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20730" windowHeight="11760" tabRatio="659" activeTab="7"/>
  </bookViews>
  <sheets>
    <sheet name="Accueil" sheetId="1" r:id="rId1"/>
    <sheet name="Recap" sheetId="7" r:id="rId2"/>
    <sheet name="Histo" sheetId="6" r:id="rId3"/>
    <sheet name="&gt;" sheetId="4" r:id="rId4"/>
    <sheet name="Temp" sheetId="2" state="hidden" r:id="rId5"/>
    <sheet name="BDD" sheetId="3" r:id="rId6"/>
    <sheet name="&lt;" sheetId="5" r:id="rId7"/>
    <sheet name="Facture" sheetId="13" r:id="rId8"/>
    <sheet name="Archive" sheetId="15" r:id="rId9"/>
    <sheet name="1" sheetId="14" r:id="rId10"/>
    <sheet name="Journal_Caisse" sheetId="8" r:id="rId11"/>
    <sheet name="Achat" sheetId="11" r:id="rId12"/>
    <sheet name="TVA" sheetId="12" r:id="rId13"/>
    <sheet name="Journal_Vente" sheetId="9" state="hidden" r:id="rId14"/>
    <sheet name="Stock" sheetId="10" r:id="rId15"/>
  </sheets>
  <definedNames>
    <definedName name="_xlnm._FilterDatabase" localSheetId="2" hidden="1">Histo!$A$1:$F$446</definedName>
    <definedName name="Articles">OFFSET(Histo!$C$1,1,,COUNTA(Histo!$A:$A)-1,)</definedName>
    <definedName name="bdd">OFFSET(BDD!#REF!,1,,COUNTA(BDD!#REF!)-1,2)</definedName>
    <definedName name="_xlnm.Extract" localSheetId="5">BDD!#REF!</definedName>
    <definedName name="_xlnm.Extract" localSheetId="2">BDD!#REF!</definedName>
    <definedName name="f_Client">OFFSET(P_Client,0,0,COUNTA(l_Client),1)</definedName>
    <definedName name="l_Client">Histo!$B:$B</definedName>
    <definedName name="Lesdates">OFFSET(Histo!$A$1,1,,COUNTA(Histo!$A:$A)-1,)</definedName>
    <definedName name="P_Client">Histo!$B$1</definedName>
    <definedName name="Quantite">OFFSET(Histo!$B$1,1,,COUNTA(Histo!$A:$A)-1,)</definedName>
    <definedName name="Total">OFFSET(Histo!$D$1,1,,COUNTA(Histo!$A:$A)-1,)</definedName>
  </definedNames>
  <calcPr calcId="124519"/>
</workbook>
</file>

<file path=xl/calcChain.xml><?xml version="1.0" encoding="utf-8"?>
<calcChain xmlns="http://schemas.openxmlformats.org/spreadsheetml/2006/main">
  <c r="B78" i="13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11"/>
  <c r="G15" i="3"/>
  <c r="G16"/>
  <c r="G17"/>
  <c r="G14"/>
  <c r="E310" i="8"/>
  <c r="I310"/>
  <c r="K310"/>
  <c r="M310"/>
  <c r="E311"/>
  <c r="I311"/>
  <c r="K311"/>
  <c r="M311"/>
  <c r="E312"/>
  <c r="I312"/>
  <c r="K312"/>
  <c r="K313" s="1"/>
  <c r="M312"/>
  <c r="M313" s="1"/>
  <c r="E314"/>
  <c r="I314"/>
  <c r="K314"/>
  <c r="M314"/>
  <c r="E315"/>
  <c r="I315"/>
  <c r="K315"/>
  <c r="M315"/>
  <c r="E316"/>
  <c r="I316"/>
  <c r="K316"/>
  <c r="M316"/>
  <c r="M317" s="1"/>
  <c r="E318"/>
  <c r="I318"/>
  <c r="K318"/>
  <c r="M318"/>
  <c r="E319"/>
  <c r="I319"/>
  <c r="K319"/>
  <c r="M319"/>
  <c r="E320"/>
  <c r="I320"/>
  <c r="K320"/>
  <c r="M320"/>
  <c r="M321"/>
  <c r="E322"/>
  <c r="I322"/>
  <c r="K322"/>
  <c r="M322"/>
  <c r="M325" s="1"/>
  <c r="E323"/>
  <c r="I323"/>
  <c r="K323"/>
  <c r="M323"/>
  <c r="E324"/>
  <c r="I324"/>
  <c r="K324"/>
  <c r="M324"/>
  <c r="E326"/>
  <c r="I326"/>
  <c r="K326"/>
  <c r="M326"/>
  <c r="E327"/>
  <c r="I327"/>
  <c r="K327"/>
  <c r="M327"/>
  <c r="E328"/>
  <c r="I328"/>
  <c r="K328"/>
  <c r="M328"/>
  <c r="M329" s="1"/>
  <c r="E330"/>
  <c r="I330"/>
  <c r="K330"/>
  <c r="M330"/>
  <c r="E331"/>
  <c r="I331"/>
  <c r="K331"/>
  <c r="M331"/>
  <c r="E332"/>
  <c r="I332"/>
  <c r="I333" s="1"/>
  <c r="K332"/>
  <c r="M332"/>
  <c r="E334"/>
  <c r="I334"/>
  <c r="K334"/>
  <c r="M334"/>
  <c r="E335"/>
  <c r="I335"/>
  <c r="K335"/>
  <c r="M335"/>
  <c r="E336"/>
  <c r="I336"/>
  <c r="K336"/>
  <c r="M336"/>
  <c r="E338"/>
  <c r="I338"/>
  <c r="K338"/>
  <c r="M338"/>
  <c r="E339"/>
  <c r="F339" s="1"/>
  <c r="G339" s="1"/>
  <c r="I339"/>
  <c r="K339"/>
  <c r="M339"/>
  <c r="E340"/>
  <c r="I340"/>
  <c r="K340"/>
  <c r="M340"/>
  <c r="E342"/>
  <c r="I342"/>
  <c r="K342"/>
  <c r="M342"/>
  <c r="E343"/>
  <c r="F343" s="1"/>
  <c r="G343" s="1"/>
  <c r="I343"/>
  <c r="K343"/>
  <c r="M343"/>
  <c r="E344"/>
  <c r="I344"/>
  <c r="K344"/>
  <c r="M344"/>
  <c r="E346"/>
  <c r="I346"/>
  <c r="K346"/>
  <c r="M346"/>
  <c r="E347"/>
  <c r="I347"/>
  <c r="K347"/>
  <c r="M347"/>
  <c r="E348"/>
  <c r="I348"/>
  <c r="K348"/>
  <c r="M348"/>
  <c r="E350"/>
  <c r="I350"/>
  <c r="K350"/>
  <c r="M350"/>
  <c r="E351"/>
  <c r="I351"/>
  <c r="K351"/>
  <c r="M351"/>
  <c r="E352"/>
  <c r="I352"/>
  <c r="K352"/>
  <c r="M352"/>
  <c r="E354"/>
  <c r="I354"/>
  <c r="K354"/>
  <c r="M354"/>
  <c r="E355"/>
  <c r="F355" s="1"/>
  <c r="G355" s="1"/>
  <c r="I355"/>
  <c r="K355"/>
  <c r="M355"/>
  <c r="E356"/>
  <c r="I356"/>
  <c r="K356"/>
  <c r="M356"/>
  <c r="E358"/>
  <c r="I358"/>
  <c r="K358"/>
  <c r="M358"/>
  <c r="E359"/>
  <c r="F359" s="1"/>
  <c r="G359" s="1"/>
  <c r="I359"/>
  <c r="K359"/>
  <c r="M359"/>
  <c r="E360"/>
  <c r="I360"/>
  <c r="K360"/>
  <c r="M360"/>
  <c r="E362"/>
  <c r="I362"/>
  <c r="K362"/>
  <c r="M362"/>
  <c r="E363"/>
  <c r="I363"/>
  <c r="K363"/>
  <c r="M363"/>
  <c r="E364"/>
  <c r="I364"/>
  <c r="K364"/>
  <c r="M364"/>
  <c r="E366"/>
  <c r="I366"/>
  <c r="K366"/>
  <c r="M366"/>
  <c r="E367"/>
  <c r="I367"/>
  <c r="K367"/>
  <c r="M367"/>
  <c r="E368"/>
  <c r="I368"/>
  <c r="K368"/>
  <c r="M368"/>
  <c r="E370"/>
  <c r="I370"/>
  <c r="K370"/>
  <c r="M370"/>
  <c r="E371"/>
  <c r="F371" s="1"/>
  <c r="G371" s="1"/>
  <c r="I371"/>
  <c r="K371"/>
  <c r="M371"/>
  <c r="E372"/>
  <c r="I372"/>
  <c r="K372"/>
  <c r="M372"/>
  <c r="E374"/>
  <c r="I374"/>
  <c r="K374"/>
  <c r="M374"/>
  <c r="E375"/>
  <c r="F375" s="1"/>
  <c r="G375" s="1"/>
  <c r="I375"/>
  <c r="K375"/>
  <c r="M375"/>
  <c r="E376"/>
  <c r="I376"/>
  <c r="K376"/>
  <c r="M376"/>
  <c r="E378"/>
  <c r="I378"/>
  <c r="K378"/>
  <c r="M378"/>
  <c r="E379"/>
  <c r="I379"/>
  <c r="K379"/>
  <c r="M379"/>
  <c r="E380"/>
  <c r="I380"/>
  <c r="K380"/>
  <c r="M380"/>
  <c r="E382"/>
  <c r="I382"/>
  <c r="K382"/>
  <c r="M382"/>
  <c r="E383"/>
  <c r="I383"/>
  <c r="K383"/>
  <c r="M383"/>
  <c r="E384"/>
  <c r="I384"/>
  <c r="K384"/>
  <c r="M384"/>
  <c r="E386"/>
  <c r="I386"/>
  <c r="K386"/>
  <c r="M386"/>
  <c r="E387"/>
  <c r="F387" s="1"/>
  <c r="G387" s="1"/>
  <c r="I387"/>
  <c r="K387"/>
  <c r="M387"/>
  <c r="E388"/>
  <c r="I388"/>
  <c r="K388"/>
  <c r="M388"/>
  <c r="E390"/>
  <c r="I390"/>
  <c r="K390"/>
  <c r="M390"/>
  <c r="E391"/>
  <c r="F391" s="1"/>
  <c r="G391" s="1"/>
  <c r="I391"/>
  <c r="K391"/>
  <c r="M391"/>
  <c r="E392"/>
  <c r="I392"/>
  <c r="K392"/>
  <c r="M392"/>
  <c r="E394"/>
  <c r="I394"/>
  <c r="K394"/>
  <c r="M394"/>
  <c r="E395"/>
  <c r="I395"/>
  <c r="K395"/>
  <c r="M395"/>
  <c r="E396"/>
  <c r="I396"/>
  <c r="K396"/>
  <c r="M396"/>
  <c r="E398"/>
  <c r="I398"/>
  <c r="K398"/>
  <c r="M398"/>
  <c r="E399"/>
  <c r="I399"/>
  <c r="K399"/>
  <c r="M399"/>
  <c r="E400"/>
  <c r="I400"/>
  <c r="K400"/>
  <c r="M400"/>
  <c r="E402"/>
  <c r="I402"/>
  <c r="K402"/>
  <c r="M402"/>
  <c r="E403"/>
  <c r="F403" s="1"/>
  <c r="G403" s="1"/>
  <c r="I403"/>
  <c r="K403"/>
  <c r="M403"/>
  <c r="E404"/>
  <c r="I404"/>
  <c r="K404"/>
  <c r="M404"/>
  <c r="E406"/>
  <c r="I406"/>
  <c r="K406"/>
  <c r="M406"/>
  <c r="E407"/>
  <c r="F407" s="1"/>
  <c r="G407" s="1"/>
  <c r="I407"/>
  <c r="K407"/>
  <c r="M407"/>
  <c r="E408"/>
  <c r="I408"/>
  <c r="K408"/>
  <c r="M408"/>
  <c r="E410"/>
  <c r="I410"/>
  <c r="K410"/>
  <c r="M410"/>
  <c r="E411"/>
  <c r="I411"/>
  <c r="K411"/>
  <c r="M411"/>
  <c r="E412"/>
  <c r="I412"/>
  <c r="K412"/>
  <c r="M412"/>
  <c r="E414"/>
  <c r="I414"/>
  <c r="K414"/>
  <c r="M414"/>
  <c r="E415"/>
  <c r="I415"/>
  <c r="K415"/>
  <c r="M415"/>
  <c r="E416"/>
  <c r="I416"/>
  <c r="K416"/>
  <c r="M416"/>
  <c r="M417" s="1"/>
  <c r="E418"/>
  <c r="I418"/>
  <c r="K418"/>
  <c r="M418"/>
  <c r="E419"/>
  <c r="F419" s="1"/>
  <c r="G419" s="1"/>
  <c r="I419"/>
  <c r="K419"/>
  <c r="M419"/>
  <c r="E420"/>
  <c r="I420"/>
  <c r="K420"/>
  <c r="M420"/>
  <c r="E422"/>
  <c r="I422"/>
  <c r="K422"/>
  <c r="M422"/>
  <c r="E423"/>
  <c r="F423" s="1"/>
  <c r="G423" s="1"/>
  <c r="I423"/>
  <c r="K423"/>
  <c r="M423"/>
  <c r="E424"/>
  <c r="I424"/>
  <c r="K424"/>
  <c r="M424"/>
  <c r="E426"/>
  <c r="I426"/>
  <c r="K426"/>
  <c r="M426"/>
  <c r="E427"/>
  <c r="I427"/>
  <c r="K427"/>
  <c r="M427"/>
  <c r="E428"/>
  <c r="I428"/>
  <c r="K428"/>
  <c r="M428"/>
  <c r="E430"/>
  <c r="I430"/>
  <c r="K430"/>
  <c r="M430"/>
  <c r="E431"/>
  <c r="I431"/>
  <c r="K431"/>
  <c r="M431"/>
  <c r="E432"/>
  <c r="I432"/>
  <c r="K432"/>
  <c r="M432"/>
  <c r="E434"/>
  <c r="I434"/>
  <c r="K434"/>
  <c r="M434"/>
  <c r="E435"/>
  <c r="F435" s="1"/>
  <c r="G435" s="1"/>
  <c r="I435"/>
  <c r="K435"/>
  <c r="M435"/>
  <c r="E436"/>
  <c r="I436"/>
  <c r="K436"/>
  <c r="M436"/>
  <c r="E438"/>
  <c r="I438"/>
  <c r="K438"/>
  <c r="M438"/>
  <c r="E439"/>
  <c r="F439" s="1"/>
  <c r="G439" s="1"/>
  <c r="I439"/>
  <c r="K439"/>
  <c r="M439"/>
  <c r="E440"/>
  <c r="I440"/>
  <c r="K440"/>
  <c r="M440"/>
  <c r="E442"/>
  <c r="I442"/>
  <c r="K442"/>
  <c r="M442"/>
  <c r="E443"/>
  <c r="I443"/>
  <c r="K443"/>
  <c r="M443"/>
  <c r="E444"/>
  <c r="I444"/>
  <c r="K444"/>
  <c r="M444"/>
  <c r="E446"/>
  <c r="I446"/>
  <c r="K446"/>
  <c r="M446"/>
  <c r="E447"/>
  <c r="I447"/>
  <c r="K447"/>
  <c r="M447"/>
  <c r="E448"/>
  <c r="I448"/>
  <c r="K448"/>
  <c r="M448"/>
  <c r="E450"/>
  <c r="I450"/>
  <c r="K450"/>
  <c r="M450"/>
  <c r="E451"/>
  <c r="F451" s="1"/>
  <c r="G451" s="1"/>
  <c r="I451"/>
  <c r="K451"/>
  <c r="M451"/>
  <c r="E452"/>
  <c r="I452"/>
  <c r="K452"/>
  <c r="M452"/>
  <c r="E454"/>
  <c r="I454"/>
  <c r="K454"/>
  <c r="M454"/>
  <c r="E455"/>
  <c r="F455" s="1"/>
  <c r="G455" s="1"/>
  <c r="I455"/>
  <c r="K455"/>
  <c r="M455"/>
  <c r="E456"/>
  <c r="I456"/>
  <c r="K456"/>
  <c r="M456"/>
  <c r="E458"/>
  <c r="I458"/>
  <c r="K458"/>
  <c r="M458"/>
  <c r="E459"/>
  <c r="I459"/>
  <c r="K459"/>
  <c r="M459"/>
  <c r="E460"/>
  <c r="I460"/>
  <c r="K460"/>
  <c r="M460"/>
  <c r="E462"/>
  <c r="I462"/>
  <c r="K462"/>
  <c r="M462"/>
  <c r="E463"/>
  <c r="I463"/>
  <c r="K463"/>
  <c r="M463"/>
  <c r="E464"/>
  <c r="I464"/>
  <c r="K464"/>
  <c r="M464"/>
  <c r="E466"/>
  <c r="I466"/>
  <c r="K466"/>
  <c r="M466"/>
  <c r="E467"/>
  <c r="F467" s="1"/>
  <c r="G467" s="1"/>
  <c r="I467"/>
  <c r="K467"/>
  <c r="M467"/>
  <c r="E468"/>
  <c r="I468"/>
  <c r="K468"/>
  <c r="M468"/>
  <c r="E470"/>
  <c r="I470"/>
  <c r="K470"/>
  <c r="M470"/>
  <c r="E471"/>
  <c r="F471" s="1"/>
  <c r="G471" s="1"/>
  <c r="I471"/>
  <c r="K471"/>
  <c r="M471"/>
  <c r="E472"/>
  <c r="I472"/>
  <c r="K472"/>
  <c r="M472"/>
  <c r="E474"/>
  <c r="I474"/>
  <c r="K474"/>
  <c r="M474"/>
  <c r="E475"/>
  <c r="I475"/>
  <c r="K475"/>
  <c r="M475"/>
  <c r="E476"/>
  <c r="I476"/>
  <c r="K476"/>
  <c r="M476"/>
  <c r="E478"/>
  <c r="I478"/>
  <c r="K478"/>
  <c r="M478"/>
  <c r="E479"/>
  <c r="I479"/>
  <c r="K479"/>
  <c r="M479"/>
  <c r="E480"/>
  <c r="I480"/>
  <c r="K480"/>
  <c r="M480"/>
  <c r="E482"/>
  <c r="I482"/>
  <c r="K482"/>
  <c r="M482"/>
  <c r="E483"/>
  <c r="F483" s="1"/>
  <c r="G483" s="1"/>
  <c r="I483"/>
  <c r="K483"/>
  <c r="M483"/>
  <c r="E484"/>
  <c r="I484"/>
  <c r="K484"/>
  <c r="M484"/>
  <c r="E486"/>
  <c r="I486"/>
  <c r="K486"/>
  <c r="M486"/>
  <c r="E487"/>
  <c r="F487" s="1"/>
  <c r="G487" s="1"/>
  <c r="I487"/>
  <c r="K487"/>
  <c r="M487"/>
  <c r="E488"/>
  <c r="I488"/>
  <c r="K488"/>
  <c r="M488"/>
  <c r="E490"/>
  <c r="I490"/>
  <c r="K490"/>
  <c r="M490"/>
  <c r="E491"/>
  <c r="I491"/>
  <c r="K491"/>
  <c r="M491"/>
  <c r="E492"/>
  <c r="I492"/>
  <c r="K492"/>
  <c r="M492"/>
  <c r="E494"/>
  <c r="I494"/>
  <c r="K494"/>
  <c r="M494"/>
  <c r="E495"/>
  <c r="I495"/>
  <c r="K495"/>
  <c r="M495"/>
  <c r="E496"/>
  <c r="I496"/>
  <c r="K496"/>
  <c r="M496"/>
  <c r="E498"/>
  <c r="I498"/>
  <c r="K498"/>
  <c r="M498"/>
  <c r="E499"/>
  <c r="F499" s="1"/>
  <c r="G499" s="1"/>
  <c r="I499"/>
  <c r="K499"/>
  <c r="M499"/>
  <c r="E500"/>
  <c r="I500"/>
  <c r="K500"/>
  <c r="M500"/>
  <c r="E502"/>
  <c r="I502"/>
  <c r="K502"/>
  <c r="M502"/>
  <c r="E503"/>
  <c r="F503" s="1"/>
  <c r="G503" s="1"/>
  <c r="I503"/>
  <c r="K503"/>
  <c r="M503"/>
  <c r="E504"/>
  <c r="I504"/>
  <c r="K504"/>
  <c r="M504"/>
  <c r="E506"/>
  <c r="I506"/>
  <c r="K506"/>
  <c r="M506"/>
  <c r="E507"/>
  <c r="I507"/>
  <c r="K507"/>
  <c r="M507"/>
  <c r="E508"/>
  <c r="I508"/>
  <c r="K508"/>
  <c r="M508"/>
  <c r="E510"/>
  <c r="I510"/>
  <c r="K510"/>
  <c r="M510"/>
  <c r="E511"/>
  <c r="I511"/>
  <c r="K511"/>
  <c r="M511"/>
  <c r="E512"/>
  <c r="I512"/>
  <c r="K512"/>
  <c r="M512"/>
  <c r="E514"/>
  <c r="I514"/>
  <c r="K514"/>
  <c r="M514"/>
  <c r="E515"/>
  <c r="F515" s="1"/>
  <c r="G515" s="1"/>
  <c r="I515"/>
  <c r="K515"/>
  <c r="M515"/>
  <c r="E516"/>
  <c r="I516"/>
  <c r="K516"/>
  <c r="M516"/>
  <c r="E518"/>
  <c r="I518"/>
  <c r="K518"/>
  <c r="M518"/>
  <c r="E519"/>
  <c r="F519" s="1"/>
  <c r="G519" s="1"/>
  <c r="I519"/>
  <c r="K519"/>
  <c r="M519"/>
  <c r="E520"/>
  <c r="I520"/>
  <c r="K520"/>
  <c r="M520"/>
  <c r="E522"/>
  <c r="I522"/>
  <c r="K522"/>
  <c r="M522"/>
  <c r="E523"/>
  <c r="F523" s="1"/>
  <c r="G523" s="1"/>
  <c r="I523"/>
  <c r="K523"/>
  <c r="M523"/>
  <c r="E524"/>
  <c r="I524"/>
  <c r="K524"/>
  <c r="M524"/>
  <c r="E526"/>
  <c r="I526"/>
  <c r="K526"/>
  <c r="M526"/>
  <c r="E527"/>
  <c r="F527" s="1"/>
  <c r="G527" s="1"/>
  <c r="I527"/>
  <c r="K527"/>
  <c r="M527"/>
  <c r="E528"/>
  <c r="I528"/>
  <c r="K528"/>
  <c r="M528"/>
  <c r="E530"/>
  <c r="I530"/>
  <c r="K530"/>
  <c r="M530"/>
  <c r="E531"/>
  <c r="F531" s="1"/>
  <c r="G531" s="1"/>
  <c r="I531"/>
  <c r="K531"/>
  <c r="M531"/>
  <c r="E532"/>
  <c r="I532"/>
  <c r="K532"/>
  <c r="M532"/>
  <c r="R310"/>
  <c r="S310"/>
  <c r="R314"/>
  <c r="S314"/>
  <c r="R318"/>
  <c r="S318"/>
  <c r="R322"/>
  <c r="S322"/>
  <c r="R326"/>
  <c r="S326"/>
  <c r="R330"/>
  <c r="S330"/>
  <c r="R334"/>
  <c r="S334"/>
  <c r="R338"/>
  <c r="S338"/>
  <c r="R342"/>
  <c r="S342"/>
  <c r="R346"/>
  <c r="S346"/>
  <c r="R350"/>
  <c r="S350"/>
  <c r="R354"/>
  <c r="S354"/>
  <c r="R358"/>
  <c r="S358"/>
  <c r="R362"/>
  <c r="S362"/>
  <c r="R366"/>
  <c r="S366"/>
  <c r="R370"/>
  <c r="S370"/>
  <c r="R374"/>
  <c r="S374"/>
  <c r="R378"/>
  <c r="S378"/>
  <c r="R382"/>
  <c r="S382"/>
  <c r="R386"/>
  <c r="S386"/>
  <c r="R390"/>
  <c r="S390"/>
  <c r="R394"/>
  <c r="S394"/>
  <c r="R398"/>
  <c r="S398"/>
  <c r="R402"/>
  <c r="S402"/>
  <c r="R406"/>
  <c r="S406"/>
  <c r="R410"/>
  <c r="S410"/>
  <c r="R414"/>
  <c r="S414"/>
  <c r="R418"/>
  <c r="S418"/>
  <c r="R422"/>
  <c r="S422"/>
  <c r="R426"/>
  <c r="S426"/>
  <c r="R430"/>
  <c r="S430"/>
  <c r="R434"/>
  <c r="S434"/>
  <c r="R438"/>
  <c r="S438"/>
  <c r="R442"/>
  <c r="S442"/>
  <c r="R446"/>
  <c r="S446"/>
  <c r="R450"/>
  <c r="S450"/>
  <c r="R454"/>
  <c r="S454"/>
  <c r="R458"/>
  <c r="S458"/>
  <c r="R462"/>
  <c r="S462"/>
  <c r="R466"/>
  <c r="S466"/>
  <c r="R470"/>
  <c r="S470"/>
  <c r="R474"/>
  <c r="S474"/>
  <c r="R478"/>
  <c r="S478"/>
  <c r="R482"/>
  <c r="S482"/>
  <c r="R486"/>
  <c r="S486"/>
  <c r="R490"/>
  <c r="S490"/>
  <c r="R494"/>
  <c r="S494"/>
  <c r="R498"/>
  <c r="S498"/>
  <c r="R502"/>
  <c r="S502"/>
  <c r="R506"/>
  <c r="S506"/>
  <c r="R510"/>
  <c r="S510"/>
  <c r="R514"/>
  <c r="S514"/>
  <c r="R518"/>
  <c r="S518"/>
  <c r="R522"/>
  <c r="S522"/>
  <c r="R526"/>
  <c r="S526"/>
  <c r="R530"/>
  <c r="S530"/>
  <c r="O310"/>
  <c r="P310"/>
  <c r="Q310"/>
  <c r="O314"/>
  <c r="P314"/>
  <c r="Q314"/>
  <c r="O318"/>
  <c r="P318"/>
  <c r="Q318"/>
  <c r="O322"/>
  <c r="P322"/>
  <c r="Q322"/>
  <c r="O326"/>
  <c r="P326"/>
  <c r="Q326"/>
  <c r="O330"/>
  <c r="P330"/>
  <c r="Q330"/>
  <c r="O334"/>
  <c r="P334"/>
  <c r="Q334"/>
  <c r="O338"/>
  <c r="P338"/>
  <c r="Q338"/>
  <c r="O342"/>
  <c r="P342"/>
  <c r="Q342"/>
  <c r="O346"/>
  <c r="P346"/>
  <c r="Q346"/>
  <c r="O350"/>
  <c r="P350"/>
  <c r="Q350"/>
  <c r="O354"/>
  <c r="P354"/>
  <c r="Q354"/>
  <c r="O358"/>
  <c r="P358"/>
  <c r="Q358"/>
  <c r="O362"/>
  <c r="P362"/>
  <c r="Q362"/>
  <c r="O366"/>
  <c r="P366"/>
  <c r="Q366"/>
  <c r="O370"/>
  <c r="P370"/>
  <c r="Q370"/>
  <c r="O374"/>
  <c r="P374"/>
  <c r="Q374"/>
  <c r="O378"/>
  <c r="P378"/>
  <c r="Q378"/>
  <c r="O382"/>
  <c r="P382"/>
  <c r="Q382"/>
  <c r="O386"/>
  <c r="P386"/>
  <c r="Q386"/>
  <c r="O390"/>
  <c r="P390"/>
  <c r="Q390"/>
  <c r="O394"/>
  <c r="P394"/>
  <c r="Q394"/>
  <c r="O398"/>
  <c r="P398"/>
  <c r="Q398"/>
  <c r="O402"/>
  <c r="P402"/>
  <c r="Q402"/>
  <c r="O406"/>
  <c r="P406"/>
  <c r="Q406"/>
  <c r="O410"/>
  <c r="P410"/>
  <c r="Q410"/>
  <c r="O414"/>
  <c r="P414"/>
  <c r="Q414"/>
  <c r="O418"/>
  <c r="P418"/>
  <c r="Q418"/>
  <c r="O422"/>
  <c r="P422"/>
  <c r="Q422"/>
  <c r="O426"/>
  <c r="P426"/>
  <c r="Q426"/>
  <c r="O430"/>
  <c r="P430"/>
  <c r="Q430"/>
  <c r="O434"/>
  <c r="P434"/>
  <c r="Q434"/>
  <c r="O438"/>
  <c r="P438"/>
  <c r="Q438"/>
  <c r="O442"/>
  <c r="P442"/>
  <c r="Q442"/>
  <c r="O446"/>
  <c r="P446"/>
  <c r="Q446"/>
  <c r="O450"/>
  <c r="P450"/>
  <c r="Q450"/>
  <c r="O454"/>
  <c r="P454"/>
  <c r="Q454"/>
  <c r="O458"/>
  <c r="P458"/>
  <c r="Q458"/>
  <c r="O462"/>
  <c r="P462"/>
  <c r="Q462"/>
  <c r="O466"/>
  <c r="P466"/>
  <c r="Q466"/>
  <c r="O470"/>
  <c r="P470"/>
  <c r="Q470"/>
  <c r="O474"/>
  <c r="P474"/>
  <c r="Q474"/>
  <c r="O478"/>
  <c r="P478"/>
  <c r="Q478"/>
  <c r="O482"/>
  <c r="P482"/>
  <c r="Q482"/>
  <c r="O486"/>
  <c r="P486"/>
  <c r="Q486"/>
  <c r="O490"/>
  <c r="P490"/>
  <c r="Q490"/>
  <c r="O494"/>
  <c r="P494"/>
  <c r="Q494"/>
  <c r="O498"/>
  <c r="P498"/>
  <c r="Q498"/>
  <c r="O502"/>
  <c r="P502"/>
  <c r="Q502"/>
  <c r="O506"/>
  <c r="P506"/>
  <c r="Q506"/>
  <c r="O510"/>
  <c r="P510"/>
  <c r="Q510"/>
  <c r="O514"/>
  <c r="P514"/>
  <c r="Q514"/>
  <c r="O518"/>
  <c r="P518"/>
  <c r="Q518"/>
  <c r="O522"/>
  <c r="P522"/>
  <c r="Q522"/>
  <c r="O526"/>
  <c r="P526"/>
  <c r="Q526"/>
  <c r="O530"/>
  <c r="P530"/>
  <c r="Q530"/>
  <c r="R306"/>
  <c r="S306"/>
  <c r="J4" i="6"/>
  <c r="J5"/>
  <c r="G5" s="1"/>
  <c r="O306" i="8"/>
  <c r="P306"/>
  <c r="Q306"/>
  <c r="H22" i="3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21"/>
  <c r="L3" i="6"/>
  <c r="M3"/>
  <c r="N3"/>
  <c r="L4"/>
  <c r="M4"/>
  <c r="N4"/>
  <c r="L5"/>
  <c r="M5"/>
  <c r="N5"/>
  <c r="L6"/>
  <c r="M6"/>
  <c r="N6"/>
  <c r="L7"/>
  <c r="M7"/>
  <c r="N7"/>
  <c r="N2"/>
  <c r="L2"/>
  <c r="J14"/>
  <c r="G14" s="1"/>
  <c r="J15"/>
  <c r="G15" s="1"/>
  <c r="J16"/>
  <c r="G16" s="1"/>
  <c r="J17"/>
  <c r="G17" s="1"/>
  <c r="J18"/>
  <c r="G18" s="1"/>
  <c r="J19"/>
  <c r="G19" s="1"/>
  <c r="J20"/>
  <c r="J21"/>
  <c r="G21" s="1"/>
  <c r="J22"/>
  <c r="G22" s="1"/>
  <c r="J23"/>
  <c r="G23" s="1"/>
  <c r="J24"/>
  <c r="J25"/>
  <c r="G25" s="1"/>
  <c r="J26"/>
  <c r="G26" s="1"/>
  <c r="J27"/>
  <c r="G27" s="1"/>
  <c r="J28"/>
  <c r="G28" s="1"/>
  <c r="J29"/>
  <c r="G29" s="1"/>
  <c r="J30"/>
  <c r="G30" s="1"/>
  <c r="J31"/>
  <c r="G31" s="1"/>
  <c r="J32"/>
  <c r="J33"/>
  <c r="G33" s="1"/>
  <c r="J34"/>
  <c r="G34" s="1"/>
  <c r="J35"/>
  <c r="G35" s="1"/>
  <c r="J36"/>
  <c r="G36" s="1"/>
  <c r="J37"/>
  <c r="G37" s="1"/>
  <c r="J38"/>
  <c r="G38" s="1"/>
  <c r="J39"/>
  <c r="G39" s="1"/>
  <c r="J40"/>
  <c r="J41"/>
  <c r="G41" s="1"/>
  <c r="J42"/>
  <c r="G42" s="1"/>
  <c r="J43"/>
  <c r="G43" s="1"/>
  <c r="J44"/>
  <c r="G44" s="1"/>
  <c r="J45"/>
  <c r="G45" s="1"/>
  <c r="J46"/>
  <c r="G46" s="1"/>
  <c r="J47"/>
  <c r="G47" s="1"/>
  <c r="J48"/>
  <c r="J49"/>
  <c r="G49" s="1"/>
  <c r="J50"/>
  <c r="G50" s="1"/>
  <c r="J51"/>
  <c r="G51" s="1"/>
  <c r="J52"/>
  <c r="J53"/>
  <c r="G53" s="1"/>
  <c r="J54"/>
  <c r="G54" s="1"/>
  <c r="J55"/>
  <c r="G55" s="1"/>
  <c r="J56"/>
  <c r="G56" s="1"/>
  <c r="J57"/>
  <c r="G57" s="1"/>
  <c r="J58"/>
  <c r="G58" s="1"/>
  <c r="J59"/>
  <c r="G59" s="1"/>
  <c r="J60"/>
  <c r="G60" s="1"/>
  <c r="J61"/>
  <c r="G61" s="1"/>
  <c r="J62"/>
  <c r="G62" s="1"/>
  <c r="J63"/>
  <c r="G63" s="1"/>
  <c r="J64"/>
  <c r="J65"/>
  <c r="G65" s="1"/>
  <c r="J66"/>
  <c r="G66" s="1"/>
  <c r="J67"/>
  <c r="G67" s="1"/>
  <c r="J68"/>
  <c r="J69"/>
  <c r="G69" s="1"/>
  <c r="J70"/>
  <c r="G70" s="1"/>
  <c r="J71"/>
  <c r="G71" s="1"/>
  <c r="J72"/>
  <c r="J73"/>
  <c r="G73" s="1"/>
  <c r="J74"/>
  <c r="G74" s="1"/>
  <c r="J75"/>
  <c r="G75" s="1"/>
  <c r="J76"/>
  <c r="G76" s="1"/>
  <c r="J77"/>
  <c r="G77" s="1"/>
  <c r="J78"/>
  <c r="G78" s="1"/>
  <c r="J79"/>
  <c r="G79" s="1"/>
  <c r="J80"/>
  <c r="G80" s="1"/>
  <c r="J81"/>
  <c r="G81" s="1"/>
  <c r="J82"/>
  <c r="G82" s="1"/>
  <c r="J83"/>
  <c r="G83" s="1"/>
  <c r="J84"/>
  <c r="J85"/>
  <c r="G85" s="1"/>
  <c r="J86"/>
  <c r="G86" s="1"/>
  <c r="J87"/>
  <c r="G87" s="1"/>
  <c r="J88"/>
  <c r="J89"/>
  <c r="G89" s="1"/>
  <c r="J90"/>
  <c r="G90" s="1"/>
  <c r="J91"/>
  <c r="G91" s="1"/>
  <c r="J92"/>
  <c r="G92" s="1"/>
  <c r="J93"/>
  <c r="G93" s="1"/>
  <c r="J94"/>
  <c r="G94" s="1"/>
  <c r="J95"/>
  <c r="G95" s="1"/>
  <c r="J96"/>
  <c r="J97"/>
  <c r="G97" s="1"/>
  <c r="J98"/>
  <c r="G98" s="1"/>
  <c r="J99"/>
  <c r="G99" s="1"/>
  <c r="J100"/>
  <c r="G100" s="1"/>
  <c r="J101"/>
  <c r="G101" s="1"/>
  <c r="J102"/>
  <c r="G102" s="1"/>
  <c r="J103"/>
  <c r="G103" s="1"/>
  <c r="J104"/>
  <c r="J105"/>
  <c r="G105" s="1"/>
  <c r="J106"/>
  <c r="G106" s="1"/>
  <c r="J107"/>
  <c r="G107" s="1"/>
  <c r="J108"/>
  <c r="G108" s="1"/>
  <c r="J109"/>
  <c r="G109" s="1"/>
  <c r="J110"/>
  <c r="G110" s="1"/>
  <c r="J111"/>
  <c r="G111" s="1"/>
  <c r="J112"/>
  <c r="J113"/>
  <c r="G113" s="1"/>
  <c r="J114"/>
  <c r="G114" s="1"/>
  <c r="J115"/>
  <c r="G115" s="1"/>
  <c r="J116"/>
  <c r="J117"/>
  <c r="G117" s="1"/>
  <c r="J118"/>
  <c r="G118" s="1"/>
  <c r="J119"/>
  <c r="G119" s="1"/>
  <c r="J120"/>
  <c r="G120" s="1"/>
  <c r="J121"/>
  <c r="G121" s="1"/>
  <c r="J122"/>
  <c r="G122" s="1"/>
  <c r="J123"/>
  <c r="G123" s="1"/>
  <c r="J124"/>
  <c r="G124" s="1"/>
  <c r="J125"/>
  <c r="G125" s="1"/>
  <c r="J126"/>
  <c r="G126" s="1"/>
  <c r="J127"/>
  <c r="G127" s="1"/>
  <c r="J128"/>
  <c r="J129"/>
  <c r="G129" s="1"/>
  <c r="J130"/>
  <c r="G130" s="1"/>
  <c r="J131"/>
  <c r="G131" s="1"/>
  <c r="J132"/>
  <c r="J133"/>
  <c r="G133" s="1"/>
  <c r="J134"/>
  <c r="G134" s="1"/>
  <c r="J135"/>
  <c r="G135" s="1"/>
  <c r="J136"/>
  <c r="J137"/>
  <c r="G137" s="1"/>
  <c r="J138"/>
  <c r="G138" s="1"/>
  <c r="J139"/>
  <c r="G139" s="1"/>
  <c r="J140"/>
  <c r="G140" s="1"/>
  <c r="J141"/>
  <c r="G141" s="1"/>
  <c r="J142"/>
  <c r="G142" s="1"/>
  <c r="J143"/>
  <c r="G143" s="1"/>
  <c r="J144"/>
  <c r="G144" s="1"/>
  <c r="J145"/>
  <c r="G145" s="1"/>
  <c r="J146"/>
  <c r="G146" s="1"/>
  <c r="J147"/>
  <c r="G147" s="1"/>
  <c r="J148"/>
  <c r="J149"/>
  <c r="G149" s="1"/>
  <c r="J150"/>
  <c r="G150" s="1"/>
  <c r="J151"/>
  <c r="G151" s="1"/>
  <c r="J152"/>
  <c r="J153"/>
  <c r="G153" s="1"/>
  <c r="J154"/>
  <c r="G154" s="1"/>
  <c r="J155"/>
  <c r="G155" s="1"/>
  <c r="J156"/>
  <c r="G156" s="1"/>
  <c r="J157"/>
  <c r="G157" s="1"/>
  <c r="J158"/>
  <c r="G158" s="1"/>
  <c r="J159"/>
  <c r="G159" s="1"/>
  <c r="J160"/>
  <c r="J161"/>
  <c r="G161" s="1"/>
  <c r="J162"/>
  <c r="G162" s="1"/>
  <c r="J163"/>
  <c r="G163" s="1"/>
  <c r="J164"/>
  <c r="G164" s="1"/>
  <c r="J165"/>
  <c r="G165" s="1"/>
  <c r="J166"/>
  <c r="G166" s="1"/>
  <c r="J167"/>
  <c r="G167" s="1"/>
  <c r="J168"/>
  <c r="J169"/>
  <c r="G169" s="1"/>
  <c r="J170"/>
  <c r="G170" s="1"/>
  <c r="J171"/>
  <c r="G171" s="1"/>
  <c r="J172"/>
  <c r="G172" s="1"/>
  <c r="J173"/>
  <c r="G173" s="1"/>
  <c r="J174"/>
  <c r="G174" s="1"/>
  <c r="J175"/>
  <c r="G175" s="1"/>
  <c r="J176"/>
  <c r="J177"/>
  <c r="G177" s="1"/>
  <c r="J178"/>
  <c r="G178" s="1"/>
  <c r="J179"/>
  <c r="G179" s="1"/>
  <c r="J180"/>
  <c r="J181"/>
  <c r="G181" s="1"/>
  <c r="J182"/>
  <c r="G182" s="1"/>
  <c r="J183"/>
  <c r="G183" s="1"/>
  <c r="J184"/>
  <c r="G184" s="1"/>
  <c r="J185"/>
  <c r="G185" s="1"/>
  <c r="J186"/>
  <c r="G186" s="1"/>
  <c r="J187"/>
  <c r="G187" s="1"/>
  <c r="J188"/>
  <c r="G188" s="1"/>
  <c r="J189"/>
  <c r="G189" s="1"/>
  <c r="J190"/>
  <c r="G190" s="1"/>
  <c r="J191"/>
  <c r="G191" s="1"/>
  <c r="J192"/>
  <c r="J193"/>
  <c r="G193" s="1"/>
  <c r="J194"/>
  <c r="G194" s="1"/>
  <c r="J195"/>
  <c r="G195" s="1"/>
  <c r="J196"/>
  <c r="J197"/>
  <c r="G197" s="1"/>
  <c r="J198"/>
  <c r="G198" s="1"/>
  <c r="J199"/>
  <c r="G199" s="1"/>
  <c r="J200"/>
  <c r="J201"/>
  <c r="G201" s="1"/>
  <c r="J202"/>
  <c r="G202" s="1"/>
  <c r="J203"/>
  <c r="G203" s="1"/>
  <c r="J204"/>
  <c r="G204" s="1"/>
  <c r="J205"/>
  <c r="G205" s="1"/>
  <c r="J206"/>
  <c r="G206" s="1"/>
  <c r="J207"/>
  <c r="G207" s="1"/>
  <c r="J208"/>
  <c r="G208" s="1"/>
  <c r="J209"/>
  <c r="G209" s="1"/>
  <c r="J210"/>
  <c r="G210" s="1"/>
  <c r="J211"/>
  <c r="G211" s="1"/>
  <c r="J212"/>
  <c r="J213"/>
  <c r="G213" s="1"/>
  <c r="J214"/>
  <c r="G214" s="1"/>
  <c r="J215"/>
  <c r="G215" s="1"/>
  <c r="J216"/>
  <c r="J217"/>
  <c r="G217" s="1"/>
  <c r="J218"/>
  <c r="G218" s="1"/>
  <c r="J219"/>
  <c r="G219" s="1"/>
  <c r="J220"/>
  <c r="G220" s="1"/>
  <c r="J221"/>
  <c r="G221" s="1"/>
  <c r="J222"/>
  <c r="G222" s="1"/>
  <c r="J223"/>
  <c r="G223" s="1"/>
  <c r="J224"/>
  <c r="J225"/>
  <c r="G225" s="1"/>
  <c r="J226"/>
  <c r="G226" s="1"/>
  <c r="J227"/>
  <c r="G227" s="1"/>
  <c r="J228"/>
  <c r="G228" s="1"/>
  <c r="J229"/>
  <c r="G229" s="1"/>
  <c r="J230"/>
  <c r="G230" s="1"/>
  <c r="J231"/>
  <c r="G231" s="1"/>
  <c r="J232"/>
  <c r="J233"/>
  <c r="G233" s="1"/>
  <c r="J234"/>
  <c r="G234" s="1"/>
  <c r="J235"/>
  <c r="G235" s="1"/>
  <c r="J236"/>
  <c r="G236" s="1"/>
  <c r="J237"/>
  <c r="G237" s="1"/>
  <c r="J238"/>
  <c r="G238" s="1"/>
  <c r="J239"/>
  <c r="G239" s="1"/>
  <c r="J240"/>
  <c r="J241"/>
  <c r="G241" s="1"/>
  <c r="J242"/>
  <c r="G242" s="1"/>
  <c r="J243"/>
  <c r="G243" s="1"/>
  <c r="J244"/>
  <c r="J245"/>
  <c r="G245" s="1"/>
  <c r="J246"/>
  <c r="G246" s="1"/>
  <c r="J247"/>
  <c r="G247" s="1"/>
  <c r="J248"/>
  <c r="G248" s="1"/>
  <c r="J249"/>
  <c r="G249" s="1"/>
  <c r="J250"/>
  <c r="G250" s="1"/>
  <c r="J251"/>
  <c r="G251" s="1"/>
  <c r="J252"/>
  <c r="G252" s="1"/>
  <c r="J253"/>
  <c r="G253" s="1"/>
  <c r="J254"/>
  <c r="G254" s="1"/>
  <c r="J255"/>
  <c r="G255" s="1"/>
  <c r="J256"/>
  <c r="J257"/>
  <c r="G257" s="1"/>
  <c r="J258"/>
  <c r="G258" s="1"/>
  <c r="J259"/>
  <c r="G259" s="1"/>
  <c r="J260"/>
  <c r="J261"/>
  <c r="G261" s="1"/>
  <c r="J262"/>
  <c r="G262" s="1"/>
  <c r="J263"/>
  <c r="G263" s="1"/>
  <c r="J264"/>
  <c r="J265"/>
  <c r="G265" s="1"/>
  <c r="J266"/>
  <c r="G266" s="1"/>
  <c r="J267"/>
  <c r="G267" s="1"/>
  <c r="J268"/>
  <c r="G268" s="1"/>
  <c r="J269"/>
  <c r="G269" s="1"/>
  <c r="J270"/>
  <c r="G270" s="1"/>
  <c r="J271"/>
  <c r="G271" s="1"/>
  <c r="J272"/>
  <c r="G272" s="1"/>
  <c r="J273"/>
  <c r="G273" s="1"/>
  <c r="J274"/>
  <c r="G274" s="1"/>
  <c r="J275"/>
  <c r="G275" s="1"/>
  <c r="J276"/>
  <c r="J277"/>
  <c r="G277" s="1"/>
  <c r="J278"/>
  <c r="G278" s="1"/>
  <c r="J279"/>
  <c r="G279" s="1"/>
  <c r="J280"/>
  <c r="J281"/>
  <c r="G281" s="1"/>
  <c r="J282"/>
  <c r="G282" s="1"/>
  <c r="J283"/>
  <c r="G283" s="1"/>
  <c r="J284"/>
  <c r="G284" s="1"/>
  <c r="J285"/>
  <c r="G285" s="1"/>
  <c r="J286"/>
  <c r="G286" s="1"/>
  <c r="J287"/>
  <c r="G287" s="1"/>
  <c r="J288"/>
  <c r="G288" s="1"/>
  <c r="J289"/>
  <c r="G289" s="1"/>
  <c r="J290"/>
  <c r="G290" s="1"/>
  <c r="J291"/>
  <c r="G291" s="1"/>
  <c r="J292"/>
  <c r="G292" s="1"/>
  <c r="J293"/>
  <c r="G293" s="1"/>
  <c r="J294"/>
  <c r="G294" s="1"/>
  <c r="J295"/>
  <c r="G295" s="1"/>
  <c r="J296"/>
  <c r="J297"/>
  <c r="G297" s="1"/>
  <c r="J298"/>
  <c r="G298" s="1"/>
  <c r="J299"/>
  <c r="G299" s="1"/>
  <c r="J300"/>
  <c r="G300" s="1"/>
  <c r="J301"/>
  <c r="G301" s="1"/>
  <c r="J302"/>
  <c r="G302" s="1"/>
  <c r="J303"/>
  <c r="G303" s="1"/>
  <c r="J304"/>
  <c r="J305"/>
  <c r="G305" s="1"/>
  <c r="J306"/>
  <c r="G306" s="1"/>
  <c r="J307"/>
  <c r="G307" s="1"/>
  <c r="J308"/>
  <c r="G308" s="1"/>
  <c r="J309"/>
  <c r="G309" s="1"/>
  <c r="J310"/>
  <c r="G310" s="1"/>
  <c r="J311"/>
  <c r="G311" s="1"/>
  <c r="J312"/>
  <c r="G312" s="1"/>
  <c r="J313"/>
  <c r="G313" s="1"/>
  <c r="J314"/>
  <c r="G314" s="1"/>
  <c r="J315"/>
  <c r="G315" s="1"/>
  <c r="J316"/>
  <c r="G316" s="1"/>
  <c r="J317"/>
  <c r="G317" s="1"/>
  <c r="J318"/>
  <c r="G318" s="1"/>
  <c r="J319"/>
  <c r="G319" s="1"/>
  <c r="J320"/>
  <c r="J321"/>
  <c r="G321" s="1"/>
  <c r="J322"/>
  <c r="G322" s="1"/>
  <c r="J323"/>
  <c r="G323" s="1"/>
  <c r="J324"/>
  <c r="J325"/>
  <c r="G325" s="1"/>
  <c r="J326"/>
  <c r="G326" s="1"/>
  <c r="J327"/>
  <c r="G327" s="1"/>
  <c r="J328"/>
  <c r="G328" s="1"/>
  <c r="J329"/>
  <c r="G329" s="1"/>
  <c r="J330"/>
  <c r="G330" s="1"/>
  <c r="J331"/>
  <c r="G331" s="1"/>
  <c r="J332"/>
  <c r="G332" s="1"/>
  <c r="J333"/>
  <c r="G333" s="1"/>
  <c r="J334"/>
  <c r="G334" s="1"/>
  <c r="J335"/>
  <c r="G335" s="1"/>
  <c r="J336"/>
  <c r="G336" s="1"/>
  <c r="J337"/>
  <c r="G337" s="1"/>
  <c r="J338"/>
  <c r="G338" s="1"/>
  <c r="J339"/>
  <c r="G339" s="1"/>
  <c r="J340"/>
  <c r="G340" s="1"/>
  <c r="J341"/>
  <c r="G341" s="1"/>
  <c r="J342"/>
  <c r="G342" s="1"/>
  <c r="G20"/>
  <c r="G24"/>
  <c r="G32"/>
  <c r="G40"/>
  <c r="G48"/>
  <c r="G52"/>
  <c r="G64"/>
  <c r="G68"/>
  <c r="G72"/>
  <c r="G84"/>
  <c r="G88"/>
  <c r="G96"/>
  <c r="G104"/>
  <c r="G112"/>
  <c r="G116"/>
  <c r="G128"/>
  <c r="G132"/>
  <c r="G136"/>
  <c r="G148"/>
  <c r="G152"/>
  <c r="G160"/>
  <c r="G168"/>
  <c r="G176"/>
  <c r="G180"/>
  <c r="G192"/>
  <c r="G196"/>
  <c r="G200"/>
  <c r="G212"/>
  <c r="G216"/>
  <c r="G224"/>
  <c r="G232"/>
  <c r="G240"/>
  <c r="G244"/>
  <c r="G256"/>
  <c r="G260"/>
  <c r="G264"/>
  <c r="G276"/>
  <c r="G280"/>
  <c r="G296"/>
  <c r="G304"/>
  <c r="G320"/>
  <c r="G324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1618"/>
  <c r="G1619"/>
  <c r="G1620"/>
  <c r="G1621"/>
  <c r="G1622"/>
  <c r="G1623"/>
  <c r="G1624"/>
  <c r="G1625"/>
  <c r="G1626"/>
  <c r="G1627"/>
  <c r="G1628"/>
  <c r="G1629"/>
  <c r="G1630"/>
  <c r="G1631"/>
  <c r="G1632"/>
  <c r="G1633"/>
  <c r="G1634"/>
  <c r="G1635"/>
  <c r="G1636"/>
  <c r="G1637"/>
  <c r="G1638"/>
  <c r="G1639"/>
  <c r="G1640"/>
  <c r="G1641"/>
  <c r="G1642"/>
  <c r="G1643"/>
  <c r="G1644"/>
  <c r="G1645"/>
  <c r="G1646"/>
  <c r="G1647"/>
  <c r="G1648"/>
  <c r="G1649"/>
  <c r="G1650"/>
  <c r="G1651"/>
  <c r="G1652"/>
  <c r="G1653"/>
  <c r="G1654"/>
  <c r="G1655"/>
  <c r="G1656"/>
  <c r="G1657"/>
  <c r="G1658"/>
  <c r="G1659"/>
  <c r="G1660"/>
  <c r="G1661"/>
  <c r="G1662"/>
  <c r="G1663"/>
  <c r="G1664"/>
  <c r="G1665"/>
  <c r="G1666"/>
  <c r="G1667"/>
  <c r="G1668"/>
  <c r="G1669"/>
  <c r="G1670"/>
  <c r="G1671"/>
  <c r="G1672"/>
  <c r="G1673"/>
  <c r="G1674"/>
  <c r="G1675"/>
  <c r="G1676"/>
  <c r="G1677"/>
  <c r="G1678"/>
  <c r="G1679"/>
  <c r="G1680"/>
  <c r="G1681"/>
  <c r="G1682"/>
  <c r="G1683"/>
  <c r="G1684"/>
  <c r="G1685"/>
  <c r="G1686"/>
  <c r="G1687"/>
  <c r="G1688"/>
  <c r="G1689"/>
  <c r="G1690"/>
  <c r="G1691"/>
  <c r="G1692"/>
  <c r="G1693"/>
  <c r="G1694"/>
  <c r="G1695"/>
  <c r="G1696"/>
  <c r="G1697"/>
  <c r="G1698"/>
  <c r="G1699"/>
  <c r="G1700"/>
  <c r="G1701"/>
  <c r="G1702"/>
  <c r="G1703"/>
  <c r="G1704"/>
  <c r="G1705"/>
  <c r="G1706"/>
  <c r="G1707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G2018"/>
  <c r="G2019"/>
  <c r="G2020"/>
  <c r="G2021"/>
  <c r="G2022"/>
  <c r="G2023"/>
  <c r="G2024"/>
  <c r="G2025"/>
  <c r="G2026"/>
  <c r="G2027"/>
  <c r="G2028"/>
  <c r="G2029"/>
  <c r="G2030"/>
  <c r="G2031"/>
  <c r="G2032"/>
  <c r="G2033"/>
  <c r="G2034"/>
  <c r="G2035"/>
  <c r="G2036"/>
  <c r="G2037"/>
  <c r="G2038"/>
  <c r="G2039"/>
  <c r="G2040"/>
  <c r="G2041"/>
  <c r="G2042"/>
  <c r="G2043"/>
  <c r="G2044"/>
  <c r="G2045"/>
  <c r="G2046"/>
  <c r="G2047"/>
  <c r="G2048"/>
  <c r="G2049"/>
  <c r="G2050"/>
  <c r="G2051"/>
  <c r="G2052"/>
  <c r="G2053"/>
  <c r="G2054"/>
  <c r="G2055"/>
  <c r="G2056"/>
  <c r="G2057"/>
  <c r="G2058"/>
  <c r="G2059"/>
  <c r="G2060"/>
  <c r="G2061"/>
  <c r="G2062"/>
  <c r="G2063"/>
  <c r="G2064"/>
  <c r="G2065"/>
  <c r="G2066"/>
  <c r="G2067"/>
  <c r="G2068"/>
  <c r="G2069"/>
  <c r="G2070"/>
  <c r="G2071"/>
  <c r="G2072"/>
  <c r="G2073"/>
  <c r="G2074"/>
  <c r="G2075"/>
  <c r="G2076"/>
  <c r="G2077"/>
  <c r="G2078"/>
  <c r="G2079"/>
  <c r="G2080"/>
  <c r="G2081"/>
  <c r="G2082"/>
  <c r="G2083"/>
  <c r="G2084"/>
  <c r="G2085"/>
  <c r="G2086"/>
  <c r="G2087"/>
  <c r="G2088"/>
  <c r="G2089"/>
  <c r="G2090"/>
  <c r="G2091"/>
  <c r="G2092"/>
  <c r="G2093"/>
  <c r="G2094"/>
  <c r="G2095"/>
  <c r="G2096"/>
  <c r="G2097"/>
  <c r="G2098"/>
  <c r="G2099"/>
  <c r="G2100"/>
  <c r="G2101"/>
  <c r="G2102"/>
  <c r="G2103"/>
  <c r="G2104"/>
  <c r="G2105"/>
  <c r="G2106"/>
  <c r="G2107"/>
  <c r="G2108"/>
  <c r="G2109"/>
  <c r="G2110"/>
  <c r="G2111"/>
  <c r="G2112"/>
  <c r="G2113"/>
  <c r="G2114"/>
  <c r="G2115"/>
  <c r="G2116"/>
  <c r="G2117"/>
  <c r="G2118"/>
  <c r="G2119"/>
  <c r="G2120"/>
  <c r="G2121"/>
  <c r="G2122"/>
  <c r="G2123"/>
  <c r="G2124"/>
  <c r="G2125"/>
  <c r="G2126"/>
  <c r="G2127"/>
  <c r="G2128"/>
  <c r="G2129"/>
  <c r="G2130"/>
  <c r="G2131"/>
  <c r="G2132"/>
  <c r="G2133"/>
  <c r="G2134"/>
  <c r="G2135"/>
  <c r="G2136"/>
  <c r="G2137"/>
  <c r="G2138"/>
  <c r="G2139"/>
  <c r="G2140"/>
  <c r="G2141"/>
  <c r="G2142"/>
  <c r="G2143"/>
  <c r="G2144"/>
  <c r="G2145"/>
  <c r="G2146"/>
  <c r="G2147"/>
  <c r="G2148"/>
  <c r="G2149"/>
  <c r="G2150"/>
  <c r="G2151"/>
  <c r="G2152"/>
  <c r="G2153"/>
  <c r="G2154"/>
  <c r="G2155"/>
  <c r="G2156"/>
  <c r="G2157"/>
  <c r="G2158"/>
  <c r="G2159"/>
  <c r="G2160"/>
  <c r="G2161"/>
  <c r="G2162"/>
  <c r="G2163"/>
  <c r="G2164"/>
  <c r="G2165"/>
  <c r="G2166"/>
  <c r="G2167"/>
  <c r="G2168"/>
  <c r="G2169"/>
  <c r="G2170"/>
  <c r="G2171"/>
  <c r="G2172"/>
  <c r="G2173"/>
  <c r="G2174"/>
  <c r="G2175"/>
  <c r="G2176"/>
  <c r="G2177"/>
  <c r="G2178"/>
  <c r="G2179"/>
  <c r="G2180"/>
  <c r="G2181"/>
  <c r="G2182"/>
  <c r="G2183"/>
  <c r="G2184"/>
  <c r="G2185"/>
  <c r="G2186"/>
  <c r="G2187"/>
  <c r="G2188"/>
  <c r="G2189"/>
  <c r="G2190"/>
  <c r="G2191"/>
  <c r="G2192"/>
  <c r="G2193"/>
  <c r="G2194"/>
  <c r="G2195"/>
  <c r="G2196"/>
  <c r="G2197"/>
  <c r="G2198"/>
  <c r="G2199"/>
  <c r="G2200"/>
  <c r="G2201"/>
  <c r="G2202"/>
  <c r="G2203"/>
  <c r="G2204"/>
  <c r="G2205"/>
  <c r="G2206"/>
  <c r="G2207"/>
  <c r="G2208"/>
  <c r="G2209"/>
  <c r="G2210"/>
  <c r="G2211"/>
  <c r="G2212"/>
  <c r="G2213"/>
  <c r="G2214"/>
  <c r="G2215"/>
  <c r="G2216"/>
  <c r="G2217"/>
  <c r="G2218"/>
  <c r="G2219"/>
  <c r="G2220"/>
  <c r="G2221"/>
  <c r="G2222"/>
  <c r="G2223"/>
  <c r="G2224"/>
  <c r="G2225"/>
  <c r="G2226"/>
  <c r="G2227"/>
  <c r="G2228"/>
  <c r="G2229"/>
  <c r="G2230"/>
  <c r="G2231"/>
  <c r="G2232"/>
  <c r="G2233"/>
  <c r="G2234"/>
  <c r="G2235"/>
  <c r="G2236"/>
  <c r="G2237"/>
  <c r="G2238"/>
  <c r="G2239"/>
  <c r="G2240"/>
  <c r="G2241"/>
  <c r="G2242"/>
  <c r="G2243"/>
  <c r="G2244"/>
  <c r="G2245"/>
  <c r="G2246"/>
  <c r="G2247"/>
  <c r="G2248"/>
  <c r="G2249"/>
  <c r="G2250"/>
  <c r="G2251"/>
  <c r="G2252"/>
  <c r="G2253"/>
  <c r="G2254"/>
  <c r="G2255"/>
  <c r="G2256"/>
  <c r="G2257"/>
  <c r="G2258"/>
  <c r="G2259"/>
  <c r="G2260"/>
  <c r="G2261"/>
  <c r="G2262"/>
  <c r="G2263"/>
  <c r="G2264"/>
  <c r="G2265"/>
  <c r="G2266"/>
  <c r="G2267"/>
  <c r="G2268"/>
  <c r="G2269"/>
  <c r="G2270"/>
  <c r="G2271"/>
  <c r="G2272"/>
  <c r="G2273"/>
  <c r="G2274"/>
  <c r="G2275"/>
  <c r="G2276"/>
  <c r="G2277"/>
  <c r="G2278"/>
  <c r="G2279"/>
  <c r="G2280"/>
  <c r="G2281"/>
  <c r="G2282"/>
  <c r="G2283"/>
  <c r="G2284"/>
  <c r="G2285"/>
  <c r="G2286"/>
  <c r="G2287"/>
  <c r="G2288"/>
  <c r="G2289"/>
  <c r="G2290"/>
  <c r="G2291"/>
  <c r="G2292"/>
  <c r="G2293"/>
  <c r="G2294"/>
  <c r="G2295"/>
  <c r="G2296"/>
  <c r="G2297"/>
  <c r="G2298"/>
  <c r="G2299"/>
  <c r="G2300"/>
  <c r="G2301"/>
  <c r="G2302"/>
  <c r="G2303"/>
  <c r="G2304"/>
  <c r="G2305"/>
  <c r="G2306"/>
  <c r="G2307"/>
  <c r="G2308"/>
  <c r="G2309"/>
  <c r="G2310"/>
  <c r="G2311"/>
  <c r="G2312"/>
  <c r="G2313"/>
  <c r="G2314"/>
  <c r="G2315"/>
  <c r="G2316"/>
  <c r="G2317"/>
  <c r="G2318"/>
  <c r="G2319"/>
  <c r="G2320"/>
  <c r="G2321"/>
  <c r="G2322"/>
  <c r="G2323"/>
  <c r="G2324"/>
  <c r="G2325"/>
  <c r="G2326"/>
  <c r="G2327"/>
  <c r="G2328"/>
  <c r="G2329"/>
  <c r="G2330"/>
  <c r="G2331"/>
  <c r="G2332"/>
  <c r="G2333"/>
  <c r="G2334"/>
  <c r="G2335"/>
  <c r="G2336"/>
  <c r="G2337"/>
  <c r="G2338"/>
  <c r="G2339"/>
  <c r="G2340"/>
  <c r="G2341"/>
  <c r="G2342"/>
  <c r="G2343"/>
  <c r="G2344"/>
  <c r="G2345"/>
  <c r="G2346"/>
  <c r="G2347"/>
  <c r="G2348"/>
  <c r="G2349"/>
  <c r="G2350"/>
  <c r="G2351"/>
  <c r="G2352"/>
  <c r="G2353"/>
  <c r="G2354"/>
  <c r="G2355"/>
  <c r="G2356"/>
  <c r="G2357"/>
  <c r="G2358"/>
  <c r="G2359"/>
  <c r="G2360"/>
  <c r="G2361"/>
  <c r="G2362"/>
  <c r="G2363"/>
  <c r="G2364"/>
  <c r="G2365"/>
  <c r="G2366"/>
  <c r="G2367"/>
  <c r="G2368"/>
  <c r="G2369"/>
  <c r="G2370"/>
  <c r="G2371"/>
  <c r="G2372"/>
  <c r="G2373"/>
  <c r="G2374"/>
  <c r="G2375"/>
  <c r="G2376"/>
  <c r="G2377"/>
  <c r="G2378"/>
  <c r="G2379"/>
  <c r="G2380"/>
  <c r="G2381"/>
  <c r="G2382"/>
  <c r="G2383"/>
  <c r="G2384"/>
  <c r="G2385"/>
  <c r="G2386"/>
  <c r="G2387"/>
  <c r="G2388"/>
  <c r="G2389"/>
  <c r="G2390"/>
  <c r="G2391"/>
  <c r="G2392"/>
  <c r="G2393"/>
  <c r="G2394"/>
  <c r="G2395"/>
  <c r="G2396"/>
  <c r="G2397"/>
  <c r="G2398"/>
  <c r="G2399"/>
  <c r="G2400"/>
  <c r="G2401"/>
  <c r="G2402"/>
  <c r="G2403"/>
  <c r="G2404"/>
  <c r="G2405"/>
  <c r="G2406"/>
  <c r="G2407"/>
  <c r="G2408"/>
  <c r="G2409"/>
  <c r="G2410"/>
  <c r="G2411"/>
  <c r="G2412"/>
  <c r="G2413"/>
  <c r="G2414"/>
  <c r="G2415"/>
  <c r="G2416"/>
  <c r="G2417"/>
  <c r="G2418"/>
  <c r="G2419"/>
  <c r="G2420"/>
  <c r="G2421"/>
  <c r="G2422"/>
  <c r="G2423"/>
  <c r="G2424"/>
  <c r="G2425"/>
  <c r="G2426"/>
  <c r="G2427"/>
  <c r="G2428"/>
  <c r="G2429"/>
  <c r="G2430"/>
  <c r="G2431"/>
  <c r="G2432"/>
  <c r="G2433"/>
  <c r="G2434"/>
  <c r="G2435"/>
  <c r="G2436"/>
  <c r="G2437"/>
  <c r="G2438"/>
  <c r="G2439"/>
  <c r="G2440"/>
  <c r="G2441"/>
  <c r="G2442"/>
  <c r="G2443"/>
  <c r="G2444"/>
  <c r="G2445"/>
  <c r="G2446"/>
  <c r="G2447"/>
  <c r="G2448"/>
  <c r="G2449"/>
  <c r="G2450"/>
  <c r="G2451"/>
  <c r="G2452"/>
  <c r="G2453"/>
  <c r="G2454"/>
  <c r="G2455"/>
  <c r="G2456"/>
  <c r="G2457"/>
  <c r="G2458"/>
  <c r="G2459"/>
  <c r="G2460"/>
  <c r="G2461"/>
  <c r="G2462"/>
  <c r="G2463"/>
  <c r="G2464"/>
  <c r="G2465"/>
  <c r="G2466"/>
  <c r="G2467"/>
  <c r="G2468"/>
  <c r="G2469"/>
  <c r="G2470"/>
  <c r="G2471"/>
  <c r="G2472"/>
  <c r="G2473"/>
  <c r="G2474"/>
  <c r="G2475"/>
  <c r="G2476"/>
  <c r="G2477"/>
  <c r="G2478"/>
  <c r="G2479"/>
  <c r="G2480"/>
  <c r="G2481"/>
  <c r="G2482"/>
  <c r="G2483"/>
  <c r="G2484"/>
  <c r="G2485"/>
  <c r="G2486"/>
  <c r="J3"/>
  <c r="G3" s="1"/>
  <c r="G4"/>
  <c r="J6"/>
  <c r="G6" s="1"/>
  <c r="J7"/>
  <c r="G7" s="1"/>
  <c r="J8"/>
  <c r="G8" s="1"/>
  <c r="J9"/>
  <c r="G9" s="1"/>
  <c r="J10"/>
  <c r="G10" s="1"/>
  <c r="J11"/>
  <c r="G11" s="1"/>
  <c r="J12"/>
  <c r="G12" s="1"/>
  <c r="J13"/>
  <c r="G13" s="1"/>
  <c r="J2"/>
  <c r="G2" s="1"/>
  <c r="H12" i="3"/>
  <c r="H13"/>
  <c r="H11"/>
  <c r="H10"/>
  <c r="H4"/>
  <c r="H5"/>
  <c r="H6"/>
  <c r="H7"/>
  <c r="H8"/>
  <c r="H9"/>
  <c r="H3"/>
  <c r="H2"/>
  <c r="M2" i="6" s="1"/>
  <c r="G2" i="15"/>
  <c r="E81" i="13" s="1"/>
  <c r="S302" i="8"/>
  <c r="R302"/>
  <c r="Q302"/>
  <c r="P302"/>
  <c r="E78" i="13"/>
  <c r="E80"/>
  <c r="E79"/>
  <c r="B5"/>
  <c r="O302" i="8"/>
  <c r="K517" l="1"/>
  <c r="K485"/>
  <c r="K469"/>
  <c r="K453"/>
  <c r="K437"/>
  <c r="K405"/>
  <c r="K389"/>
  <c r="K373"/>
  <c r="M529"/>
  <c r="M521"/>
  <c r="M513"/>
  <c r="M505"/>
  <c r="M497"/>
  <c r="M489"/>
  <c r="M481"/>
  <c r="M473"/>
  <c r="M465"/>
  <c r="M457"/>
  <c r="M449"/>
  <c r="M441"/>
  <c r="M433"/>
  <c r="M425"/>
  <c r="M409"/>
  <c r="M393"/>
  <c r="M377"/>
  <c r="M361"/>
  <c r="M345"/>
  <c r="I517"/>
  <c r="M509"/>
  <c r="I501"/>
  <c r="M493"/>
  <c r="I485"/>
  <c r="M477"/>
  <c r="I469"/>
  <c r="M461"/>
  <c r="I453"/>
  <c r="M445"/>
  <c r="I437"/>
  <c r="M429"/>
  <c r="I421"/>
  <c r="I417"/>
  <c r="K409"/>
  <c r="M401"/>
  <c r="M397"/>
  <c r="I389"/>
  <c r="I385"/>
  <c r="K377"/>
  <c r="M369"/>
  <c r="M365"/>
  <c r="I357"/>
  <c r="I353"/>
  <c r="K345"/>
  <c r="M337"/>
  <c r="M333"/>
  <c r="I325"/>
  <c r="K421"/>
  <c r="M405"/>
  <c r="M373"/>
  <c r="K357"/>
  <c r="M341"/>
  <c r="I329"/>
  <c r="I313"/>
  <c r="I525"/>
  <c r="K521"/>
  <c r="M517"/>
  <c r="F507"/>
  <c r="G507" s="1"/>
  <c r="M501"/>
  <c r="F491"/>
  <c r="G491" s="1"/>
  <c r="K489"/>
  <c r="M485"/>
  <c r="F475"/>
  <c r="G475" s="1"/>
  <c r="K473"/>
  <c r="M469"/>
  <c r="F459"/>
  <c r="G459" s="1"/>
  <c r="K457"/>
  <c r="M453"/>
  <c r="F443"/>
  <c r="G443" s="1"/>
  <c r="K441"/>
  <c r="F427"/>
  <c r="G427" s="1"/>
  <c r="K425"/>
  <c r="M413"/>
  <c r="I405"/>
  <c r="I401"/>
  <c r="K393"/>
  <c r="M385"/>
  <c r="M381"/>
  <c r="I373"/>
  <c r="I369"/>
  <c r="K361"/>
  <c r="M353"/>
  <c r="M349"/>
  <c r="I317"/>
  <c r="I513"/>
  <c r="I497"/>
  <c r="I481"/>
  <c r="I465"/>
  <c r="I449"/>
  <c r="M437"/>
  <c r="I433"/>
  <c r="M421"/>
  <c r="M389"/>
  <c r="M357"/>
  <c r="K341"/>
  <c r="I321"/>
  <c r="E308"/>
  <c r="I307"/>
  <c r="K308"/>
  <c r="M307"/>
  <c r="E306"/>
  <c r="K307"/>
  <c r="M308"/>
  <c r="M533"/>
  <c r="M525"/>
  <c r="F511"/>
  <c r="G511" s="1"/>
  <c r="F495"/>
  <c r="G495" s="1"/>
  <c r="F479"/>
  <c r="G479" s="1"/>
  <c r="F463"/>
  <c r="G463" s="1"/>
  <c r="F447"/>
  <c r="G447" s="1"/>
  <c r="F431"/>
  <c r="G431" s="1"/>
  <c r="F415"/>
  <c r="G415" s="1"/>
  <c r="F399"/>
  <c r="G399" s="1"/>
  <c r="F383"/>
  <c r="G383" s="1"/>
  <c r="F367"/>
  <c r="G367" s="1"/>
  <c r="F351"/>
  <c r="G351" s="1"/>
  <c r="F335"/>
  <c r="G335" s="1"/>
  <c r="K513"/>
  <c r="I509"/>
  <c r="I493"/>
  <c r="K481"/>
  <c r="I477"/>
  <c r="K465"/>
  <c r="I461"/>
  <c r="K449"/>
  <c r="I445"/>
  <c r="K433"/>
  <c r="I429"/>
  <c r="K417"/>
  <c r="F411"/>
  <c r="G411" s="1"/>
  <c r="I413"/>
  <c r="K401"/>
  <c r="F395"/>
  <c r="G395" s="1"/>
  <c r="I397"/>
  <c r="K385"/>
  <c r="F379"/>
  <c r="G379" s="1"/>
  <c r="I381"/>
  <c r="K369"/>
  <c r="F363"/>
  <c r="G363" s="1"/>
  <c r="I365"/>
  <c r="K353"/>
  <c r="F347"/>
  <c r="G347" s="1"/>
  <c r="I349"/>
  <c r="I341"/>
  <c r="K337"/>
  <c r="F331"/>
  <c r="G331" s="1"/>
  <c r="F327"/>
  <c r="G327" s="1"/>
  <c r="F323"/>
  <c r="G323" s="1"/>
  <c r="F319"/>
  <c r="G319" s="1"/>
  <c r="F315"/>
  <c r="G315" s="1"/>
  <c r="F311"/>
  <c r="G311" s="1"/>
  <c r="I306"/>
  <c r="M306"/>
  <c r="E307"/>
  <c r="I308"/>
  <c r="K306"/>
  <c r="I529"/>
  <c r="I505"/>
  <c r="K493"/>
  <c r="I489"/>
  <c r="K477"/>
  <c r="I473"/>
  <c r="K461"/>
  <c r="I457"/>
  <c r="K445"/>
  <c r="I441"/>
  <c r="K429"/>
  <c r="I425"/>
  <c r="K413"/>
  <c r="I409"/>
  <c r="K397"/>
  <c r="I393"/>
  <c r="K381"/>
  <c r="I377"/>
  <c r="K365"/>
  <c r="I361"/>
  <c r="K349"/>
  <c r="I345"/>
  <c r="I337"/>
  <c r="K333"/>
  <c r="K329"/>
  <c r="K325"/>
  <c r="K321"/>
  <c r="K317"/>
  <c r="F528"/>
  <c r="G528" s="1"/>
  <c r="E521"/>
  <c r="F518"/>
  <c r="E517"/>
  <c r="F514"/>
  <c r="G514" s="1"/>
  <c r="E513"/>
  <c r="F510"/>
  <c r="G510" s="1"/>
  <c r="F532"/>
  <c r="G532" s="1"/>
  <c r="E525"/>
  <c r="F522"/>
  <c r="G522" s="1"/>
  <c r="K533"/>
  <c r="I521"/>
  <c r="F520"/>
  <c r="G520" s="1"/>
  <c r="F516"/>
  <c r="G516" s="1"/>
  <c r="F512"/>
  <c r="G512" s="1"/>
  <c r="F508"/>
  <c r="G508" s="1"/>
  <c r="F504"/>
  <c r="G504" s="1"/>
  <c r="F500"/>
  <c r="G500" s="1"/>
  <c r="F496"/>
  <c r="G496" s="1"/>
  <c r="K509"/>
  <c r="K505"/>
  <c r="K501"/>
  <c r="K497"/>
  <c r="E529"/>
  <c r="F526"/>
  <c r="E533"/>
  <c r="F530"/>
  <c r="F524"/>
  <c r="G524" s="1"/>
  <c r="K525"/>
  <c r="E509"/>
  <c r="F506"/>
  <c r="E505"/>
  <c r="F502"/>
  <c r="G502" s="1"/>
  <c r="G505" s="1"/>
  <c r="E501"/>
  <c r="F498"/>
  <c r="I533"/>
  <c r="K529"/>
  <c r="F494"/>
  <c r="F497" s="1"/>
  <c r="F488"/>
  <c r="G488" s="1"/>
  <c r="F486"/>
  <c r="F480"/>
  <c r="G480" s="1"/>
  <c r="F478"/>
  <c r="F472"/>
  <c r="G472" s="1"/>
  <c r="F470"/>
  <c r="F464"/>
  <c r="G464" s="1"/>
  <c r="F462"/>
  <c r="F460"/>
  <c r="G460" s="1"/>
  <c r="F458"/>
  <c r="F456"/>
  <c r="G456" s="1"/>
  <c r="F454"/>
  <c r="F452"/>
  <c r="G452" s="1"/>
  <c r="F450"/>
  <c r="F448"/>
  <c r="G448" s="1"/>
  <c r="F446"/>
  <c r="F444"/>
  <c r="G444" s="1"/>
  <c r="F442"/>
  <c r="F440"/>
  <c r="G440" s="1"/>
  <c r="F438"/>
  <c r="F436"/>
  <c r="G436" s="1"/>
  <c r="F434"/>
  <c r="F432"/>
  <c r="G432" s="1"/>
  <c r="F430"/>
  <c r="F428"/>
  <c r="G428" s="1"/>
  <c r="F426"/>
  <c r="F424"/>
  <c r="G424" s="1"/>
  <c r="F422"/>
  <c r="F420"/>
  <c r="G420" s="1"/>
  <c r="F418"/>
  <c r="F416"/>
  <c r="G416" s="1"/>
  <c r="F414"/>
  <c r="F412"/>
  <c r="G412" s="1"/>
  <c r="F410"/>
  <c r="F408"/>
  <c r="G408" s="1"/>
  <c r="F406"/>
  <c r="F404"/>
  <c r="G404" s="1"/>
  <c r="F402"/>
  <c r="F400"/>
  <c r="G400" s="1"/>
  <c r="F398"/>
  <c r="F396"/>
  <c r="G396" s="1"/>
  <c r="F394"/>
  <c r="F392"/>
  <c r="G392" s="1"/>
  <c r="F390"/>
  <c r="F388"/>
  <c r="G388" s="1"/>
  <c r="F386"/>
  <c r="F384"/>
  <c r="G384" s="1"/>
  <c r="F382"/>
  <c r="F380"/>
  <c r="G380" s="1"/>
  <c r="F378"/>
  <c r="F376"/>
  <c r="G376" s="1"/>
  <c r="F374"/>
  <c r="F372"/>
  <c r="G372" s="1"/>
  <c r="F370"/>
  <c r="F368"/>
  <c r="G368" s="1"/>
  <c r="F366"/>
  <c r="F364"/>
  <c r="G364" s="1"/>
  <c r="F362"/>
  <c r="F360"/>
  <c r="G360" s="1"/>
  <c r="F358"/>
  <c r="F356"/>
  <c r="G356" s="1"/>
  <c r="F354"/>
  <c r="F352"/>
  <c r="G352" s="1"/>
  <c r="F350"/>
  <c r="F348"/>
  <c r="G348" s="1"/>
  <c r="F346"/>
  <c r="F344"/>
  <c r="G344" s="1"/>
  <c r="F342"/>
  <c r="F340"/>
  <c r="G340" s="1"/>
  <c r="F338"/>
  <c r="F336"/>
  <c r="G336" s="1"/>
  <c r="F334"/>
  <c r="F332"/>
  <c r="G332" s="1"/>
  <c r="F330"/>
  <c r="F328"/>
  <c r="G328" s="1"/>
  <c r="F326"/>
  <c r="F324"/>
  <c r="G324" s="1"/>
  <c r="F322"/>
  <c r="F320"/>
  <c r="G320" s="1"/>
  <c r="F318"/>
  <c r="F316"/>
  <c r="G316" s="1"/>
  <c r="F314"/>
  <c r="F312"/>
  <c r="G312" s="1"/>
  <c r="F310"/>
  <c r="F492"/>
  <c r="G492" s="1"/>
  <c r="F490"/>
  <c r="F484"/>
  <c r="G484" s="1"/>
  <c r="F482"/>
  <c r="F476"/>
  <c r="G476" s="1"/>
  <c r="F474"/>
  <c r="F468"/>
  <c r="G468" s="1"/>
  <c r="F466"/>
  <c r="E497"/>
  <c r="E493"/>
  <c r="E489"/>
  <c r="E485"/>
  <c r="E481"/>
  <c r="E477"/>
  <c r="E473"/>
  <c r="E469"/>
  <c r="E465"/>
  <c r="E461"/>
  <c r="E457"/>
  <c r="E453"/>
  <c r="E449"/>
  <c r="E445"/>
  <c r="E441"/>
  <c r="E437"/>
  <c r="E433"/>
  <c r="E429"/>
  <c r="E425"/>
  <c r="E421"/>
  <c r="E417"/>
  <c r="E413"/>
  <c r="E409"/>
  <c r="E405"/>
  <c r="E401"/>
  <c r="E397"/>
  <c r="E393"/>
  <c r="E389"/>
  <c r="E385"/>
  <c r="E381"/>
  <c r="E377"/>
  <c r="E373"/>
  <c r="E369"/>
  <c r="E365"/>
  <c r="E361"/>
  <c r="E357"/>
  <c r="E353"/>
  <c r="E349"/>
  <c r="E345"/>
  <c r="E341"/>
  <c r="E337"/>
  <c r="E333"/>
  <c r="E329"/>
  <c r="E325"/>
  <c r="E321"/>
  <c r="E317"/>
  <c r="E313"/>
  <c r="B7" i="13"/>
  <c r="A7" s="1"/>
  <c r="D4"/>
  <c r="H447" i="6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B12" i="13" l="1"/>
  <c r="D12" s="1"/>
  <c r="B16"/>
  <c r="D16" s="1"/>
  <c r="B20"/>
  <c r="D20" s="1"/>
  <c r="B24"/>
  <c r="D24" s="1"/>
  <c r="B28"/>
  <c r="D28" s="1"/>
  <c r="B32"/>
  <c r="D32" s="1"/>
  <c r="B36"/>
  <c r="D36" s="1"/>
  <c r="B40"/>
  <c r="D40" s="1"/>
  <c r="B44"/>
  <c r="D44" s="1"/>
  <c r="B48"/>
  <c r="D48" s="1"/>
  <c r="B52"/>
  <c r="D52" s="1"/>
  <c r="B56"/>
  <c r="D56" s="1"/>
  <c r="B13"/>
  <c r="D13" s="1"/>
  <c r="B17"/>
  <c r="D17" s="1"/>
  <c r="B21"/>
  <c r="D21" s="1"/>
  <c r="B25"/>
  <c r="D25" s="1"/>
  <c r="B29"/>
  <c r="D29" s="1"/>
  <c r="B33"/>
  <c r="D33" s="1"/>
  <c r="B37"/>
  <c r="D37" s="1"/>
  <c r="B41"/>
  <c r="D41" s="1"/>
  <c r="B45"/>
  <c r="D45" s="1"/>
  <c r="B49"/>
  <c r="D49" s="1"/>
  <c r="B53"/>
  <c r="D53" s="1"/>
  <c r="B57"/>
  <c r="D57" s="1"/>
  <c r="B14"/>
  <c r="D14" s="1"/>
  <c r="B18"/>
  <c r="D18" s="1"/>
  <c r="B22"/>
  <c r="D22" s="1"/>
  <c r="B26"/>
  <c r="D26" s="1"/>
  <c r="B30"/>
  <c r="D30" s="1"/>
  <c r="B34"/>
  <c r="D34" s="1"/>
  <c r="B38"/>
  <c r="D38" s="1"/>
  <c r="B42"/>
  <c r="D42" s="1"/>
  <c r="B46"/>
  <c r="D46" s="1"/>
  <c r="B50"/>
  <c r="D50" s="1"/>
  <c r="B54"/>
  <c r="D54" s="1"/>
  <c r="B58"/>
  <c r="D58" s="1"/>
  <c r="B11"/>
  <c r="D11" s="1"/>
  <c r="B15"/>
  <c r="D15" s="1"/>
  <c r="B19"/>
  <c r="D19" s="1"/>
  <c r="B23"/>
  <c r="D23" s="1"/>
  <c r="B27"/>
  <c r="D27" s="1"/>
  <c r="B31"/>
  <c r="D31" s="1"/>
  <c r="B35"/>
  <c r="D35" s="1"/>
  <c r="B39"/>
  <c r="D39" s="1"/>
  <c r="B43"/>
  <c r="D43" s="1"/>
  <c r="B47"/>
  <c r="D47" s="1"/>
  <c r="B51"/>
  <c r="D51" s="1"/>
  <c r="B55"/>
  <c r="D55" s="1"/>
  <c r="B59"/>
  <c r="D59" s="1"/>
  <c r="B62"/>
  <c r="D62" s="1"/>
  <c r="B66"/>
  <c r="D66" s="1"/>
  <c r="B70"/>
  <c r="D70" s="1"/>
  <c r="B74"/>
  <c r="D74" s="1"/>
  <c r="B63"/>
  <c r="D63" s="1"/>
  <c r="B67"/>
  <c r="D67" s="1"/>
  <c r="B71"/>
  <c r="D71" s="1"/>
  <c r="B75"/>
  <c r="D75" s="1"/>
  <c r="B64"/>
  <c r="D64" s="1"/>
  <c r="B68"/>
  <c r="D68" s="1"/>
  <c r="B72"/>
  <c r="D72" s="1"/>
  <c r="B76"/>
  <c r="D76" s="1"/>
  <c r="B61"/>
  <c r="D61" s="1"/>
  <c r="B65"/>
  <c r="D65" s="1"/>
  <c r="B69"/>
  <c r="D69" s="1"/>
  <c r="B73"/>
  <c r="D73" s="1"/>
  <c r="F501" i="8"/>
  <c r="F509"/>
  <c r="F469"/>
  <c r="F485"/>
  <c r="F313"/>
  <c r="F321"/>
  <c r="F329"/>
  <c r="F337"/>
  <c r="F345"/>
  <c r="F353"/>
  <c r="F361"/>
  <c r="F369"/>
  <c r="F377"/>
  <c r="F385"/>
  <c r="F393"/>
  <c r="F401"/>
  <c r="F409"/>
  <c r="F417"/>
  <c r="F425"/>
  <c r="F433"/>
  <c r="F441"/>
  <c r="F449"/>
  <c r="F457"/>
  <c r="F465"/>
  <c r="F481"/>
  <c r="G513"/>
  <c r="F477"/>
  <c r="F493"/>
  <c r="F317"/>
  <c r="F325"/>
  <c r="F333"/>
  <c r="F341"/>
  <c r="F349"/>
  <c r="F357"/>
  <c r="F365"/>
  <c r="F373"/>
  <c r="F381"/>
  <c r="F389"/>
  <c r="F397"/>
  <c r="F405"/>
  <c r="F413"/>
  <c r="F421"/>
  <c r="F429"/>
  <c r="F437"/>
  <c r="F445"/>
  <c r="F453"/>
  <c r="F461"/>
  <c r="F473"/>
  <c r="F489"/>
  <c r="F533"/>
  <c r="G517"/>
  <c r="G525"/>
  <c r="G334"/>
  <c r="G337" s="1"/>
  <c r="G366"/>
  <c r="G369" s="1"/>
  <c r="G398"/>
  <c r="G401" s="1"/>
  <c r="G430"/>
  <c r="G433" s="1"/>
  <c r="G462"/>
  <c r="G465" s="1"/>
  <c r="G494"/>
  <c r="G497" s="1"/>
  <c r="G354"/>
  <c r="G357" s="1"/>
  <c r="G386"/>
  <c r="G389" s="1"/>
  <c r="G418"/>
  <c r="G421" s="1"/>
  <c r="G450"/>
  <c r="G453" s="1"/>
  <c r="G482"/>
  <c r="G485" s="1"/>
  <c r="F529"/>
  <c r="G342"/>
  <c r="G345" s="1"/>
  <c r="G374"/>
  <c r="G377" s="1"/>
  <c r="G406"/>
  <c r="G409" s="1"/>
  <c r="G438"/>
  <c r="G441" s="1"/>
  <c r="G470"/>
  <c r="G473" s="1"/>
  <c r="G322"/>
  <c r="G325" s="1"/>
  <c r="G346"/>
  <c r="G349" s="1"/>
  <c r="G378"/>
  <c r="G381" s="1"/>
  <c r="G410"/>
  <c r="G413" s="1"/>
  <c r="G442"/>
  <c r="G445" s="1"/>
  <c r="G474"/>
  <c r="G477" s="1"/>
  <c r="F521"/>
  <c r="G506"/>
  <c r="G509" s="1"/>
  <c r="G530"/>
  <c r="G533" s="1"/>
  <c r="G318"/>
  <c r="G321" s="1"/>
  <c r="G350"/>
  <c r="G353" s="1"/>
  <c r="G382"/>
  <c r="G385" s="1"/>
  <c r="G414"/>
  <c r="G417" s="1"/>
  <c r="G446"/>
  <c r="G449" s="1"/>
  <c r="G478"/>
  <c r="G481" s="1"/>
  <c r="F505"/>
  <c r="G338"/>
  <c r="G341" s="1"/>
  <c r="G370"/>
  <c r="G373" s="1"/>
  <c r="G402"/>
  <c r="G405" s="1"/>
  <c r="G434"/>
  <c r="G437" s="1"/>
  <c r="G466"/>
  <c r="G469" s="1"/>
  <c r="G526"/>
  <c r="G529" s="1"/>
  <c r="G358"/>
  <c r="G361" s="1"/>
  <c r="G390"/>
  <c r="G393" s="1"/>
  <c r="G422"/>
  <c r="G425" s="1"/>
  <c r="G454"/>
  <c r="G457" s="1"/>
  <c r="G486"/>
  <c r="G489" s="1"/>
  <c r="G314"/>
  <c r="G317" s="1"/>
  <c r="G330"/>
  <c r="G333" s="1"/>
  <c r="G362"/>
  <c r="G365" s="1"/>
  <c r="G394"/>
  <c r="G397" s="1"/>
  <c r="G426"/>
  <c r="G429" s="1"/>
  <c r="G458"/>
  <c r="G461" s="1"/>
  <c r="G490"/>
  <c r="G493" s="1"/>
  <c r="F513"/>
  <c r="G518"/>
  <c r="G521" s="1"/>
  <c r="G498"/>
  <c r="G501" s="1"/>
  <c r="G310"/>
  <c r="G313" s="1"/>
  <c r="G326"/>
  <c r="G329" s="1"/>
  <c r="F525"/>
  <c r="F517"/>
  <c r="O22"/>
  <c r="P22"/>
  <c r="Q22"/>
  <c r="O30"/>
  <c r="P30"/>
  <c r="Q30"/>
  <c r="O34"/>
  <c r="P34"/>
  <c r="Q34"/>
  <c r="O38"/>
  <c r="P38"/>
  <c r="Q38"/>
  <c r="O42"/>
  <c r="P42"/>
  <c r="Q42"/>
  <c r="O46"/>
  <c r="P46"/>
  <c r="Q46"/>
  <c r="O50"/>
  <c r="P50"/>
  <c r="Q50"/>
  <c r="O54"/>
  <c r="P54"/>
  <c r="Q54"/>
  <c r="O58"/>
  <c r="P58"/>
  <c r="Q58"/>
  <c r="O62"/>
  <c r="P62"/>
  <c r="Q62"/>
  <c r="O70"/>
  <c r="P70"/>
  <c r="Q70"/>
  <c r="O74"/>
  <c r="P74"/>
  <c r="Q74"/>
  <c r="O78"/>
  <c r="P78"/>
  <c r="Q78"/>
  <c r="O82"/>
  <c r="P82"/>
  <c r="Q82"/>
  <c r="O86"/>
  <c r="P86"/>
  <c r="Q86"/>
  <c r="O90"/>
  <c r="P90"/>
  <c r="Q90"/>
  <c r="O94"/>
  <c r="P94"/>
  <c r="Q94"/>
  <c r="O98"/>
  <c r="P98"/>
  <c r="Q98"/>
  <c r="O102"/>
  <c r="P102"/>
  <c r="Q102"/>
  <c r="O106"/>
  <c r="P106"/>
  <c r="Q106"/>
  <c r="O110"/>
  <c r="P110"/>
  <c r="Q110"/>
  <c r="O114"/>
  <c r="P114"/>
  <c r="Q114"/>
  <c r="O118"/>
  <c r="P118"/>
  <c r="Q118"/>
  <c r="O122"/>
  <c r="P122"/>
  <c r="Q122"/>
  <c r="O126"/>
  <c r="P126"/>
  <c r="Q126"/>
  <c r="O130"/>
  <c r="P130"/>
  <c r="Q130"/>
  <c r="O134"/>
  <c r="P134"/>
  <c r="Q134"/>
  <c r="O138"/>
  <c r="P138"/>
  <c r="Q138"/>
  <c r="O142"/>
  <c r="P142"/>
  <c r="Q142"/>
  <c r="O146"/>
  <c r="P146"/>
  <c r="Q146"/>
  <c r="O150"/>
  <c r="P150"/>
  <c r="Q150"/>
  <c r="O154"/>
  <c r="P154"/>
  <c r="Q154"/>
  <c r="O158"/>
  <c r="P158"/>
  <c r="Q158"/>
  <c r="O162"/>
  <c r="P162"/>
  <c r="Q162"/>
  <c r="O166"/>
  <c r="P166"/>
  <c r="Q166"/>
  <c r="O170"/>
  <c r="P170"/>
  <c r="Q170"/>
  <c r="O174"/>
  <c r="P174"/>
  <c r="Q174"/>
  <c r="O178"/>
  <c r="P178"/>
  <c r="Q178"/>
  <c r="O182"/>
  <c r="P182"/>
  <c r="Q182"/>
  <c r="O186"/>
  <c r="P186"/>
  <c r="Q186"/>
  <c r="O190"/>
  <c r="P190"/>
  <c r="Q190"/>
  <c r="O194"/>
  <c r="P194"/>
  <c r="Q194"/>
  <c r="O198"/>
  <c r="P198"/>
  <c r="Q198"/>
  <c r="O202"/>
  <c r="P202"/>
  <c r="Q202"/>
  <c r="O206"/>
  <c r="P206"/>
  <c r="Q206"/>
  <c r="O210"/>
  <c r="P210"/>
  <c r="Q210"/>
  <c r="O214"/>
  <c r="P214"/>
  <c r="Q214"/>
  <c r="O218"/>
  <c r="P218"/>
  <c r="Q218"/>
  <c r="O222"/>
  <c r="P222"/>
  <c r="Q222"/>
  <c r="O226"/>
  <c r="P226"/>
  <c r="Q226"/>
  <c r="O230"/>
  <c r="P230"/>
  <c r="Q230"/>
  <c r="O234"/>
  <c r="P234"/>
  <c r="Q234"/>
  <c r="O238"/>
  <c r="P238"/>
  <c r="Q238"/>
  <c r="O242"/>
  <c r="P242"/>
  <c r="Q242"/>
  <c r="O246"/>
  <c r="P246"/>
  <c r="Q246"/>
  <c r="O250"/>
  <c r="P250"/>
  <c r="Q250"/>
  <c r="O254"/>
  <c r="P254"/>
  <c r="Q254"/>
  <c r="O258"/>
  <c r="P258"/>
  <c r="Q258"/>
  <c r="O262"/>
  <c r="P262"/>
  <c r="Q262"/>
  <c r="O266"/>
  <c r="P266"/>
  <c r="Q266"/>
  <c r="O270"/>
  <c r="P270"/>
  <c r="Q270"/>
  <c r="O274"/>
  <c r="P274"/>
  <c r="Q274"/>
  <c r="O278"/>
  <c r="P278"/>
  <c r="Q278"/>
  <c r="O282"/>
  <c r="P282"/>
  <c r="Q282"/>
  <c r="O286"/>
  <c r="P286"/>
  <c r="Q286"/>
  <c r="O290"/>
  <c r="P290"/>
  <c r="Q290"/>
  <c r="O294"/>
  <c r="P294"/>
  <c r="Q294"/>
  <c r="O298"/>
  <c r="P298"/>
  <c r="Q298"/>
  <c r="I22"/>
  <c r="K22"/>
  <c r="M22"/>
  <c r="I23"/>
  <c r="K23"/>
  <c r="M23"/>
  <c r="I24"/>
  <c r="K24"/>
  <c r="M24"/>
  <c r="I30"/>
  <c r="K30"/>
  <c r="M30"/>
  <c r="I31"/>
  <c r="K31"/>
  <c r="M31"/>
  <c r="I32"/>
  <c r="K32"/>
  <c r="M32"/>
  <c r="I34"/>
  <c r="K34"/>
  <c r="M34"/>
  <c r="I35"/>
  <c r="K35"/>
  <c r="M35"/>
  <c r="I36"/>
  <c r="K36"/>
  <c r="M36"/>
  <c r="I38"/>
  <c r="K38"/>
  <c r="M38"/>
  <c r="I39"/>
  <c r="K39"/>
  <c r="M39"/>
  <c r="I40"/>
  <c r="K40"/>
  <c r="M40"/>
  <c r="I42"/>
  <c r="K42"/>
  <c r="M42"/>
  <c r="I43"/>
  <c r="K43"/>
  <c r="M43"/>
  <c r="I44"/>
  <c r="K44"/>
  <c r="M44"/>
  <c r="I46"/>
  <c r="K46"/>
  <c r="M46"/>
  <c r="I47"/>
  <c r="K47"/>
  <c r="M47"/>
  <c r="I48"/>
  <c r="K48"/>
  <c r="M48"/>
  <c r="I50"/>
  <c r="K50"/>
  <c r="M50"/>
  <c r="I51"/>
  <c r="K51"/>
  <c r="M51"/>
  <c r="I52"/>
  <c r="K52"/>
  <c r="M52"/>
  <c r="I54"/>
  <c r="K54"/>
  <c r="M54"/>
  <c r="I55"/>
  <c r="K55"/>
  <c r="M55"/>
  <c r="I56"/>
  <c r="K56"/>
  <c r="M56"/>
  <c r="I58"/>
  <c r="K58"/>
  <c r="M58"/>
  <c r="I59"/>
  <c r="K59"/>
  <c r="M59"/>
  <c r="I60"/>
  <c r="K60"/>
  <c r="M60"/>
  <c r="I62"/>
  <c r="K62"/>
  <c r="M62"/>
  <c r="I63"/>
  <c r="K63"/>
  <c r="M63"/>
  <c r="I64"/>
  <c r="K64"/>
  <c r="M64"/>
  <c r="I70"/>
  <c r="K70"/>
  <c r="M70"/>
  <c r="I71"/>
  <c r="K71"/>
  <c r="M71"/>
  <c r="I72"/>
  <c r="K72"/>
  <c r="M72"/>
  <c r="I74"/>
  <c r="K74"/>
  <c r="M74"/>
  <c r="I75"/>
  <c r="K75"/>
  <c r="M75"/>
  <c r="I76"/>
  <c r="K76"/>
  <c r="M76"/>
  <c r="I78"/>
  <c r="K78"/>
  <c r="M78"/>
  <c r="I79"/>
  <c r="K79"/>
  <c r="M79"/>
  <c r="I80"/>
  <c r="K80"/>
  <c r="M80"/>
  <c r="I82"/>
  <c r="K82"/>
  <c r="M82"/>
  <c r="I83"/>
  <c r="K83"/>
  <c r="M83"/>
  <c r="I84"/>
  <c r="K84"/>
  <c r="M84"/>
  <c r="I86"/>
  <c r="K86"/>
  <c r="M86"/>
  <c r="I87"/>
  <c r="K87"/>
  <c r="M87"/>
  <c r="I88"/>
  <c r="K88"/>
  <c r="M88"/>
  <c r="I90"/>
  <c r="K90"/>
  <c r="M90"/>
  <c r="I91"/>
  <c r="K91"/>
  <c r="M91"/>
  <c r="I92"/>
  <c r="K92"/>
  <c r="M92"/>
  <c r="I94"/>
  <c r="K94"/>
  <c r="M94"/>
  <c r="I95"/>
  <c r="K95"/>
  <c r="M95"/>
  <c r="I96"/>
  <c r="K96"/>
  <c r="M96"/>
  <c r="I98"/>
  <c r="K98"/>
  <c r="M98"/>
  <c r="I99"/>
  <c r="K99"/>
  <c r="M99"/>
  <c r="I100"/>
  <c r="K100"/>
  <c r="M100"/>
  <c r="I102"/>
  <c r="K102"/>
  <c r="M102"/>
  <c r="I103"/>
  <c r="K103"/>
  <c r="M103"/>
  <c r="I104"/>
  <c r="K104"/>
  <c r="M104"/>
  <c r="I106"/>
  <c r="K106"/>
  <c r="M106"/>
  <c r="I107"/>
  <c r="K107"/>
  <c r="M107"/>
  <c r="I108"/>
  <c r="K108"/>
  <c r="M108"/>
  <c r="I110"/>
  <c r="K110"/>
  <c r="M110"/>
  <c r="I111"/>
  <c r="K111"/>
  <c r="M111"/>
  <c r="I112"/>
  <c r="K112"/>
  <c r="M112"/>
  <c r="I114"/>
  <c r="K114"/>
  <c r="M114"/>
  <c r="I115"/>
  <c r="K115"/>
  <c r="M115"/>
  <c r="I116"/>
  <c r="K116"/>
  <c r="M116"/>
  <c r="I118"/>
  <c r="K118"/>
  <c r="M118"/>
  <c r="I119"/>
  <c r="K119"/>
  <c r="M119"/>
  <c r="I120"/>
  <c r="K120"/>
  <c r="M120"/>
  <c r="I122"/>
  <c r="K122"/>
  <c r="M122"/>
  <c r="I123"/>
  <c r="K123"/>
  <c r="M123"/>
  <c r="I124"/>
  <c r="K124"/>
  <c r="M124"/>
  <c r="I126"/>
  <c r="K126"/>
  <c r="M126"/>
  <c r="I127"/>
  <c r="K127"/>
  <c r="M127"/>
  <c r="I128"/>
  <c r="K128"/>
  <c r="M128"/>
  <c r="I130"/>
  <c r="K130"/>
  <c r="M130"/>
  <c r="I131"/>
  <c r="K131"/>
  <c r="M131"/>
  <c r="I132"/>
  <c r="K132"/>
  <c r="M132"/>
  <c r="I134"/>
  <c r="K134"/>
  <c r="M134"/>
  <c r="I135"/>
  <c r="K135"/>
  <c r="M135"/>
  <c r="I136"/>
  <c r="K136"/>
  <c r="M136"/>
  <c r="I138"/>
  <c r="K138"/>
  <c r="M138"/>
  <c r="I139"/>
  <c r="K139"/>
  <c r="M139"/>
  <c r="I140"/>
  <c r="K140"/>
  <c r="M140"/>
  <c r="I142"/>
  <c r="K142"/>
  <c r="M142"/>
  <c r="I143"/>
  <c r="K143"/>
  <c r="M143"/>
  <c r="I144"/>
  <c r="K144"/>
  <c r="M144"/>
  <c r="I146"/>
  <c r="K146"/>
  <c r="M146"/>
  <c r="I147"/>
  <c r="K147"/>
  <c r="M147"/>
  <c r="I148"/>
  <c r="K148"/>
  <c r="M148"/>
  <c r="I150"/>
  <c r="K150"/>
  <c r="M150"/>
  <c r="I151"/>
  <c r="K151"/>
  <c r="M151"/>
  <c r="I152"/>
  <c r="K152"/>
  <c r="M152"/>
  <c r="I154"/>
  <c r="K154"/>
  <c r="M154"/>
  <c r="I155"/>
  <c r="K155"/>
  <c r="M155"/>
  <c r="I156"/>
  <c r="K156"/>
  <c r="M156"/>
  <c r="I158"/>
  <c r="K158"/>
  <c r="M158"/>
  <c r="I159"/>
  <c r="K159"/>
  <c r="M159"/>
  <c r="I160"/>
  <c r="K160"/>
  <c r="M160"/>
  <c r="I162"/>
  <c r="K162"/>
  <c r="M162"/>
  <c r="I163"/>
  <c r="K163"/>
  <c r="M163"/>
  <c r="I164"/>
  <c r="K164"/>
  <c r="M164"/>
  <c r="I166"/>
  <c r="K166"/>
  <c r="M166"/>
  <c r="I167"/>
  <c r="K167"/>
  <c r="M167"/>
  <c r="I168"/>
  <c r="K168"/>
  <c r="M168"/>
  <c r="I170"/>
  <c r="K170"/>
  <c r="M170"/>
  <c r="I171"/>
  <c r="K171"/>
  <c r="M171"/>
  <c r="I172"/>
  <c r="K172"/>
  <c r="M172"/>
  <c r="I174"/>
  <c r="K174"/>
  <c r="M174"/>
  <c r="I175"/>
  <c r="K175"/>
  <c r="M175"/>
  <c r="I176"/>
  <c r="K176"/>
  <c r="M176"/>
  <c r="I178"/>
  <c r="K178"/>
  <c r="M178"/>
  <c r="I179"/>
  <c r="K179"/>
  <c r="M179"/>
  <c r="I180"/>
  <c r="K180"/>
  <c r="M180"/>
  <c r="I182"/>
  <c r="K182"/>
  <c r="M182"/>
  <c r="I183"/>
  <c r="K183"/>
  <c r="M183"/>
  <c r="I184"/>
  <c r="K184"/>
  <c r="M184"/>
  <c r="I186"/>
  <c r="K186"/>
  <c r="M186"/>
  <c r="I187"/>
  <c r="K187"/>
  <c r="M187"/>
  <c r="I188"/>
  <c r="K188"/>
  <c r="M188"/>
  <c r="I190"/>
  <c r="K190"/>
  <c r="M190"/>
  <c r="I191"/>
  <c r="K191"/>
  <c r="M191"/>
  <c r="I192"/>
  <c r="K192"/>
  <c r="M192"/>
  <c r="I194"/>
  <c r="K194"/>
  <c r="M194"/>
  <c r="I195"/>
  <c r="K195"/>
  <c r="M195"/>
  <c r="I196"/>
  <c r="K196"/>
  <c r="M196"/>
  <c r="I198"/>
  <c r="K198"/>
  <c r="M198"/>
  <c r="I199"/>
  <c r="K199"/>
  <c r="M199"/>
  <c r="I200"/>
  <c r="K200"/>
  <c r="M200"/>
  <c r="I202"/>
  <c r="K202"/>
  <c r="M202"/>
  <c r="I203"/>
  <c r="K203"/>
  <c r="M203"/>
  <c r="I204"/>
  <c r="K204"/>
  <c r="M204"/>
  <c r="I206"/>
  <c r="K206"/>
  <c r="M206"/>
  <c r="I207"/>
  <c r="K207"/>
  <c r="M207"/>
  <c r="I208"/>
  <c r="K208"/>
  <c r="M208"/>
  <c r="I210"/>
  <c r="K210"/>
  <c r="M210"/>
  <c r="I211"/>
  <c r="K211"/>
  <c r="M211"/>
  <c r="I212"/>
  <c r="K212"/>
  <c r="M212"/>
  <c r="I214"/>
  <c r="K214"/>
  <c r="M214"/>
  <c r="I215"/>
  <c r="K215"/>
  <c r="M215"/>
  <c r="I216"/>
  <c r="K216"/>
  <c r="M216"/>
  <c r="I218"/>
  <c r="K218"/>
  <c r="M218"/>
  <c r="I219"/>
  <c r="K219"/>
  <c r="M219"/>
  <c r="I220"/>
  <c r="K220"/>
  <c r="M220"/>
  <c r="I222"/>
  <c r="K222"/>
  <c r="M222"/>
  <c r="I223"/>
  <c r="K223"/>
  <c r="M223"/>
  <c r="I224"/>
  <c r="K224"/>
  <c r="M224"/>
  <c r="I226"/>
  <c r="K226"/>
  <c r="M226"/>
  <c r="I227"/>
  <c r="K227"/>
  <c r="M227"/>
  <c r="I228"/>
  <c r="K228"/>
  <c r="M228"/>
  <c r="I230"/>
  <c r="K230"/>
  <c r="M230"/>
  <c r="I231"/>
  <c r="K231"/>
  <c r="M231"/>
  <c r="I232"/>
  <c r="K232"/>
  <c r="M232"/>
  <c r="I234"/>
  <c r="K234"/>
  <c r="M234"/>
  <c r="I235"/>
  <c r="K235"/>
  <c r="M235"/>
  <c r="I236"/>
  <c r="K236"/>
  <c r="M236"/>
  <c r="I238"/>
  <c r="K238"/>
  <c r="M238"/>
  <c r="I239"/>
  <c r="K239"/>
  <c r="M239"/>
  <c r="I240"/>
  <c r="K240"/>
  <c r="M240"/>
  <c r="I242"/>
  <c r="K242"/>
  <c r="M242"/>
  <c r="I243"/>
  <c r="K243"/>
  <c r="M243"/>
  <c r="I244"/>
  <c r="K244"/>
  <c r="M244"/>
  <c r="I246"/>
  <c r="K246"/>
  <c r="M246"/>
  <c r="I247"/>
  <c r="K247"/>
  <c r="M247"/>
  <c r="I248"/>
  <c r="K248"/>
  <c r="M248"/>
  <c r="I250"/>
  <c r="K250"/>
  <c r="M250"/>
  <c r="I251"/>
  <c r="K251"/>
  <c r="M251"/>
  <c r="I252"/>
  <c r="K252"/>
  <c r="M252"/>
  <c r="I254"/>
  <c r="K254"/>
  <c r="M254"/>
  <c r="I255"/>
  <c r="K255"/>
  <c r="M255"/>
  <c r="I256"/>
  <c r="K256"/>
  <c r="M256"/>
  <c r="I258"/>
  <c r="K258"/>
  <c r="M258"/>
  <c r="I259"/>
  <c r="K259"/>
  <c r="M259"/>
  <c r="I260"/>
  <c r="K260"/>
  <c r="M260"/>
  <c r="I262"/>
  <c r="K262"/>
  <c r="M262"/>
  <c r="I263"/>
  <c r="K263"/>
  <c r="M263"/>
  <c r="I264"/>
  <c r="K264"/>
  <c r="M264"/>
  <c r="I266"/>
  <c r="K266"/>
  <c r="M266"/>
  <c r="I267"/>
  <c r="K267"/>
  <c r="M267"/>
  <c r="I268"/>
  <c r="K268"/>
  <c r="M268"/>
  <c r="I270"/>
  <c r="K270"/>
  <c r="M270"/>
  <c r="I271"/>
  <c r="K271"/>
  <c r="M271"/>
  <c r="I272"/>
  <c r="K272"/>
  <c r="M272"/>
  <c r="I274"/>
  <c r="K274"/>
  <c r="M274"/>
  <c r="I275"/>
  <c r="K275"/>
  <c r="M275"/>
  <c r="I276"/>
  <c r="K276"/>
  <c r="M276"/>
  <c r="I278"/>
  <c r="K278"/>
  <c r="M278"/>
  <c r="I279"/>
  <c r="K279"/>
  <c r="M279"/>
  <c r="I280"/>
  <c r="K280"/>
  <c r="M280"/>
  <c r="I282"/>
  <c r="K282"/>
  <c r="M282"/>
  <c r="I283"/>
  <c r="K283"/>
  <c r="M283"/>
  <c r="I284"/>
  <c r="K284"/>
  <c r="M284"/>
  <c r="I286"/>
  <c r="K286"/>
  <c r="M286"/>
  <c r="I287"/>
  <c r="K287"/>
  <c r="M287"/>
  <c r="I288"/>
  <c r="K288"/>
  <c r="M288"/>
  <c r="I290"/>
  <c r="K290"/>
  <c r="M290"/>
  <c r="I291"/>
  <c r="K291"/>
  <c r="M291"/>
  <c r="I292"/>
  <c r="K292"/>
  <c r="M292"/>
  <c r="I294"/>
  <c r="K294"/>
  <c r="M294"/>
  <c r="I295"/>
  <c r="K295"/>
  <c r="M295"/>
  <c r="I296"/>
  <c r="K296"/>
  <c r="M296"/>
  <c r="I298"/>
  <c r="K298"/>
  <c r="M298"/>
  <c r="I299"/>
  <c r="K299"/>
  <c r="M299"/>
  <c r="I300"/>
  <c r="K300"/>
  <c r="M300"/>
  <c r="H17" i="6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3"/>
  <c r="H4"/>
  <c r="H5"/>
  <c r="H6"/>
  <c r="H7"/>
  <c r="H8"/>
  <c r="H9"/>
  <c r="H10"/>
  <c r="H11"/>
  <c r="H12"/>
  <c r="H13"/>
  <c r="H14"/>
  <c r="H15"/>
  <c r="H16"/>
  <c r="H2"/>
  <c r="F1551" i="15"/>
  <c r="F1599"/>
  <c r="F1647"/>
  <c r="F1631"/>
  <c r="F1743"/>
  <c r="F1791"/>
  <c r="F1839"/>
  <c r="F1823"/>
  <c r="F1935"/>
  <c r="F1983"/>
  <c r="F2031"/>
  <c r="F2015"/>
  <c r="F513"/>
  <c r="F1200"/>
  <c r="F1243"/>
  <c r="F234"/>
  <c r="F2319"/>
  <c r="F2367"/>
  <c r="F36"/>
  <c r="F8"/>
  <c r="F42"/>
  <c r="F91"/>
  <c r="F139"/>
  <c r="F123"/>
  <c r="F235"/>
  <c r="F283"/>
  <c r="F331"/>
  <c r="F315"/>
  <c r="F159"/>
  <c r="F569"/>
  <c r="F999"/>
  <c r="F1969"/>
  <c r="F375"/>
  <c r="F471"/>
  <c r="F567"/>
  <c r="F663"/>
  <c r="F759"/>
  <c r="F855"/>
  <c r="F492"/>
  <c r="F1559"/>
  <c r="F1168"/>
  <c r="F1082"/>
  <c r="F743"/>
  <c r="F1884"/>
  <c r="F772"/>
  <c r="F658"/>
  <c r="F810"/>
  <c r="F613"/>
  <c r="F2155"/>
  <c r="F2251"/>
  <c r="F2347"/>
  <c r="F88"/>
  <c r="F258"/>
  <c r="F87"/>
  <c r="F2311"/>
  <c r="F22"/>
  <c r="F2204"/>
  <c r="F2182"/>
  <c r="F2267"/>
  <c r="F1542"/>
  <c r="F2118"/>
  <c r="F2097"/>
  <c r="F160"/>
  <c r="F1216"/>
  <c r="F19"/>
  <c r="F105"/>
  <c r="F190"/>
  <c r="F162"/>
  <c r="F361"/>
  <c r="F446"/>
  <c r="F532"/>
  <c r="F504"/>
  <c r="F702"/>
  <c r="F788"/>
  <c r="F873"/>
  <c r="F845"/>
  <c r="F369"/>
  <c r="F2049"/>
  <c r="F1151"/>
  <c r="F842"/>
  <c r="F1295"/>
  <c r="F1343"/>
  <c r="F1391"/>
  <c r="F1375"/>
  <c r="F1487"/>
  <c r="F1535"/>
  <c r="F1583"/>
  <c r="F1567"/>
  <c r="F1679"/>
  <c r="F1727"/>
  <c r="F1775"/>
  <c r="F1759"/>
  <c r="F387"/>
  <c r="F2352"/>
  <c r="F987"/>
  <c r="F1349"/>
  <c r="F638"/>
  <c r="F809"/>
  <c r="F980"/>
  <c r="F1121"/>
  <c r="F1249"/>
  <c r="F1355"/>
  <c r="F348"/>
  <c r="F204"/>
  <c r="F246"/>
  <c r="F460"/>
  <c r="F502"/>
  <c r="F716"/>
  <c r="F758"/>
  <c r="F1738"/>
  <c r="F1861"/>
  <c r="F1179"/>
  <c r="F1211"/>
  <c r="F154"/>
  <c r="F212"/>
  <c r="F496"/>
  <c r="F553"/>
  <c r="F2020"/>
  <c r="F1208"/>
  <c r="F579"/>
  <c r="F771"/>
  <c r="F963"/>
  <c r="F1511"/>
  <c r="F846"/>
  <c r="F320"/>
  <c r="F2037"/>
  <c r="F618"/>
  <c r="F1373"/>
  <c r="F1760"/>
  <c r="F982"/>
  <c r="F945"/>
  <c r="F2351"/>
  <c r="F169"/>
  <c r="F1707"/>
  <c r="F229"/>
  <c r="F1521"/>
  <c r="F2098"/>
  <c r="F1274"/>
  <c r="F1457"/>
  <c r="F736"/>
  <c r="F2096"/>
  <c r="F667"/>
  <c r="F859"/>
  <c r="F32"/>
  <c r="F605"/>
  <c r="F1681"/>
  <c r="F892"/>
  <c r="F1224"/>
  <c r="F285"/>
  <c r="F1722"/>
  <c r="F926"/>
  <c r="F1967"/>
  <c r="F1896"/>
  <c r="F1160"/>
  <c r="F992"/>
  <c r="F420"/>
  <c r="F2257"/>
  <c r="F1855"/>
  <c r="F2047"/>
  <c r="F2239"/>
  <c r="F2021"/>
  <c r="F968"/>
  <c r="F1411"/>
  <c r="F740"/>
  <c r="F2284"/>
  <c r="F530"/>
  <c r="F964"/>
  <c r="F155"/>
  <c r="F187"/>
  <c r="F347"/>
  <c r="F379"/>
  <c r="F539"/>
  <c r="F571"/>
  <c r="F1348"/>
  <c r="F2310"/>
  <c r="F923"/>
  <c r="F955"/>
  <c r="F118"/>
  <c r="F161"/>
  <c r="F374"/>
  <c r="F417"/>
  <c r="F714"/>
  <c r="F814"/>
  <c r="F830"/>
  <c r="F1137"/>
  <c r="F1367"/>
  <c r="F1407"/>
  <c r="F421"/>
  <c r="F882"/>
  <c r="F1548"/>
  <c r="F308"/>
  <c r="F426"/>
  <c r="F106"/>
  <c r="F2167"/>
  <c r="F929"/>
  <c r="F1071"/>
  <c r="F99"/>
  <c r="F98"/>
  <c r="F293"/>
  <c r="F1566"/>
  <c r="F2261"/>
  <c r="F932"/>
  <c r="F1452"/>
  <c r="F1914"/>
  <c r="F962"/>
  <c r="F575"/>
  <c r="F767"/>
  <c r="F959"/>
  <c r="F677"/>
  <c r="F1973"/>
  <c r="F1047"/>
  <c r="F1802"/>
  <c r="F298"/>
  <c r="F1312"/>
  <c r="F765"/>
  <c r="F1919"/>
  <c r="F1202"/>
  <c r="F600"/>
  <c r="F1838"/>
  <c r="F2134"/>
  <c r="F1962"/>
  <c r="F2019"/>
  <c r="F2211"/>
  <c r="F15"/>
  <c r="F2032"/>
  <c r="F1857"/>
  <c r="F1291"/>
  <c r="F1772"/>
  <c r="F2289"/>
  <c r="F505"/>
  <c r="F466"/>
  <c r="F111"/>
  <c r="F303"/>
  <c r="F495"/>
  <c r="F1207"/>
  <c r="F879"/>
  <c r="F59"/>
  <c r="F316"/>
  <c r="F43"/>
  <c r="F816"/>
  <c r="F489"/>
  <c r="F1598"/>
  <c r="F373"/>
  <c r="F1866"/>
  <c r="F2215"/>
  <c r="F1055"/>
  <c r="F1787"/>
  <c r="F157"/>
  <c r="F2016"/>
  <c r="F1424"/>
  <c r="F727"/>
  <c r="F113"/>
  <c r="F1941"/>
  <c r="F1776"/>
  <c r="F1916"/>
  <c r="F1368"/>
  <c r="F1763"/>
  <c r="F1811"/>
  <c r="F1859"/>
  <c r="F1843"/>
  <c r="F1955"/>
  <c r="F2003"/>
  <c r="F2051"/>
  <c r="F2035"/>
  <c r="F2147"/>
  <c r="F2195"/>
  <c r="F2243"/>
  <c r="F449"/>
  <c r="F1221"/>
  <c r="F1195"/>
  <c r="F1715"/>
  <c r="F2157"/>
  <c r="F244"/>
  <c r="F237"/>
  <c r="F350"/>
  <c r="F322"/>
  <c r="F521"/>
  <c r="F46"/>
  <c r="F30"/>
  <c r="F143"/>
  <c r="F191"/>
  <c r="F239"/>
  <c r="F223"/>
  <c r="F175"/>
  <c r="F584"/>
  <c r="F951"/>
  <c r="F1033"/>
  <c r="F271"/>
  <c r="F367"/>
  <c r="F463"/>
  <c r="F559"/>
  <c r="F655"/>
  <c r="F751"/>
  <c r="F304"/>
  <c r="F1463"/>
  <c r="F1529"/>
  <c r="F1513"/>
  <c r="F695"/>
  <c r="F920"/>
  <c r="F1465"/>
  <c r="F1449"/>
  <c r="F431"/>
  <c r="F1770"/>
  <c r="F520"/>
  <c r="F2323"/>
  <c r="F2355"/>
  <c r="F216"/>
  <c r="F272"/>
  <c r="F493"/>
  <c r="F1875"/>
  <c r="F144"/>
  <c r="F1268"/>
  <c r="F1246"/>
  <c r="F2219"/>
  <c r="F436"/>
  <c r="F1182"/>
  <c r="F1161"/>
  <c r="F595"/>
  <c r="F2106"/>
  <c r="F1429"/>
  <c r="F397"/>
  <c r="F482"/>
  <c r="F568"/>
  <c r="F1655"/>
  <c r="F1703"/>
  <c r="F1751"/>
  <c r="F1735"/>
  <c r="F1847"/>
  <c r="F1895"/>
  <c r="F1943"/>
  <c r="F1927"/>
  <c r="F2039"/>
  <c r="F2087"/>
  <c r="F2135"/>
  <c r="F385"/>
  <c r="F1718"/>
  <c r="F2294"/>
  <c r="F1275"/>
  <c r="F2104"/>
  <c r="F51"/>
  <c r="F18"/>
  <c r="F66"/>
  <c r="F50"/>
  <c r="F163"/>
  <c r="F211"/>
  <c r="F259"/>
  <c r="F243"/>
  <c r="F355"/>
  <c r="F403"/>
  <c r="F451"/>
  <c r="F127"/>
  <c r="F1701"/>
  <c r="F729"/>
  <c r="F583"/>
  <c r="F2276"/>
  <c r="F423"/>
  <c r="F455"/>
  <c r="F615"/>
  <c r="F647"/>
  <c r="F807"/>
  <c r="F133"/>
  <c r="F1436"/>
  <c r="F1502"/>
  <c r="F1890"/>
  <c r="F1826"/>
  <c r="F519"/>
  <c r="F2190"/>
  <c r="F1634"/>
  <c r="F1576"/>
  <c r="F728"/>
  <c r="F2341"/>
  <c r="F2203"/>
  <c r="F2235"/>
  <c r="F4"/>
  <c r="F57"/>
  <c r="F38"/>
  <c r="F70"/>
  <c r="F1830"/>
  <c r="F1622"/>
  <c r="F637"/>
  <c r="F522"/>
  <c r="F2299"/>
  <c r="F1849"/>
  <c r="F181"/>
  <c r="F67"/>
  <c r="F1298"/>
  <c r="F1109"/>
  <c r="F205"/>
  <c r="F290"/>
  <c r="F376"/>
  <c r="F346"/>
  <c r="F546"/>
  <c r="F632"/>
  <c r="F717"/>
  <c r="F688"/>
  <c r="F888"/>
  <c r="F973"/>
  <c r="F1052"/>
  <c r="F241"/>
  <c r="F1118"/>
  <c r="F192"/>
  <c r="F1183"/>
  <c r="F1668"/>
  <c r="F1399"/>
  <c r="F1447"/>
  <c r="F1495"/>
  <c r="F1479"/>
  <c r="F1591"/>
  <c r="F1639"/>
  <c r="F1687"/>
  <c r="F1671"/>
  <c r="F1783"/>
  <c r="F1831"/>
  <c r="F1879"/>
  <c r="F291"/>
  <c r="F1296"/>
  <c r="F1953"/>
  <c r="F1643"/>
  <c r="F1835"/>
  <c r="F2027"/>
  <c r="F1286"/>
  <c r="F29"/>
  <c r="F54"/>
  <c r="F247"/>
  <c r="F371"/>
  <c r="F319"/>
  <c r="F703"/>
  <c r="F1146"/>
  <c r="F744"/>
  <c r="F2275"/>
  <c r="F408"/>
  <c r="F2198"/>
  <c r="F2113"/>
  <c r="F184"/>
  <c r="F538"/>
  <c r="F824"/>
  <c r="F880"/>
  <c r="F1132"/>
  <c r="F305"/>
  <c r="F1103"/>
  <c r="F725"/>
  <c r="F1555"/>
  <c r="F1587"/>
  <c r="F1747"/>
  <c r="F1779"/>
  <c r="F1939"/>
  <c r="F339"/>
  <c r="F939"/>
  <c r="F1345"/>
  <c r="F724"/>
  <c r="F994"/>
  <c r="F1281"/>
  <c r="F1307"/>
  <c r="F404"/>
  <c r="F364"/>
  <c r="F396"/>
  <c r="F684"/>
  <c r="F876"/>
  <c r="F332"/>
  <c r="F1607"/>
  <c r="F25"/>
  <c r="F68"/>
  <c r="F453"/>
  <c r="F709"/>
  <c r="F263"/>
  <c r="F691"/>
  <c r="F563"/>
  <c r="F867"/>
  <c r="F1085"/>
  <c r="F548"/>
  <c r="F779"/>
  <c r="F314"/>
  <c r="F435"/>
  <c r="F1433"/>
  <c r="F1091"/>
  <c r="F1283"/>
  <c r="F75"/>
  <c r="F1005"/>
  <c r="F250"/>
  <c r="F2223"/>
  <c r="F117"/>
  <c r="F574"/>
  <c r="F1140"/>
  <c r="F811"/>
  <c r="F97"/>
  <c r="F2192"/>
  <c r="F849"/>
  <c r="F741"/>
  <c r="F661"/>
  <c r="F1961"/>
  <c r="F792"/>
  <c r="F1786"/>
  <c r="F793"/>
  <c r="F349"/>
  <c r="F674"/>
  <c r="F1999"/>
  <c r="F2287"/>
  <c r="F1117"/>
  <c r="F1315"/>
  <c r="F1781"/>
  <c r="F1730"/>
  <c r="F2381"/>
  <c r="F275"/>
  <c r="F299"/>
  <c r="F515"/>
  <c r="F659"/>
  <c r="F209"/>
  <c r="F92"/>
  <c r="F21"/>
  <c r="F53"/>
  <c r="F342"/>
  <c r="F534"/>
  <c r="F251"/>
  <c r="F1029"/>
  <c r="F802"/>
  <c r="F1265"/>
  <c r="F1458"/>
  <c r="F996"/>
  <c r="F687"/>
  <c r="F2124"/>
  <c r="F415"/>
  <c r="F2345"/>
  <c r="F2263"/>
  <c r="F109"/>
  <c r="F1263"/>
  <c r="F1614"/>
  <c r="F2346"/>
  <c r="F2387"/>
  <c r="F1782"/>
  <c r="F643"/>
  <c r="F1577"/>
  <c r="F719"/>
  <c r="F1007"/>
  <c r="F1128"/>
  <c r="F924"/>
  <c r="F590"/>
  <c r="F2133"/>
  <c r="F1330"/>
  <c r="F798"/>
  <c r="F1842"/>
  <c r="F1801"/>
  <c r="F1933"/>
  <c r="F589"/>
  <c r="F2099"/>
  <c r="F101"/>
  <c r="F2227"/>
  <c r="F1164"/>
  <c r="F749"/>
  <c r="F813"/>
  <c r="F2173"/>
  <c r="F95"/>
  <c r="F399"/>
  <c r="F1356"/>
  <c r="F863"/>
  <c r="F188"/>
  <c r="F1108"/>
  <c r="F986"/>
  <c r="F570"/>
  <c r="F627"/>
  <c r="F1932"/>
  <c r="F1067"/>
  <c r="F1247"/>
  <c r="F1589"/>
  <c r="F2056"/>
  <c r="F631"/>
  <c r="F1139"/>
  <c r="F2225"/>
  <c r="F2088"/>
  <c r="F1021"/>
  <c r="F1705"/>
  <c r="F868"/>
  <c r="F2091"/>
  <c r="F1799"/>
  <c r="F1228"/>
  <c r="F1798"/>
  <c r="F1746"/>
  <c r="F2179"/>
  <c r="F1222"/>
  <c r="F1431"/>
  <c r="F1623"/>
  <c r="F122"/>
  <c r="F13"/>
  <c r="F1685"/>
  <c r="F2152"/>
  <c r="F153"/>
  <c r="F1805"/>
  <c r="F893"/>
  <c r="F594"/>
  <c r="F9"/>
  <c r="F900"/>
  <c r="F3"/>
  <c r="F1936"/>
  <c r="F1723"/>
  <c r="F1915"/>
  <c r="F2107"/>
  <c r="F221"/>
  <c r="F173"/>
  <c r="F135"/>
  <c r="F79"/>
  <c r="F1964"/>
  <c r="F543"/>
  <c r="F249"/>
  <c r="F1878"/>
  <c r="F1877"/>
  <c r="F180"/>
  <c r="F549"/>
  <c r="F1536"/>
  <c r="F1432"/>
  <c r="F325"/>
  <c r="F610"/>
  <c r="F666"/>
  <c r="F952"/>
  <c r="F1008"/>
  <c r="F2361"/>
  <c r="F1673"/>
  <c r="F1435"/>
  <c r="F1467"/>
  <c r="F1627"/>
  <c r="F1659"/>
  <c r="F1819"/>
  <c r="F1851"/>
  <c r="F1624"/>
  <c r="F1174"/>
  <c r="F852"/>
  <c r="F781"/>
  <c r="F1217"/>
  <c r="F1379"/>
  <c r="F1339"/>
  <c r="F300"/>
  <c r="F406"/>
  <c r="F524"/>
  <c r="F812"/>
  <c r="F289"/>
  <c r="F141"/>
  <c r="F1251"/>
  <c r="F84"/>
  <c r="F240"/>
  <c r="F624"/>
  <c r="F231"/>
  <c r="F943"/>
  <c r="F531"/>
  <c r="F755"/>
  <c r="F165"/>
  <c r="F429"/>
  <c r="F639"/>
  <c r="F2146"/>
  <c r="F562"/>
  <c r="F2281"/>
  <c r="F2159"/>
  <c r="F1127"/>
  <c r="F61"/>
  <c r="F1288"/>
  <c r="F345"/>
  <c r="F2339"/>
  <c r="F1045"/>
  <c r="F1441"/>
  <c r="F1340"/>
  <c r="F699"/>
  <c r="F1003"/>
  <c r="F83"/>
  <c r="F1596"/>
  <c r="F770"/>
  <c r="F228"/>
  <c r="F1897"/>
  <c r="F72"/>
  <c r="F1660"/>
  <c r="F1460"/>
  <c r="F582"/>
  <c r="F1486"/>
  <c r="F1887"/>
  <c r="F2191"/>
  <c r="F1499"/>
  <c r="F910"/>
  <c r="F1824"/>
  <c r="F2262"/>
  <c r="F1741"/>
  <c r="F227"/>
  <c r="F307"/>
  <c r="F395"/>
  <c r="F611"/>
  <c r="F166"/>
  <c r="F1255"/>
  <c r="F995"/>
  <c r="F64"/>
  <c r="F182"/>
  <c r="F470"/>
  <c r="F219"/>
  <c r="F108"/>
  <c r="F745"/>
  <c r="F1116"/>
  <c r="F1417"/>
  <c r="F2209"/>
  <c r="F803"/>
  <c r="F74"/>
  <c r="F265"/>
  <c r="F1800"/>
  <c r="F828"/>
  <c r="F1115"/>
  <c r="F40"/>
  <c r="F473"/>
  <c r="F1868"/>
  <c r="F2231"/>
  <c r="F1766"/>
  <c r="F1420"/>
  <c r="F452"/>
  <c r="F607"/>
  <c r="F911"/>
  <c r="F34"/>
  <c r="F1930"/>
  <c r="F648"/>
  <c r="F242"/>
  <c r="F1194"/>
  <c r="F194"/>
  <c r="F1524"/>
  <c r="F1517"/>
  <c r="F2304"/>
  <c r="F224"/>
  <c r="F2115"/>
  <c r="F2291"/>
  <c r="F1451"/>
  <c r="F1836"/>
  <c r="F777"/>
  <c r="F2268"/>
  <c r="F2061"/>
  <c r="F62"/>
  <c r="F287"/>
  <c r="F230"/>
  <c r="F831"/>
  <c r="F37"/>
  <c r="F267"/>
  <c r="F645"/>
  <c r="F997"/>
  <c r="F731"/>
  <c r="F2112"/>
  <c r="F806"/>
  <c r="F147"/>
  <c r="F1525"/>
  <c r="F1461"/>
  <c r="F1774"/>
  <c r="F1015"/>
  <c r="F988"/>
  <c r="F1584"/>
  <c r="F1293"/>
  <c r="F1552"/>
  <c r="F334"/>
  <c r="F1995"/>
  <c r="F2379"/>
  <c r="F1841"/>
  <c r="F1756"/>
  <c r="F1309"/>
  <c r="F1610"/>
  <c r="F1158"/>
  <c r="F1383"/>
  <c r="F1575"/>
  <c r="F1612"/>
  <c r="F616"/>
  <c r="F1543"/>
  <c r="F2086"/>
  <c r="F1869"/>
  <c r="F1380"/>
  <c r="F1988"/>
  <c r="F1095"/>
  <c r="F1594"/>
  <c r="F928"/>
  <c r="F1378"/>
  <c r="F2309"/>
  <c r="F501"/>
  <c r="F742"/>
  <c r="F20"/>
  <c r="F2073"/>
  <c r="F1369"/>
  <c r="F572"/>
  <c r="F344"/>
  <c r="F1261"/>
  <c r="F478"/>
  <c r="F2162"/>
  <c r="F1058"/>
  <c r="F896"/>
  <c r="F1049"/>
  <c r="F976"/>
  <c r="F1960"/>
  <c r="F769"/>
  <c r="F284"/>
  <c r="F540"/>
  <c r="F796"/>
  <c r="F226"/>
  <c r="F1239"/>
  <c r="F261"/>
  <c r="F602"/>
  <c r="F927"/>
  <c r="F603"/>
  <c r="F301"/>
  <c r="F2293"/>
  <c r="F1938"/>
  <c r="F1808"/>
  <c r="F966"/>
  <c r="F1267"/>
  <c r="F2018"/>
  <c r="F1600"/>
  <c r="F2292"/>
  <c r="F2138"/>
  <c r="F819"/>
  <c r="F1663"/>
  <c r="F785"/>
  <c r="F427"/>
  <c r="F1924"/>
  <c r="F1944"/>
  <c r="F1574"/>
  <c r="F1570"/>
  <c r="F1991"/>
  <c r="F510"/>
  <c r="F1621"/>
  <c r="F985"/>
  <c r="F1364"/>
  <c r="F2131"/>
  <c r="F1206"/>
  <c r="F1419"/>
  <c r="F1611"/>
  <c r="F10"/>
  <c r="F1480"/>
  <c r="F7"/>
  <c r="F1352"/>
  <c r="F1892"/>
  <c r="F281"/>
  <c r="F1462"/>
  <c r="F1845"/>
  <c r="F1556"/>
  <c r="F1985"/>
  <c r="F441"/>
  <c r="F1946"/>
  <c r="F1173"/>
  <c r="F934"/>
  <c r="F89"/>
  <c r="F2011"/>
  <c r="F1694"/>
  <c r="F17"/>
  <c r="F1780"/>
  <c r="F2333"/>
  <c r="F1554"/>
  <c r="F2217"/>
  <c r="F456"/>
  <c r="F2244"/>
  <c r="F2180"/>
  <c r="F1056"/>
  <c r="F854"/>
  <c r="F961"/>
  <c r="F833"/>
  <c r="F1528"/>
  <c r="F1739"/>
  <c r="F1931"/>
  <c r="F2123"/>
  <c r="F12"/>
  <c r="F201"/>
  <c r="F151"/>
  <c r="F343"/>
  <c r="F27"/>
  <c r="F511"/>
  <c r="F152"/>
  <c r="F791"/>
  <c r="F1818"/>
  <c r="F130"/>
  <c r="F2029"/>
  <c r="F2315"/>
  <c r="F2149"/>
  <c r="F354"/>
  <c r="F738"/>
  <c r="F909"/>
  <c r="F1068"/>
  <c r="F1196"/>
  <c r="F2054"/>
  <c r="F236"/>
  <c r="F1507"/>
  <c r="F1603"/>
  <c r="F1699"/>
  <c r="F1795"/>
  <c r="F1891"/>
  <c r="F1987"/>
  <c r="F2362"/>
  <c r="F1019"/>
  <c r="F434"/>
  <c r="F1022"/>
  <c r="F1057"/>
  <c r="F1260"/>
  <c r="F1475"/>
  <c r="F140"/>
  <c r="F428"/>
  <c r="F620"/>
  <c r="F652"/>
  <c r="F940"/>
  <c r="F1074"/>
  <c r="F1131"/>
  <c r="F112"/>
  <c r="F368"/>
  <c r="F410"/>
  <c r="F794"/>
  <c r="F847"/>
  <c r="F483"/>
  <c r="F723"/>
  <c r="F218"/>
  <c r="F1453"/>
  <c r="F789"/>
  <c r="F1278"/>
  <c r="F280"/>
  <c r="F1682"/>
  <c r="F902"/>
  <c r="F1187"/>
  <c r="F94"/>
  <c r="F1923"/>
  <c r="F341"/>
  <c r="F1505"/>
  <c r="F905"/>
  <c r="F60"/>
  <c r="F2100"/>
  <c r="F715"/>
  <c r="F891"/>
  <c r="F1695"/>
  <c r="F856"/>
  <c r="F1582"/>
  <c r="F766"/>
  <c r="F253"/>
  <c r="F2161"/>
  <c r="F1745"/>
  <c r="F1149"/>
  <c r="F1912"/>
  <c r="F746"/>
  <c r="F1903"/>
  <c r="F2079"/>
  <c r="F681"/>
  <c r="F1952"/>
  <c r="F2368"/>
  <c r="F327"/>
  <c r="F1522"/>
  <c r="F107"/>
  <c r="F323"/>
  <c r="F467"/>
  <c r="F491"/>
  <c r="F707"/>
  <c r="F542"/>
  <c r="F875"/>
  <c r="F86"/>
  <c r="F278"/>
  <c r="F310"/>
  <c r="F598"/>
  <c r="F178"/>
  <c r="F660"/>
  <c r="F1073"/>
  <c r="F318"/>
  <c r="F564"/>
  <c r="F393"/>
  <c r="F1037"/>
  <c r="F2102"/>
  <c r="F1986"/>
  <c r="F886"/>
  <c r="F2359"/>
  <c r="F1167"/>
  <c r="F1803"/>
  <c r="F356"/>
  <c r="F1545"/>
  <c r="F128"/>
  <c r="F1761"/>
  <c r="F2022"/>
  <c r="F623"/>
  <c r="F799"/>
  <c r="F1711"/>
  <c r="F818"/>
  <c r="F2220"/>
  <c r="F523"/>
  <c r="F1657"/>
  <c r="F1661"/>
  <c r="F1572"/>
  <c r="F592"/>
  <c r="F669"/>
  <c r="F761"/>
  <c r="F2067"/>
  <c r="F2307"/>
  <c r="F596"/>
  <c r="F862"/>
  <c r="F904"/>
  <c r="F487"/>
  <c r="F313"/>
  <c r="F14"/>
  <c r="F255"/>
  <c r="F479"/>
  <c r="F783"/>
  <c r="F1023"/>
  <c r="F294"/>
  <c r="F474"/>
  <c r="F1254"/>
  <c r="F2282"/>
  <c r="F1372"/>
  <c r="F822"/>
  <c r="F1259"/>
  <c r="F1526"/>
  <c r="F115"/>
  <c r="F1042"/>
  <c r="F919"/>
  <c r="F1984"/>
  <c r="F1193"/>
  <c r="F2222"/>
  <c r="F306"/>
  <c r="F710"/>
  <c r="F1899"/>
  <c r="F2283"/>
  <c r="F1862"/>
  <c r="F1777"/>
  <c r="F2074"/>
  <c r="F733"/>
  <c r="F1094"/>
  <c r="F1335"/>
  <c r="F1527"/>
  <c r="F477"/>
  <c r="F71"/>
  <c r="F1107"/>
  <c r="F2221"/>
  <c r="F1792"/>
  <c r="F1388"/>
  <c r="F1357"/>
  <c r="F1532"/>
  <c r="F362"/>
  <c r="F1654"/>
  <c r="F1066"/>
  <c r="F839"/>
  <c r="F1489"/>
  <c r="F486"/>
  <c r="F1488"/>
  <c r="F2041"/>
  <c r="F1993"/>
  <c r="F1586"/>
  <c r="F782"/>
  <c r="F1032"/>
  <c r="F485"/>
  <c r="F1753"/>
  <c r="F1473"/>
  <c r="F869"/>
  <c r="F2340"/>
  <c r="F690"/>
  <c r="F1736"/>
  <c r="F1290"/>
  <c r="F220"/>
  <c r="F476"/>
  <c r="F732"/>
  <c r="F1664"/>
  <c r="F1191"/>
  <c r="F176"/>
  <c r="F517"/>
  <c r="F1337"/>
  <c r="F443"/>
  <c r="F827"/>
  <c r="F1081"/>
  <c r="F388"/>
  <c r="F383"/>
  <c r="F2111"/>
  <c r="F1175"/>
  <c r="F1755"/>
  <c r="F1561"/>
  <c r="F2026"/>
  <c r="F547"/>
  <c r="F787"/>
  <c r="F193"/>
  <c r="F2014"/>
  <c r="F1929"/>
  <c r="F832"/>
  <c r="F1203"/>
  <c r="F1832"/>
  <c r="F2364"/>
  <c r="F1959"/>
  <c r="F2343"/>
  <c r="F1706"/>
  <c r="F1264"/>
  <c r="F414"/>
  <c r="F1906"/>
  <c r="F1142"/>
  <c r="F1371"/>
  <c r="F1563"/>
  <c r="F138"/>
  <c r="F1828"/>
  <c r="F1014"/>
  <c r="F1742"/>
  <c r="F1913"/>
  <c r="F1285"/>
  <c r="F2045"/>
  <c r="F2071"/>
  <c r="F621"/>
  <c r="F1990"/>
  <c r="F1617"/>
  <c r="F2374"/>
  <c r="F1306"/>
  <c r="F678"/>
  <c r="F1303"/>
  <c r="F1096"/>
  <c r="F2174"/>
  <c r="F2153"/>
  <c r="F1863"/>
  <c r="F1629"/>
  <c r="F1581"/>
  <c r="F1418"/>
  <c r="F1732"/>
  <c r="F1696"/>
  <c r="F1641"/>
  <c r="F2254"/>
  <c r="F2048"/>
  <c r="F705"/>
  <c r="F2356"/>
  <c r="F1125"/>
  <c r="F1691"/>
  <c r="F116"/>
  <c r="F351"/>
  <c r="F2371"/>
  <c r="F269"/>
  <c r="F1036"/>
  <c r="F1483"/>
  <c r="F1867"/>
  <c r="F937"/>
  <c r="F416"/>
  <c r="F780"/>
  <c r="F282"/>
  <c r="F2144"/>
  <c r="F400"/>
  <c r="F2063"/>
  <c r="F179"/>
  <c r="F2038"/>
  <c r="F884"/>
  <c r="F1334"/>
  <c r="F324"/>
  <c r="F1994"/>
  <c r="F1784"/>
  <c r="F587"/>
  <c r="F214"/>
  <c r="F6"/>
  <c r="F2188"/>
  <c r="F700"/>
  <c r="F286"/>
  <c r="F1885"/>
  <c r="F874"/>
  <c r="F484"/>
  <c r="F2164"/>
  <c r="F890"/>
  <c r="F1541"/>
  <c r="F975"/>
  <c r="F861"/>
  <c r="F2160"/>
  <c r="F131"/>
  <c r="F2324"/>
  <c r="F917"/>
  <c r="F1201"/>
  <c r="F2342"/>
  <c r="F2040"/>
  <c r="F1006"/>
  <c r="F944"/>
  <c r="F1630"/>
  <c r="F1840"/>
  <c r="F1332"/>
  <c r="F1684"/>
  <c r="F1497"/>
  <c r="F1088"/>
  <c r="F665"/>
  <c r="F412"/>
  <c r="F1395"/>
  <c r="F90"/>
  <c r="F692"/>
  <c r="F795"/>
  <c r="F671"/>
  <c r="F222"/>
  <c r="F148"/>
  <c r="F73"/>
  <c r="F2376"/>
  <c r="F1362"/>
  <c r="F586"/>
  <c r="F1188"/>
  <c r="F730"/>
  <c r="F1396"/>
  <c r="F1328"/>
  <c r="F1078"/>
  <c r="F1515"/>
  <c r="F1512"/>
  <c r="F1384"/>
  <c r="F1302"/>
  <c r="F946"/>
  <c r="F1054"/>
  <c r="F646"/>
  <c r="F422"/>
  <c r="F1729"/>
  <c r="F2253"/>
  <c r="F2273"/>
  <c r="F1304"/>
  <c r="F1440"/>
  <c r="F752"/>
  <c r="F2009"/>
  <c r="F601"/>
  <c r="F606"/>
  <c r="F508"/>
  <c r="F2145"/>
  <c r="F629"/>
  <c r="F1609"/>
  <c r="F2214"/>
  <c r="F1145"/>
  <c r="F1012"/>
  <c r="F1170"/>
  <c r="F2053"/>
  <c r="F1981"/>
  <c r="F625"/>
  <c r="F274"/>
  <c r="F516"/>
  <c r="F1544"/>
  <c r="F1341"/>
  <c r="F2109"/>
  <c r="F1390"/>
  <c r="F1301"/>
  <c r="F238"/>
  <c r="F2090"/>
  <c r="F1785"/>
  <c r="F1099"/>
  <c r="F805"/>
  <c r="F1942"/>
  <c r="F1748"/>
  <c r="F199"/>
  <c r="F391"/>
  <c r="F102"/>
  <c r="F2305"/>
  <c r="F967"/>
  <c r="F177"/>
  <c r="F171"/>
  <c r="F786"/>
  <c r="F958"/>
  <c r="F1455"/>
  <c r="F591"/>
  <c r="F2154"/>
  <c r="F1848"/>
  <c r="F2247"/>
  <c r="F1215"/>
  <c r="F378"/>
  <c r="F41"/>
  <c r="F1414"/>
  <c r="F1937"/>
  <c r="F871"/>
  <c r="F2036"/>
  <c r="F1031"/>
  <c r="F1754"/>
  <c r="F898"/>
  <c r="F1192"/>
  <c r="F1790"/>
  <c r="F328"/>
  <c r="F2139"/>
  <c r="F1230"/>
  <c r="F1270"/>
  <c r="F1077"/>
  <c r="F757"/>
  <c r="F914"/>
  <c r="F1062"/>
  <c r="F1311"/>
  <c r="F1503"/>
  <c r="F1026"/>
  <c r="F5"/>
  <c r="F1674"/>
  <c r="F2136"/>
  <c r="F352"/>
  <c r="F1873"/>
  <c r="F1028"/>
  <c r="F1648"/>
  <c r="F718"/>
  <c r="F1446"/>
  <c r="F552"/>
  <c r="F2066"/>
  <c r="F773"/>
  <c r="F468"/>
  <c r="F535"/>
  <c r="F1393"/>
  <c r="F1248"/>
  <c r="F1860"/>
  <c r="F1064"/>
  <c r="F2286"/>
  <c r="F2008"/>
  <c r="F1469"/>
  <c r="F1133"/>
  <c r="F1619"/>
  <c r="F550"/>
  <c r="F989"/>
  <c r="F1065"/>
  <c r="F1123"/>
  <c r="F1172"/>
  <c r="F1963"/>
  <c r="F413"/>
  <c r="F1998"/>
  <c r="F1501"/>
  <c r="F1280"/>
  <c r="F1717"/>
  <c r="F1720"/>
  <c r="F2266"/>
  <c r="F872"/>
  <c r="F96"/>
  <c r="F1968"/>
  <c r="F726"/>
  <c r="F817"/>
  <c r="F689"/>
  <c r="F2321"/>
  <c r="F1702"/>
  <c r="F566"/>
  <c r="F1481"/>
  <c r="F1325"/>
  <c r="F1080"/>
  <c r="F850"/>
  <c r="F1386"/>
  <c r="F1426"/>
  <c r="F200"/>
  <c r="F1098"/>
  <c r="F1965"/>
  <c r="F16"/>
  <c r="F1039"/>
  <c r="F363"/>
  <c r="F2194"/>
  <c r="F1628"/>
  <c r="F1027"/>
  <c r="F938"/>
  <c r="F2199"/>
  <c r="F472"/>
  <c r="F1767"/>
  <c r="F475"/>
  <c r="F377"/>
  <c r="F1640"/>
  <c r="F1381"/>
  <c r="F1854"/>
  <c r="F370"/>
  <c r="F1219"/>
  <c r="F1097"/>
  <c r="F1322"/>
  <c r="F2150"/>
  <c r="F1138"/>
  <c r="F1714"/>
  <c r="F1205"/>
  <c r="F860"/>
  <c r="F2240"/>
  <c r="F2184"/>
  <c r="F1308"/>
  <c r="F1925"/>
  <c r="F2046"/>
  <c r="F2033"/>
  <c r="F2006"/>
  <c r="F1698"/>
  <c r="F481"/>
  <c r="F380"/>
  <c r="F47"/>
  <c r="F1359"/>
  <c r="F2143"/>
  <c r="F1430"/>
  <c r="F913"/>
  <c r="F1724"/>
  <c r="F1363"/>
  <c r="F1347"/>
  <c r="F1472"/>
  <c r="F949"/>
  <c r="F1240"/>
  <c r="F977"/>
  <c r="F953"/>
  <c r="F1957"/>
  <c r="F829"/>
  <c r="F1865"/>
  <c r="F1649"/>
  <c r="F2197"/>
  <c r="F2241"/>
  <c r="F2277"/>
  <c r="F2193"/>
  <c r="F1404"/>
  <c r="F1244"/>
  <c r="F1656"/>
  <c r="F1110"/>
  <c r="F458"/>
  <c r="F2369"/>
  <c r="F440"/>
  <c r="F2233"/>
  <c r="F401"/>
  <c r="F77"/>
  <c r="F276"/>
  <c r="F1043"/>
  <c r="F114"/>
  <c r="F848"/>
  <c r="F1816"/>
  <c r="F925"/>
  <c r="F1299"/>
  <c r="F1608"/>
  <c r="F1829"/>
  <c r="F1250"/>
  <c r="F721"/>
  <c r="F1484"/>
  <c r="F1794"/>
  <c r="F1122"/>
  <c r="F450"/>
  <c r="F1573"/>
  <c r="F2208"/>
  <c r="F49"/>
  <c r="F1213"/>
  <c r="F1044"/>
  <c r="F1237"/>
  <c r="F2013"/>
  <c r="F942"/>
  <c r="F965"/>
  <c r="F1905"/>
  <c r="F1245"/>
  <c r="F1083"/>
  <c r="F2117"/>
  <c r="F593"/>
  <c r="F333"/>
  <c r="F2336"/>
  <c r="F1235"/>
  <c r="F1412"/>
  <c r="F762"/>
  <c r="F1204"/>
  <c r="F754"/>
  <c r="F1443"/>
  <c r="F1035"/>
  <c r="F1796"/>
  <c r="F2389"/>
  <c r="F260"/>
  <c r="F878"/>
  <c r="F1620"/>
  <c r="F2120"/>
  <c r="F2265"/>
  <c r="F1902"/>
  <c r="F1313"/>
  <c r="F1578"/>
  <c r="F1972"/>
  <c r="F1692"/>
  <c r="F497"/>
  <c r="F2317"/>
  <c r="F2125"/>
  <c r="F365"/>
  <c r="F170"/>
  <c r="F948"/>
  <c r="F2290"/>
  <c r="F245"/>
  <c r="F644"/>
  <c r="F2092"/>
  <c r="F866"/>
  <c r="F1387"/>
  <c r="F1771"/>
  <c r="F1318"/>
  <c r="F1427"/>
  <c r="F662"/>
  <c r="F1227"/>
  <c r="F1713"/>
  <c r="F918"/>
  <c r="F1157"/>
  <c r="F340"/>
  <c r="F1152"/>
  <c r="F76"/>
  <c r="F1733"/>
  <c r="F2312"/>
  <c r="F2271"/>
  <c r="F558"/>
  <c r="F499"/>
  <c r="F971"/>
  <c r="F1113"/>
  <c r="F774"/>
  <c r="F1398"/>
  <c r="F195"/>
  <c r="F2000"/>
  <c r="F991"/>
  <c r="F1320"/>
  <c r="F35"/>
  <c r="F186"/>
  <c r="F1134"/>
  <c r="F1353"/>
  <c r="F1126"/>
  <c r="F23"/>
  <c r="F823"/>
  <c r="F2334"/>
  <c r="F1547"/>
  <c r="F2269"/>
  <c r="F2108"/>
  <c r="F533"/>
  <c r="F196"/>
  <c r="F1300"/>
  <c r="F1360"/>
  <c r="F2326"/>
  <c r="F1092"/>
  <c r="F1252"/>
  <c r="F2256"/>
  <c r="F437"/>
  <c r="F2380"/>
  <c r="F262"/>
  <c r="F225"/>
  <c r="F1223"/>
  <c r="F183"/>
  <c r="F635"/>
  <c r="F683"/>
  <c r="F2078"/>
  <c r="F26"/>
  <c r="F2127"/>
  <c r="F1726"/>
  <c r="F1333"/>
  <c r="F1406"/>
  <c r="F1880"/>
  <c r="F2350"/>
  <c r="F1470"/>
  <c r="F1321"/>
  <c r="F2285"/>
  <c r="F1403"/>
  <c r="F1018"/>
  <c r="F1597"/>
  <c r="F622"/>
  <c r="F1516"/>
  <c r="F1636"/>
  <c r="F1034"/>
  <c r="F858"/>
  <c r="F1652"/>
  <c r="F840"/>
  <c r="F1693"/>
  <c r="F1002"/>
  <c r="F1613"/>
  <c r="F1385"/>
  <c r="F1769"/>
  <c r="F2270"/>
  <c r="F2314"/>
  <c r="F442"/>
  <c r="F2370"/>
  <c r="F1317"/>
  <c r="F488"/>
  <c r="F597"/>
  <c r="F1494"/>
  <c r="F853"/>
  <c r="F2028"/>
  <c r="F1971"/>
  <c r="F1358"/>
  <c r="F1144"/>
  <c r="F1667"/>
  <c r="F498"/>
  <c r="F1676"/>
  <c r="F1124"/>
  <c r="F1814"/>
  <c r="F2141"/>
  <c r="F1506"/>
  <c r="F39"/>
  <c r="F2050"/>
  <c r="F2166"/>
  <c r="F865"/>
  <c r="F1177"/>
  <c r="F2348"/>
  <c r="F85"/>
  <c r="F215"/>
  <c r="F407"/>
  <c r="F599"/>
  <c r="F33"/>
  <c r="F983"/>
  <c r="F198"/>
  <c r="F454"/>
  <c r="F172"/>
  <c r="F901"/>
  <c r="F2390"/>
  <c r="F804"/>
  <c r="F1797"/>
  <c r="F164"/>
  <c r="F950"/>
  <c r="F80"/>
  <c r="F1277"/>
  <c r="F1509"/>
  <c r="F1050"/>
  <c r="F990"/>
  <c r="F711"/>
  <c r="F1615"/>
  <c r="F821"/>
  <c r="F366"/>
  <c r="F2065"/>
  <c r="F1234"/>
  <c r="F2274"/>
  <c r="F808"/>
  <c r="F1979"/>
  <c r="F2363"/>
  <c r="F2148"/>
  <c r="F2062"/>
  <c r="F1421"/>
  <c r="F2083"/>
  <c r="F1084"/>
  <c r="F1327"/>
  <c r="F1519"/>
  <c r="F65"/>
  <c r="F1104"/>
  <c r="F1889"/>
  <c r="F686"/>
  <c r="F1580"/>
  <c r="F2382"/>
  <c r="F1602"/>
  <c r="F1856"/>
  <c r="F2344"/>
  <c r="F1361"/>
  <c r="F1492"/>
  <c r="F2017"/>
  <c r="F2236"/>
  <c r="F870"/>
  <c r="F1392"/>
  <c r="F1593"/>
  <c r="F2332"/>
  <c r="F1989"/>
  <c r="F756"/>
  <c r="F2249"/>
  <c r="F1310"/>
  <c r="F1533"/>
  <c r="F469"/>
  <c r="F1272"/>
  <c r="F1434"/>
  <c r="F1112"/>
  <c r="F2158"/>
  <c r="F897"/>
  <c r="F1169"/>
  <c r="F2218"/>
  <c r="F132"/>
  <c r="F309"/>
  <c r="F894"/>
  <c r="F544"/>
  <c r="F1728"/>
  <c r="F2377"/>
  <c r="F1978"/>
  <c r="F490"/>
  <c r="F1490"/>
  <c r="F1154"/>
  <c r="F2357"/>
  <c r="F561"/>
  <c r="F2082"/>
  <c r="F626"/>
  <c r="F1778"/>
  <c r="F2308"/>
  <c r="F1966"/>
  <c r="F514"/>
  <c r="F2080"/>
  <c r="F2042"/>
  <c r="F1477"/>
  <c r="F202"/>
  <c r="F1051"/>
  <c r="F1422"/>
  <c r="F676"/>
  <c r="F557"/>
  <c r="F353"/>
  <c r="F279"/>
  <c r="F851"/>
  <c r="F254"/>
  <c r="F650"/>
  <c r="F1405"/>
  <c r="F1184"/>
  <c r="F1618"/>
  <c r="F1523"/>
  <c r="F2196"/>
  <c r="F2313"/>
  <c r="F1876"/>
  <c r="F712"/>
  <c r="F1336"/>
  <c r="F826"/>
  <c r="F2338"/>
  <c r="F2228"/>
  <c r="F264"/>
  <c r="F573"/>
  <c r="F1666"/>
  <c r="F1762"/>
  <c r="F654"/>
  <c r="F2329"/>
  <c r="F720"/>
  <c r="F1917"/>
  <c r="F1758"/>
  <c r="F1273"/>
  <c r="F1448"/>
  <c r="F1626"/>
  <c r="F1822"/>
  <c r="F1226"/>
  <c r="F1665"/>
  <c r="F124"/>
  <c r="F1119"/>
  <c r="F651"/>
  <c r="F121"/>
  <c r="F1540"/>
  <c r="F685"/>
  <c r="F2358"/>
  <c r="F2060"/>
  <c r="F2375"/>
  <c r="F312"/>
  <c r="F168"/>
  <c r="F554"/>
  <c r="F1704"/>
  <c r="F1689"/>
  <c r="F1176"/>
  <c r="F2130"/>
  <c r="F1464"/>
  <c r="F1292"/>
  <c r="F1500"/>
  <c r="F1305"/>
  <c r="F790"/>
  <c r="F2250"/>
  <c r="F2058"/>
  <c r="F1907"/>
  <c r="F1114"/>
  <c r="F1833"/>
  <c r="F2242"/>
  <c r="F52"/>
  <c r="F737"/>
  <c r="F1872"/>
  <c r="F145"/>
  <c r="F1135"/>
  <c r="F555"/>
  <c r="F797"/>
  <c r="F1442"/>
  <c r="F257"/>
  <c r="F2121"/>
  <c r="F2391"/>
  <c r="F1638"/>
  <c r="F2383"/>
  <c r="F1585"/>
  <c r="F149"/>
  <c r="F2170"/>
  <c r="F957"/>
  <c r="F960"/>
  <c r="F2224"/>
  <c r="F2119"/>
  <c r="F2288"/>
  <c r="F1546"/>
  <c r="F329"/>
  <c r="F210"/>
  <c r="F1338"/>
  <c r="F933"/>
  <c r="F297"/>
  <c r="F1136"/>
  <c r="F2010"/>
  <c r="F1428"/>
  <c r="F125"/>
  <c r="F588"/>
  <c r="F2142"/>
  <c r="F337"/>
  <c r="F1279"/>
  <c r="F843"/>
  <c r="F838"/>
  <c r="F197"/>
  <c r="F877"/>
  <c r="F2337"/>
  <c r="F981"/>
  <c r="F1238"/>
  <c r="F1504"/>
  <c r="F1425"/>
  <c r="F2245"/>
  <c r="F465"/>
  <c r="F2386"/>
  <c r="F537"/>
  <c r="F1712"/>
  <c r="F439"/>
  <c r="F1956"/>
  <c r="F1329"/>
  <c r="F864"/>
  <c r="F1809"/>
  <c r="F1476"/>
  <c r="F1070"/>
  <c r="F640"/>
  <c r="F142"/>
  <c r="F673"/>
  <c r="F2012"/>
  <c r="F1883"/>
  <c r="F578"/>
  <c r="F775"/>
  <c r="F461"/>
  <c r="F268"/>
  <c r="F425"/>
  <c r="F916"/>
  <c r="F288"/>
  <c r="F402"/>
  <c r="F1807"/>
  <c r="F203"/>
  <c r="F321"/>
  <c r="F763"/>
  <c r="F1846"/>
  <c r="F1289"/>
  <c r="F577"/>
  <c r="F207"/>
  <c r="F633"/>
  <c r="F1813"/>
  <c r="F978"/>
  <c r="F386"/>
  <c r="F1901"/>
  <c r="F1416"/>
  <c r="F1269"/>
  <c r="F1817"/>
  <c r="F1025"/>
  <c r="F1850"/>
  <c r="F1197"/>
  <c r="F642"/>
  <c r="F464"/>
  <c r="F979"/>
  <c r="F2089"/>
  <c r="F2151"/>
  <c r="F1530"/>
  <c r="F1595"/>
  <c r="F1700"/>
  <c r="F649"/>
  <c r="F189"/>
  <c r="F1653"/>
  <c r="F137"/>
  <c r="F1625"/>
  <c r="F1171"/>
  <c r="F1644"/>
  <c r="F1658"/>
  <c r="F1604"/>
  <c r="F1498"/>
  <c r="F1518"/>
  <c r="F1478"/>
  <c r="F1253"/>
  <c r="F1996"/>
  <c r="F885"/>
  <c r="F1297"/>
  <c r="F634"/>
  <c r="F1262"/>
  <c r="F1038"/>
  <c r="F311"/>
  <c r="F883"/>
  <c r="F887"/>
  <c r="F326"/>
  <c r="F560"/>
  <c r="F2210"/>
  <c r="F576"/>
  <c r="F1020"/>
  <c r="F1934"/>
  <c r="F1445"/>
  <c r="F903"/>
  <c r="F750"/>
  <c r="F1888"/>
  <c r="F2129"/>
  <c r="F2171"/>
  <c r="F1090"/>
  <c r="F1686"/>
  <c r="F1212"/>
  <c r="F1815"/>
  <c r="F1059"/>
  <c r="F507"/>
  <c r="F2300"/>
  <c r="F24"/>
  <c r="F494"/>
  <c r="F1909"/>
  <c r="F1520"/>
  <c r="F1377"/>
  <c r="F1482"/>
  <c r="F78"/>
  <c r="F694"/>
  <c r="F1466"/>
  <c r="F1852"/>
  <c r="F462"/>
  <c r="F1316"/>
  <c r="F1672"/>
  <c r="F1394"/>
  <c r="F509"/>
  <c r="F1646"/>
  <c r="F1342"/>
  <c r="F1063"/>
  <c r="F2043"/>
  <c r="F1072"/>
  <c r="F2002"/>
  <c r="F28"/>
  <c r="F545"/>
  <c r="F357"/>
  <c r="F273"/>
  <c r="F747"/>
  <c r="F2279"/>
  <c r="F670"/>
  <c r="F836"/>
  <c r="F1101"/>
  <c r="F1048"/>
  <c r="F820"/>
  <c r="F1669"/>
  <c r="F63"/>
  <c r="F1076"/>
  <c r="F1757"/>
  <c r="F1768"/>
  <c r="F630"/>
  <c r="F768"/>
  <c r="F1569"/>
  <c r="F636"/>
  <c r="F984"/>
  <c r="F969"/>
  <c r="F970"/>
  <c r="F1539"/>
  <c r="F2101"/>
  <c r="F31"/>
  <c r="F1266"/>
  <c r="F1744"/>
  <c r="F266"/>
  <c r="F1000"/>
  <c r="F2156"/>
  <c r="F954"/>
  <c r="F2216"/>
  <c r="F457"/>
  <c r="F657"/>
  <c r="F110"/>
  <c r="F146"/>
  <c r="F2360"/>
  <c r="F1491"/>
  <c r="F1514"/>
  <c r="F1232"/>
  <c r="F1616"/>
  <c r="F1178"/>
  <c r="F2354"/>
  <c r="F232"/>
  <c r="F1456"/>
  <c r="F2237"/>
  <c r="F2212"/>
  <c r="F1148"/>
  <c r="F1409"/>
  <c r="F1089"/>
  <c r="F739"/>
  <c r="F1911"/>
  <c r="F1635"/>
  <c r="F1975"/>
  <c r="F2264"/>
  <c r="F1954"/>
  <c r="F1324"/>
  <c r="F1945"/>
  <c r="F1773"/>
  <c r="F330"/>
  <c r="F445"/>
  <c r="F1493"/>
  <c r="F2075"/>
  <c r="F295"/>
  <c r="F1061"/>
  <c r="F2177"/>
  <c r="F696"/>
  <c r="F1199"/>
  <c r="F1675"/>
  <c r="F11"/>
  <c r="F1100"/>
  <c r="F556"/>
  <c r="F841"/>
  <c r="F581"/>
  <c r="F915"/>
  <c r="F1437"/>
  <c r="F1159"/>
  <c r="F1287"/>
  <c r="F907"/>
  <c r="F1053"/>
  <c r="F2366"/>
  <c r="F2095"/>
  <c r="F682"/>
  <c r="F419"/>
  <c r="F1162"/>
  <c r="F438"/>
  <c r="F1319"/>
  <c r="F541"/>
  <c r="F1147"/>
  <c r="F2207"/>
  <c r="F815"/>
  <c r="F1765"/>
  <c r="F2024"/>
  <c r="F2259"/>
  <c r="F1750"/>
  <c r="F447"/>
  <c r="F1633"/>
  <c r="F2116"/>
  <c r="F1350"/>
  <c r="F1102"/>
  <c r="F2187"/>
  <c r="F430"/>
  <c r="F1719"/>
  <c r="F2001"/>
  <c r="F1637"/>
  <c r="F1788"/>
  <c r="F1571"/>
  <c r="F722"/>
  <c r="F1557"/>
  <c r="F1474"/>
  <c r="F2213"/>
  <c r="F1688"/>
  <c r="F185"/>
  <c r="F156"/>
  <c r="F668"/>
  <c r="F1143"/>
  <c r="F432"/>
  <c r="F411"/>
  <c r="F1950"/>
  <c r="F2122"/>
  <c r="F2303"/>
  <c r="F1920"/>
  <c r="F1366"/>
  <c r="F1011"/>
  <c r="F270"/>
  <c r="F708"/>
  <c r="F1881"/>
  <c r="F2183"/>
  <c r="F776"/>
  <c r="F1220"/>
  <c r="F1323"/>
  <c r="F1030"/>
  <c r="F972"/>
  <c r="F1198"/>
  <c r="F2034"/>
  <c r="F1844"/>
  <c r="F889"/>
  <c r="F1898"/>
  <c r="F317"/>
  <c r="F1568"/>
  <c r="F2132"/>
  <c r="F2252"/>
  <c r="F1459"/>
  <c r="F1408"/>
  <c r="F1130"/>
  <c r="F1606"/>
  <c r="F1410"/>
  <c r="F1997"/>
  <c r="F1820"/>
  <c r="F1093"/>
  <c r="F2004"/>
  <c r="F384"/>
  <c r="F2005"/>
  <c r="F100"/>
  <c r="F2189"/>
  <c r="F1874"/>
  <c r="F1564"/>
  <c r="F2201"/>
  <c r="F1111"/>
  <c r="F45"/>
  <c r="F1764"/>
  <c r="F1893"/>
  <c r="F1710"/>
  <c r="F1454"/>
  <c r="F1485"/>
  <c r="F302"/>
  <c r="F1812"/>
  <c r="F608"/>
  <c r="F609"/>
  <c r="F1105"/>
  <c r="F2234"/>
  <c r="F1853"/>
  <c r="F167"/>
  <c r="F359"/>
  <c r="F551"/>
  <c r="F1677"/>
  <c r="F935"/>
  <c r="F134"/>
  <c r="F390"/>
  <c r="F1992"/>
  <c r="F617"/>
  <c r="F1233"/>
  <c r="F2325"/>
  <c r="F1284"/>
  <c r="F335"/>
  <c r="F764"/>
  <c r="F1163"/>
  <c r="F1827"/>
  <c r="F1632"/>
  <c r="F912"/>
  <c r="F1928"/>
  <c r="F679"/>
  <c r="F48"/>
  <c r="F936"/>
  <c r="F480"/>
  <c r="F2072"/>
  <c r="F1951"/>
  <c r="F1562"/>
  <c r="F1737"/>
  <c r="F1947"/>
  <c r="F2331"/>
  <c r="F2169"/>
  <c r="F2084"/>
  <c r="F2064"/>
  <c r="F1210"/>
  <c r="F1016"/>
  <c r="F1276"/>
  <c r="F1471"/>
  <c r="F1680"/>
  <c r="F56"/>
  <c r="F1155"/>
  <c r="F2205"/>
  <c r="F1601"/>
  <c r="F2070"/>
  <c r="F1662"/>
  <c r="F2023"/>
  <c r="F1605"/>
  <c r="F1365"/>
  <c r="F693"/>
  <c r="F296"/>
  <c r="F409"/>
  <c r="F614"/>
  <c r="F1180"/>
  <c r="F2392"/>
  <c r="F2030"/>
  <c r="F1258"/>
  <c r="F1046"/>
  <c r="F1017"/>
  <c r="F1326"/>
  <c r="F1468"/>
  <c r="F526"/>
  <c r="F2328"/>
  <c r="F1370"/>
  <c r="F1165"/>
  <c r="F2302"/>
  <c r="F641"/>
  <c r="F1257"/>
  <c r="F1129"/>
  <c r="F1282"/>
  <c r="F1010"/>
  <c r="F82"/>
  <c r="F1590"/>
  <c r="F1910"/>
  <c r="F698"/>
  <c r="F1351"/>
  <c r="F1214"/>
  <c r="F2059"/>
  <c r="F2186"/>
  <c r="F1870"/>
  <c r="F93"/>
  <c r="F585"/>
  <c r="F612"/>
  <c r="F2093"/>
  <c r="F1810"/>
  <c r="F372"/>
  <c r="F1389"/>
  <c r="F213"/>
  <c r="F1882"/>
  <c r="F1864"/>
  <c r="F381"/>
  <c r="F801"/>
  <c r="F1166"/>
  <c r="F580"/>
  <c r="F1804"/>
  <c r="F529"/>
  <c r="F248"/>
  <c r="F1510"/>
  <c r="F1079"/>
  <c r="F1141"/>
  <c r="F1588"/>
  <c r="F2226"/>
  <c r="F2378"/>
  <c r="F1331"/>
  <c r="F908"/>
  <c r="F1120"/>
  <c r="F2229"/>
  <c r="F2316"/>
  <c r="F1508"/>
  <c r="F444"/>
  <c r="F1558"/>
  <c r="F1150"/>
  <c r="F398"/>
  <c r="F701"/>
  <c r="F1725"/>
  <c r="F906"/>
  <c r="F1918"/>
  <c r="F1086"/>
  <c r="F1949"/>
  <c r="F292"/>
  <c r="F857"/>
  <c r="F1900"/>
  <c r="F1670"/>
  <c r="F2298"/>
  <c r="F2069"/>
  <c r="F1013"/>
  <c r="F2052"/>
  <c r="F922"/>
  <c r="F1974"/>
  <c r="F2202"/>
  <c r="F2165"/>
  <c r="F1948"/>
  <c r="F931"/>
  <c r="F1553"/>
  <c r="F2103"/>
  <c r="F1982"/>
  <c r="F1731"/>
  <c r="F1344"/>
  <c r="F1697"/>
  <c r="F1060"/>
  <c r="F2330"/>
  <c r="F1382"/>
  <c r="F1789"/>
  <c r="F1004"/>
  <c r="F1534"/>
  <c r="F656"/>
  <c r="F1908"/>
  <c r="F2388"/>
  <c r="F1678"/>
  <c r="F1921"/>
  <c r="F753"/>
  <c r="F2025"/>
  <c r="F1894"/>
  <c r="F1374"/>
  <c r="F394"/>
  <c r="F2068"/>
  <c r="F2349"/>
  <c r="F136"/>
  <c r="F55"/>
  <c r="F895"/>
  <c r="F1024"/>
  <c r="F44"/>
  <c r="F835"/>
  <c r="F1886"/>
  <c r="F2007"/>
  <c r="F1229"/>
  <c r="F1683"/>
  <c r="F1346"/>
  <c r="F704"/>
  <c r="F1560"/>
  <c r="F834"/>
  <c r="F1181"/>
  <c r="F2301"/>
  <c r="F748"/>
  <c r="F1858"/>
  <c r="F174"/>
  <c r="F2280"/>
  <c r="F2137"/>
  <c r="F1402"/>
  <c r="F1926"/>
  <c r="F604"/>
  <c r="F1242"/>
  <c r="F1980"/>
  <c r="F506"/>
  <c r="F206"/>
  <c r="F2306"/>
  <c r="F1749"/>
  <c r="F81"/>
  <c r="F1087"/>
  <c r="F459"/>
  <c r="F528"/>
  <c r="F1642"/>
  <c r="F129"/>
  <c r="F1871"/>
  <c r="F2295"/>
  <c r="F2126"/>
  <c r="F1690"/>
  <c r="F405"/>
  <c r="F628"/>
  <c r="F2322"/>
  <c r="F2110"/>
  <c r="F974"/>
  <c r="F664"/>
  <c r="F1041"/>
  <c r="F256"/>
  <c r="F837"/>
  <c r="F2246"/>
  <c r="F2320"/>
  <c r="F2318"/>
  <c r="F2094"/>
  <c r="F104"/>
  <c r="F512"/>
  <c r="F2365"/>
  <c r="F1241"/>
  <c r="F103"/>
  <c r="F735"/>
  <c r="F525"/>
  <c r="F1579"/>
  <c r="F1153"/>
  <c r="F1413"/>
  <c r="F675"/>
  <c r="F2255"/>
  <c r="F619"/>
  <c r="F1970"/>
  <c r="F2230"/>
  <c r="F2373"/>
  <c r="F1001"/>
  <c r="F956"/>
  <c r="F527"/>
  <c r="F1397"/>
  <c r="F2163"/>
  <c r="F252"/>
  <c r="F2175"/>
  <c r="F784"/>
  <c r="F1415"/>
  <c r="F1496"/>
  <c r="F998"/>
  <c r="F1716"/>
  <c r="F1834"/>
  <c r="F2168"/>
  <c r="F518"/>
  <c r="F233"/>
  <c r="F1439"/>
  <c r="F1075"/>
  <c r="F1444"/>
  <c r="F150"/>
  <c r="F2200"/>
  <c r="F2055"/>
  <c r="F1185"/>
  <c r="F1806"/>
  <c r="F1837"/>
  <c r="F2297"/>
  <c r="F448"/>
  <c r="F1225"/>
  <c r="F1218"/>
  <c r="F941"/>
  <c r="F158"/>
  <c r="F2353"/>
  <c r="F1940"/>
  <c r="F1354"/>
  <c r="F1958"/>
  <c r="F2044"/>
  <c r="F881"/>
  <c r="F2248"/>
  <c r="F947"/>
  <c r="F2077"/>
  <c r="F825"/>
  <c r="F2385"/>
  <c r="F2260"/>
  <c r="F119"/>
  <c r="F503"/>
  <c r="F69"/>
  <c r="F653"/>
  <c r="F1190"/>
  <c r="F899"/>
  <c r="F2081"/>
  <c r="F126"/>
  <c r="F2327"/>
  <c r="F1740"/>
  <c r="F2181"/>
  <c r="F1538"/>
  <c r="F2372"/>
  <c r="F760"/>
  <c r="F1106"/>
  <c r="F2206"/>
  <c r="F930"/>
  <c r="F1423"/>
  <c r="F1189"/>
  <c r="F800"/>
  <c r="F2076"/>
  <c r="F1592"/>
  <c r="F2258"/>
  <c r="F1400"/>
  <c r="F358"/>
  <c r="F1734"/>
  <c r="F2272"/>
  <c r="F565"/>
  <c r="F1186"/>
  <c r="F217"/>
  <c r="F778"/>
  <c r="F2176"/>
  <c r="F1401"/>
  <c r="F2085"/>
  <c r="F672"/>
  <c r="F500"/>
  <c r="F2178"/>
  <c r="F392"/>
  <c r="F2278"/>
  <c r="F1821"/>
  <c r="F277"/>
  <c r="F1256"/>
  <c r="F1069"/>
  <c r="F1977"/>
  <c r="F2128"/>
  <c r="F2057"/>
  <c r="F1231"/>
  <c r="F1922"/>
  <c r="F120"/>
  <c r="F1531"/>
  <c r="F2172"/>
  <c r="F713"/>
  <c r="F433"/>
  <c r="F338"/>
  <c r="F1236"/>
  <c r="F921"/>
  <c r="F1450"/>
  <c r="F2238"/>
  <c r="F1040"/>
  <c r="F844"/>
  <c r="F1009"/>
  <c r="F1156"/>
  <c r="F389"/>
  <c r="F1271"/>
  <c r="F680"/>
  <c r="F2105"/>
  <c r="F1537"/>
  <c r="F1550"/>
  <c r="F1709"/>
  <c r="F2185"/>
  <c r="F2114"/>
  <c r="F360"/>
  <c r="F1650"/>
  <c r="F1793"/>
  <c r="F1438"/>
  <c r="F1976"/>
  <c r="F1549"/>
  <c r="F418"/>
  <c r="F2335"/>
  <c r="F734"/>
  <c r="F697"/>
  <c r="F1651"/>
  <c r="F2296"/>
  <c r="F336"/>
  <c r="F1721"/>
  <c r="F2384"/>
  <c r="F1565"/>
  <c r="F1825"/>
  <c r="F1752"/>
  <c r="F536"/>
  <c r="F1314"/>
  <c r="F1294"/>
  <c r="F1708"/>
  <c r="F58"/>
  <c r="F706"/>
  <c r="F208"/>
  <c r="F1376"/>
  <c r="F2140"/>
  <c r="F1645"/>
  <c r="F382"/>
  <c r="F1209"/>
  <c r="F424"/>
  <c r="F2232"/>
  <c r="F1904"/>
  <c r="F993"/>
  <c r="H42" i="6" l="1"/>
  <c r="M304" i="8"/>
  <c r="K303"/>
  <c r="I302"/>
  <c r="M303"/>
  <c r="K302"/>
  <c r="I304"/>
  <c r="M302"/>
  <c r="K304"/>
  <c r="I303"/>
  <c r="B60" i="13"/>
  <c r="K66" i="8"/>
  <c r="M68"/>
  <c r="K67"/>
  <c r="I66"/>
  <c r="K68"/>
  <c r="I68"/>
  <c r="M66"/>
  <c r="M67"/>
  <c r="Q6"/>
  <c r="P14"/>
  <c r="Q14"/>
  <c r="O14"/>
  <c r="O6"/>
  <c r="P6"/>
  <c r="M26"/>
  <c r="M27"/>
  <c r="K26"/>
  <c r="M28"/>
  <c r="K27"/>
  <c r="I26"/>
  <c r="K28"/>
  <c r="I27"/>
  <c r="I28"/>
  <c r="M213"/>
  <c r="M85"/>
  <c r="M53"/>
  <c r="M45"/>
  <c r="M37"/>
  <c r="M221"/>
  <c r="M185"/>
  <c r="M129"/>
  <c r="M61"/>
  <c r="M181"/>
  <c r="M173"/>
  <c r="M165"/>
  <c r="M149"/>
  <c r="M133"/>
  <c r="M117"/>
  <c r="M33"/>
  <c r="I10"/>
  <c r="M189"/>
  <c r="M101"/>
  <c r="M93"/>
  <c r="M217"/>
  <c r="M205"/>
  <c r="M197"/>
  <c r="M161"/>
  <c r="M125"/>
  <c r="M89"/>
  <c r="M77"/>
  <c r="M225"/>
  <c r="M153"/>
  <c r="M141"/>
  <c r="M97"/>
  <c r="I18"/>
  <c r="I309"/>
  <c r="I277"/>
  <c r="M229"/>
  <c r="M193"/>
  <c r="M157"/>
  <c r="M121"/>
  <c r="M109"/>
  <c r="M65"/>
  <c r="M25"/>
  <c r="M233"/>
  <c r="M201"/>
  <c r="M169"/>
  <c r="M137"/>
  <c r="M105"/>
  <c r="M73"/>
  <c r="M41"/>
  <c r="I245"/>
  <c r="M209"/>
  <c r="M177"/>
  <c r="M145"/>
  <c r="M113"/>
  <c r="M81"/>
  <c r="M49"/>
  <c r="M57"/>
  <c r="M14"/>
  <c r="K8"/>
  <c r="K309"/>
  <c r="M281"/>
  <c r="I281"/>
  <c r="K277"/>
  <c r="M249"/>
  <c r="I293"/>
  <c r="I261"/>
  <c r="M245"/>
  <c r="K245"/>
  <c r="I237"/>
  <c r="K81"/>
  <c r="K73"/>
  <c r="K65"/>
  <c r="K57"/>
  <c r="K49"/>
  <c r="K41"/>
  <c r="K33"/>
  <c r="K25"/>
  <c r="M297"/>
  <c r="I289"/>
  <c r="M265"/>
  <c r="I257"/>
  <c r="M309"/>
  <c r="I301"/>
  <c r="M289"/>
  <c r="M285"/>
  <c r="M277"/>
  <c r="I269"/>
  <c r="M257"/>
  <c r="M253"/>
  <c r="K20"/>
  <c r="I19"/>
  <c r="K14"/>
  <c r="K12"/>
  <c r="I297"/>
  <c r="I265"/>
  <c r="I81"/>
  <c r="I73"/>
  <c r="I65"/>
  <c r="I57"/>
  <c r="I49"/>
  <c r="I41"/>
  <c r="I33"/>
  <c r="I25"/>
  <c r="I20"/>
  <c r="M18"/>
  <c r="M16"/>
  <c r="I14"/>
  <c r="I12"/>
  <c r="M10"/>
  <c r="M301"/>
  <c r="M293"/>
  <c r="K293"/>
  <c r="I285"/>
  <c r="M273"/>
  <c r="I273"/>
  <c r="M269"/>
  <c r="M261"/>
  <c r="K261"/>
  <c r="I253"/>
  <c r="M241"/>
  <c r="I241"/>
  <c r="K77"/>
  <c r="K61"/>
  <c r="K53"/>
  <c r="K45"/>
  <c r="K37"/>
  <c r="K18"/>
  <c r="K16"/>
  <c r="K10"/>
  <c r="I249"/>
  <c r="M237"/>
  <c r="I85"/>
  <c r="I77"/>
  <c r="I61"/>
  <c r="I53"/>
  <c r="I45"/>
  <c r="I37"/>
  <c r="M20"/>
  <c r="K19"/>
  <c r="I16"/>
  <c r="M12"/>
  <c r="K233"/>
  <c r="K225"/>
  <c r="K217"/>
  <c r="K209"/>
  <c r="K201"/>
  <c r="K193"/>
  <c r="K185"/>
  <c r="K177"/>
  <c r="K169"/>
  <c r="K161"/>
  <c r="K153"/>
  <c r="K145"/>
  <c r="K137"/>
  <c r="K129"/>
  <c r="K121"/>
  <c r="K113"/>
  <c r="K105"/>
  <c r="K97"/>
  <c r="K89"/>
  <c r="K297"/>
  <c r="K281"/>
  <c r="K265"/>
  <c r="K249"/>
  <c r="I233"/>
  <c r="I225"/>
  <c r="I217"/>
  <c r="I209"/>
  <c r="I201"/>
  <c r="I193"/>
  <c r="I185"/>
  <c r="I177"/>
  <c r="I169"/>
  <c r="I161"/>
  <c r="I153"/>
  <c r="I145"/>
  <c r="I137"/>
  <c r="I129"/>
  <c r="I121"/>
  <c r="I113"/>
  <c r="I105"/>
  <c r="I97"/>
  <c r="I89"/>
  <c r="K301"/>
  <c r="K285"/>
  <c r="K269"/>
  <c r="K253"/>
  <c r="K237"/>
  <c r="K229"/>
  <c r="K221"/>
  <c r="K213"/>
  <c r="K205"/>
  <c r="K197"/>
  <c r="K189"/>
  <c r="K181"/>
  <c r="K173"/>
  <c r="K165"/>
  <c r="K157"/>
  <c r="K149"/>
  <c r="K141"/>
  <c r="K133"/>
  <c r="K125"/>
  <c r="K117"/>
  <c r="K109"/>
  <c r="K101"/>
  <c r="K93"/>
  <c r="K85"/>
  <c r="K289"/>
  <c r="K273"/>
  <c r="K257"/>
  <c r="K241"/>
  <c r="I229"/>
  <c r="I221"/>
  <c r="I213"/>
  <c r="I205"/>
  <c r="I197"/>
  <c r="I189"/>
  <c r="I181"/>
  <c r="I173"/>
  <c r="I165"/>
  <c r="I157"/>
  <c r="I149"/>
  <c r="I141"/>
  <c r="I133"/>
  <c r="I125"/>
  <c r="I117"/>
  <c r="I109"/>
  <c r="I101"/>
  <c r="I93"/>
  <c r="M8"/>
  <c r="I8"/>
  <c r="K305" l="1"/>
  <c r="M305"/>
  <c r="I305"/>
  <c r="K69"/>
  <c r="B77" i="13"/>
  <c r="K29" i="8"/>
  <c r="I29"/>
  <c r="M69"/>
  <c r="M29"/>
  <c r="O66"/>
  <c r="O10"/>
  <c r="Q66"/>
  <c r="P18"/>
  <c r="P66"/>
  <c r="P10"/>
  <c r="Q18"/>
  <c r="O18"/>
  <c r="Q10"/>
  <c r="O26"/>
  <c r="P26"/>
  <c r="Q26"/>
  <c r="K21"/>
  <c r="I21"/>
  <c r="H12" i="7" l="1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11"/>
  <c r="H4"/>
  <c r="K11" i="8"/>
  <c r="K13" s="1"/>
  <c r="K15"/>
  <c r="K17" s="1"/>
  <c r="M19"/>
  <c r="M21" s="1"/>
  <c r="B522"/>
  <c r="B523"/>
  <c r="B524"/>
  <c r="B526"/>
  <c r="B527"/>
  <c r="B528"/>
  <c r="B530"/>
  <c r="B531"/>
  <c r="B532"/>
  <c r="B438"/>
  <c r="B439"/>
  <c r="B440"/>
  <c r="B442"/>
  <c r="B443"/>
  <c r="B444"/>
  <c r="B446"/>
  <c r="B447"/>
  <c r="B448"/>
  <c r="B450"/>
  <c r="B451"/>
  <c r="B452"/>
  <c r="B454"/>
  <c r="B455"/>
  <c r="B456"/>
  <c r="B458"/>
  <c r="B459"/>
  <c r="B460"/>
  <c r="B462"/>
  <c r="B463"/>
  <c r="B464"/>
  <c r="B466"/>
  <c r="B467"/>
  <c r="B468"/>
  <c r="B470"/>
  <c r="B471"/>
  <c r="B472"/>
  <c r="B474"/>
  <c r="B475"/>
  <c r="B476"/>
  <c r="B478"/>
  <c r="B479"/>
  <c r="B480"/>
  <c r="B482"/>
  <c r="B483"/>
  <c r="B484"/>
  <c r="B486"/>
  <c r="B487"/>
  <c r="B488"/>
  <c r="B490"/>
  <c r="B491"/>
  <c r="B492"/>
  <c r="B494"/>
  <c r="B495"/>
  <c r="B496"/>
  <c r="B498"/>
  <c r="B499"/>
  <c r="B500"/>
  <c r="B502"/>
  <c r="B503"/>
  <c r="B504"/>
  <c r="B506"/>
  <c r="B507"/>
  <c r="B508"/>
  <c r="B510"/>
  <c r="B511"/>
  <c r="B512"/>
  <c r="B514"/>
  <c r="B515"/>
  <c r="B516"/>
  <c r="B518"/>
  <c r="B519"/>
  <c r="B520"/>
  <c r="B410"/>
  <c r="B411"/>
  <c r="B412"/>
  <c r="B414"/>
  <c r="B415"/>
  <c r="B416"/>
  <c r="B418"/>
  <c r="B419"/>
  <c r="B420"/>
  <c r="B422"/>
  <c r="B423"/>
  <c r="B424"/>
  <c r="B426"/>
  <c r="B427"/>
  <c r="B428"/>
  <c r="B430"/>
  <c r="B431"/>
  <c r="B432"/>
  <c r="B434"/>
  <c r="B435"/>
  <c r="B436"/>
  <c r="B54"/>
  <c r="B55"/>
  <c r="B56"/>
  <c r="B58"/>
  <c r="B59"/>
  <c r="B60"/>
  <c r="B62"/>
  <c r="B63"/>
  <c r="B64"/>
  <c r="B66"/>
  <c r="B67"/>
  <c r="B68"/>
  <c r="B70"/>
  <c r="B71"/>
  <c r="B72"/>
  <c r="B74"/>
  <c r="B75"/>
  <c r="B76"/>
  <c r="B78"/>
  <c r="B79"/>
  <c r="B80"/>
  <c r="B82"/>
  <c r="B83"/>
  <c r="B84"/>
  <c r="B86"/>
  <c r="B87"/>
  <c r="B88"/>
  <c r="B90"/>
  <c r="B91"/>
  <c r="B92"/>
  <c r="B94"/>
  <c r="B95"/>
  <c r="B96"/>
  <c r="B98"/>
  <c r="B99"/>
  <c r="B100"/>
  <c r="B102"/>
  <c r="B103"/>
  <c r="B104"/>
  <c r="B106"/>
  <c r="B107"/>
  <c r="B108"/>
  <c r="B110"/>
  <c r="B111"/>
  <c r="B112"/>
  <c r="B114"/>
  <c r="B115"/>
  <c r="B116"/>
  <c r="B118"/>
  <c r="B119"/>
  <c r="B120"/>
  <c r="B122"/>
  <c r="B123"/>
  <c r="B124"/>
  <c r="B126"/>
  <c r="B127"/>
  <c r="B128"/>
  <c r="B130"/>
  <c r="B131"/>
  <c r="B132"/>
  <c r="B134"/>
  <c r="B135"/>
  <c r="B136"/>
  <c r="B138"/>
  <c r="B139"/>
  <c r="B140"/>
  <c r="B142"/>
  <c r="B143"/>
  <c r="B144"/>
  <c r="B146"/>
  <c r="B147"/>
  <c r="B148"/>
  <c r="B150"/>
  <c r="B151"/>
  <c r="B152"/>
  <c r="B154"/>
  <c r="B155"/>
  <c r="B156"/>
  <c r="B158"/>
  <c r="B159"/>
  <c r="B160"/>
  <c r="B162"/>
  <c r="B163"/>
  <c r="B164"/>
  <c r="B166"/>
  <c r="B167"/>
  <c r="B168"/>
  <c r="B170"/>
  <c r="B171"/>
  <c r="B172"/>
  <c r="B174"/>
  <c r="B175"/>
  <c r="B176"/>
  <c r="B178"/>
  <c r="B179"/>
  <c r="B180"/>
  <c r="B182"/>
  <c r="B183"/>
  <c r="B184"/>
  <c r="B186"/>
  <c r="B187"/>
  <c r="B188"/>
  <c r="B190"/>
  <c r="B191"/>
  <c r="B192"/>
  <c r="B194"/>
  <c r="B195"/>
  <c r="B196"/>
  <c r="B198"/>
  <c r="B199"/>
  <c r="B200"/>
  <c r="B202"/>
  <c r="B203"/>
  <c r="B204"/>
  <c r="B206"/>
  <c r="B207"/>
  <c r="B208"/>
  <c r="B210"/>
  <c r="B211"/>
  <c r="B212"/>
  <c r="B214"/>
  <c r="B215"/>
  <c r="B216"/>
  <c r="B218"/>
  <c r="B219"/>
  <c r="B220"/>
  <c r="B222"/>
  <c r="B223"/>
  <c r="B224"/>
  <c r="B226"/>
  <c r="B227"/>
  <c r="B228"/>
  <c r="B230"/>
  <c r="B231"/>
  <c r="B232"/>
  <c r="B234"/>
  <c r="B235"/>
  <c r="B236"/>
  <c r="B238"/>
  <c r="B239"/>
  <c r="B240"/>
  <c r="B242"/>
  <c r="B243"/>
  <c r="B244"/>
  <c r="B246"/>
  <c r="B247"/>
  <c r="B248"/>
  <c r="B250"/>
  <c r="B251"/>
  <c r="B252"/>
  <c r="B254"/>
  <c r="B255"/>
  <c r="B256"/>
  <c r="B258"/>
  <c r="B259"/>
  <c r="B260"/>
  <c r="B262"/>
  <c r="B263"/>
  <c r="B264"/>
  <c r="B266"/>
  <c r="B267"/>
  <c r="B268"/>
  <c r="B270"/>
  <c r="B271"/>
  <c r="B272"/>
  <c r="B274"/>
  <c r="B275"/>
  <c r="B276"/>
  <c r="B278"/>
  <c r="B279"/>
  <c r="B280"/>
  <c r="B282"/>
  <c r="B283"/>
  <c r="B284"/>
  <c r="B286"/>
  <c r="B287"/>
  <c r="B288"/>
  <c r="B290"/>
  <c r="B291"/>
  <c r="B292"/>
  <c r="B294"/>
  <c r="B295"/>
  <c r="B296"/>
  <c r="B298"/>
  <c r="B299"/>
  <c r="B300"/>
  <c r="B302"/>
  <c r="B303"/>
  <c r="B304"/>
  <c r="B306"/>
  <c r="B307"/>
  <c r="B308"/>
  <c r="B310"/>
  <c r="B311"/>
  <c r="B312"/>
  <c r="B314"/>
  <c r="B315"/>
  <c r="B316"/>
  <c r="B318"/>
  <c r="B319"/>
  <c r="B320"/>
  <c r="B322"/>
  <c r="B323"/>
  <c r="B324"/>
  <c r="B326"/>
  <c r="B327"/>
  <c r="B328"/>
  <c r="B330"/>
  <c r="B331"/>
  <c r="B332"/>
  <c r="B334"/>
  <c r="B335"/>
  <c r="B336"/>
  <c r="B338"/>
  <c r="B339"/>
  <c r="B340"/>
  <c r="B342"/>
  <c r="B343"/>
  <c r="B344"/>
  <c r="B346"/>
  <c r="B347"/>
  <c r="B348"/>
  <c r="B350"/>
  <c r="B351"/>
  <c r="B352"/>
  <c r="B354"/>
  <c r="B355"/>
  <c r="B356"/>
  <c r="B358"/>
  <c r="B359"/>
  <c r="B360"/>
  <c r="B362"/>
  <c r="B363"/>
  <c r="B364"/>
  <c r="B366"/>
  <c r="B367"/>
  <c r="B368"/>
  <c r="B370"/>
  <c r="B371"/>
  <c r="B372"/>
  <c r="B374"/>
  <c r="B375"/>
  <c r="B376"/>
  <c r="B378"/>
  <c r="B379"/>
  <c r="B380"/>
  <c r="B382"/>
  <c r="B383"/>
  <c r="B384"/>
  <c r="B386"/>
  <c r="B387"/>
  <c r="B388"/>
  <c r="B390"/>
  <c r="B391"/>
  <c r="B392"/>
  <c r="B394"/>
  <c r="B395"/>
  <c r="B396"/>
  <c r="B398"/>
  <c r="B399"/>
  <c r="B400"/>
  <c r="B402"/>
  <c r="B403"/>
  <c r="B404"/>
  <c r="B406"/>
  <c r="B407"/>
  <c r="B408"/>
  <c r="B46"/>
  <c r="B47"/>
  <c r="B48"/>
  <c r="B50"/>
  <c r="B51"/>
  <c r="B52"/>
  <c r="B42"/>
  <c r="B43"/>
  <c r="B44"/>
  <c r="B38"/>
  <c r="B39"/>
  <c r="B40"/>
  <c r="B34"/>
  <c r="B35"/>
  <c r="B36"/>
  <c r="B30"/>
  <c r="B31"/>
  <c r="B32"/>
  <c r="B22"/>
  <c r="B23"/>
  <c r="B24"/>
  <c r="B26"/>
  <c r="B27"/>
  <c r="B28"/>
  <c r="B6"/>
  <c r="B7"/>
  <c r="B8"/>
  <c r="B10"/>
  <c r="B11"/>
  <c r="B12"/>
  <c r="B14"/>
  <c r="B15"/>
  <c r="B16"/>
  <c r="B18"/>
  <c r="B19"/>
  <c r="B20"/>
  <c r="I11" l="1"/>
  <c r="I13" s="1"/>
  <c r="I67"/>
  <c r="I69" s="1"/>
  <c r="I7"/>
  <c r="M15"/>
  <c r="M17" s="1"/>
  <c r="M11"/>
  <c r="M13" s="1"/>
  <c r="K6"/>
  <c r="I6"/>
  <c r="K7"/>
  <c r="M7"/>
  <c r="M6"/>
  <c r="I15"/>
  <c r="I17" s="1"/>
  <c r="E27"/>
  <c r="F27" s="1"/>
  <c r="F306"/>
  <c r="E290"/>
  <c r="F290" s="1"/>
  <c r="E274"/>
  <c r="F274" s="1"/>
  <c r="G274" s="1"/>
  <c r="E263"/>
  <c r="F263" s="1"/>
  <c r="E247"/>
  <c r="F247" s="1"/>
  <c r="G247" s="1"/>
  <c r="E236"/>
  <c r="F236" s="1"/>
  <c r="G236" s="1"/>
  <c r="E220"/>
  <c r="F220" s="1"/>
  <c r="E194"/>
  <c r="F194" s="1"/>
  <c r="E108"/>
  <c r="F108" s="1"/>
  <c r="G108" s="1"/>
  <c r="E304"/>
  <c r="F304" s="1"/>
  <c r="E294"/>
  <c r="F294" s="1"/>
  <c r="E288"/>
  <c r="F288" s="1"/>
  <c r="G288" s="1"/>
  <c r="E283"/>
  <c r="F283" s="1"/>
  <c r="E272"/>
  <c r="F272" s="1"/>
  <c r="E267"/>
  <c r="F267" s="1"/>
  <c r="E262"/>
  <c r="F262" s="1"/>
  <c r="E256"/>
  <c r="F256" s="1"/>
  <c r="G256" s="1"/>
  <c r="E251"/>
  <c r="F251" s="1"/>
  <c r="E246"/>
  <c r="F246" s="1"/>
  <c r="E240"/>
  <c r="F240" s="1"/>
  <c r="E235"/>
  <c r="F235" s="1"/>
  <c r="G235" s="1"/>
  <c r="E230"/>
  <c r="F230" s="1"/>
  <c r="E224"/>
  <c r="F224" s="1"/>
  <c r="E219"/>
  <c r="F219" s="1"/>
  <c r="E187"/>
  <c r="F187" s="1"/>
  <c r="G187" s="1"/>
  <c r="E176"/>
  <c r="F176" s="1"/>
  <c r="E166"/>
  <c r="F166" s="1"/>
  <c r="E155"/>
  <c r="F155" s="1"/>
  <c r="G155" s="1"/>
  <c r="E144"/>
  <c r="F144" s="1"/>
  <c r="E134"/>
  <c r="F134" s="1"/>
  <c r="E123"/>
  <c r="F123" s="1"/>
  <c r="E112"/>
  <c r="F112" s="1"/>
  <c r="G112" s="1"/>
  <c r="E102"/>
  <c r="F102" s="1"/>
  <c r="E91"/>
  <c r="F91" s="1"/>
  <c r="E48"/>
  <c r="F48" s="1"/>
  <c r="G48" s="1"/>
  <c r="E300"/>
  <c r="F300" s="1"/>
  <c r="G300" s="1"/>
  <c r="E284"/>
  <c r="F284" s="1"/>
  <c r="G284" s="1"/>
  <c r="E268"/>
  <c r="F268" s="1"/>
  <c r="E252"/>
  <c r="F252" s="1"/>
  <c r="E231"/>
  <c r="F231" s="1"/>
  <c r="G231" s="1"/>
  <c r="E215"/>
  <c r="F215" s="1"/>
  <c r="G215" s="1"/>
  <c r="E204"/>
  <c r="F204" s="1"/>
  <c r="E188"/>
  <c r="F188" s="1"/>
  <c r="E178"/>
  <c r="F178" s="1"/>
  <c r="E167"/>
  <c r="F167" s="1"/>
  <c r="E156"/>
  <c r="F156" s="1"/>
  <c r="E146"/>
  <c r="F146" s="1"/>
  <c r="E135"/>
  <c r="F135" s="1"/>
  <c r="E119"/>
  <c r="F119" s="1"/>
  <c r="G119" s="1"/>
  <c r="E103"/>
  <c r="F103" s="1"/>
  <c r="G103" s="1"/>
  <c r="E66"/>
  <c r="F66" s="1"/>
  <c r="E38"/>
  <c r="F38" s="1"/>
  <c r="E208"/>
  <c r="F208" s="1"/>
  <c r="E198"/>
  <c r="F198" s="1"/>
  <c r="G198" s="1"/>
  <c r="E80"/>
  <c r="F80" s="1"/>
  <c r="G80" s="1"/>
  <c r="E70"/>
  <c r="F70" s="1"/>
  <c r="E59"/>
  <c r="F59" s="1"/>
  <c r="E16"/>
  <c r="F16" s="1"/>
  <c r="G16" s="1"/>
  <c r="E34"/>
  <c r="F34" s="1"/>
  <c r="E44"/>
  <c r="F44" s="1"/>
  <c r="G44" s="1"/>
  <c r="F308"/>
  <c r="E303"/>
  <c r="F303" s="1"/>
  <c r="E298"/>
  <c r="F298" s="1"/>
  <c r="E287"/>
  <c r="F287" s="1"/>
  <c r="E282"/>
  <c r="F282" s="1"/>
  <c r="G282" s="1"/>
  <c r="E276"/>
  <c r="F276" s="1"/>
  <c r="G276" s="1"/>
  <c r="E266"/>
  <c r="F266" s="1"/>
  <c r="E22"/>
  <c r="F22" s="1"/>
  <c r="E39"/>
  <c r="F39" s="1"/>
  <c r="G39" s="1"/>
  <c r="E295"/>
  <c r="F295" s="1"/>
  <c r="E279"/>
  <c r="F279" s="1"/>
  <c r="E242"/>
  <c r="F242" s="1"/>
  <c r="E226"/>
  <c r="F226" s="1"/>
  <c r="G226" s="1"/>
  <c r="E210"/>
  <c r="F210" s="1"/>
  <c r="G210" s="1"/>
  <c r="E199"/>
  <c r="F199" s="1"/>
  <c r="E183"/>
  <c r="F183" s="1"/>
  <c r="E172"/>
  <c r="F172" s="1"/>
  <c r="E162"/>
  <c r="F162" s="1"/>
  <c r="E151"/>
  <c r="F151" s="1"/>
  <c r="E140"/>
  <c r="F140" s="1"/>
  <c r="E130"/>
  <c r="F130" s="1"/>
  <c r="E124"/>
  <c r="F124" s="1"/>
  <c r="G124" s="1"/>
  <c r="E114"/>
  <c r="F114" s="1"/>
  <c r="E98"/>
  <c r="F98" s="1"/>
  <c r="E92"/>
  <c r="F92" s="1"/>
  <c r="G92" s="1"/>
  <c r="E87"/>
  <c r="F87" s="1"/>
  <c r="G87" s="1"/>
  <c r="E82"/>
  <c r="F82" s="1"/>
  <c r="E76"/>
  <c r="F76" s="1"/>
  <c r="G76" s="1"/>
  <c r="E71"/>
  <c r="F71" s="1"/>
  <c r="G71" s="1"/>
  <c r="E60"/>
  <c r="F60" s="1"/>
  <c r="G60" s="1"/>
  <c r="E55"/>
  <c r="F55" s="1"/>
  <c r="G55" s="1"/>
  <c r="E23"/>
  <c r="F23" s="1"/>
  <c r="G23" s="1"/>
  <c r="E254"/>
  <c r="F254" s="1"/>
  <c r="E18"/>
  <c r="F18" s="1"/>
  <c r="E26"/>
  <c r="F26" s="1"/>
  <c r="E32"/>
  <c r="F32" s="1"/>
  <c r="G32" s="1"/>
  <c r="E35"/>
  <c r="F35" s="1"/>
  <c r="E160"/>
  <c r="F160" s="1"/>
  <c r="E128"/>
  <c r="F128" s="1"/>
  <c r="E107"/>
  <c r="F107" s="1"/>
  <c r="E86"/>
  <c r="F86" s="1"/>
  <c r="E54"/>
  <c r="F54" s="1"/>
  <c r="E292"/>
  <c r="F292" s="1"/>
  <c r="G292" s="1"/>
  <c r="E271"/>
  <c r="F271" s="1"/>
  <c r="E255"/>
  <c r="F255" s="1"/>
  <c r="E250"/>
  <c r="F250" s="1"/>
  <c r="E244"/>
  <c r="E239"/>
  <c r="F239" s="1"/>
  <c r="G239" s="1"/>
  <c r="E234"/>
  <c r="E228"/>
  <c r="F228" s="1"/>
  <c r="E223"/>
  <c r="F223" s="1"/>
  <c r="G223" s="1"/>
  <c r="E218"/>
  <c r="F218" s="1"/>
  <c r="E212"/>
  <c r="E207"/>
  <c r="F207" s="1"/>
  <c r="G207" s="1"/>
  <c r="E202"/>
  <c r="F202" s="1"/>
  <c r="G202" s="1"/>
  <c r="E196"/>
  <c r="F196" s="1"/>
  <c r="E191"/>
  <c r="F191" s="1"/>
  <c r="G191" s="1"/>
  <c r="E186"/>
  <c r="F186" s="1"/>
  <c r="E180"/>
  <c r="F180" s="1"/>
  <c r="E175"/>
  <c r="F175" s="1"/>
  <c r="G175" s="1"/>
  <c r="E170"/>
  <c r="F170" s="1"/>
  <c r="G170" s="1"/>
  <c r="E164"/>
  <c r="F164" s="1"/>
  <c r="E159"/>
  <c r="F159" s="1"/>
  <c r="G159" s="1"/>
  <c r="E154"/>
  <c r="F154" s="1"/>
  <c r="E148"/>
  <c r="F148" s="1"/>
  <c r="E143"/>
  <c r="F143" s="1"/>
  <c r="G143" s="1"/>
  <c r="E138"/>
  <c r="E132"/>
  <c r="F132" s="1"/>
  <c r="E127"/>
  <c r="F127" s="1"/>
  <c r="G127" s="1"/>
  <c r="E122"/>
  <c r="F122" s="1"/>
  <c r="E116"/>
  <c r="F116" s="1"/>
  <c r="E111"/>
  <c r="F111" s="1"/>
  <c r="E106"/>
  <c r="F106" s="1"/>
  <c r="E100"/>
  <c r="F100" s="1"/>
  <c r="E95"/>
  <c r="F95" s="1"/>
  <c r="E90"/>
  <c r="E84"/>
  <c r="F84" s="1"/>
  <c r="E79"/>
  <c r="F79" s="1"/>
  <c r="E74"/>
  <c r="F74" s="1"/>
  <c r="E68"/>
  <c r="F68" s="1"/>
  <c r="E63"/>
  <c r="F63" s="1"/>
  <c r="E58"/>
  <c r="F58" s="1"/>
  <c r="E52"/>
  <c r="F52" s="1"/>
  <c r="E47"/>
  <c r="F47" s="1"/>
  <c r="E299"/>
  <c r="F299" s="1"/>
  <c r="E278"/>
  <c r="F278" s="1"/>
  <c r="E214"/>
  <c r="F214" s="1"/>
  <c r="G214" s="1"/>
  <c r="E203"/>
  <c r="F203" s="1"/>
  <c r="G203" s="1"/>
  <c r="E192"/>
  <c r="F192" s="1"/>
  <c r="E182"/>
  <c r="F182" s="1"/>
  <c r="G182" s="1"/>
  <c r="E171"/>
  <c r="F171" s="1"/>
  <c r="G171" s="1"/>
  <c r="E150"/>
  <c r="F150" s="1"/>
  <c r="G150" s="1"/>
  <c r="E139"/>
  <c r="F139" s="1"/>
  <c r="G139" s="1"/>
  <c r="E118"/>
  <c r="F118" s="1"/>
  <c r="E96"/>
  <c r="F96" s="1"/>
  <c r="G96" s="1"/>
  <c r="E75"/>
  <c r="F75" s="1"/>
  <c r="E64"/>
  <c r="F64" s="1"/>
  <c r="G64" s="1"/>
  <c r="E24"/>
  <c r="F24" s="1"/>
  <c r="E31"/>
  <c r="F31" s="1"/>
  <c r="E51"/>
  <c r="F51" s="1"/>
  <c r="E46"/>
  <c r="E20"/>
  <c r="F20" s="1"/>
  <c r="E15"/>
  <c r="F15" s="1"/>
  <c r="E10"/>
  <c r="F10" s="1"/>
  <c r="E28"/>
  <c r="F28" s="1"/>
  <c r="G28" s="1"/>
  <c r="E30"/>
  <c r="F30" s="1"/>
  <c r="E40"/>
  <c r="F40" s="1"/>
  <c r="G40" s="1"/>
  <c r="E43"/>
  <c r="F43" s="1"/>
  <c r="E50"/>
  <c r="F50" s="1"/>
  <c r="E302"/>
  <c r="F302" s="1"/>
  <c r="E296"/>
  <c r="F296" s="1"/>
  <c r="G296" s="1"/>
  <c r="E291"/>
  <c r="E286"/>
  <c r="F286" s="1"/>
  <c r="E280"/>
  <c r="F280" s="1"/>
  <c r="G280" s="1"/>
  <c r="E275"/>
  <c r="F275" s="1"/>
  <c r="G275" s="1"/>
  <c r="E270"/>
  <c r="F270" s="1"/>
  <c r="E264"/>
  <c r="F264" s="1"/>
  <c r="E248"/>
  <c r="F248" s="1"/>
  <c r="E243"/>
  <c r="F243" s="1"/>
  <c r="G243" s="1"/>
  <c r="E238"/>
  <c r="F238" s="1"/>
  <c r="E232"/>
  <c r="F232" s="1"/>
  <c r="E227"/>
  <c r="F227" s="1"/>
  <c r="E222"/>
  <c r="F222" s="1"/>
  <c r="E216"/>
  <c r="F216" s="1"/>
  <c r="G216" s="1"/>
  <c r="E211"/>
  <c r="F211" s="1"/>
  <c r="G211" s="1"/>
  <c r="E206"/>
  <c r="F206" s="1"/>
  <c r="E200"/>
  <c r="F200" s="1"/>
  <c r="E195"/>
  <c r="F195" s="1"/>
  <c r="E190"/>
  <c r="F190" s="1"/>
  <c r="E184"/>
  <c r="F184" s="1"/>
  <c r="E179"/>
  <c r="F179" s="1"/>
  <c r="E174"/>
  <c r="F174" s="1"/>
  <c r="E168"/>
  <c r="F168" s="1"/>
  <c r="E163"/>
  <c r="F163" s="1"/>
  <c r="E158"/>
  <c r="F158" s="1"/>
  <c r="E152"/>
  <c r="F152" s="1"/>
  <c r="E147"/>
  <c r="F147" s="1"/>
  <c r="E142"/>
  <c r="F142" s="1"/>
  <c r="E136"/>
  <c r="F136" s="1"/>
  <c r="E131"/>
  <c r="F131" s="1"/>
  <c r="E126"/>
  <c r="F126" s="1"/>
  <c r="E120"/>
  <c r="F120" s="1"/>
  <c r="G120" s="1"/>
  <c r="E115"/>
  <c r="F115" s="1"/>
  <c r="E110"/>
  <c r="F110" s="1"/>
  <c r="E104"/>
  <c r="E99"/>
  <c r="F99" s="1"/>
  <c r="E94"/>
  <c r="F94" s="1"/>
  <c r="E88"/>
  <c r="F88" s="1"/>
  <c r="G88" s="1"/>
  <c r="E83"/>
  <c r="F83" s="1"/>
  <c r="E78"/>
  <c r="E72"/>
  <c r="F72" s="1"/>
  <c r="G72" s="1"/>
  <c r="E67"/>
  <c r="F67" s="1"/>
  <c r="E62"/>
  <c r="E56"/>
  <c r="F56" s="1"/>
  <c r="E19"/>
  <c r="F19" s="1"/>
  <c r="E14"/>
  <c r="F14" s="1"/>
  <c r="E36"/>
  <c r="F36" s="1"/>
  <c r="E42"/>
  <c r="F42" s="1"/>
  <c r="E12"/>
  <c r="F12" s="1"/>
  <c r="G12" s="1"/>
  <c r="G27" l="1"/>
  <c r="G194"/>
  <c r="G283"/>
  <c r="G285" s="1"/>
  <c r="G238"/>
  <c r="G183"/>
  <c r="G140"/>
  <c r="G130"/>
  <c r="G199"/>
  <c r="G91"/>
  <c r="G176"/>
  <c r="G263"/>
  <c r="G267"/>
  <c r="G240"/>
  <c r="E93"/>
  <c r="G47"/>
  <c r="E189"/>
  <c r="G251"/>
  <c r="G67"/>
  <c r="G188"/>
  <c r="G24"/>
  <c r="G100"/>
  <c r="E81"/>
  <c r="F305"/>
  <c r="F197"/>
  <c r="G107"/>
  <c r="G79"/>
  <c r="E289"/>
  <c r="G186"/>
  <c r="F165"/>
  <c r="G144"/>
  <c r="G268"/>
  <c r="E105"/>
  <c r="F233"/>
  <c r="G123"/>
  <c r="G156"/>
  <c r="G146"/>
  <c r="G224"/>
  <c r="G230"/>
  <c r="G111"/>
  <c r="E125"/>
  <c r="G304"/>
  <c r="E49"/>
  <c r="G295"/>
  <c r="G135"/>
  <c r="G151"/>
  <c r="G219"/>
  <c r="G59"/>
  <c r="G128"/>
  <c r="E277"/>
  <c r="G167"/>
  <c r="G63"/>
  <c r="F157"/>
  <c r="G15"/>
  <c r="E309"/>
  <c r="G132"/>
  <c r="G196"/>
  <c r="G162"/>
  <c r="G154"/>
  <c r="G252"/>
  <c r="G255"/>
  <c r="E133"/>
  <c r="E157"/>
  <c r="E65"/>
  <c r="F129"/>
  <c r="E117"/>
  <c r="F90"/>
  <c r="F93" s="1"/>
  <c r="G178"/>
  <c r="G158"/>
  <c r="G303"/>
  <c r="E253"/>
  <c r="G35"/>
  <c r="G136"/>
  <c r="G160"/>
  <c r="E221"/>
  <c r="F189"/>
  <c r="G271"/>
  <c r="F253"/>
  <c r="G272"/>
  <c r="E61"/>
  <c r="F221"/>
  <c r="G51"/>
  <c r="G287"/>
  <c r="E285"/>
  <c r="E169"/>
  <c r="G308"/>
  <c r="G147"/>
  <c r="G56"/>
  <c r="E101"/>
  <c r="G68"/>
  <c r="E269"/>
  <c r="F133"/>
  <c r="F241"/>
  <c r="E17"/>
  <c r="F69"/>
  <c r="G20"/>
  <c r="G164"/>
  <c r="G192"/>
  <c r="G299"/>
  <c r="F269"/>
  <c r="F307"/>
  <c r="G307" s="1"/>
  <c r="G195"/>
  <c r="G218"/>
  <c r="E237"/>
  <c r="G172"/>
  <c r="G173" s="1"/>
  <c r="F62"/>
  <c r="G62" s="1"/>
  <c r="G279"/>
  <c r="F104"/>
  <c r="G104" s="1"/>
  <c r="G208"/>
  <c r="F209"/>
  <c r="E97"/>
  <c r="E265"/>
  <c r="G264"/>
  <c r="F169"/>
  <c r="E41"/>
  <c r="E73"/>
  <c r="G19"/>
  <c r="E205"/>
  <c r="G200"/>
  <c r="F137"/>
  <c r="E201"/>
  <c r="G75"/>
  <c r="G52"/>
  <c r="G168"/>
  <c r="G190"/>
  <c r="E297"/>
  <c r="G179"/>
  <c r="E137"/>
  <c r="E293"/>
  <c r="G83"/>
  <c r="G115"/>
  <c r="E233"/>
  <c r="G222"/>
  <c r="G232"/>
  <c r="F17"/>
  <c r="F46"/>
  <c r="G46" s="1"/>
  <c r="F78"/>
  <c r="F81" s="1"/>
  <c r="E177"/>
  <c r="F53"/>
  <c r="E229"/>
  <c r="E11"/>
  <c r="E13" s="1"/>
  <c r="E29"/>
  <c r="E33"/>
  <c r="G142"/>
  <c r="E185"/>
  <c r="E25"/>
  <c r="E305"/>
  <c r="F291"/>
  <c r="G291" s="1"/>
  <c r="E217"/>
  <c r="E153"/>
  <c r="G14"/>
  <c r="E53"/>
  <c r="E89"/>
  <c r="G99"/>
  <c r="E281"/>
  <c r="G163"/>
  <c r="E145"/>
  <c r="E141"/>
  <c r="F149"/>
  <c r="E161"/>
  <c r="E173"/>
  <c r="F181"/>
  <c r="E213"/>
  <c r="E245"/>
  <c r="E37"/>
  <c r="F117"/>
  <c r="G84"/>
  <c r="G116"/>
  <c r="F225"/>
  <c r="E193"/>
  <c r="G10"/>
  <c r="E21"/>
  <c r="F37"/>
  <c r="E85"/>
  <c r="F101"/>
  <c r="G31"/>
  <c r="E57"/>
  <c r="G95"/>
  <c r="E121"/>
  <c r="E45"/>
  <c r="E77"/>
  <c r="E109"/>
  <c r="G152"/>
  <c r="G184"/>
  <c r="E113"/>
  <c r="E241"/>
  <c r="E273"/>
  <c r="E249"/>
  <c r="F212"/>
  <c r="F213" s="1"/>
  <c r="F244"/>
  <c r="G244" s="1"/>
  <c r="E301"/>
  <c r="G248"/>
  <c r="F138"/>
  <c r="G138" s="1"/>
  <c r="E197"/>
  <c r="G131"/>
  <c r="G206"/>
  <c r="G227"/>
  <c r="G36"/>
  <c r="G148"/>
  <c r="G180"/>
  <c r="E181"/>
  <c r="G43"/>
  <c r="E69"/>
  <c r="F85"/>
  <c r="G174"/>
  <c r="E225"/>
  <c r="E257"/>
  <c r="F234"/>
  <c r="G234" s="1"/>
  <c r="G237" s="1"/>
  <c r="E129"/>
  <c r="E165"/>
  <c r="E149"/>
  <c r="E209"/>
  <c r="E258"/>
  <c r="F258" s="1"/>
  <c r="G258" s="1"/>
  <c r="E259"/>
  <c r="F259" s="1"/>
  <c r="G259" s="1"/>
  <c r="E260"/>
  <c r="F260" s="1"/>
  <c r="G260" s="1"/>
  <c r="E6"/>
  <c r="F6" s="1"/>
  <c r="F161"/>
  <c r="F145"/>
  <c r="F177"/>
  <c r="F201"/>
  <c r="G166"/>
  <c r="G134"/>
  <c r="G266"/>
  <c r="F33"/>
  <c r="F193"/>
  <c r="F153"/>
  <c r="F173"/>
  <c r="E8"/>
  <c r="F8" s="1"/>
  <c r="G8" s="1"/>
  <c r="F41"/>
  <c r="F185"/>
  <c r="E7"/>
  <c r="F7" s="1"/>
  <c r="G7" s="1"/>
  <c r="F217"/>
  <c r="F301"/>
  <c r="G217"/>
  <c r="G126"/>
  <c r="F205"/>
  <c r="F229"/>
  <c r="G30"/>
  <c r="G250"/>
  <c r="F25"/>
  <c r="G277"/>
  <c r="F89"/>
  <c r="G86"/>
  <c r="G89" s="1"/>
  <c r="G50"/>
  <c r="F113"/>
  <c r="G254"/>
  <c r="F257"/>
  <c r="G242"/>
  <c r="F281"/>
  <c r="G278"/>
  <c r="G298"/>
  <c r="F73"/>
  <c r="G70"/>
  <c r="G73" s="1"/>
  <c r="G38"/>
  <c r="G41" s="1"/>
  <c r="F97"/>
  <c r="G270"/>
  <c r="F273"/>
  <c r="G286"/>
  <c r="F289"/>
  <c r="G22"/>
  <c r="F277"/>
  <c r="F265"/>
  <c r="G262"/>
  <c r="G18"/>
  <c r="F21"/>
  <c r="F57"/>
  <c r="G54"/>
  <c r="F121"/>
  <c r="G118"/>
  <c r="G121" s="1"/>
  <c r="F29"/>
  <c r="G26"/>
  <c r="F45"/>
  <c r="G42"/>
  <c r="F61"/>
  <c r="G58"/>
  <c r="F77"/>
  <c r="G74"/>
  <c r="F109"/>
  <c r="G106"/>
  <c r="F125"/>
  <c r="G122"/>
  <c r="G66"/>
  <c r="G110"/>
  <c r="G98"/>
  <c r="F249"/>
  <c r="G246"/>
  <c r="G204"/>
  <c r="G205" s="1"/>
  <c r="G220"/>
  <c r="G228"/>
  <c r="F285"/>
  <c r="G102"/>
  <c r="G34"/>
  <c r="G82"/>
  <c r="G94"/>
  <c r="G114"/>
  <c r="F297"/>
  <c r="G294"/>
  <c r="G290"/>
  <c r="G302"/>
  <c r="G306"/>
  <c r="D60" i="13"/>
  <c r="G185" i="8" l="1"/>
  <c r="G29"/>
  <c r="G281"/>
  <c r="G257"/>
  <c r="G197"/>
  <c r="G177"/>
  <c r="G201"/>
  <c r="G25"/>
  <c r="G141"/>
  <c r="G241"/>
  <c r="G129"/>
  <c r="G17"/>
  <c r="G161"/>
  <c r="G157"/>
  <c r="G145"/>
  <c r="G65"/>
  <c r="G113"/>
  <c r="G189"/>
  <c r="G78"/>
  <c r="G81" s="1"/>
  <c r="G109"/>
  <c r="G61"/>
  <c r="G49"/>
  <c r="F237"/>
  <c r="G297"/>
  <c r="G269"/>
  <c r="G153"/>
  <c r="G233"/>
  <c r="G229"/>
  <c r="G245"/>
  <c r="G305"/>
  <c r="G273"/>
  <c r="G253"/>
  <c r="G90"/>
  <c r="G93" s="1"/>
  <c r="F293"/>
  <c r="G149"/>
  <c r="G133"/>
  <c r="G97"/>
  <c r="G301"/>
  <c r="G225"/>
  <c r="G125"/>
  <c r="G193"/>
  <c r="G77"/>
  <c r="F309"/>
  <c r="G137"/>
  <c r="G221"/>
  <c r="G181"/>
  <c r="G309"/>
  <c r="G101"/>
  <c r="G69"/>
  <c r="G265"/>
  <c r="G21"/>
  <c r="G53"/>
  <c r="G209"/>
  <c r="E9"/>
  <c r="G165"/>
  <c r="G105"/>
  <c r="G57"/>
  <c r="F65"/>
  <c r="F105"/>
  <c r="G289"/>
  <c r="G117"/>
  <c r="F49"/>
  <c r="G169"/>
  <c r="F141"/>
  <c r="F245"/>
  <c r="G293"/>
  <c r="G45"/>
  <c r="F11"/>
  <c r="F13" s="1"/>
  <c r="G212"/>
  <c r="G213" s="1"/>
  <c r="G33"/>
  <c r="G85"/>
  <c r="G37"/>
  <c r="G249"/>
  <c r="M9"/>
  <c r="G261"/>
  <c r="F261"/>
  <c r="K9"/>
  <c r="E261"/>
  <c r="I9"/>
  <c r="F9"/>
  <c r="J5" i="12"/>
  <c r="J8" s="1"/>
  <c r="I5"/>
  <c r="I8" s="1"/>
  <c r="H5"/>
  <c r="H8" s="1"/>
  <c r="G3" i="11"/>
  <c r="H5" i="7"/>
  <c r="D77" i="13" l="1"/>
  <c r="B79" s="1"/>
  <c r="G11" i="8"/>
  <c r="G13" s="1"/>
  <c r="G6"/>
  <c r="G9" s="1"/>
  <c r="I5" i="7"/>
  <c r="I6"/>
  <c r="I7"/>
  <c r="I8"/>
  <c r="I9"/>
  <c r="I10"/>
  <c r="I11"/>
  <c r="I4"/>
  <c r="H6"/>
  <c r="H7"/>
  <c r="H8"/>
  <c r="H9"/>
  <c r="H10"/>
  <c r="H60"/>
  <c r="D78" i="13" l="1"/>
  <c r="H59" i="7"/>
  <c r="I59"/>
  <c r="D5" i="12"/>
  <c r="D6" l="1"/>
  <c r="D7"/>
  <c r="E6" l="1"/>
  <c r="F6" s="1"/>
  <c r="E5"/>
  <c r="D8"/>
  <c r="E7"/>
  <c r="F7" s="1"/>
  <c r="F5" l="1"/>
  <c r="F8" s="1"/>
  <c r="H11" s="1"/>
  <c r="E8"/>
  <c r="B81" i="13"/>
</calcChain>
</file>

<file path=xl/sharedStrings.xml><?xml version="1.0" encoding="utf-8"?>
<sst xmlns="http://schemas.openxmlformats.org/spreadsheetml/2006/main" count="465" uniqueCount="219">
  <si>
    <t>Articles</t>
  </si>
  <si>
    <t>Quantitée</t>
  </si>
  <si>
    <t>Num_Article</t>
  </si>
  <si>
    <t>Désignation</t>
  </si>
  <si>
    <t>Date</t>
  </si>
  <si>
    <t>Du</t>
  </si>
  <si>
    <t>Au</t>
  </si>
  <si>
    <t>DATE</t>
  </si>
  <si>
    <t>Quantité</t>
  </si>
  <si>
    <t>Recette</t>
  </si>
  <si>
    <t>Total</t>
  </si>
  <si>
    <t>Moyen de Paiement</t>
  </si>
  <si>
    <t>Cash</t>
  </si>
  <si>
    <t>CB</t>
  </si>
  <si>
    <t>Chèque</t>
  </si>
  <si>
    <t>Client</t>
  </si>
  <si>
    <t>Paiement</t>
  </si>
  <si>
    <t>Ardoise</t>
  </si>
  <si>
    <t>1/2 pension</t>
  </si>
  <si>
    <t>Taux TVA</t>
  </si>
  <si>
    <t>Montant TVA</t>
  </si>
  <si>
    <t>jour</t>
  </si>
  <si>
    <t>mode paiement</t>
  </si>
  <si>
    <t>Espèces</t>
  </si>
  <si>
    <t>CV</t>
  </si>
  <si>
    <t>TTC</t>
  </si>
  <si>
    <t>HT</t>
  </si>
  <si>
    <t>TVA</t>
  </si>
  <si>
    <t>INTEGRER LES SORTIES….report j-1 et solde J ….</t>
  </si>
  <si>
    <t>Facture et suivi des créances</t>
  </si>
  <si>
    <t xml:space="preserve">stock + journal achat ? </t>
  </si>
  <si>
    <t>DATES</t>
  </si>
  <si>
    <t>REF FACTURES</t>
  </si>
  <si>
    <t>NOM FRS</t>
  </si>
  <si>
    <t>DATE 
échéance</t>
  </si>
  <si>
    <t>Date du 
paiement</t>
  </si>
  <si>
    <t>Montant HT 5,5</t>
  </si>
  <si>
    <t>Montant TVA 5,5</t>
  </si>
  <si>
    <t>Montant TTC 5,5</t>
  </si>
  <si>
    <t>Montant HT 10</t>
  </si>
  <si>
    <t>Montant TVA 10</t>
  </si>
  <si>
    <t>Montant TTC 10</t>
  </si>
  <si>
    <t>Montant HT 20</t>
  </si>
  <si>
    <t>Montant TVA 20</t>
  </si>
  <si>
    <t>Montant TTC 20</t>
  </si>
  <si>
    <t>Montant HT</t>
  </si>
  <si>
    <t>Montant TTC</t>
  </si>
  <si>
    <t>taux</t>
  </si>
  <si>
    <t>TOTAL</t>
  </si>
  <si>
    <t xml:space="preserve">du </t>
  </si>
  <si>
    <t>au</t>
  </si>
  <si>
    <t>VENTE - Paiement</t>
  </si>
  <si>
    <t>Achat - déduction</t>
  </si>
  <si>
    <t>DELTA</t>
  </si>
  <si>
    <t>caisses</t>
  </si>
  <si>
    <t>CO</t>
  </si>
  <si>
    <t>PU</t>
  </si>
  <si>
    <t>N</t>
  </si>
  <si>
    <t>N-12</t>
  </si>
  <si>
    <t>N-5</t>
  </si>
  <si>
    <t>R Mid</t>
  </si>
  <si>
    <t>R Soir</t>
  </si>
  <si>
    <t>PJ</t>
  </si>
  <si>
    <t>PD</t>
  </si>
  <si>
    <t>Ass</t>
  </si>
  <si>
    <t>Pan</t>
  </si>
  <si>
    <t>Soup</t>
  </si>
  <si>
    <t>VAL</t>
  </si>
  <si>
    <t>LIM</t>
  </si>
  <si>
    <t>Apéro</t>
  </si>
  <si>
    <t>Kf</t>
  </si>
  <si>
    <t>Litre</t>
  </si>
  <si>
    <t>Dches</t>
  </si>
  <si>
    <t>1/2 p grp</t>
  </si>
  <si>
    <t>1/2 p-12</t>
  </si>
  <si>
    <t>1/2 p-5</t>
  </si>
  <si>
    <t>1/2 p-18</t>
  </si>
  <si>
    <t>R Enf</t>
  </si>
  <si>
    <t>Omel 1</t>
  </si>
  <si>
    <t>Omel 2</t>
  </si>
  <si>
    <t>Omel 3</t>
  </si>
  <si>
    <t>Sand 1</t>
  </si>
  <si>
    <t>Sand 2</t>
  </si>
  <si>
    <t>Sand 3</t>
  </si>
  <si>
    <t>Cola</t>
  </si>
  <si>
    <t>BF1</t>
  </si>
  <si>
    <t>BF2</t>
  </si>
  <si>
    <t>BF3</t>
  </si>
  <si>
    <t>BF4</t>
  </si>
  <si>
    <t>BF5</t>
  </si>
  <si>
    <t>BC 1</t>
  </si>
  <si>
    <t>BC 2</t>
  </si>
  <si>
    <t>BC 3</t>
  </si>
  <si>
    <t>VC</t>
  </si>
  <si>
    <t>Ltr VC</t>
  </si>
  <si>
    <t>1/2 rge</t>
  </si>
  <si>
    <t>1/4 rge</t>
  </si>
  <si>
    <t>Btlle 1</t>
  </si>
  <si>
    <t>Btlle 2</t>
  </si>
  <si>
    <t>Btlle 3</t>
  </si>
  <si>
    <t>Btlle 4</t>
  </si>
  <si>
    <t>Btlle 5</t>
  </si>
  <si>
    <t>Btlle 6</t>
  </si>
  <si>
    <t>Btlle 7</t>
  </si>
  <si>
    <t>Btlle 8</t>
  </si>
  <si>
    <t>Btlle 9</t>
  </si>
  <si>
    <t>Btlle 10</t>
  </si>
  <si>
    <t>BF 5,5 - 1</t>
  </si>
  <si>
    <t>BF 5,5 - 2</t>
  </si>
  <si>
    <t>BF 5,5 - 3</t>
  </si>
  <si>
    <t>BF 5,5 - 4</t>
  </si>
  <si>
    <t>Compte Client</t>
  </si>
  <si>
    <t>Qté</t>
  </si>
  <si>
    <t>TOUT</t>
  </si>
  <si>
    <t>Dont hébergement</t>
  </si>
  <si>
    <t>Dont vente</t>
  </si>
  <si>
    <t>Dont Taxe</t>
  </si>
  <si>
    <t>Dont Heberg</t>
  </si>
  <si>
    <t>Dont Vente</t>
  </si>
  <si>
    <t>Dont taxe</t>
  </si>
  <si>
    <t>TTC/NET</t>
  </si>
  <si>
    <t>new</t>
  </si>
  <si>
    <t>Total TTC</t>
  </si>
  <si>
    <t xml:space="preserve">Total HT </t>
  </si>
  <si>
    <t>Total TVA</t>
  </si>
  <si>
    <t>CLIENT DU JOUR ???</t>
  </si>
  <si>
    <t>Prix PU TTC</t>
  </si>
  <si>
    <t>FACTURES INDIVIDUELLES</t>
  </si>
  <si>
    <t>n°dernière facture</t>
  </si>
  <si>
    <t>n° fact</t>
  </si>
  <si>
    <t>Ref moyen paiement</t>
  </si>
  <si>
    <t>SIRET N°
06 74 24 50 71
05 61 65 65 01
refuge@rulhe.com
https://rulhe.com/</t>
  </si>
  <si>
    <t>Séjour du</t>
  </si>
  <si>
    <t>Aston, le</t>
  </si>
  <si>
    <t>Nécessité de différencier par taux ??? --&gt; pas nécessaire/obligatoire mais intéressant pour réaliser le contrôle!</t>
  </si>
  <si>
    <t>Reste</t>
  </si>
  <si>
    <t>Virement</t>
  </si>
  <si>
    <t>Passage</t>
  </si>
  <si>
    <t>ARRHES</t>
  </si>
  <si>
    <t>3000IBONES 3000IBONES +34635353327  (Sergio Vilanova 3000ibones)  (MSFFCAM)</t>
  </si>
  <si>
    <t>BÁRCENA ION +34 658716211  (MSFFCAM)</t>
  </si>
  <si>
    <t>BINDER CLAIRE</t>
  </si>
  <si>
    <t>CHEREL ERIC +33632770634  (MSFFCAM)</t>
  </si>
  <si>
    <t>CHEVALIER HELENE +33 674868364  (MSFFCAM)</t>
  </si>
  <si>
    <t>COULLETTE LINDA +33602050014</t>
  </si>
  <si>
    <t>MICKAEL  -- - 0666092714</t>
  </si>
  <si>
    <t>MORANTIN STÉPHANIE +33628620033  (MSFFCAM)</t>
  </si>
  <si>
    <t>NEVEUX GUILLAUME +33616414116  (MSFFCAM)</t>
  </si>
  <si>
    <t>NIEF CHRISTIAN +33 676799995  (MSFFCAM)</t>
  </si>
  <si>
    <t>PICHON ERIC +33 618385808  (MSFFCAM)</t>
  </si>
  <si>
    <t>SEIVANE PAZ</t>
  </si>
  <si>
    <t>SERRES ANTOINE 0648676276</t>
  </si>
  <si>
    <t>Arrhes</t>
  </si>
  <si>
    <t>DUREE</t>
  </si>
  <si>
    <t>Durée</t>
  </si>
  <si>
    <t>Jours</t>
  </si>
  <si>
    <t>CB/Internet/Arrhes</t>
  </si>
  <si>
    <t>VIREMENT</t>
  </si>
  <si>
    <t>Vérif total</t>
  </si>
  <si>
    <t>1/2 p 6-7</t>
  </si>
  <si>
    <t>1/2 CAF</t>
  </si>
  <si>
    <t>1/2 CAF Cadre</t>
  </si>
  <si>
    <t>1/2 Guide</t>
  </si>
  <si>
    <t xml:space="preserve">1/2 3000 </t>
  </si>
  <si>
    <t>1/2 3000 FEDME</t>
  </si>
  <si>
    <t>N-18</t>
  </si>
  <si>
    <t>N 6-7</t>
  </si>
  <si>
    <t>N CAF</t>
  </si>
  <si>
    <t>N CAF Cadre</t>
  </si>
  <si>
    <t>N Guide</t>
  </si>
  <si>
    <t>Code TVA</t>
  </si>
  <si>
    <t>Ass coin</t>
  </si>
  <si>
    <t>Om N</t>
  </si>
  <si>
    <t>Om F</t>
  </si>
  <si>
    <t>Om L</t>
  </si>
  <si>
    <t>Om L/F</t>
  </si>
  <si>
    <t>Soupe</t>
  </si>
  <si>
    <t>Soupe Fr.</t>
  </si>
  <si>
    <t>Ass Charc pte</t>
  </si>
  <si>
    <t>Ass Charc gde</t>
  </si>
  <si>
    <t>Ass Fr pte</t>
  </si>
  <si>
    <t>Ass Fr gde</t>
  </si>
  <si>
    <t>Tartelette</t>
  </si>
  <si>
    <t>Gâteau</t>
  </si>
  <si>
    <t>Café sablé</t>
  </si>
  <si>
    <t>Tablette choc</t>
  </si>
  <si>
    <t>Boisson</t>
  </si>
  <si>
    <t>Sirop</t>
  </si>
  <si>
    <t>Bière</t>
  </si>
  <si>
    <t>Leffe</t>
  </si>
  <si>
    <t>Kro</t>
  </si>
  <si>
    <t>Panaché</t>
  </si>
  <si>
    <t>Café</t>
  </si>
  <si>
    <t>Gd café</t>
  </si>
  <si>
    <t>Choc cho</t>
  </si>
  <si>
    <t>Thé/infu</t>
  </si>
  <si>
    <t>1/4 vin</t>
  </si>
  <si>
    <t>1/2 vin</t>
  </si>
  <si>
    <t>Litre vin</t>
  </si>
  <si>
    <t>Rge Gascogne</t>
  </si>
  <si>
    <t>Rge Grenache</t>
  </si>
  <si>
    <t>Rge Givry</t>
  </si>
  <si>
    <t>Blc Gascogne</t>
  </si>
  <si>
    <t>Blc Brian</t>
  </si>
  <si>
    <t>Rosé Brian</t>
  </si>
  <si>
    <t>Apero Pyr</t>
  </si>
  <si>
    <t>Kir</t>
  </si>
  <si>
    <t>Ti'punch</t>
  </si>
  <si>
    <t>Ricard</t>
  </si>
  <si>
    <t>Martini</t>
  </si>
  <si>
    <t>Muscat</t>
  </si>
  <si>
    <t>Digeo</t>
  </si>
  <si>
    <t>Douche</t>
  </si>
  <si>
    <t>Repas</t>
  </si>
  <si>
    <t>R-18</t>
  </si>
  <si>
    <t>R-12</t>
  </si>
  <si>
    <t>R-5</t>
  </si>
  <si>
    <t>OEufs/Vent</t>
  </si>
  <si>
    <t>Oeufs/Vent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</si>
</sst>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;\-0;;@"/>
    <numFmt numFmtId="165" formatCode="#,##0.00\ &quot;€&quot;"/>
    <numFmt numFmtId="166" formatCode="####0000"/>
  </numFmts>
  <fonts count="24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i/>
      <sz val="11"/>
      <color theme="1"/>
      <name val="Century Gothic"/>
      <family val="2"/>
      <scheme val="minor"/>
    </font>
    <font>
      <b/>
      <sz val="20"/>
      <color theme="1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i/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4"/>
      <color theme="1"/>
      <name val="Century Gothic"/>
      <family val="2"/>
      <scheme val="minor"/>
    </font>
    <font>
      <b/>
      <i/>
      <sz val="11"/>
      <color rgb="FFFF0000"/>
      <name val="Century Gothic"/>
      <family val="2"/>
      <scheme val="minor"/>
    </font>
    <font>
      <b/>
      <sz val="12"/>
      <color rgb="FFFF0000"/>
      <name val="Century Gothic"/>
      <family val="2"/>
      <scheme val="minor"/>
    </font>
    <font>
      <b/>
      <sz val="11"/>
      <color rgb="FFFF0000"/>
      <name val="Century Gothic"/>
      <family val="2"/>
      <scheme val="minor"/>
    </font>
    <font>
      <sz val="11"/>
      <color rgb="FF000000"/>
      <name val="Calibri"/>
      <family val="2"/>
    </font>
    <font>
      <sz val="11"/>
      <name val="Century Gothic"/>
      <family val="2"/>
      <scheme val="minor"/>
    </font>
    <font>
      <i/>
      <sz val="11"/>
      <name val="Century Gothic"/>
      <family val="2"/>
      <scheme val="minor"/>
    </font>
    <font>
      <b/>
      <sz val="11"/>
      <name val="Century Gothic"/>
      <family val="2"/>
      <scheme val="minor"/>
    </font>
    <font>
      <sz val="9"/>
      <color rgb="FFFF0000"/>
      <name val="Century Gothic"/>
      <family val="2"/>
      <scheme val="minor"/>
    </font>
    <font>
      <b/>
      <sz val="10"/>
      <color theme="1"/>
      <name val="Century Gothic"/>
      <family val="2"/>
      <scheme val="minor"/>
    </font>
    <font>
      <sz val="10"/>
      <color theme="1"/>
      <name val="Century Gothic"/>
      <family val="2"/>
      <scheme val="minor"/>
    </font>
    <font>
      <sz val="7"/>
      <color theme="1"/>
      <name val="Century Gothic"/>
      <family val="2"/>
      <scheme val="minor"/>
    </font>
    <font>
      <b/>
      <sz val="10"/>
      <name val="Century Gothic"/>
      <family val="2"/>
      <scheme val="minor"/>
    </font>
    <font>
      <i/>
      <sz val="10"/>
      <color theme="1"/>
      <name val="Century Gothic"/>
      <family val="2"/>
      <scheme val="minor"/>
    </font>
    <font>
      <b/>
      <i/>
      <sz val="10"/>
      <color theme="1"/>
      <name val="Century Gothic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7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/>
    <xf numFmtId="1" fontId="0" fillId="0" borderId="0" xfId="0" applyNumberFormat="1"/>
    <xf numFmtId="44" fontId="0" fillId="0" borderId="0" xfId="0" applyNumberFormat="1"/>
    <xf numFmtId="0" fontId="4" fillId="0" borderId="0" xfId="0" applyFont="1"/>
    <xf numFmtId="14" fontId="0" fillId="0" borderId="0" xfId="0" applyNumberFormat="1"/>
    <xf numFmtId="44" fontId="4" fillId="0" borderId="0" xfId="0" applyNumberFormat="1" applyFont="1"/>
    <xf numFmtId="44" fontId="0" fillId="0" borderId="6" xfId="0" applyNumberFormat="1" applyBorder="1"/>
    <xf numFmtId="44" fontId="0" fillId="0" borderId="7" xfId="0" applyNumberFormat="1" applyBorder="1"/>
    <xf numFmtId="44" fontId="7" fillId="0" borderId="17" xfId="0" applyNumberFormat="1" applyFont="1" applyBorder="1" applyAlignment="1">
      <alignment horizontal="center"/>
    </xf>
    <xf numFmtId="44" fontId="7" fillId="0" borderId="18" xfId="0" applyNumberFormat="1" applyFont="1" applyBorder="1" applyAlignment="1">
      <alignment horizontal="center"/>
    </xf>
    <xf numFmtId="44" fontId="4" fillId="0" borderId="19" xfId="0" applyNumberFormat="1" applyFont="1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0" fillId="0" borderId="6" xfId="0" applyNumberFormat="1" applyBorder="1"/>
    <xf numFmtId="0" fontId="0" fillId="0" borderId="6" xfId="0" applyBorder="1"/>
    <xf numFmtId="14" fontId="7" fillId="0" borderId="6" xfId="0" applyNumberFormat="1" applyFont="1" applyBorder="1"/>
    <xf numFmtId="0" fontId="7" fillId="0" borderId="6" xfId="0" applyFont="1" applyBorder="1"/>
    <xf numFmtId="2" fontId="0" fillId="0" borderId="0" xfId="0" applyNumberFormat="1"/>
    <xf numFmtId="165" fontId="0" fillId="0" borderId="6" xfId="0" applyNumberFormat="1" applyBorder="1"/>
    <xf numFmtId="165" fontId="0" fillId="0" borderId="0" xfId="0" applyNumberFormat="1"/>
    <xf numFmtId="2" fontId="5" fillId="0" borderId="0" xfId="0" applyNumberFormat="1" applyFont="1"/>
    <xf numFmtId="0" fontId="9" fillId="0" borderId="0" xfId="0" applyFont="1"/>
    <xf numFmtId="44" fontId="9" fillId="0" borderId="0" xfId="0" applyNumberFormat="1" applyFont="1"/>
    <xf numFmtId="44" fontId="10" fillId="0" borderId="4" xfId="0" applyNumberFormat="1" applyFont="1" applyBorder="1"/>
    <xf numFmtId="2" fontId="0" fillId="0" borderId="0" xfId="0" applyNumberFormat="1" applyAlignment="1">
      <alignment horizontal="center"/>
    </xf>
    <xf numFmtId="2" fontId="7" fillId="0" borderId="8" xfId="0" applyNumberFormat="1" applyFont="1" applyBorder="1" applyAlignment="1">
      <alignment horizontal="center"/>
    </xf>
    <xf numFmtId="44" fontId="11" fillId="0" borderId="0" xfId="0" applyNumberFormat="1" applyFont="1"/>
    <xf numFmtId="44" fontId="12" fillId="0" borderId="0" xfId="0" applyNumberFormat="1" applyFont="1"/>
    <xf numFmtId="44" fontId="10" fillId="0" borderId="0" xfId="0" applyNumberFormat="1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5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5" fillId="0" borderId="0" xfId="0" applyFont="1"/>
    <xf numFmtId="44" fontId="5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4" fontId="7" fillId="0" borderId="0" xfId="0" applyNumberFormat="1" applyFont="1" applyBorder="1" applyAlignment="1">
      <alignment horizontal="center"/>
    </xf>
    <xf numFmtId="44" fontId="7" fillId="0" borderId="20" xfId="0" applyNumberFormat="1" applyFont="1" applyBorder="1" applyAlignment="1">
      <alignment horizontal="center"/>
    </xf>
    <xf numFmtId="44" fontId="0" fillId="0" borderId="21" xfId="0" applyNumberFormat="1" applyBorder="1"/>
    <xf numFmtId="44" fontId="7" fillId="0" borderId="22" xfId="0" applyNumberFormat="1" applyFont="1" applyBorder="1" applyAlignment="1">
      <alignment horizontal="center"/>
    </xf>
    <xf numFmtId="44" fontId="0" fillId="0" borderId="0" xfId="0" applyNumberFormat="1" applyBorder="1"/>
    <xf numFmtId="44" fontId="2" fillId="0" borderId="0" xfId="0" applyNumberFormat="1" applyFont="1" applyBorder="1" applyAlignment="1">
      <alignment horizontal="center"/>
    </xf>
    <xf numFmtId="14" fontId="4" fillId="0" borderId="0" xfId="0" applyNumberFormat="1" applyFont="1"/>
    <xf numFmtId="2" fontId="2" fillId="0" borderId="8" xfId="0" applyNumberFormat="1" applyFont="1" applyBorder="1" applyAlignment="1">
      <alignment horizontal="center"/>
    </xf>
    <xf numFmtId="44" fontId="4" fillId="0" borderId="7" xfId="0" applyNumberFormat="1" applyFont="1" applyBorder="1"/>
    <xf numFmtId="44" fontId="4" fillId="0" borderId="0" xfId="0" applyNumberFormat="1" applyFont="1" applyBorder="1"/>
    <xf numFmtId="14" fontId="5" fillId="6" borderId="0" xfId="0" applyNumberFormat="1" applyFont="1" applyFill="1" applyAlignment="1">
      <alignment horizontal="center"/>
    </xf>
    <xf numFmtId="44" fontId="10" fillId="0" borderId="12" xfId="0" applyNumberFormat="1" applyFont="1" applyBorder="1" applyAlignment="1">
      <alignment horizontal="center"/>
    </xf>
    <xf numFmtId="44" fontId="0" fillId="0" borderId="0" xfId="0" applyNumberFormat="1" applyAlignment="1">
      <alignment vertical="center" wrapText="1"/>
    </xf>
    <xf numFmtId="44" fontId="6" fillId="0" borderId="0" xfId="0" applyNumberFormat="1" applyFont="1" applyBorder="1" applyAlignment="1">
      <alignment horizontal="center"/>
    </xf>
    <xf numFmtId="44" fontId="10" fillId="0" borderId="0" xfId="0" applyNumberFormat="1" applyFont="1" applyBorder="1"/>
    <xf numFmtId="44" fontId="0" fillId="0" borderId="0" xfId="0" applyNumberFormat="1" applyBorder="1" applyAlignment="1">
      <alignment horizontal="center" vertical="center"/>
    </xf>
    <xf numFmtId="44" fontId="14" fillId="0" borderId="0" xfId="0" applyNumberFormat="1" applyFont="1"/>
    <xf numFmtId="44" fontId="15" fillId="0" borderId="0" xfId="0" applyNumberFormat="1" applyFont="1" applyBorder="1" applyAlignment="1">
      <alignment horizontal="center"/>
    </xf>
    <xf numFmtId="44" fontId="16" fillId="0" borderId="7" xfId="0" applyNumberFormat="1" applyFont="1" applyBorder="1"/>
    <xf numFmtId="14" fontId="0" fillId="6" borderId="0" xfId="0" applyNumberFormat="1" applyFill="1"/>
    <xf numFmtId="0" fontId="0" fillId="0" borderId="0" xfId="0" applyAlignment="1"/>
    <xf numFmtId="44" fontId="5" fillId="0" borderId="0" xfId="0" applyNumberFormat="1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/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6" xfId="1" applyFont="1" applyBorder="1"/>
    <xf numFmtId="44" fontId="4" fillId="0" borderId="13" xfId="0" applyNumberFormat="1" applyFont="1" applyBorder="1" applyAlignment="1"/>
    <xf numFmtId="0" fontId="0" fillId="0" borderId="0" xfId="0" applyBorder="1"/>
    <xf numFmtId="44" fontId="4" fillId="0" borderId="14" xfId="0" applyNumberFormat="1" applyFont="1" applyBorder="1" applyAlignment="1"/>
    <xf numFmtId="0" fontId="0" fillId="3" borderId="5" xfId="0" applyFill="1" applyBorder="1" applyAlignment="1">
      <alignment horizontal="center"/>
    </xf>
    <xf numFmtId="44" fontId="0" fillId="3" borderId="5" xfId="0" applyNumberFormat="1" applyFill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44" fontId="0" fillId="0" borderId="32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44" fontId="0" fillId="0" borderId="34" xfId="1" applyNumberFormat="1" applyFont="1" applyBorder="1" applyAlignment="1"/>
    <xf numFmtId="44" fontId="0" fillId="0" borderId="36" xfId="1" applyNumberFormat="1" applyFont="1" applyBorder="1" applyAlignment="1"/>
    <xf numFmtId="164" fontId="0" fillId="0" borderId="38" xfId="0" applyNumberFormat="1" applyBorder="1" applyAlignment="1">
      <alignment horizontal="center"/>
    </xf>
    <xf numFmtId="44" fontId="0" fillId="0" borderId="39" xfId="1" applyNumberFormat="1" applyFont="1" applyBorder="1" applyAlignment="1"/>
    <xf numFmtId="0" fontId="4" fillId="0" borderId="29" xfId="0" applyFont="1" applyBorder="1"/>
    <xf numFmtId="0" fontId="0" fillId="0" borderId="29" xfId="0" applyBorder="1"/>
    <xf numFmtId="14" fontId="0" fillId="0" borderId="35" xfId="0" applyNumberFormat="1" applyBorder="1" applyAlignment="1">
      <alignment horizontal="center"/>
    </xf>
    <xf numFmtId="44" fontId="0" fillId="0" borderId="36" xfId="1" applyFont="1" applyBorder="1"/>
    <xf numFmtId="14" fontId="0" fillId="0" borderId="35" xfId="0" applyNumberFormat="1" applyBorder="1"/>
    <xf numFmtId="0" fontId="0" fillId="0" borderId="36" xfId="0" applyBorder="1"/>
    <xf numFmtId="0" fontId="0" fillId="0" borderId="35" xfId="0" applyBorder="1" applyAlignment="1">
      <alignment horizontal="center"/>
    </xf>
    <xf numFmtId="44" fontId="0" fillId="0" borderId="36" xfId="0" applyNumberFormat="1" applyBorder="1"/>
    <xf numFmtId="0" fontId="0" fillId="0" borderId="35" xfId="0" applyBorder="1"/>
    <xf numFmtId="0" fontId="4" fillId="0" borderId="0" xfId="0" applyFont="1" applyFill="1" applyBorder="1"/>
    <xf numFmtId="0" fontId="0" fillId="0" borderId="0" xfId="0" applyFill="1" applyBorder="1"/>
    <xf numFmtId="44" fontId="4" fillId="0" borderId="12" xfId="0" applyNumberFormat="1" applyFont="1" applyBorder="1" applyAlignment="1"/>
    <xf numFmtId="44" fontId="12" fillId="0" borderId="0" xfId="1" applyFont="1" applyAlignment="1">
      <alignment horizontal="center"/>
    </xf>
    <xf numFmtId="0" fontId="12" fillId="6" borderId="0" xfId="0" applyFont="1" applyFill="1" applyAlignment="1">
      <alignment horizontal="center"/>
    </xf>
    <xf numFmtId="0" fontId="4" fillId="0" borderId="0" xfId="0" applyFont="1" applyAlignment="1"/>
    <xf numFmtId="0" fontId="16" fillId="9" borderId="0" xfId="0" applyFont="1" applyFill="1" applyBorder="1"/>
    <xf numFmtId="44" fontId="4" fillId="0" borderId="6" xfId="0" applyNumberFormat="1" applyFont="1" applyBorder="1"/>
    <xf numFmtId="0" fontId="0" fillId="0" borderId="19" xfId="0" applyBorder="1"/>
    <xf numFmtId="0" fontId="4" fillId="0" borderId="19" xfId="0" applyFont="1" applyBorder="1"/>
    <xf numFmtId="0" fontId="4" fillId="0" borderId="35" xfId="0" applyFont="1" applyFill="1" applyBorder="1"/>
    <xf numFmtId="44" fontId="4" fillId="0" borderId="36" xfId="0" applyNumberFormat="1" applyFont="1" applyBorder="1"/>
    <xf numFmtId="0" fontId="17" fillId="0" borderId="30" xfId="0" applyFont="1" applyFill="1" applyBorder="1" applyAlignment="1">
      <alignment horizontal="center"/>
    </xf>
    <xf numFmtId="0" fontId="17" fillId="0" borderId="42" xfId="0" applyFont="1" applyBorder="1" applyAlignment="1">
      <alignment horizontal="right"/>
    </xf>
    <xf numFmtId="166" fontId="17" fillId="0" borderId="31" xfId="0" applyNumberFormat="1" applyFont="1" applyBorder="1" applyAlignment="1">
      <alignment horizontal="left"/>
    </xf>
    <xf numFmtId="166" fontId="0" fillId="0" borderId="0" xfId="0" applyNumberFormat="1"/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44" fontId="5" fillId="0" borderId="6" xfId="1" applyFont="1" applyBorder="1"/>
    <xf numFmtId="14" fontId="4" fillId="0" borderId="43" xfId="0" applyNumberFormat="1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12" fillId="0" borderId="44" xfId="0" applyFont="1" applyBorder="1" applyAlignment="1">
      <alignment horizontal="center"/>
    </xf>
    <xf numFmtId="44" fontId="4" fillId="0" borderId="45" xfId="1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44" fontId="4" fillId="0" borderId="45" xfId="0" applyNumberFormat="1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44" fontId="0" fillId="0" borderId="0" xfId="1" applyFont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41" xfId="0" applyFont="1" applyBorder="1"/>
    <xf numFmtId="0" fontId="0" fillId="10" borderId="0" xfId="0" applyFill="1"/>
    <xf numFmtId="166" fontId="0" fillId="10" borderId="0" xfId="0" applyNumberFormat="1" applyFill="1"/>
    <xf numFmtId="0" fontId="18" fillId="0" borderId="27" xfId="0" applyFont="1" applyFill="1" applyBorder="1" applyAlignment="1">
      <alignment vertical="center"/>
    </xf>
    <xf numFmtId="0" fontId="19" fillId="0" borderId="41" xfId="0" applyFont="1" applyFill="1" applyBorder="1"/>
    <xf numFmtId="0" fontId="19" fillId="0" borderId="0" xfId="0" applyFont="1" applyBorder="1"/>
    <xf numFmtId="0" fontId="18" fillId="0" borderId="0" xfId="0" applyFont="1" applyBorder="1"/>
    <xf numFmtId="0" fontId="19" fillId="0" borderId="0" xfId="0" applyFont="1" applyBorder="1" applyAlignment="1">
      <alignment horizontal="right"/>
    </xf>
    <xf numFmtId="14" fontId="19" fillId="0" borderId="28" xfId="0" applyNumberFormat="1" applyFont="1" applyBorder="1" applyAlignment="1">
      <alignment horizontal="center"/>
    </xf>
    <xf numFmtId="14" fontId="19" fillId="0" borderId="19" xfId="0" applyNumberFormat="1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0" fillId="0" borderId="19" xfId="0" applyBorder="1" applyAlignment="1">
      <alignment horizontal="right" wrapText="1"/>
    </xf>
    <xf numFmtId="0" fontId="22" fillId="0" borderId="35" xfId="0" applyFont="1" applyBorder="1"/>
    <xf numFmtId="14" fontId="18" fillId="0" borderId="35" xfId="0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4" fillId="0" borderId="0" xfId="0" applyFont="1"/>
    <xf numFmtId="14" fontId="19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right" wrapText="1"/>
    </xf>
    <xf numFmtId="0" fontId="22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Border="1"/>
    <xf numFmtId="0" fontId="4" fillId="0" borderId="0" xfId="0" applyFont="1" applyAlignment="1">
      <alignment vertical="center"/>
    </xf>
    <xf numFmtId="0" fontId="20" fillId="0" borderId="40" xfId="0" applyFont="1" applyBorder="1" applyAlignment="1">
      <alignment vertical="top" wrapText="1"/>
    </xf>
    <xf numFmtId="0" fontId="2" fillId="0" borderId="3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12" borderId="0" xfId="0" applyFill="1" applyBorder="1"/>
    <xf numFmtId="44" fontId="0" fillId="12" borderId="0" xfId="0" applyNumberFormat="1" applyFill="1" applyBorder="1"/>
    <xf numFmtId="44" fontId="4" fillId="12" borderId="0" xfId="0" applyNumberFormat="1" applyFont="1" applyFill="1" applyBorder="1"/>
    <xf numFmtId="0" fontId="17" fillId="12" borderId="0" xfId="0" applyFont="1" applyFill="1" applyBorder="1" applyAlignment="1">
      <alignment horizontal="right"/>
    </xf>
    <xf numFmtId="166" fontId="17" fillId="12" borderId="0" xfId="0" applyNumberFormat="1" applyFont="1" applyFill="1" applyBorder="1" applyAlignment="1">
      <alignment horizontal="left"/>
    </xf>
    <xf numFmtId="0" fontId="4" fillId="12" borderId="0" xfId="0" applyFont="1" applyFill="1" applyBorder="1"/>
    <xf numFmtId="0" fontId="0" fillId="12" borderId="0" xfId="0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17" fillId="1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8" fillId="0" borderId="21" xfId="0" applyNumberFormat="1" applyFont="1" applyBorder="1" applyAlignment="1">
      <alignment horizontal="center" vertical="center"/>
    </xf>
    <xf numFmtId="0" fontId="23" fillId="0" borderId="41" xfId="0" applyFont="1" applyFill="1" applyBorder="1"/>
    <xf numFmtId="44" fontId="22" fillId="0" borderId="46" xfId="0" applyNumberFormat="1" applyFont="1" applyBorder="1" applyAlignment="1">
      <alignment horizontal="center"/>
    </xf>
    <xf numFmtId="44" fontId="23" fillId="0" borderId="0" xfId="0" applyNumberFormat="1" applyFont="1" applyBorder="1"/>
    <xf numFmtId="44" fontId="22" fillId="0" borderId="19" xfId="0" applyNumberFormat="1" applyFont="1" applyBorder="1"/>
    <xf numFmtId="0" fontId="0" fillId="0" borderId="0" xfId="0" applyAlignment="1">
      <alignment horizontal="center"/>
    </xf>
    <xf numFmtId="0" fontId="7" fillId="0" borderId="0" xfId="0" applyFont="1" applyBorder="1"/>
    <xf numFmtId="44" fontId="0" fillId="0" borderId="38" xfId="0" applyNumberFormat="1" applyBorder="1"/>
    <xf numFmtId="44" fontId="22" fillId="13" borderId="46" xfId="0" applyNumberFormat="1" applyFont="1" applyFill="1" applyBorder="1" applyAlignment="1">
      <alignment horizontal="center"/>
    </xf>
    <xf numFmtId="44" fontId="22" fillId="13" borderId="19" xfId="0" applyNumberFormat="1" applyFont="1" applyFill="1" applyBorder="1"/>
    <xf numFmtId="0" fontId="14" fillId="12" borderId="0" xfId="0" applyFont="1" applyFill="1" applyBorder="1" applyAlignment="1"/>
    <xf numFmtId="0" fontId="18" fillId="12" borderId="0" xfId="0" applyFont="1" applyFill="1" applyBorder="1" applyAlignment="1">
      <alignment vertical="center"/>
    </xf>
    <xf numFmtId="0" fontId="20" fillId="12" borderId="0" xfId="0" applyFont="1" applyFill="1" applyBorder="1" applyAlignment="1">
      <alignment vertical="top" wrapText="1"/>
    </xf>
    <xf numFmtId="14" fontId="19" fillId="12" borderId="0" xfId="0" applyNumberFormat="1" applyFont="1" applyFill="1" applyBorder="1" applyAlignment="1">
      <alignment horizontal="center"/>
    </xf>
    <xf numFmtId="0" fontId="19" fillId="12" borderId="0" xfId="0" applyFont="1" applyFill="1" applyBorder="1"/>
    <xf numFmtId="0" fontId="19" fillId="12" borderId="0" xfId="0" applyFont="1" applyFill="1" applyBorder="1" applyAlignment="1">
      <alignment horizontal="right"/>
    </xf>
    <xf numFmtId="0" fontId="14" fillId="12" borderId="0" xfId="0" applyFont="1" applyFill="1" applyBorder="1"/>
    <xf numFmtId="0" fontId="20" fillId="12" borderId="0" xfId="0" applyFont="1" applyFill="1" applyBorder="1" applyAlignment="1">
      <alignment wrapText="1"/>
    </xf>
    <xf numFmtId="0" fontId="0" fillId="12" borderId="0" xfId="0" applyFill="1" applyBorder="1" applyAlignment="1">
      <alignment horizontal="right" wrapText="1"/>
    </xf>
    <xf numFmtId="0" fontId="22" fillId="12" borderId="0" xfId="0" applyFont="1" applyFill="1" applyBorder="1"/>
    <xf numFmtId="0" fontId="22" fillId="12" borderId="0" xfId="0" applyFont="1" applyFill="1" applyBorder="1" applyAlignment="1">
      <alignment horizontal="right"/>
    </xf>
    <xf numFmtId="14" fontId="18" fillId="12" borderId="0" xfId="0" applyNumberFormat="1" applyFont="1" applyFill="1" applyBorder="1" applyAlignment="1">
      <alignment horizontal="center" vertical="center"/>
    </xf>
    <xf numFmtId="14" fontId="18" fillId="12" borderId="0" xfId="0" applyNumberFormat="1" applyFont="1" applyFill="1" applyBorder="1" applyAlignment="1">
      <alignment horizontal="center"/>
    </xf>
    <xf numFmtId="0" fontId="21" fillId="12" borderId="0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right"/>
    </xf>
    <xf numFmtId="0" fontId="18" fillId="12" borderId="0" xfId="0" applyFont="1" applyFill="1" applyBorder="1"/>
    <xf numFmtId="0" fontId="2" fillId="12" borderId="0" xfId="0" applyFont="1" applyFill="1" applyBorder="1" applyAlignment="1">
      <alignment horizontal="center"/>
    </xf>
    <xf numFmtId="44" fontId="23" fillId="12" borderId="0" xfId="0" applyNumberFormat="1" applyFont="1" applyFill="1" applyBorder="1"/>
    <xf numFmtId="14" fontId="4" fillId="12" borderId="0" xfId="0" applyNumberFormat="1" applyFont="1" applyFill="1" applyBorder="1"/>
    <xf numFmtId="0" fontId="23" fillId="12" borderId="0" xfId="0" applyFont="1" applyFill="1" applyBorder="1"/>
    <xf numFmtId="44" fontId="22" fillId="12" borderId="0" xfId="0" applyNumberFormat="1" applyFont="1" applyFill="1" applyBorder="1" applyAlignment="1">
      <alignment horizontal="center"/>
    </xf>
    <xf numFmtId="44" fontId="22" fillId="12" borderId="0" xfId="0" applyNumberFormat="1" applyFont="1" applyFill="1" applyBorder="1"/>
    <xf numFmtId="0" fontId="7" fillId="12" borderId="0" xfId="0" applyFont="1" applyFill="1" applyBorder="1"/>
    <xf numFmtId="44" fontId="10" fillId="0" borderId="0" xfId="0" applyNumberFormat="1" applyFont="1" applyBorder="1" applyAlignment="1">
      <alignment horizontal="center"/>
    </xf>
    <xf numFmtId="0" fontId="5" fillId="6" borderId="0" xfId="0" applyFont="1" applyFill="1"/>
    <xf numFmtId="0" fontId="16" fillId="0" borderId="0" xfId="0" applyFont="1" applyAlignment="1">
      <alignment horizontal="center"/>
    </xf>
    <xf numFmtId="0" fontId="0" fillId="0" borderId="26" xfId="0" applyNumberFormat="1" applyBorder="1" applyAlignment="1"/>
    <xf numFmtId="44" fontId="15" fillId="4" borderId="0" xfId="0" applyNumberFormat="1" applyFont="1" applyFill="1" applyBorder="1" applyAlignment="1">
      <alignment horizontal="center"/>
    </xf>
    <xf numFmtId="44" fontId="0" fillId="4" borderId="0" xfId="0" applyNumberFormat="1" applyFill="1" applyBorder="1"/>
    <xf numFmtId="0" fontId="22" fillId="12" borderId="0" xfId="0" applyFont="1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21" fillId="11" borderId="27" xfId="0" applyFont="1" applyFill="1" applyBorder="1" applyAlignment="1">
      <alignment horizontal="center" vertical="center" wrapText="1"/>
    </xf>
    <xf numFmtId="0" fontId="21" fillId="11" borderId="28" xfId="0" applyFont="1" applyFill="1" applyBorder="1" applyAlignment="1">
      <alignment horizontal="center" vertical="center" wrapText="1"/>
    </xf>
    <xf numFmtId="0" fontId="21" fillId="11" borderId="30" xfId="0" applyFont="1" applyFill="1" applyBorder="1" applyAlignment="1">
      <alignment horizontal="center" vertical="center" wrapText="1"/>
    </xf>
    <xf numFmtId="0" fontId="21" fillId="11" borderId="31" xfId="0" applyFont="1" applyFill="1" applyBorder="1" applyAlignment="1">
      <alignment horizontal="center" vertical="center" wrapText="1"/>
    </xf>
    <xf numFmtId="0" fontId="22" fillId="0" borderId="47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1" fillId="12" borderId="0" xfId="0" applyFont="1" applyFill="1" applyBorder="1" applyAlignment="1">
      <alignment horizontal="center" vertical="center" wrapText="1"/>
    </xf>
    <xf numFmtId="0" fontId="22" fillId="12" borderId="0" xfId="0" applyFont="1" applyFill="1" applyBorder="1" applyAlignment="1">
      <alignment horizontal="center"/>
    </xf>
    <xf numFmtId="44" fontId="0" fillId="4" borderId="41" xfId="0" applyNumberFormat="1" applyFill="1" applyBorder="1" applyAlignment="1">
      <alignment horizontal="center" vertical="center"/>
    </xf>
    <xf numFmtId="44" fontId="0" fillId="0" borderId="15" xfId="0" applyNumberFormat="1" applyBorder="1" applyAlignment="1">
      <alignment horizontal="center" vertical="center"/>
    </xf>
    <xf numFmtId="44" fontId="0" fillId="0" borderId="23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4" borderId="15" xfId="0" applyNumberFormat="1" applyFill="1" applyBorder="1" applyAlignment="1">
      <alignment horizontal="center" vertical="center"/>
    </xf>
    <xf numFmtId="44" fontId="0" fillId="4" borderId="23" xfId="0" applyNumberFormat="1" applyFill="1" applyBorder="1" applyAlignment="1">
      <alignment horizontal="center" vertical="center"/>
    </xf>
    <xf numFmtId="44" fontId="0" fillId="4" borderId="11" xfId="0" applyNumberFormat="1" applyFill="1" applyBorder="1" applyAlignment="1">
      <alignment horizontal="center" vertical="center"/>
    </xf>
    <xf numFmtId="44" fontId="0" fillId="0" borderId="25" xfId="0" applyNumberFormat="1" applyBorder="1" applyAlignment="1">
      <alignment horizontal="center" vertical="center"/>
    </xf>
    <xf numFmtId="44" fontId="0" fillId="0" borderId="17" xfId="0" applyNumberFormat="1" applyBorder="1" applyAlignment="1">
      <alignment horizontal="center" vertical="center"/>
    </xf>
    <xf numFmtId="44" fontId="0" fillId="0" borderId="26" xfId="0" applyNumberFormat="1" applyBorder="1" applyAlignment="1">
      <alignment horizontal="center" vertical="center"/>
    </xf>
    <xf numFmtId="44" fontId="0" fillId="4" borderId="25" xfId="0" applyNumberFormat="1" applyFill="1" applyBorder="1" applyAlignment="1">
      <alignment horizontal="center" vertical="center"/>
    </xf>
    <xf numFmtId="44" fontId="0" fillId="4" borderId="17" xfId="0" applyNumberFormat="1" applyFill="1" applyBorder="1" applyAlignment="1">
      <alignment horizontal="center" vertical="center"/>
    </xf>
    <xf numFmtId="44" fontId="0" fillId="4" borderId="26" xfId="0" applyNumberFormat="1" applyFill="1" applyBorder="1" applyAlignment="1">
      <alignment horizontal="center" vertical="center"/>
    </xf>
    <xf numFmtId="44" fontId="0" fillId="0" borderId="48" xfId="0" applyNumberFormat="1" applyBorder="1" applyAlignment="1">
      <alignment horizontal="center" vertical="center"/>
    </xf>
    <xf numFmtId="44" fontId="0" fillId="0" borderId="19" xfId="0" applyNumberFormat="1" applyBorder="1" applyAlignment="1">
      <alignment horizontal="center" vertical="center"/>
    </xf>
    <xf numFmtId="44" fontId="0" fillId="0" borderId="49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44" fontId="0" fillId="0" borderId="22" xfId="0" applyNumberFormat="1" applyBorder="1" applyAlignment="1">
      <alignment horizontal="center" vertical="center"/>
    </xf>
    <xf numFmtId="44" fontId="0" fillId="4" borderId="24" xfId="0" applyNumberFormat="1" applyFill="1" applyBorder="1" applyAlignment="1">
      <alignment horizontal="center" vertical="center"/>
    </xf>
    <xf numFmtId="44" fontId="0" fillId="4" borderId="22" xfId="0" applyNumberForma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5" fillId="6" borderId="0" xfId="0" applyNumberFormat="1" applyFont="1" applyFill="1" applyAlignment="1">
      <alignment horizontal="center"/>
    </xf>
    <xf numFmtId="44" fontId="2" fillId="0" borderId="12" xfId="0" applyNumberFormat="1" applyFont="1" applyBorder="1" applyAlignment="1">
      <alignment horizontal="center"/>
    </xf>
    <xf numFmtId="44" fontId="2" fillId="0" borderId="13" xfId="0" applyNumberFormat="1" applyFont="1" applyBorder="1" applyAlignment="1">
      <alignment horizontal="center"/>
    </xf>
    <xf numFmtId="44" fontId="2" fillId="0" borderId="14" xfId="0" applyNumberFormat="1" applyFont="1" applyBorder="1" applyAlignment="1">
      <alignment horizontal="center"/>
    </xf>
    <xf numFmtId="2" fontId="6" fillId="0" borderId="9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44" fontId="6" fillId="0" borderId="12" xfId="0" applyNumberFormat="1" applyFont="1" applyBorder="1" applyAlignment="1">
      <alignment horizontal="center"/>
    </xf>
    <xf numFmtId="44" fontId="6" fillId="0" borderId="13" xfId="0" applyNumberFormat="1" applyFont="1" applyBorder="1" applyAlignment="1">
      <alignment horizontal="center"/>
    </xf>
    <xf numFmtId="44" fontId="6" fillId="0" borderId="14" xfId="0" applyNumberFormat="1" applyFont="1" applyBorder="1" applyAlignment="1">
      <alignment horizontal="center"/>
    </xf>
    <xf numFmtId="14" fontId="6" fillId="0" borderId="9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2" fontId="5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title/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Recap!$H$3</c:f>
              <c:strCache>
                <c:ptCount val="1"/>
                <c:pt idx="0">
                  <c:v>Quantité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ctr"/>
            <c:showVal val="1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Recap!$F$4:$F$11</c:f>
              <c:strCache>
                <c:ptCount val="8"/>
                <c:pt idx="0">
                  <c:v>1/2 pension</c:v>
                </c:pt>
                <c:pt idx="1">
                  <c:v>1/2 p grp</c:v>
                </c:pt>
                <c:pt idx="2">
                  <c:v>1/2 p-18</c:v>
                </c:pt>
                <c:pt idx="3">
                  <c:v>1/2 p-12</c:v>
                </c:pt>
                <c:pt idx="4">
                  <c:v>1/2 p-5</c:v>
                </c:pt>
                <c:pt idx="5">
                  <c:v>N</c:v>
                </c:pt>
                <c:pt idx="6">
                  <c:v>N-12</c:v>
                </c:pt>
                <c:pt idx="7">
                  <c:v>N-5</c:v>
                </c:pt>
              </c:strCache>
            </c:strRef>
          </c:cat>
          <c:val>
            <c:numRef>
              <c:f>Recap!$H$4:$H$58</c:f>
              <c:numCache>
                <c:formatCode>0;\-0;;@</c:formatCode>
                <c:ptCount val="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D6-46F0-9881-949A529B606A}"/>
            </c:ext>
          </c:extLst>
        </c:ser>
      </c:pie3DChart>
    </c:plotArea>
    <c:legend>
      <c:legendPos val="r"/>
    </c:legend>
    <c:plotVisOnly val="1"/>
    <c:dispBlanksAs val="zero"/>
  </c:chart>
  <c:spPr>
    <a:ln>
      <a:noFill/>
    </a:ln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731520</xdr:colOff>
      <xdr:row>27</xdr:row>
      <xdr:rowOff>38100</xdr:rowOff>
    </xdr:from>
    <xdr:to>
      <xdr:col>15</xdr:col>
      <xdr:colOff>731520</xdr:colOff>
      <xdr:row>41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76200</xdr:rowOff>
    </xdr:from>
    <xdr:to>
      <xdr:col>8</xdr:col>
      <xdr:colOff>137160</xdr:colOff>
      <xdr:row>1</xdr:row>
      <xdr:rowOff>160020</xdr:rowOff>
    </xdr:to>
    <xdr:sp macro="[0]!Rectangle1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5692140" y="76200"/>
          <a:ext cx="1234440" cy="2590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/>
            <a:t>Faire facture</a:t>
          </a:r>
        </a:p>
      </xdr:txBody>
    </xdr:sp>
    <xdr:clientData/>
  </xdr:twoCellAnchor>
  <xdr:twoCellAnchor>
    <xdr:from>
      <xdr:col>4</xdr:col>
      <xdr:colOff>266700</xdr:colOff>
      <xdr:row>0</xdr:row>
      <xdr:rowOff>68580</xdr:rowOff>
    </xdr:from>
    <xdr:to>
      <xdr:col>6</xdr:col>
      <xdr:colOff>502920</xdr:colOff>
      <xdr:row>1</xdr:row>
      <xdr:rowOff>144780</xdr:rowOff>
    </xdr:to>
    <xdr:sp macro="[0]!Rectangle1_Reset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4038600" y="68580"/>
          <a:ext cx="1546860" cy="2514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/>
            <a:t>Reset désignation</a:t>
          </a:r>
        </a:p>
      </xdr:txBody>
    </xdr:sp>
    <xdr:clientData/>
  </xdr:twoCellAnchor>
  <xdr:twoCellAnchor>
    <xdr:from>
      <xdr:col>8</xdr:col>
      <xdr:colOff>243840</xdr:colOff>
      <xdr:row>0</xdr:row>
      <xdr:rowOff>83820</xdr:rowOff>
    </xdr:from>
    <xdr:to>
      <xdr:col>10</xdr:col>
      <xdr:colOff>45720</xdr:colOff>
      <xdr:row>1</xdr:row>
      <xdr:rowOff>160020</xdr:rowOff>
    </xdr:to>
    <xdr:sp macro="[0]!Rectangle5_Cliquer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7033260" y="83820"/>
          <a:ext cx="1508760" cy="25146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FACTURE</a:t>
          </a:r>
        </a:p>
      </xdr:txBody>
    </xdr:sp>
    <xdr:clientData/>
  </xdr:twoCellAnchor>
  <xdr:oneCellAnchor>
    <xdr:from>
      <xdr:col>0</xdr:col>
      <xdr:colOff>106680</xdr:colOff>
      <xdr:row>2</xdr:row>
      <xdr:rowOff>68580</xdr:rowOff>
    </xdr:from>
    <xdr:ext cx="678180" cy="678180"/>
    <xdr:pic>
      <xdr:nvPicPr>
        <xdr:cNvPr id="7" name="Image 6" descr="Refuge du Rulhe - Home | Facebook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426720"/>
          <a:ext cx="678180" cy="6781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oncis">
  <a:themeElements>
    <a:clrScheme name="Concis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Concis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oncis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22"/>
  <sheetViews>
    <sheetView workbookViewId="0">
      <selection activeCell="J8" sqref="J8"/>
    </sheetView>
  </sheetViews>
  <sheetFormatPr baseColWidth="10" defaultRowHeight="16.5"/>
  <sheetData>
    <row r="22" spans="6:6">
      <c r="F22" s="1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I60"/>
  <sheetViews>
    <sheetView showGridLines="0" topLeftCell="B16" workbookViewId="0">
      <selection activeCell="N49" sqref="N49"/>
    </sheetView>
  </sheetViews>
  <sheetFormatPr baseColWidth="10" defaultRowHeight="16.5"/>
  <cols>
    <col min="9" max="9" width="11.25" style="9"/>
  </cols>
  <sheetData>
    <row r="1" spans="1:9" ht="17.25" thickBot="1">
      <c r="A1" s="1"/>
      <c r="B1" s="1"/>
      <c r="C1" s="1"/>
      <c r="F1" s="211" t="s">
        <v>7</v>
      </c>
      <c r="G1" s="212"/>
      <c r="H1" s="212"/>
      <c r="I1" s="213"/>
    </row>
    <row r="2" spans="1:9" ht="17.25" thickBot="1">
      <c r="F2" s="4" t="s">
        <v>5</v>
      </c>
      <c r="G2" s="3">
        <v>44344</v>
      </c>
      <c r="H2" s="5" t="s">
        <v>6</v>
      </c>
      <c r="I2" s="3">
        <v>44344</v>
      </c>
    </row>
    <row r="3" spans="1:9" ht="17.25" thickBot="1">
      <c r="F3" s="216" t="s">
        <v>0</v>
      </c>
      <c r="G3" s="217"/>
      <c r="H3" s="78" t="s">
        <v>8</v>
      </c>
      <c r="I3" s="79" t="s">
        <v>9</v>
      </c>
    </row>
    <row r="4" spans="1:9">
      <c r="F4" s="214" t="s">
        <v>18</v>
      </c>
      <c r="G4" s="215"/>
      <c r="H4" s="83">
        <f>IFERROR(SUMIFS(Histo!C:C,Histo!A:A,"&gt;="&amp;$G$2,Histo!A:A,"&lt;="&amp;$I$2,Histo!D:D,$F4),"")</f>
        <v>0</v>
      </c>
      <c r="I4" s="84">
        <f>IFERROR(SUMIFS(Histo!F:F,Histo!A:A,"&gt;="&amp;$G$2,Histo!A:A,"&lt;="&amp;$I$2,Histo!D:D,$F4),"")</f>
        <v>0</v>
      </c>
    </row>
    <row r="5" spans="1:9">
      <c r="F5" s="207" t="s">
        <v>73</v>
      </c>
      <c r="G5" s="208"/>
      <c r="H5" s="82">
        <f>IFERROR(SUMIFS(Histo!C:C,Histo!A:A,"&gt;="&amp;$G$2,Histo!A:A,"&lt;="&amp;$I$2,Histo!D:D,$F5),"")</f>
        <v>0</v>
      </c>
      <c r="I5" s="85">
        <f>IFERROR(SUMIFS(Histo!F:F,Histo!A:A,"&gt;="&amp;$G$2,Histo!A:A,"&lt;="&amp;$I$2,Histo!D:D,$F5),"")</f>
        <v>0</v>
      </c>
    </row>
    <row r="6" spans="1:9">
      <c r="F6" s="207" t="s">
        <v>76</v>
      </c>
      <c r="G6" s="208"/>
      <c r="H6" s="82">
        <f>IFERROR(SUMIFS(Histo!C:C,Histo!A:A,"&gt;="&amp;$G$2,Histo!A:A,"&lt;="&amp;$I$2,Histo!D:D,$F6),"")</f>
        <v>0</v>
      </c>
      <c r="I6" s="85">
        <f>IFERROR(SUMIFS(Histo!F:F,Histo!A:A,"&gt;="&amp;$G$2,Histo!A:A,"&lt;="&amp;$I$2,Histo!D:D,$F6),"")</f>
        <v>0</v>
      </c>
    </row>
    <row r="7" spans="1:9">
      <c r="F7" s="207" t="s">
        <v>74</v>
      </c>
      <c r="G7" s="208"/>
      <c r="H7" s="82">
        <f>IFERROR(SUMIFS(Histo!C:C,Histo!A:A,"&gt;="&amp;$G$2,Histo!A:A,"&lt;="&amp;$I$2,Histo!D:D,$F7),"")</f>
        <v>0</v>
      </c>
      <c r="I7" s="85">
        <f>IFERROR(SUMIFS(Histo!F:F,Histo!A:A,"&gt;="&amp;$G$2,Histo!A:A,"&lt;="&amp;$I$2,Histo!D:D,$F7),"")</f>
        <v>0</v>
      </c>
    </row>
    <row r="8" spans="1:9">
      <c r="F8" s="207" t="s">
        <v>75</v>
      </c>
      <c r="G8" s="208"/>
      <c r="H8" s="82">
        <f>IFERROR(SUMIFS(Histo!C:C,Histo!A:A,"&gt;="&amp;$G$2,Histo!A:A,"&lt;="&amp;$I$2,Histo!D:D,$F8),"")</f>
        <v>0</v>
      </c>
      <c r="I8" s="85">
        <f>IFERROR(SUMIFS(Histo!F:F,Histo!A:A,"&gt;="&amp;$G$2,Histo!A:A,"&lt;="&amp;$I$2,Histo!D:D,$F8),"")</f>
        <v>0</v>
      </c>
    </row>
    <row r="9" spans="1:9">
      <c r="F9" s="207" t="s">
        <v>57</v>
      </c>
      <c r="G9" s="208"/>
      <c r="H9" s="82">
        <f>IFERROR(SUMIFS(Histo!C:C,Histo!A:A,"&gt;="&amp;$G$2,Histo!A:A,"&lt;="&amp;$I$2,Histo!D:D,$F9),"")</f>
        <v>0</v>
      </c>
      <c r="I9" s="85">
        <f>IFERROR(SUMIFS(Histo!F:F,Histo!A:A,"&gt;="&amp;$G$2,Histo!A:A,"&lt;="&amp;$I$2,Histo!D:D,$F9),"")</f>
        <v>0</v>
      </c>
    </row>
    <row r="10" spans="1:9">
      <c r="F10" s="207" t="s">
        <v>58</v>
      </c>
      <c r="G10" s="208"/>
      <c r="H10" s="82">
        <f>IFERROR(SUMIFS(Histo!C:C,Histo!A:A,"&gt;="&amp;$G$2,Histo!A:A,"&lt;="&amp;$I$2,Histo!D:D,$F10),"")</f>
        <v>0</v>
      </c>
      <c r="I10" s="85">
        <f>IFERROR(SUMIFS(Histo!F:F,Histo!A:A,"&gt;="&amp;$G$2,Histo!A:A,"&lt;="&amp;$I$2,Histo!D:D,$F10),"")</f>
        <v>0</v>
      </c>
    </row>
    <row r="11" spans="1:9">
      <c r="F11" s="207" t="s">
        <v>59</v>
      </c>
      <c r="G11" s="208"/>
      <c r="H11" s="82">
        <f>IFERROR(SUMIFS(Histo!C:C,Histo!A:A,"&gt;="&amp;$G$2,Histo!A:A,"&lt;="&amp;$I$2,Histo!D:D,$F11),"")</f>
        <v>0</v>
      </c>
      <c r="I11" s="85">
        <f>IFERROR(SUMIFS(Histo!F:F,Histo!A:A,"&gt;="&amp;$G$2,Histo!A:A,"&lt;="&amp;$I$2,Histo!D:D,$F11),"")</f>
        <v>0</v>
      </c>
    </row>
    <row r="12" spans="1:9">
      <c r="F12" s="207" t="s">
        <v>60</v>
      </c>
      <c r="G12" s="208"/>
      <c r="H12" s="82">
        <f>IFERROR(SUMIFS(Histo!C:C,Histo!A:A,"&gt;="&amp;$G$2,Histo!A:A,"&lt;="&amp;$I$2,Histo!D:D,$F12),"")</f>
        <v>0</v>
      </c>
      <c r="I12" s="85">
        <f>IFERROR(SUMIFS(Histo!F:F,Histo!A:A,"&gt;="&amp;$G$2,Histo!A:A,"&lt;="&amp;$I$2,Histo!D:D,$F12),"")</f>
        <v>0</v>
      </c>
    </row>
    <row r="13" spans="1:9">
      <c r="F13" s="207" t="s">
        <v>61</v>
      </c>
      <c r="G13" s="208"/>
      <c r="H13" s="82">
        <f>IFERROR(SUMIFS(Histo!C:C,Histo!A:A,"&gt;="&amp;$G$2,Histo!A:A,"&lt;="&amp;$I$2,Histo!D:D,$F13),"")</f>
        <v>0</v>
      </c>
      <c r="I13" s="85">
        <f>IFERROR(SUMIFS(Histo!F:F,Histo!A:A,"&gt;="&amp;$G$2,Histo!A:A,"&lt;="&amp;$I$2,Histo!D:D,$F13),"")</f>
        <v>0</v>
      </c>
    </row>
    <row r="14" spans="1:9">
      <c r="F14" s="207" t="s">
        <v>77</v>
      </c>
      <c r="G14" s="208"/>
      <c r="H14" s="82">
        <f>IFERROR(SUMIFS(Histo!C:C,Histo!A:A,"&gt;="&amp;$G$2,Histo!A:A,"&lt;="&amp;$I$2,Histo!D:D,$F14),"")</f>
        <v>0</v>
      </c>
      <c r="I14" s="85">
        <f>IFERROR(SUMIFS(Histo!F:F,Histo!A:A,"&gt;="&amp;$G$2,Histo!A:A,"&lt;="&amp;$I$2,Histo!D:D,$F14),"")</f>
        <v>0</v>
      </c>
    </row>
    <row r="15" spans="1:9">
      <c r="F15" s="207" t="s">
        <v>62</v>
      </c>
      <c r="G15" s="208"/>
      <c r="H15" s="82">
        <f>IFERROR(SUMIFS(Histo!C:C,Histo!A:A,"&gt;="&amp;$G$2,Histo!A:A,"&lt;="&amp;$I$2,Histo!D:D,$F15),"")</f>
        <v>0</v>
      </c>
      <c r="I15" s="85">
        <f>IFERROR(SUMIFS(Histo!F:F,Histo!A:A,"&gt;="&amp;$G$2,Histo!A:A,"&lt;="&amp;$I$2,Histo!D:D,$F15),"")</f>
        <v>0</v>
      </c>
    </row>
    <row r="16" spans="1:9">
      <c r="F16" s="207" t="s">
        <v>63</v>
      </c>
      <c r="G16" s="208"/>
      <c r="H16" s="82">
        <f>IFERROR(SUMIFS(Histo!C:C,Histo!A:A,"&gt;="&amp;$G$2,Histo!A:A,"&lt;="&amp;$I$2,Histo!D:D,$F16),"")</f>
        <v>0</v>
      </c>
      <c r="I16" s="85">
        <f>IFERROR(SUMIFS(Histo!F:F,Histo!A:A,"&gt;="&amp;$G$2,Histo!A:A,"&lt;="&amp;$I$2,Histo!D:D,$F16),"")</f>
        <v>0</v>
      </c>
    </row>
    <row r="17" spans="6:9">
      <c r="F17" s="207" t="s">
        <v>64</v>
      </c>
      <c r="G17" s="208"/>
      <c r="H17" s="82">
        <f>IFERROR(SUMIFS(Histo!C:C,Histo!A:A,"&gt;="&amp;$G$2,Histo!A:A,"&lt;="&amp;$I$2,Histo!D:D,$F17),"")</f>
        <v>0</v>
      </c>
      <c r="I17" s="85">
        <f>IFERROR(SUMIFS(Histo!F:F,Histo!A:A,"&gt;="&amp;$G$2,Histo!A:A,"&lt;="&amp;$I$2,Histo!D:D,$F17),"")</f>
        <v>0</v>
      </c>
    </row>
    <row r="18" spans="6:9">
      <c r="F18" s="207" t="s">
        <v>65</v>
      </c>
      <c r="G18" s="208"/>
      <c r="H18" s="82">
        <f>IFERROR(SUMIFS(Histo!C:C,Histo!A:A,"&gt;="&amp;$G$2,Histo!A:A,"&lt;="&amp;$I$2,Histo!D:D,$F18),"")</f>
        <v>0</v>
      </c>
      <c r="I18" s="85">
        <f>IFERROR(SUMIFS(Histo!F:F,Histo!A:A,"&gt;="&amp;$G$2,Histo!A:A,"&lt;="&amp;$I$2,Histo!D:D,$F18),"")</f>
        <v>0</v>
      </c>
    </row>
    <row r="19" spans="6:9">
      <c r="F19" s="207" t="s">
        <v>81</v>
      </c>
      <c r="G19" s="208"/>
      <c r="H19" s="82">
        <f>IFERROR(SUMIFS(Histo!C:C,Histo!A:A,"&gt;="&amp;$G$2,Histo!A:A,"&lt;="&amp;$I$2,Histo!D:D,$F19),"")</f>
        <v>0</v>
      </c>
      <c r="I19" s="85">
        <f>IFERROR(SUMIFS(Histo!F:F,Histo!A:A,"&gt;="&amp;$G$2,Histo!A:A,"&lt;="&amp;$I$2,Histo!D:D,$F19),"")</f>
        <v>0</v>
      </c>
    </row>
    <row r="20" spans="6:9">
      <c r="F20" s="207" t="s">
        <v>82</v>
      </c>
      <c r="G20" s="208"/>
      <c r="H20" s="82">
        <f>IFERROR(SUMIFS(Histo!C:C,Histo!A:A,"&gt;="&amp;$G$2,Histo!A:A,"&lt;="&amp;$I$2,Histo!D:D,$F20),"")</f>
        <v>0</v>
      </c>
      <c r="I20" s="85">
        <f>IFERROR(SUMIFS(Histo!F:F,Histo!A:A,"&gt;="&amp;$G$2,Histo!A:A,"&lt;="&amp;$I$2,Histo!D:D,$F20),"")</f>
        <v>0</v>
      </c>
    </row>
    <row r="21" spans="6:9">
      <c r="F21" s="207" t="s">
        <v>83</v>
      </c>
      <c r="G21" s="208"/>
      <c r="H21" s="82">
        <f>IFERROR(SUMIFS(Histo!C:C,Histo!A:A,"&gt;="&amp;$G$2,Histo!A:A,"&lt;="&amp;$I$2,Histo!D:D,$F21),"")</f>
        <v>0</v>
      </c>
      <c r="I21" s="85">
        <f>IFERROR(SUMIFS(Histo!F:F,Histo!A:A,"&gt;="&amp;$G$2,Histo!A:A,"&lt;="&amp;$I$2,Histo!D:D,$F21),"")</f>
        <v>0</v>
      </c>
    </row>
    <row r="22" spans="6:9">
      <c r="F22" s="207" t="s">
        <v>66</v>
      </c>
      <c r="G22" s="208"/>
      <c r="H22" s="82">
        <f>IFERROR(SUMIFS(Histo!C:C,Histo!A:A,"&gt;="&amp;$G$2,Histo!A:A,"&lt;="&amp;$I$2,Histo!D:D,$F22),"")</f>
        <v>0</v>
      </c>
      <c r="I22" s="85">
        <f>IFERROR(SUMIFS(Histo!F:F,Histo!A:A,"&gt;="&amp;$G$2,Histo!A:A,"&lt;="&amp;$I$2,Histo!D:D,$F22),"")</f>
        <v>0</v>
      </c>
    </row>
    <row r="23" spans="6:9">
      <c r="F23" s="207" t="s">
        <v>78</v>
      </c>
      <c r="G23" s="208"/>
      <c r="H23" s="82">
        <f>IFERROR(SUMIFS(Histo!C:C,Histo!A:A,"&gt;="&amp;$G$2,Histo!A:A,"&lt;="&amp;$I$2,Histo!D:D,$F23),"")</f>
        <v>0</v>
      </c>
      <c r="I23" s="85">
        <f>IFERROR(SUMIFS(Histo!F:F,Histo!A:A,"&gt;="&amp;$G$2,Histo!A:A,"&lt;="&amp;$I$2,Histo!D:D,$F23),"")</f>
        <v>0</v>
      </c>
    </row>
    <row r="24" spans="6:9">
      <c r="F24" s="207" t="s">
        <v>79</v>
      </c>
      <c r="G24" s="208"/>
      <c r="H24" s="82">
        <f>IFERROR(SUMIFS(Histo!C:C,Histo!A:A,"&gt;="&amp;$G$2,Histo!A:A,"&lt;="&amp;$I$2,Histo!D:D,$F24),"")</f>
        <v>0</v>
      </c>
      <c r="I24" s="85">
        <f>IFERROR(SUMIFS(Histo!F:F,Histo!A:A,"&gt;="&amp;$G$2,Histo!A:A,"&lt;="&amp;$I$2,Histo!D:D,$F24),"")</f>
        <v>0</v>
      </c>
    </row>
    <row r="25" spans="6:9">
      <c r="F25" s="207" t="s">
        <v>80</v>
      </c>
      <c r="G25" s="208"/>
      <c r="H25" s="82">
        <f>IFERROR(SUMIFS(Histo!C:C,Histo!A:A,"&gt;="&amp;$G$2,Histo!A:A,"&lt;="&amp;$I$2,Histo!D:D,$F25),"")</f>
        <v>0</v>
      </c>
      <c r="I25" s="85">
        <f>IFERROR(SUMIFS(Histo!F:F,Histo!A:A,"&gt;="&amp;$G$2,Histo!A:A,"&lt;="&amp;$I$2,Histo!D:D,$F25),"")</f>
        <v>0</v>
      </c>
    </row>
    <row r="26" spans="6:9">
      <c r="F26" s="207" t="s">
        <v>67</v>
      </c>
      <c r="G26" s="208"/>
      <c r="H26" s="82">
        <f>IFERROR(SUMIFS(Histo!C:C,Histo!A:A,"&gt;="&amp;$G$2,Histo!A:A,"&lt;="&amp;$I$2,Histo!D:D,$F26),"")</f>
        <v>0</v>
      </c>
      <c r="I26" s="85">
        <f>IFERROR(SUMIFS(Histo!F:F,Histo!A:A,"&gt;="&amp;$G$2,Histo!A:A,"&lt;="&amp;$I$2,Histo!D:D,$F26),"")</f>
        <v>0</v>
      </c>
    </row>
    <row r="27" spans="6:9">
      <c r="F27" s="207" t="s">
        <v>68</v>
      </c>
      <c r="G27" s="208"/>
      <c r="H27" s="82">
        <f>IFERROR(SUMIFS(Histo!C:C,Histo!A:A,"&gt;="&amp;$G$2,Histo!A:A,"&lt;="&amp;$I$2,Histo!D:D,$F27),"")</f>
        <v>0</v>
      </c>
      <c r="I27" s="85">
        <f>IFERROR(SUMIFS(Histo!F:F,Histo!A:A,"&gt;="&amp;$G$2,Histo!A:A,"&lt;="&amp;$I$2,Histo!D:D,$F27),"")</f>
        <v>0</v>
      </c>
    </row>
    <row r="28" spans="6:9">
      <c r="F28" s="207" t="s">
        <v>84</v>
      </c>
      <c r="G28" s="208"/>
      <c r="H28" s="82">
        <f>IFERROR(SUMIFS(Histo!C:C,Histo!A:A,"&gt;="&amp;$G$2,Histo!A:A,"&lt;="&amp;$I$2,Histo!D:D,$F28),"")</f>
        <v>0</v>
      </c>
      <c r="I28" s="85">
        <f>IFERROR(SUMIFS(Histo!F:F,Histo!A:A,"&gt;="&amp;$G$2,Histo!A:A,"&lt;="&amp;$I$2,Histo!D:D,$F28),"")</f>
        <v>0</v>
      </c>
    </row>
    <row r="29" spans="6:9">
      <c r="F29" s="207" t="s">
        <v>85</v>
      </c>
      <c r="G29" s="208"/>
      <c r="H29" s="82">
        <f>IFERROR(SUMIFS(Histo!C:C,Histo!A:A,"&gt;="&amp;$G$2,Histo!A:A,"&lt;="&amp;$I$2,Histo!D:D,$F29),"")</f>
        <v>0</v>
      </c>
      <c r="I29" s="85">
        <f>IFERROR(SUMIFS(Histo!F:F,Histo!A:A,"&gt;="&amp;$G$2,Histo!A:A,"&lt;="&amp;$I$2,Histo!D:D,$F29),"")</f>
        <v>0</v>
      </c>
    </row>
    <row r="30" spans="6:9">
      <c r="F30" s="207" t="s">
        <v>86</v>
      </c>
      <c r="G30" s="208"/>
      <c r="H30" s="82">
        <f>IFERROR(SUMIFS(Histo!C:C,Histo!A:A,"&gt;="&amp;$G$2,Histo!A:A,"&lt;="&amp;$I$2,Histo!D:D,$F30),"")</f>
        <v>0</v>
      </c>
      <c r="I30" s="85">
        <f>IFERROR(SUMIFS(Histo!F:F,Histo!A:A,"&gt;="&amp;$G$2,Histo!A:A,"&lt;="&amp;$I$2,Histo!D:D,$F30),"")</f>
        <v>0</v>
      </c>
    </row>
    <row r="31" spans="6:9">
      <c r="F31" s="207" t="s">
        <v>87</v>
      </c>
      <c r="G31" s="208"/>
      <c r="H31" s="82">
        <f>IFERROR(SUMIFS(Histo!C:C,Histo!A:A,"&gt;="&amp;$G$2,Histo!A:A,"&lt;="&amp;$I$2,Histo!D:D,$F31),"")</f>
        <v>0</v>
      </c>
      <c r="I31" s="85">
        <f>IFERROR(SUMIFS(Histo!F:F,Histo!A:A,"&gt;="&amp;$G$2,Histo!A:A,"&lt;="&amp;$I$2,Histo!D:D,$F31),"")</f>
        <v>0</v>
      </c>
    </row>
    <row r="32" spans="6:9">
      <c r="F32" s="207" t="s">
        <v>88</v>
      </c>
      <c r="G32" s="208"/>
      <c r="H32" s="82">
        <f>IFERROR(SUMIFS(Histo!C:C,Histo!A:A,"&gt;="&amp;$G$2,Histo!A:A,"&lt;="&amp;$I$2,Histo!D:D,$F32),"")</f>
        <v>0</v>
      </c>
      <c r="I32" s="85">
        <f>IFERROR(SUMIFS(Histo!F:F,Histo!A:A,"&gt;="&amp;$G$2,Histo!A:A,"&lt;="&amp;$I$2,Histo!D:D,$F32),"")</f>
        <v>0</v>
      </c>
    </row>
    <row r="33" spans="6:9">
      <c r="F33" s="207" t="s">
        <v>89</v>
      </c>
      <c r="G33" s="208"/>
      <c r="H33" s="82">
        <f>IFERROR(SUMIFS(Histo!C:C,Histo!A:A,"&gt;="&amp;$G$2,Histo!A:A,"&lt;="&amp;$I$2,Histo!D:D,$F33),"")</f>
        <v>0</v>
      </c>
      <c r="I33" s="85">
        <f>IFERROR(SUMIFS(Histo!F:F,Histo!A:A,"&gt;="&amp;$G$2,Histo!A:A,"&lt;="&amp;$I$2,Histo!D:D,$F33),"")</f>
        <v>0</v>
      </c>
    </row>
    <row r="34" spans="6:9">
      <c r="F34" s="207" t="s">
        <v>69</v>
      </c>
      <c r="G34" s="208"/>
      <c r="H34" s="82">
        <f>IFERROR(SUMIFS(Histo!C:C,Histo!A:A,"&gt;="&amp;$G$2,Histo!A:A,"&lt;="&amp;$I$2,Histo!D:D,$F34),"")</f>
        <v>0</v>
      </c>
      <c r="I34" s="85">
        <f>IFERROR(SUMIFS(Histo!F:F,Histo!A:A,"&gt;="&amp;$G$2,Histo!A:A,"&lt;="&amp;$I$2,Histo!D:D,$F34),"")</f>
        <v>0</v>
      </c>
    </row>
    <row r="35" spans="6:9">
      <c r="F35" s="207" t="s">
        <v>70</v>
      </c>
      <c r="G35" s="208"/>
      <c r="H35" s="82">
        <f>IFERROR(SUMIFS(Histo!C:C,Histo!A:A,"&gt;="&amp;$G$2,Histo!A:A,"&lt;="&amp;$I$2,Histo!D:D,$F35),"")</f>
        <v>0</v>
      </c>
      <c r="I35" s="85">
        <f>IFERROR(SUMIFS(Histo!F:F,Histo!A:A,"&gt;="&amp;$G$2,Histo!A:A,"&lt;="&amp;$I$2,Histo!D:D,$F35),"")</f>
        <v>0</v>
      </c>
    </row>
    <row r="36" spans="6:9">
      <c r="F36" s="207" t="s">
        <v>90</v>
      </c>
      <c r="G36" s="208"/>
      <c r="H36" s="82">
        <f>IFERROR(SUMIFS(Histo!C:C,Histo!A:A,"&gt;="&amp;$G$2,Histo!A:A,"&lt;="&amp;$I$2,Histo!D:D,$F36),"")</f>
        <v>0</v>
      </c>
      <c r="I36" s="85">
        <f>IFERROR(SUMIFS(Histo!F:F,Histo!A:A,"&gt;="&amp;$G$2,Histo!A:A,"&lt;="&amp;$I$2,Histo!D:D,$F36),"")</f>
        <v>0</v>
      </c>
    </row>
    <row r="37" spans="6:9">
      <c r="F37" s="207" t="s">
        <v>91</v>
      </c>
      <c r="G37" s="208"/>
      <c r="H37" s="82">
        <f>IFERROR(SUMIFS(Histo!C:C,Histo!A:A,"&gt;="&amp;$G$2,Histo!A:A,"&lt;="&amp;$I$2,Histo!D:D,$F37),"")</f>
        <v>0</v>
      </c>
      <c r="I37" s="85">
        <f>IFERROR(SUMIFS(Histo!F:F,Histo!A:A,"&gt;="&amp;$G$2,Histo!A:A,"&lt;="&amp;$I$2,Histo!D:D,$F37),"")</f>
        <v>0</v>
      </c>
    </row>
    <row r="38" spans="6:9">
      <c r="F38" s="207" t="s">
        <v>92</v>
      </c>
      <c r="G38" s="208"/>
      <c r="H38" s="82">
        <f>IFERROR(SUMIFS(Histo!C:C,Histo!A:A,"&gt;="&amp;$G$2,Histo!A:A,"&lt;="&amp;$I$2,Histo!D:D,$F38),"")</f>
        <v>0</v>
      </c>
      <c r="I38" s="85">
        <f>IFERROR(SUMIFS(Histo!F:F,Histo!A:A,"&gt;="&amp;$G$2,Histo!A:A,"&lt;="&amp;$I$2,Histo!D:D,$F38),"")</f>
        <v>0</v>
      </c>
    </row>
    <row r="39" spans="6:9">
      <c r="F39" s="207" t="s">
        <v>93</v>
      </c>
      <c r="G39" s="208"/>
      <c r="H39" s="82">
        <f>IFERROR(SUMIFS(Histo!C:C,Histo!A:A,"&gt;="&amp;$G$2,Histo!A:A,"&lt;="&amp;$I$2,Histo!D:D,$F39),"")</f>
        <v>0</v>
      </c>
      <c r="I39" s="85">
        <f>IFERROR(SUMIFS(Histo!F:F,Histo!A:A,"&gt;="&amp;$G$2,Histo!A:A,"&lt;="&amp;$I$2,Histo!D:D,$F39),"")</f>
        <v>0</v>
      </c>
    </row>
    <row r="40" spans="6:9">
      <c r="F40" s="207" t="s">
        <v>94</v>
      </c>
      <c r="G40" s="208"/>
      <c r="H40" s="82">
        <f>IFERROR(SUMIFS(Histo!C:C,Histo!A:A,"&gt;="&amp;$G$2,Histo!A:A,"&lt;="&amp;$I$2,Histo!D:D,$F40),"")</f>
        <v>0</v>
      </c>
      <c r="I40" s="85">
        <f>IFERROR(SUMIFS(Histo!F:F,Histo!A:A,"&gt;="&amp;$G$2,Histo!A:A,"&lt;="&amp;$I$2,Histo!D:D,$F40),"")</f>
        <v>0</v>
      </c>
    </row>
    <row r="41" spans="6:9">
      <c r="F41" s="207" t="s">
        <v>96</v>
      </c>
      <c r="G41" s="208"/>
      <c r="H41" s="82">
        <f>IFERROR(SUMIFS(Histo!C:C,Histo!A:A,"&gt;="&amp;$G$2,Histo!A:A,"&lt;="&amp;$I$2,Histo!D:D,$F41),"")</f>
        <v>0</v>
      </c>
      <c r="I41" s="85">
        <f>IFERROR(SUMIFS(Histo!F:F,Histo!A:A,"&gt;="&amp;$G$2,Histo!A:A,"&lt;="&amp;$I$2,Histo!D:D,$F41),"")</f>
        <v>0</v>
      </c>
    </row>
    <row r="42" spans="6:9">
      <c r="F42" s="207" t="s">
        <v>95</v>
      </c>
      <c r="G42" s="208"/>
      <c r="H42" s="82">
        <f>IFERROR(SUMIFS(Histo!C:C,Histo!A:A,"&gt;="&amp;$G$2,Histo!A:A,"&lt;="&amp;$I$2,Histo!D:D,$F42),"")</f>
        <v>0</v>
      </c>
      <c r="I42" s="85">
        <f>IFERROR(SUMIFS(Histo!F:F,Histo!A:A,"&gt;="&amp;$G$2,Histo!A:A,"&lt;="&amp;$I$2,Histo!D:D,$F42),"")</f>
        <v>0</v>
      </c>
    </row>
    <row r="43" spans="6:9">
      <c r="F43" s="207" t="s">
        <v>71</v>
      </c>
      <c r="G43" s="208"/>
      <c r="H43" s="82">
        <f>IFERROR(SUMIFS(Histo!C:C,Histo!A:A,"&gt;="&amp;$G$2,Histo!A:A,"&lt;="&amp;$I$2,Histo!D:D,$F43),"")</f>
        <v>0</v>
      </c>
      <c r="I43" s="85">
        <f>IFERROR(SUMIFS(Histo!F:F,Histo!A:A,"&gt;="&amp;$G$2,Histo!A:A,"&lt;="&amp;$I$2,Histo!D:D,$F43),"")</f>
        <v>0</v>
      </c>
    </row>
    <row r="44" spans="6:9">
      <c r="F44" s="207" t="s">
        <v>97</v>
      </c>
      <c r="G44" s="208"/>
      <c r="H44" s="82">
        <f>IFERROR(SUMIFS(Histo!C:C,Histo!A:A,"&gt;="&amp;$G$2,Histo!A:A,"&lt;="&amp;$I$2,Histo!D:D,$F44),"")</f>
        <v>0</v>
      </c>
      <c r="I44" s="85">
        <f>IFERROR(SUMIFS(Histo!F:F,Histo!A:A,"&gt;="&amp;$G$2,Histo!A:A,"&lt;="&amp;$I$2,Histo!D:D,$F44),"")</f>
        <v>0</v>
      </c>
    </row>
    <row r="45" spans="6:9">
      <c r="F45" s="207" t="s">
        <v>98</v>
      </c>
      <c r="G45" s="208"/>
      <c r="H45" s="82">
        <f>IFERROR(SUMIFS(Histo!C:C,Histo!A:A,"&gt;="&amp;$G$2,Histo!A:A,"&lt;="&amp;$I$2,Histo!D:D,$F45),"")</f>
        <v>0</v>
      </c>
      <c r="I45" s="85">
        <f>IFERROR(SUMIFS(Histo!F:F,Histo!A:A,"&gt;="&amp;$G$2,Histo!A:A,"&lt;="&amp;$I$2,Histo!D:D,$F45),"")</f>
        <v>0</v>
      </c>
    </row>
    <row r="46" spans="6:9">
      <c r="F46" s="207" t="s">
        <v>99</v>
      </c>
      <c r="G46" s="208"/>
      <c r="H46" s="82">
        <f>IFERROR(SUMIFS(Histo!C:C,Histo!A:A,"&gt;="&amp;$G$2,Histo!A:A,"&lt;="&amp;$I$2,Histo!D:D,$F46),"")</f>
        <v>0</v>
      </c>
      <c r="I46" s="85">
        <f>IFERROR(SUMIFS(Histo!F:F,Histo!A:A,"&gt;="&amp;$G$2,Histo!A:A,"&lt;="&amp;$I$2,Histo!D:D,$F46),"")</f>
        <v>0</v>
      </c>
    </row>
    <row r="47" spans="6:9">
      <c r="F47" s="207" t="s">
        <v>100</v>
      </c>
      <c r="G47" s="208"/>
      <c r="H47" s="82">
        <f>IFERROR(SUMIFS(Histo!C:C,Histo!A:A,"&gt;="&amp;$G$2,Histo!A:A,"&lt;="&amp;$I$2,Histo!D:D,$F47),"")</f>
        <v>0</v>
      </c>
      <c r="I47" s="85">
        <f>IFERROR(SUMIFS(Histo!F:F,Histo!A:A,"&gt;="&amp;$G$2,Histo!A:A,"&lt;="&amp;$I$2,Histo!D:D,$F47),"")</f>
        <v>0</v>
      </c>
    </row>
    <row r="48" spans="6:9">
      <c r="F48" s="207" t="s">
        <v>101</v>
      </c>
      <c r="G48" s="208"/>
      <c r="H48" s="82">
        <f>IFERROR(SUMIFS(Histo!C:C,Histo!A:A,"&gt;="&amp;$G$2,Histo!A:A,"&lt;="&amp;$I$2,Histo!D:D,$F48),"")</f>
        <v>0</v>
      </c>
      <c r="I48" s="85">
        <f>IFERROR(SUMIFS(Histo!F:F,Histo!A:A,"&gt;="&amp;$G$2,Histo!A:A,"&lt;="&amp;$I$2,Histo!D:D,$F48),"")</f>
        <v>0</v>
      </c>
    </row>
    <row r="49" spans="6:9">
      <c r="F49" s="207" t="s">
        <v>102</v>
      </c>
      <c r="G49" s="208"/>
      <c r="H49" s="82">
        <f>IFERROR(SUMIFS(Histo!C:C,Histo!A:A,"&gt;="&amp;$G$2,Histo!A:A,"&lt;="&amp;$I$2,Histo!D:D,$F49),"")</f>
        <v>0</v>
      </c>
      <c r="I49" s="85">
        <f>IFERROR(SUMIFS(Histo!F:F,Histo!A:A,"&gt;="&amp;$G$2,Histo!A:A,"&lt;="&amp;$I$2,Histo!D:D,$F49),"")</f>
        <v>0</v>
      </c>
    </row>
    <row r="50" spans="6:9">
      <c r="F50" s="207" t="s">
        <v>103</v>
      </c>
      <c r="G50" s="208"/>
      <c r="H50" s="82">
        <f>IFERROR(SUMIFS(Histo!C:C,Histo!A:A,"&gt;="&amp;$G$2,Histo!A:A,"&lt;="&amp;$I$2,Histo!D:D,$F50),"")</f>
        <v>0</v>
      </c>
      <c r="I50" s="85">
        <f>IFERROR(SUMIFS(Histo!F:F,Histo!A:A,"&gt;="&amp;$G$2,Histo!A:A,"&lt;="&amp;$I$2,Histo!D:D,$F50),"")</f>
        <v>0</v>
      </c>
    </row>
    <row r="51" spans="6:9">
      <c r="F51" s="207" t="s">
        <v>104</v>
      </c>
      <c r="G51" s="208"/>
      <c r="H51" s="82">
        <f>IFERROR(SUMIFS(Histo!C:C,Histo!A:A,"&gt;="&amp;$G$2,Histo!A:A,"&lt;="&amp;$I$2,Histo!D:D,$F51),"")</f>
        <v>0</v>
      </c>
      <c r="I51" s="85">
        <f>IFERROR(SUMIFS(Histo!F:F,Histo!A:A,"&gt;="&amp;$G$2,Histo!A:A,"&lt;="&amp;$I$2,Histo!D:D,$F51),"")</f>
        <v>0</v>
      </c>
    </row>
    <row r="52" spans="6:9">
      <c r="F52" s="207" t="s">
        <v>105</v>
      </c>
      <c r="G52" s="208"/>
      <c r="H52" s="82">
        <f>IFERROR(SUMIFS(Histo!C:C,Histo!A:A,"&gt;="&amp;$G$2,Histo!A:A,"&lt;="&amp;$I$2,Histo!D:D,$F52),"")</f>
        <v>0</v>
      </c>
      <c r="I52" s="85">
        <f>IFERROR(SUMIFS(Histo!F:F,Histo!A:A,"&gt;="&amp;$G$2,Histo!A:A,"&lt;="&amp;$I$2,Histo!D:D,$F52),"")</f>
        <v>0</v>
      </c>
    </row>
    <row r="53" spans="6:9">
      <c r="F53" s="207" t="s">
        <v>106</v>
      </c>
      <c r="G53" s="208"/>
      <c r="H53" s="82">
        <f>IFERROR(SUMIFS(Histo!C:C,Histo!A:A,"&gt;="&amp;$G$2,Histo!A:A,"&lt;="&amp;$I$2,Histo!D:D,$F53),"")</f>
        <v>0</v>
      </c>
      <c r="I53" s="85">
        <f>IFERROR(SUMIFS(Histo!F:F,Histo!A:A,"&gt;="&amp;$G$2,Histo!A:A,"&lt;="&amp;$I$2,Histo!D:D,$F53),"")</f>
        <v>0</v>
      </c>
    </row>
    <row r="54" spans="6:9">
      <c r="F54" s="207" t="s">
        <v>72</v>
      </c>
      <c r="G54" s="208"/>
      <c r="H54" s="82">
        <f>IFERROR(SUMIFS(Histo!C:C,Histo!A:A,"&gt;="&amp;$G$2,Histo!A:A,"&lt;="&amp;$I$2,Histo!D:D,$F54),"")</f>
        <v>0</v>
      </c>
      <c r="I54" s="85">
        <f>IFERROR(SUMIFS(Histo!F:F,Histo!A:A,"&gt;="&amp;$G$2,Histo!A:A,"&lt;="&amp;$I$2,Histo!D:D,$F54),"")</f>
        <v>0</v>
      </c>
    </row>
    <row r="55" spans="6:9">
      <c r="F55" s="207" t="s">
        <v>107</v>
      </c>
      <c r="G55" s="208"/>
      <c r="H55" s="82">
        <f>IFERROR(SUMIFS(Histo!C:C,Histo!A:A,"&gt;="&amp;$G$2,Histo!A:A,"&lt;="&amp;$I$2,Histo!D:D,$F55),"")</f>
        <v>0</v>
      </c>
      <c r="I55" s="85">
        <f>IFERROR(SUMIFS(Histo!F:F,Histo!A:A,"&gt;="&amp;$G$2,Histo!A:A,"&lt;="&amp;$I$2,Histo!D:D,$F55),"")</f>
        <v>0</v>
      </c>
    </row>
    <row r="56" spans="6:9">
      <c r="F56" s="207" t="s">
        <v>108</v>
      </c>
      <c r="G56" s="208"/>
      <c r="H56" s="82">
        <f>IFERROR(SUMIFS(Histo!C:C,Histo!A:A,"&gt;="&amp;$G$2,Histo!A:A,"&lt;="&amp;$I$2,Histo!D:D,$F56),"")</f>
        <v>0</v>
      </c>
      <c r="I56" s="85">
        <f>IFERROR(SUMIFS(Histo!F:F,Histo!A:A,"&gt;="&amp;$G$2,Histo!A:A,"&lt;="&amp;$I$2,Histo!D:D,$F56),"")</f>
        <v>0</v>
      </c>
    </row>
    <row r="57" spans="6:9">
      <c r="F57" s="207" t="s">
        <v>109</v>
      </c>
      <c r="G57" s="208"/>
      <c r="H57" s="82">
        <f>IFERROR(SUMIFS(Histo!C:C,Histo!A:A,"&gt;="&amp;$G$2,Histo!A:A,"&lt;="&amp;$I$2,Histo!D:D,$F57),"")</f>
        <v>0</v>
      </c>
      <c r="I57" s="85">
        <f>IFERROR(SUMIFS(Histo!F:F,Histo!A:A,"&gt;="&amp;$G$2,Histo!A:A,"&lt;="&amp;$I$2,Histo!D:D,$F57),"")</f>
        <v>0</v>
      </c>
    </row>
    <row r="58" spans="6:9" ht="17.25" thickBot="1">
      <c r="F58" s="205" t="s">
        <v>110</v>
      </c>
      <c r="G58" s="206"/>
      <c r="H58" s="86">
        <f>IFERROR(SUMIFS(Histo!C:C,Histo!A:A,"&gt;="&amp;$G$2,Histo!A:A,"&lt;="&amp;$I$2,Histo!D:D,$F58),"")</f>
        <v>0</v>
      </c>
      <c r="I58" s="87">
        <f>IFERROR(SUMIFS(Histo!F:F,Histo!A:A,"&gt;="&amp;$G$2,Histo!A:A,"&lt;="&amp;$I$2,Histo!D:D,$F58),"")</f>
        <v>0</v>
      </c>
    </row>
    <row r="59" spans="6:9" ht="26.25" thickBot="1">
      <c r="F59" s="209" t="s">
        <v>10</v>
      </c>
      <c r="G59" s="210"/>
      <c r="H59" s="80">
        <f>SUM(H4:H58)</f>
        <v>0</v>
      </c>
      <c r="I59" s="81">
        <f>SUM(I4:I58)</f>
        <v>0</v>
      </c>
    </row>
    <row r="60" spans="6:9">
      <c r="H60" s="8" t="str">
        <f ca="1">IFERROR(SUMIFS(Histo!#REF!,Histo!#REF!,"&gt;="&amp;$G$2,Histo!#REF!,"&lt;="&amp;$I$2,Articles,F60),"")</f>
        <v/>
      </c>
    </row>
  </sheetData>
  <mergeCells count="58">
    <mergeCell ref="F1:I1"/>
    <mergeCell ref="F4:G4"/>
    <mergeCell ref="F5:G5"/>
    <mergeCell ref="F6:G6"/>
    <mergeCell ref="F7:G7"/>
    <mergeCell ref="F3:G3"/>
    <mergeCell ref="F59:G59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8:G58"/>
    <mergeCell ref="F53:G53"/>
    <mergeCell ref="F54:G54"/>
    <mergeCell ref="F55:G55"/>
    <mergeCell ref="F56:G56"/>
    <mergeCell ref="F57:G57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X2486"/>
  <sheetViews>
    <sheetView workbookViewId="0">
      <selection activeCell="B3" sqref="B3"/>
    </sheetView>
  </sheetViews>
  <sheetFormatPr baseColWidth="10" defaultColWidth="11.25" defaultRowHeight="16.5"/>
  <cols>
    <col min="1" max="1" width="10.5" style="92" customWidth="1"/>
    <col min="2" max="2" width="37.125" style="22" bestFit="1" customWidth="1"/>
    <col min="3" max="3" width="8.375" style="22" customWidth="1"/>
    <col min="4" max="4" width="11.25" style="22"/>
    <col min="5" max="5" width="14" style="114" bestFit="1" customWidth="1"/>
    <col min="6" max="6" width="10.875" style="93" customWidth="1"/>
    <col min="7" max="7" width="9.125" style="96" bestFit="1" customWidth="1"/>
    <col min="8" max="8" width="10.375" style="95" bestFit="1" customWidth="1"/>
    <col min="9" max="10" width="11.25" style="98"/>
    <col min="11" max="11" width="4.25" style="98" customWidth="1"/>
    <col min="12" max="12" width="14" style="98" bestFit="1" customWidth="1"/>
    <col min="13" max="13" width="12.625" style="98" bestFit="1" customWidth="1"/>
    <col min="14" max="14" width="11.125" style="98" bestFit="1" customWidth="1"/>
    <col min="15" max="23" width="11.25" style="98"/>
    <col min="24" max="24" width="11.25" style="89"/>
    <col min="25" max="16384" width="11.25" style="22"/>
  </cols>
  <sheetData>
    <row r="1" spans="1:24" s="71" customFormat="1" ht="15" thickBot="1">
      <c r="A1" s="116" t="s">
        <v>4</v>
      </c>
      <c r="B1" s="117" t="s">
        <v>15</v>
      </c>
      <c r="C1" s="117" t="s">
        <v>112</v>
      </c>
      <c r="D1" s="117" t="s">
        <v>0</v>
      </c>
      <c r="E1" s="118" t="s">
        <v>16</v>
      </c>
      <c r="F1" s="119" t="s">
        <v>122</v>
      </c>
      <c r="G1" s="120" t="s">
        <v>123</v>
      </c>
      <c r="H1" s="121" t="s">
        <v>124</v>
      </c>
      <c r="I1" s="103" t="s">
        <v>54</v>
      </c>
      <c r="J1" s="97" t="s">
        <v>170</v>
      </c>
      <c r="K1" s="97"/>
      <c r="L1" s="99" t="s">
        <v>117</v>
      </c>
      <c r="M1" s="75" t="s">
        <v>118</v>
      </c>
      <c r="N1" s="77" t="s">
        <v>119</v>
      </c>
      <c r="O1" s="97"/>
      <c r="P1" s="97"/>
      <c r="Q1" s="97"/>
      <c r="R1" s="97"/>
      <c r="S1" s="97"/>
      <c r="T1" s="97"/>
      <c r="U1" s="97"/>
      <c r="V1" s="97"/>
      <c r="W1" s="97"/>
      <c r="X1" s="88"/>
    </row>
    <row r="2" spans="1:24">
      <c r="A2" s="6">
        <v>44416</v>
      </c>
      <c r="B2" s="6" t="s">
        <v>142</v>
      </c>
      <c r="C2" s="170">
        <v>2</v>
      </c>
      <c r="D2" s="170" t="s">
        <v>18</v>
      </c>
      <c r="E2" s="170"/>
      <c r="F2" s="7">
        <v>96</v>
      </c>
      <c r="G2" s="9">
        <f t="shared" ref="G2:G12" si="0">IFERROR(F2/(1+J2/100),0)</f>
        <v>87.272727272727266</v>
      </c>
      <c r="H2" s="9">
        <f>F2-G2</f>
        <v>8.7272727272727337</v>
      </c>
      <c r="J2" s="98">
        <f>VLOOKUP(D:D,BDD!B:L,11,FALSE)</f>
        <v>10</v>
      </c>
      <c r="L2" s="201">
        <f>VLOOKUP(Histo!D:D,BDD!B:I,6,FALSE)*Histo!C2</f>
        <v>42</v>
      </c>
      <c r="M2" s="201">
        <f>VLOOKUP(Histo!D:D,BDD!B:I,7,FALSE)*Histo!C2</f>
        <v>52.5</v>
      </c>
      <c r="N2" s="201">
        <f>VLOOKUP(Histo!D:D,BDD!B:I,8,FALSE)*Histo!C2</f>
        <v>1.5</v>
      </c>
    </row>
    <row r="3" spans="1:24">
      <c r="A3" s="6">
        <v>44416</v>
      </c>
      <c r="B3" s="6" t="s">
        <v>139</v>
      </c>
      <c r="C3" s="170">
        <v>2</v>
      </c>
      <c r="D3" s="170" t="s">
        <v>171</v>
      </c>
      <c r="E3" s="170"/>
      <c r="F3" s="7">
        <v>25</v>
      </c>
      <c r="G3" s="9">
        <f t="shared" si="0"/>
        <v>22.727272727272727</v>
      </c>
      <c r="H3" s="9">
        <f t="shared" ref="H3:H58" si="1">F3-G3</f>
        <v>2.2727272727272734</v>
      </c>
      <c r="J3" s="98">
        <f>VLOOKUP(D:D,BDD!B:L,11,FALSE)</f>
        <v>10</v>
      </c>
      <c r="L3" s="201">
        <f>VLOOKUP(Histo!D:D,BDD!B:I,6,FALSE)*Histo!C3</f>
        <v>0</v>
      </c>
      <c r="M3" s="201">
        <f>VLOOKUP(Histo!D:D,BDD!B:I,7,FALSE)*Histo!C3</f>
        <v>25</v>
      </c>
      <c r="N3" s="201">
        <f>VLOOKUP(Histo!D:D,BDD!B:I,8,FALSE)*Histo!C3</f>
        <v>0</v>
      </c>
    </row>
    <row r="4" spans="1:24">
      <c r="A4" s="6">
        <v>44416</v>
      </c>
      <c r="B4" s="6" t="s">
        <v>137</v>
      </c>
      <c r="C4" s="170">
        <v>1</v>
      </c>
      <c r="D4" s="170" t="s">
        <v>217</v>
      </c>
      <c r="E4" s="170"/>
      <c r="F4" s="7">
        <v>12.5</v>
      </c>
      <c r="G4" s="9">
        <f t="shared" si="0"/>
        <v>11.363636363636363</v>
      </c>
      <c r="H4" s="9">
        <f t="shared" si="1"/>
        <v>1.1363636363636367</v>
      </c>
      <c r="J4" s="98">
        <f>VLOOKUP(D:D,BDD!B:L,11,FALSE)</f>
        <v>10</v>
      </c>
      <c r="L4" s="201">
        <f>VLOOKUP(Histo!D:D,BDD!B:I,6,FALSE)*Histo!C4</f>
        <v>0</v>
      </c>
      <c r="M4" s="201">
        <f>VLOOKUP(Histo!D:D,BDD!B:I,7,FALSE)*Histo!C4</f>
        <v>12.5</v>
      </c>
      <c r="N4" s="201">
        <f>VLOOKUP(Histo!D:D,BDD!B:I,8,FALSE)*Histo!C4</f>
        <v>0</v>
      </c>
    </row>
    <row r="5" spans="1:24">
      <c r="A5" s="6">
        <v>44416</v>
      </c>
      <c r="B5" s="6" t="s">
        <v>137</v>
      </c>
      <c r="C5" s="170">
        <v>2</v>
      </c>
      <c r="D5" s="170" t="s">
        <v>218</v>
      </c>
      <c r="E5" s="170"/>
      <c r="F5" s="7">
        <v>25</v>
      </c>
      <c r="G5" s="9">
        <f t="shared" si="0"/>
        <v>22.727272727272727</v>
      </c>
      <c r="H5" s="9">
        <f t="shared" si="1"/>
        <v>2.2727272727272734</v>
      </c>
      <c r="J5" s="98">
        <f>VLOOKUP(D:D,BDD!B:L,11,FALSE)</f>
        <v>10</v>
      </c>
      <c r="L5" s="201">
        <f>VLOOKUP(Histo!D:D,BDD!B:I,6,FALSE)*Histo!C5</f>
        <v>0</v>
      </c>
      <c r="M5" s="201">
        <f>VLOOKUP(Histo!D:D,BDD!B:I,7,FALSE)*Histo!C5</f>
        <v>25</v>
      </c>
      <c r="N5" s="201">
        <f>VLOOKUP(Histo!D:D,BDD!B:I,8,FALSE)*Histo!C5</f>
        <v>0</v>
      </c>
    </row>
    <row r="6" spans="1:24">
      <c r="A6" s="6"/>
      <c r="B6" s="6"/>
      <c r="C6" s="128"/>
      <c r="D6" s="128"/>
      <c r="E6" s="69"/>
      <c r="F6" s="7"/>
      <c r="G6" s="9">
        <f t="shared" si="0"/>
        <v>0</v>
      </c>
      <c r="H6" s="9">
        <f t="shared" si="1"/>
        <v>0</v>
      </c>
      <c r="J6" s="98" t="e">
        <f>VLOOKUP(D:D,BDD!B:L,11,FALSE)</f>
        <v>#N/A</v>
      </c>
      <c r="L6" s="201" t="e">
        <f>VLOOKUP(Histo!D:D,BDD!B:I,6,FALSE)*Histo!C6</f>
        <v>#N/A</v>
      </c>
      <c r="M6" s="201" t="e">
        <f>VLOOKUP(Histo!D:D,BDD!B:I,7,FALSE)*Histo!C6</f>
        <v>#N/A</v>
      </c>
      <c r="N6" s="201" t="e">
        <f>VLOOKUP(Histo!D:D,BDD!B:I,8,FALSE)*Histo!C6</f>
        <v>#N/A</v>
      </c>
    </row>
    <row r="7" spans="1:24">
      <c r="A7" s="6"/>
      <c r="B7" s="6"/>
      <c r="C7" s="128"/>
      <c r="D7" s="128"/>
      <c r="E7" s="69"/>
      <c r="F7" s="7"/>
      <c r="G7" s="9">
        <f t="shared" si="0"/>
        <v>0</v>
      </c>
      <c r="H7" s="9">
        <f t="shared" si="1"/>
        <v>0</v>
      </c>
      <c r="J7" s="98" t="e">
        <f>VLOOKUP(D:D,BDD!B:L,11,FALSE)</f>
        <v>#N/A</v>
      </c>
      <c r="L7" s="201" t="e">
        <f>VLOOKUP(Histo!D:D,BDD!B:I,6,FALSE)*Histo!C7</f>
        <v>#N/A</v>
      </c>
      <c r="M7" s="201" t="e">
        <f>VLOOKUP(Histo!D:D,BDD!B:I,7,FALSE)*Histo!C7</f>
        <v>#N/A</v>
      </c>
      <c r="N7" s="201" t="e">
        <f>VLOOKUP(Histo!D:D,BDD!B:I,8,FALSE)*Histo!C7</f>
        <v>#N/A</v>
      </c>
    </row>
    <row r="8" spans="1:24">
      <c r="A8" s="6"/>
      <c r="B8" s="6"/>
      <c r="C8" s="128"/>
      <c r="D8" s="128"/>
      <c r="E8" s="69"/>
      <c r="F8" s="7"/>
      <c r="G8" s="9">
        <f t="shared" si="0"/>
        <v>0</v>
      </c>
      <c r="H8" s="9">
        <f t="shared" si="1"/>
        <v>0</v>
      </c>
      <c r="J8" s="98" t="e">
        <f>VLOOKUP(D:D,BDD!B:L,11,FALSE)</f>
        <v>#N/A</v>
      </c>
    </row>
    <row r="9" spans="1:24">
      <c r="A9" s="6"/>
      <c r="B9" s="6"/>
      <c r="C9" s="128"/>
      <c r="D9" s="128"/>
      <c r="E9" s="69"/>
      <c r="F9" s="7"/>
      <c r="G9" s="9">
        <f t="shared" si="0"/>
        <v>0</v>
      </c>
      <c r="H9" s="9">
        <f t="shared" si="1"/>
        <v>0</v>
      </c>
      <c r="J9" s="98" t="e">
        <f>VLOOKUP(D:D,BDD!B:L,11,FALSE)</f>
        <v>#N/A</v>
      </c>
    </row>
    <row r="10" spans="1:24">
      <c r="A10" s="6"/>
      <c r="B10" s="6"/>
      <c r="C10" s="128"/>
      <c r="D10" s="128"/>
      <c r="E10" s="69"/>
      <c r="F10" s="7"/>
      <c r="G10" s="9">
        <f t="shared" si="0"/>
        <v>0</v>
      </c>
      <c r="H10" s="9">
        <f t="shared" si="1"/>
        <v>0</v>
      </c>
      <c r="J10" s="98" t="e">
        <f>VLOOKUP(D:D,BDD!B:L,11,FALSE)</f>
        <v>#N/A</v>
      </c>
    </row>
    <row r="11" spans="1:24">
      <c r="A11" s="6"/>
      <c r="B11" s="6"/>
      <c r="C11" s="170"/>
      <c r="D11" s="170"/>
      <c r="E11" s="170"/>
      <c r="F11" s="7"/>
      <c r="G11" s="9">
        <f t="shared" si="0"/>
        <v>0</v>
      </c>
      <c r="H11" s="9">
        <f>F11-G11</f>
        <v>0</v>
      </c>
      <c r="J11" s="98" t="e">
        <f>VLOOKUP(D:D,BDD!B:L,11,FALSE)</f>
        <v>#N/A</v>
      </c>
    </row>
    <row r="12" spans="1:24">
      <c r="A12" s="6"/>
      <c r="B12" s="6"/>
      <c r="C12" s="170"/>
      <c r="D12" s="170"/>
      <c r="E12" s="170"/>
      <c r="F12" s="7"/>
      <c r="G12" s="9">
        <f t="shared" si="0"/>
        <v>0</v>
      </c>
      <c r="H12" s="9">
        <f t="shared" si="1"/>
        <v>0</v>
      </c>
      <c r="J12" s="98" t="e">
        <f>VLOOKUP(D:D,BDD!B:L,11,FALSE)</f>
        <v>#N/A</v>
      </c>
    </row>
    <row r="13" spans="1:24">
      <c r="A13" s="6"/>
      <c r="B13" s="6"/>
      <c r="C13" s="170"/>
      <c r="D13" s="170"/>
      <c r="E13" s="170"/>
      <c r="F13" s="7"/>
      <c r="G13" s="9">
        <f t="shared" ref="G13:G75" si="2">IFERROR(F13/(1+J13/100),0)</f>
        <v>0</v>
      </c>
      <c r="H13" s="9">
        <f t="shared" si="1"/>
        <v>0</v>
      </c>
      <c r="J13" s="98" t="e">
        <f>VLOOKUP(D:D,BDD!B:L,11,FALSE)</f>
        <v>#N/A</v>
      </c>
    </row>
    <row r="14" spans="1:24">
      <c r="A14" s="122"/>
      <c r="B14" s="122"/>
      <c r="C14" s="123"/>
      <c r="D14" s="123"/>
      <c r="E14" s="124"/>
      <c r="F14" s="125"/>
      <c r="G14" s="9">
        <f t="shared" si="2"/>
        <v>0</v>
      </c>
      <c r="H14" s="9">
        <f t="shared" si="1"/>
        <v>0</v>
      </c>
      <c r="J14" s="98" t="e">
        <f>VLOOKUP(D:D,BDD!B:L,11,FALSE)</f>
        <v>#N/A</v>
      </c>
    </row>
    <row r="15" spans="1:24">
      <c r="A15" s="122"/>
      <c r="B15" s="122"/>
      <c r="C15" s="123"/>
      <c r="D15" s="123"/>
      <c r="E15" s="124"/>
      <c r="F15" s="125"/>
      <c r="G15" s="9">
        <f t="shared" si="2"/>
        <v>0</v>
      </c>
      <c r="H15" s="9">
        <f t="shared" si="1"/>
        <v>0</v>
      </c>
      <c r="J15" s="98" t="e">
        <f>VLOOKUP(D:D,BDD!B:L,11,FALSE)</f>
        <v>#N/A</v>
      </c>
    </row>
    <row r="16" spans="1:24">
      <c r="A16" s="122"/>
      <c r="B16" s="122"/>
      <c r="C16" s="123"/>
      <c r="D16" s="123"/>
      <c r="E16" s="124"/>
      <c r="F16" s="125"/>
      <c r="G16" s="9">
        <f t="shared" si="2"/>
        <v>0</v>
      </c>
      <c r="H16" s="9">
        <f t="shared" si="1"/>
        <v>0</v>
      </c>
      <c r="J16" s="98" t="e">
        <f>VLOOKUP(D:D,BDD!B:L,11,FALSE)</f>
        <v>#N/A</v>
      </c>
    </row>
    <row r="17" spans="1:10">
      <c r="A17" s="122"/>
      <c r="B17" s="122"/>
      <c r="C17" s="123"/>
      <c r="D17" s="123"/>
      <c r="E17" s="124"/>
      <c r="F17" s="125"/>
      <c r="G17" s="9">
        <f t="shared" si="2"/>
        <v>0</v>
      </c>
      <c r="H17" s="9">
        <f t="shared" si="1"/>
        <v>0</v>
      </c>
      <c r="J17" s="98" t="e">
        <f>VLOOKUP(D:D,BDD!B:L,11,FALSE)</f>
        <v>#N/A</v>
      </c>
    </row>
    <row r="18" spans="1:10">
      <c r="A18" s="122"/>
      <c r="B18" s="122"/>
      <c r="C18" s="123"/>
      <c r="D18" s="123"/>
      <c r="E18" s="124"/>
      <c r="F18" s="125"/>
      <c r="G18" s="9">
        <f t="shared" si="2"/>
        <v>0</v>
      </c>
      <c r="H18" s="9">
        <f t="shared" si="1"/>
        <v>0</v>
      </c>
      <c r="J18" s="98" t="e">
        <f>VLOOKUP(D:D,BDD!B:L,11,FALSE)</f>
        <v>#N/A</v>
      </c>
    </row>
    <row r="19" spans="1:10">
      <c r="A19" s="122"/>
      <c r="B19" s="122"/>
      <c r="C19" s="123"/>
      <c r="D19" s="123"/>
      <c r="E19" s="124"/>
      <c r="F19" s="125"/>
      <c r="G19" s="9">
        <f t="shared" si="2"/>
        <v>0</v>
      </c>
      <c r="H19" s="9">
        <f t="shared" si="1"/>
        <v>0</v>
      </c>
      <c r="J19" s="98" t="e">
        <f>VLOOKUP(D:D,BDD!B:L,11,FALSE)</f>
        <v>#N/A</v>
      </c>
    </row>
    <row r="20" spans="1:10">
      <c r="A20" s="122"/>
      <c r="B20" s="122"/>
      <c r="C20" s="123"/>
      <c r="D20" s="123"/>
      <c r="E20" s="124"/>
      <c r="F20" s="125"/>
      <c r="G20" s="9">
        <f t="shared" si="2"/>
        <v>0</v>
      </c>
      <c r="H20" s="9">
        <f t="shared" si="1"/>
        <v>0</v>
      </c>
      <c r="J20" s="98" t="e">
        <f>VLOOKUP(D:D,BDD!B:L,11,FALSE)</f>
        <v>#N/A</v>
      </c>
    </row>
    <row r="21" spans="1:10">
      <c r="A21" s="122"/>
      <c r="B21" s="122"/>
      <c r="C21" s="123"/>
      <c r="D21" s="123"/>
      <c r="E21" s="124"/>
      <c r="F21" s="125"/>
      <c r="G21" s="9">
        <f t="shared" si="2"/>
        <v>0</v>
      </c>
      <c r="H21" s="9">
        <f t="shared" si="1"/>
        <v>0</v>
      </c>
      <c r="J21" s="98" t="e">
        <f>VLOOKUP(D:D,BDD!B:L,11,FALSE)</f>
        <v>#N/A</v>
      </c>
    </row>
    <row r="22" spans="1:10">
      <c r="A22" s="122"/>
      <c r="B22" s="122"/>
      <c r="C22" s="123"/>
      <c r="D22" s="123"/>
      <c r="E22" s="124"/>
      <c r="F22" s="125"/>
      <c r="G22" s="9">
        <f t="shared" si="2"/>
        <v>0</v>
      </c>
      <c r="H22" s="9">
        <f t="shared" si="1"/>
        <v>0</v>
      </c>
      <c r="J22" s="98" t="e">
        <f>VLOOKUP(D:D,BDD!B:L,11,FALSE)</f>
        <v>#N/A</v>
      </c>
    </row>
    <row r="23" spans="1:10">
      <c r="A23" s="122"/>
      <c r="B23" s="122"/>
      <c r="C23" s="123"/>
      <c r="D23" s="123"/>
      <c r="E23" s="124"/>
      <c r="F23" s="125"/>
      <c r="G23" s="9">
        <f t="shared" si="2"/>
        <v>0</v>
      </c>
      <c r="H23" s="9">
        <f t="shared" si="1"/>
        <v>0</v>
      </c>
      <c r="J23" s="98" t="e">
        <f>VLOOKUP(D:D,BDD!B:L,11,FALSE)</f>
        <v>#N/A</v>
      </c>
    </row>
    <row r="24" spans="1:10">
      <c r="A24" s="122"/>
      <c r="B24" s="122"/>
      <c r="C24" s="123"/>
      <c r="D24" s="123"/>
      <c r="E24" s="124"/>
      <c r="F24" s="125"/>
      <c r="G24" s="9">
        <f t="shared" si="2"/>
        <v>0</v>
      </c>
      <c r="H24" s="9">
        <f t="shared" si="1"/>
        <v>0</v>
      </c>
      <c r="J24" s="98" t="e">
        <f>VLOOKUP(D:D,BDD!B:L,11,FALSE)</f>
        <v>#N/A</v>
      </c>
    </row>
    <row r="25" spans="1:10">
      <c r="A25" s="6"/>
      <c r="B25" s="6"/>
      <c r="C25" s="126"/>
      <c r="D25" s="126"/>
      <c r="E25" s="69"/>
      <c r="F25" s="7"/>
      <c r="G25" s="9">
        <f t="shared" si="2"/>
        <v>0</v>
      </c>
      <c r="H25" s="9">
        <f t="shared" si="1"/>
        <v>0</v>
      </c>
      <c r="J25" s="98" t="e">
        <f>VLOOKUP(D:D,BDD!B:L,11,FALSE)</f>
        <v>#N/A</v>
      </c>
    </row>
    <row r="26" spans="1:10">
      <c r="A26" s="6"/>
      <c r="B26" s="6"/>
      <c r="C26" s="126"/>
      <c r="D26" s="126"/>
      <c r="E26" s="69"/>
      <c r="F26" s="7"/>
      <c r="G26" s="9">
        <f t="shared" si="2"/>
        <v>0</v>
      </c>
      <c r="H26" s="9">
        <f t="shared" si="1"/>
        <v>0</v>
      </c>
      <c r="J26" s="98" t="e">
        <f>VLOOKUP(D:D,BDD!B:L,11,FALSE)</f>
        <v>#N/A</v>
      </c>
    </row>
    <row r="27" spans="1:10">
      <c r="A27" s="6"/>
      <c r="B27" s="6"/>
      <c r="C27" s="126"/>
      <c r="D27" s="126"/>
      <c r="E27" s="69"/>
      <c r="F27" s="7"/>
      <c r="G27" s="9">
        <f t="shared" si="2"/>
        <v>0</v>
      </c>
      <c r="H27" s="9">
        <f t="shared" si="1"/>
        <v>0</v>
      </c>
      <c r="J27" s="98" t="e">
        <f>VLOOKUP(D:D,BDD!B:L,11,FALSE)</f>
        <v>#N/A</v>
      </c>
    </row>
    <row r="28" spans="1:10">
      <c r="A28" s="6"/>
      <c r="B28" s="6"/>
      <c r="C28" s="126"/>
      <c r="D28" s="126"/>
      <c r="E28" s="69"/>
      <c r="F28" s="7"/>
      <c r="G28" s="9">
        <f t="shared" si="2"/>
        <v>0</v>
      </c>
      <c r="H28" s="9">
        <f t="shared" si="1"/>
        <v>0</v>
      </c>
      <c r="J28" s="98" t="e">
        <f>VLOOKUP(D:D,BDD!B:L,11,FALSE)</f>
        <v>#N/A</v>
      </c>
    </row>
    <row r="29" spans="1:10">
      <c r="G29" s="9">
        <f t="shared" si="2"/>
        <v>0</v>
      </c>
      <c r="H29" s="9">
        <f t="shared" si="1"/>
        <v>0</v>
      </c>
      <c r="J29" s="98" t="e">
        <f>VLOOKUP(D:D,BDD!B:L,11,FALSE)</f>
        <v>#N/A</v>
      </c>
    </row>
    <row r="30" spans="1:10">
      <c r="G30" s="9">
        <f t="shared" si="2"/>
        <v>0</v>
      </c>
      <c r="H30" s="9">
        <f t="shared" si="1"/>
        <v>0</v>
      </c>
      <c r="J30" s="98" t="e">
        <f>VLOOKUP(D:D,BDD!B:L,11,FALSE)</f>
        <v>#N/A</v>
      </c>
    </row>
    <row r="31" spans="1:10">
      <c r="G31" s="9">
        <f t="shared" si="2"/>
        <v>0</v>
      </c>
      <c r="H31" s="9">
        <f t="shared" si="1"/>
        <v>0</v>
      </c>
      <c r="J31" s="98" t="e">
        <f>VLOOKUP(D:D,BDD!B:L,11,FALSE)</f>
        <v>#N/A</v>
      </c>
    </row>
    <row r="32" spans="1:10">
      <c r="G32" s="9">
        <f t="shared" si="2"/>
        <v>0</v>
      </c>
      <c r="H32" s="9">
        <f t="shared" si="1"/>
        <v>0</v>
      </c>
      <c r="J32" s="98" t="e">
        <f>VLOOKUP(D:D,BDD!B:L,11,FALSE)</f>
        <v>#N/A</v>
      </c>
    </row>
    <row r="33" spans="7:10">
      <c r="G33" s="9">
        <f t="shared" si="2"/>
        <v>0</v>
      </c>
      <c r="H33" s="9">
        <f t="shared" si="1"/>
        <v>0</v>
      </c>
      <c r="J33" s="98" t="e">
        <f>VLOOKUP(D:D,BDD!B:L,11,FALSE)</f>
        <v>#N/A</v>
      </c>
    </row>
    <row r="34" spans="7:10">
      <c r="G34" s="9">
        <f t="shared" si="2"/>
        <v>0</v>
      </c>
      <c r="H34" s="9">
        <f t="shared" si="1"/>
        <v>0</v>
      </c>
      <c r="J34" s="98" t="e">
        <f>VLOOKUP(D:D,BDD!B:L,11,FALSE)</f>
        <v>#N/A</v>
      </c>
    </row>
    <row r="35" spans="7:10">
      <c r="G35" s="9">
        <f t="shared" si="2"/>
        <v>0</v>
      </c>
      <c r="H35" s="9">
        <f t="shared" si="1"/>
        <v>0</v>
      </c>
      <c r="J35" s="98" t="e">
        <f>VLOOKUP(D:D,BDD!B:L,11,FALSE)</f>
        <v>#N/A</v>
      </c>
    </row>
    <row r="36" spans="7:10">
      <c r="G36" s="9">
        <f t="shared" si="2"/>
        <v>0</v>
      </c>
      <c r="H36" s="9">
        <f t="shared" si="1"/>
        <v>0</v>
      </c>
      <c r="J36" s="98" t="e">
        <f>VLOOKUP(D:D,BDD!B:L,11,FALSE)</f>
        <v>#N/A</v>
      </c>
    </row>
    <row r="37" spans="7:10">
      <c r="G37" s="9">
        <f t="shared" si="2"/>
        <v>0</v>
      </c>
      <c r="H37" s="9">
        <f t="shared" si="1"/>
        <v>0</v>
      </c>
      <c r="J37" s="98" t="e">
        <f>VLOOKUP(D:D,BDD!B:L,11,FALSE)</f>
        <v>#N/A</v>
      </c>
    </row>
    <row r="38" spans="7:10">
      <c r="G38" s="9">
        <f t="shared" si="2"/>
        <v>0</v>
      </c>
      <c r="H38" s="9">
        <f t="shared" si="1"/>
        <v>0</v>
      </c>
      <c r="J38" s="98" t="e">
        <f>VLOOKUP(D:D,BDD!B:L,11,FALSE)</f>
        <v>#N/A</v>
      </c>
    </row>
    <row r="39" spans="7:10">
      <c r="G39" s="9">
        <f t="shared" si="2"/>
        <v>0</v>
      </c>
      <c r="H39" s="9">
        <f t="shared" si="1"/>
        <v>0</v>
      </c>
      <c r="J39" s="98" t="e">
        <f>VLOOKUP(D:D,BDD!B:L,11,FALSE)</f>
        <v>#N/A</v>
      </c>
    </row>
    <row r="40" spans="7:10">
      <c r="G40" s="9">
        <f t="shared" si="2"/>
        <v>0</v>
      </c>
      <c r="H40" s="9">
        <f t="shared" si="1"/>
        <v>0</v>
      </c>
      <c r="J40" s="98" t="e">
        <f>VLOOKUP(D:D,BDD!B:L,11,FALSE)</f>
        <v>#N/A</v>
      </c>
    </row>
    <row r="41" spans="7:10">
      <c r="G41" s="9">
        <f t="shared" si="2"/>
        <v>0</v>
      </c>
      <c r="H41" s="9">
        <f t="shared" si="1"/>
        <v>0</v>
      </c>
      <c r="J41" s="98" t="e">
        <f>VLOOKUP(D:D,BDD!B:L,11,FALSE)</f>
        <v>#N/A</v>
      </c>
    </row>
    <row r="42" spans="7:10">
      <c r="G42" s="9">
        <f t="shared" si="2"/>
        <v>0</v>
      </c>
      <c r="H42" s="9">
        <f t="shared" si="1"/>
        <v>0</v>
      </c>
      <c r="J42" s="98" t="e">
        <f>VLOOKUP(D:D,BDD!B:L,11,FALSE)</f>
        <v>#N/A</v>
      </c>
    </row>
    <row r="43" spans="7:10">
      <c r="G43" s="9">
        <f t="shared" si="2"/>
        <v>0</v>
      </c>
      <c r="H43" s="9">
        <f t="shared" si="1"/>
        <v>0</v>
      </c>
      <c r="J43" s="98" t="e">
        <f>VLOOKUP(D:D,BDD!B:L,11,FALSE)</f>
        <v>#N/A</v>
      </c>
    </row>
    <row r="44" spans="7:10">
      <c r="G44" s="9">
        <f t="shared" si="2"/>
        <v>0</v>
      </c>
      <c r="H44" s="9">
        <f t="shared" si="1"/>
        <v>0</v>
      </c>
      <c r="J44" s="98" t="e">
        <f>VLOOKUP(D:D,BDD!B:L,11,FALSE)</f>
        <v>#N/A</v>
      </c>
    </row>
    <row r="45" spans="7:10">
      <c r="G45" s="9">
        <f t="shared" si="2"/>
        <v>0</v>
      </c>
      <c r="H45" s="9">
        <f t="shared" si="1"/>
        <v>0</v>
      </c>
      <c r="J45" s="98" t="e">
        <f>VLOOKUP(D:D,BDD!B:L,11,FALSE)</f>
        <v>#N/A</v>
      </c>
    </row>
    <row r="46" spans="7:10">
      <c r="G46" s="9">
        <f t="shared" si="2"/>
        <v>0</v>
      </c>
      <c r="H46" s="9">
        <f t="shared" si="1"/>
        <v>0</v>
      </c>
      <c r="J46" s="98" t="e">
        <f>VLOOKUP(D:D,BDD!B:L,11,FALSE)</f>
        <v>#N/A</v>
      </c>
    </row>
    <row r="47" spans="7:10">
      <c r="G47" s="9">
        <f t="shared" si="2"/>
        <v>0</v>
      </c>
      <c r="H47" s="9">
        <f t="shared" si="1"/>
        <v>0</v>
      </c>
      <c r="J47" s="98" t="e">
        <f>VLOOKUP(D:D,BDD!B:L,11,FALSE)</f>
        <v>#N/A</v>
      </c>
    </row>
    <row r="48" spans="7:10">
      <c r="G48" s="9">
        <f t="shared" si="2"/>
        <v>0</v>
      </c>
      <c r="H48" s="9">
        <f t="shared" si="1"/>
        <v>0</v>
      </c>
      <c r="J48" s="98" t="e">
        <f>VLOOKUP(D:D,BDD!B:L,11,FALSE)</f>
        <v>#N/A</v>
      </c>
    </row>
    <row r="49" spans="7:10">
      <c r="G49" s="9">
        <f t="shared" si="2"/>
        <v>0</v>
      </c>
      <c r="H49" s="9">
        <f t="shared" si="1"/>
        <v>0</v>
      </c>
      <c r="J49" s="98" t="e">
        <f>VLOOKUP(D:D,BDD!B:L,11,FALSE)</f>
        <v>#N/A</v>
      </c>
    </row>
    <row r="50" spans="7:10">
      <c r="G50" s="9">
        <f t="shared" si="2"/>
        <v>0</v>
      </c>
      <c r="H50" s="9">
        <f t="shared" si="1"/>
        <v>0</v>
      </c>
      <c r="J50" s="98" t="e">
        <f>VLOOKUP(D:D,BDD!B:L,11,FALSE)</f>
        <v>#N/A</v>
      </c>
    </row>
    <row r="51" spans="7:10">
      <c r="G51" s="9">
        <f t="shared" si="2"/>
        <v>0</v>
      </c>
      <c r="H51" s="9">
        <f t="shared" si="1"/>
        <v>0</v>
      </c>
      <c r="J51" s="98" t="e">
        <f>VLOOKUP(D:D,BDD!B:L,11,FALSE)</f>
        <v>#N/A</v>
      </c>
    </row>
    <row r="52" spans="7:10">
      <c r="G52" s="9">
        <f t="shared" si="2"/>
        <v>0</v>
      </c>
      <c r="H52" s="9">
        <f t="shared" si="1"/>
        <v>0</v>
      </c>
      <c r="J52" s="98" t="e">
        <f>VLOOKUP(D:D,BDD!B:L,11,FALSE)</f>
        <v>#N/A</v>
      </c>
    </row>
    <row r="53" spans="7:10">
      <c r="G53" s="9">
        <f t="shared" si="2"/>
        <v>0</v>
      </c>
      <c r="H53" s="9">
        <f t="shared" si="1"/>
        <v>0</v>
      </c>
      <c r="J53" s="98" t="e">
        <f>VLOOKUP(D:D,BDD!B:L,11,FALSE)</f>
        <v>#N/A</v>
      </c>
    </row>
    <row r="54" spans="7:10">
      <c r="G54" s="9">
        <f t="shared" si="2"/>
        <v>0</v>
      </c>
      <c r="H54" s="9">
        <f t="shared" si="1"/>
        <v>0</v>
      </c>
      <c r="J54" s="98" t="e">
        <f>VLOOKUP(D:D,BDD!B:L,11,FALSE)</f>
        <v>#N/A</v>
      </c>
    </row>
    <row r="55" spans="7:10">
      <c r="G55" s="9">
        <f t="shared" si="2"/>
        <v>0</v>
      </c>
      <c r="H55" s="9">
        <f t="shared" si="1"/>
        <v>0</v>
      </c>
      <c r="J55" s="98" t="e">
        <f>VLOOKUP(D:D,BDD!B:L,11,FALSE)</f>
        <v>#N/A</v>
      </c>
    </row>
    <row r="56" spans="7:10">
      <c r="G56" s="9">
        <f t="shared" si="2"/>
        <v>0</v>
      </c>
      <c r="H56" s="9">
        <f t="shared" si="1"/>
        <v>0</v>
      </c>
      <c r="J56" s="98" t="e">
        <f>VLOOKUP(D:D,BDD!B:L,11,FALSE)</f>
        <v>#N/A</v>
      </c>
    </row>
    <row r="57" spans="7:10">
      <c r="G57" s="9">
        <f t="shared" si="2"/>
        <v>0</v>
      </c>
      <c r="H57" s="9">
        <f t="shared" si="1"/>
        <v>0</v>
      </c>
      <c r="J57" s="98" t="e">
        <f>VLOOKUP(D:D,BDD!B:L,11,FALSE)</f>
        <v>#N/A</v>
      </c>
    </row>
    <row r="58" spans="7:10">
      <c r="G58" s="9">
        <f t="shared" si="2"/>
        <v>0</v>
      </c>
      <c r="H58" s="9">
        <f t="shared" si="1"/>
        <v>0</v>
      </c>
      <c r="J58" s="98" t="e">
        <f>VLOOKUP(D:D,BDD!B:L,11,FALSE)</f>
        <v>#N/A</v>
      </c>
    </row>
    <row r="59" spans="7:10">
      <c r="G59" s="9">
        <f t="shared" si="2"/>
        <v>0</v>
      </c>
      <c r="H59" s="9">
        <f t="shared" ref="H59:H122" si="3">F59-G59</f>
        <v>0</v>
      </c>
      <c r="J59" s="98" t="e">
        <f>VLOOKUP(D:D,BDD!B:L,11,FALSE)</f>
        <v>#N/A</v>
      </c>
    </row>
    <row r="60" spans="7:10">
      <c r="G60" s="9">
        <f t="shared" si="2"/>
        <v>0</v>
      </c>
      <c r="H60" s="9">
        <f t="shared" si="3"/>
        <v>0</v>
      </c>
      <c r="J60" s="98" t="e">
        <f>VLOOKUP(D:D,BDD!B:L,11,FALSE)</f>
        <v>#N/A</v>
      </c>
    </row>
    <row r="61" spans="7:10">
      <c r="G61" s="9">
        <f t="shared" si="2"/>
        <v>0</v>
      </c>
      <c r="H61" s="9">
        <f t="shared" si="3"/>
        <v>0</v>
      </c>
      <c r="J61" s="98" t="e">
        <f>VLOOKUP(D:D,BDD!B:L,11,FALSE)</f>
        <v>#N/A</v>
      </c>
    </row>
    <row r="62" spans="7:10">
      <c r="G62" s="9">
        <f t="shared" si="2"/>
        <v>0</v>
      </c>
      <c r="H62" s="9">
        <f t="shared" si="3"/>
        <v>0</v>
      </c>
      <c r="J62" s="98" t="e">
        <f>VLOOKUP(D:D,BDD!B:L,11,FALSE)</f>
        <v>#N/A</v>
      </c>
    </row>
    <row r="63" spans="7:10">
      <c r="G63" s="9">
        <f t="shared" si="2"/>
        <v>0</v>
      </c>
      <c r="H63" s="9">
        <f t="shared" si="3"/>
        <v>0</v>
      </c>
      <c r="J63" s="98" t="e">
        <f>VLOOKUP(D:D,BDD!B:L,11,FALSE)</f>
        <v>#N/A</v>
      </c>
    </row>
    <row r="64" spans="7:10">
      <c r="G64" s="9">
        <f t="shared" si="2"/>
        <v>0</v>
      </c>
      <c r="H64" s="9">
        <f t="shared" si="3"/>
        <v>0</v>
      </c>
      <c r="J64" s="98" t="e">
        <f>VLOOKUP(D:D,BDD!B:L,11,FALSE)</f>
        <v>#N/A</v>
      </c>
    </row>
    <row r="65" spans="7:10">
      <c r="G65" s="9">
        <f t="shared" si="2"/>
        <v>0</v>
      </c>
      <c r="H65" s="9">
        <f t="shared" si="3"/>
        <v>0</v>
      </c>
      <c r="J65" s="98" t="e">
        <f>VLOOKUP(D:D,BDD!B:L,11,FALSE)</f>
        <v>#N/A</v>
      </c>
    </row>
    <row r="66" spans="7:10">
      <c r="G66" s="9">
        <f t="shared" si="2"/>
        <v>0</v>
      </c>
      <c r="H66" s="9">
        <f t="shared" si="3"/>
        <v>0</v>
      </c>
      <c r="J66" s="98" t="e">
        <f>VLOOKUP(D:D,BDD!B:L,11,FALSE)</f>
        <v>#N/A</v>
      </c>
    </row>
    <row r="67" spans="7:10">
      <c r="G67" s="9">
        <f t="shared" si="2"/>
        <v>0</v>
      </c>
      <c r="H67" s="9">
        <f t="shared" si="3"/>
        <v>0</v>
      </c>
      <c r="J67" s="98" t="e">
        <f>VLOOKUP(D:D,BDD!B:L,11,FALSE)</f>
        <v>#N/A</v>
      </c>
    </row>
    <row r="68" spans="7:10">
      <c r="G68" s="9">
        <f t="shared" si="2"/>
        <v>0</v>
      </c>
      <c r="H68" s="9">
        <f t="shared" si="3"/>
        <v>0</v>
      </c>
      <c r="J68" s="98" t="e">
        <f>VLOOKUP(D:D,BDD!B:L,11,FALSE)</f>
        <v>#N/A</v>
      </c>
    </row>
    <row r="69" spans="7:10">
      <c r="G69" s="9">
        <f t="shared" si="2"/>
        <v>0</v>
      </c>
      <c r="H69" s="9">
        <f t="shared" si="3"/>
        <v>0</v>
      </c>
      <c r="J69" s="98" t="e">
        <f>VLOOKUP(D:D,BDD!B:L,11,FALSE)</f>
        <v>#N/A</v>
      </c>
    </row>
    <row r="70" spans="7:10">
      <c r="G70" s="9">
        <f t="shared" si="2"/>
        <v>0</v>
      </c>
      <c r="H70" s="9">
        <f t="shared" si="3"/>
        <v>0</v>
      </c>
      <c r="J70" s="98" t="e">
        <f>VLOOKUP(D:D,BDD!B:L,11,FALSE)</f>
        <v>#N/A</v>
      </c>
    </row>
    <row r="71" spans="7:10">
      <c r="G71" s="9">
        <f t="shared" si="2"/>
        <v>0</v>
      </c>
      <c r="H71" s="9">
        <f t="shared" si="3"/>
        <v>0</v>
      </c>
      <c r="J71" s="98" t="e">
        <f>VLOOKUP(D:D,BDD!B:L,11,FALSE)</f>
        <v>#N/A</v>
      </c>
    </row>
    <row r="72" spans="7:10">
      <c r="G72" s="9">
        <f t="shared" si="2"/>
        <v>0</v>
      </c>
      <c r="H72" s="9">
        <f t="shared" si="3"/>
        <v>0</v>
      </c>
      <c r="J72" s="98" t="e">
        <f>VLOOKUP(D:D,BDD!B:L,11,FALSE)</f>
        <v>#N/A</v>
      </c>
    </row>
    <row r="73" spans="7:10">
      <c r="G73" s="9">
        <f t="shared" si="2"/>
        <v>0</v>
      </c>
      <c r="H73" s="9">
        <f t="shared" si="3"/>
        <v>0</v>
      </c>
      <c r="J73" s="98" t="e">
        <f>VLOOKUP(D:D,BDD!B:L,11,FALSE)</f>
        <v>#N/A</v>
      </c>
    </row>
    <row r="74" spans="7:10">
      <c r="G74" s="9">
        <f t="shared" si="2"/>
        <v>0</v>
      </c>
      <c r="H74" s="9">
        <f t="shared" si="3"/>
        <v>0</v>
      </c>
      <c r="J74" s="98" t="e">
        <f>VLOOKUP(D:D,BDD!B:L,11,FALSE)</f>
        <v>#N/A</v>
      </c>
    </row>
    <row r="75" spans="7:10">
      <c r="G75" s="9">
        <f t="shared" si="2"/>
        <v>0</v>
      </c>
      <c r="H75" s="9">
        <f t="shared" si="3"/>
        <v>0</v>
      </c>
      <c r="J75" s="98" t="e">
        <f>VLOOKUP(D:D,BDD!B:L,11,FALSE)</f>
        <v>#N/A</v>
      </c>
    </row>
    <row r="76" spans="7:10">
      <c r="G76" s="9">
        <f t="shared" ref="G76:G139" si="4">IFERROR(F76/(1+J76/100),0)</f>
        <v>0</v>
      </c>
      <c r="H76" s="9">
        <f t="shared" si="3"/>
        <v>0</v>
      </c>
      <c r="J76" s="98" t="e">
        <f>VLOOKUP(D:D,BDD!B:L,11,FALSE)</f>
        <v>#N/A</v>
      </c>
    </row>
    <row r="77" spans="7:10">
      <c r="G77" s="9">
        <f t="shared" si="4"/>
        <v>0</v>
      </c>
      <c r="H77" s="9">
        <f t="shared" si="3"/>
        <v>0</v>
      </c>
      <c r="J77" s="98" t="e">
        <f>VLOOKUP(D:D,BDD!B:L,11,FALSE)</f>
        <v>#N/A</v>
      </c>
    </row>
    <row r="78" spans="7:10">
      <c r="G78" s="9">
        <f t="shared" si="4"/>
        <v>0</v>
      </c>
      <c r="H78" s="9">
        <f t="shared" si="3"/>
        <v>0</v>
      </c>
      <c r="J78" s="98" t="e">
        <f>VLOOKUP(D:D,BDD!B:L,11,FALSE)</f>
        <v>#N/A</v>
      </c>
    </row>
    <row r="79" spans="7:10">
      <c r="G79" s="9">
        <f t="shared" si="4"/>
        <v>0</v>
      </c>
      <c r="H79" s="9">
        <f t="shared" si="3"/>
        <v>0</v>
      </c>
      <c r="J79" s="98" t="e">
        <f>VLOOKUP(D:D,BDD!B:L,11,FALSE)</f>
        <v>#N/A</v>
      </c>
    </row>
    <row r="80" spans="7:10">
      <c r="G80" s="9">
        <f t="shared" si="4"/>
        <v>0</v>
      </c>
      <c r="H80" s="9">
        <f t="shared" si="3"/>
        <v>0</v>
      </c>
      <c r="J80" s="98" t="e">
        <f>VLOOKUP(D:D,BDD!B:L,11,FALSE)</f>
        <v>#N/A</v>
      </c>
    </row>
    <row r="81" spans="7:10">
      <c r="G81" s="9">
        <f t="shared" si="4"/>
        <v>0</v>
      </c>
      <c r="H81" s="9">
        <f t="shared" si="3"/>
        <v>0</v>
      </c>
      <c r="J81" s="98" t="e">
        <f>VLOOKUP(D:D,BDD!B:L,11,FALSE)</f>
        <v>#N/A</v>
      </c>
    </row>
    <row r="82" spans="7:10">
      <c r="G82" s="9">
        <f t="shared" si="4"/>
        <v>0</v>
      </c>
      <c r="H82" s="9">
        <f t="shared" si="3"/>
        <v>0</v>
      </c>
      <c r="J82" s="98" t="e">
        <f>VLOOKUP(D:D,BDD!B:L,11,FALSE)</f>
        <v>#N/A</v>
      </c>
    </row>
    <row r="83" spans="7:10">
      <c r="G83" s="9">
        <f t="shared" si="4"/>
        <v>0</v>
      </c>
      <c r="H83" s="9">
        <f t="shared" si="3"/>
        <v>0</v>
      </c>
      <c r="J83" s="98" t="e">
        <f>VLOOKUP(D:D,BDD!B:L,11,FALSE)</f>
        <v>#N/A</v>
      </c>
    </row>
    <row r="84" spans="7:10">
      <c r="G84" s="9">
        <f t="shared" si="4"/>
        <v>0</v>
      </c>
      <c r="H84" s="9">
        <f t="shared" si="3"/>
        <v>0</v>
      </c>
      <c r="J84" s="98" t="e">
        <f>VLOOKUP(D:D,BDD!B:L,11,FALSE)</f>
        <v>#N/A</v>
      </c>
    </row>
    <row r="85" spans="7:10">
      <c r="G85" s="9">
        <f t="shared" si="4"/>
        <v>0</v>
      </c>
      <c r="H85" s="9">
        <f t="shared" si="3"/>
        <v>0</v>
      </c>
      <c r="J85" s="98" t="e">
        <f>VLOOKUP(D:D,BDD!B:L,11,FALSE)</f>
        <v>#N/A</v>
      </c>
    </row>
    <row r="86" spans="7:10">
      <c r="G86" s="9">
        <f t="shared" si="4"/>
        <v>0</v>
      </c>
      <c r="H86" s="9">
        <f t="shared" si="3"/>
        <v>0</v>
      </c>
      <c r="J86" s="98" t="e">
        <f>VLOOKUP(D:D,BDD!B:L,11,FALSE)</f>
        <v>#N/A</v>
      </c>
    </row>
    <row r="87" spans="7:10">
      <c r="G87" s="9">
        <f t="shared" si="4"/>
        <v>0</v>
      </c>
      <c r="H87" s="9">
        <f t="shared" si="3"/>
        <v>0</v>
      </c>
      <c r="J87" s="98" t="e">
        <f>VLOOKUP(D:D,BDD!B:L,11,FALSE)</f>
        <v>#N/A</v>
      </c>
    </row>
    <row r="88" spans="7:10">
      <c r="G88" s="9">
        <f t="shared" si="4"/>
        <v>0</v>
      </c>
      <c r="H88" s="9">
        <f t="shared" si="3"/>
        <v>0</v>
      </c>
      <c r="J88" s="98" t="e">
        <f>VLOOKUP(D:D,BDD!B:L,11,FALSE)</f>
        <v>#N/A</v>
      </c>
    </row>
    <row r="89" spans="7:10">
      <c r="G89" s="9">
        <f t="shared" si="4"/>
        <v>0</v>
      </c>
      <c r="H89" s="9">
        <f t="shared" si="3"/>
        <v>0</v>
      </c>
      <c r="J89" s="98" t="e">
        <f>VLOOKUP(D:D,BDD!B:L,11,FALSE)</f>
        <v>#N/A</v>
      </c>
    </row>
    <row r="90" spans="7:10">
      <c r="G90" s="9">
        <f t="shared" si="4"/>
        <v>0</v>
      </c>
      <c r="H90" s="9">
        <f t="shared" si="3"/>
        <v>0</v>
      </c>
      <c r="J90" s="98" t="e">
        <f>VLOOKUP(D:D,BDD!B:L,11,FALSE)</f>
        <v>#N/A</v>
      </c>
    </row>
    <row r="91" spans="7:10">
      <c r="G91" s="9">
        <f t="shared" si="4"/>
        <v>0</v>
      </c>
      <c r="H91" s="9">
        <f t="shared" si="3"/>
        <v>0</v>
      </c>
      <c r="J91" s="98" t="e">
        <f>VLOOKUP(D:D,BDD!B:L,11,FALSE)</f>
        <v>#N/A</v>
      </c>
    </row>
    <row r="92" spans="7:10">
      <c r="G92" s="9">
        <f t="shared" si="4"/>
        <v>0</v>
      </c>
      <c r="H92" s="9">
        <f t="shared" si="3"/>
        <v>0</v>
      </c>
      <c r="J92" s="98" t="e">
        <f>VLOOKUP(D:D,BDD!B:L,11,FALSE)</f>
        <v>#N/A</v>
      </c>
    </row>
    <row r="93" spans="7:10">
      <c r="G93" s="9">
        <f t="shared" si="4"/>
        <v>0</v>
      </c>
      <c r="H93" s="9">
        <f t="shared" si="3"/>
        <v>0</v>
      </c>
      <c r="J93" s="98" t="e">
        <f>VLOOKUP(D:D,BDD!B:L,11,FALSE)</f>
        <v>#N/A</v>
      </c>
    </row>
    <row r="94" spans="7:10">
      <c r="G94" s="9">
        <f t="shared" si="4"/>
        <v>0</v>
      </c>
      <c r="H94" s="9">
        <f t="shared" si="3"/>
        <v>0</v>
      </c>
      <c r="J94" s="98" t="e">
        <f>VLOOKUP(D:D,BDD!B:L,11,FALSE)</f>
        <v>#N/A</v>
      </c>
    </row>
    <row r="95" spans="7:10">
      <c r="G95" s="9">
        <f t="shared" si="4"/>
        <v>0</v>
      </c>
      <c r="H95" s="9">
        <f t="shared" si="3"/>
        <v>0</v>
      </c>
      <c r="J95" s="98" t="e">
        <f>VLOOKUP(D:D,BDD!B:L,11,FALSE)</f>
        <v>#N/A</v>
      </c>
    </row>
    <row r="96" spans="7:10">
      <c r="G96" s="9">
        <f t="shared" si="4"/>
        <v>0</v>
      </c>
      <c r="H96" s="9">
        <f t="shared" si="3"/>
        <v>0</v>
      </c>
      <c r="J96" s="98" t="e">
        <f>VLOOKUP(D:D,BDD!B:L,11,FALSE)</f>
        <v>#N/A</v>
      </c>
    </row>
    <row r="97" spans="7:10">
      <c r="G97" s="9">
        <f t="shared" si="4"/>
        <v>0</v>
      </c>
      <c r="H97" s="9">
        <f t="shared" si="3"/>
        <v>0</v>
      </c>
      <c r="J97" s="98" t="e">
        <f>VLOOKUP(D:D,BDD!B:L,11,FALSE)</f>
        <v>#N/A</v>
      </c>
    </row>
    <row r="98" spans="7:10">
      <c r="G98" s="9">
        <f t="shared" si="4"/>
        <v>0</v>
      </c>
      <c r="H98" s="9">
        <f t="shared" si="3"/>
        <v>0</v>
      </c>
      <c r="J98" s="98" t="e">
        <f>VLOOKUP(D:D,BDD!B:L,11,FALSE)</f>
        <v>#N/A</v>
      </c>
    </row>
    <row r="99" spans="7:10">
      <c r="G99" s="9">
        <f t="shared" si="4"/>
        <v>0</v>
      </c>
      <c r="H99" s="9">
        <f t="shared" si="3"/>
        <v>0</v>
      </c>
      <c r="J99" s="98" t="e">
        <f>VLOOKUP(D:D,BDD!B:L,11,FALSE)</f>
        <v>#N/A</v>
      </c>
    </row>
    <row r="100" spans="7:10">
      <c r="G100" s="9">
        <f t="shared" si="4"/>
        <v>0</v>
      </c>
      <c r="H100" s="9">
        <f t="shared" si="3"/>
        <v>0</v>
      </c>
      <c r="J100" s="98" t="e">
        <f>VLOOKUP(D:D,BDD!B:L,11,FALSE)</f>
        <v>#N/A</v>
      </c>
    </row>
    <row r="101" spans="7:10">
      <c r="G101" s="9">
        <f t="shared" si="4"/>
        <v>0</v>
      </c>
      <c r="H101" s="9">
        <f t="shared" si="3"/>
        <v>0</v>
      </c>
      <c r="J101" s="98" t="e">
        <f>VLOOKUP(D:D,BDD!B:L,11,FALSE)</f>
        <v>#N/A</v>
      </c>
    </row>
    <row r="102" spans="7:10">
      <c r="G102" s="9">
        <f t="shared" si="4"/>
        <v>0</v>
      </c>
      <c r="H102" s="9">
        <f t="shared" si="3"/>
        <v>0</v>
      </c>
      <c r="J102" s="98" t="e">
        <f>VLOOKUP(D:D,BDD!B:L,11,FALSE)</f>
        <v>#N/A</v>
      </c>
    </row>
    <row r="103" spans="7:10">
      <c r="G103" s="9">
        <f t="shared" si="4"/>
        <v>0</v>
      </c>
      <c r="H103" s="9">
        <f t="shared" si="3"/>
        <v>0</v>
      </c>
      <c r="J103" s="98" t="e">
        <f>VLOOKUP(D:D,BDD!B:L,11,FALSE)</f>
        <v>#N/A</v>
      </c>
    </row>
    <row r="104" spans="7:10">
      <c r="G104" s="9">
        <f t="shared" si="4"/>
        <v>0</v>
      </c>
      <c r="H104" s="9">
        <f t="shared" si="3"/>
        <v>0</v>
      </c>
      <c r="J104" s="98" t="e">
        <f>VLOOKUP(D:D,BDD!B:L,11,FALSE)</f>
        <v>#N/A</v>
      </c>
    </row>
    <row r="105" spans="7:10">
      <c r="G105" s="9">
        <f t="shared" si="4"/>
        <v>0</v>
      </c>
      <c r="H105" s="9">
        <f t="shared" si="3"/>
        <v>0</v>
      </c>
      <c r="J105" s="98" t="e">
        <f>VLOOKUP(D:D,BDD!B:L,11,FALSE)</f>
        <v>#N/A</v>
      </c>
    </row>
    <row r="106" spans="7:10">
      <c r="G106" s="9">
        <f t="shared" si="4"/>
        <v>0</v>
      </c>
      <c r="H106" s="9">
        <f t="shared" si="3"/>
        <v>0</v>
      </c>
      <c r="J106" s="98" t="e">
        <f>VLOOKUP(D:D,BDD!B:L,11,FALSE)</f>
        <v>#N/A</v>
      </c>
    </row>
    <row r="107" spans="7:10">
      <c r="G107" s="9">
        <f t="shared" si="4"/>
        <v>0</v>
      </c>
      <c r="H107" s="9">
        <f t="shared" si="3"/>
        <v>0</v>
      </c>
      <c r="J107" s="98" t="e">
        <f>VLOOKUP(D:D,BDD!B:L,11,FALSE)</f>
        <v>#N/A</v>
      </c>
    </row>
    <row r="108" spans="7:10">
      <c r="G108" s="9">
        <f t="shared" si="4"/>
        <v>0</v>
      </c>
      <c r="H108" s="9">
        <f t="shared" si="3"/>
        <v>0</v>
      </c>
      <c r="J108" s="98" t="e">
        <f>VLOOKUP(D:D,BDD!B:L,11,FALSE)</f>
        <v>#N/A</v>
      </c>
    </row>
    <row r="109" spans="7:10">
      <c r="G109" s="9">
        <f t="shared" si="4"/>
        <v>0</v>
      </c>
      <c r="H109" s="9">
        <f t="shared" si="3"/>
        <v>0</v>
      </c>
      <c r="J109" s="98" t="e">
        <f>VLOOKUP(D:D,BDD!B:L,11,FALSE)</f>
        <v>#N/A</v>
      </c>
    </row>
    <row r="110" spans="7:10">
      <c r="G110" s="9">
        <f t="shared" si="4"/>
        <v>0</v>
      </c>
      <c r="H110" s="9">
        <f t="shared" si="3"/>
        <v>0</v>
      </c>
      <c r="J110" s="98" t="e">
        <f>VLOOKUP(D:D,BDD!B:L,11,FALSE)</f>
        <v>#N/A</v>
      </c>
    </row>
    <row r="111" spans="7:10">
      <c r="G111" s="9">
        <f t="shared" si="4"/>
        <v>0</v>
      </c>
      <c r="H111" s="9">
        <f t="shared" si="3"/>
        <v>0</v>
      </c>
      <c r="J111" s="98" t="e">
        <f>VLOOKUP(D:D,BDD!B:L,11,FALSE)</f>
        <v>#N/A</v>
      </c>
    </row>
    <row r="112" spans="7:10">
      <c r="G112" s="9">
        <f t="shared" si="4"/>
        <v>0</v>
      </c>
      <c r="H112" s="9">
        <f t="shared" si="3"/>
        <v>0</v>
      </c>
      <c r="J112" s="98" t="e">
        <f>VLOOKUP(D:D,BDD!B:L,11,FALSE)</f>
        <v>#N/A</v>
      </c>
    </row>
    <row r="113" spans="7:10">
      <c r="G113" s="9">
        <f t="shared" si="4"/>
        <v>0</v>
      </c>
      <c r="H113" s="9">
        <f t="shared" si="3"/>
        <v>0</v>
      </c>
      <c r="J113" s="98" t="e">
        <f>VLOOKUP(D:D,BDD!B:L,11,FALSE)</f>
        <v>#N/A</v>
      </c>
    </row>
    <row r="114" spans="7:10">
      <c r="G114" s="9">
        <f t="shared" si="4"/>
        <v>0</v>
      </c>
      <c r="H114" s="9">
        <f t="shared" si="3"/>
        <v>0</v>
      </c>
      <c r="J114" s="98" t="e">
        <f>VLOOKUP(D:D,BDD!B:L,11,FALSE)</f>
        <v>#N/A</v>
      </c>
    </row>
    <row r="115" spans="7:10">
      <c r="G115" s="9">
        <f t="shared" si="4"/>
        <v>0</v>
      </c>
      <c r="H115" s="9">
        <f t="shared" si="3"/>
        <v>0</v>
      </c>
      <c r="J115" s="98" t="e">
        <f>VLOOKUP(D:D,BDD!B:L,11,FALSE)</f>
        <v>#N/A</v>
      </c>
    </row>
    <row r="116" spans="7:10">
      <c r="G116" s="9">
        <f t="shared" si="4"/>
        <v>0</v>
      </c>
      <c r="H116" s="9">
        <f t="shared" si="3"/>
        <v>0</v>
      </c>
      <c r="J116" s="98" t="e">
        <f>VLOOKUP(D:D,BDD!B:L,11,FALSE)</f>
        <v>#N/A</v>
      </c>
    </row>
    <row r="117" spans="7:10">
      <c r="G117" s="9">
        <f t="shared" si="4"/>
        <v>0</v>
      </c>
      <c r="H117" s="9">
        <f t="shared" si="3"/>
        <v>0</v>
      </c>
      <c r="J117" s="98" t="e">
        <f>VLOOKUP(D:D,BDD!B:L,11,FALSE)</f>
        <v>#N/A</v>
      </c>
    </row>
    <row r="118" spans="7:10">
      <c r="G118" s="9">
        <f t="shared" si="4"/>
        <v>0</v>
      </c>
      <c r="H118" s="9">
        <f t="shared" si="3"/>
        <v>0</v>
      </c>
      <c r="J118" s="98" t="e">
        <f>VLOOKUP(D:D,BDD!B:L,11,FALSE)</f>
        <v>#N/A</v>
      </c>
    </row>
    <row r="119" spans="7:10">
      <c r="G119" s="9">
        <f t="shared" si="4"/>
        <v>0</v>
      </c>
      <c r="H119" s="9">
        <f t="shared" si="3"/>
        <v>0</v>
      </c>
      <c r="J119" s="98" t="e">
        <f>VLOOKUP(D:D,BDD!B:L,11,FALSE)</f>
        <v>#N/A</v>
      </c>
    </row>
    <row r="120" spans="7:10">
      <c r="G120" s="9">
        <f t="shared" si="4"/>
        <v>0</v>
      </c>
      <c r="H120" s="9">
        <f t="shared" si="3"/>
        <v>0</v>
      </c>
      <c r="J120" s="98" t="e">
        <f>VLOOKUP(D:D,BDD!B:L,11,FALSE)</f>
        <v>#N/A</v>
      </c>
    </row>
    <row r="121" spans="7:10">
      <c r="G121" s="9">
        <f t="shared" si="4"/>
        <v>0</v>
      </c>
      <c r="H121" s="9">
        <f t="shared" si="3"/>
        <v>0</v>
      </c>
      <c r="J121" s="98" t="e">
        <f>VLOOKUP(D:D,BDD!B:L,11,FALSE)</f>
        <v>#N/A</v>
      </c>
    </row>
    <row r="122" spans="7:10">
      <c r="G122" s="9">
        <f t="shared" si="4"/>
        <v>0</v>
      </c>
      <c r="H122" s="9">
        <f t="shared" si="3"/>
        <v>0</v>
      </c>
      <c r="J122" s="98" t="e">
        <f>VLOOKUP(D:D,BDD!B:L,11,FALSE)</f>
        <v>#N/A</v>
      </c>
    </row>
    <row r="123" spans="7:10">
      <c r="G123" s="9">
        <f t="shared" si="4"/>
        <v>0</v>
      </c>
      <c r="H123" s="9">
        <f t="shared" ref="H123:H186" si="5">F123-G123</f>
        <v>0</v>
      </c>
      <c r="J123" s="98" t="e">
        <f>VLOOKUP(D:D,BDD!B:L,11,FALSE)</f>
        <v>#N/A</v>
      </c>
    </row>
    <row r="124" spans="7:10">
      <c r="G124" s="9">
        <f t="shared" si="4"/>
        <v>0</v>
      </c>
      <c r="H124" s="9">
        <f t="shared" si="5"/>
        <v>0</v>
      </c>
      <c r="J124" s="98" t="e">
        <f>VLOOKUP(D:D,BDD!B:L,11,FALSE)</f>
        <v>#N/A</v>
      </c>
    </row>
    <row r="125" spans="7:10">
      <c r="G125" s="9">
        <f t="shared" si="4"/>
        <v>0</v>
      </c>
      <c r="H125" s="9">
        <f t="shared" si="5"/>
        <v>0</v>
      </c>
      <c r="J125" s="98" t="e">
        <f>VLOOKUP(D:D,BDD!B:L,11,FALSE)</f>
        <v>#N/A</v>
      </c>
    </row>
    <row r="126" spans="7:10">
      <c r="G126" s="9">
        <f t="shared" si="4"/>
        <v>0</v>
      </c>
      <c r="H126" s="9">
        <f t="shared" si="5"/>
        <v>0</v>
      </c>
      <c r="J126" s="98" t="e">
        <f>VLOOKUP(D:D,BDD!B:L,11,FALSE)</f>
        <v>#N/A</v>
      </c>
    </row>
    <row r="127" spans="7:10">
      <c r="G127" s="9">
        <f t="shared" si="4"/>
        <v>0</v>
      </c>
      <c r="H127" s="9">
        <f t="shared" si="5"/>
        <v>0</v>
      </c>
      <c r="J127" s="98" t="e">
        <f>VLOOKUP(D:D,BDD!B:L,11,FALSE)</f>
        <v>#N/A</v>
      </c>
    </row>
    <row r="128" spans="7:10">
      <c r="G128" s="9">
        <f t="shared" si="4"/>
        <v>0</v>
      </c>
      <c r="H128" s="9">
        <f t="shared" si="5"/>
        <v>0</v>
      </c>
      <c r="J128" s="98" t="e">
        <f>VLOOKUP(D:D,BDD!B:L,11,FALSE)</f>
        <v>#N/A</v>
      </c>
    </row>
    <row r="129" spans="7:10">
      <c r="G129" s="9">
        <f t="shared" si="4"/>
        <v>0</v>
      </c>
      <c r="H129" s="9">
        <f t="shared" si="5"/>
        <v>0</v>
      </c>
      <c r="J129" s="98" t="e">
        <f>VLOOKUP(D:D,BDD!B:L,11,FALSE)</f>
        <v>#N/A</v>
      </c>
    </row>
    <row r="130" spans="7:10">
      <c r="G130" s="9">
        <f t="shared" si="4"/>
        <v>0</v>
      </c>
      <c r="H130" s="9">
        <f t="shared" si="5"/>
        <v>0</v>
      </c>
      <c r="J130" s="98" t="e">
        <f>VLOOKUP(D:D,BDD!B:L,11,FALSE)</f>
        <v>#N/A</v>
      </c>
    </row>
    <row r="131" spans="7:10">
      <c r="G131" s="9">
        <f t="shared" si="4"/>
        <v>0</v>
      </c>
      <c r="H131" s="9">
        <f t="shared" si="5"/>
        <v>0</v>
      </c>
      <c r="J131" s="98" t="e">
        <f>VLOOKUP(D:D,BDD!B:L,11,FALSE)</f>
        <v>#N/A</v>
      </c>
    </row>
    <row r="132" spans="7:10">
      <c r="G132" s="9">
        <f t="shared" si="4"/>
        <v>0</v>
      </c>
      <c r="H132" s="9">
        <f t="shared" si="5"/>
        <v>0</v>
      </c>
      <c r="J132" s="98" t="e">
        <f>VLOOKUP(D:D,BDD!B:L,11,FALSE)</f>
        <v>#N/A</v>
      </c>
    </row>
    <row r="133" spans="7:10">
      <c r="G133" s="9">
        <f t="shared" si="4"/>
        <v>0</v>
      </c>
      <c r="H133" s="9">
        <f t="shared" si="5"/>
        <v>0</v>
      </c>
      <c r="J133" s="98" t="e">
        <f>VLOOKUP(D:D,BDD!B:L,11,FALSE)</f>
        <v>#N/A</v>
      </c>
    </row>
    <row r="134" spans="7:10">
      <c r="G134" s="9">
        <f t="shared" si="4"/>
        <v>0</v>
      </c>
      <c r="H134" s="9">
        <f t="shared" si="5"/>
        <v>0</v>
      </c>
      <c r="J134" s="98" t="e">
        <f>VLOOKUP(D:D,BDD!B:L,11,FALSE)</f>
        <v>#N/A</v>
      </c>
    </row>
    <row r="135" spans="7:10">
      <c r="G135" s="9">
        <f t="shared" si="4"/>
        <v>0</v>
      </c>
      <c r="H135" s="9">
        <f t="shared" si="5"/>
        <v>0</v>
      </c>
      <c r="J135" s="98" t="e">
        <f>VLOOKUP(D:D,BDD!B:L,11,FALSE)</f>
        <v>#N/A</v>
      </c>
    </row>
    <row r="136" spans="7:10">
      <c r="G136" s="9">
        <f t="shared" si="4"/>
        <v>0</v>
      </c>
      <c r="H136" s="9">
        <f t="shared" si="5"/>
        <v>0</v>
      </c>
      <c r="J136" s="98" t="e">
        <f>VLOOKUP(D:D,BDD!B:L,11,FALSE)</f>
        <v>#N/A</v>
      </c>
    </row>
    <row r="137" spans="7:10">
      <c r="G137" s="9">
        <f t="shared" si="4"/>
        <v>0</v>
      </c>
      <c r="H137" s="9">
        <f t="shared" si="5"/>
        <v>0</v>
      </c>
      <c r="J137" s="98" t="e">
        <f>VLOOKUP(D:D,BDD!B:L,11,FALSE)</f>
        <v>#N/A</v>
      </c>
    </row>
    <row r="138" spans="7:10">
      <c r="G138" s="9">
        <f t="shared" si="4"/>
        <v>0</v>
      </c>
      <c r="H138" s="9">
        <f t="shared" si="5"/>
        <v>0</v>
      </c>
      <c r="J138" s="98" t="e">
        <f>VLOOKUP(D:D,BDD!B:L,11,FALSE)</f>
        <v>#N/A</v>
      </c>
    </row>
    <row r="139" spans="7:10">
      <c r="G139" s="9">
        <f t="shared" si="4"/>
        <v>0</v>
      </c>
      <c r="H139" s="9">
        <f t="shared" si="5"/>
        <v>0</v>
      </c>
      <c r="J139" s="98" t="e">
        <f>VLOOKUP(D:D,BDD!B:L,11,FALSE)</f>
        <v>#N/A</v>
      </c>
    </row>
    <row r="140" spans="7:10">
      <c r="G140" s="9">
        <f t="shared" ref="G140:G203" si="6">IFERROR(F140/(1+J140/100),0)</f>
        <v>0</v>
      </c>
      <c r="H140" s="9">
        <f t="shared" si="5"/>
        <v>0</v>
      </c>
      <c r="J140" s="98" t="e">
        <f>VLOOKUP(D:D,BDD!B:L,11,FALSE)</f>
        <v>#N/A</v>
      </c>
    </row>
    <row r="141" spans="7:10">
      <c r="G141" s="9">
        <f t="shared" si="6"/>
        <v>0</v>
      </c>
      <c r="H141" s="9">
        <f t="shared" si="5"/>
        <v>0</v>
      </c>
      <c r="J141" s="98" t="e">
        <f>VLOOKUP(D:D,BDD!B:L,11,FALSE)</f>
        <v>#N/A</v>
      </c>
    </row>
    <row r="142" spans="7:10">
      <c r="G142" s="9">
        <f t="shared" si="6"/>
        <v>0</v>
      </c>
      <c r="H142" s="9">
        <f t="shared" si="5"/>
        <v>0</v>
      </c>
      <c r="J142" s="98" t="e">
        <f>VLOOKUP(D:D,BDD!B:L,11,FALSE)</f>
        <v>#N/A</v>
      </c>
    </row>
    <row r="143" spans="7:10">
      <c r="G143" s="9">
        <f t="shared" si="6"/>
        <v>0</v>
      </c>
      <c r="H143" s="9">
        <f t="shared" si="5"/>
        <v>0</v>
      </c>
      <c r="J143" s="98" t="e">
        <f>VLOOKUP(D:D,BDD!B:L,11,FALSE)</f>
        <v>#N/A</v>
      </c>
    </row>
    <row r="144" spans="7:10">
      <c r="G144" s="9">
        <f t="shared" si="6"/>
        <v>0</v>
      </c>
      <c r="H144" s="9">
        <f t="shared" si="5"/>
        <v>0</v>
      </c>
      <c r="J144" s="98" t="e">
        <f>VLOOKUP(D:D,BDD!B:L,11,FALSE)</f>
        <v>#N/A</v>
      </c>
    </row>
    <row r="145" spans="7:10">
      <c r="G145" s="9">
        <f t="shared" si="6"/>
        <v>0</v>
      </c>
      <c r="H145" s="9">
        <f t="shared" si="5"/>
        <v>0</v>
      </c>
      <c r="J145" s="98" t="e">
        <f>VLOOKUP(D:D,BDD!B:L,11,FALSE)</f>
        <v>#N/A</v>
      </c>
    </row>
    <row r="146" spans="7:10">
      <c r="G146" s="9">
        <f t="shared" si="6"/>
        <v>0</v>
      </c>
      <c r="H146" s="9">
        <f t="shared" si="5"/>
        <v>0</v>
      </c>
      <c r="J146" s="98" t="e">
        <f>VLOOKUP(D:D,BDD!B:L,11,FALSE)</f>
        <v>#N/A</v>
      </c>
    </row>
    <row r="147" spans="7:10">
      <c r="G147" s="9">
        <f t="shared" si="6"/>
        <v>0</v>
      </c>
      <c r="H147" s="9">
        <f t="shared" si="5"/>
        <v>0</v>
      </c>
      <c r="J147" s="98" t="e">
        <f>VLOOKUP(D:D,BDD!B:L,11,FALSE)</f>
        <v>#N/A</v>
      </c>
    </row>
    <row r="148" spans="7:10">
      <c r="G148" s="9">
        <f t="shared" si="6"/>
        <v>0</v>
      </c>
      <c r="H148" s="9">
        <f t="shared" si="5"/>
        <v>0</v>
      </c>
      <c r="J148" s="98" t="e">
        <f>VLOOKUP(D:D,BDD!B:L,11,FALSE)</f>
        <v>#N/A</v>
      </c>
    </row>
    <row r="149" spans="7:10">
      <c r="G149" s="9">
        <f t="shared" si="6"/>
        <v>0</v>
      </c>
      <c r="H149" s="9">
        <f t="shared" si="5"/>
        <v>0</v>
      </c>
      <c r="J149" s="98" t="e">
        <f>VLOOKUP(D:D,BDD!B:L,11,FALSE)</f>
        <v>#N/A</v>
      </c>
    </row>
    <row r="150" spans="7:10">
      <c r="G150" s="9">
        <f t="shared" si="6"/>
        <v>0</v>
      </c>
      <c r="H150" s="9">
        <f t="shared" si="5"/>
        <v>0</v>
      </c>
      <c r="J150" s="98" t="e">
        <f>VLOOKUP(D:D,BDD!B:L,11,FALSE)</f>
        <v>#N/A</v>
      </c>
    </row>
    <row r="151" spans="7:10">
      <c r="G151" s="9">
        <f t="shared" si="6"/>
        <v>0</v>
      </c>
      <c r="H151" s="9">
        <f t="shared" si="5"/>
        <v>0</v>
      </c>
      <c r="J151" s="98" t="e">
        <f>VLOOKUP(D:D,BDD!B:L,11,FALSE)</f>
        <v>#N/A</v>
      </c>
    </row>
    <row r="152" spans="7:10">
      <c r="G152" s="9">
        <f t="shared" si="6"/>
        <v>0</v>
      </c>
      <c r="H152" s="9">
        <f t="shared" si="5"/>
        <v>0</v>
      </c>
      <c r="J152" s="98" t="e">
        <f>VLOOKUP(D:D,BDD!B:L,11,FALSE)</f>
        <v>#N/A</v>
      </c>
    </row>
    <row r="153" spans="7:10">
      <c r="G153" s="9">
        <f t="shared" si="6"/>
        <v>0</v>
      </c>
      <c r="H153" s="9">
        <f t="shared" si="5"/>
        <v>0</v>
      </c>
      <c r="J153" s="98" t="e">
        <f>VLOOKUP(D:D,BDD!B:L,11,FALSE)</f>
        <v>#N/A</v>
      </c>
    </row>
    <row r="154" spans="7:10">
      <c r="G154" s="9">
        <f t="shared" si="6"/>
        <v>0</v>
      </c>
      <c r="H154" s="9">
        <f t="shared" si="5"/>
        <v>0</v>
      </c>
      <c r="J154" s="98" t="e">
        <f>VLOOKUP(D:D,BDD!B:L,11,FALSE)</f>
        <v>#N/A</v>
      </c>
    </row>
    <row r="155" spans="7:10">
      <c r="G155" s="9">
        <f t="shared" si="6"/>
        <v>0</v>
      </c>
      <c r="H155" s="9">
        <f t="shared" si="5"/>
        <v>0</v>
      </c>
      <c r="J155" s="98" t="e">
        <f>VLOOKUP(D:D,BDD!B:L,11,FALSE)</f>
        <v>#N/A</v>
      </c>
    </row>
    <row r="156" spans="7:10">
      <c r="G156" s="9">
        <f t="shared" si="6"/>
        <v>0</v>
      </c>
      <c r="H156" s="9">
        <f t="shared" si="5"/>
        <v>0</v>
      </c>
      <c r="J156" s="98" t="e">
        <f>VLOOKUP(D:D,BDD!B:L,11,FALSE)</f>
        <v>#N/A</v>
      </c>
    </row>
    <row r="157" spans="7:10">
      <c r="G157" s="9">
        <f t="shared" si="6"/>
        <v>0</v>
      </c>
      <c r="H157" s="9">
        <f t="shared" si="5"/>
        <v>0</v>
      </c>
      <c r="J157" s="98" t="e">
        <f>VLOOKUP(D:D,BDD!B:L,11,FALSE)</f>
        <v>#N/A</v>
      </c>
    </row>
    <row r="158" spans="7:10">
      <c r="G158" s="9">
        <f t="shared" si="6"/>
        <v>0</v>
      </c>
      <c r="H158" s="9">
        <f t="shared" si="5"/>
        <v>0</v>
      </c>
      <c r="J158" s="98" t="e">
        <f>VLOOKUP(D:D,BDD!B:L,11,FALSE)</f>
        <v>#N/A</v>
      </c>
    </row>
    <row r="159" spans="7:10">
      <c r="G159" s="9">
        <f t="shared" si="6"/>
        <v>0</v>
      </c>
      <c r="H159" s="9">
        <f t="shared" si="5"/>
        <v>0</v>
      </c>
      <c r="J159" s="98" t="e">
        <f>VLOOKUP(D:D,BDD!B:L,11,FALSE)</f>
        <v>#N/A</v>
      </c>
    </row>
    <row r="160" spans="7:10">
      <c r="G160" s="9">
        <f t="shared" si="6"/>
        <v>0</v>
      </c>
      <c r="H160" s="9">
        <f t="shared" si="5"/>
        <v>0</v>
      </c>
      <c r="J160" s="98" t="e">
        <f>VLOOKUP(D:D,BDD!B:L,11,FALSE)</f>
        <v>#N/A</v>
      </c>
    </row>
    <row r="161" spans="7:10">
      <c r="G161" s="9">
        <f t="shared" si="6"/>
        <v>0</v>
      </c>
      <c r="H161" s="9">
        <f t="shared" si="5"/>
        <v>0</v>
      </c>
      <c r="J161" s="98" t="e">
        <f>VLOOKUP(D:D,BDD!B:L,11,FALSE)</f>
        <v>#N/A</v>
      </c>
    </row>
    <row r="162" spans="7:10">
      <c r="G162" s="9">
        <f t="shared" si="6"/>
        <v>0</v>
      </c>
      <c r="H162" s="9">
        <f t="shared" si="5"/>
        <v>0</v>
      </c>
      <c r="J162" s="98" t="e">
        <f>VLOOKUP(D:D,BDD!B:L,11,FALSE)</f>
        <v>#N/A</v>
      </c>
    </row>
    <row r="163" spans="7:10">
      <c r="G163" s="9">
        <f t="shared" si="6"/>
        <v>0</v>
      </c>
      <c r="H163" s="9">
        <f t="shared" si="5"/>
        <v>0</v>
      </c>
      <c r="J163" s="98" t="e">
        <f>VLOOKUP(D:D,BDD!B:L,11,FALSE)</f>
        <v>#N/A</v>
      </c>
    </row>
    <row r="164" spans="7:10">
      <c r="G164" s="9">
        <f t="shared" si="6"/>
        <v>0</v>
      </c>
      <c r="H164" s="9">
        <f t="shared" si="5"/>
        <v>0</v>
      </c>
      <c r="J164" s="98" t="e">
        <f>VLOOKUP(D:D,BDD!B:L,11,FALSE)</f>
        <v>#N/A</v>
      </c>
    </row>
    <row r="165" spans="7:10">
      <c r="G165" s="9">
        <f t="shared" si="6"/>
        <v>0</v>
      </c>
      <c r="H165" s="9">
        <f t="shared" si="5"/>
        <v>0</v>
      </c>
      <c r="J165" s="98" t="e">
        <f>VLOOKUP(D:D,BDD!B:L,11,FALSE)</f>
        <v>#N/A</v>
      </c>
    </row>
    <row r="166" spans="7:10">
      <c r="G166" s="9">
        <f t="shared" si="6"/>
        <v>0</v>
      </c>
      <c r="H166" s="9">
        <f t="shared" si="5"/>
        <v>0</v>
      </c>
      <c r="J166" s="98" t="e">
        <f>VLOOKUP(D:D,BDD!B:L,11,FALSE)</f>
        <v>#N/A</v>
      </c>
    </row>
    <row r="167" spans="7:10">
      <c r="G167" s="9">
        <f t="shared" si="6"/>
        <v>0</v>
      </c>
      <c r="H167" s="9">
        <f t="shared" si="5"/>
        <v>0</v>
      </c>
      <c r="J167" s="98" t="e">
        <f>VLOOKUP(D:D,BDD!B:L,11,FALSE)</f>
        <v>#N/A</v>
      </c>
    </row>
    <row r="168" spans="7:10">
      <c r="G168" s="9">
        <f t="shared" si="6"/>
        <v>0</v>
      </c>
      <c r="H168" s="9">
        <f t="shared" si="5"/>
        <v>0</v>
      </c>
      <c r="J168" s="98" t="e">
        <f>VLOOKUP(D:D,BDD!B:L,11,FALSE)</f>
        <v>#N/A</v>
      </c>
    </row>
    <row r="169" spans="7:10">
      <c r="G169" s="9">
        <f t="shared" si="6"/>
        <v>0</v>
      </c>
      <c r="H169" s="9">
        <f t="shared" si="5"/>
        <v>0</v>
      </c>
      <c r="J169" s="98" t="e">
        <f>VLOOKUP(D:D,BDD!B:L,11,FALSE)</f>
        <v>#N/A</v>
      </c>
    </row>
    <row r="170" spans="7:10">
      <c r="G170" s="9">
        <f t="shared" si="6"/>
        <v>0</v>
      </c>
      <c r="H170" s="9">
        <f t="shared" si="5"/>
        <v>0</v>
      </c>
      <c r="J170" s="98" t="e">
        <f>VLOOKUP(D:D,BDD!B:L,11,FALSE)</f>
        <v>#N/A</v>
      </c>
    </row>
    <row r="171" spans="7:10">
      <c r="G171" s="9">
        <f t="shared" si="6"/>
        <v>0</v>
      </c>
      <c r="H171" s="9">
        <f t="shared" si="5"/>
        <v>0</v>
      </c>
      <c r="J171" s="98" t="e">
        <f>VLOOKUP(D:D,BDD!B:L,11,FALSE)</f>
        <v>#N/A</v>
      </c>
    </row>
    <row r="172" spans="7:10">
      <c r="G172" s="9">
        <f t="shared" si="6"/>
        <v>0</v>
      </c>
      <c r="H172" s="9">
        <f t="shared" si="5"/>
        <v>0</v>
      </c>
      <c r="J172" s="98" t="e">
        <f>VLOOKUP(D:D,BDD!B:L,11,FALSE)</f>
        <v>#N/A</v>
      </c>
    </row>
    <row r="173" spans="7:10">
      <c r="G173" s="9">
        <f t="shared" si="6"/>
        <v>0</v>
      </c>
      <c r="H173" s="9">
        <f t="shared" si="5"/>
        <v>0</v>
      </c>
      <c r="J173" s="98" t="e">
        <f>VLOOKUP(D:D,BDD!B:L,11,FALSE)</f>
        <v>#N/A</v>
      </c>
    </row>
    <row r="174" spans="7:10">
      <c r="G174" s="9">
        <f t="shared" si="6"/>
        <v>0</v>
      </c>
      <c r="H174" s="9">
        <f t="shared" si="5"/>
        <v>0</v>
      </c>
      <c r="J174" s="98" t="e">
        <f>VLOOKUP(D:D,BDD!B:L,11,FALSE)</f>
        <v>#N/A</v>
      </c>
    </row>
    <row r="175" spans="7:10">
      <c r="G175" s="9">
        <f t="shared" si="6"/>
        <v>0</v>
      </c>
      <c r="H175" s="9">
        <f t="shared" si="5"/>
        <v>0</v>
      </c>
      <c r="J175" s="98" t="e">
        <f>VLOOKUP(D:D,BDD!B:L,11,FALSE)</f>
        <v>#N/A</v>
      </c>
    </row>
    <row r="176" spans="7:10">
      <c r="G176" s="9">
        <f t="shared" si="6"/>
        <v>0</v>
      </c>
      <c r="H176" s="9">
        <f t="shared" si="5"/>
        <v>0</v>
      </c>
      <c r="J176" s="98" t="e">
        <f>VLOOKUP(D:D,BDD!B:L,11,FALSE)</f>
        <v>#N/A</v>
      </c>
    </row>
    <row r="177" spans="7:10">
      <c r="G177" s="9">
        <f t="shared" si="6"/>
        <v>0</v>
      </c>
      <c r="H177" s="9">
        <f t="shared" si="5"/>
        <v>0</v>
      </c>
      <c r="J177" s="98" t="e">
        <f>VLOOKUP(D:D,BDD!B:L,11,FALSE)</f>
        <v>#N/A</v>
      </c>
    </row>
    <row r="178" spans="7:10">
      <c r="G178" s="9">
        <f t="shared" si="6"/>
        <v>0</v>
      </c>
      <c r="H178" s="9">
        <f t="shared" si="5"/>
        <v>0</v>
      </c>
      <c r="J178" s="98" t="e">
        <f>VLOOKUP(D:D,BDD!B:L,11,FALSE)</f>
        <v>#N/A</v>
      </c>
    </row>
    <row r="179" spans="7:10">
      <c r="G179" s="9">
        <f t="shared" si="6"/>
        <v>0</v>
      </c>
      <c r="H179" s="9">
        <f t="shared" si="5"/>
        <v>0</v>
      </c>
      <c r="J179" s="98" t="e">
        <f>VLOOKUP(D:D,BDD!B:L,11,FALSE)</f>
        <v>#N/A</v>
      </c>
    </row>
    <row r="180" spans="7:10">
      <c r="G180" s="9">
        <f t="shared" si="6"/>
        <v>0</v>
      </c>
      <c r="H180" s="9">
        <f t="shared" si="5"/>
        <v>0</v>
      </c>
      <c r="J180" s="98" t="e">
        <f>VLOOKUP(D:D,BDD!B:L,11,FALSE)</f>
        <v>#N/A</v>
      </c>
    </row>
    <row r="181" spans="7:10">
      <c r="G181" s="9">
        <f t="shared" si="6"/>
        <v>0</v>
      </c>
      <c r="H181" s="9">
        <f t="shared" si="5"/>
        <v>0</v>
      </c>
      <c r="J181" s="98" t="e">
        <f>VLOOKUP(D:D,BDD!B:L,11,FALSE)</f>
        <v>#N/A</v>
      </c>
    </row>
    <row r="182" spans="7:10">
      <c r="G182" s="9">
        <f t="shared" si="6"/>
        <v>0</v>
      </c>
      <c r="H182" s="9">
        <f t="shared" si="5"/>
        <v>0</v>
      </c>
      <c r="J182" s="98" t="e">
        <f>VLOOKUP(D:D,BDD!B:L,11,FALSE)</f>
        <v>#N/A</v>
      </c>
    </row>
    <row r="183" spans="7:10">
      <c r="G183" s="9">
        <f t="shared" si="6"/>
        <v>0</v>
      </c>
      <c r="H183" s="9">
        <f t="shared" si="5"/>
        <v>0</v>
      </c>
      <c r="J183" s="98" t="e">
        <f>VLOOKUP(D:D,BDD!B:L,11,FALSE)</f>
        <v>#N/A</v>
      </c>
    </row>
    <row r="184" spans="7:10">
      <c r="G184" s="9">
        <f t="shared" si="6"/>
        <v>0</v>
      </c>
      <c r="H184" s="9">
        <f t="shared" si="5"/>
        <v>0</v>
      </c>
      <c r="J184" s="98" t="e">
        <f>VLOOKUP(D:D,BDD!B:L,11,FALSE)</f>
        <v>#N/A</v>
      </c>
    </row>
    <row r="185" spans="7:10">
      <c r="G185" s="9">
        <f t="shared" si="6"/>
        <v>0</v>
      </c>
      <c r="H185" s="9">
        <f t="shared" si="5"/>
        <v>0</v>
      </c>
      <c r="J185" s="98" t="e">
        <f>VLOOKUP(D:D,BDD!B:L,11,FALSE)</f>
        <v>#N/A</v>
      </c>
    </row>
    <row r="186" spans="7:10">
      <c r="G186" s="9">
        <f t="shared" si="6"/>
        <v>0</v>
      </c>
      <c r="H186" s="9">
        <f t="shared" si="5"/>
        <v>0</v>
      </c>
      <c r="J186" s="98" t="e">
        <f>VLOOKUP(D:D,BDD!B:L,11,FALSE)</f>
        <v>#N/A</v>
      </c>
    </row>
    <row r="187" spans="7:10">
      <c r="G187" s="9">
        <f t="shared" si="6"/>
        <v>0</v>
      </c>
      <c r="H187" s="9">
        <f t="shared" ref="H187:H250" si="7">F187-G187</f>
        <v>0</v>
      </c>
      <c r="J187" s="98" t="e">
        <f>VLOOKUP(D:D,BDD!B:L,11,FALSE)</f>
        <v>#N/A</v>
      </c>
    </row>
    <row r="188" spans="7:10">
      <c r="G188" s="9">
        <f t="shared" si="6"/>
        <v>0</v>
      </c>
      <c r="H188" s="9">
        <f t="shared" si="7"/>
        <v>0</v>
      </c>
      <c r="J188" s="98" t="e">
        <f>VLOOKUP(D:D,BDD!B:L,11,FALSE)</f>
        <v>#N/A</v>
      </c>
    </row>
    <row r="189" spans="7:10">
      <c r="G189" s="9">
        <f t="shared" si="6"/>
        <v>0</v>
      </c>
      <c r="H189" s="9">
        <f t="shared" si="7"/>
        <v>0</v>
      </c>
      <c r="J189" s="98" t="e">
        <f>VLOOKUP(D:D,BDD!B:L,11,FALSE)</f>
        <v>#N/A</v>
      </c>
    </row>
    <row r="190" spans="7:10">
      <c r="G190" s="9">
        <f t="shared" si="6"/>
        <v>0</v>
      </c>
      <c r="H190" s="9">
        <f t="shared" si="7"/>
        <v>0</v>
      </c>
      <c r="J190" s="98" t="e">
        <f>VLOOKUP(D:D,BDD!B:L,11,FALSE)</f>
        <v>#N/A</v>
      </c>
    </row>
    <row r="191" spans="7:10">
      <c r="G191" s="9">
        <f t="shared" si="6"/>
        <v>0</v>
      </c>
      <c r="H191" s="9">
        <f t="shared" si="7"/>
        <v>0</v>
      </c>
      <c r="J191" s="98" t="e">
        <f>VLOOKUP(D:D,BDD!B:L,11,FALSE)</f>
        <v>#N/A</v>
      </c>
    </row>
    <row r="192" spans="7:10">
      <c r="G192" s="9">
        <f t="shared" si="6"/>
        <v>0</v>
      </c>
      <c r="H192" s="9">
        <f t="shared" si="7"/>
        <v>0</v>
      </c>
      <c r="J192" s="98" t="e">
        <f>VLOOKUP(D:D,BDD!B:L,11,FALSE)</f>
        <v>#N/A</v>
      </c>
    </row>
    <row r="193" spans="7:10">
      <c r="G193" s="9">
        <f t="shared" si="6"/>
        <v>0</v>
      </c>
      <c r="H193" s="9">
        <f t="shared" si="7"/>
        <v>0</v>
      </c>
      <c r="J193" s="98" t="e">
        <f>VLOOKUP(D:D,BDD!B:L,11,FALSE)</f>
        <v>#N/A</v>
      </c>
    </row>
    <row r="194" spans="7:10">
      <c r="G194" s="9">
        <f t="shared" si="6"/>
        <v>0</v>
      </c>
      <c r="H194" s="9">
        <f t="shared" si="7"/>
        <v>0</v>
      </c>
      <c r="J194" s="98" t="e">
        <f>VLOOKUP(D:D,BDD!B:L,11,FALSE)</f>
        <v>#N/A</v>
      </c>
    </row>
    <row r="195" spans="7:10">
      <c r="G195" s="9">
        <f t="shared" si="6"/>
        <v>0</v>
      </c>
      <c r="H195" s="9">
        <f t="shared" si="7"/>
        <v>0</v>
      </c>
      <c r="J195" s="98" t="e">
        <f>VLOOKUP(D:D,BDD!B:L,11,FALSE)</f>
        <v>#N/A</v>
      </c>
    </row>
    <row r="196" spans="7:10">
      <c r="G196" s="9">
        <f t="shared" si="6"/>
        <v>0</v>
      </c>
      <c r="H196" s="9">
        <f t="shared" si="7"/>
        <v>0</v>
      </c>
      <c r="J196" s="98" t="e">
        <f>VLOOKUP(D:D,BDD!B:L,11,FALSE)</f>
        <v>#N/A</v>
      </c>
    </row>
    <row r="197" spans="7:10">
      <c r="G197" s="9">
        <f t="shared" si="6"/>
        <v>0</v>
      </c>
      <c r="H197" s="9">
        <f t="shared" si="7"/>
        <v>0</v>
      </c>
      <c r="J197" s="98" t="e">
        <f>VLOOKUP(D:D,BDD!B:L,11,FALSE)</f>
        <v>#N/A</v>
      </c>
    </row>
    <row r="198" spans="7:10">
      <c r="G198" s="9">
        <f t="shared" si="6"/>
        <v>0</v>
      </c>
      <c r="H198" s="9">
        <f t="shared" si="7"/>
        <v>0</v>
      </c>
      <c r="J198" s="98" t="e">
        <f>VLOOKUP(D:D,BDD!B:L,11,FALSE)</f>
        <v>#N/A</v>
      </c>
    </row>
    <row r="199" spans="7:10">
      <c r="G199" s="9">
        <f t="shared" si="6"/>
        <v>0</v>
      </c>
      <c r="H199" s="9">
        <f t="shared" si="7"/>
        <v>0</v>
      </c>
      <c r="J199" s="98" t="e">
        <f>VLOOKUP(D:D,BDD!B:L,11,FALSE)</f>
        <v>#N/A</v>
      </c>
    </row>
    <row r="200" spans="7:10">
      <c r="G200" s="9">
        <f t="shared" si="6"/>
        <v>0</v>
      </c>
      <c r="H200" s="9">
        <f t="shared" si="7"/>
        <v>0</v>
      </c>
      <c r="J200" s="98" t="e">
        <f>VLOOKUP(D:D,BDD!B:L,11,FALSE)</f>
        <v>#N/A</v>
      </c>
    </row>
    <row r="201" spans="7:10">
      <c r="G201" s="9">
        <f t="shared" si="6"/>
        <v>0</v>
      </c>
      <c r="H201" s="9">
        <f t="shared" si="7"/>
        <v>0</v>
      </c>
      <c r="J201" s="98" t="e">
        <f>VLOOKUP(D:D,BDD!B:L,11,FALSE)</f>
        <v>#N/A</v>
      </c>
    </row>
    <row r="202" spans="7:10">
      <c r="G202" s="9">
        <f t="shared" si="6"/>
        <v>0</v>
      </c>
      <c r="H202" s="9">
        <f t="shared" si="7"/>
        <v>0</v>
      </c>
      <c r="J202" s="98" t="e">
        <f>VLOOKUP(D:D,BDD!B:L,11,FALSE)</f>
        <v>#N/A</v>
      </c>
    </row>
    <row r="203" spans="7:10">
      <c r="G203" s="9">
        <f t="shared" si="6"/>
        <v>0</v>
      </c>
      <c r="H203" s="9">
        <f t="shared" si="7"/>
        <v>0</v>
      </c>
      <c r="J203" s="98" t="e">
        <f>VLOOKUP(D:D,BDD!B:L,11,FALSE)</f>
        <v>#N/A</v>
      </c>
    </row>
    <row r="204" spans="7:10">
      <c r="G204" s="9">
        <f t="shared" ref="G204:G267" si="8">IFERROR(F204/(1+J204/100),0)</f>
        <v>0</v>
      </c>
      <c r="H204" s="9">
        <f t="shared" si="7"/>
        <v>0</v>
      </c>
      <c r="J204" s="98" t="e">
        <f>VLOOKUP(D:D,BDD!B:L,11,FALSE)</f>
        <v>#N/A</v>
      </c>
    </row>
    <row r="205" spans="7:10">
      <c r="G205" s="9">
        <f t="shared" si="8"/>
        <v>0</v>
      </c>
      <c r="H205" s="9">
        <f t="shared" si="7"/>
        <v>0</v>
      </c>
      <c r="J205" s="98" t="e">
        <f>VLOOKUP(D:D,BDD!B:L,11,FALSE)</f>
        <v>#N/A</v>
      </c>
    </row>
    <row r="206" spans="7:10">
      <c r="G206" s="9">
        <f t="shared" si="8"/>
        <v>0</v>
      </c>
      <c r="H206" s="9">
        <f t="shared" si="7"/>
        <v>0</v>
      </c>
      <c r="J206" s="98" t="e">
        <f>VLOOKUP(D:D,BDD!B:L,11,FALSE)</f>
        <v>#N/A</v>
      </c>
    </row>
    <row r="207" spans="7:10">
      <c r="G207" s="9">
        <f t="shared" si="8"/>
        <v>0</v>
      </c>
      <c r="H207" s="9">
        <f t="shared" si="7"/>
        <v>0</v>
      </c>
      <c r="J207" s="98" t="e">
        <f>VLOOKUP(D:D,BDD!B:L,11,FALSE)</f>
        <v>#N/A</v>
      </c>
    </row>
    <row r="208" spans="7:10">
      <c r="G208" s="9">
        <f t="shared" si="8"/>
        <v>0</v>
      </c>
      <c r="H208" s="9">
        <f t="shared" si="7"/>
        <v>0</v>
      </c>
      <c r="J208" s="98" t="e">
        <f>VLOOKUP(D:D,BDD!B:L,11,FALSE)</f>
        <v>#N/A</v>
      </c>
    </row>
    <row r="209" spans="7:10">
      <c r="G209" s="9">
        <f t="shared" si="8"/>
        <v>0</v>
      </c>
      <c r="H209" s="9">
        <f t="shared" si="7"/>
        <v>0</v>
      </c>
      <c r="J209" s="98" t="e">
        <f>VLOOKUP(D:D,BDD!B:L,11,FALSE)</f>
        <v>#N/A</v>
      </c>
    </row>
    <row r="210" spans="7:10">
      <c r="G210" s="9">
        <f t="shared" si="8"/>
        <v>0</v>
      </c>
      <c r="H210" s="9">
        <f t="shared" si="7"/>
        <v>0</v>
      </c>
      <c r="J210" s="98" t="e">
        <f>VLOOKUP(D:D,BDD!B:L,11,FALSE)</f>
        <v>#N/A</v>
      </c>
    </row>
    <row r="211" spans="7:10">
      <c r="G211" s="9">
        <f t="shared" si="8"/>
        <v>0</v>
      </c>
      <c r="H211" s="9">
        <f t="shared" si="7"/>
        <v>0</v>
      </c>
      <c r="J211" s="98" t="e">
        <f>VLOOKUP(D:D,BDD!B:L,11,FALSE)</f>
        <v>#N/A</v>
      </c>
    </row>
    <row r="212" spans="7:10">
      <c r="G212" s="9">
        <f t="shared" si="8"/>
        <v>0</v>
      </c>
      <c r="H212" s="9">
        <f t="shared" si="7"/>
        <v>0</v>
      </c>
      <c r="J212" s="98" t="e">
        <f>VLOOKUP(D:D,BDD!B:L,11,FALSE)</f>
        <v>#N/A</v>
      </c>
    </row>
    <row r="213" spans="7:10">
      <c r="G213" s="9">
        <f t="shared" si="8"/>
        <v>0</v>
      </c>
      <c r="H213" s="9">
        <f t="shared" si="7"/>
        <v>0</v>
      </c>
      <c r="J213" s="98" t="e">
        <f>VLOOKUP(D:D,BDD!B:L,11,FALSE)</f>
        <v>#N/A</v>
      </c>
    </row>
    <row r="214" spans="7:10">
      <c r="G214" s="9">
        <f t="shared" si="8"/>
        <v>0</v>
      </c>
      <c r="H214" s="9">
        <f t="shared" si="7"/>
        <v>0</v>
      </c>
      <c r="J214" s="98" t="e">
        <f>VLOOKUP(D:D,BDD!B:L,11,FALSE)</f>
        <v>#N/A</v>
      </c>
    </row>
    <row r="215" spans="7:10">
      <c r="G215" s="9">
        <f t="shared" si="8"/>
        <v>0</v>
      </c>
      <c r="H215" s="9">
        <f t="shared" si="7"/>
        <v>0</v>
      </c>
      <c r="J215" s="98" t="e">
        <f>VLOOKUP(D:D,BDD!B:L,11,FALSE)</f>
        <v>#N/A</v>
      </c>
    </row>
    <row r="216" spans="7:10">
      <c r="G216" s="9">
        <f t="shared" si="8"/>
        <v>0</v>
      </c>
      <c r="H216" s="9">
        <f t="shared" si="7"/>
        <v>0</v>
      </c>
      <c r="J216" s="98" t="e">
        <f>VLOOKUP(D:D,BDD!B:L,11,FALSE)</f>
        <v>#N/A</v>
      </c>
    </row>
    <row r="217" spans="7:10">
      <c r="G217" s="9">
        <f t="shared" si="8"/>
        <v>0</v>
      </c>
      <c r="H217" s="9">
        <f t="shared" si="7"/>
        <v>0</v>
      </c>
      <c r="J217" s="98" t="e">
        <f>VLOOKUP(D:D,BDD!B:L,11,FALSE)</f>
        <v>#N/A</v>
      </c>
    </row>
    <row r="218" spans="7:10">
      <c r="G218" s="9">
        <f t="shared" si="8"/>
        <v>0</v>
      </c>
      <c r="H218" s="9">
        <f t="shared" si="7"/>
        <v>0</v>
      </c>
      <c r="J218" s="98" t="e">
        <f>VLOOKUP(D:D,BDD!B:L,11,FALSE)</f>
        <v>#N/A</v>
      </c>
    </row>
    <row r="219" spans="7:10">
      <c r="G219" s="9">
        <f t="shared" si="8"/>
        <v>0</v>
      </c>
      <c r="H219" s="9">
        <f t="shared" si="7"/>
        <v>0</v>
      </c>
      <c r="J219" s="98" t="e">
        <f>VLOOKUP(D:D,BDD!B:L,11,FALSE)</f>
        <v>#N/A</v>
      </c>
    </row>
    <row r="220" spans="7:10">
      <c r="G220" s="9">
        <f t="shared" si="8"/>
        <v>0</v>
      </c>
      <c r="H220" s="9">
        <f t="shared" si="7"/>
        <v>0</v>
      </c>
      <c r="J220" s="98" t="e">
        <f>VLOOKUP(D:D,BDD!B:L,11,FALSE)</f>
        <v>#N/A</v>
      </c>
    </row>
    <row r="221" spans="7:10">
      <c r="G221" s="9">
        <f t="shared" si="8"/>
        <v>0</v>
      </c>
      <c r="H221" s="9">
        <f t="shared" si="7"/>
        <v>0</v>
      </c>
      <c r="J221" s="98" t="e">
        <f>VLOOKUP(D:D,BDD!B:L,11,FALSE)</f>
        <v>#N/A</v>
      </c>
    </row>
    <row r="222" spans="7:10">
      <c r="G222" s="9">
        <f t="shared" si="8"/>
        <v>0</v>
      </c>
      <c r="H222" s="9">
        <f t="shared" si="7"/>
        <v>0</v>
      </c>
      <c r="J222" s="98" t="e">
        <f>VLOOKUP(D:D,BDD!B:L,11,FALSE)</f>
        <v>#N/A</v>
      </c>
    </row>
    <row r="223" spans="7:10">
      <c r="G223" s="9">
        <f t="shared" si="8"/>
        <v>0</v>
      </c>
      <c r="H223" s="9">
        <f t="shared" si="7"/>
        <v>0</v>
      </c>
      <c r="J223" s="98" t="e">
        <f>VLOOKUP(D:D,BDD!B:L,11,FALSE)</f>
        <v>#N/A</v>
      </c>
    </row>
    <row r="224" spans="7:10">
      <c r="G224" s="9">
        <f t="shared" si="8"/>
        <v>0</v>
      </c>
      <c r="H224" s="9">
        <f t="shared" si="7"/>
        <v>0</v>
      </c>
      <c r="J224" s="98" t="e">
        <f>VLOOKUP(D:D,BDD!B:L,11,FALSE)</f>
        <v>#N/A</v>
      </c>
    </row>
    <row r="225" spans="7:10">
      <c r="G225" s="9">
        <f t="shared" si="8"/>
        <v>0</v>
      </c>
      <c r="H225" s="9">
        <f t="shared" si="7"/>
        <v>0</v>
      </c>
      <c r="J225" s="98" t="e">
        <f>VLOOKUP(D:D,BDD!B:L,11,FALSE)</f>
        <v>#N/A</v>
      </c>
    </row>
    <row r="226" spans="7:10">
      <c r="G226" s="9">
        <f t="shared" si="8"/>
        <v>0</v>
      </c>
      <c r="H226" s="9">
        <f t="shared" si="7"/>
        <v>0</v>
      </c>
      <c r="J226" s="98" t="e">
        <f>VLOOKUP(D:D,BDD!B:L,11,FALSE)</f>
        <v>#N/A</v>
      </c>
    </row>
    <row r="227" spans="7:10">
      <c r="G227" s="9">
        <f t="shared" si="8"/>
        <v>0</v>
      </c>
      <c r="H227" s="9">
        <f t="shared" si="7"/>
        <v>0</v>
      </c>
      <c r="J227" s="98" t="e">
        <f>VLOOKUP(D:D,BDD!B:L,11,FALSE)</f>
        <v>#N/A</v>
      </c>
    </row>
    <row r="228" spans="7:10">
      <c r="G228" s="9">
        <f t="shared" si="8"/>
        <v>0</v>
      </c>
      <c r="H228" s="9">
        <f t="shared" si="7"/>
        <v>0</v>
      </c>
      <c r="J228" s="98" t="e">
        <f>VLOOKUP(D:D,BDD!B:L,11,FALSE)</f>
        <v>#N/A</v>
      </c>
    </row>
    <row r="229" spans="7:10">
      <c r="G229" s="9">
        <f t="shared" si="8"/>
        <v>0</v>
      </c>
      <c r="H229" s="9">
        <f t="shared" si="7"/>
        <v>0</v>
      </c>
      <c r="J229" s="98" t="e">
        <f>VLOOKUP(D:D,BDD!B:L,11,FALSE)</f>
        <v>#N/A</v>
      </c>
    </row>
    <row r="230" spans="7:10">
      <c r="G230" s="9">
        <f t="shared" si="8"/>
        <v>0</v>
      </c>
      <c r="H230" s="9">
        <f t="shared" si="7"/>
        <v>0</v>
      </c>
      <c r="J230" s="98" t="e">
        <f>VLOOKUP(D:D,BDD!B:L,11,FALSE)</f>
        <v>#N/A</v>
      </c>
    </row>
    <row r="231" spans="7:10">
      <c r="G231" s="9">
        <f t="shared" si="8"/>
        <v>0</v>
      </c>
      <c r="H231" s="9">
        <f t="shared" si="7"/>
        <v>0</v>
      </c>
      <c r="J231" s="98" t="e">
        <f>VLOOKUP(D:D,BDD!B:L,11,FALSE)</f>
        <v>#N/A</v>
      </c>
    </row>
    <row r="232" spans="7:10">
      <c r="G232" s="9">
        <f t="shared" si="8"/>
        <v>0</v>
      </c>
      <c r="H232" s="9">
        <f t="shared" si="7"/>
        <v>0</v>
      </c>
      <c r="J232" s="98" t="e">
        <f>VLOOKUP(D:D,BDD!B:L,11,FALSE)</f>
        <v>#N/A</v>
      </c>
    </row>
    <row r="233" spans="7:10">
      <c r="G233" s="9">
        <f t="shared" si="8"/>
        <v>0</v>
      </c>
      <c r="H233" s="9">
        <f t="shared" si="7"/>
        <v>0</v>
      </c>
      <c r="J233" s="98" t="e">
        <f>VLOOKUP(D:D,BDD!B:L,11,FALSE)</f>
        <v>#N/A</v>
      </c>
    </row>
    <row r="234" spans="7:10">
      <c r="G234" s="9">
        <f t="shared" si="8"/>
        <v>0</v>
      </c>
      <c r="H234" s="9">
        <f t="shared" si="7"/>
        <v>0</v>
      </c>
      <c r="J234" s="98" t="e">
        <f>VLOOKUP(D:D,BDD!B:L,11,FALSE)</f>
        <v>#N/A</v>
      </c>
    </row>
    <row r="235" spans="7:10">
      <c r="G235" s="9">
        <f t="shared" si="8"/>
        <v>0</v>
      </c>
      <c r="H235" s="9">
        <f t="shared" si="7"/>
        <v>0</v>
      </c>
      <c r="J235" s="98" t="e">
        <f>VLOOKUP(D:D,BDD!B:L,11,FALSE)</f>
        <v>#N/A</v>
      </c>
    </row>
    <row r="236" spans="7:10">
      <c r="G236" s="9">
        <f t="shared" si="8"/>
        <v>0</v>
      </c>
      <c r="H236" s="9">
        <f t="shared" si="7"/>
        <v>0</v>
      </c>
      <c r="J236" s="98" t="e">
        <f>VLOOKUP(D:D,BDD!B:L,11,FALSE)</f>
        <v>#N/A</v>
      </c>
    </row>
    <row r="237" spans="7:10">
      <c r="G237" s="9">
        <f t="shared" si="8"/>
        <v>0</v>
      </c>
      <c r="H237" s="9">
        <f t="shared" si="7"/>
        <v>0</v>
      </c>
      <c r="J237" s="98" t="e">
        <f>VLOOKUP(D:D,BDD!B:L,11,FALSE)</f>
        <v>#N/A</v>
      </c>
    </row>
    <row r="238" spans="7:10">
      <c r="G238" s="9">
        <f t="shared" si="8"/>
        <v>0</v>
      </c>
      <c r="H238" s="9">
        <f t="shared" si="7"/>
        <v>0</v>
      </c>
      <c r="J238" s="98" t="e">
        <f>VLOOKUP(D:D,BDD!B:L,11,FALSE)</f>
        <v>#N/A</v>
      </c>
    </row>
    <row r="239" spans="7:10">
      <c r="G239" s="9">
        <f t="shared" si="8"/>
        <v>0</v>
      </c>
      <c r="H239" s="9">
        <f t="shared" si="7"/>
        <v>0</v>
      </c>
      <c r="J239" s="98" t="e">
        <f>VLOOKUP(D:D,BDD!B:L,11,FALSE)</f>
        <v>#N/A</v>
      </c>
    </row>
    <row r="240" spans="7:10">
      <c r="G240" s="9">
        <f t="shared" si="8"/>
        <v>0</v>
      </c>
      <c r="H240" s="9">
        <f t="shared" si="7"/>
        <v>0</v>
      </c>
      <c r="J240" s="98" t="e">
        <f>VLOOKUP(D:D,BDD!B:L,11,FALSE)</f>
        <v>#N/A</v>
      </c>
    </row>
    <row r="241" spans="7:10">
      <c r="G241" s="9">
        <f t="shared" si="8"/>
        <v>0</v>
      </c>
      <c r="H241" s="9">
        <f t="shared" si="7"/>
        <v>0</v>
      </c>
      <c r="J241" s="98" t="e">
        <f>VLOOKUP(D:D,BDD!B:L,11,FALSE)</f>
        <v>#N/A</v>
      </c>
    </row>
    <row r="242" spans="7:10">
      <c r="G242" s="9">
        <f t="shared" si="8"/>
        <v>0</v>
      </c>
      <c r="H242" s="9">
        <f t="shared" si="7"/>
        <v>0</v>
      </c>
      <c r="J242" s="98" t="e">
        <f>VLOOKUP(D:D,BDD!B:L,11,FALSE)</f>
        <v>#N/A</v>
      </c>
    </row>
    <row r="243" spans="7:10">
      <c r="G243" s="9">
        <f t="shared" si="8"/>
        <v>0</v>
      </c>
      <c r="H243" s="9">
        <f t="shared" si="7"/>
        <v>0</v>
      </c>
      <c r="J243" s="98" t="e">
        <f>VLOOKUP(D:D,BDD!B:L,11,FALSE)</f>
        <v>#N/A</v>
      </c>
    </row>
    <row r="244" spans="7:10">
      <c r="G244" s="9">
        <f t="shared" si="8"/>
        <v>0</v>
      </c>
      <c r="H244" s="9">
        <f t="shared" si="7"/>
        <v>0</v>
      </c>
      <c r="J244" s="98" t="e">
        <f>VLOOKUP(D:D,BDD!B:L,11,FALSE)</f>
        <v>#N/A</v>
      </c>
    </row>
    <row r="245" spans="7:10">
      <c r="G245" s="9">
        <f t="shared" si="8"/>
        <v>0</v>
      </c>
      <c r="H245" s="9">
        <f t="shared" si="7"/>
        <v>0</v>
      </c>
      <c r="J245" s="98" t="e">
        <f>VLOOKUP(D:D,BDD!B:L,11,FALSE)</f>
        <v>#N/A</v>
      </c>
    </row>
    <row r="246" spans="7:10">
      <c r="G246" s="9">
        <f t="shared" si="8"/>
        <v>0</v>
      </c>
      <c r="H246" s="9">
        <f t="shared" si="7"/>
        <v>0</v>
      </c>
      <c r="J246" s="98" t="e">
        <f>VLOOKUP(D:D,BDD!B:L,11,FALSE)</f>
        <v>#N/A</v>
      </c>
    </row>
    <row r="247" spans="7:10">
      <c r="G247" s="9">
        <f t="shared" si="8"/>
        <v>0</v>
      </c>
      <c r="H247" s="9">
        <f t="shared" si="7"/>
        <v>0</v>
      </c>
      <c r="J247" s="98" t="e">
        <f>VLOOKUP(D:D,BDD!B:L,11,FALSE)</f>
        <v>#N/A</v>
      </c>
    </row>
    <row r="248" spans="7:10">
      <c r="G248" s="9">
        <f t="shared" si="8"/>
        <v>0</v>
      </c>
      <c r="H248" s="9">
        <f t="shared" si="7"/>
        <v>0</v>
      </c>
      <c r="J248" s="98" t="e">
        <f>VLOOKUP(D:D,BDD!B:L,11,FALSE)</f>
        <v>#N/A</v>
      </c>
    </row>
    <row r="249" spans="7:10">
      <c r="G249" s="9">
        <f t="shared" si="8"/>
        <v>0</v>
      </c>
      <c r="H249" s="9">
        <f t="shared" si="7"/>
        <v>0</v>
      </c>
      <c r="J249" s="98" t="e">
        <f>VLOOKUP(D:D,BDD!B:L,11,FALSE)</f>
        <v>#N/A</v>
      </c>
    </row>
    <row r="250" spans="7:10">
      <c r="G250" s="9">
        <f t="shared" si="8"/>
        <v>0</v>
      </c>
      <c r="H250" s="9">
        <f t="shared" si="7"/>
        <v>0</v>
      </c>
      <c r="J250" s="98" t="e">
        <f>VLOOKUP(D:D,BDD!B:L,11,FALSE)</f>
        <v>#N/A</v>
      </c>
    </row>
    <row r="251" spans="7:10">
      <c r="G251" s="9">
        <f t="shared" si="8"/>
        <v>0</v>
      </c>
      <c r="H251" s="9">
        <f t="shared" ref="H251:H314" si="9">F251-G251</f>
        <v>0</v>
      </c>
      <c r="J251" s="98" t="e">
        <f>VLOOKUP(D:D,BDD!B:L,11,FALSE)</f>
        <v>#N/A</v>
      </c>
    </row>
    <row r="252" spans="7:10">
      <c r="G252" s="9">
        <f t="shared" si="8"/>
        <v>0</v>
      </c>
      <c r="H252" s="9">
        <f t="shared" si="9"/>
        <v>0</v>
      </c>
      <c r="J252" s="98" t="e">
        <f>VLOOKUP(D:D,BDD!B:L,11,FALSE)</f>
        <v>#N/A</v>
      </c>
    </row>
    <row r="253" spans="7:10">
      <c r="G253" s="9">
        <f t="shared" si="8"/>
        <v>0</v>
      </c>
      <c r="H253" s="9">
        <f t="shared" si="9"/>
        <v>0</v>
      </c>
      <c r="J253" s="98" t="e">
        <f>VLOOKUP(D:D,BDD!B:L,11,FALSE)</f>
        <v>#N/A</v>
      </c>
    </row>
    <row r="254" spans="7:10">
      <c r="G254" s="9">
        <f t="shared" si="8"/>
        <v>0</v>
      </c>
      <c r="H254" s="9">
        <f t="shared" si="9"/>
        <v>0</v>
      </c>
      <c r="J254" s="98" t="e">
        <f>VLOOKUP(D:D,BDD!B:L,11,FALSE)</f>
        <v>#N/A</v>
      </c>
    </row>
    <row r="255" spans="7:10">
      <c r="G255" s="9">
        <f t="shared" si="8"/>
        <v>0</v>
      </c>
      <c r="H255" s="9">
        <f t="shared" si="9"/>
        <v>0</v>
      </c>
      <c r="J255" s="98" t="e">
        <f>VLOOKUP(D:D,BDD!B:L,11,FALSE)</f>
        <v>#N/A</v>
      </c>
    </row>
    <row r="256" spans="7:10">
      <c r="G256" s="9">
        <f t="shared" si="8"/>
        <v>0</v>
      </c>
      <c r="H256" s="9">
        <f t="shared" si="9"/>
        <v>0</v>
      </c>
      <c r="J256" s="98" t="e">
        <f>VLOOKUP(D:D,BDD!B:L,11,FALSE)</f>
        <v>#N/A</v>
      </c>
    </row>
    <row r="257" spans="7:10">
      <c r="G257" s="9">
        <f t="shared" si="8"/>
        <v>0</v>
      </c>
      <c r="H257" s="9">
        <f t="shared" si="9"/>
        <v>0</v>
      </c>
      <c r="J257" s="98" t="e">
        <f>VLOOKUP(D:D,BDD!B:L,11,FALSE)</f>
        <v>#N/A</v>
      </c>
    </row>
    <row r="258" spans="7:10">
      <c r="G258" s="9">
        <f t="shared" si="8"/>
        <v>0</v>
      </c>
      <c r="H258" s="9">
        <f t="shared" si="9"/>
        <v>0</v>
      </c>
      <c r="J258" s="98" t="e">
        <f>VLOOKUP(D:D,BDD!B:L,11,FALSE)</f>
        <v>#N/A</v>
      </c>
    </row>
    <row r="259" spans="7:10">
      <c r="G259" s="9">
        <f t="shared" si="8"/>
        <v>0</v>
      </c>
      <c r="H259" s="9">
        <f t="shared" si="9"/>
        <v>0</v>
      </c>
      <c r="J259" s="98" t="e">
        <f>VLOOKUP(D:D,BDD!B:L,11,FALSE)</f>
        <v>#N/A</v>
      </c>
    </row>
    <row r="260" spans="7:10">
      <c r="G260" s="9">
        <f t="shared" si="8"/>
        <v>0</v>
      </c>
      <c r="H260" s="9">
        <f t="shared" si="9"/>
        <v>0</v>
      </c>
      <c r="J260" s="98" t="e">
        <f>VLOOKUP(D:D,BDD!B:L,11,FALSE)</f>
        <v>#N/A</v>
      </c>
    </row>
    <row r="261" spans="7:10">
      <c r="G261" s="9">
        <f t="shared" si="8"/>
        <v>0</v>
      </c>
      <c r="H261" s="9">
        <f t="shared" si="9"/>
        <v>0</v>
      </c>
      <c r="J261" s="98" t="e">
        <f>VLOOKUP(D:D,BDD!B:L,11,FALSE)</f>
        <v>#N/A</v>
      </c>
    </row>
    <row r="262" spans="7:10">
      <c r="G262" s="9">
        <f t="shared" si="8"/>
        <v>0</v>
      </c>
      <c r="H262" s="9">
        <f t="shared" si="9"/>
        <v>0</v>
      </c>
      <c r="J262" s="98" t="e">
        <f>VLOOKUP(D:D,BDD!B:L,11,FALSE)</f>
        <v>#N/A</v>
      </c>
    </row>
    <row r="263" spans="7:10">
      <c r="G263" s="9">
        <f t="shared" si="8"/>
        <v>0</v>
      </c>
      <c r="H263" s="9">
        <f t="shared" si="9"/>
        <v>0</v>
      </c>
      <c r="J263" s="98" t="e">
        <f>VLOOKUP(D:D,BDD!B:L,11,FALSE)</f>
        <v>#N/A</v>
      </c>
    </row>
    <row r="264" spans="7:10">
      <c r="G264" s="9">
        <f t="shared" si="8"/>
        <v>0</v>
      </c>
      <c r="H264" s="9">
        <f t="shared" si="9"/>
        <v>0</v>
      </c>
      <c r="J264" s="98" t="e">
        <f>VLOOKUP(D:D,BDD!B:L,11,FALSE)</f>
        <v>#N/A</v>
      </c>
    </row>
    <row r="265" spans="7:10">
      <c r="G265" s="9">
        <f t="shared" si="8"/>
        <v>0</v>
      </c>
      <c r="H265" s="9">
        <f t="shared" si="9"/>
        <v>0</v>
      </c>
      <c r="J265" s="98" t="e">
        <f>VLOOKUP(D:D,BDD!B:L,11,FALSE)</f>
        <v>#N/A</v>
      </c>
    </row>
    <row r="266" spans="7:10">
      <c r="G266" s="9">
        <f t="shared" si="8"/>
        <v>0</v>
      </c>
      <c r="H266" s="9">
        <f t="shared" si="9"/>
        <v>0</v>
      </c>
      <c r="J266" s="98" t="e">
        <f>VLOOKUP(D:D,BDD!B:L,11,FALSE)</f>
        <v>#N/A</v>
      </c>
    </row>
    <row r="267" spans="7:10">
      <c r="G267" s="9">
        <f t="shared" si="8"/>
        <v>0</v>
      </c>
      <c r="H267" s="9">
        <f t="shared" si="9"/>
        <v>0</v>
      </c>
      <c r="J267" s="98" t="e">
        <f>VLOOKUP(D:D,BDD!B:L,11,FALSE)</f>
        <v>#N/A</v>
      </c>
    </row>
    <row r="268" spans="7:10">
      <c r="G268" s="9">
        <f t="shared" ref="G268:G331" si="10">IFERROR(F268/(1+J268/100),0)</f>
        <v>0</v>
      </c>
      <c r="H268" s="9">
        <f t="shared" si="9"/>
        <v>0</v>
      </c>
      <c r="J268" s="98" t="e">
        <f>VLOOKUP(D:D,BDD!B:L,11,FALSE)</f>
        <v>#N/A</v>
      </c>
    </row>
    <row r="269" spans="7:10">
      <c r="G269" s="9">
        <f t="shared" si="10"/>
        <v>0</v>
      </c>
      <c r="H269" s="9">
        <f t="shared" si="9"/>
        <v>0</v>
      </c>
      <c r="J269" s="98" t="e">
        <f>VLOOKUP(D:D,BDD!B:L,11,FALSE)</f>
        <v>#N/A</v>
      </c>
    </row>
    <row r="270" spans="7:10">
      <c r="G270" s="9">
        <f t="shared" si="10"/>
        <v>0</v>
      </c>
      <c r="H270" s="9">
        <f t="shared" si="9"/>
        <v>0</v>
      </c>
      <c r="J270" s="98" t="e">
        <f>VLOOKUP(D:D,BDD!B:L,11,FALSE)</f>
        <v>#N/A</v>
      </c>
    </row>
    <row r="271" spans="7:10">
      <c r="G271" s="9">
        <f t="shared" si="10"/>
        <v>0</v>
      </c>
      <c r="H271" s="9">
        <f t="shared" si="9"/>
        <v>0</v>
      </c>
      <c r="J271" s="98" t="e">
        <f>VLOOKUP(D:D,BDD!B:L,11,FALSE)</f>
        <v>#N/A</v>
      </c>
    </row>
    <row r="272" spans="7:10">
      <c r="G272" s="9">
        <f t="shared" si="10"/>
        <v>0</v>
      </c>
      <c r="H272" s="9">
        <f t="shared" si="9"/>
        <v>0</v>
      </c>
      <c r="J272" s="98" t="e">
        <f>VLOOKUP(D:D,BDD!B:L,11,FALSE)</f>
        <v>#N/A</v>
      </c>
    </row>
    <row r="273" spans="7:10">
      <c r="G273" s="9">
        <f t="shared" si="10"/>
        <v>0</v>
      </c>
      <c r="H273" s="9">
        <f t="shared" si="9"/>
        <v>0</v>
      </c>
      <c r="J273" s="98" t="e">
        <f>VLOOKUP(D:D,BDD!B:L,11,FALSE)</f>
        <v>#N/A</v>
      </c>
    </row>
    <row r="274" spans="7:10">
      <c r="G274" s="9">
        <f t="shared" si="10"/>
        <v>0</v>
      </c>
      <c r="H274" s="9">
        <f t="shared" si="9"/>
        <v>0</v>
      </c>
      <c r="J274" s="98" t="e">
        <f>VLOOKUP(D:D,BDD!B:L,11,FALSE)</f>
        <v>#N/A</v>
      </c>
    </row>
    <row r="275" spans="7:10">
      <c r="G275" s="9">
        <f t="shared" si="10"/>
        <v>0</v>
      </c>
      <c r="H275" s="9">
        <f t="shared" si="9"/>
        <v>0</v>
      </c>
      <c r="J275" s="98" t="e">
        <f>VLOOKUP(D:D,BDD!B:L,11,FALSE)</f>
        <v>#N/A</v>
      </c>
    </row>
    <row r="276" spans="7:10">
      <c r="G276" s="9">
        <f t="shared" si="10"/>
        <v>0</v>
      </c>
      <c r="H276" s="9">
        <f t="shared" si="9"/>
        <v>0</v>
      </c>
      <c r="J276" s="98" t="e">
        <f>VLOOKUP(D:D,BDD!B:L,11,FALSE)</f>
        <v>#N/A</v>
      </c>
    </row>
    <row r="277" spans="7:10">
      <c r="G277" s="9">
        <f t="shared" si="10"/>
        <v>0</v>
      </c>
      <c r="H277" s="9">
        <f t="shared" si="9"/>
        <v>0</v>
      </c>
      <c r="J277" s="98" t="e">
        <f>VLOOKUP(D:D,BDD!B:L,11,FALSE)</f>
        <v>#N/A</v>
      </c>
    </row>
    <row r="278" spans="7:10">
      <c r="G278" s="9">
        <f t="shared" si="10"/>
        <v>0</v>
      </c>
      <c r="H278" s="9">
        <f t="shared" si="9"/>
        <v>0</v>
      </c>
      <c r="J278" s="98" t="e">
        <f>VLOOKUP(D:D,BDD!B:L,11,FALSE)</f>
        <v>#N/A</v>
      </c>
    </row>
    <row r="279" spans="7:10">
      <c r="G279" s="9">
        <f t="shared" si="10"/>
        <v>0</v>
      </c>
      <c r="H279" s="9">
        <f t="shared" si="9"/>
        <v>0</v>
      </c>
      <c r="J279" s="98" t="e">
        <f>VLOOKUP(D:D,BDD!B:L,11,FALSE)</f>
        <v>#N/A</v>
      </c>
    </row>
    <row r="280" spans="7:10">
      <c r="G280" s="9">
        <f t="shared" si="10"/>
        <v>0</v>
      </c>
      <c r="H280" s="9">
        <f t="shared" si="9"/>
        <v>0</v>
      </c>
      <c r="J280" s="98" t="e">
        <f>VLOOKUP(D:D,BDD!B:L,11,FALSE)</f>
        <v>#N/A</v>
      </c>
    </row>
    <row r="281" spans="7:10">
      <c r="G281" s="9">
        <f t="shared" si="10"/>
        <v>0</v>
      </c>
      <c r="H281" s="9">
        <f t="shared" si="9"/>
        <v>0</v>
      </c>
      <c r="J281" s="98" t="e">
        <f>VLOOKUP(D:D,BDD!B:L,11,FALSE)</f>
        <v>#N/A</v>
      </c>
    </row>
    <row r="282" spans="7:10">
      <c r="G282" s="9">
        <f t="shared" si="10"/>
        <v>0</v>
      </c>
      <c r="H282" s="9">
        <f t="shared" si="9"/>
        <v>0</v>
      </c>
      <c r="J282" s="98" t="e">
        <f>VLOOKUP(D:D,BDD!B:L,11,FALSE)</f>
        <v>#N/A</v>
      </c>
    </row>
    <row r="283" spans="7:10">
      <c r="G283" s="9">
        <f t="shared" si="10"/>
        <v>0</v>
      </c>
      <c r="H283" s="9">
        <f t="shared" si="9"/>
        <v>0</v>
      </c>
      <c r="J283" s="98" t="e">
        <f>VLOOKUP(D:D,BDD!B:L,11,FALSE)</f>
        <v>#N/A</v>
      </c>
    </row>
    <row r="284" spans="7:10">
      <c r="G284" s="9">
        <f t="shared" si="10"/>
        <v>0</v>
      </c>
      <c r="H284" s="9">
        <f t="shared" si="9"/>
        <v>0</v>
      </c>
      <c r="J284" s="98" t="e">
        <f>VLOOKUP(D:D,BDD!B:L,11,FALSE)</f>
        <v>#N/A</v>
      </c>
    </row>
    <row r="285" spans="7:10">
      <c r="G285" s="9">
        <f t="shared" si="10"/>
        <v>0</v>
      </c>
      <c r="H285" s="9">
        <f t="shared" si="9"/>
        <v>0</v>
      </c>
      <c r="J285" s="98" t="e">
        <f>VLOOKUP(D:D,BDD!B:L,11,FALSE)</f>
        <v>#N/A</v>
      </c>
    </row>
    <row r="286" spans="7:10">
      <c r="G286" s="9">
        <f t="shared" si="10"/>
        <v>0</v>
      </c>
      <c r="H286" s="9">
        <f t="shared" si="9"/>
        <v>0</v>
      </c>
      <c r="J286" s="98" t="e">
        <f>VLOOKUP(D:D,BDD!B:L,11,FALSE)</f>
        <v>#N/A</v>
      </c>
    </row>
    <row r="287" spans="7:10">
      <c r="G287" s="9">
        <f t="shared" si="10"/>
        <v>0</v>
      </c>
      <c r="H287" s="9">
        <f t="shared" si="9"/>
        <v>0</v>
      </c>
      <c r="J287" s="98" t="e">
        <f>VLOOKUP(D:D,BDD!B:L,11,FALSE)</f>
        <v>#N/A</v>
      </c>
    </row>
    <row r="288" spans="7:10">
      <c r="G288" s="9">
        <f t="shared" si="10"/>
        <v>0</v>
      </c>
      <c r="H288" s="9">
        <f t="shared" si="9"/>
        <v>0</v>
      </c>
      <c r="J288" s="98" t="e">
        <f>VLOOKUP(D:D,BDD!B:L,11,FALSE)</f>
        <v>#N/A</v>
      </c>
    </row>
    <row r="289" spans="7:10">
      <c r="G289" s="9">
        <f t="shared" si="10"/>
        <v>0</v>
      </c>
      <c r="H289" s="9">
        <f t="shared" si="9"/>
        <v>0</v>
      </c>
      <c r="J289" s="98" t="e">
        <f>VLOOKUP(D:D,BDD!B:L,11,FALSE)</f>
        <v>#N/A</v>
      </c>
    </row>
    <row r="290" spans="7:10">
      <c r="G290" s="9">
        <f t="shared" si="10"/>
        <v>0</v>
      </c>
      <c r="H290" s="9">
        <f t="shared" si="9"/>
        <v>0</v>
      </c>
      <c r="J290" s="98" t="e">
        <f>VLOOKUP(D:D,BDD!B:L,11,FALSE)</f>
        <v>#N/A</v>
      </c>
    </row>
    <row r="291" spans="7:10">
      <c r="G291" s="9">
        <f t="shared" si="10"/>
        <v>0</v>
      </c>
      <c r="H291" s="9">
        <f t="shared" si="9"/>
        <v>0</v>
      </c>
      <c r="J291" s="98" t="e">
        <f>VLOOKUP(D:D,BDD!B:L,11,FALSE)</f>
        <v>#N/A</v>
      </c>
    </row>
    <row r="292" spans="7:10">
      <c r="G292" s="9">
        <f t="shared" si="10"/>
        <v>0</v>
      </c>
      <c r="H292" s="9">
        <f t="shared" si="9"/>
        <v>0</v>
      </c>
      <c r="J292" s="98" t="e">
        <f>VLOOKUP(D:D,BDD!B:L,11,FALSE)</f>
        <v>#N/A</v>
      </c>
    </row>
    <row r="293" spans="7:10">
      <c r="G293" s="9">
        <f t="shared" si="10"/>
        <v>0</v>
      </c>
      <c r="H293" s="9">
        <f t="shared" si="9"/>
        <v>0</v>
      </c>
      <c r="J293" s="98" t="e">
        <f>VLOOKUP(D:D,BDD!B:L,11,FALSE)</f>
        <v>#N/A</v>
      </c>
    </row>
    <row r="294" spans="7:10">
      <c r="G294" s="9">
        <f t="shared" si="10"/>
        <v>0</v>
      </c>
      <c r="H294" s="9">
        <f t="shared" si="9"/>
        <v>0</v>
      </c>
      <c r="J294" s="98" t="e">
        <f>VLOOKUP(D:D,BDD!B:L,11,FALSE)</f>
        <v>#N/A</v>
      </c>
    </row>
    <row r="295" spans="7:10">
      <c r="G295" s="9">
        <f t="shared" si="10"/>
        <v>0</v>
      </c>
      <c r="H295" s="9">
        <f t="shared" si="9"/>
        <v>0</v>
      </c>
      <c r="J295" s="98" t="e">
        <f>VLOOKUP(D:D,BDD!B:L,11,FALSE)</f>
        <v>#N/A</v>
      </c>
    </row>
    <row r="296" spans="7:10">
      <c r="G296" s="9">
        <f t="shared" si="10"/>
        <v>0</v>
      </c>
      <c r="H296" s="9">
        <f t="shared" si="9"/>
        <v>0</v>
      </c>
      <c r="J296" s="98" t="e">
        <f>VLOOKUP(D:D,BDD!B:L,11,FALSE)</f>
        <v>#N/A</v>
      </c>
    </row>
    <row r="297" spans="7:10">
      <c r="G297" s="9">
        <f t="shared" si="10"/>
        <v>0</v>
      </c>
      <c r="H297" s="9">
        <f t="shared" si="9"/>
        <v>0</v>
      </c>
      <c r="J297" s="98" t="e">
        <f>VLOOKUP(D:D,BDD!B:L,11,FALSE)</f>
        <v>#N/A</v>
      </c>
    </row>
    <row r="298" spans="7:10">
      <c r="G298" s="9">
        <f t="shared" si="10"/>
        <v>0</v>
      </c>
      <c r="H298" s="9">
        <f t="shared" si="9"/>
        <v>0</v>
      </c>
      <c r="J298" s="98" t="e">
        <f>VLOOKUP(D:D,BDD!B:L,11,FALSE)</f>
        <v>#N/A</v>
      </c>
    </row>
    <row r="299" spans="7:10">
      <c r="G299" s="9">
        <f t="shared" si="10"/>
        <v>0</v>
      </c>
      <c r="H299" s="9">
        <f t="shared" si="9"/>
        <v>0</v>
      </c>
      <c r="J299" s="98" t="e">
        <f>VLOOKUP(D:D,BDD!B:L,11,FALSE)</f>
        <v>#N/A</v>
      </c>
    </row>
    <row r="300" spans="7:10">
      <c r="G300" s="9">
        <f t="shared" si="10"/>
        <v>0</v>
      </c>
      <c r="H300" s="9">
        <f t="shared" si="9"/>
        <v>0</v>
      </c>
      <c r="J300" s="98" t="e">
        <f>VLOOKUP(D:D,BDD!B:L,11,FALSE)</f>
        <v>#N/A</v>
      </c>
    </row>
    <row r="301" spans="7:10">
      <c r="G301" s="9">
        <f t="shared" si="10"/>
        <v>0</v>
      </c>
      <c r="H301" s="9">
        <f t="shared" si="9"/>
        <v>0</v>
      </c>
      <c r="J301" s="98" t="e">
        <f>VLOOKUP(D:D,BDD!B:L,11,FALSE)</f>
        <v>#N/A</v>
      </c>
    </row>
    <row r="302" spans="7:10">
      <c r="G302" s="9">
        <f t="shared" si="10"/>
        <v>0</v>
      </c>
      <c r="H302" s="9">
        <f t="shared" si="9"/>
        <v>0</v>
      </c>
      <c r="J302" s="98" t="e">
        <f>VLOOKUP(D:D,BDD!B:L,11,FALSE)</f>
        <v>#N/A</v>
      </c>
    </row>
    <row r="303" spans="7:10">
      <c r="G303" s="9">
        <f t="shared" si="10"/>
        <v>0</v>
      </c>
      <c r="H303" s="9">
        <f t="shared" si="9"/>
        <v>0</v>
      </c>
      <c r="J303" s="98" t="e">
        <f>VLOOKUP(D:D,BDD!B:L,11,FALSE)</f>
        <v>#N/A</v>
      </c>
    </row>
    <row r="304" spans="7:10">
      <c r="G304" s="9">
        <f t="shared" si="10"/>
        <v>0</v>
      </c>
      <c r="H304" s="9">
        <f t="shared" si="9"/>
        <v>0</v>
      </c>
      <c r="J304" s="98" t="e">
        <f>VLOOKUP(D:D,BDD!B:L,11,FALSE)</f>
        <v>#N/A</v>
      </c>
    </row>
    <row r="305" spans="7:10">
      <c r="G305" s="9">
        <f t="shared" si="10"/>
        <v>0</v>
      </c>
      <c r="H305" s="9">
        <f t="shared" si="9"/>
        <v>0</v>
      </c>
      <c r="J305" s="98" t="e">
        <f>VLOOKUP(D:D,BDD!B:L,11,FALSE)</f>
        <v>#N/A</v>
      </c>
    </row>
    <row r="306" spans="7:10">
      <c r="G306" s="9">
        <f t="shared" si="10"/>
        <v>0</v>
      </c>
      <c r="H306" s="9">
        <f t="shared" si="9"/>
        <v>0</v>
      </c>
      <c r="J306" s="98" t="e">
        <f>VLOOKUP(D:D,BDD!B:L,11,FALSE)</f>
        <v>#N/A</v>
      </c>
    </row>
    <row r="307" spans="7:10">
      <c r="G307" s="9">
        <f t="shared" si="10"/>
        <v>0</v>
      </c>
      <c r="H307" s="9">
        <f t="shared" si="9"/>
        <v>0</v>
      </c>
      <c r="J307" s="98" t="e">
        <f>VLOOKUP(D:D,BDD!B:L,11,FALSE)</f>
        <v>#N/A</v>
      </c>
    </row>
    <row r="308" spans="7:10">
      <c r="G308" s="9">
        <f t="shared" si="10"/>
        <v>0</v>
      </c>
      <c r="H308" s="9">
        <f t="shared" si="9"/>
        <v>0</v>
      </c>
      <c r="J308" s="98" t="e">
        <f>VLOOKUP(D:D,BDD!B:L,11,FALSE)</f>
        <v>#N/A</v>
      </c>
    </row>
    <row r="309" spans="7:10">
      <c r="G309" s="9">
        <f t="shared" si="10"/>
        <v>0</v>
      </c>
      <c r="H309" s="9">
        <f t="shared" si="9"/>
        <v>0</v>
      </c>
      <c r="J309" s="98" t="e">
        <f>VLOOKUP(D:D,BDD!B:L,11,FALSE)</f>
        <v>#N/A</v>
      </c>
    </row>
    <row r="310" spans="7:10">
      <c r="G310" s="9">
        <f t="shared" si="10"/>
        <v>0</v>
      </c>
      <c r="H310" s="9">
        <f t="shared" si="9"/>
        <v>0</v>
      </c>
      <c r="J310" s="98" t="e">
        <f>VLOOKUP(D:D,BDD!B:L,11,FALSE)</f>
        <v>#N/A</v>
      </c>
    </row>
    <row r="311" spans="7:10">
      <c r="G311" s="9">
        <f t="shared" si="10"/>
        <v>0</v>
      </c>
      <c r="H311" s="9">
        <f t="shared" si="9"/>
        <v>0</v>
      </c>
      <c r="J311" s="98" t="e">
        <f>VLOOKUP(D:D,BDD!B:L,11,FALSE)</f>
        <v>#N/A</v>
      </c>
    </row>
    <row r="312" spans="7:10">
      <c r="G312" s="9">
        <f t="shared" si="10"/>
        <v>0</v>
      </c>
      <c r="H312" s="9">
        <f t="shared" si="9"/>
        <v>0</v>
      </c>
      <c r="J312" s="98" t="e">
        <f>VLOOKUP(D:D,BDD!B:L,11,FALSE)</f>
        <v>#N/A</v>
      </c>
    </row>
    <row r="313" spans="7:10">
      <c r="G313" s="9">
        <f t="shared" si="10"/>
        <v>0</v>
      </c>
      <c r="H313" s="9">
        <f t="shared" si="9"/>
        <v>0</v>
      </c>
      <c r="J313" s="98" t="e">
        <f>VLOOKUP(D:D,BDD!B:L,11,FALSE)</f>
        <v>#N/A</v>
      </c>
    </row>
    <row r="314" spans="7:10">
      <c r="G314" s="9">
        <f t="shared" si="10"/>
        <v>0</v>
      </c>
      <c r="H314" s="9">
        <f t="shared" si="9"/>
        <v>0</v>
      </c>
      <c r="J314" s="98" t="e">
        <f>VLOOKUP(D:D,BDD!B:L,11,FALSE)</f>
        <v>#N/A</v>
      </c>
    </row>
    <row r="315" spans="7:10">
      <c r="G315" s="9">
        <f t="shared" si="10"/>
        <v>0</v>
      </c>
      <c r="H315" s="9">
        <f t="shared" ref="H315:H378" si="11">F315-G315</f>
        <v>0</v>
      </c>
      <c r="J315" s="98" t="e">
        <f>VLOOKUP(D:D,BDD!B:L,11,FALSE)</f>
        <v>#N/A</v>
      </c>
    </row>
    <row r="316" spans="7:10">
      <c r="G316" s="9">
        <f t="shared" si="10"/>
        <v>0</v>
      </c>
      <c r="H316" s="9">
        <f t="shared" si="11"/>
        <v>0</v>
      </c>
      <c r="J316" s="98" t="e">
        <f>VLOOKUP(D:D,BDD!B:L,11,FALSE)</f>
        <v>#N/A</v>
      </c>
    </row>
    <row r="317" spans="7:10">
      <c r="G317" s="9">
        <f t="shared" si="10"/>
        <v>0</v>
      </c>
      <c r="H317" s="9">
        <f t="shared" si="11"/>
        <v>0</v>
      </c>
      <c r="J317" s="98" t="e">
        <f>VLOOKUP(D:D,BDD!B:L,11,FALSE)</f>
        <v>#N/A</v>
      </c>
    </row>
    <row r="318" spans="7:10">
      <c r="G318" s="9">
        <f t="shared" si="10"/>
        <v>0</v>
      </c>
      <c r="H318" s="9">
        <f t="shared" si="11"/>
        <v>0</v>
      </c>
      <c r="J318" s="98" t="e">
        <f>VLOOKUP(D:D,BDD!B:L,11,FALSE)</f>
        <v>#N/A</v>
      </c>
    </row>
    <row r="319" spans="7:10">
      <c r="G319" s="9">
        <f t="shared" si="10"/>
        <v>0</v>
      </c>
      <c r="H319" s="9">
        <f t="shared" si="11"/>
        <v>0</v>
      </c>
      <c r="J319" s="98" t="e">
        <f>VLOOKUP(D:D,BDD!B:L,11,FALSE)</f>
        <v>#N/A</v>
      </c>
    </row>
    <row r="320" spans="7:10">
      <c r="G320" s="9">
        <f t="shared" si="10"/>
        <v>0</v>
      </c>
      <c r="H320" s="9">
        <f t="shared" si="11"/>
        <v>0</v>
      </c>
      <c r="J320" s="98" t="e">
        <f>VLOOKUP(D:D,BDD!B:L,11,FALSE)</f>
        <v>#N/A</v>
      </c>
    </row>
    <row r="321" spans="7:10">
      <c r="G321" s="9">
        <f t="shared" si="10"/>
        <v>0</v>
      </c>
      <c r="H321" s="9">
        <f t="shared" si="11"/>
        <v>0</v>
      </c>
      <c r="J321" s="98" t="e">
        <f>VLOOKUP(D:D,BDD!B:L,11,FALSE)</f>
        <v>#N/A</v>
      </c>
    </row>
    <row r="322" spans="7:10">
      <c r="G322" s="9">
        <f t="shared" si="10"/>
        <v>0</v>
      </c>
      <c r="H322" s="9">
        <f t="shared" si="11"/>
        <v>0</v>
      </c>
      <c r="J322" s="98" t="e">
        <f>VLOOKUP(D:D,BDD!B:L,11,FALSE)</f>
        <v>#N/A</v>
      </c>
    </row>
    <row r="323" spans="7:10">
      <c r="G323" s="9">
        <f t="shared" si="10"/>
        <v>0</v>
      </c>
      <c r="H323" s="9">
        <f t="shared" si="11"/>
        <v>0</v>
      </c>
      <c r="J323" s="98" t="e">
        <f>VLOOKUP(D:D,BDD!B:L,11,FALSE)</f>
        <v>#N/A</v>
      </c>
    </row>
    <row r="324" spans="7:10">
      <c r="G324" s="9">
        <f t="shared" si="10"/>
        <v>0</v>
      </c>
      <c r="H324" s="9">
        <f t="shared" si="11"/>
        <v>0</v>
      </c>
      <c r="J324" s="98" t="e">
        <f>VLOOKUP(D:D,BDD!B:L,11,FALSE)</f>
        <v>#N/A</v>
      </c>
    </row>
    <row r="325" spans="7:10">
      <c r="G325" s="9">
        <f t="shared" si="10"/>
        <v>0</v>
      </c>
      <c r="H325" s="9">
        <f t="shared" si="11"/>
        <v>0</v>
      </c>
      <c r="J325" s="98" t="e">
        <f>VLOOKUP(D:D,BDD!B:L,11,FALSE)</f>
        <v>#N/A</v>
      </c>
    </row>
    <row r="326" spans="7:10">
      <c r="G326" s="9">
        <f t="shared" si="10"/>
        <v>0</v>
      </c>
      <c r="H326" s="9">
        <f t="shared" si="11"/>
        <v>0</v>
      </c>
      <c r="J326" s="98" t="e">
        <f>VLOOKUP(D:D,BDD!B:L,11,FALSE)</f>
        <v>#N/A</v>
      </c>
    </row>
    <row r="327" spans="7:10">
      <c r="G327" s="9">
        <f t="shared" si="10"/>
        <v>0</v>
      </c>
      <c r="H327" s="9">
        <f t="shared" si="11"/>
        <v>0</v>
      </c>
      <c r="J327" s="98" t="e">
        <f>VLOOKUP(D:D,BDD!B:L,11,FALSE)</f>
        <v>#N/A</v>
      </c>
    </row>
    <row r="328" spans="7:10">
      <c r="G328" s="9">
        <f t="shared" si="10"/>
        <v>0</v>
      </c>
      <c r="H328" s="9">
        <f t="shared" si="11"/>
        <v>0</v>
      </c>
      <c r="J328" s="98" t="e">
        <f>VLOOKUP(D:D,BDD!B:L,11,FALSE)</f>
        <v>#N/A</v>
      </c>
    </row>
    <row r="329" spans="7:10">
      <c r="G329" s="9">
        <f t="shared" si="10"/>
        <v>0</v>
      </c>
      <c r="H329" s="9">
        <f t="shared" si="11"/>
        <v>0</v>
      </c>
      <c r="J329" s="98" t="e">
        <f>VLOOKUP(D:D,BDD!B:L,11,FALSE)</f>
        <v>#N/A</v>
      </c>
    </row>
    <row r="330" spans="7:10">
      <c r="G330" s="9">
        <f t="shared" si="10"/>
        <v>0</v>
      </c>
      <c r="H330" s="9">
        <f t="shared" si="11"/>
        <v>0</v>
      </c>
      <c r="J330" s="98" t="e">
        <f>VLOOKUP(D:D,BDD!B:L,11,FALSE)</f>
        <v>#N/A</v>
      </c>
    </row>
    <row r="331" spans="7:10">
      <c r="G331" s="9">
        <f t="shared" si="10"/>
        <v>0</v>
      </c>
      <c r="H331" s="9">
        <f t="shared" si="11"/>
        <v>0</v>
      </c>
      <c r="J331" s="98" t="e">
        <f>VLOOKUP(D:D,BDD!B:L,11,FALSE)</f>
        <v>#N/A</v>
      </c>
    </row>
    <row r="332" spans="7:10">
      <c r="G332" s="9">
        <f t="shared" ref="G332:G395" si="12">IFERROR(F332/(1+J332/100),0)</f>
        <v>0</v>
      </c>
      <c r="H332" s="9">
        <f t="shared" si="11"/>
        <v>0</v>
      </c>
      <c r="J332" s="98" t="e">
        <f>VLOOKUP(D:D,BDD!B:L,11,FALSE)</f>
        <v>#N/A</v>
      </c>
    </row>
    <row r="333" spans="7:10">
      <c r="G333" s="9">
        <f t="shared" si="12"/>
        <v>0</v>
      </c>
      <c r="H333" s="9">
        <f t="shared" si="11"/>
        <v>0</v>
      </c>
      <c r="J333" s="98" t="e">
        <f>VLOOKUP(D:D,BDD!B:L,11,FALSE)</f>
        <v>#N/A</v>
      </c>
    </row>
    <row r="334" spans="7:10">
      <c r="G334" s="9">
        <f t="shared" si="12"/>
        <v>0</v>
      </c>
      <c r="H334" s="9">
        <f t="shared" si="11"/>
        <v>0</v>
      </c>
      <c r="J334" s="98" t="e">
        <f>VLOOKUP(D:D,BDD!B:L,11,FALSE)</f>
        <v>#N/A</v>
      </c>
    </row>
    <row r="335" spans="7:10">
      <c r="G335" s="9">
        <f t="shared" si="12"/>
        <v>0</v>
      </c>
      <c r="H335" s="9">
        <f t="shared" si="11"/>
        <v>0</v>
      </c>
      <c r="J335" s="98" t="e">
        <f>VLOOKUP(D:D,BDD!B:L,11,FALSE)</f>
        <v>#N/A</v>
      </c>
    </row>
    <row r="336" spans="7:10">
      <c r="G336" s="9">
        <f t="shared" si="12"/>
        <v>0</v>
      </c>
      <c r="H336" s="9">
        <f t="shared" si="11"/>
        <v>0</v>
      </c>
      <c r="J336" s="98" t="e">
        <f>VLOOKUP(D:D,BDD!B:L,11,FALSE)</f>
        <v>#N/A</v>
      </c>
    </row>
    <row r="337" spans="7:10">
      <c r="G337" s="9">
        <f t="shared" si="12"/>
        <v>0</v>
      </c>
      <c r="H337" s="9">
        <f t="shared" si="11"/>
        <v>0</v>
      </c>
      <c r="J337" s="98" t="e">
        <f>VLOOKUP(D:D,BDD!B:L,11,FALSE)</f>
        <v>#N/A</v>
      </c>
    </row>
    <row r="338" spans="7:10">
      <c r="G338" s="9">
        <f t="shared" si="12"/>
        <v>0</v>
      </c>
      <c r="H338" s="9">
        <f t="shared" si="11"/>
        <v>0</v>
      </c>
      <c r="J338" s="98" t="e">
        <f>VLOOKUP(D:D,BDD!B:L,11,FALSE)</f>
        <v>#N/A</v>
      </c>
    </row>
    <row r="339" spans="7:10">
      <c r="G339" s="9">
        <f t="shared" si="12"/>
        <v>0</v>
      </c>
      <c r="H339" s="9">
        <f t="shared" si="11"/>
        <v>0</v>
      </c>
      <c r="J339" s="98" t="e">
        <f>VLOOKUP(D:D,BDD!B:L,11,FALSE)</f>
        <v>#N/A</v>
      </c>
    </row>
    <row r="340" spans="7:10">
      <c r="G340" s="9">
        <f t="shared" si="12"/>
        <v>0</v>
      </c>
      <c r="H340" s="9">
        <f t="shared" si="11"/>
        <v>0</v>
      </c>
      <c r="J340" s="98" t="e">
        <f>VLOOKUP(D:D,BDD!B:L,11,FALSE)</f>
        <v>#N/A</v>
      </c>
    </row>
    <row r="341" spans="7:10">
      <c r="G341" s="9">
        <f t="shared" si="12"/>
        <v>0</v>
      </c>
      <c r="H341" s="9">
        <f t="shared" si="11"/>
        <v>0</v>
      </c>
      <c r="J341" s="98" t="e">
        <f>VLOOKUP(D:D,BDD!B:L,11,FALSE)</f>
        <v>#N/A</v>
      </c>
    </row>
    <row r="342" spans="7:10">
      <c r="G342" s="9">
        <f t="shared" si="12"/>
        <v>0</v>
      </c>
      <c r="H342" s="9">
        <f t="shared" si="11"/>
        <v>0</v>
      </c>
      <c r="J342" s="98" t="e">
        <f>VLOOKUP(D:D,BDD!B:L,11,FALSE)</f>
        <v>#N/A</v>
      </c>
    </row>
    <row r="343" spans="7:10">
      <c r="G343" s="9">
        <f t="shared" si="12"/>
        <v>0</v>
      </c>
      <c r="H343" s="9">
        <f t="shared" si="11"/>
        <v>0</v>
      </c>
    </row>
    <row r="344" spans="7:10">
      <c r="G344" s="9">
        <f t="shared" si="12"/>
        <v>0</v>
      </c>
      <c r="H344" s="9">
        <f t="shared" si="11"/>
        <v>0</v>
      </c>
    </row>
    <row r="345" spans="7:10">
      <c r="G345" s="9">
        <f t="shared" si="12"/>
        <v>0</v>
      </c>
      <c r="H345" s="9">
        <f t="shared" si="11"/>
        <v>0</v>
      </c>
    </row>
    <row r="346" spans="7:10">
      <c r="G346" s="9">
        <f t="shared" si="12"/>
        <v>0</v>
      </c>
      <c r="H346" s="9">
        <f t="shared" si="11"/>
        <v>0</v>
      </c>
    </row>
    <row r="347" spans="7:10">
      <c r="G347" s="9">
        <f t="shared" si="12"/>
        <v>0</v>
      </c>
      <c r="H347" s="9">
        <f t="shared" si="11"/>
        <v>0</v>
      </c>
    </row>
    <row r="348" spans="7:10">
      <c r="G348" s="9">
        <f t="shared" si="12"/>
        <v>0</v>
      </c>
      <c r="H348" s="9">
        <f t="shared" si="11"/>
        <v>0</v>
      </c>
    </row>
    <row r="349" spans="7:10">
      <c r="G349" s="9">
        <f t="shared" si="12"/>
        <v>0</v>
      </c>
      <c r="H349" s="9">
        <f t="shared" si="11"/>
        <v>0</v>
      </c>
    </row>
    <row r="350" spans="7:10">
      <c r="G350" s="9">
        <f t="shared" si="12"/>
        <v>0</v>
      </c>
      <c r="H350" s="9">
        <f t="shared" si="11"/>
        <v>0</v>
      </c>
    </row>
    <row r="351" spans="7:10">
      <c r="G351" s="9">
        <f t="shared" si="12"/>
        <v>0</v>
      </c>
      <c r="H351" s="9">
        <f t="shared" si="11"/>
        <v>0</v>
      </c>
    </row>
    <row r="352" spans="7:10">
      <c r="G352" s="9">
        <f t="shared" si="12"/>
        <v>0</v>
      </c>
      <c r="H352" s="9">
        <f t="shared" si="11"/>
        <v>0</v>
      </c>
    </row>
    <row r="353" spans="7:8">
      <c r="G353" s="9">
        <f t="shared" si="12"/>
        <v>0</v>
      </c>
      <c r="H353" s="9">
        <f t="shared" si="11"/>
        <v>0</v>
      </c>
    </row>
    <row r="354" spans="7:8">
      <c r="G354" s="9">
        <f t="shared" si="12"/>
        <v>0</v>
      </c>
      <c r="H354" s="9">
        <f t="shared" si="11"/>
        <v>0</v>
      </c>
    </row>
    <row r="355" spans="7:8">
      <c r="G355" s="9">
        <f t="shared" si="12"/>
        <v>0</v>
      </c>
      <c r="H355" s="9">
        <f t="shared" si="11"/>
        <v>0</v>
      </c>
    </row>
    <row r="356" spans="7:8">
      <c r="G356" s="9">
        <f t="shared" si="12"/>
        <v>0</v>
      </c>
      <c r="H356" s="9">
        <f t="shared" si="11"/>
        <v>0</v>
      </c>
    </row>
    <row r="357" spans="7:8">
      <c r="G357" s="9">
        <f t="shared" si="12"/>
        <v>0</v>
      </c>
      <c r="H357" s="9">
        <f t="shared" si="11"/>
        <v>0</v>
      </c>
    </row>
    <row r="358" spans="7:8">
      <c r="G358" s="9">
        <f t="shared" si="12"/>
        <v>0</v>
      </c>
      <c r="H358" s="9">
        <f t="shared" si="11"/>
        <v>0</v>
      </c>
    </row>
    <row r="359" spans="7:8">
      <c r="G359" s="9">
        <f t="shared" si="12"/>
        <v>0</v>
      </c>
      <c r="H359" s="9">
        <f t="shared" si="11"/>
        <v>0</v>
      </c>
    </row>
    <row r="360" spans="7:8">
      <c r="G360" s="9">
        <f t="shared" si="12"/>
        <v>0</v>
      </c>
      <c r="H360" s="9">
        <f t="shared" si="11"/>
        <v>0</v>
      </c>
    </row>
    <row r="361" spans="7:8">
      <c r="G361" s="9">
        <f t="shared" si="12"/>
        <v>0</v>
      </c>
      <c r="H361" s="9">
        <f t="shared" si="11"/>
        <v>0</v>
      </c>
    </row>
    <row r="362" spans="7:8">
      <c r="G362" s="9">
        <f t="shared" si="12"/>
        <v>0</v>
      </c>
      <c r="H362" s="9">
        <f t="shared" si="11"/>
        <v>0</v>
      </c>
    </row>
    <row r="363" spans="7:8">
      <c r="G363" s="9">
        <f t="shared" si="12"/>
        <v>0</v>
      </c>
      <c r="H363" s="9">
        <f t="shared" si="11"/>
        <v>0</v>
      </c>
    </row>
    <row r="364" spans="7:8">
      <c r="G364" s="9">
        <f t="shared" si="12"/>
        <v>0</v>
      </c>
      <c r="H364" s="9">
        <f t="shared" si="11"/>
        <v>0</v>
      </c>
    </row>
    <row r="365" spans="7:8">
      <c r="G365" s="9">
        <f t="shared" si="12"/>
        <v>0</v>
      </c>
      <c r="H365" s="9">
        <f t="shared" si="11"/>
        <v>0</v>
      </c>
    </row>
    <row r="366" spans="7:8">
      <c r="G366" s="9">
        <f t="shared" si="12"/>
        <v>0</v>
      </c>
      <c r="H366" s="9">
        <f t="shared" si="11"/>
        <v>0</v>
      </c>
    </row>
    <row r="367" spans="7:8">
      <c r="G367" s="9">
        <f t="shared" si="12"/>
        <v>0</v>
      </c>
      <c r="H367" s="9">
        <f t="shared" si="11"/>
        <v>0</v>
      </c>
    </row>
    <row r="368" spans="7:8">
      <c r="G368" s="9">
        <f t="shared" si="12"/>
        <v>0</v>
      </c>
      <c r="H368" s="9">
        <f t="shared" si="11"/>
        <v>0</v>
      </c>
    </row>
    <row r="369" spans="7:8">
      <c r="G369" s="9">
        <f t="shared" si="12"/>
        <v>0</v>
      </c>
      <c r="H369" s="9">
        <f t="shared" si="11"/>
        <v>0</v>
      </c>
    </row>
    <row r="370" spans="7:8">
      <c r="G370" s="9">
        <f t="shared" si="12"/>
        <v>0</v>
      </c>
      <c r="H370" s="9">
        <f t="shared" si="11"/>
        <v>0</v>
      </c>
    </row>
    <row r="371" spans="7:8">
      <c r="G371" s="9">
        <f t="shared" si="12"/>
        <v>0</v>
      </c>
      <c r="H371" s="9">
        <f t="shared" si="11"/>
        <v>0</v>
      </c>
    </row>
    <row r="372" spans="7:8">
      <c r="G372" s="9">
        <f t="shared" si="12"/>
        <v>0</v>
      </c>
      <c r="H372" s="9">
        <f t="shared" si="11"/>
        <v>0</v>
      </c>
    </row>
    <row r="373" spans="7:8">
      <c r="G373" s="9">
        <f t="shared" si="12"/>
        <v>0</v>
      </c>
      <c r="H373" s="9">
        <f t="shared" si="11"/>
        <v>0</v>
      </c>
    </row>
    <row r="374" spans="7:8">
      <c r="G374" s="9">
        <f t="shared" si="12"/>
        <v>0</v>
      </c>
      <c r="H374" s="9">
        <f t="shared" si="11"/>
        <v>0</v>
      </c>
    </row>
    <row r="375" spans="7:8">
      <c r="G375" s="9">
        <f t="shared" si="12"/>
        <v>0</v>
      </c>
      <c r="H375" s="9">
        <f t="shared" si="11"/>
        <v>0</v>
      </c>
    </row>
    <row r="376" spans="7:8">
      <c r="G376" s="9">
        <f t="shared" si="12"/>
        <v>0</v>
      </c>
      <c r="H376" s="9">
        <f t="shared" si="11"/>
        <v>0</v>
      </c>
    </row>
    <row r="377" spans="7:8">
      <c r="G377" s="9">
        <f t="shared" si="12"/>
        <v>0</v>
      </c>
      <c r="H377" s="9">
        <f t="shared" si="11"/>
        <v>0</v>
      </c>
    </row>
    <row r="378" spans="7:8">
      <c r="G378" s="9">
        <f t="shared" si="12"/>
        <v>0</v>
      </c>
      <c r="H378" s="9">
        <f t="shared" si="11"/>
        <v>0</v>
      </c>
    </row>
    <row r="379" spans="7:8">
      <c r="G379" s="9">
        <f t="shared" si="12"/>
        <v>0</v>
      </c>
      <c r="H379" s="9">
        <f t="shared" ref="H379:H442" si="13">F379-G379</f>
        <v>0</v>
      </c>
    </row>
    <row r="380" spans="7:8">
      <c r="G380" s="9">
        <f t="shared" si="12"/>
        <v>0</v>
      </c>
      <c r="H380" s="9">
        <f t="shared" si="13"/>
        <v>0</v>
      </c>
    </row>
    <row r="381" spans="7:8">
      <c r="G381" s="9">
        <f t="shared" si="12"/>
        <v>0</v>
      </c>
      <c r="H381" s="9">
        <f t="shared" si="13"/>
        <v>0</v>
      </c>
    </row>
    <row r="382" spans="7:8">
      <c r="G382" s="9">
        <f t="shared" si="12"/>
        <v>0</v>
      </c>
      <c r="H382" s="9">
        <f t="shared" si="13"/>
        <v>0</v>
      </c>
    </row>
    <row r="383" spans="7:8">
      <c r="G383" s="9">
        <f t="shared" si="12"/>
        <v>0</v>
      </c>
      <c r="H383" s="9">
        <f t="shared" si="13"/>
        <v>0</v>
      </c>
    </row>
    <row r="384" spans="7:8">
      <c r="G384" s="9">
        <f t="shared" si="12"/>
        <v>0</v>
      </c>
      <c r="H384" s="9">
        <f t="shared" si="13"/>
        <v>0</v>
      </c>
    </row>
    <row r="385" spans="7:8">
      <c r="G385" s="9">
        <f t="shared" si="12"/>
        <v>0</v>
      </c>
      <c r="H385" s="9">
        <f t="shared" si="13"/>
        <v>0</v>
      </c>
    </row>
    <row r="386" spans="7:8">
      <c r="G386" s="9">
        <f t="shared" si="12"/>
        <v>0</v>
      </c>
      <c r="H386" s="9">
        <f t="shared" si="13"/>
        <v>0</v>
      </c>
    </row>
    <row r="387" spans="7:8">
      <c r="G387" s="9">
        <f t="shared" si="12"/>
        <v>0</v>
      </c>
      <c r="H387" s="9">
        <f t="shared" si="13"/>
        <v>0</v>
      </c>
    </row>
    <row r="388" spans="7:8">
      <c r="G388" s="9">
        <f t="shared" si="12"/>
        <v>0</v>
      </c>
      <c r="H388" s="9">
        <f t="shared" si="13"/>
        <v>0</v>
      </c>
    </row>
    <row r="389" spans="7:8">
      <c r="G389" s="9">
        <f t="shared" si="12"/>
        <v>0</v>
      </c>
      <c r="H389" s="9">
        <f t="shared" si="13"/>
        <v>0</v>
      </c>
    </row>
    <row r="390" spans="7:8">
      <c r="G390" s="9">
        <f t="shared" si="12"/>
        <v>0</v>
      </c>
      <c r="H390" s="9">
        <f t="shared" si="13"/>
        <v>0</v>
      </c>
    </row>
    <row r="391" spans="7:8">
      <c r="G391" s="9">
        <f t="shared" si="12"/>
        <v>0</v>
      </c>
      <c r="H391" s="9">
        <f t="shared" si="13"/>
        <v>0</v>
      </c>
    </row>
    <row r="392" spans="7:8">
      <c r="G392" s="9">
        <f t="shared" si="12"/>
        <v>0</v>
      </c>
      <c r="H392" s="9">
        <f t="shared" si="13"/>
        <v>0</v>
      </c>
    </row>
    <row r="393" spans="7:8">
      <c r="G393" s="9">
        <f t="shared" si="12"/>
        <v>0</v>
      </c>
      <c r="H393" s="9">
        <f t="shared" si="13"/>
        <v>0</v>
      </c>
    </row>
    <row r="394" spans="7:8">
      <c r="G394" s="9">
        <f t="shared" si="12"/>
        <v>0</v>
      </c>
      <c r="H394" s="9">
        <f t="shared" si="13"/>
        <v>0</v>
      </c>
    </row>
    <row r="395" spans="7:8">
      <c r="G395" s="9">
        <f t="shared" si="12"/>
        <v>0</v>
      </c>
      <c r="H395" s="9">
        <f t="shared" si="13"/>
        <v>0</v>
      </c>
    </row>
    <row r="396" spans="7:8">
      <c r="G396" s="9">
        <f t="shared" ref="G396:G459" si="14">IFERROR(F396/(1+J396/100),0)</f>
        <v>0</v>
      </c>
      <c r="H396" s="9">
        <f t="shared" si="13"/>
        <v>0</v>
      </c>
    </row>
    <row r="397" spans="7:8">
      <c r="G397" s="9">
        <f t="shared" si="14"/>
        <v>0</v>
      </c>
      <c r="H397" s="9">
        <f t="shared" si="13"/>
        <v>0</v>
      </c>
    </row>
    <row r="398" spans="7:8">
      <c r="G398" s="9">
        <f t="shared" si="14"/>
        <v>0</v>
      </c>
      <c r="H398" s="9">
        <f t="shared" si="13"/>
        <v>0</v>
      </c>
    </row>
    <row r="399" spans="7:8">
      <c r="G399" s="9">
        <f t="shared" si="14"/>
        <v>0</v>
      </c>
      <c r="H399" s="9">
        <f t="shared" si="13"/>
        <v>0</v>
      </c>
    </row>
    <row r="400" spans="7:8">
      <c r="G400" s="9">
        <f t="shared" si="14"/>
        <v>0</v>
      </c>
      <c r="H400" s="9">
        <f t="shared" si="13"/>
        <v>0</v>
      </c>
    </row>
    <row r="401" spans="7:8">
      <c r="G401" s="9">
        <f t="shared" si="14"/>
        <v>0</v>
      </c>
      <c r="H401" s="9">
        <f t="shared" si="13"/>
        <v>0</v>
      </c>
    </row>
    <row r="402" spans="7:8">
      <c r="G402" s="9">
        <f t="shared" si="14"/>
        <v>0</v>
      </c>
      <c r="H402" s="9">
        <f t="shared" si="13"/>
        <v>0</v>
      </c>
    </row>
    <row r="403" spans="7:8">
      <c r="G403" s="9">
        <f t="shared" si="14"/>
        <v>0</v>
      </c>
      <c r="H403" s="9">
        <f t="shared" si="13"/>
        <v>0</v>
      </c>
    </row>
    <row r="404" spans="7:8">
      <c r="G404" s="9">
        <f t="shared" si="14"/>
        <v>0</v>
      </c>
      <c r="H404" s="9">
        <f t="shared" si="13"/>
        <v>0</v>
      </c>
    </row>
    <row r="405" spans="7:8">
      <c r="G405" s="9">
        <f t="shared" si="14"/>
        <v>0</v>
      </c>
      <c r="H405" s="9">
        <f t="shared" si="13"/>
        <v>0</v>
      </c>
    </row>
    <row r="406" spans="7:8">
      <c r="G406" s="9">
        <f t="shared" si="14"/>
        <v>0</v>
      </c>
      <c r="H406" s="9">
        <f t="shared" si="13"/>
        <v>0</v>
      </c>
    </row>
    <row r="407" spans="7:8">
      <c r="G407" s="9">
        <f t="shared" si="14"/>
        <v>0</v>
      </c>
      <c r="H407" s="9">
        <f t="shared" si="13"/>
        <v>0</v>
      </c>
    </row>
    <row r="408" spans="7:8">
      <c r="G408" s="9">
        <f t="shared" si="14"/>
        <v>0</v>
      </c>
      <c r="H408" s="9">
        <f t="shared" si="13"/>
        <v>0</v>
      </c>
    </row>
    <row r="409" spans="7:8">
      <c r="G409" s="9">
        <f t="shared" si="14"/>
        <v>0</v>
      </c>
      <c r="H409" s="9">
        <f t="shared" si="13"/>
        <v>0</v>
      </c>
    </row>
    <row r="410" spans="7:8">
      <c r="G410" s="9">
        <f t="shared" si="14"/>
        <v>0</v>
      </c>
      <c r="H410" s="9">
        <f t="shared" si="13"/>
        <v>0</v>
      </c>
    </row>
    <row r="411" spans="7:8">
      <c r="G411" s="9">
        <f t="shared" si="14"/>
        <v>0</v>
      </c>
      <c r="H411" s="9">
        <f t="shared" si="13"/>
        <v>0</v>
      </c>
    </row>
    <row r="412" spans="7:8">
      <c r="G412" s="9">
        <f t="shared" si="14"/>
        <v>0</v>
      </c>
      <c r="H412" s="9">
        <f t="shared" si="13"/>
        <v>0</v>
      </c>
    </row>
    <row r="413" spans="7:8">
      <c r="G413" s="9">
        <f t="shared" si="14"/>
        <v>0</v>
      </c>
      <c r="H413" s="9">
        <f t="shared" si="13"/>
        <v>0</v>
      </c>
    </row>
    <row r="414" spans="7:8">
      <c r="G414" s="9">
        <f t="shared" si="14"/>
        <v>0</v>
      </c>
      <c r="H414" s="9">
        <f t="shared" si="13"/>
        <v>0</v>
      </c>
    </row>
    <row r="415" spans="7:8">
      <c r="G415" s="9">
        <f t="shared" si="14"/>
        <v>0</v>
      </c>
      <c r="H415" s="9">
        <f t="shared" si="13"/>
        <v>0</v>
      </c>
    </row>
    <row r="416" spans="7:8">
      <c r="G416" s="9">
        <f t="shared" si="14"/>
        <v>0</v>
      </c>
      <c r="H416" s="9">
        <f t="shared" si="13"/>
        <v>0</v>
      </c>
    </row>
    <row r="417" spans="7:8">
      <c r="G417" s="9">
        <f t="shared" si="14"/>
        <v>0</v>
      </c>
      <c r="H417" s="9">
        <f t="shared" si="13"/>
        <v>0</v>
      </c>
    </row>
    <row r="418" spans="7:8">
      <c r="G418" s="9">
        <f t="shared" si="14"/>
        <v>0</v>
      </c>
      <c r="H418" s="9">
        <f t="shared" si="13"/>
        <v>0</v>
      </c>
    </row>
    <row r="419" spans="7:8">
      <c r="G419" s="9">
        <f t="shared" si="14"/>
        <v>0</v>
      </c>
      <c r="H419" s="9">
        <f t="shared" si="13"/>
        <v>0</v>
      </c>
    </row>
    <row r="420" spans="7:8">
      <c r="G420" s="9">
        <f t="shared" si="14"/>
        <v>0</v>
      </c>
      <c r="H420" s="9">
        <f t="shared" si="13"/>
        <v>0</v>
      </c>
    </row>
    <row r="421" spans="7:8">
      <c r="G421" s="9">
        <f t="shared" si="14"/>
        <v>0</v>
      </c>
      <c r="H421" s="9">
        <f t="shared" si="13"/>
        <v>0</v>
      </c>
    </row>
    <row r="422" spans="7:8">
      <c r="G422" s="9">
        <f t="shared" si="14"/>
        <v>0</v>
      </c>
      <c r="H422" s="9">
        <f t="shared" si="13"/>
        <v>0</v>
      </c>
    </row>
    <row r="423" spans="7:8">
      <c r="G423" s="9">
        <f t="shared" si="14"/>
        <v>0</v>
      </c>
      <c r="H423" s="9">
        <f t="shared" si="13"/>
        <v>0</v>
      </c>
    </row>
    <row r="424" spans="7:8">
      <c r="G424" s="9">
        <f t="shared" si="14"/>
        <v>0</v>
      </c>
      <c r="H424" s="9">
        <f t="shared" si="13"/>
        <v>0</v>
      </c>
    </row>
    <row r="425" spans="7:8">
      <c r="G425" s="9">
        <f t="shared" si="14"/>
        <v>0</v>
      </c>
      <c r="H425" s="9">
        <f t="shared" si="13"/>
        <v>0</v>
      </c>
    </row>
    <row r="426" spans="7:8">
      <c r="G426" s="9">
        <f t="shared" si="14"/>
        <v>0</v>
      </c>
      <c r="H426" s="9">
        <f t="shared" si="13"/>
        <v>0</v>
      </c>
    </row>
    <row r="427" spans="7:8">
      <c r="G427" s="9">
        <f t="shared" si="14"/>
        <v>0</v>
      </c>
      <c r="H427" s="9">
        <f t="shared" si="13"/>
        <v>0</v>
      </c>
    </row>
    <row r="428" spans="7:8">
      <c r="G428" s="9">
        <f t="shared" si="14"/>
        <v>0</v>
      </c>
      <c r="H428" s="9">
        <f t="shared" si="13"/>
        <v>0</v>
      </c>
    </row>
    <row r="429" spans="7:8">
      <c r="G429" s="9">
        <f t="shared" si="14"/>
        <v>0</v>
      </c>
      <c r="H429" s="9">
        <f t="shared" si="13"/>
        <v>0</v>
      </c>
    </row>
    <row r="430" spans="7:8">
      <c r="G430" s="9">
        <f t="shared" si="14"/>
        <v>0</v>
      </c>
      <c r="H430" s="9">
        <f t="shared" si="13"/>
        <v>0</v>
      </c>
    </row>
    <row r="431" spans="7:8">
      <c r="G431" s="9">
        <f t="shared" si="14"/>
        <v>0</v>
      </c>
      <c r="H431" s="9">
        <f t="shared" si="13"/>
        <v>0</v>
      </c>
    </row>
    <row r="432" spans="7:8">
      <c r="G432" s="9">
        <f t="shared" si="14"/>
        <v>0</v>
      </c>
      <c r="H432" s="9">
        <f t="shared" si="13"/>
        <v>0</v>
      </c>
    </row>
    <row r="433" spans="7:8">
      <c r="G433" s="9">
        <f t="shared" si="14"/>
        <v>0</v>
      </c>
      <c r="H433" s="9">
        <f t="shared" si="13"/>
        <v>0</v>
      </c>
    </row>
    <row r="434" spans="7:8">
      <c r="G434" s="9">
        <f t="shared" si="14"/>
        <v>0</v>
      </c>
      <c r="H434" s="9">
        <f t="shared" si="13"/>
        <v>0</v>
      </c>
    </row>
    <row r="435" spans="7:8">
      <c r="G435" s="9">
        <f t="shared" si="14"/>
        <v>0</v>
      </c>
      <c r="H435" s="9">
        <f t="shared" si="13"/>
        <v>0</v>
      </c>
    </row>
    <row r="436" spans="7:8">
      <c r="G436" s="9">
        <f t="shared" si="14"/>
        <v>0</v>
      </c>
      <c r="H436" s="9">
        <f t="shared" si="13"/>
        <v>0</v>
      </c>
    </row>
    <row r="437" spans="7:8">
      <c r="G437" s="9">
        <f t="shared" si="14"/>
        <v>0</v>
      </c>
      <c r="H437" s="9">
        <f t="shared" si="13"/>
        <v>0</v>
      </c>
    </row>
    <row r="438" spans="7:8">
      <c r="G438" s="9">
        <f t="shared" si="14"/>
        <v>0</v>
      </c>
      <c r="H438" s="9">
        <f t="shared" si="13"/>
        <v>0</v>
      </c>
    </row>
    <row r="439" spans="7:8">
      <c r="G439" s="9">
        <f t="shared" si="14"/>
        <v>0</v>
      </c>
      <c r="H439" s="9">
        <f t="shared" si="13"/>
        <v>0</v>
      </c>
    </row>
    <row r="440" spans="7:8">
      <c r="G440" s="9">
        <f t="shared" si="14"/>
        <v>0</v>
      </c>
      <c r="H440" s="9">
        <f t="shared" si="13"/>
        <v>0</v>
      </c>
    </row>
    <row r="441" spans="7:8">
      <c r="G441" s="9">
        <f t="shared" si="14"/>
        <v>0</v>
      </c>
      <c r="H441" s="9">
        <f t="shared" si="13"/>
        <v>0</v>
      </c>
    </row>
    <row r="442" spans="7:8">
      <c r="G442" s="9">
        <f t="shared" si="14"/>
        <v>0</v>
      </c>
      <c r="H442" s="9">
        <f t="shared" si="13"/>
        <v>0</v>
      </c>
    </row>
    <row r="443" spans="7:8">
      <c r="G443" s="9">
        <f t="shared" si="14"/>
        <v>0</v>
      </c>
      <c r="H443" s="9">
        <f t="shared" ref="H443:H506" si="15">F443-G443</f>
        <v>0</v>
      </c>
    </row>
    <row r="444" spans="7:8">
      <c r="G444" s="9">
        <f t="shared" si="14"/>
        <v>0</v>
      </c>
      <c r="H444" s="9">
        <f t="shared" si="15"/>
        <v>0</v>
      </c>
    </row>
    <row r="445" spans="7:8">
      <c r="G445" s="9">
        <f t="shared" si="14"/>
        <v>0</v>
      </c>
      <c r="H445" s="9">
        <f t="shared" si="15"/>
        <v>0</v>
      </c>
    </row>
    <row r="446" spans="7:8">
      <c r="G446" s="9">
        <f t="shared" si="14"/>
        <v>0</v>
      </c>
      <c r="H446" s="9">
        <f t="shared" si="15"/>
        <v>0</v>
      </c>
    </row>
    <row r="447" spans="7:8">
      <c r="G447" s="9">
        <f t="shared" si="14"/>
        <v>0</v>
      </c>
      <c r="H447" s="9">
        <f t="shared" si="15"/>
        <v>0</v>
      </c>
    </row>
    <row r="448" spans="7:8">
      <c r="G448" s="9">
        <f t="shared" si="14"/>
        <v>0</v>
      </c>
      <c r="H448" s="9">
        <f t="shared" si="15"/>
        <v>0</v>
      </c>
    </row>
    <row r="449" spans="7:8">
      <c r="G449" s="9">
        <f t="shared" si="14"/>
        <v>0</v>
      </c>
      <c r="H449" s="9">
        <f t="shared" si="15"/>
        <v>0</v>
      </c>
    </row>
    <row r="450" spans="7:8">
      <c r="G450" s="9">
        <f t="shared" si="14"/>
        <v>0</v>
      </c>
      <c r="H450" s="9">
        <f t="shared" si="15"/>
        <v>0</v>
      </c>
    </row>
    <row r="451" spans="7:8">
      <c r="G451" s="9">
        <f t="shared" si="14"/>
        <v>0</v>
      </c>
      <c r="H451" s="9">
        <f t="shared" si="15"/>
        <v>0</v>
      </c>
    </row>
    <row r="452" spans="7:8">
      <c r="G452" s="9">
        <f t="shared" si="14"/>
        <v>0</v>
      </c>
      <c r="H452" s="9">
        <f t="shared" si="15"/>
        <v>0</v>
      </c>
    </row>
    <row r="453" spans="7:8">
      <c r="G453" s="9">
        <f t="shared" si="14"/>
        <v>0</v>
      </c>
      <c r="H453" s="9">
        <f t="shared" si="15"/>
        <v>0</v>
      </c>
    </row>
    <row r="454" spans="7:8">
      <c r="G454" s="9">
        <f t="shared" si="14"/>
        <v>0</v>
      </c>
      <c r="H454" s="9">
        <f t="shared" si="15"/>
        <v>0</v>
      </c>
    </row>
    <row r="455" spans="7:8">
      <c r="G455" s="9">
        <f t="shared" si="14"/>
        <v>0</v>
      </c>
      <c r="H455" s="9">
        <f t="shared" si="15"/>
        <v>0</v>
      </c>
    </row>
    <row r="456" spans="7:8">
      <c r="G456" s="9">
        <f t="shared" si="14"/>
        <v>0</v>
      </c>
      <c r="H456" s="9">
        <f t="shared" si="15"/>
        <v>0</v>
      </c>
    </row>
    <row r="457" spans="7:8">
      <c r="G457" s="9">
        <f t="shared" si="14"/>
        <v>0</v>
      </c>
      <c r="H457" s="9">
        <f t="shared" si="15"/>
        <v>0</v>
      </c>
    </row>
    <row r="458" spans="7:8">
      <c r="G458" s="9">
        <f t="shared" si="14"/>
        <v>0</v>
      </c>
      <c r="H458" s="9">
        <f t="shared" si="15"/>
        <v>0</v>
      </c>
    </row>
    <row r="459" spans="7:8">
      <c r="G459" s="9">
        <f t="shared" si="14"/>
        <v>0</v>
      </c>
      <c r="H459" s="9">
        <f t="shared" si="15"/>
        <v>0</v>
      </c>
    </row>
    <row r="460" spans="7:8">
      <c r="G460" s="9">
        <f t="shared" ref="G460:G523" si="16">IFERROR(F460/(1+J460/100),0)</f>
        <v>0</v>
      </c>
      <c r="H460" s="9">
        <f t="shared" si="15"/>
        <v>0</v>
      </c>
    </row>
    <row r="461" spans="7:8">
      <c r="G461" s="9">
        <f t="shared" si="16"/>
        <v>0</v>
      </c>
      <c r="H461" s="9">
        <f t="shared" si="15"/>
        <v>0</v>
      </c>
    </row>
    <row r="462" spans="7:8">
      <c r="G462" s="9">
        <f t="shared" si="16"/>
        <v>0</v>
      </c>
      <c r="H462" s="9">
        <f t="shared" si="15"/>
        <v>0</v>
      </c>
    </row>
    <row r="463" spans="7:8">
      <c r="G463" s="9">
        <f t="shared" si="16"/>
        <v>0</v>
      </c>
      <c r="H463" s="9">
        <f t="shared" si="15"/>
        <v>0</v>
      </c>
    </row>
    <row r="464" spans="7:8">
      <c r="G464" s="9">
        <f t="shared" si="16"/>
        <v>0</v>
      </c>
      <c r="H464" s="9">
        <f t="shared" si="15"/>
        <v>0</v>
      </c>
    </row>
    <row r="465" spans="7:8">
      <c r="G465" s="9">
        <f t="shared" si="16"/>
        <v>0</v>
      </c>
      <c r="H465" s="9">
        <f t="shared" si="15"/>
        <v>0</v>
      </c>
    </row>
    <row r="466" spans="7:8">
      <c r="G466" s="9">
        <f t="shared" si="16"/>
        <v>0</v>
      </c>
      <c r="H466" s="9">
        <f t="shared" si="15"/>
        <v>0</v>
      </c>
    </row>
    <row r="467" spans="7:8">
      <c r="G467" s="9">
        <f t="shared" si="16"/>
        <v>0</v>
      </c>
      <c r="H467" s="9">
        <f t="shared" si="15"/>
        <v>0</v>
      </c>
    </row>
    <row r="468" spans="7:8">
      <c r="G468" s="9">
        <f t="shared" si="16"/>
        <v>0</v>
      </c>
      <c r="H468" s="9">
        <f t="shared" si="15"/>
        <v>0</v>
      </c>
    </row>
    <row r="469" spans="7:8">
      <c r="G469" s="9">
        <f t="shared" si="16"/>
        <v>0</v>
      </c>
      <c r="H469" s="9">
        <f t="shared" si="15"/>
        <v>0</v>
      </c>
    </row>
    <row r="470" spans="7:8">
      <c r="G470" s="9">
        <f t="shared" si="16"/>
        <v>0</v>
      </c>
      <c r="H470" s="9">
        <f t="shared" si="15"/>
        <v>0</v>
      </c>
    </row>
    <row r="471" spans="7:8">
      <c r="G471" s="9">
        <f t="shared" si="16"/>
        <v>0</v>
      </c>
      <c r="H471" s="9">
        <f t="shared" si="15"/>
        <v>0</v>
      </c>
    </row>
    <row r="472" spans="7:8">
      <c r="G472" s="9">
        <f t="shared" si="16"/>
        <v>0</v>
      </c>
      <c r="H472" s="9">
        <f t="shared" si="15"/>
        <v>0</v>
      </c>
    </row>
    <row r="473" spans="7:8">
      <c r="G473" s="9">
        <f t="shared" si="16"/>
        <v>0</v>
      </c>
      <c r="H473" s="9">
        <f t="shared" si="15"/>
        <v>0</v>
      </c>
    </row>
    <row r="474" spans="7:8">
      <c r="G474" s="9">
        <f t="shared" si="16"/>
        <v>0</v>
      </c>
      <c r="H474" s="9">
        <f t="shared" si="15"/>
        <v>0</v>
      </c>
    </row>
    <row r="475" spans="7:8">
      <c r="G475" s="9">
        <f t="shared" si="16"/>
        <v>0</v>
      </c>
      <c r="H475" s="9">
        <f t="shared" si="15"/>
        <v>0</v>
      </c>
    </row>
    <row r="476" spans="7:8">
      <c r="G476" s="9">
        <f t="shared" si="16"/>
        <v>0</v>
      </c>
      <c r="H476" s="9">
        <f t="shared" si="15"/>
        <v>0</v>
      </c>
    </row>
    <row r="477" spans="7:8">
      <c r="G477" s="9">
        <f t="shared" si="16"/>
        <v>0</v>
      </c>
      <c r="H477" s="9">
        <f t="shared" si="15"/>
        <v>0</v>
      </c>
    </row>
    <row r="478" spans="7:8">
      <c r="G478" s="9">
        <f t="shared" si="16"/>
        <v>0</v>
      </c>
      <c r="H478" s="9">
        <f t="shared" si="15"/>
        <v>0</v>
      </c>
    </row>
    <row r="479" spans="7:8">
      <c r="G479" s="9">
        <f t="shared" si="16"/>
        <v>0</v>
      </c>
      <c r="H479" s="9">
        <f t="shared" si="15"/>
        <v>0</v>
      </c>
    </row>
    <row r="480" spans="7:8">
      <c r="G480" s="9">
        <f t="shared" si="16"/>
        <v>0</v>
      </c>
      <c r="H480" s="9">
        <f t="shared" si="15"/>
        <v>0</v>
      </c>
    </row>
    <row r="481" spans="7:8">
      <c r="G481" s="9">
        <f t="shared" si="16"/>
        <v>0</v>
      </c>
      <c r="H481" s="9">
        <f t="shared" si="15"/>
        <v>0</v>
      </c>
    </row>
    <row r="482" spans="7:8">
      <c r="G482" s="9">
        <f t="shared" si="16"/>
        <v>0</v>
      </c>
      <c r="H482" s="9">
        <f t="shared" si="15"/>
        <v>0</v>
      </c>
    </row>
    <row r="483" spans="7:8">
      <c r="G483" s="9">
        <f t="shared" si="16"/>
        <v>0</v>
      </c>
      <c r="H483" s="9">
        <f t="shared" si="15"/>
        <v>0</v>
      </c>
    </row>
    <row r="484" spans="7:8">
      <c r="G484" s="9">
        <f t="shared" si="16"/>
        <v>0</v>
      </c>
      <c r="H484" s="9">
        <f t="shared" si="15"/>
        <v>0</v>
      </c>
    </row>
    <row r="485" spans="7:8">
      <c r="G485" s="9">
        <f t="shared" si="16"/>
        <v>0</v>
      </c>
      <c r="H485" s="9">
        <f t="shared" si="15"/>
        <v>0</v>
      </c>
    </row>
    <row r="486" spans="7:8">
      <c r="G486" s="9">
        <f t="shared" si="16"/>
        <v>0</v>
      </c>
      <c r="H486" s="9">
        <f t="shared" si="15"/>
        <v>0</v>
      </c>
    </row>
    <row r="487" spans="7:8">
      <c r="G487" s="9">
        <f t="shared" si="16"/>
        <v>0</v>
      </c>
      <c r="H487" s="9">
        <f t="shared" si="15"/>
        <v>0</v>
      </c>
    </row>
    <row r="488" spans="7:8">
      <c r="G488" s="9">
        <f t="shared" si="16"/>
        <v>0</v>
      </c>
      <c r="H488" s="9">
        <f t="shared" si="15"/>
        <v>0</v>
      </c>
    </row>
    <row r="489" spans="7:8">
      <c r="G489" s="9">
        <f t="shared" si="16"/>
        <v>0</v>
      </c>
      <c r="H489" s="9">
        <f t="shared" si="15"/>
        <v>0</v>
      </c>
    </row>
    <row r="490" spans="7:8">
      <c r="G490" s="9">
        <f t="shared" si="16"/>
        <v>0</v>
      </c>
      <c r="H490" s="9">
        <f t="shared" si="15"/>
        <v>0</v>
      </c>
    </row>
    <row r="491" spans="7:8">
      <c r="G491" s="9">
        <f t="shared" si="16"/>
        <v>0</v>
      </c>
      <c r="H491" s="9">
        <f t="shared" si="15"/>
        <v>0</v>
      </c>
    </row>
    <row r="492" spans="7:8">
      <c r="G492" s="9">
        <f t="shared" si="16"/>
        <v>0</v>
      </c>
      <c r="H492" s="9">
        <f t="shared" si="15"/>
        <v>0</v>
      </c>
    </row>
    <row r="493" spans="7:8">
      <c r="G493" s="9">
        <f t="shared" si="16"/>
        <v>0</v>
      </c>
      <c r="H493" s="9">
        <f t="shared" si="15"/>
        <v>0</v>
      </c>
    </row>
    <row r="494" spans="7:8">
      <c r="G494" s="9">
        <f t="shared" si="16"/>
        <v>0</v>
      </c>
      <c r="H494" s="9">
        <f t="shared" si="15"/>
        <v>0</v>
      </c>
    </row>
    <row r="495" spans="7:8">
      <c r="G495" s="9">
        <f t="shared" si="16"/>
        <v>0</v>
      </c>
      <c r="H495" s="9">
        <f t="shared" si="15"/>
        <v>0</v>
      </c>
    </row>
    <row r="496" spans="7:8">
      <c r="G496" s="9">
        <f t="shared" si="16"/>
        <v>0</v>
      </c>
      <c r="H496" s="9">
        <f t="shared" si="15"/>
        <v>0</v>
      </c>
    </row>
    <row r="497" spans="7:8">
      <c r="G497" s="9">
        <f t="shared" si="16"/>
        <v>0</v>
      </c>
      <c r="H497" s="9">
        <f t="shared" si="15"/>
        <v>0</v>
      </c>
    </row>
    <row r="498" spans="7:8">
      <c r="G498" s="9">
        <f t="shared" si="16"/>
        <v>0</v>
      </c>
      <c r="H498" s="9">
        <f t="shared" si="15"/>
        <v>0</v>
      </c>
    </row>
    <row r="499" spans="7:8">
      <c r="G499" s="9">
        <f t="shared" si="16"/>
        <v>0</v>
      </c>
      <c r="H499" s="9">
        <f t="shared" si="15"/>
        <v>0</v>
      </c>
    </row>
    <row r="500" spans="7:8">
      <c r="G500" s="9">
        <f t="shared" si="16"/>
        <v>0</v>
      </c>
      <c r="H500" s="9">
        <f t="shared" si="15"/>
        <v>0</v>
      </c>
    </row>
    <row r="501" spans="7:8">
      <c r="G501" s="9">
        <f t="shared" si="16"/>
        <v>0</v>
      </c>
      <c r="H501" s="9">
        <f t="shared" si="15"/>
        <v>0</v>
      </c>
    </row>
    <row r="502" spans="7:8">
      <c r="G502" s="9">
        <f t="shared" si="16"/>
        <v>0</v>
      </c>
      <c r="H502" s="9">
        <f t="shared" si="15"/>
        <v>0</v>
      </c>
    </row>
    <row r="503" spans="7:8">
      <c r="G503" s="9">
        <f t="shared" si="16"/>
        <v>0</v>
      </c>
      <c r="H503" s="9">
        <f t="shared" si="15"/>
        <v>0</v>
      </c>
    </row>
    <row r="504" spans="7:8">
      <c r="G504" s="9">
        <f t="shared" si="16"/>
        <v>0</v>
      </c>
      <c r="H504" s="9">
        <f t="shared" si="15"/>
        <v>0</v>
      </c>
    </row>
    <row r="505" spans="7:8">
      <c r="G505" s="9">
        <f t="shared" si="16"/>
        <v>0</v>
      </c>
      <c r="H505" s="9">
        <f t="shared" si="15"/>
        <v>0</v>
      </c>
    </row>
    <row r="506" spans="7:8">
      <c r="G506" s="9">
        <f t="shared" si="16"/>
        <v>0</v>
      </c>
      <c r="H506" s="9">
        <f t="shared" si="15"/>
        <v>0</v>
      </c>
    </row>
    <row r="507" spans="7:8">
      <c r="G507" s="9">
        <f t="shared" si="16"/>
        <v>0</v>
      </c>
      <c r="H507" s="9">
        <f t="shared" ref="H507:H570" si="17">F507-G507</f>
        <v>0</v>
      </c>
    </row>
    <row r="508" spans="7:8">
      <c r="G508" s="9">
        <f t="shared" si="16"/>
        <v>0</v>
      </c>
      <c r="H508" s="9">
        <f t="shared" si="17"/>
        <v>0</v>
      </c>
    </row>
    <row r="509" spans="7:8">
      <c r="G509" s="9">
        <f t="shared" si="16"/>
        <v>0</v>
      </c>
      <c r="H509" s="9">
        <f t="shared" si="17"/>
        <v>0</v>
      </c>
    </row>
    <row r="510" spans="7:8">
      <c r="G510" s="9">
        <f t="shared" si="16"/>
        <v>0</v>
      </c>
      <c r="H510" s="9">
        <f t="shared" si="17"/>
        <v>0</v>
      </c>
    </row>
    <row r="511" spans="7:8">
      <c r="G511" s="9">
        <f t="shared" si="16"/>
        <v>0</v>
      </c>
      <c r="H511" s="9">
        <f t="shared" si="17"/>
        <v>0</v>
      </c>
    </row>
    <row r="512" spans="7:8">
      <c r="G512" s="9">
        <f t="shared" si="16"/>
        <v>0</v>
      </c>
      <c r="H512" s="9">
        <f t="shared" si="17"/>
        <v>0</v>
      </c>
    </row>
    <row r="513" spans="7:8">
      <c r="G513" s="9">
        <f t="shared" si="16"/>
        <v>0</v>
      </c>
      <c r="H513" s="9">
        <f t="shared" si="17"/>
        <v>0</v>
      </c>
    </row>
    <row r="514" spans="7:8">
      <c r="G514" s="9">
        <f t="shared" si="16"/>
        <v>0</v>
      </c>
      <c r="H514" s="9">
        <f t="shared" si="17"/>
        <v>0</v>
      </c>
    </row>
    <row r="515" spans="7:8">
      <c r="G515" s="9">
        <f t="shared" si="16"/>
        <v>0</v>
      </c>
      <c r="H515" s="9">
        <f t="shared" si="17"/>
        <v>0</v>
      </c>
    </row>
    <row r="516" spans="7:8">
      <c r="G516" s="9">
        <f t="shared" si="16"/>
        <v>0</v>
      </c>
      <c r="H516" s="9">
        <f t="shared" si="17"/>
        <v>0</v>
      </c>
    </row>
    <row r="517" spans="7:8">
      <c r="G517" s="9">
        <f t="shared" si="16"/>
        <v>0</v>
      </c>
      <c r="H517" s="9">
        <f t="shared" si="17"/>
        <v>0</v>
      </c>
    </row>
    <row r="518" spans="7:8">
      <c r="G518" s="9">
        <f t="shared" si="16"/>
        <v>0</v>
      </c>
      <c r="H518" s="9">
        <f t="shared" si="17"/>
        <v>0</v>
      </c>
    </row>
    <row r="519" spans="7:8">
      <c r="G519" s="9">
        <f t="shared" si="16"/>
        <v>0</v>
      </c>
      <c r="H519" s="9">
        <f t="shared" si="17"/>
        <v>0</v>
      </c>
    </row>
    <row r="520" spans="7:8">
      <c r="G520" s="9">
        <f t="shared" si="16"/>
        <v>0</v>
      </c>
      <c r="H520" s="9">
        <f t="shared" si="17"/>
        <v>0</v>
      </c>
    </row>
    <row r="521" spans="7:8">
      <c r="G521" s="9">
        <f t="shared" si="16"/>
        <v>0</v>
      </c>
      <c r="H521" s="9">
        <f t="shared" si="17"/>
        <v>0</v>
      </c>
    </row>
    <row r="522" spans="7:8">
      <c r="G522" s="9">
        <f t="shared" si="16"/>
        <v>0</v>
      </c>
      <c r="H522" s="9">
        <f t="shared" si="17"/>
        <v>0</v>
      </c>
    </row>
    <row r="523" spans="7:8">
      <c r="G523" s="9">
        <f t="shared" si="16"/>
        <v>0</v>
      </c>
      <c r="H523" s="9">
        <f t="shared" si="17"/>
        <v>0</v>
      </c>
    </row>
    <row r="524" spans="7:8">
      <c r="G524" s="9">
        <f t="shared" ref="G524:G587" si="18">IFERROR(F524/(1+J524/100),0)</f>
        <v>0</v>
      </c>
      <c r="H524" s="9">
        <f t="shared" si="17"/>
        <v>0</v>
      </c>
    </row>
    <row r="525" spans="7:8">
      <c r="G525" s="9">
        <f t="shared" si="18"/>
        <v>0</v>
      </c>
      <c r="H525" s="9">
        <f t="shared" si="17"/>
        <v>0</v>
      </c>
    </row>
    <row r="526" spans="7:8">
      <c r="G526" s="9">
        <f t="shared" si="18"/>
        <v>0</v>
      </c>
      <c r="H526" s="9">
        <f t="shared" si="17"/>
        <v>0</v>
      </c>
    </row>
    <row r="527" spans="7:8">
      <c r="G527" s="9">
        <f t="shared" si="18"/>
        <v>0</v>
      </c>
      <c r="H527" s="9">
        <f t="shared" si="17"/>
        <v>0</v>
      </c>
    </row>
    <row r="528" spans="7:8">
      <c r="G528" s="9">
        <f t="shared" si="18"/>
        <v>0</v>
      </c>
      <c r="H528" s="9">
        <f t="shared" si="17"/>
        <v>0</v>
      </c>
    </row>
    <row r="529" spans="7:8">
      <c r="G529" s="9">
        <f t="shared" si="18"/>
        <v>0</v>
      </c>
      <c r="H529" s="9">
        <f t="shared" si="17"/>
        <v>0</v>
      </c>
    </row>
    <row r="530" spans="7:8">
      <c r="G530" s="9">
        <f t="shared" si="18"/>
        <v>0</v>
      </c>
      <c r="H530" s="9">
        <f t="shared" si="17"/>
        <v>0</v>
      </c>
    </row>
    <row r="531" spans="7:8">
      <c r="G531" s="9">
        <f t="shared" si="18"/>
        <v>0</v>
      </c>
      <c r="H531" s="9">
        <f t="shared" si="17"/>
        <v>0</v>
      </c>
    </row>
    <row r="532" spans="7:8">
      <c r="G532" s="9">
        <f t="shared" si="18"/>
        <v>0</v>
      </c>
      <c r="H532" s="9">
        <f t="shared" si="17"/>
        <v>0</v>
      </c>
    </row>
    <row r="533" spans="7:8">
      <c r="G533" s="9">
        <f t="shared" si="18"/>
        <v>0</v>
      </c>
      <c r="H533" s="9">
        <f t="shared" si="17"/>
        <v>0</v>
      </c>
    </row>
    <row r="534" spans="7:8">
      <c r="G534" s="9">
        <f t="shared" si="18"/>
        <v>0</v>
      </c>
      <c r="H534" s="9">
        <f t="shared" si="17"/>
        <v>0</v>
      </c>
    </row>
    <row r="535" spans="7:8">
      <c r="G535" s="9">
        <f t="shared" si="18"/>
        <v>0</v>
      </c>
      <c r="H535" s="9">
        <f t="shared" si="17"/>
        <v>0</v>
      </c>
    </row>
    <row r="536" spans="7:8">
      <c r="G536" s="9">
        <f t="shared" si="18"/>
        <v>0</v>
      </c>
      <c r="H536" s="9">
        <f t="shared" si="17"/>
        <v>0</v>
      </c>
    </row>
    <row r="537" spans="7:8">
      <c r="G537" s="9">
        <f t="shared" si="18"/>
        <v>0</v>
      </c>
      <c r="H537" s="9">
        <f t="shared" si="17"/>
        <v>0</v>
      </c>
    </row>
    <row r="538" spans="7:8">
      <c r="G538" s="9">
        <f t="shared" si="18"/>
        <v>0</v>
      </c>
      <c r="H538" s="9">
        <f t="shared" si="17"/>
        <v>0</v>
      </c>
    </row>
    <row r="539" spans="7:8">
      <c r="G539" s="9">
        <f t="shared" si="18"/>
        <v>0</v>
      </c>
      <c r="H539" s="9">
        <f t="shared" si="17"/>
        <v>0</v>
      </c>
    </row>
    <row r="540" spans="7:8">
      <c r="G540" s="9">
        <f t="shared" si="18"/>
        <v>0</v>
      </c>
      <c r="H540" s="9">
        <f t="shared" si="17"/>
        <v>0</v>
      </c>
    </row>
    <row r="541" spans="7:8">
      <c r="G541" s="9">
        <f t="shared" si="18"/>
        <v>0</v>
      </c>
      <c r="H541" s="9">
        <f t="shared" si="17"/>
        <v>0</v>
      </c>
    </row>
    <row r="542" spans="7:8">
      <c r="G542" s="9">
        <f t="shared" si="18"/>
        <v>0</v>
      </c>
      <c r="H542" s="9">
        <f t="shared" si="17"/>
        <v>0</v>
      </c>
    </row>
    <row r="543" spans="7:8">
      <c r="G543" s="9">
        <f t="shared" si="18"/>
        <v>0</v>
      </c>
      <c r="H543" s="9">
        <f t="shared" si="17"/>
        <v>0</v>
      </c>
    </row>
    <row r="544" spans="7:8">
      <c r="G544" s="9">
        <f t="shared" si="18"/>
        <v>0</v>
      </c>
      <c r="H544" s="9">
        <f t="shared" si="17"/>
        <v>0</v>
      </c>
    </row>
    <row r="545" spans="7:8">
      <c r="G545" s="9">
        <f t="shared" si="18"/>
        <v>0</v>
      </c>
      <c r="H545" s="9">
        <f t="shared" si="17"/>
        <v>0</v>
      </c>
    </row>
    <row r="546" spans="7:8">
      <c r="G546" s="9">
        <f t="shared" si="18"/>
        <v>0</v>
      </c>
      <c r="H546" s="9">
        <f t="shared" si="17"/>
        <v>0</v>
      </c>
    </row>
    <row r="547" spans="7:8">
      <c r="G547" s="9">
        <f t="shared" si="18"/>
        <v>0</v>
      </c>
      <c r="H547" s="9">
        <f t="shared" si="17"/>
        <v>0</v>
      </c>
    </row>
    <row r="548" spans="7:8">
      <c r="G548" s="9">
        <f t="shared" si="18"/>
        <v>0</v>
      </c>
      <c r="H548" s="9">
        <f t="shared" si="17"/>
        <v>0</v>
      </c>
    </row>
    <row r="549" spans="7:8">
      <c r="G549" s="9">
        <f t="shared" si="18"/>
        <v>0</v>
      </c>
      <c r="H549" s="9">
        <f t="shared" si="17"/>
        <v>0</v>
      </c>
    </row>
    <row r="550" spans="7:8">
      <c r="G550" s="9">
        <f t="shared" si="18"/>
        <v>0</v>
      </c>
      <c r="H550" s="9">
        <f t="shared" si="17"/>
        <v>0</v>
      </c>
    </row>
    <row r="551" spans="7:8">
      <c r="G551" s="9">
        <f t="shared" si="18"/>
        <v>0</v>
      </c>
      <c r="H551" s="9">
        <f t="shared" si="17"/>
        <v>0</v>
      </c>
    </row>
    <row r="552" spans="7:8">
      <c r="G552" s="9">
        <f t="shared" si="18"/>
        <v>0</v>
      </c>
      <c r="H552" s="9">
        <f t="shared" si="17"/>
        <v>0</v>
      </c>
    </row>
    <row r="553" spans="7:8">
      <c r="G553" s="9">
        <f t="shared" si="18"/>
        <v>0</v>
      </c>
      <c r="H553" s="9">
        <f t="shared" si="17"/>
        <v>0</v>
      </c>
    </row>
    <row r="554" spans="7:8">
      <c r="G554" s="9">
        <f t="shared" si="18"/>
        <v>0</v>
      </c>
      <c r="H554" s="9">
        <f t="shared" si="17"/>
        <v>0</v>
      </c>
    </row>
    <row r="555" spans="7:8">
      <c r="G555" s="9">
        <f t="shared" si="18"/>
        <v>0</v>
      </c>
      <c r="H555" s="9">
        <f t="shared" si="17"/>
        <v>0</v>
      </c>
    </row>
    <row r="556" spans="7:8">
      <c r="G556" s="9">
        <f t="shared" si="18"/>
        <v>0</v>
      </c>
      <c r="H556" s="9">
        <f t="shared" si="17"/>
        <v>0</v>
      </c>
    </row>
    <row r="557" spans="7:8">
      <c r="G557" s="9">
        <f t="shared" si="18"/>
        <v>0</v>
      </c>
      <c r="H557" s="9">
        <f t="shared" si="17"/>
        <v>0</v>
      </c>
    </row>
    <row r="558" spans="7:8">
      <c r="G558" s="9">
        <f t="shared" si="18"/>
        <v>0</v>
      </c>
      <c r="H558" s="9">
        <f t="shared" si="17"/>
        <v>0</v>
      </c>
    </row>
    <row r="559" spans="7:8">
      <c r="G559" s="9">
        <f t="shared" si="18"/>
        <v>0</v>
      </c>
      <c r="H559" s="9">
        <f t="shared" si="17"/>
        <v>0</v>
      </c>
    </row>
    <row r="560" spans="7:8">
      <c r="G560" s="9">
        <f t="shared" si="18"/>
        <v>0</v>
      </c>
      <c r="H560" s="9">
        <f t="shared" si="17"/>
        <v>0</v>
      </c>
    </row>
    <row r="561" spans="7:8">
      <c r="G561" s="9">
        <f t="shared" si="18"/>
        <v>0</v>
      </c>
      <c r="H561" s="9">
        <f t="shared" si="17"/>
        <v>0</v>
      </c>
    </row>
    <row r="562" spans="7:8">
      <c r="G562" s="9">
        <f t="shared" si="18"/>
        <v>0</v>
      </c>
      <c r="H562" s="9">
        <f t="shared" si="17"/>
        <v>0</v>
      </c>
    </row>
    <row r="563" spans="7:8">
      <c r="G563" s="9">
        <f t="shared" si="18"/>
        <v>0</v>
      </c>
      <c r="H563" s="9">
        <f t="shared" si="17"/>
        <v>0</v>
      </c>
    </row>
    <row r="564" spans="7:8">
      <c r="G564" s="9">
        <f t="shared" si="18"/>
        <v>0</v>
      </c>
      <c r="H564" s="9">
        <f t="shared" si="17"/>
        <v>0</v>
      </c>
    </row>
    <row r="565" spans="7:8">
      <c r="G565" s="9">
        <f t="shared" si="18"/>
        <v>0</v>
      </c>
      <c r="H565" s="9">
        <f t="shared" si="17"/>
        <v>0</v>
      </c>
    </row>
    <row r="566" spans="7:8">
      <c r="G566" s="9">
        <f t="shared" si="18"/>
        <v>0</v>
      </c>
      <c r="H566" s="9">
        <f t="shared" si="17"/>
        <v>0</v>
      </c>
    </row>
    <row r="567" spans="7:8">
      <c r="G567" s="9">
        <f t="shared" si="18"/>
        <v>0</v>
      </c>
      <c r="H567" s="9">
        <f t="shared" si="17"/>
        <v>0</v>
      </c>
    </row>
    <row r="568" spans="7:8">
      <c r="G568" s="9">
        <f t="shared" si="18"/>
        <v>0</v>
      </c>
      <c r="H568" s="9">
        <f t="shared" si="17"/>
        <v>0</v>
      </c>
    </row>
    <row r="569" spans="7:8">
      <c r="G569" s="9">
        <f t="shared" si="18"/>
        <v>0</v>
      </c>
      <c r="H569" s="9">
        <f t="shared" si="17"/>
        <v>0</v>
      </c>
    </row>
    <row r="570" spans="7:8">
      <c r="G570" s="9">
        <f t="shared" si="18"/>
        <v>0</v>
      </c>
      <c r="H570" s="9">
        <f t="shared" si="17"/>
        <v>0</v>
      </c>
    </row>
    <row r="571" spans="7:8">
      <c r="G571" s="9">
        <f t="shared" si="18"/>
        <v>0</v>
      </c>
      <c r="H571" s="9">
        <f t="shared" ref="H571:H634" si="19">F571-G571</f>
        <v>0</v>
      </c>
    </row>
    <row r="572" spans="7:8">
      <c r="G572" s="9">
        <f t="shared" si="18"/>
        <v>0</v>
      </c>
      <c r="H572" s="9">
        <f t="shared" si="19"/>
        <v>0</v>
      </c>
    </row>
    <row r="573" spans="7:8">
      <c r="G573" s="9">
        <f t="shared" si="18"/>
        <v>0</v>
      </c>
      <c r="H573" s="9">
        <f t="shared" si="19"/>
        <v>0</v>
      </c>
    </row>
    <row r="574" spans="7:8">
      <c r="G574" s="9">
        <f t="shared" si="18"/>
        <v>0</v>
      </c>
      <c r="H574" s="9">
        <f t="shared" si="19"/>
        <v>0</v>
      </c>
    </row>
    <row r="575" spans="7:8">
      <c r="G575" s="9">
        <f t="shared" si="18"/>
        <v>0</v>
      </c>
      <c r="H575" s="9">
        <f t="shared" si="19"/>
        <v>0</v>
      </c>
    </row>
    <row r="576" spans="7:8">
      <c r="G576" s="9">
        <f t="shared" si="18"/>
        <v>0</v>
      </c>
      <c r="H576" s="9">
        <f t="shared" si="19"/>
        <v>0</v>
      </c>
    </row>
    <row r="577" spans="7:8">
      <c r="G577" s="9">
        <f t="shared" si="18"/>
        <v>0</v>
      </c>
      <c r="H577" s="9">
        <f t="shared" si="19"/>
        <v>0</v>
      </c>
    </row>
    <row r="578" spans="7:8">
      <c r="G578" s="9">
        <f t="shared" si="18"/>
        <v>0</v>
      </c>
      <c r="H578" s="9">
        <f t="shared" si="19"/>
        <v>0</v>
      </c>
    </row>
    <row r="579" spans="7:8">
      <c r="G579" s="9">
        <f t="shared" si="18"/>
        <v>0</v>
      </c>
      <c r="H579" s="9">
        <f t="shared" si="19"/>
        <v>0</v>
      </c>
    </row>
    <row r="580" spans="7:8">
      <c r="G580" s="9">
        <f t="shared" si="18"/>
        <v>0</v>
      </c>
      <c r="H580" s="9">
        <f t="shared" si="19"/>
        <v>0</v>
      </c>
    </row>
    <row r="581" spans="7:8">
      <c r="G581" s="9">
        <f t="shared" si="18"/>
        <v>0</v>
      </c>
      <c r="H581" s="9">
        <f t="shared" si="19"/>
        <v>0</v>
      </c>
    </row>
    <row r="582" spans="7:8">
      <c r="G582" s="9">
        <f t="shared" si="18"/>
        <v>0</v>
      </c>
      <c r="H582" s="9">
        <f t="shared" si="19"/>
        <v>0</v>
      </c>
    </row>
    <row r="583" spans="7:8">
      <c r="G583" s="9">
        <f t="shared" si="18"/>
        <v>0</v>
      </c>
      <c r="H583" s="9">
        <f t="shared" si="19"/>
        <v>0</v>
      </c>
    </row>
    <row r="584" spans="7:8">
      <c r="G584" s="9">
        <f t="shared" si="18"/>
        <v>0</v>
      </c>
      <c r="H584" s="9">
        <f t="shared" si="19"/>
        <v>0</v>
      </c>
    </row>
    <row r="585" spans="7:8">
      <c r="G585" s="9">
        <f t="shared" si="18"/>
        <v>0</v>
      </c>
      <c r="H585" s="9">
        <f t="shared" si="19"/>
        <v>0</v>
      </c>
    </row>
    <row r="586" spans="7:8">
      <c r="G586" s="9">
        <f t="shared" si="18"/>
        <v>0</v>
      </c>
      <c r="H586" s="9">
        <f t="shared" si="19"/>
        <v>0</v>
      </c>
    </row>
    <row r="587" spans="7:8">
      <c r="G587" s="9">
        <f t="shared" si="18"/>
        <v>0</v>
      </c>
      <c r="H587" s="9">
        <f t="shared" si="19"/>
        <v>0</v>
      </c>
    </row>
    <row r="588" spans="7:8">
      <c r="G588" s="9">
        <f t="shared" ref="G588:G651" si="20">IFERROR(F588/(1+J588/100),0)</f>
        <v>0</v>
      </c>
      <c r="H588" s="9">
        <f t="shared" si="19"/>
        <v>0</v>
      </c>
    </row>
    <row r="589" spans="7:8">
      <c r="G589" s="9">
        <f t="shared" si="20"/>
        <v>0</v>
      </c>
      <c r="H589" s="9">
        <f t="shared" si="19"/>
        <v>0</v>
      </c>
    </row>
    <row r="590" spans="7:8">
      <c r="G590" s="9">
        <f t="shared" si="20"/>
        <v>0</v>
      </c>
      <c r="H590" s="9">
        <f t="shared" si="19"/>
        <v>0</v>
      </c>
    </row>
    <row r="591" spans="7:8">
      <c r="G591" s="9">
        <f t="shared" si="20"/>
        <v>0</v>
      </c>
      <c r="H591" s="9">
        <f t="shared" si="19"/>
        <v>0</v>
      </c>
    </row>
    <row r="592" spans="7:8">
      <c r="G592" s="9">
        <f t="shared" si="20"/>
        <v>0</v>
      </c>
      <c r="H592" s="9">
        <f t="shared" si="19"/>
        <v>0</v>
      </c>
    </row>
    <row r="593" spans="7:8">
      <c r="G593" s="9">
        <f t="shared" si="20"/>
        <v>0</v>
      </c>
      <c r="H593" s="9">
        <f t="shared" si="19"/>
        <v>0</v>
      </c>
    </row>
    <row r="594" spans="7:8">
      <c r="G594" s="9">
        <f t="shared" si="20"/>
        <v>0</v>
      </c>
      <c r="H594" s="9">
        <f t="shared" si="19"/>
        <v>0</v>
      </c>
    </row>
    <row r="595" spans="7:8">
      <c r="G595" s="9">
        <f t="shared" si="20"/>
        <v>0</v>
      </c>
      <c r="H595" s="9">
        <f t="shared" si="19"/>
        <v>0</v>
      </c>
    </row>
    <row r="596" spans="7:8">
      <c r="G596" s="9">
        <f t="shared" si="20"/>
        <v>0</v>
      </c>
      <c r="H596" s="9">
        <f t="shared" si="19"/>
        <v>0</v>
      </c>
    </row>
    <row r="597" spans="7:8">
      <c r="G597" s="9">
        <f t="shared" si="20"/>
        <v>0</v>
      </c>
      <c r="H597" s="9">
        <f t="shared" si="19"/>
        <v>0</v>
      </c>
    </row>
    <row r="598" spans="7:8">
      <c r="G598" s="9">
        <f t="shared" si="20"/>
        <v>0</v>
      </c>
      <c r="H598" s="9">
        <f t="shared" si="19"/>
        <v>0</v>
      </c>
    </row>
    <row r="599" spans="7:8">
      <c r="G599" s="9">
        <f t="shared" si="20"/>
        <v>0</v>
      </c>
      <c r="H599" s="9">
        <f t="shared" si="19"/>
        <v>0</v>
      </c>
    </row>
    <row r="600" spans="7:8">
      <c r="G600" s="9">
        <f t="shared" si="20"/>
        <v>0</v>
      </c>
      <c r="H600" s="9">
        <f t="shared" si="19"/>
        <v>0</v>
      </c>
    </row>
    <row r="601" spans="7:8">
      <c r="G601" s="9">
        <f t="shared" si="20"/>
        <v>0</v>
      </c>
      <c r="H601" s="9">
        <f t="shared" si="19"/>
        <v>0</v>
      </c>
    </row>
    <row r="602" spans="7:8">
      <c r="G602" s="9">
        <f t="shared" si="20"/>
        <v>0</v>
      </c>
      <c r="H602" s="9">
        <f t="shared" si="19"/>
        <v>0</v>
      </c>
    </row>
    <row r="603" spans="7:8">
      <c r="G603" s="9">
        <f t="shared" si="20"/>
        <v>0</v>
      </c>
      <c r="H603" s="9">
        <f t="shared" si="19"/>
        <v>0</v>
      </c>
    </row>
    <row r="604" spans="7:8">
      <c r="G604" s="9">
        <f t="shared" si="20"/>
        <v>0</v>
      </c>
      <c r="H604" s="9">
        <f t="shared" si="19"/>
        <v>0</v>
      </c>
    </row>
    <row r="605" spans="7:8">
      <c r="G605" s="9">
        <f t="shared" si="20"/>
        <v>0</v>
      </c>
      <c r="H605" s="9">
        <f t="shared" si="19"/>
        <v>0</v>
      </c>
    </row>
    <row r="606" spans="7:8">
      <c r="G606" s="9">
        <f t="shared" si="20"/>
        <v>0</v>
      </c>
      <c r="H606" s="9">
        <f t="shared" si="19"/>
        <v>0</v>
      </c>
    </row>
    <row r="607" spans="7:8">
      <c r="G607" s="9">
        <f t="shared" si="20"/>
        <v>0</v>
      </c>
      <c r="H607" s="9">
        <f t="shared" si="19"/>
        <v>0</v>
      </c>
    </row>
    <row r="608" spans="7:8">
      <c r="G608" s="9">
        <f t="shared" si="20"/>
        <v>0</v>
      </c>
      <c r="H608" s="9">
        <f t="shared" si="19"/>
        <v>0</v>
      </c>
    </row>
    <row r="609" spans="7:8">
      <c r="G609" s="9">
        <f t="shared" si="20"/>
        <v>0</v>
      </c>
      <c r="H609" s="9">
        <f t="shared" si="19"/>
        <v>0</v>
      </c>
    </row>
    <row r="610" spans="7:8">
      <c r="G610" s="9">
        <f t="shared" si="20"/>
        <v>0</v>
      </c>
      <c r="H610" s="9">
        <f t="shared" si="19"/>
        <v>0</v>
      </c>
    </row>
    <row r="611" spans="7:8">
      <c r="G611" s="9">
        <f t="shared" si="20"/>
        <v>0</v>
      </c>
      <c r="H611" s="9">
        <f t="shared" si="19"/>
        <v>0</v>
      </c>
    </row>
    <row r="612" spans="7:8">
      <c r="G612" s="9">
        <f t="shared" si="20"/>
        <v>0</v>
      </c>
      <c r="H612" s="9">
        <f t="shared" si="19"/>
        <v>0</v>
      </c>
    </row>
    <row r="613" spans="7:8">
      <c r="G613" s="9">
        <f t="shared" si="20"/>
        <v>0</v>
      </c>
      <c r="H613" s="9">
        <f t="shared" si="19"/>
        <v>0</v>
      </c>
    </row>
    <row r="614" spans="7:8">
      <c r="G614" s="9">
        <f t="shared" si="20"/>
        <v>0</v>
      </c>
      <c r="H614" s="9">
        <f t="shared" si="19"/>
        <v>0</v>
      </c>
    </row>
    <row r="615" spans="7:8">
      <c r="G615" s="9">
        <f t="shared" si="20"/>
        <v>0</v>
      </c>
      <c r="H615" s="9">
        <f t="shared" si="19"/>
        <v>0</v>
      </c>
    </row>
    <row r="616" spans="7:8">
      <c r="G616" s="9">
        <f t="shared" si="20"/>
        <v>0</v>
      </c>
      <c r="H616" s="9">
        <f t="shared" si="19"/>
        <v>0</v>
      </c>
    </row>
    <row r="617" spans="7:8">
      <c r="G617" s="9">
        <f t="shared" si="20"/>
        <v>0</v>
      </c>
      <c r="H617" s="9">
        <f t="shared" si="19"/>
        <v>0</v>
      </c>
    </row>
    <row r="618" spans="7:8">
      <c r="G618" s="9">
        <f t="shared" si="20"/>
        <v>0</v>
      </c>
      <c r="H618" s="9">
        <f t="shared" si="19"/>
        <v>0</v>
      </c>
    </row>
    <row r="619" spans="7:8">
      <c r="G619" s="9">
        <f t="shared" si="20"/>
        <v>0</v>
      </c>
      <c r="H619" s="9">
        <f t="shared" si="19"/>
        <v>0</v>
      </c>
    </row>
    <row r="620" spans="7:8">
      <c r="G620" s="9">
        <f t="shared" si="20"/>
        <v>0</v>
      </c>
      <c r="H620" s="9">
        <f t="shared" si="19"/>
        <v>0</v>
      </c>
    </row>
    <row r="621" spans="7:8">
      <c r="G621" s="9">
        <f t="shared" si="20"/>
        <v>0</v>
      </c>
      <c r="H621" s="9">
        <f t="shared" si="19"/>
        <v>0</v>
      </c>
    </row>
    <row r="622" spans="7:8">
      <c r="G622" s="9">
        <f t="shared" si="20"/>
        <v>0</v>
      </c>
      <c r="H622" s="9">
        <f t="shared" si="19"/>
        <v>0</v>
      </c>
    </row>
    <row r="623" spans="7:8">
      <c r="G623" s="9">
        <f t="shared" si="20"/>
        <v>0</v>
      </c>
      <c r="H623" s="9">
        <f t="shared" si="19"/>
        <v>0</v>
      </c>
    </row>
    <row r="624" spans="7:8">
      <c r="G624" s="9">
        <f t="shared" si="20"/>
        <v>0</v>
      </c>
      <c r="H624" s="9">
        <f t="shared" si="19"/>
        <v>0</v>
      </c>
    </row>
    <row r="625" spans="7:8">
      <c r="G625" s="9">
        <f t="shared" si="20"/>
        <v>0</v>
      </c>
      <c r="H625" s="9">
        <f t="shared" si="19"/>
        <v>0</v>
      </c>
    </row>
    <row r="626" spans="7:8">
      <c r="G626" s="9">
        <f t="shared" si="20"/>
        <v>0</v>
      </c>
      <c r="H626" s="9">
        <f t="shared" si="19"/>
        <v>0</v>
      </c>
    </row>
    <row r="627" spans="7:8">
      <c r="G627" s="9">
        <f t="shared" si="20"/>
        <v>0</v>
      </c>
      <c r="H627" s="9">
        <f t="shared" si="19"/>
        <v>0</v>
      </c>
    </row>
    <row r="628" spans="7:8">
      <c r="G628" s="9">
        <f t="shared" si="20"/>
        <v>0</v>
      </c>
      <c r="H628" s="9">
        <f t="shared" si="19"/>
        <v>0</v>
      </c>
    </row>
    <row r="629" spans="7:8">
      <c r="G629" s="9">
        <f t="shared" si="20"/>
        <v>0</v>
      </c>
      <c r="H629" s="9">
        <f t="shared" si="19"/>
        <v>0</v>
      </c>
    </row>
    <row r="630" spans="7:8">
      <c r="G630" s="9">
        <f t="shared" si="20"/>
        <v>0</v>
      </c>
      <c r="H630" s="9">
        <f t="shared" si="19"/>
        <v>0</v>
      </c>
    </row>
    <row r="631" spans="7:8">
      <c r="G631" s="9">
        <f t="shared" si="20"/>
        <v>0</v>
      </c>
      <c r="H631" s="9">
        <f t="shared" si="19"/>
        <v>0</v>
      </c>
    </row>
    <row r="632" spans="7:8">
      <c r="G632" s="9">
        <f t="shared" si="20"/>
        <v>0</v>
      </c>
      <c r="H632" s="9">
        <f t="shared" si="19"/>
        <v>0</v>
      </c>
    </row>
    <row r="633" spans="7:8">
      <c r="G633" s="9">
        <f t="shared" si="20"/>
        <v>0</v>
      </c>
      <c r="H633" s="9">
        <f t="shared" si="19"/>
        <v>0</v>
      </c>
    </row>
    <row r="634" spans="7:8">
      <c r="G634" s="9">
        <f t="shared" si="20"/>
        <v>0</v>
      </c>
      <c r="H634" s="9">
        <f t="shared" si="19"/>
        <v>0</v>
      </c>
    </row>
    <row r="635" spans="7:8">
      <c r="G635" s="9">
        <f t="shared" si="20"/>
        <v>0</v>
      </c>
      <c r="H635" s="9">
        <f t="shared" ref="H635:H698" si="21">F635-G635</f>
        <v>0</v>
      </c>
    </row>
    <row r="636" spans="7:8">
      <c r="G636" s="9">
        <f t="shared" si="20"/>
        <v>0</v>
      </c>
      <c r="H636" s="9">
        <f t="shared" si="21"/>
        <v>0</v>
      </c>
    </row>
    <row r="637" spans="7:8">
      <c r="G637" s="9">
        <f t="shared" si="20"/>
        <v>0</v>
      </c>
      <c r="H637" s="9">
        <f t="shared" si="21"/>
        <v>0</v>
      </c>
    </row>
    <row r="638" spans="7:8">
      <c r="G638" s="9">
        <f t="shared" si="20"/>
        <v>0</v>
      </c>
      <c r="H638" s="9">
        <f t="shared" si="21"/>
        <v>0</v>
      </c>
    </row>
    <row r="639" spans="7:8">
      <c r="G639" s="9">
        <f t="shared" si="20"/>
        <v>0</v>
      </c>
      <c r="H639" s="9">
        <f t="shared" si="21"/>
        <v>0</v>
      </c>
    </row>
    <row r="640" spans="7:8">
      <c r="G640" s="9">
        <f t="shared" si="20"/>
        <v>0</v>
      </c>
      <c r="H640" s="9">
        <f t="shared" si="21"/>
        <v>0</v>
      </c>
    </row>
    <row r="641" spans="7:8">
      <c r="G641" s="9">
        <f t="shared" si="20"/>
        <v>0</v>
      </c>
      <c r="H641" s="9">
        <f t="shared" si="21"/>
        <v>0</v>
      </c>
    </row>
    <row r="642" spans="7:8">
      <c r="G642" s="9">
        <f t="shared" si="20"/>
        <v>0</v>
      </c>
      <c r="H642" s="9">
        <f t="shared" si="21"/>
        <v>0</v>
      </c>
    </row>
    <row r="643" spans="7:8">
      <c r="G643" s="9">
        <f t="shared" si="20"/>
        <v>0</v>
      </c>
      <c r="H643" s="9">
        <f t="shared" si="21"/>
        <v>0</v>
      </c>
    </row>
    <row r="644" spans="7:8">
      <c r="G644" s="9">
        <f t="shared" si="20"/>
        <v>0</v>
      </c>
      <c r="H644" s="9">
        <f t="shared" si="21"/>
        <v>0</v>
      </c>
    </row>
    <row r="645" spans="7:8">
      <c r="G645" s="9">
        <f t="shared" si="20"/>
        <v>0</v>
      </c>
      <c r="H645" s="9">
        <f t="shared" si="21"/>
        <v>0</v>
      </c>
    </row>
    <row r="646" spans="7:8">
      <c r="G646" s="9">
        <f t="shared" si="20"/>
        <v>0</v>
      </c>
      <c r="H646" s="9">
        <f t="shared" si="21"/>
        <v>0</v>
      </c>
    </row>
    <row r="647" spans="7:8">
      <c r="G647" s="9">
        <f t="shared" si="20"/>
        <v>0</v>
      </c>
      <c r="H647" s="9">
        <f t="shared" si="21"/>
        <v>0</v>
      </c>
    </row>
    <row r="648" spans="7:8">
      <c r="G648" s="9">
        <f t="shared" si="20"/>
        <v>0</v>
      </c>
      <c r="H648" s="9">
        <f t="shared" si="21"/>
        <v>0</v>
      </c>
    </row>
    <row r="649" spans="7:8">
      <c r="G649" s="9">
        <f t="shared" si="20"/>
        <v>0</v>
      </c>
      <c r="H649" s="9">
        <f t="shared" si="21"/>
        <v>0</v>
      </c>
    </row>
    <row r="650" spans="7:8">
      <c r="G650" s="9">
        <f t="shared" si="20"/>
        <v>0</v>
      </c>
      <c r="H650" s="9">
        <f t="shared" si="21"/>
        <v>0</v>
      </c>
    </row>
    <row r="651" spans="7:8">
      <c r="G651" s="9">
        <f t="shared" si="20"/>
        <v>0</v>
      </c>
      <c r="H651" s="9">
        <f t="shared" si="21"/>
        <v>0</v>
      </c>
    </row>
    <row r="652" spans="7:8">
      <c r="G652" s="9">
        <f t="shared" ref="G652:G715" si="22">IFERROR(F652/(1+J652/100),0)</f>
        <v>0</v>
      </c>
      <c r="H652" s="9">
        <f t="shared" si="21"/>
        <v>0</v>
      </c>
    </row>
    <row r="653" spans="7:8">
      <c r="G653" s="9">
        <f t="shared" si="22"/>
        <v>0</v>
      </c>
      <c r="H653" s="9">
        <f t="shared" si="21"/>
        <v>0</v>
      </c>
    </row>
    <row r="654" spans="7:8">
      <c r="G654" s="9">
        <f t="shared" si="22"/>
        <v>0</v>
      </c>
      <c r="H654" s="9">
        <f t="shared" si="21"/>
        <v>0</v>
      </c>
    </row>
    <row r="655" spans="7:8">
      <c r="G655" s="9">
        <f t="shared" si="22"/>
        <v>0</v>
      </c>
      <c r="H655" s="9">
        <f t="shared" si="21"/>
        <v>0</v>
      </c>
    </row>
    <row r="656" spans="7:8">
      <c r="G656" s="9">
        <f t="shared" si="22"/>
        <v>0</v>
      </c>
      <c r="H656" s="9">
        <f t="shared" si="21"/>
        <v>0</v>
      </c>
    </row>
    <row r="657" spans="7:8">
      <c r="G657" s="9">
        <f t="shared" si="22"/>
        <v>0</v>
      </c>
      <c r="H657" s="9">
        <f t="shared" si="21"/>
        <v>0</v>
      </c>
    </row>
    <row r="658" spans="7:8">
      <c r="G658" s="9">
        <f t="shared" si="22"/>
        <v>0</v>
      </c>
      <c r="H658" s="9">
        <f t="shared" si="21"/>
        <v>0</v>
      </c>
    </row>
    <row r="659" spans="7:8">
      <c r="G659" s="9">
        <f t="shared" si="22"/>
        <v>0</v>
      </c>
      <c r="H659" s="9">
        <f t="shared" si="21"/>
        <v>0</v>
      </c>
    </row>
    <row r="660" spans="7:8">
      <c r="G660" s="9">
        <f t="shared" si="22"/>
        <v>0</v>
      </c>
      <c r="H660" s="9">
        <f t="shared" si="21"/>
        <v>0</v>
      </c>
    </row>
    <row r="661" spans="7:8">
      <c r="G661" s="9">
        <f t="shared" si="22"/>
        <v>0</v>
      </c>
      <c r="H661" s="9">
        <f t="shared" si="21"/>
        <v>0</v>
      </c>
    </row>
    <row r="662" spans="7:8">
      <c r="G662" s="9">
        <f t="shared" si="22"/>
        <v>0</v>
      </c>
      <c r="H662" s="9">
        <f t="shared" si="21"/>
        <v>0</v>
      </c>
    </row>
    <row r="663" spans="7:8">
      <c r="G663" s="9">
        <f t="shared" si="22"/>
        <v>0</v>
      </c>
      <c r="H663" s="9">
        <f t="shared" si="21"/>
        <v>0</v>
      </c>
    </row>
    <row r="664" spans="7:8">
      <c r="G664" s="9">
        <f t="shared" si="22"/>
        <v>0</v>
      </c>
      <c r="H664" s="9">
        <f t="shared" si="21"/>
        <v>0</v>
      </c>
    </row>
    <row r="665" spans="7:8">
      <c r="G665" s="9">
        <f t="shared" si="22"/>
        <v>0</v>
      </c>
      <c r="H665" s="9">
        <f t="shared" si="21"/>
        <v>0</v>
      </c>
    </row>
    <row r="666" spans="7:8">
      <c r="G666" s="9">
        <f t="shared" si="22"/>
        <v>0</v>
      </c>
      <c r="H666" s="9">
        <f t="shared" si="21"/>
        <v>0</v>
      </c>
    </row>
    <row r="667" spans="7:8">
      <c r="G667" s="9">
        <f t="shared" si="22"/>
        <v>0</v>
      </c>
      <c r="H667" s="9">
        <f t="shared" si="21"/>
        <v>0</v>
      </c>
    </row>
    <row r="668" spans="7:8">
      <c r="G668" s="9">
        <f t="shared" si="22"/>
        <v>0</v>
      </c>
      <c r="H668" s="9">
        <f t="shared" si="21"/>
        <v>0</v>
      </c>
    </row>
    <row r="669" spans="7:8">
      <c r="G669" s="9">
        <f t="shared" si="22"/>
        <v>0</v>
      </c>
      <c r="H669" s="9">
        <f t="shared" si="21"/>
        <v>0</v>
      </c>
    </row>
    <row r="670" spans="7:8">
      <c r="G670" s="9">
        <f t="shared" si="22"/>
        <v>0</v>
      </c>
      <c r="H670" s="9">
        <f t="shared" si="21"/>
        <v>0</v>
      </c>
    </row>
    <row r="671" spans="7:8">
      <c r="G671" s="9">
        <f t="shared" si="22"/>
        <v>0</v>
      </c>
      <c r="H671" s="9">
        <f t="shared" si="21"/>
        <v>0</v>
      </c>
    </row>
    <row r="672" spans="7:8">
      <c r="G672" s="9">
        <f t="shared" si="22"/>
        <v>0</v>
      </c>
      <c r="H672" s="9">
        <f t="shared" si="21"/>
        <v>0</v>
      </c>
    </row>
    <row r="673" spans="7:8">
      <c r="G673" s="9">
        <f t="shared" si="22"/>
        <v>0</v>
      </c>
      <c r="H673" s="9">
        <f t="shared" si="21"/>
        <v>0</v>
      </c>
    </row>
    <row r="674" spans="7:8">
      <c r="G674" s="9">
        <f t="shared" si="22"/>
        <v>0</v>
      </c>
      <c r="H674" s="9">
        <f t="shared" si="21"/>
        <v>0</v>
      </c>
    </row>
    <row r="675" spans="7:8">
      <c r="G675" s="9">
        <f t="shared" si="22"/>
        <v>0</v>
      </c>
      <c r="H675" s="9">
        <f t="shared" si="21"/>
        <v>0</v>
      </c>
    </row>
    <row r="676" spans="7:8">
      <c r="G676" s="9">
        <f t="shared" si="22"/>
        <v>0</v>
      </c>
      <c r="H676" s="9">
        <f t="shared" si="21"/>
        <v>0</v>
      </c>
    </row>
    <row r="677" spans="7:8">
      <c r="G677" s="9">
        <f t="shared" si="22"/>
        <v>0</v>
      </c>
      <c r="H677" s="9">
        <f t="shared" si="21"/>
        <v>0</v>
      </c>
    </row>
    <row r="678" spans="7:8">
      <c r="G678" s="9">
        <f t="shared" si="22"/>
        <v>0</v>
      </c>
      <c r="H678" s="9">
        <f t="shared" si="21"/>
        <v>0</v>
      </c>
    </row>
    <row r="679" spans="7:8">
      <c r="G679" s="9">
        <f t="shared" si="22"/>
        <v>0</v>
      </c>
      <c r="H679" s="9">
        <f t="shared" si="21"/>
        <v>0</v>
      </c>
    </row>
    <row r="680" spans="7:8">
      <c r="G680" s="9">
        <f t="shared" si="22"/>
        <v>0</v>
      </c>
      <c r="H680" s="9">
        <f t="shared" si="21"/>
        <v>0</v>
      </c>
    </row>
    <row r="681" spans="7:8">
      <c r="G681" s="9">
        <f t="shared" si="22"/>
        <v>0</v>
      </c>
      <c r="H681" s="9">
        <f t="shared" si="21"/>
        <v>0</v>
      </c>
    </row>
    <row r="682" spans="7:8">
      <c r="G682" s="9">
        <f t="shared" si="22"/>
        <v>0</v>
      </c>
      <c r="H682" s="9">
        <f t="shared" si="21"/>
        <v>0</v>
      </c>
    </row>
    <row r="683" spans="7:8">
      <c r="G683" s="9">
        <f t="shared" si="22"/>
        <v>0</v>
      </c>
      <c r="H683" s="9">
        <f t="shared" si="21"/>
        <v>0</v>
      </c>
    </row>
    <row r="684" spans="7:8">
      <c r="G684" s="9">
        <f t="shared" si="22"/>
        <v>0</v>
      </c>
      <c r="H684" s="9">
        <f t="shared" si="21"/>
        <v>0</v>
      </c>
    </row>
    <row r="685" spans="7:8">
      <c r="G685" s="9">
        <f t="shared" si="22"/>
        <v>0</v>
      </c>
      <c r="H685" s="9">
        <f t="shared" si="21"/>
        <v>0</v>
      </c>
    </row>
    <row r="686" spans="7:8">
      <c r="G686" s="9">
        <f t="shared" si="22"/>
        <v>0</v>
      </c>
      <c r="H686" s="9">
        <f t="shared" si="21"/>
        <v>0</v>
      </c>
    </row>
    <row r="687" spans="7:8">
      <c r="G687" s="9">
        <f t="shared" si="22"/>
        <v>0</v>
      </c>
      <c r="H687" s="9">
        <f t="shared" si="21"/>
        <v>0</v>
      </c>
    </row>
    <row r="688" spans="7:8">
      <c r="G688" s="9">
        <f t="shared" si="22"/>
        <v>0</v>
      </c>
      <c r="H688" s="9">
        <f t="shared" si="21"/>
        <v>0</v>
      </c>
    </row>
    <row r="689" spans="1:8">
      <c r="G689" s="9">
        <f t="shared" si="22"/>
        <v>0</v>
      </c>
      <c r="H689" s="9">
        <f t="shared" si="21"/>
        <v>0</v>
      </c>
    </row>
    <row r="690" spans="1:8">
      <c r="G690" s="9">
        <f t="shared" si="22"/>
        <v>0</v>
      </c>
      <c r="H690" s="9">
        <f t="shared" si="21"/>
        <v>0</v>
      </c>
    </row>
    <row r="691" spans="1:8">
      <c r="G691" s="9">
        <f t="shared" si="22"/>
        <v>0</v>
      </c>
      <c r="H691" s="9">
        <f t="shared" si="21"/>
        <v>0</v>
      </c>
    </row>
    <row r="692" spans="1:8">
      <c r="G692" s="9">
        <f t="shared" si="22"/>
        <v>0</v>
      </c>
      <c r="H692" s="9">
        <f t="shared" si="21"/>
        <v>0</v>
      </c>
    </row>
    <row r="693" spans="1:8">
      <c r="A693" s="90"/>
      <c r="B693" s="73"/>
      <c r="C693" s="73"/>
      <c r="D693" s="73"/>
      <c r="E693" s="115"/>
      <c r="G693" s="9">
        <f t="shared" si="22"/>
        <v>0</v>
      </c>
      <c r="H693" s="9">
        <f t="shared" si="21"/>
        <v>0</v>
      </c>
    </row>
    <row r="694" spans="1:8">
      <c r="A694" s="90"/>
      <c r="B694" s="73"/>
      <c r="C694" s="73"/>
      <c r="D694" s="73"/>
      <c r="E694" s="115"/>
      <c r="G694" s="9">
        <f t="shared" si="22"/>
        <v>0</v>
      </c>
      <c r="H694" s="9">
        <f t="shared" si="21"/>
        <v>0</v>
      </c>
    </row>
    <row r="695" spans="1:8">
      <c r="A695" s="90"/>
      <c r="B695" s="73"/>
      <c r="C695" s="73"/>
      <c r="D695" s="73"/>
      <c r="E695" s="115"/>
      <c r="G695" s="9">
        <f t="shared" si="22"/>
        <v>0</v>
      </c>
      <c r="H695" s="9">
        <f t="shared" si="21"/>
        <v>0</v>
      </c>
    </row>
    <row r="696" spans="1:8">
      <c r="A696" s="94"/>
      <c r="B696" s="73"/>
      <c r="C696" s="73"/>
      <c r="D696" s="74"/>
      <c r="G696" s="9">
        <f t="shared" si="22"/>
        <v>0</v>
      </c>
      <c r="H696" s="9">
        <f t="shared" si="21"/>
        <v>0</v>
      </c>
    </row>
    <row r="697" spans="1:8">
      <c r="A697" s="90"/>
      <c r="B697" s="72"/>
      <c r="C697" s="73"/>
      <c r="D697" s="73"/>
      <c r="E697" s="113"/>
      <c r="F697" s="91"/>
      <c r="G697" s="9">
        <f t="shared" si="22"/>
        <v>0</v>
      </c>
      <c r="H697" s="9">
        <f t="shared" si="21"/>
        <v>0</v>
      </c>
    </row>
    <row r="698" spans="1:8">
      <c r="G698" s="9">
        <f t="shared" si="22"/>
        <v>0</v>
      </c>
      <c r="H698" s="9">
        <f t="shared" si="21"/>
        <v>0</v>
      </c>
    </row>
    <row r="699" spans="1:8">
      <c r="G699" s="9">
        <f t="shared" si="22"/>
        <v>0</v>
      </c>
      <c r="H699" s="9">
        <f t="shared" ref="H699:H762" si="23">F699-G699</f>
        <v>0</v>
      </c>
    </row>
    <row r="700" spans="1:8">
      <c r="G700" s="9">
        <f t="shared" si="22"/>
        <v>0</v>
      </c>
      <c r="H700" s="9">
        <f t="shared" si="23"/>
        <v>0</v>
      </c>
    </row>
    <row r="701" spans="1:8">
      <c r="G701" s="9">
        <f t="shared" si="22"/>
        <v>0</v>
      </c>
      <c r="H701" s="9">
        <f t="shared" si="23"/>
        <v>0</v>
      </c>
    </row>
    <row r="702" spans="1:8">
      <c r="G702" s="9">
        <f t="shared" si="22"/>
        <v>0</v>
      </c>
      <c r="H702" s="9">
        <f t="shared" si="23"/>
        <v>0</v>
      </c>
    </row>
    <row r="703" spans="1:8">
      <c r="G703" s="9">
        <f t="shared" si="22"/>
        <v>0</v>
      </c>
      <c r="H703" s="9">
        <f t="shared" si="23"/>
        <v>0</v>
      </c>
    </row>
    <row r="704" spans="1:8">
      <c r="G704" s="9">
        <f t="shared" si="22"/>
        <v>0</v>
      </c>
      <c r="H704" s="9">
        <f t="shared" si="23"/>
        <v>0</v>
      </c>
    </row>
    <row r="705" spans="7:8">
      <c r="G705" s="9">
        <f t="shared" si="22"/>
        <v>0</v>
      </c>
      <c r="H705" s="9">
        <f t="shared" si="23"/>
        <v>0</v>
      </c>
    </row>
    <row r="706" spans="7:8">
      <c r="G706" s="9">
        <f t="shared" si="22"/>
        <v>0</v>
      </c>
      <c r="H706" s="9">
        <f t="shared" si="23"/>
        <v>0</v>
      </c>
    </row>
    <row r="707" spans="7:8">
      <c r="G707" s="9">
        <f t="shared" si="22"/>
        <v>0</v>
      </c>
      <c r="H707" s="9">
        <f t="shared" si="23"/>
        <v>0</v>
      </c>
    </row>
    <row r="708" spans="7:8">
      <c r="G708" s="9">
        <f t="shared" si="22"/>
        <v>0</v>
      </c>
      <c r="H708" s="9">
        <f t="shared" si="23"/>
        <v>0</v>
      </c>
    </row>
    <row r="709" spans="7:8">
      <c r="G709" s="9">
        <f t="shared" si="22"/>
        <v>0</v>
      </c>
      <c r="H709" s="9">
        <f t="shared" si="23"/>
        <v>0</v>
      </c>
    </row>
    <row r="710" spans="7:8">
      <c r="G710" s="9">
        <f t="shared" si="22"/>
        <v>0</v>
      </c>
      <c r="H710" s="9">
        <f t="shared" si="23"/>
        <v>0</v>
      </c>
    </row>
    <row r="711" spans="7:8">
      <c r="G711" s="9">
        <f t="shared" si="22"/>
        <v>0</v>
      </c>
      <c r="H711" s="9">
        <f t="shared" si="23"/>
        <v>0</v>
      </c>
    </row>
    <row r="712" spans="7:8">
      <c r="G712" s="9">
        <f t="shared" si="22"/>
        <v>0</v>
      </c>
      <c r="H712" s="9">
        <f t="shared" si="23"/>
        <v>0</v>
      </c>
    </row>
    <row r="713" spans="7:8">
      <c r="G713" s="9">
        <f t="shared" si="22"/>
        <v>0</v>
      </c>
      <c r="H713" s="9">
        <f t="shared" si="23"/>
        <v>0</v>
      </c>
    </row>
    <row r="714" spans="7:8">
      <c r="G714" s="9">
        <f t="shared" si="22"/>
        <v>0</v>
      </c>
      <c r="H714" s="9">
        <f t="shared" si="23"/>
        <v>0</v>
      </c>
    </row>
    <row r="715" spans="7:8">
      <c r="G715" s="9">
        <f t="shared" si="22"/>
        <v>0</v>
      </c>
      <c r="H715" s="9">
        <f t="shared" si="23"/>
        <v>0</v>
      </c>
    </row>
    <row r="716" spans="7:8">
      <c r="G716" s="9">
        <f t="shared" ref="G716:G779" si="24">IFERROR(F716/(1+J716/100),0)</f>
        <v>0</v>
      </c>
      <c r="H716" s="9">
        <f t="shared" si="23"/>
        <v>0</v>
      </c>
    </row>
    <row r="717" spans="7:8">
      <c r="G717" s="9">
        <f t="shared" si="24"/>
        <v>0</v>
      </c>
      <c r="H717" s="9">
        <f t="shared" si="23"/>
        <v>0</v>
      </c>
    </row>
    <row r="718" spans="7:8">
      <c r="G718" s="9">
        <f t="shared" si="24"/>
        <v>0</v>
      </c>
      <c r="H718" s="9">
        <f t="shared" si="23"/>
        <v>0</v>
      </c>
    </row>
    <row r="719" spans="7:8">
      <c r="G719" s="9">
        <f t="shared" si="24"/>
        <v>0</v>
      </c>
      <c r="H719" s="9">
        <f t="shared" si="23"/>
        <v>0</v>
      </c>
    </row>
    <row r="720" spans="7:8">
      <c r="G720" s="9">
        <f t="shared" si="24"/>
        <v>0</v>
      </c>
      <c r="H720" s="9">
        <f t="shared" si="23"/>
        <v>0</v>
      </c>
    </row>
    <row r="721" spans="7:8">
      <c r="G721" s="9">
        <f t="shared" si="24"/>
        <v>0</v>
      </c>
      <c r="H721" s="9">
        <f t="shared" si="23"/>
        <v>0</v>
      </c>
    </row>
    <row r="722" spans="7:8">
      <c r="G722" s="9">
        <f t="shared" si="24"/>
        <v>0</v>
      </c>
      <c r="H722" s="9">
        <f t="shared" si="23"/>
        <v>0</v>
      </c>
    </row>
    <row r="723" spans="7:8">
      <c r="G723" s="9">
        <f t="shared" si="24"/>
        <v>0</v>
      </c>
      <c r="H723" s="9">
        <f t="shared" si="23"/>
        <v>0</v>
      </c>
    </row>
    <row r="724" spans="7:8">
      <c r="G724" s="9">
        <f t="shared" si="24"/>
        <v>0</v>
      </c>
      <c r="H724" s="9">
        <f t="shared" si="23"/>
        <v>0</v>
      </c>
    </row>
    <row r="725" spans="7:8">
      <c r="G725" s="9">
        <f t="shared" si="24"/>
        <v>0</v>
      </c>
      <c r="H725" s="9">
        <f t="shared" si="23"/>
        <v>0</v>
      </c>
    </row>
    <row r="726" spans="7:8">
      <c r="G726" s="9">
        <f t="shared" si="24"/>
        <v>0</v>
      </c>
      <c r="H726" s="9">
        <f t="shared" si="23"/>
        <v>0</v>
      </c>
    </row>
    <row r="727" spans="7:8">
      <c r="G727" s="9">
        <f t="shared" si="24"/>
        <v>0</v>
      </c>
      <c r="H727" s="9">
        <f t="shared" si="23"/>
        <v>0</v>
      </c>
    </row>
    <row r="728" spans="7:8">
      <c r="G728" s="9">
        <f t="shared" si="24"/>
        <v>0</v>
      </c>
      <c r="H728" s="9">
        <f t="shared" si="23"/>
        <v>0</v>
      </c>
    </row>
    <row r="729" spans="7:8">
      <c r="G729" s="9">
        <f t="shared" si="24"/>
        <v>0</v>
      </c>
      <c r="H729" s="9">
        <f t="shared" si="23"/>
        <v>0</v>
      </c>
    </row>
    <row r="730" spans="7:8">
      <c r="G730" s="9">
        <f t="shared" si="24"/>
        <v>0</v>
      </c>
      <c r="H730" s="9">
        <f t="shared" si="23"/>
        <v>0</v>
      </c>
    </row>
    <row r="731" spans="7:8">
      <c r="G731" s="9">
        <f t="shared" si="24"/>
        <v>0</v>
      </c>
      <c r="H731" s="9">
        <f t="shared" si="23"/>
        <v>0</v>
      </c>
    </row>
    <row r="732" spans="7:8">
      <c r="G732" s="9">
        <f t="shared" si="24"/>
        <v>0</v>
      </c>
      <c r="H732" s="9">
        <f t="shared" si="23"/>
        <v>0</v>
      </c>
    </row>
    <row r="733" spans="7:8">
      <c r="G733" s="9">
        <f t="shared" si="24"/>
        <v>0</v>
      </c>
      <c r="H733" s="9">
        <f t="shared" si="23"/>
        <v>0</v>
      </c>
    </row>
    <row r="734" spans="7:8">
      <c r="G734" s="9">
        <f t="shared" si="24"/>
        <v>0</v>
      </c>
      <c r="H734" s="9">
        <f t="shared" si="23"/>
        <v>0</v>
      </c>
    </row>
    <row r="735" spans="7:8">
      <c r="G735" s="9">
        <f t="shared" si="24"/>
        <v>0</v>
      </c>
      <c r="H735" s="9">
        <f t="shared" si="23"/>
        <v>0</v>
      </c>
    </row>
    <row r="736" spans="7:8">
      <c r="G736" s="9">
        <f t="shared" si="24"/>
        <v>0</v>
      </c>
      <c r="H736" s="9">
        <f t="shared" si="23"/>
        <v>0</v>
      </c>
    </row>
    <row r="737" spans="7:8">
      <c r="G737" s="9">
        <f t="shared" si="24"/>
        <v>0</v>
      </c>
      <c r="H737" s="9">
        <f t="shared" si="23"/>
        <v>0</v>
      </c>
    </row>
    <row r="738" spans="7:8">
      <c r="G738" s="9">
        <f t="shared" si="24"/>
        <v>0</v>
      </c>
      <c r="H738" s="9">
        <f t="shared" si="23"/>
        <v>0</v>
      </c>
    </row>
    <row r="739" spans="7:8">
      <c r="G739" s="9">
        <f t="shared" si="24"/>
        <v>0</v>
      </c>
      <c r="H739" s="9">
        <f t="shared" si="23"/>
        <v>0</v>
      </c>
    </row>
    <row r="740" spans="7:8">
      <c r="G740" s="9">
        <f t="shared" si="24"/>
        <v>0</v>
      </c>
      <c r="H740" s="9">
        <f t="shared" si="23"/>
        <v>0</v>
      </c>
    </row>
    <row r="741" spans="7:8">
      <c r="G741" s="9">
        <f t="shared" si="24"/>
        <v>0</v>
      </c>
      <c r="H741" s="9">
        <f t="shared" si="23"/>
        <v>0</v>
      </c>
    </row>
    <row r="742" spans="7:8">
      <c r="G742" s="9">
        <f t="shared" si="24"/>
        <v>0</v>
      </c>
      <c r="H742" s="9">
        <f t="shared" si="23"/>
        <v>0</v>
      </c>
    </row>
    <row r="743" spans="7:8">
      <c r="G743" s="9">
        <f t="shared" si="24"/>
        <v>0</v>
      </c>
      <c r="H743" s="9">
        <f t="shared" si="23"/>
        <v>0</v>
      </c>
    </row>
    <row r="744" spans="7:8">
      <c r="G744" s="9">
        <f t="shared" si="24"/>
        <v>0</v>
      </c>
      <c r="H744" s="9">
        <f t="shared" si="23"/>
        <v>0</v>
      </c>
    </row>
    <row r="745" spans="7:8">
      <c r="G745" s="9">
        <f t="shared" si="24"/>
        <v>0</v>
      </c>
      <c r="H745" s="9">
        <f t="shared" si="23"/>
        <v>0</v>
      </c>
    </row>
    <row r="746" spans="7:8">
      <c r="G746" s="9">
        <f t="shared" si="24"/>
        <v>0</v>
      </c>
      <c r="H746" s="9">
        <f t="shared" si="23"/>
        <v>0</v>
      </c>
    </row>
    <row r="747" spans="7:8">
      <c r="G747" s="9">
        <f t="shared" si="24"/>
        <v>0</v>
      </c>
      <c r="H747" s="9">
        <f t="shared" si="23"/>
        <v>0</v>
      </c>
    </row>
    <row r="748" spans="7:8">
      <c r="G748" s="9">
        <f t="shared" si="24"/>
        <v>0</v>
      </c>
      <c r="H748" s="9">
        <f t="shared" si="23"/>
        <v>0</v>
      </c>
    </row>
    <row r="749" spans="7:8">
      <c r="G749" s="9">
        <f t="shared" si="24"/>
        <v>0</v>
      </c>
      <c r="H749" s="9">
        <f t="shared" si="23"/>
        <v>0</v>
      </c>
    </row>
    <row r="750" spans="7:8">
      <c r="G750" s="9">
        <f t="shared" si="24"/>
        <v>0</v>
      </c>
      <c r="H750" s="9">
        <f t="shared" si="23"/>
        <v>0</v>
      </c>
    </row>
    <row r="751" spans="7:8">
      <c r="G751" s="9">
        <f t="shared" si="24"/>
        <v>0</v>
      </c>
      <c r="H751" s="9">
        <f t="shared" si="23"/>
        <v>0</v>
      </c>
    </row>
    <row r="752" spans="7:8">
      <c r="G752" s="9">
        <f t="shared" si="24"/>
        <v>0</v>
      </c>
      <c r="H752" s="9">
        <f t="shared" si="23"/>
        <v>0</v>
      </c>
    </row>
    <row r="753" spans="7:8">
      <c r="G753" s="9">
        <f t="shared" si="24"/>
        <v>0</v>
      </c>
      <c r="H753" s="9">
        <f t="shared" si="23"/>
        <v>0</v>
      </c>
    </row>
    <row r="754" spans="7:8">
      <c r="G754" s="9">
        <f t="shared" si="24"/>
        <v>0</v>
      </c>
      <c r="H754" s="9">
        <f t="shared" si="23"/>
        <v>0</v>
      </c>
    </row>
    <row r="755" spans="7:8">
      <c r="G755" s="9">
        <f t="shared" si="24"/>
        <v>0</v>
      </c>
      <c r="H755" s="9">
        <f t="shared" si="23"/>
        <v>0</v>
      </c>
    </row>
    <row r="756" spans="7:8">
      <c r="G756" s="9">
        <f t="shared" si="24"/>
        <v>0</v>
      </c>
      <c r="H756" s="9">
        <f t="shared" si="23"/>
        <v>0</v>
      </c>
    </row>
    <row r="757" spans="7:8">
      <c r="G757" s="9">
        <f t="shared" si="24"/>
        <v>0</v>
      </c>
      <c r="H757" s="9">
        <f t="shared" si="23"/>
        <v>0</v>
      </c>
    </row>
    <row r="758" spans="7:8">
      <c r="G758" s="9">
        <f t="shared" si="24"/>
        <v>0</v>
      </c>
      <c r="H758" s="9">
        <f t="shared" si="23"/>
        <v>0</v>
      </c>
    </row>
    <row r="759" spans="7:8">
      <c r="G759" s="9">
        <f t="shared" si="24"/>
        <v>0</v>
      </c>
      <c r="H759" s="9">
        <f t="shared" si="23"/>
        <v>0</v>
      </c>
    </row>
    <row r="760" spans="7:8">
      <c r="G760" s="9">
        <f t="shared" si="24"/>
        <v>0</v>
      </c>
      <c r="H760" s="9">
        <f t="shared" si="23"/>
        <v>0</v>
      </c>
    </row>
    <row r="761" spans="7:8">
      <c r="G761" s="9">
        <f t="shared" si="24"/>
        <v>0</v>
      </c>
      <c r="H761" s="9">
        <f t="shared" si="23"/>
        <v>0</v>
      </c>
    </row>
    <row r="762" spans="7:8">
      <c r="G762" s="9">
        <f t="shared" si="24"/>
        <v>0</v>
      </c>
      <c r="H762" s="9">
        <f t="shared" si="23"/>
        <v>0</v>
      </c>
    </row>
    <row r="763" spans="7:8">
      <c r="G763" s="9">
        <f t="shared" si="24"/>
        <v>0</v>
      </c>
      <c r="H763" s="9">
        <f t="shared" ref="H763:H826" si="25">F763-G763</f>
        <v>0</v>
      </c>
    </row>
    <row r="764" spans="7:8">
      <c r="G764" s="9">
        <f t="shared" si="24"/>
        <v>0</v>
      </c>
      <c r="H764" s="9">
        <f t="shared" si="25"/>
        <v>0</v>
      </c>
    </row>
    <row r="765" spans="7:8">
      <c r="G765" s="9">
        <f t="shared" si="24"/>
        <v>0</v>
      </c>
      <c r="H765" s="9">
        <f t="shared" si="25"/>
        <v>0</v>
      </c>
    </row>
    <row r="766" spans="7:8">
      <c r="G766" s="9">
        <f t="shared" si="24"/>
        <v>0</v>
      </c>
      <c r="H766" s="9">
        <f t="shared" si="25"/>
        <v>0</v>
      </c>
    </row>
    <row r="767" spans="7:8">
      <c r="G767" s="9">
        <f t="shared" si="24"/>
        <v>0</v>
      </c>
      <c r="H767" s="9">
        <f t="shared" si="25"/>
        <v>0</v>
      </c>
    </row>
    <row r="768" spans="7:8">
      <c r="G768" s="9">
        <f t="shared" si="24"/>
        <v>0</v>
      </c>
      <c r="H768" s="9">
        <f t="shared" si="25"/>
        <v>0</v>
      </c>
    </row>
    <row r="769" spans="7:8">
      <c r="G769" s="9">
        <f t="shared" si="24"/>
        <v>0</v>
      </c>
      <c r="H769" s="9">
        <f t="shared" si="25"/>
        <v>0</v>
      </c>
    </row>
    <row r="770" spans="7:8">
      <c r="G770" s="9">
        <f t="shared" si="24"/>
        <v>0</v>
      </c>
      <c r="H770" s="9">
        <f t="shared" si="25"/>
        <v>0</v>
      </c>
    </row>
    <row r="771" spans="7:8">
      <c r="G771" s="9">
        <f t="shared" si="24"/>
        <v>0</v>
      </c>
      <c r="H771" s="9">
        <f t="shared" si="25"/>
        <v>0</v>
      </c>
    </row>
    <row r="772" spans="7:8">
      <c r="G772" s="9">
        <f t="shared" si="24"/>
        <v>0</v>
      </c>
      <c r="H772" s="9">
        <f t="shared" si="25"/>
        <v>0</v>
      </c>
    </row>
    <row r="773" spans="7:8">
      <c r="G773" s="9">
        <f t="shared" si="24"/>
        <v>0</v>
      </c>
      <c r="H773" s="9">
        <f t="shared" si="25"/>
        <v>0</v>
      </c>
    </row>
    <row r="774" spans="7:8">
      <c r="G774" s="9">
        <f t="shared" si="24"/>
        <v>0</v>
      </c>
      <c r="H774" s="9">
        <f t="shared" si="25"/>
        <v>0</v>
      </c>
    </row>
    <row r="775" spans="7:8">
      <c r="G775" s="9">
        <f t="shared" si="24"/>
        <v>0</v>
      </c>
      <c r="H775" s="9">
        <f t="shared" si="25"/>
        <v>0</v>
      </c>
    </row>
    <row r="776" spans="7:8">
      <c r="G776" s="9">
        <f t="shared" si="24"/>
        <v>0</v>
      </c>
      <c r="H776" s="9">
        <f t="shared" si="25"/>
        <v>0</v>
      </c>
    </row>
    <row r="777" spans="7:8">
      <c r="G777" s="9">
        <f t="shared" si="24"/>
        <v>0</v>
      </c>
      <c r="H777" s="9">
        <f t="shared" si="25"/>
        <v>0</v>
      </c>
    </row>
    <row r="778" spans="7:8">
      <c r="G778" s="9">
        <f t="shared" si="24"/>
        <v>0</v>
      </c>
      <c r="H778" s="9">
        <f t="shared" si="25"/>
        <v>0</v>
      </c>
    </row>
    <row r="779" spans="7:8">
      <c r="G779" s="9">
        <f t="shared" si="24"/>
        <v>0</v>
      </c>
      <c r="H779" s="9">
        <f t="shared" si="25"/>
        <v>0</v>
      </c>
    </row>
    <row r="780" spans="7:8">
      <c r="G780" s="9">
        <f t="shared" ref="G780:G843" si="26">IFERROR(F780/(1+J780/100),0)</f>
        <v>0</v>
      </c>
      <c r="H780" s="9">
        <f t="shared" si="25"/>
        <v>0</v>
      </c>
    </row>
    <row r="781" spans="7:8">
      <c r="G781" s="9">
        <f t="shared" si="26"/>
        <v>0</v>
      </c>
      <c r="H781" s="9">
        <f t="shared" si="25"/>
        <v>0</v>
      </c>
    </row>
    <row r="782" spans="7:8">
      <c r="G782" s="9">
        <f t="shared" si="26"/>
        <v>0</v>
      </c>
      <c r="H782" s="9">
        <f t="shared" si="25"/>
        <v>0</v>
      </c>
    </row>
    <row r="783" spans="7:8">
      <c r="G783" s="9">
        <f t="shared" si="26"/>
        <v>0</v>
      </c>
      <c r="H783" s="9">
        <f t="shared" si="25"/>
        <v>0</v>
      </c>
    </row>
    <row r="784" spans="7:8">
      <c r="G784" s="9">
        <f t="shared" si="26"/>
        <v>0</v>
      </c>
      <c r="H784" s="9">
        <f t="shared" si="25"/>
        <v>0</v>
      </c>
    </row>
    <row r="785" spans="7:8">
      <c r="G785" s="9">
        <f t="shared" si="26"/>
        <v>0</v>
      </c>
      <c r="H785" s="9">
        <f t="shared" si="25"/>
        <v>0</v>
      </c>
    </row>
    <row r="786" spans="7:8">
      <c r="G786" s="9">
        <f t="shared" si="26"/>
        <v>0</v>
      </c>
      <c r="H786" s="9">
        <f t="shared" si="25"/>
        <v>0</v>
      </c>
    </row>
    <row r="787" spans="7:8">
      <c r="G787" s="9">
        <f t="shared" si="26"/>
        <v>0</v>
      </c>
      <c r="H787" s="9">
        <f t="shared" si="25"/>
        <v>0</v>
      </c>
    </row>
    <row r="788" spans="7:8">
      <c r="G788" s="9">
        <f t="shared" si="26"/>
        <v>0</v>
      </c>
      <c r="H788" s="9">
        <f t="shared" si="25"/>
        <v>0</v>
      </c>
    </row>
    <row r="789" spans="7:8">
      <c r="G789" s="9">
        <f t="shared" si="26"/>
        <v>0</v>
      </c>
      <c r="H789" s="9">
        <f t="shared" si="25"/>
        <v>0</v>
      </c>
    </row>
    <row r="790" spans="7:8">
      <c r="G790" s="9">
        <f t="shared" si="26"/>
        <v>0</v>
      </c>
      <c r="H790" s="9">
        <f t="shared" si="25"/>
        <v>0</v>
      </c>
    </row>
    <row r="791" spans="7:8">
      <c r="G791" s="9">
        <f t="shared" si="26"/>
        <v>0</v>
      </c>
      <c r="H791" s="9">
        <f t="shared" si="25"/>
        <v>0</v>
      </c>
    </row>
    <row r="792" spans="7:8">
      <c r="G792" s="9">
        <f t="shared" si="26"/>
        <v>0</v>
      </c>
      <c r="H792" s="9">
        <f t="shared" si="25"/>
        <v>0</v>
      </c>
    </row>
    <row r="793" spans="7:8">
      <c r="G793" s="9">
        <f t="shared" si="26"/>
        <v>0</v>
      </c>
      <c r="H793" s="9">
        <f t="shared" si="25"/>
        <v>0</v>
      </c>
    </row>
    <row r="794" spans="7:8">
      <c r="G794" s="9">
        <f t="shared" si="26"/>
        <v>0</v>
      </c>
      <c r="H794" s="9">
        <f t="shared" si="25"/>
        <v>0</v>
      </c>
    </row>
    <row r="795" spans="7:8">
      <c r="G795" s="9">
        <f t="shared" si="26"/>
        <v>0</v>
      </c>
      <c r="H795" s="9">
        <f t="shared" si="25"/>
        <v>0</v>
      </c>
    </row>
    <row r="796" spans="7:8">
      <c r="G796" s="9">
        <f t="shared" si="26"/>
        <v>0</v>
      </c>
      <c r="H796" s="9">
        <f t="shared" si="25"/>
        <v>0</v>
      </c>
    </row>
    <row r="797" spans="7:8">
      <c r="G797" s="9">
        <f t="shared" si="26"/>
        <v>0</v>
      </c>
      <c r="H797" s="9">
        <f t="shared" si="25"/>
        <v>0</v>
      </c>
    </row>
    <row r="798" spans="7:8">
      <c r="G798" s="9">
        <f t="shared" si="26"/>
        <v>0</v>
      </c>
      <c r="H798" s="9">
        <f t="shared" si="25"/>
        <v>0</v>
      </c>
    </row>
    <row r="799" spans="7:8">
      <c r="G799" s="9">
        <f t="shared" si="26"/>
        <v>0</v>
      </c>
      <c r="H799" s="9">
        <f t="shared" si="25"/>
        <v>0</v>
      </c>
    </row>
    <row r="800" spans="7:8">
      <c r="G800" s="9">
        <f t="shared" si="26"/>
        <v>0</v>
      </c>
      <c r="H800" s="9">
        <f t="shared" si="25"/>
        <v>0</v>
      </c>
    </row>
    <row r="801" spans="7:8">
      <c r="G801" s="9">
        <f t="shared" si="26"/>
        <v>0</v>
      </c>
      <c r="H801" s="9">
        <f t="shared" si="25"/>
        <v>0</v>
      </c>
    </row>
    <row r="802" spans="7:8">
      <c r="G802" s="9">
        <f t="shared" si="26"/>
        <v>0</v>
      </c>
      <c r="H802" s="9">
        <f t="shared" si="25"/>
        <v>0</v>
      </c>
    </row>
    <row r="803" spans="7:8">
      <c r="G803" s="9">
        <f t="shared" si="26"/>
        <v>0</v>
      </c>
      <c r="H803" s="9">
        <f t="shared" si="25"/>
        <v>0</v>
      </c>
    </row>
    <row r="804" spans="7:8">
      <c r="G804" s="9">
        <f t="shared" si="26"/>
        <v>0</v>
      </c>
      <c r="H804" s="9">
        <f t="shared" si="25"/>
        <v>0</v>
      </c>
    </row>
    <row r="805" spans="7:8">
      <c r="G805" s="9">
        <f t="shared" si="26"/>
        <v>0</v>
      </c>
      <c r="H805" s="9">
        <f t="shared" si="25"/>
        <v>0</v>
      </c>
    </row>
    <row r="806" spans="7:8">
      <c r="G806" s="9">
        <f t="shared" si="26"/>
        <v>0</v>
      </c>
      <c r="H806" s="9">
        <f t="shared" si="25"/>
        <v>0</v>
      </c>
    </row>
    <row r="807" spans="7:8">
      <c r="G807" s="9">
        <f t="shared" si="26"/>
        <v>0</v>
      </c>
      <c r="H807" s="9">
        <f t="shared" si="25"/>
        <v>0</v>
      </c>
    </row>
    <row r="808" spans="7:8">
      <c r="G808" s="9">
        <f t="shared" si="26"/>
        <v>0</v>
      </c>
      <c r="H808" s="9">
        <f t="shared" si="25"/>
        <v>0</v>
      </c>
    </row>
    <row r="809" spans="7:8">
      <c r="G809" s="9">
        <f t="shared" si="26"/>
        <v>0</v>
      </c>
      <c r="H809" s="9">
        <f t="shared" si="25"/>
        <v>0</v>
      </c>
    </row>
    <row r="810" spans="7:8">
      <c r="G810" s="9">
        <f t="shared" si="26"/>
        <v>0</v>
      </c>
      <c r="H810" s="9">
        <f t="shared" si="25"/>
        <v>0</v>
      </c>
    </row>
    <row r="811" spans="7:8">
      <c r="G811" s="9">
        <f t="shared" si="26"/>
        <v>0</v>
      </c>
      <c r="H811" s="9">
        <f t="shared" si="25"/>
        <v>0</v>
      </c>
    </row>
    <row r="812" spans="7:8">
      <c r="G812" s="9">
        <f t="shared" si="26"/>
        <v>0</v>
      </c>
      <c r="H812" s="9">
        <f t="shared" si="25"/>
        <v>0</v>
      </c>
    </row>
    <row r="813" spans="7:8">
      <c r="G813" s="9">
        <f t="shared" si="26"/>
        <v>0</v>
      </c>
      <c r="H813" s="9">
        <f t="shared" si="25"/>
        <v>0</v>
      </c>
    </row>
    <row r="814" spans="7:8">
      <c r="G814" s="9">
        <f t="shared" si="26"/>
        <v>0</v>
      </c>
      <c r="H814" s="9">
        <f t="shared" si="25"/>
        <v>0</v>
      </c>
    </row>
    <row r="815" spans="7:8">
      <c r="G815" s="9">
        <f t="shared" si="26"/>
        <v>0</v>
      </c>
      <c r="H815" s="9">
        <f t="shared" si="25"/>
        <v>0</v>
      </c>
    </row>
    <row r="816" spans="7:8">
      <c r="G816" s="9">
        <f t="shared" si="26"/>
        <v>0</v>
      </c>
      <c r="H816" s="9">
        <f t="shared" si="25"/>
        <v>0</v>
      </c>
    </row>
    <row r="817" spans="7:8">
      <c r="G817" s="9">
        <f t="shared" si="26"/>
        <v>0</v>
      </c>
      <c r="H817" s="9">
        <f t="shared" si="25"/>
        <v>0</v>
      </c>
    </row>
    <row r="818" spans="7:8">
      <c r="G818" s="9">
        <f t="shared" si="26"/>
        <v>0</v>
      </c>
      <c r="H818" s="9">
        <f t="shared" si="25"/>
        <v>0</v>
      </c>
    </row>
    <row r="819" spans="7:8">
      <c r="G819" s="9">
        <f t="shared" si="26"/>
        <v>0</v>
      </c>
      <c r="H819" s="9">
        <f t="shared" si="25"/>
        <v>0</v>
      </c>
    </row>
    <row r="820" spans="7:8">
      <c r="G820" s="9">
        <f t="shared" si="26"/>
        <v>0</v>
      </c>
      <c r="H820" s="9">
        <f t="shared" si="25"/>
        <v>0</v>
      </c>
    </row>
    <row r="821" spans="7:8">
      <c r="G821" s="9">
        <f t="shared" si="26"/>
        <v>0</v>
      </c>
      <c r="H821" s="9">
        <f t="shared" si="25"/>
        <v>0</v>
      </c>
    </row>
    <row r="822" spans="7:8">
      <c r="G822" s="9">
        <f t="shared" si="26"/>
        <v>0</v>
      </c>
      <c r="H822" s="9">
        <f t="shared" si="25"/>
        <v>0</v>
      </c>
    </row>
    <row r="823" spans="7:8">
      <c r="G823" s="9">
        <f t="shared" si="26"/>
        <v>0</v>
      </c>
      <c r="H823" s="9">
        <f t="shared" si="25"/>
        <v>0</v>
      </c>
    </row>
    <row r="824" spans="7:8">
      <c r="G824" s="9">
        <f t="shared" si="26"/>
        <v>0</v>
      </c>
      <c r="H824" s="9">
        <f t="shared" si="25"/>
        <v>0</v>
      </c>
    </row>
    <row r="825" spans="7:8">
      <c r="G825" s="9">
        <f t="shared" si="26"/>
        <v>0</v>
      </c>
      <c r="H825" s="9">
        <f t="shared" si="25"/>
        <v>0</v>
      </c>
    </row>
    <row r="826" spans="7:8">
      <c r="G826" s="9">
        <f t="shared" si="26"/>
        <v>0</v>
      </c>
      <c r="H826" s="9">
        <f t="shared" si="25"/>
        <v>0</v>
      </c>
    </row>
    <row r="827" spans="7:8">
      <c r="G827" s="9">
        <f t="shared" si="26"/>
        <v>0</v>
      </c>
      <c r="H827" s="9">
        <f t="shared" ref="H827:H890" si="27">F827-G827</f>
        <v>0</v>
      </c>
    </row>
    <row r="828" spans="7:8">
      <c r="G828" s="9">
        <f t="shared" si="26"/>
        <v>0</v>
      </c>
      <c r="H828" s="9">
        <f t="shared" si="27"/>
        <v>0</v>
      </c>
    </row>
    <row r="829" spans="7:8">
      <c r="G829" s="9">
        <f t="shared" si="26"/>
        <v>0</v>
      </c>
      <c r="H829" s="9">
        <f t="shared" si="27"/>
        <v>0</v>
      </c>
    </row>
    <row r="830" spans="7:8">
      <c r="G830" s="9">
        <f t="shared" si="26"/>
        <v>0</v>
      </c>
      <c r="H830" s="9">
        <f t="shared" si="27"/>
        <v>0</v>
      </c>
    </row>
    <row r="831" spans="7:8">
      <c r="G831" s="9">
        <f t="shared" si="26"/>
        <v>0</v>
      </c>
      <c r="H831" s="9">
        <f t="shared" si="27"/>
        <v>0</v>
      </c>
    </row>
    <row r="832" spans="7:8">
      <c r="G832" s="9">
        <f t="shared" si="26"/>
        <v>0</v>
      </c>
      <c r="H832" s="9">
        <f t="shared" si="27"/>
        <v>0</v>
      </c>
    </row>
    <row r="833" spans="7:8">
      <c r="G833" s="9">
        <f t="shared" si="26"/>
        <v>0</v>
      </c>
      <c r="H833" s="9">
        <f t="shared" si="27"/>
        <v>0</v>
      </c>
    </row>
    <row r="834" spans="7:8">
      <c r="G834" s="9">
        <f t="shared" si="26"/>
        <v>0</v>
      </c>
      <c r="H834" s="9">
        <f t="shared" si="27"/>
        <v>0</v>
      </c>
    </row>
    <row r="835" spans="7:8">
      <c r="G835" s="9">
        <f t="shared" si="26"/>
        <v>0</v>
      </c>
      <c r="H835" s="9">
        <f t="shared" si="27"/>
        <v>0</v>
      </c>
    </row>
    <row r="836" spans="7:8">
      <c r="G836" s="9">
        <f t="shared" si="26"/>
        <v>0</v>
      </c>
      <c r="H836" s="9">
        <f t="shared" si="27"/>
        <v>0</v>
      </c>
    </row>
    <row r="837" spans="7:8">
      <c r="G837" s="9">
        <f t="shared" si="26"/>
        <v>0</v>
      </c>
      <c r="H837" s="9">
        <f t="shared" si="27"/>
        <v>0</v>
      </c>
    </row>
    <row r="838" spans="7:8">
      <c r="G838" s="9">
        <f t="shared" si="26"/>
        <v>0</v>
      </c>
      <c r="H838" s="9">
        <f t="shared" si="27"/>
        <v>0</v>
      </c>
    </row>
    <row r="839" spans="7:8">
      <c r="G839" s="9">
        <f t="shared" si="26"/>
        <v>0</v>
      </c>
      <c r="H839" s="9">
        <f t="shared" si="27"/>
        <v>0</v>
      </c>
    </row>
    <row r="840" spans="7:8">
      <c r="G840" s="9">
        <f t="shared" si="26"/>
        <v>0</v>
      </c>
      <c r="H840" s="9">
        <f t="shared" si="27"/>
        <v>0</v>
      </c>
    </row>
    <row r="841" spans="7:8">
      <c r="G841" s="9">
        <f t="shared" si="26"/>
        <v>0</v>
      </c>
      <c r="H841" s="9">
        <f t="shared" si="27"/>
        <v>0</v>
      </c>
    </row>
    <row r="842" spans="7:8">
      <c r="G842" s="9">
        <f t="shared" si="26"/>
        <v>0</v>
      </c>
      <c r="H842" s="9">
        <f t="shared" si="27"/>
        <v>0</v>
      </c>
    </row>
    <row r="843" spans="7:8">
      <c r="G843" s="9">
        <f t="shared" si="26"/>
        <v>0</v>
      </c>
      <c r="H843" s="9">
        <f t="shared" si="27"/>
        <v>0</v>
      </c>
    </row>
    <row r="844" spans="7:8">
      <c r="G844" s="9">
        <f t="shared" ref="G844:G907" si="28">IFERROR(F844/(1+J844/100),0)</f>
        <v>0</v>
      </c>
      <c r="H844" s="9">
        <f t="shared" si="27"/>
        <v>0</v>
      </c>
    </row>
    <row r="845" spans="7:8">
      <c r="G845" s="9">
        <f t="shared" si="28"/>
        <v>0</v>
      </c>
      <c r="H845" s="9">
        <f t="shared" si="27"/>
        <v>0</v>
      </c>
    </row>
    <row r="846" spans="7:8">
      <c r="G846" s="9">
        <f t="shared" si="28"/>
        <v>0</v>
      </c>
      <c r="H846" s="9">
        <f t="shared" si="27"/>
        <v>0</v>
      </c>
    </row>
    <row r="847" spans="7:8">
      <c r="G847" s="9">
        <f t="shared" si="28"/>
        <v>0</v>
      </c>
      <c r="H847" s="9">
        <f t="shared" si="27"/>
        <v>0</v>
      </c>
    </row>
    <row r="848" spans="7:8">
      <c r="G848" s="9">
        <f t="shared" si="28"/>
        <v>0</v>
      </c>
      <c r="H848" s="9">
        <f t="shared" si="27"/>
        <v>0</v>
      </c>
    </row>
    <row r="849" spans="7:8">
      <c r="G849" s="9">
        <f t="shared" si="28"/>
        <v>0</v>
      </c>
      <c r="H849" s="9">
        <f t="shared" si="27"/>
        <v>0</v>
      </c>
    </row>
    <row r="850" spans="7:8">
      <c r="G850" s="9">
        <f t="shared" si="28"/>
        <v>0</v>
      </c>
      <c r="H850" s="9">
        <f t="shared" si="27"/>
        <v>0</v>
      </c>
    </row>
    <row r="851" spans="7:8">
      <c r="G851" s="9">
        <f t="shared" si="28"/>
        <v>0</v>
      </c>
      <c r="H851" s="9">
        <f t="shared" si="27"/>
        <v>0</v>
      </c>
    </row>
    <row r="852" spans="7:8">
      <c r="G852" s="9">
        <f t="shared" si="28"/>
        <v>0</v>
      </c>
      <c r="H852" s="9">
        <f t="shared" si="27"/>
        <v>0</v>
      </c>
    </row>
    <row r="853" spans="7:8">
      <c r="G853" s="9">
        <f t="shared" si="28"/>
        <v>0</v>
      </c>
      <c r="H853" s="9">
        <f t="shared" si="27"/>
        <v>0</v>
      </c>
    </row>
    <row r="854" spans="7:8">
      <c r="G854" s="9">
        <f t="shared" si="28"/>
        <v>0</v>
      </c>
      <c r="H854" s="9">
        <f t="shared" si="27"/>
        <v>0</v>
      </c>
    </row>
    <row r="855" spans="7:8">
      <c r="G855" s="9">
        <f t="shared" si="28"/>
        <v>0</v>
      </c>
      <c r="H855" s="9">
        <f t="shared" si="27"/>
        <v>0</v>
      </c>
    </row>
    <row r="856" spans="7:8">
      <c r="G856" s="9">
        <f t="shared" si="28"/>
        <v>0</v>
      </c>
      <c r="H856" s="9">
        <f t="shared" si="27"/>
        <v>0</v>
      </c>
    </row>
    <row r="857" spans="7:8">
      <c r="G857" s="9">
        <f t="shared" si="28"/>
        <v>0</v>
      </c>
      <c r="H857" s="9">
        <f t="shared" si="27"/>
        <v>0</v>
      </c>
    </row>
    <row r="858" spans="7:8">
      <c r="G858" s="9">
        <f t="shared" si="28"/>
        <v>0</v>
      </c>
      <c r="H858" s="9">
        <f t="shared" si="27"/>
        <v>0</v>
      </c>
    </row>
    <row r="859" spans="7:8">
      <c r="G859" s="9">
        <f t="shared" si="28"/>
        <v>0</v>
      </c>
      <c r="H859" s="9">
        <f t="shared" si="27"/>
        <v>0</v>
      </c>
    </row>
    <row r="860" spans="7:8">
      <c r="G860" s="9">
        <f t="shared" si="28"/>
        <v>0</v>
      </c>
      <c r="H860" s="9">
        <f t="shared" si="27"/>
        <v>0</v>
      </c>
    </row>
    <row r="861" spans="7:8">
      <c r="G861" s="9">
        <f t="shared" si="28"/>
        <v>0</v>
      </c>
      <c r="H861" s="9">
        <f t="shared" si="27"/>
        <v>0</v>
      </c>
    </row>
    <row r="862" spans="7:8">
      <c r="G862" s="9">
        <f t="shared" si="28"/>
        <v>0</v>
      </c>
      <c r="H862" s="9">
        <f t="shared" si="27"/>
        <v>0</v>
      </c>
    </row>
    <row r="863" spans="7:8">
      <c r="G863" s="9">
        <f t="shared" si="28"/>
        <v>0</v>
      </c>
      <c r="H863" s="9">
        <f t="shared" si="27"/>
        <v>0</v>
      </c>
    </row>
    <row r="864" spans="7:8">
      <c r="G864" s="9">
        <f t="shared" si="28"/>
        <v>0</v>
      </c>
      <c r="H864" s="9">
        <f t="shared" si="27"/>
        <v>0</v>
      </c>
    </row>
    <row r="865" spans="7:8">
      <c r="G865" s="9">
        <f t="shared" si="28"/>
        <v>0</v>
      </c>
      <c r="H865" s="9">
        <f t="shared" si="27"/>
        <v>0</v>
      </c>
    </row>
    <row r="866" spans="7:8">
      <c r="G866" s="9">
        <f t="shared" si="28"/>
        <v>0</v>
      </c>
      <c r="H866" s="9">
        <f t="shared" si="27"/>
        <v>0</v>
      </c>
    </row>
    <row r="867" spans="7:8">
      <c r="G867" s="9">
        <f t="shared" si="28"/>
        <v>0</v>
      </c>
      <c r="H867" s="9">
        <f t="shared" si="27"/>
        <v>0</v>
      </c>
    </row>
    <row r="868" spans="7:8">
      <c r="G868" s="9">
        <f t="shared" si="28"/>
        <v>0</v>
      </c>
      <c r="H868" s="9">
        <f t="shared" si="27"/>
        <v>0</v>
      </c>
    </row>
    <row r="869" spans="7:8">
      <c r="G869" s="9">
        <f t="shared" si="28"/>
        <v>0</v>
      </c>
      <c r="H869" s="9">
        <f t="shared" si="27"/>
        <v>0</v>
      </c>
    </row>
    <row r="870" spans="7:8">
      <c r="G870" s="9">
        <f t="shared" si="28"/>
        <v>0</v>
      </c>
      <c r="H870" s="9">
        <f t="shared" si="27"/>
        <v>0</v>
      </c>
    </row>
    <row r="871" spans="7:8">
      <c r="G871" s="9">
        <f t="shared" si="28"/>
        <v>0</v>
      </c>
      <c r="H871" s="9">
        <f t="shared" si="27"/>
        <v>0</v>
      </c>
    </row>
    <row r="872" spans="7:8">
      <c r="G872" s="9">
        <f t="shared" si="28"/>
        <v>0</v>
      </c>
      <c r="H872" s="9">
        <f t="shared" si="27"/>
        <v>0</v>
      </c>
    </row>
    <row r="873" spans="7:8">
      <c r="G873" s="9">
        <f t="shared" si="28"/>
        <v>0</v>
      </c>
      <c r="H873" s="9">
        <f t="shared" si="27"/>
        <v>0</v>
      </c>
    </row>
    <row r="874" spans="7:8">
      <c r="G874" s="9">
        <f t="shared" si="28"/>
        <v>0</v>
      </c>
      <c r="H874" s="9">
        <f t="shared" si="27"/>
        <v>0</v>
      </c>
    </row>
    <row r="875" spans="7:8">
      <c r="G875" s="9">
        <f t="shared" si="28"/>
        <v>0</v>
      </c>
      <c r="H875" s="9">
        <f t="shared" si="27"/>
        <v>0</v>
      </c>
    </row>
    <row r="876" spans="7:8">
      <c r="G876" s="9">
        <f t="shared" si="28"/>
        <v>0</v>
      </c>
      <c r="H876" s="9">
        <f t="shared" si="27"/>
        <v>0</v>
      </c>
    </row>
    <row r="877" spans="7:8">
      <c r="G877" s="9">
        <f t="shared" si="28"/>
        <v>0</v>
      </c>
      <c r="H877" s="9">
        <f t="shared" si="27"/>
        <v>0</v>
      </c>
    </row>
    <row r="878" spans="7:8">
      <c r="G878" s="9">
        <f t="shared" si="28"/>
        <v>0</v>
      </c>
      <c r="H878" s="9">
        <f t="shared" si="27"/>
        <v>0</v>
      </c>
    </row>
    <row r="879" spans="7:8">
      <c r="G879" s="9">
        <f t="shared" si="28"/>
        <v>0</v>
      </c>
      <c r="H879" s="9">
        <f t="shared" si="27"/>
        <v>0</v>
      </c>
    </row>
    <row r="880" spans="7:8">
      <c r="G880" s="9">
        <f t="shared" si="28"/>
        <v>0</v>
      </c>
      <c r="H880" s="9">
        <f t="shared" si="27"/>
        <v>0</v>
      </c>
    </row>
    <row r="881" spans="7:8">
      <c r="G881" s="9">
        <f t="shared" si="28"/>
        <v>0</v>
      </c>
      <c r="H881" s="9">
        <f t="shared" si="27"/>
        <v>0</v>
      </c>
    </row>
    <row r="882" spans="7:8">
      <c r="G882" s="9">
        <f t="shared" si="28"/>
        <v>0</v>
      </c>
      <c r="H882" s="9">
        <f t="shared" si="27"/>
        <v>0</v>
      </c>
    </row>
    <row r="883" spans="7:8">
      <c r="G883" s="9">
        <f t="shared" si="28"/>
        <v>0</v>
      </c>
      <c r="H883" s="9">
        <f t="shared" si="27"/>
        <v>0</v>
      </c>
    </row>
    <row r="884" spans="7:8">
      <c r="G884" s="9">
        <f t="shared" si="28"/>
        <v>0</v>
      </c>
      <c r="H884" s="9">
        <f t="shared" si="27"/>
        <v>0</v>
      </c>
    </row>
    <row r="885" spans="7:8">
      <c r="G885" s="9">
        <f t="shared" si="28"/>
        <v>0</v>
      </c>
      <c r="H885" s="9">
        <f t="shared" si="27"/>
        <v>0</v>
      </c>
    </row>
    <row r="886" spans="7:8">
      <c r="G886" s="9">
        <f t="shared" si="28"/>
        <v>0</v>
      </c>
      <c r="H886" s="9">
        <f t="shared" si="27"/>
        <v>0</v>
      </c>
    </row>
    <row r="887" spans="7:8">
      <c r="G887" s="9">
        <f t="shared" si="28"/>
        <v>0</v>
      </c>
      <c r="H887" s="9">
        <f t="shared" si="27"/>
        <v>0</v>
      </c>
    </row>
    <row r="888" spans="7:8">
      <c r="G888" s="9">
        <f t="shared" si="28"/>
        <v>0</v>
      </c>
      <c r="H888" s="9">
        <f t="shared" si="27"/>
        <v>0</v>
      </c>
    </row>
    <row r="889" spans="7:8">
      <c r="G889" s="9">
        <f t="shared" si="28"/>
        <v>0</v>
      </c>
      <c r="H889" s="9">
        <f t="shared" si="27"/>
        <v>0</v>
      </c>
    </row>
    <row r="890" spans="7:8">
      <c r="G890" s="9">
        <f t="shared" si="28"/>
        <v>0</v>
      </c>
      <c r="H890" s="9">
        <f t="shared" si="27"/>
        <v>0</v>
      </c>
    </row>
    <row r="891" spans="7:8">
      <c r="G891" s="9">
        <f t="shared" si="28"/>
        <v>0</v>
      </c>
      <c r="H891" s="9">
        <f t="shared" ref="H891:H954" si="29">F891-G891</f>
        <v>0</v>
      </c>
    </row>
    <row r="892" spans="7:8">
      <c r="G892" s="9">
        <f t="shared" si="28"/>
        <v>0</v>
      </c>
      <c r="H892" s="9">
        <f t="shared" si="29"/>
        <v>0</v>
      </c>
    </row>
    <row r="893" spans="7:8">
      <c r="G893" s="9">
        <f t="shared" si="28"/>
        <v>0</v>
      </c>
      <c r="H893" s="9">
        <f t="shared" si="29"/>
        <v>0</v>
      </c>
    </row>
    <row r="894" spans="7:8">
      <c r="G894" s="9">
        <f t="shared" si="28"/>
        <v>0</v>
      </c>
      <c r="H894" s="9">
        <f t="shared" si="29"/>
        <v>0</v>
      </c>
    </row>
    <row r="895" spans="7:8">
      <c r="G895" s="9">
        <f t="shared" si="28"/>
        <v>0</v>
      </c>
      <c r="H895" s="9">
        <f t="shared" si="29"/>
        <v>0</v>
      </c>
    </row>
    <row r="896" spans="7:8">
      <c r="G896" s="9">
        <f t="shared" si="28"/>
        <v>0</v>
      </c>
      <c r="H896" s="9">
        <f t="shared" si="29"/>
        <v>0</v>
      </c>
    </row>
    <row r="897" spans="7:8">
      <c r="G897" s="9">
        <f t="shared" si="28"/>
        <v>0</v>
      </c>
      <c r="H897" s="9">
        <f t="shared" si="29"/>
        <v>0</v>
      </c>
    </row>
    <row r="898" spans="7:8">
      <c r="G898" s="9">
        <f t="shared" si="28"/>
        <v>0</v>
      </c>
      <c r="H898" s="9">
        <f t="shared" si="29"/>
        <v>0</v>
      </c>
    </row>
    <row r="899" spans="7:8">
      <c r="G899" s="9">
        <f t="shared" si="28"/>
        <v>0</v>
      </c>
      <c r="H899" s="9">
        <f t="shared" si="29"/>
        <v>0</v>
      </c>
    </row>
    <row r="900" spans="7:8">
      <c r="G900" s="9">
        <f t="shared" si="28"/>
        <v>0</v>
      </c>
      <c r="H900" s="9">
        <f t="shared" si="29"/>
        <v>0</v>
      </c>
    </row>
    <row r="901" spans="7:8">
      <c r="G901" s="9">
        <f t="shared" si="28"/>
        <v>0</v>
      </c>
      <c r="H901" s="9">
        <f t="shared" si="29"/>
        <v>0</v>
      </c>
    </row>
    <row r="902" spans="7:8">
      <c r="G902" s="9">
        <f t="shared" si="28"/>
        <v>0</v>
      </c>
      <c r="H902" s="9">
        <f t="shared" si="29"/>
        <v>0</v>
      </c>
    </row>
    <row r="903" spans="7:8">
      <c r="G903" s="9">
        <f t="shared" si="28"/>
        <v>0</v>
      </c>
      <c r="H903" s="9">
        <f t="shared" si="29"/>
        <v>0</v>
      </c>
    </row>
    <row r="904" spans="7:8">
      <c r="G904" s="9">
        <f t="shared" si="28"/>
        <v>0</v>
      </c>
      <c r="H904" s="9">
        <f t="shared" si="29"/>
        <v>0</v>
      </c>
    </row>
    <row r="905" spans="7:8">
      <c r="G905" s="9">
        <f t="shared" si="28"/>
        <v>0</v>
      </c>
      <c r="H905" s="9">
        <f t="shared" si="29"/>
        <v>0</v>
      </c>
    </row>
    <row r="906" spans="7:8">
      <c r="G906" s="9">
        <f t="shared" si="28"/>
        <v>0</v>
      </c>
      <c r="H906" s="9">
        <f t="shared" si="29"/>
        <v>0</v>
      </c>
    </row>
    <row r="907" spans="7:8">
      <c r="G907" s="9">
        <f t="shared" si="28"/>
        <v>0</v>
      </c>
      <c r="H907" s="9">
        <f t="shared" si="29"/>
        <v>0</v>
      </c>
    </row>
    <row r="908" spans="7:8">
      <c r="G908" s="9">
        <f t="shared" ref="G908:G971" si="30">IFERROR(F908/(1+J908/100),0)</f>
        <v>0</v>
      </c>
      <c r="H908" s="9">
        <f t="shared" si="29"/>
        <v>0</v>
      </c>
    </row>
    <row r="909" spans="7:8">
      <c r="G909" s="9">
        <f t="shared" si="30"/>
        <v>0</v>
      </c>
      <c r="H909" s="9">
        <f t="shared" si="29"/>
        <v>0</v>
      </c>
    </row>
    <row r="910" spans="7:8">
      <c r="G910" s="9">
        <f t="shared" si="30"/>
        <v>0</v>
      </c>
      <c r="H910" s="9">
        <f t="shared" si="29"/>
        <v>0</v>
      </c>
    </row>
    <row r="911" spans="7:8">
      <c r="G911" s="9">
        <f t="shared" si="30"/>
        <v>0</v>
      </c>
      <c r="H911" s="9">
        <f t="shared" si="29"/>
        <v>0</v>
      </c>
    </row>
    <row r="912" spans="7:8">
      <c r="G912" s="9">
        <f t="shared" si="30"/>
        <v>0</v>
      </c>
      <c r="H912" s="9">
        <f t="shared" si="29"/>
        <v>0</v>
      </c>
    </row>
    <row r="913" spans="7:8">
      <c r="G913" s="9">
        <f t="shared" si="30"/>
        <v>0</v>
      </c>
      <c r="H913" s="9">
        <f t="shared" si="29"/>
        <v>0</v>
      </c>
    </row>
    <row r="914" spans="7:8">
      <c r="G914" s="9">
        <f t="shared" si="30"/>
        <v>0</v>
      </c>
      <c r="H914" s="9">
        <f t="shared" si="29"/>
        <v>0</v>
      </c>
    </row>
    <row r="915" spans="7:8">
      <c r="G915" s="9">
        <f t="shared" si="30"/>
        <v>0</v>
      </c>
      <c r="H915" s="9">
        <f t="shared" si="29"/>
        <v>0</v>
      </c>
    </row>
    <row r="916" spans="7:8">
      <c r="G916" s="9">
        <f t="shared" si="30"/>
        <v>0</v>
      </c>
      <c r="H916" s="9">
        <f t="shared" si="29"/>
        <v>0</v>
      </c>
    </row>
    <row r="917" spans="7:8">
      <c r="G917" s="9">
        <f t="shared" si="30"/>
        <v>0</v>
      </c>
      <c r="H917" s="9">
        <f t="shared" si="29"/>
        <v>0</v>
      </c>
    </row>
    <row r="918" spans="7:8">
      <c r="G918" s="9">
        <f t="shared" si="30"/>
        <v>0</v>
      </c>
      <c r="H918" s="9">
        <f t="shared" si="29"/>
        <v>0</v>
      </c>
    </row>
    <row r="919" spans="7:8">
      <c r="G919" s="9">
        <f t="shared" si="30"/>
        <v>0</v>
      </c>
      <c r="H919" s="9">
        <f t="shared" si="29"/>
        <v>0</v>
      </c>
    </row>
    <row r="920" spans="7:8">
      <c r="G920" s="9">
        <f t="shared" si="30"/>
        <v>0</v>
      </c>
      <c r="H920" s="9">
        <f t="shared" si="29"/>
        <v>0</v>
      </c>
    </row>
    <row r="921" spans="7:8">
      <c r="G921" s="9">
        <f t="shared" si="30"/>
        <v>0</v>
      </c>
      <c r="H921" s="9">
        <f t="shared" si="29"/>
        <v>0</v>
      </c>
    </row>
    <row r="922" spans="7:8">
      <c r="G922" s="9">
        <f t="shared" si="30"/>
        <v>0</v>
      </c>
      <c r="H922" s="9">
        <f t="shared" si="29"/>
        <v>0</v>
      </c>
    </row>
    <row r="923" spans="7:8">
      <c r="G923" s="9">
        <f t="shared" si="30"/>
        <v>0</v>
      </c>
      <c r="H923" s="9">
        <f t="shared" si="29"/>
        <v>0</v>
      </c>
    </row>
    <row r="924" spans="7:8">
      <c r="G924" s="9">
        <f t="shared" si="30"/>
        <v>0</v>
      </c>
      <c r="H924" s="9">
        <f t="shared" si="29"/>
        <v>0</v>
      </c>
    </row>
    <row r="925" spans="7:8">
      <c r="G925" s="9">
        <f t="shared" si="30"/>
        <v>0</v>
      </c>
      <c r="H925" s="9">
        <f t="shared" si="29"/>
        <v>0</v>
      </c>
    </row>
    <row r="926" spans="7:8">
      <c r="G926" s="9">
        <f t="shared" si="30"/>
        <v>0</v>
      </c>
      <c r="H926" s="9">
        <f t="shared" si="29"/>
        <v>0</v>
      </c>
    </row>
    <row r="927" spans="7:8">
      <c r="G927" s="9">
        <f t="shared" si="30"/>
        <v>0</v>
      </c>
      <c r="H927" s="9">
        <f t="shared" si="29"/>
        <v>0</v>
      </c>
    </row>
    <row r="928" spans="7:8">
      <c r="G928" s="9">
        <f t="shared" si="30"/>
        <v>0</v>
      </c>
      <c r="H928" s="9">
        <f t="shared" si="29"/>
        <v>0</v>
      </c>
    </row>
    <row r="929" spans="7:8">
      <c r="G929" s="9">
        <f t="shared" si="30"/>
        <v>0</v>
      </c>
      <c r="H929" s="9">
        <f t="shared" si="29"/>
        <v>0</v>
      </c>
    </row>
    <row r="930" spans="7:8">
      <c r="G930" s="9">
        <f t="shared" si="30"/>
        <v>0</v>
      </c>
      <c r="H930" s="9">
        <f t="shared" si="29"/>
        <v>0</v>
      </c>
    </row>
    <row r="931" spans="7:8">
      <c r="G931" s="9">
        <f t="shared" si="30"/>
        <v>0</v>
      </c>
      <c r="H931" s="9">
        <f t="shared" si="29"/>
        <v>0</v>
      </c>
    </row>
    <row r="932" spans="7:8">
      <c r="G932" s="9">
        <f t="shared" si="30"/>
        <v>0</v>
      </c>
      <c r="H932" s="9">
        <f t="shared" si="29"/>
        <v>0</v>
      </c>
    </row>
    <row r="933" spans="7:8">
      <c r="G933" s="9">
        <f t="shared" si="30"/>
        <v>0</v>
      </c>
      <c r="H933" s="9">
        <f t="shared" si="29"/>
        <v>0</v>
      </c>
    </row>
    <row r="934" spans="7:8">
      <c r="G934" s="9">
        <f t="shared" si="30"/>
        <v>0</v>
      </c>
      <c r="H934" s="9">
        <f t="shared" si="29"/>
        <v>0</v>
      </c>
    </row>
    <row r="935" spans="7:8">
      <c r="G935" s="9">
        <f t="shared" si="30"/>
        <v>0</v>
      </c>
      <c r="H935" s="9">
        <f t="shared" si="29"/>
        <v>0</v>
      </c>
    </row>
    <row r="936" spans="7:8">
      <c r="G936" s="9">
        <f t="shared" si="30"/>
        <v>0</v>
      </c>
      <c r="H936" s="9">
        <f t="shared" si="29"/>
        <v>0</v>
      </c>
    </row>
    <row r="937" spans="7:8">
      <c r="G937" s="9">
        <f t="shared" si="30"/>
        <v>0</v>
      </c>
      <c r="H937" s="9">
        <f t="shared" si="29"/>
        <v>0</v>
      </c>
    </row>
    <row r="938" spans="7:8">
      <c r="G938" s="9">
        <f t="shared" si="30"/>
        <v>0</v>
      </c>
      <c r="H938" s="9">
        <f t="shared" si="29"/>
        <v>0</v>
      </c>
    </row>
    <row r="939" spans="7:8">
      <c r="G939" s="9">
        <f t="shared" si="30"/>
        <v>0</v>
      </c>
      <c r="H939" s="9">
        <f t="shared" si="29"/>
        <v>0</v>
      </c>
    </row>
    <row r="940" spans="7:8">
      <c r="G940" s="9">
        <f t="shared" si="30"/>
        <v>0</v>
      </c>
      <c r="H940" s="9">
        <f t="shared" si="29"/>
        <v>0</v>
      </c>
    </row>
    <row r="941" spans="7:8">
      <c r="G941" s="9">
        <f t="shared" si="30"/>
        <v>0</v>
      </c>
      <c r="H941" s="9">
        <f t="shared" si="29"/>
        <v>0</v>
      </c>
    </row>
    <row r="942" spans="7:8">
      <c r="G942" s="9">
        <f t="shared" si="30"/>
        <v>0</v>
      </c>
      <c r="H942" s="9">
        <f t="shared" si="29"/>
        <v>0</v>
      </c>
    </row>
    <row r="943" spans="7:8">
      <c r="G943" s="9">
        <f t="shared" si="30"/>
        <v>0</v>
      </c>
      <c r="H943" s="9">
        <f t="shared" si="29"/>
        <v>0</v>
      </c>
    </row>
    <row r="944" spans="7:8">
      <c r="G944" s="9">
        <f t="shared" si="30"/>
        <v>0</v>
      </c>
      <c r="H944" s="9">
        <f t="shared" si="29"/>
        <v>0</v>
      </c>
    </row>
    <row r="945" spans="7:8">
      <c r="G945" s="9">
        <f t="shared" si="30"/>
        <v>0</v>
      </c>
      <c r="H945" s="9">
        <f t="shared" si="29"/>
        <v>0</v>
      </c>
    </row>
    <row r="946" spans="7:8">
      <c r="G946" s="9">
        <f t="shared" si="30"/>
        <v>0</v>
      </c>
      <c r="H946" s="9">
        <f t="shared" si="29"/>
        <v>0</v>
      </c>
    </row>
    <row r="947" spans="7:8">
      <c r="G947" s="9">
        <f t="shared" si="30"/>
        <v>0</v>
      </c>
      <c r="H947" s="9">
        <f t="shared" si="29"/>
        <v>0</v>
      </c>
    </row>
    <row r="948" spans="7:8">
      <c r="G948" s="9">
        <f t="shared" si="30"/>
        <v>0</v>
      </c>
      <c r="H948" s="9">
        <f t="shared" si="29"/>
        <v>0</v>
      </c>
    </row>
    <row r="949" spans="7:8">
      <c r="G949" s="9">
        <f t="shared" si="30"/>
        <v>0</v>
      </c>
      <c r="H949" s="9">
        <f t="shared" si="29"/>
        <v>0</v>
      </c>
    </row>
    <row r="950" spans="7:8">
      <c r="G950" s="9">
        <f t="shared" si="30"/>
        <v>0</v>
      </c>
      <c r="H950" s="9">
        <f t="shared" si="29"/>
        <v>0</v>
      </c>
    </row>
    <row r="951" spans="7:8">
      <c r="G951" s="9">
        <f t="shared" si="30"/>
        <v>0</v>
      </c>
      <c r="H951" s="9">
        <f t="shared" si="29"/>
        <v>0</v>
      </c>
    </row>
    <row r="952" spans="7:8">
      <c r="G952" s="9">
        <f t="shared" si="30"/>
        <v>0</v>
      </c>
      <c r="H952" s="9">
        <f t="shared" si="29"/>
        <v>0</v>
      </c>
    </row>
    <row r="953" spans="7:8">
      <c r="G953" s="9">
        <f t="shared" si="30"/>
        <v>0</v>
      </c>
      <c r="H953" s="9">
        <f t="shared" si="29"/>
        <v>0</v>
      </c>
    </row>
    <row r="954" spans="7:8">
      <c r="G954" s="9">
        <f t="shared" si="30"/>
        <v>0</v>
      </c>
      <c r="H954" s="9">
        <f t="shared" si="29"/>
        <v>0</v>
      </c>
    </row>
    <row r="955" spans="7:8">
      <c r="G955" s="9">
        <f t="shared" si="30"/>
        <v>0</v>
      </c>
      <c r="H955" s="9">
        <f t="shared" ref="H955:H1018" si="31">F955-G955</f>
        <v>0</v>
      </c>
    </row>
    <row r="956" spans="7:8">
      <c r="G956" s="9">
        <f t="shared" si="30"/>
        <v>0</v>
      </c>
      <c r="H956" s="9">
        <f t="shared" si="31"/>
        <v>0</v>
      </c>
    </row>
    <row r="957" spans="7:8">
      <c r="G957" s="9">
        <f t="shared" si="30"/>
        <v>0</v>
      </c>
      <c r="H957" s="9">
        <f t="shared" si="31"/>
        <v>0</v>
      </c>
    </row>
    <row r="958" spans="7:8">
      <c r="G958" s="9">
        <f t="shared" si="30"/>
        <v>0</v>
      </c>
      <c r="H958" s="9">
        <f t="shared" si="31"/>
        <v>0</v>
      </c>
    </row>
    <row r="959" spans="7:8">
      <c r="G959" s="9">
        <f t="shared" si="30"/>
        <v>0</v>
      </c>
      <c r="H959" s="9">
        <f t="shared" si="31"/>
        <v>0</v>
      </c>
    </row>
    <row r="960" spans="7:8">
      <c r="G960" s="9">
        <f t="shared" si="30"/>
        <v>0</v>
      </c>
      <c r="H960" s="9">
        <f t="shared" si="31"/>
        <v>0</v>
      </c>
    </row>
    <row r="961" spans="7:8">
      <c r="G961" s="9">
        <f t="shared" si="30"/>
        <v>0</v>
      </c>
      <c r="H961" s="9">
        <f t="shared" si="31"/>
        <v>0</v>
      </c>
    </row>
    <row r="962" spans="7:8">
      <c r="G962" s="9">
        <f t="shared" si="30"/>
        <v>0</v>
      </c>
      <c r="H962" s="9">
        <f t="shared" si="31"/>
        <v>0</v>
      </c>
    </row>
    <row r="963" spans="7:8">
      <c r="G963" s="9">
        <f t="shared" si="30"/>
        <v>0</v>
      </c>
      <c r="H963" s="9">
        <f t="shared" si="31"/>
        <v>0</v>
      </c>
    </row>
    <row r="964" spans="7:8">
      <c r="G964" s="9">
        <f t="shared" si="30"/>
        <v>0</v>
      </c>
      <c r="H964" s="9">
        <f t="shared" si="31"/>
        <v>0</v>
      </c>
    </row>
    <row r="965" spans="7:8">
      <c r="G965" s="9">
        <f t="shared" si="30"/>
        <v>0</v>
      </c>
      <c r="H965" s="9">
        <f t="shared" si="31"/>
        <v>0</v>
      </c>
    </row>
    <row r="966" spans="7:8">
      <c r="G966" s="9">
        <f t="shared" si="30"/>
        <v>0</v>
      </c>
      <c r="H966" s="9">
        <f t="shared" si="31"/>
        <v>0</v>
      </c>
    </row>
    <row r="967" spans="7:8">
      <c r="G967" s="9">
        <f t="shared" si="30"/>
        <v>0</v>
      </c>
      <c r="H967" s="9">
        <f t="shared" si="31"/>
        <v>0</v>
      </c>
    </row>
    <row r="968" spans="7:8">
      <c r="G968" s="9">
        <f t="shared" si="30"/>
        <v>0</v>
      </c>
      <c r="H968" s="9">
        <f t="shared" si="31"/>
        <v>0</v>
      </c>
    </row>
    <row r="969" spans="7:8">
      <c r="G969" s="9">
        <f t="shared" si="30"/>
        <v>0</v>
      </c>
      <c r="H969" s="9">
        <f t="shared" si="31"/>
        <v>0</v>
      </c>
    </row>
    <row r="970" spans="7:8">
      <c r="G970" s="9">
        <f t="shared" si="30"/>
        <v>0</v>
      </c>
      <c r="H970" s="9">
        <f t="shared" si="31"/>
        <v>0</v>
      </c>
    </row>
    <row r="971" spans="7:8">
      <c r="G971" s="9">
        <f t="shared" si="30"/>
        <v>0</v>
      </c>
      <c r="H971" s="9">
        <f t="shared" si="31"/>
        <v>0</v>
      </c>
    </row>
    <row r="972" spans="7:8">
      <c r="G972" s="9">
        <f t="shared" ref="G972:G1035" si="32">IFERROR(F972/(1+J972/100),0)</f>
        <v>0</v>
      </c>
      <c r="H972" s="9">
        <f t="shared" si="31"/>
        <v>0</v>
      </c>
    </row>
    <row r="973" spans="7:8">
      <c r="G973" s="9">
        <f t="shared" si="32"/>
        <v>0</v>
      </c>
      <c r="H973" s="9">
        <f t="shared" si="31"/>
        <v>0</v>
      </c>
    </row>
    <row r="974" spans="7:8">
      <c r="G974" s="9">
        <f t="shared" si="32"/>
        <v>0</v>
      </c>
      <c r="H974" s="9">
        <f t="shared" si="31"/>
        <v>0</v>
      </c>
    </row>
    <row r="975" spans="7:8">
      <c r="G975" s="9">
        <f t="shared" si="32"/>
        <v>0</v>
      </c>
      <c r="H975" s="9">
        <f t="shared" si="31"/>
        <v>0</v>
      </c>
    </row>
    <row r="976" spans="7:8">
      <c r="G976" s="9">
        <f t="shared" si="32"/>
        <v>0</v>
      </c>
      <c r="H976" s="9">
        <f t="shared" si="31"/>
        <v>0</v>
      </c>
    </row>
    <row r="977" spans="7:8">
      <c r="G977" s="9">
        <f t="shared" si="32"/>
        <v>0</v>
      </c>
      <c r="H977" s="9">
        <f t="shared" si="31"/>
        <v>0</v>
      </c>
    </row>
    <row r="978" spans="7:8">
      <c r="G978" s="9">
        <f t="shared" si="32"/>
        <v>0</v>
      </c>
      <c r="H978" s="9">
        <f t="shared" si="31"/>
        <v>0</v>
      </c>
    </row>
    <row r="979" spans="7:8">
      <c r="G979" s="9">
        <f t="shared" si="32"/>
        <v>0</v>
      </c>
      <c r="H979" s="9">
        <f t="shared" si="31"/>
        <v>0</v>
      </c>
    </row>
    <row r="980" spans="7:8">
      <c r="G980" s="9">
        <f t="shared" si="32"/>
        <v>0</v>
      </c>
      <c r="H980" s="9">
        <f t="shared" si="31"/>
        <v>0</v>
      </c>
    </row>
    <row r="981" spans="7:8">
      <c r="G981" s="9">
        <f t="shared" si="32"/>
        <v>0</v>
      </c>
      <c r="H981" s="9">
        <f t="shared" si="31"/>
        <v>0</v>
      </c>
    </row>
    <row r="982" spans="7:8">
      <c r="G982" s="9">
        <f t="shared" si="32"/>
        <v>0</v>
      </c>
      <c r="H982" s="9">
        <f t="shared" si="31"/>
        <v>0</v>
      </c>
    </row>
    <row r="983" spans="7:8">
      <c r="G983" s="9">
        <f t="shared" si="32"/>
        <v>0</v>
      </c>
      <c r="H983" s="9">
        <f t="shared" si="31"/>
        <v>0</v>
      </c>
    </row>
    <row r="984" spans="7:8">
      <c r="G984" s="9">
        <f t="shared" si="32"/>
        <v>0</v>
      </c>
      <c r="H984" s="9">
        <f t="shared" si="31"/>
        <v>0</v>
      </c>
    </row>
    <row r="985" spans="7:8">
      <c r="G985" s="9">
        <f t="shared" si="32"/>
        <v>0</v>
      </c>
      <c r="H985" s="9">
        <f t="shared" si="31"/>
        <v>0</v>
      </c>
    </row>
    <row r="986" spans="7:8">
      <c r="G986" s="9">
        <f t="shared" si="32"/>
        <v>0</v>
      </c>
      <c r="H986" s="9">
        <f t="shared" si="31"/>
        <v>0</v>
      </c>
    </row>
    <row r="987" spans="7:8">
      <c r="G987" s="9">
        <f t="shared" si="32"/>
        <v>0</v>
      </c>
      <c r="H987" s="9">
        <f t="shared" si="31"/>
        <v>0</v>
      </c>
    </row>
    <row r="988" spans="7:8">
      <c r="G988" s="9">
        <f t="shared" si="32"/>
        <v>0</v>
      </c>
      <c r="H988" s="9">
        <f t="shared" si="31"/>
        <v>0</v>
      </c>
    </row>
    <row r="989" spans="7:8">
      <c r="G989" s="9">
        <f t="shared" si="32"/>
        <v>0</v>
      </c>
      <c r="H989" s="9">
        <f t="shared" si="31"/>
        <v>0</v>
      </c>
    </row>
    <row r="990" spans="7:8">
      <c r="G990" s="9">
        <f t="shared" si="32"/>
        <v>0</v>
      </c>
      <c r="H990" s="9">
        <f t="shared" si="31"/>
        <v>0</v>
      </c>
    </row>
    <row r="991" spans="7:8">
      <c r="G991" s="9">
        <f t="shared" si="32"/>
        <v>0</v>
      </c>
      <c r="H991" s="9">
        <f t="shared" si="31"/>
        <v>0</v>
      </c>
    </row>
    <row r="992" spans="7:8">
      <c r="G992" s="9">
        <f t="shared" si="32"/>
        <v>0</v>
      </c>
      <c r="H992" s="9">
        <f t="shared" si="31"/>
        <v>0</v>
      </c>
    </row>
    <row r="993" spans="7:8">
      <c r="G993" s="9">
        <f t="shared" si="32"/>
        <v>0</v>
      </c>
      <c r="H993" s="9">
        <f t="shared" si="31"/>
        <v>0</v>
      </c>
    </row>
    <row r="994" spans="7:8">
      <c r="G994" s="9">
        <f t="shared" si="32"/>
        <v>0</v>
      </c>
      <c r="H994" s="9">
        <f t="shared" si="31"/>
        <v>0</v>
      </c>
    </row>
    <row r="995" spans="7:8">
      <c r="G995" s="9">
        <f t="shared" si="32"/>
        <v>0</v>
      </c>
      <c r="H995" s="9">
        <f t="shared" si="31"/>
        <v>0</v>
      </c>
    </row>
    <row r="996" spans="7:8">
      <c r="G996" s="9">
        <f t="shared" si="32"/>
        <v>0</v>
      </c>
      <c r="H996" s="9">
        <f t="shared" si="31"/>
        <v>0</v>
      </c>
    </row>
    <row r="997" spans="7:8">
      <c r="G997" s="9">
        <f t="shared" si="32"/>
        <v>0</v>
      </c>
      <c r="H997" s="9">
        <f t="shared" si="31"/>
        <v>0</v>
      </c>
    </row>
    <row r="998" spans="7:8">
      <c r="G998" s="9">
        <f t="shared" si="32"/>
        <v>0</v>
      </c>
      <c r="H998" s="9">
        <f t="shared" si="31"/>
        <v>0</v>
      </c>
    </row>
    <row r="999" spans="7:8">
      <c r="G999" s="9">
        <f t="shared" si="32"/>
        <v>0</v>
      </c>
      <c r="H999" s="9">
        <f t="shared" si="31"/>
        <v>0</v>
      </c>
    </row>
    <row r="1000" spans="7:8">
      <c r="G1000" s="9">
        <f t="shared" si="32"/>
        <v>0</v>
      </c>
      <c r="H1000" s="9">
        <f t="shared" si="31"/>
        <v>0</v>
      </c>
    </row>
    <row r="1001" spans="7:8">
      <c r="G1001" s="9">
        <f t="shared" si="32"/>
        <v>0</v>
      </c>
      <c r="H1001" s="9">
        <f t="shared" si="31"/>
        <v>0</v>
      </c>
    </row>
    <row r="1002" spans="7:8">
      <c r="G1002" s="9">
        <f t="shared" si="32"/>
        <v>0</v>
      </c>
      <c r="H1002" s="9">
        <f t="shared" si="31"/>
        <v>0</v>
      </c>
    </row>
    <row r="1003" spans="7:8">
      <c r="G1003" s="9">
        <f t="shared" si="32"/>
        <v>0</v>
      </c>
      <c r="H1003" s="9">
        <f t="shared" si="31"/>
        <v>0</v>
      </c>
    </row>
    <row r="1004" spans="7:8">
      <c r="G1004" s="9">
        <f t="shared" si="32"/>
        <v>0</v>
      </c>
      <c r="H1004" s="9">
        <f t="shared" si="31"/>
        <v>0</v>
      </c>
    </row>
    <row r="1005" spans="7:8">
      <c r="G1005" s="9">
        <f t="shared" si="32"/>
        <v>0</v>
      </c>
      <c r="H1005" s="9">
        <f t="shared" si="31"/>
        <v>0</v>
      </c>
    </row>
    <row r="1006" spans="7:8">
      <c r="G1006" s="9">
        <f t="shared" si="32"/>
        <v>0</v>
      </c>
      <c r="H1006" s="9">
        <f t="shared" si="31"/>
        <v>0</v>
      </c>
    </row>
    <row r="1007" spans="7:8">
      <c r="G1007" s="9">
        <f t="shared" si="32"/>
        <v>0</v>
      </c>
      <c r="H1007" s="9">
        <f t="shared" si="31"/>
        <v>0</v>
      </c>
    </row>
    <row r="1008" spans="7:8">
      <c r="G1008" s="9">
        <f t="shared" si="32"/>
        <v>0</v>
      </c>
      <c r="H1008" s="9">
        <f t="shared" si="31"/>
        <v>0</v>
      </c>
    </row>
    <row r="1009" spans="7:8">
      <c r="G1009" s="9">
        <f t="shared" si="32"/>
        <v>0</v>
      </c>
      <c r="H1009" s="9">
        <f t="shared" si="31"/>
        <v>0</v>
      </c>
    </row>
    <row r="1010" spans="7:8">
      <c r="G1010" s="9">
        <f t="shared" si="32"/>
        <v>0</v>
      </c>
      <c r="H1010" s="9">
        <f t="shared" si="31"/>
        <v>0</v>
      </c>
    </row>
    <row r="1011" spans="7:8">
      <c r="G1011" s="9">
        <f t="shared" si="32"/>
        <v>0</v>
      </c>
      <c r="H1011" s="9">
        <f t="shared" si="31"/>
        <v>0</v>
      </c>
    </row>
    <row r="1012" spans="7:8">
      <c r="G1012" s="9">
        <f t="shared" si="32"/>
        <v>0</v>
      </c>
      <c r="H1012" s="9">
        <f t="shared" si="31"/>
        <v>0</v>
      </c>
    </row>
    <row r="1013" spans="7:8">
      <c r="G1013" s="9">
        <f t="shared" si="32"/>
        <v>0</v>
      </c>
      <c r="H1013" s="9">
        <f t="shared" si="31"/>
        <v>0</v>
      </c>
    </row>
    <row r="1014" spans="7:8">
      <c r="G1014" s="9">
        <f t="shared" si="32"/>
        <v>0</v>
      </c>
      <c r="H1014" s="9">
        <f t="shared" si="31"/>
        <v>0</v>
      </c>
    </row>
    <row r="1015" spans="7:8">
      <c r="G1015" s="9">
        <f t="shared" si="32"/>
        <v>0</v>
      </c>
      <c r="H1015" s="9">
        <f t="shared" si="31"/>
        <v>0</v>
      </c>
    </row>
    <row r="1016" spans="7:8">
      <c r="G1016" s="9">
        <f t="shared" si="32"/>
        <v>0</v>
      </c>
      <c r="H1016" s="9">
        <f t="shared" si="31"/>
        <v>0</v>
      </c>
    </row>
    <row r="1017" spans="7:8">
      <c r="G1017" s="9">
        <f t="shared" si="32"/>
        <v>0</v>
      </c>
      <c r="H1017" s="9">
        <f t="shared" si="31"/>
        <v>0</v>
      </c>
    </row>
    <row r="1018" spans="7:8">
      <c r="G1018" s="9">
        <f t="shared" si="32"/>
        <v>0</v>
      </c>
      <c r="H1018" s="9">
        <f t="shared" si="31"/>
        <v>0</v>
      </c>
    </row>
    <row r="1019" spans="7:8">
      <c r="G1019" s="9">
        <f t="shared" si="32"/>
        <v>0</v>
      </c>
      <c r="H1019" s="9">
        <f t="shared" ref="H1019:H1082" si="33">F1019-G1019</f>
        <v>0</v>
      </c>
    </row>
    <row r="1020" spans="7:8">
      <c r="G1020" s="9">
        <f t="shared" si="32"/>
        <v>0</v>
      </c>
      <c r="H1020" s="9">
        <f t="shared" si="33"/>
        <v>0</v>
      </c>
    </row>
    <row r="1021" spans="7:8">
      <c r="G1021" s="9">
        <f t="shared" si="32"/>
        <v>0</v>
      </c>
      <c r="H1021" s="9">
        <f t="shared" si="33"/>
        <v>0</v>
      </c>
    </row>
    <row r="1022" spans="7:8">
      <c r="G1022" s="9">
        <f t="shared" si="32"/>
        <v>0</v>
      </c>
      <c r="H1022" s="9">
        <f t="shared" si="33"/>
        <v>0</v>
      </c>
    </row>
    <row r="1023" spans="7:8">
      <c r="G1023" s="9">
        <f t="shared" si="32"/>
        <v>0</v>
      </c>
      <c r="H1023" s="9">
        <f t="shared" si="33"/>
        <v>0</v>
      </c>
    </row>
    <row r="1024" spans="7:8">
      <c r="G1024" s="9">
        <f t="shared" si="32"/>
        <v>0</v>
      </c>
      <c r="H1024" s="9">
        <f t="shared" si="33"/>
        <v>0</v>
      </c>
    </row>
    <row r="1025" spans="7:8">
      <c r="G1025" s="9">
        <f t="shared" si="32"/>
        <v>0</v>
      </c>
      <c r="H1025" s="9">
        <f t="shared" si="33"/>
        <v>0</v>
      </c>
    </row>
    <row r="1026" spans="7:8">
      <c r="G1026" s="9">
        <f t="shared" si="32"/>
        <v>0</v>
      </c>
      <c r="H1026" s="9">
        <f t="shared" si="33"/>
        <v>0</v>
      </c>
    </row>
    <row r="1027" spans="7:8">
      <c r="G1027" s="9">
        <f t="shared" si="32"/>
        <v>0</v>
      </c>
      <c r="H1027" s="9">
        <f t="shared" si="33"/>
        <v>0</v>
      </c>
    </row>
    <row r="1028" spans="7:8">
      <c r="G1028" s="9">
        <f t="shared" si="32"/>
        <v>0</v>
      </c>
      <c r="H1028" s="9">
        <f t="shared" si="33"/>
        <v>0</v>
      </c>
    </row>
    <row r="1029" spans="7:8">
      <c r="G1029" s="9">
        <f t="shared" si="32"/>
        <v>0</v>
      </c>
      <c r="H1029" s="9">
        <f t="shared" si="33"/>
        <v>0</v>
      </c>
    </row>
    <row r="1030" spans="7:8">
      <c r="G1030" s="9">
        <f t="shared" si="32"/>
        <v>0</v>
      </c>
      <c r="H1030" s="9">
        <f t="shared" si="33"/>
        <v>0</v>
      </c>
    </row>
    <row r="1031" spans="7:8">
      <c r="G1031" s="9">
        <f t="shared" si="32"/>
        <v>0</v>
      </c>
      <c r="H1031" s="9">
        <f t="shared" si="33"/>
        <v>0</v>
      </c>
    </row>
    <row r="1032" spans="7:8">
      <c r="G1032" s="9">
        <f t="shared" si="32"/>
        <v>0</v>
      </c>
      <c r="H1032" s="9">
        <f t="shared" si="33"/>
        <v>0</v>
      </c>
    </row>
    <row r="1033" spans="7:8">
      <c r="G1033" s="9">
        <f t="shared" si="32"/>
        <v>0</v>
      </c>
      <c r="H1033" s="9">
        <f t="shared" si="33"/>
        <v>0</v>
      </c>
    </row>
    <row r="1034" spans="7:8">
      <c r="G1034" s="9">
        <f t="shared" si="32"/>
        <v>0</v>
      </c>
      <c r="H1034" s="9">
        <f t="shared" si="33"/>
        <v>0</v>
      </c>
    </row>
    <row r="1035" spans="7:8">
      <c r="G1035" s="9">
        <f t="shared" si="32"/>
        <v>0</v>
      </c>
      <c r="H1035" s="9">
        <f t="shared" si="33"/>
        <v>0</v>
      </c>
    </row>
    <row r="1036" spans="7:8">
      <c r="G1036" s="9">
        <f t="shared" ref="G1036:G1099" si="34">IFERROR(F1036/(1+J1036/100),0)</f>
        <v>0</v>
      </c>
      <c r="H1036" s="9">
        <f t="shared" si="33"/>
        <v>0</v>
      </c>
    </row>
    <row r="1037" spans="7:8">
      <c r="G1037" s="9">
        <f t="shared" si="34"/>
        <v>0</v>
      </c>
      <c r="H1037" s="9">
        <f t="shared" si="33"/>
        <v>0</v>
      </c>
    </row>
    <row r="1038" spans="7:8">
      <c r="G1038" s="9">
        <f t="shared" si="34"/>
        <v>0</v>
      </c>
      <c r="H1038" s="9">
        <f t="shared" si="33"/>
        <v>0</v>
      </c>
    </row>
    <row r="1039" spans="7:8">
      <c r="G1039" s="9">
        <f t="shared" si="34"/>
        <v>0</v>
      </c>
      <c r="H1039" s="9">
        <f t="shared" si="33"/>
        <v>0</v>
      </c>
    </row>
    <row r="1040" spans="7:8">
      <c r="G1040" s="9">
        <f t="shared" si="34"/>
        <v>0</v>
      </c>
      <c r="H1040" s="9">
        <f t="shared" si="33"/>
        <v>0</v>
      </c>
    </row>
    <row r="1041" spans="7:8">
      <c r="G1041" s="9">
        <f t="shared" si="34"/>
        <v>0</v>
      </c>
      <c r="H1041" s="9">
        <f t="shared" si="33"/>
        <v>0</v>
      </c>
    </row>
    <row r="1042" spans="7:8">
      <c r="G1042" s="9">
        <f t="shared" si="34"/>
        <v>0</v>
      </c>
      <c r="H1042" s="9">
        <f t="shared" si="33"/>
        <v>0</v>
      </c>
    </row>
    <row r="1043" spans="7:8">
      <c r="G1043" s="9">
        <f t="shared" si="34"/>
        <v>0</v>
      </c>
      <c r="H1043" s="9">
        <f t="shared" si="33"/>
        <v>0</v>
      </c>
    </row>
    <row r="1044" spans="7:8">
      <c r="G1044" s="9">
        <f t="shared" si="34"/>
        <v>0</v>
      </c>
      <c r="H1044" s="9">
        <f t="shared" si="33"/>
        <v>0</v>
      </c>
    </row>
    <row r="1045" spans="7:8">
      <c r="G1045" s="9">
        <f t="shared" si="34"/>
        <v>0</v>
      </c>
      <c r="H1045" s="9">
        <f t="shared" si="33"/>
        <v>0</v>
      </c>
    </row>
    <row r="1046" spans="7:8">
      <c r="G1046" s="9">
        <f t="shared" si="34"/>
        <v>0</v>
      </c>
      <c r="H1046" s="9">
        <f t="shared" si="33"/>
        <v>0</v>
      </c>
    </row>
    <row r="1047" spans="7:8">
      <c r="G1047" s="9">
        <f t="shared" si="34"/>
        <v>0</v>
      </c>
      <c r="H1047" s="9">
        <f t="shared" si="33"/>
        <v>0</v>
      </c>
    </row>
    <row r="1048" spans="7:8">
      <c r="G1048" s="9">
        <f t="shared" si="34"/>
        <v>0</v>
      </c>
      <c r="H1048" s="9">
        <f t="shared" si="33"/>
        <v>0</v>
      </c>
    </row>
    <row r="1049" spans="7:8">
      <c r="G1049" s="9">
        <f t="shared" si="34"/>
        <v>0</v>
      </c>
      <c r="H1049" s="9">
        <f t="shared" si="33"/>
        <v>0</v>
      </c>
    </row>
    <row r="1050" spans="7:8">
      <c r="G1050" s="9">
        <f t="shared" si="34"/>
        <v>0</v>
      </c>
      <c r="H1050" s="9">
        <f t="shared" si="33"/>
        <v>0</v>
      </c>
    </row>
    <row r="1051" spans="7:8">
      <c r="G1051" s="9">
        <f t="shared" si="34"/>
        <v>0</v>
      </c>
      <c r="H1051" s="9">
        <f t="shared" si="33"/>
        <v>0</v>
      </c>
    </row>
    <row r="1052" spans="7:8">
      <c r="G1052" s="9">
        <f t="shared" si="34"/>
        <v>0</v>
      </c>
      <c r="H1052" s="9">
        <f t="shared" si="33"/>
        <v>0</v>
      </c>
    </row>
    <row r="1053" spans="7:8">
      <c r="G1053" s="9">
        <f t="shared" si="34"/>
        <v>0</v>
      </c>
      <c r="H1053" s="9">
        <f t="shared" si="33"/>
        <v>0</v>
      </c>
    </row>
    <row r="1054" spans="7:8">
      <c r="G1054" s="9">
        <f t="shared" si="34"/>
        <v>0</v>
      </c>
      <c r="H1054" s="9">
        <f t="shared" si="33"/>
        <v>0</v>
      </c>
    </row>
    <row r="1055" spans="7:8">
      <c r="G1055" s="9">
        <f t="shared" si="34"/>
        <v>0</v>
      </c>
      <c r="H1055" s="9">
        <f t="shared" si="33"/>
        <v>0</v>
      </c>
    </row>
    <row r="1056" spans="7:8">
      <c r="G1056" s="9">
        <f t="shared" si="34"/>
        <v>0</v>
      </c>
      <c r="H1056" s="9">
        <f t="shared" si="33"/>
        <v>0</v>
      </c>
    </row>
    <row r="1057" spans="7:8">
      <c r="G1057" s="9">
        <f t="shared" si="34"/>
        <v>0</v>
      </c>
      <c r="H1057" s="9">
        <f t="shared" si="33"/>
        <v>0</v>
      </c>
    </row>
    <row r="1058" spans="7:8">
      <c r="G1058" s="9">
        <f t="shared" si="34"/>
        <v>0</v>
      </c>
      <c r="H1058" s="9">
        <f t="shared" si="33"/>
        <v>0</v>
      </c>
    </row>
    <row r="1059" spans="7:8">
      <c r="G1059" s="9">
        <f t="shared" si="34"/>
        <v>0</v>
      </c>
      <c r="H1059" s="9">
        <f t="shared" si="33"/>
        <v>0</v>
      </c>
    </row>
    <row r="1060" spans="7:8">
      <c r="G1060" s="9">
        <f t="shared" si="34"/>
        <v>0</v>
      </c>
      <c r="H1060" s="9">
        <f t="shared" si="33"/>
        <v>0</v>
      </c>
    </row>
    <row r="1061" spans="7:8">
      <c r="G1061" s="9">
        <f t="shared" si="34"/>
        <v>0</v>
      </c>
      <c r="H1061" s="9">
        <f t="shared" si="33"/>
        <v>0</v>
      </c>
    </row>
    <row r="1062" spans="7:8">
      <c r="G1062" s="9">
        <f t="shared" si="34"/>
        <v>0</v>
      </c>
      <c r="H1062" s="9">
        <f t="shared" si="33"/>
        <v>0</v>
      </c>
    </row>
    <row r="1063" spans="7:8">
      <c r="G1063" s="9">
        <f t="shared" si="34"/>
        <v>0</v>
      </c>
      <c r="H1063" s="9">
        <f t="shared" si="33"/>
        <v>0</v>
      </c>
    </row>
    <row r="1064" spans="7:8">
      <c r="G1064" s="9">
        <f t="shared" si="34"/>
        <v>0</v>
      </c>
      <c r="H1064" s="9">
        <f t="shared" si="33"/>
        <v>0</v>
      </c>
    </row>
    <row r="1065" spans="7:8">
      <c r="G1065" s="9">
        <f t="shared" si="34"/>
        <v>0</v>
      </c>
      <c r="H1065" s="9">
        <f t="shared" si="33"/>
        <v>0</v>
      </c>
    </row>
    <row r="1066" spans="7:8">
      <c r="G1066" s="9">
        <f t="shared" si="34"/>
        <v>0</v>
      </c>
      <c r="H1066" s="9">
        <f t="shared" si="33"/>
        <v>0</v>
      </c>
    </row>
    <row r="1067" spans="7:8">
      <c r="G1067" s="9">
        <f t="shared" si="34"/>
        <v>0</v>
      </c>
      <c r="H1067" s="9">
        <f t="shared" si="33"/>
        <v>0</v>
      </c>
    </row>
    <row r="1068" spans="7:8">
      <c r="G1068" s="9">
        <f t="shared" si="34"/>
        <v>0</v>
      </c>
      <c r="H1068" s="9">
        <f t="shared" si="33"/>
        <v>0</v>
      </c>
    </row>
    <row r="1069" spans="7:8">
      <c r="G1069" s="9">
        <f t="shared" si="34"/>
        <v>0</v>
      </c>
      <c r="H1069" s="9">
        <f t="shared" si="33"/>
        <v>0</v>
      </c>
    </row>
    <row r="1070" spans="7:8">
      <c r="G1070" s="9">
        <f t="shared" si="34"/>
        <v>0</v>
      </c>
      <c r="H1070" s="9">
        <f t="shared" si="33"/>
        <v>0</v>
      </c>
    </row>
    <row r="1071" spans="7:8">
      <c r="G1071" s="9">
        <f t="shared" si="34"/>
        <v>0</v>
      </c>
      <c r="H1071" s="9">
        <f t="shared" si="33"/>
        <v>0</v>
      </c>
    </row>
    <row r="1072" spans="7:8">
      <c r="G1072" s="9">
        <f t="shared" si="34"/>
        <v>0</v>
      </c>
      <c r="H1072" s="9">
        <f t="shared" si="33"/>
        <v>0</v>
      </c>
    </row>
    <row r="1073" spans="7:8">
      <c r="G1073" s="9">
        <f t="shared" si="34"/>
        <v>0</v>
      </c>
      <c r="H1073" s="9">
        <f t="shared" si="33"/>
        <v>0</v>
      </c>
    </row>
    <row r="1074" spans="7:8">
      <c r="G1074" s="9">
        <f t="shared" si="34"/>
        <v>0</v>
      </c>
      <c r="H1074" s="9">
        <f t="shared" si="33"/>
        <v>0</v>
      </c>
    </row>
    <row r="1075" spans="7:8">
      <c r="G1075" s="9">
        <f t="shared" si="34"/>
        <v>0</v>
      </c>
      <c r="H1075" s="9">
        <f t="shared" si="33"/>
        <v>0</v>
      </c>
    </row>
    <row r="1076" spans="7:8">
      <c r="G1076" s="9">
        <f t="shared" si="34"/>
        <v>0</v>
      </c>
      <c r="H1076" s="9">
        <f t="shared" si="33"/>
        <v>0</v>
      </c>
    </row>
    <row r="1077" spans="7:8">
      <c r="G1077" s="9">
        <f t="shared" si="34"/>
        <v>0</v>
      </c>
      <c r="H1077" s="9">
        <f t="shared" si="33"/>
        <v>0</v>
      </c>
    </row>
    <row r="1078" spans="7:8">
      <c r="G1078" s="9">
        <f t="shared" si="34"/>
        <v>0</v>
      </c>
      <c r="H1078" s="9">
        <f t="shared" si="33"/>
        <v>0</v>
      </c>
    </row>
    <row r="1079" spans="7:8">
      <c r="G1079" s="9">
        <f t="shared" si="34"/>
        <v>0</v>
      </c>
      <c r="H1079" s="9">
        <f t="shared" si="33"/>
        <v>0</v>
      </c>
    </row>
    <row r="1080" spans="7:8">
      <c r="G1080" s="9">
        <f t="shared" si="34"/>
        <v>0</v>
      </c>
      <c r="H1080" s="9">
        <f t="shared" si="33"/>
        <v>0</v>
      </c>
    </row>
    <row r="1081" spans="7:8">
      <c r="G1081" s="9">
        <f t="shared" si="34"/>
        <v>0</v>
      </c>
      <c r="H1081" s="9">
        <f t="shared" si="33"/>
        <v>0</v>
      </c>
    </row>
    <row r="1082" spans="7:8">
      <c r="G1082" s="9">
        <f t="shared" si="34"/>
        <v>0</v>
      </c>
      <c r="H1082" s="9">
        <f t="shared" si="33"/>
        <v>0</v>
      </c>
    </row>
    <row r="1083" spans="7:8">
      <c r="G1083" s="9">
        <f t="shared" si="34"/>
        <v>0</v>
      </c>
      <c r="H1083" s="9">
        <f t="shared" ref="H1083:H1146" si="35">F1083-G1083</f>
        <v>0</v>
      </c>
    </row>
    <row r="1084" spans="7:8">
      <c r="G1084" s="9">
        <f t="shared" si="34"/>
        <v>0</v>
      </c>
      <c r="H1084" s="9">
        <f t="shared" si="35"/>
        <v>0</v>
      </c>
    </row>
    <row r="1085" spans="7:8">
      <c r="G1085" s="9">
        <f t="shared" si="34"/>
        <v>0</v>
      </c>
      <c r="H1085" s="9">
        <f t="shared" si="35"/>
        <v>0</v>
      </c>
    </row>
    <row r="1086" spans="7:8">
      <c r="G1086" s="9">
        <f t="shared" si="34"/>
        <v>0</v>
      </c>
      <c r="H1086" s="9">
        <f t="shared" si="35"/>
        <v>0</v>
      </c>
    </row>
    <row r="1087" spans="7:8">
      <c r="G1087" s="9">
        <f t="shared" si="34"/>
        <v>0</v>
      </c>
      <c r="H1087" s="9">
        <f t="shared" si="35"/>
        <v>0</v>
      </c>
    </row>
    <row r="1088" spans="7:8">
      <c r="G1088" s="9">
        <f t="shared" si="34"/>
        <v>0</v>
      </c>
      <c r="H1088" s="9">
        <f t="shared" si="35"/>
        <v>0</v>
      </c>
    </row>
    <row r="1089" spans="7:8">
      <c r="G1089" s="9">
        <f t="shared" si="34"/>
        <v>0</v>
      </c>
      <c r="H1089" s="9">
        <f t="shared" si="35"/>
        <v>0</v>
      </c>
    </row>
    <row r="1090" spans="7:8">
      <c r="G1090" s="9">
        <f t="shared" si="34"/>
        <v>0</v>
      </c>
      <c r="H1090" s="9">
        <f t="shared" si="35"/>
        <v>0</v>
      </c>
    </row>
    <row r="1091" spans="7:8">
      <c r="G1091" s="9">
        <f t="shared" si="34"/>
        <v>0</v>
      </c>
      <c r="H1091" s="9">
        <f t="shared" si="35"/>
        <v>0</v>
      </c>
    </row>
    <row r="1092" spans="7:8">
      <c r="G1092" s="9">
        <f t="shared" si="34"/>
        <v>0</v>
      </c>
      <c r="H1092" s="9">
        <f t="shared" si="35"/>
        <v>0</v>
      </c>
    </row>
    <row r="1093" spans="7:8">
      <c r="G1093" s="9">
        <f t="shared" si="34"/>
        <v>0</v>
      </c>
      <c r="H1093" s="9">
        <f t="shared" si="35"/>
        <v>0</v>
      </c>
    </row>
    <row r="1094" spans="7:8">
      <c r="G1094" s="9">
        <f t="shared" si="34"/>
        <v>0</v>
      </c>
      <c r="H1094" s="9">
        <f t="shared" si="35"/>
        <v>0</v>
      </c>
    </row>
    <row r="1095" spans="7:8">
      <c r="G1095" s="9">
        <f t="shared" si="34"/>
        <v>0</v>
      </c>
      <c r="H1095" s="9">
        <f t="shared" si="35"/>
        <v>0</v>
      </c>
    </row>
    <row r="1096" spans="7:8">
      <c r="G1096" s="9">
        <f t="shared" si="34"/>
        <v>0</v>
      </c>
      <c r="H1096" s="9">
        <f t="shared" si="35"/>
        <v>0</v>
      </c>
    </row>
    <row r="1097" spans="7:8">
      <c r="G1097" s="9">
        <f t="shared" si="34"/>
        <v>0</v>
      </c>
      <c r="H1097" s="9">
        <f t="shared" si="35"/>
        <v>0</v>
      </c>
    </row>
    <row r="1098" spans="7:8">
      <c r="G1098" s="9">
        <f t="shared" si="34"/>
        <v>0</v>
      </c>
      <c r="H1098" s="9">
        <f t="shared" si="35"/>
        <v>0</v>
      </c>
    </row>
    <row r="1099" spans="7:8">
      <c r="G1099" s="9">
        <f t="shared" si="34"/>
        <v>0</v>
      </c>
      <c r="H1099" s="9">
        <f t="shared" si="35"/>
        <v>0</v>
      </c>
    </row>
    <row r="1100" spans="7:8">
      <c r="G1100" s="9">
        <f t="shared" ref="G1100:G1163" si="36">IFERROR(F1100/(1+J1100/100),0)</f>
        <v>0</v>
      </c>
      <c r="H1100" s="9">
        <f t="shared" si="35"/>
        <v>0</v>
      </c>
    </row>
    <row r="1101" spans="7:8">
      <c r="G1101" s="9">
        <f t="shared" si="36"/>
        <v>0</v>
      </c>
      <c r="H1101" s="9">
        <f t="shared" si="35"/>
        <v>0</v>
      </c>
    </row>
    <row r="1102" spans="7:8">
      <c r="G1102" s="9">
        <f t="shared" si="36"/>
        <v>0</v>
      </c>
      <c r="H1102" s="9">
        <f t="shared" si="35"/>
        <v>0</v>
      </c>
    </row>
    <row r="1103" spans="7:8">
      <c r="G1103" s="9">
        <f t="shared" si="36"/>
        <v>0</v>
      </c>
      <c r="H1103" s="9">
        <f t="shared" si="35"/>
        <v>0</v>
      </c>
    </row>
    <row r="1104" spans="7:8">
      <c r="G1104" s="9">
        <f t="shared" si="36"/>
        <v>0</v>
      </c>
      <c r="H1104" s="9">
        <f t="shared" si="35"/>
        <v>0</v>
      </c>
    </row>
    <row r="1105" spans="7:8">
      <c r="G1105" s="9">
        <f t="shared" si="36"/>
        <v>0</v>
      </c>
      <c r="H1105" s="9">
        <f t="shared" si="35"/>
        <v>0</v>
      </c>
    </row>
    <row r="1106" spans="7:8">
      <c r="G1106" s="9">
        <f t="shared" si="36"/>
        <v>0</v>
      </c>
      <c r="H1106" s="9">
        <f t="shared" si="35"/>
        <v>0</v>
      </c>
    </row>
    <row r="1107" spans="7:8">
      <c r="G1107" s="9">
        <f t="shared" si="36"/>
        <v>0</v>
      </c>
      <c r="H1107" s="9">
        <f t="shared" si="35"/>
        <v>0</v>
      </c>
    </row>
    <row r="1108" spans="7:8">
      <c r="G1108" s="9">
        <f t="shared" si="36"/>
        <v>0</v>
      </c>
      <c r="H1108" s="9">
        <f t="shared" si="35"/>
        <v>0</v>
      </c>
    </row>
    <row r="1109" spans="7:8">
      <c r="G1109" s="9">
        <f t="shared" si="36"/>
        <v>0</v>
      </c>
      <c r="H1109" s="9">
        <f t="shared" si="35"/>
        <v>0</v>
      </c>
    </row>
    <row r="1110" spans="7:8">
      <c r="G1110" s="9">
        <f t="shared" si="36"/>
        <v>0</v>
      </c>
      <c r="H1110" s="9">
        <f t="shared" si="35"/>
        <v>0</v>
      </c>
    </row>
    <row r="1111" spans="7:8">
      <c r="G1111" s="9">
        <f t="shared" si="36"/>
        <v>0</v>
      </c>
      <c r="H1111" s="9">
        <f t="shared" si="35"/>
        <v>0</v>
      </c>
    </row>
    <row r="1112" spans="7:8">
      <c r="G1112" s="9">
        <f t="shared" si="36"/>
        <v>0</v>
      </c>
      <c r="H1112" s="9">
        <f t="shared" si="35"/>
        <v>0</v>
      </c>
    </row>
    <row r="1113" spans="7:8">
      <c r="G1113" s="9">
        <f t="shared" si="36"/>
        <v>0</v>
      </c>
      <c r="H1113" s="9">
        <f t="shared" si="35"/>
        <v>0</v>
      </c>
    </row>
    <row r="1114" spans="7:8">
      <c r="G1114" s="9">
        <f t="shared" si="36"/>
        <v>0</v>
      </c>
      <c r="H1114" s="9">
        <f t="shared" si="35"/>
        <v>0</v>
      </c>
    </row>
    <row r="1115" spans="7:8">
      <c r="G1115" s="9">
        <f t="shared" si="36"/>
        <v>0</v>
      </c>
      <c r="H1115" s="9">
        <f t="shared" si="35"/>
        <v>0</v>
      </c>
    </row>
    <row r="1116" spans="7:8">
      <c r="G1116" s="9">
        <f t="shared" si="36"/>
        <v>0</v>
      </c>
      <c r="H1116" s="9">
        <f t="shared" si="35"/>
        <v>0</v>
      </c>
    </row>
    <row r="1117" spans="7:8">
      <c r="G1117" s="9">
        <f t="shared" si="36"/>
        <v>0</v>
      </c>
      <c r="H1117" s="9">
        <f t="shared" si="35"/>
        <v>0</v>
      </c>
    </row>
    <row r="1118" spans="7:8">
      <c r="G1118" s="9">
        <f t="shared" si="36"/>
        <v>0</v>
      </c>
      <c r="H1118" s="9">
        <f t="shared" si="35"/>
        <v>0</v>
      </c>
    </row>
    <row r="1119" spans="7:8">
      <c r="G1119" s="9">
        <f t="shared" si="36"/>
        <v>0</v>
      </c>
      <c r="H1119" s="9">
        <f t="shared" si="35"/>
        <v>0</v>
      </c>
    </row>
    <row r="1120" spans="7:8">
      <c r="G1120" s="9">
        <f t="shared" si="36"/>
        <v>0</v>
      </c>
      <c r="H1120" s="9">
        <f t="shared" si="35"/>
        <v>0</v>
      </c>
    </row>
    <row r="1121" spans="7:8">
      <c r="G1121" s="9">
        <f t="shared" si="36"/>
        <v>0</v>
      </c>
      <c r="H1121" s="9">
        <f t="shared" si="35"/>
        <v>0</v>
      </c>
    </row>
    <row r="1122" spans="7:8">
      <c r="G1122" s="9">
        <f t="shared" si="36"/>
        <v>0</v>
      </c>
      <c r="H1122" s="9">
        <f t="shared" si="35"/>
        <v>0</v>
      </c>
    </row>
    <row r="1123" spans="7:8">
      <c r="G1123" s="9">
        <f t="shared" si="36"/>
        <v>0</v>
      </c>
      <c r="H1123" s="9">
        <f t="shared" si="35"/>
        <v>0</v>
      </c>
    </row>
    <row r="1124" spans="7:8">
      <c r="G1124" s="9">
        <f t="shared" si="36"/>
        <v>0</v>
      </c>
      <c r="H1124" s="9">
        <f t="shared" si="35"/>
        <v>0</v>
      </c>
    </row>
    <row r="1125" spans="7:8">
      <c r="G1125" s="9">
        <f t="shared" si="36"/>
        <v>0</v>
      </c>
      <c r="H1125" s="9">
        <f t="shared" si="35"/>
        <v>0</v>
      </c>
    </row>
    <row r="1126" spans="7:8">
      <c r="G1126" s="9">
        <f t="shared" si="36"/>
        <v>0</v>
      </c>
      <c r="H1126" s="9">
        <f t="shared" si="35"/>
        <v>0</v>
      </c>
    </row>
    <row r="1127" spans="7:8">
      <c r="G1127" s="9">
        <f t="shared" si="36"/>
        <v>0</v>
      </c>
      <c r="H1127" s="9">
        <f t="shared" si="35"/>
        <v>0</v>
      </c>
    </row>
    <row r="1128" spans="7:8">
      <c r="G1128" s="9">
        <f t="shared" si="36"/>
        <v>0</v>
      </c>
      <c r="H1128" s="9">
        <f t="shared" si="35"/>
        <v>0</v>
      </c>
    </row>
    <row r="1129" spans="7:8">
      <c r="G1129" s="9">
        <f t="shared" si="36"/>
        <v>0</v>
      </c>
      <c r="H1129" s="9">
        <f t="shared" si="35"/>
        <v>0</v>
      </c>
    </row>
    <row r="1130" spans="7:8">
      <c r="G1130" s="9">
        <f t="shared" si="36"/>
        <v>0</v>
      </c>
      <c r="H1130" s="9">
        <f t="shared" si="35"/>
        <v>0</v>
      </c>
    </row>
    <row r="1131" spans="7:8">
      <c r="G1131" s="9">
        <f t="shared" si="36"/>
        <v>0</v>
      </c>
      <c r="H1131" s="9">
        <f t="shared" si="35"/>
        <v>0</v>
      </c>
    </row>
    <row r="1132" spans="7:8">
      <c r="G1132" s="9">
        <f t="shared" si="36"/>
        <v>0</v>
      </c>
      <c r="H1132" s="9">
        <f t="shared" si="35"/>
        <v>0</v>
      </c>
    </row>
    <row r="1133" spans="7:8">
      <c r="G1133" s="9">
        <f t="shared" si="36"/>
        <v>0</v>
      </c>
      <c r="H1133" s="9">
        <f t="shared" si="35"/>
        <v>0</v>
      </c>
    </row>
    <row r="1134" spans="7:8">
      <c r="G1134" s="9">
        <f t="shared" si="36"/>
        <v>0</v>
      </c>
      <c r="H1134" s="9">
        <f t="shared" si="35"/>
        <v>0</v>
      </c>
    </row>
    <row r="1135" spans="7:8">
      <c r="G1135" s="9">
        <f t="shared" si="36"/>
        <v>0</v>
      </c>
      <c r="H1135" s="9">
        <f t="shared" si="35"/>
        <v>0</v>
      </c>
    </row>
    <row r="1136" spans="7:8">
      <c r="G1136" s="9">
        <f t="shared" si="36"/>
        <v>0</v>
      </c>
      <c r="H1136" s="9">
        <f t="shared" si="35"/>
        <v>0</v>
      </c>
    </row>
    <row r="1137" spans="7:8">
      <c r="G1137" s="9">
        <f t="shared" si="36"/>
        <v>0</v>
      </c>
      <c r="H1137" s="9">
        <f t="shared" si="35"/>
        <v>0</v>
      </c>
    </row>
    <row r="1138" spans="7:8">
      <c r="G1138" s="9">
        <f t="shared" si="36"/>
        <v>0</v>
      </c>
      <c r="H1138" s="9">
        <f t="shared" si="35"/>
        <v>0</v>
      </c>
    </row>
    <row r="1139" spans="7:8">
      <c r="G1139" s="9">
        <f t="shared" si="36"/>
        <v>0</v>
      </c>
      <c r="H1139" s="9">
        <f t="shared" si="35"/>
        <v>0</v>
      </c>
    </row>
    <row r="1140" spans="7:8">
      <c r="G1140" s="9">
        <f t="shared" si="36"/>
        <v>0</v>
      </c>
      <c r="H1140" s="9">
        <f t="shared" si="35"/>
        <v>0</v>
      </c>
    </row>
    <row r="1141" spans="7:8">
      <c r="G1141" s="9">
        <f t="shared" si="36"/>
        <v>0</v>
      </c>
      <c r="H1141" s="9">
        <f t="shared" si="35"/>
        <v>0</v>
      </c>
    </row>
    <row r="1142" spans="7:8">
      <c r="G1142" s="9">
        <f t="shared" si="36"/>
        <v>0</v>
      </c>
      <c r="H1142" s="9">
        <f t="shared" si="35"/>
        <v>0</v>
      </c>
    </row>
    <row r="1143" spans="7:8">
      <c r="G1143" s="9">
        <f t="shared" si="36"/>
        <v>0</v>
      </c>
      <c r="H1143" s="9">
        <f t="shared" si="35"/>
        <v>0</v>
      </c>
    </row>
    <row r="1144" spans="7:8">
      <c r="G1144" s="9">
        <f t="shared" si="36"/>
        <v>0</v>
      </c>
      <c r="H1144" s="9">
        <f t="shared" si="35"/>
        <v>0</v>
      </c>
    </row>
    <row r="1145" spans="7:8">
      <c r="G1145" s="9">
        <f t="shared" si="36"/>
        <v>0</v>
      </c>
      <c r="H1145" s="9">
        <f t="shared" si="35"/>
        <v>0</v>
      </c>
    </row>
    <row r="1146" spans="7:8">
      <c r="G1146" s="9">
        <f t="shared" si="36"/>
        <v>0</v>
      </c>
      <c r="H1146" s="9">
        <f t="shared" si="35"/>
        <v>0</v>
      </c>
    </row>
    <row r="1147" spans="7:8">
      <c r="G1147" s="9">
        <f t="shared" si="36"/>
        <v>0</v>
      </c>
      <c r="H1147" s="9">
        <f t="shared" ref="H1147:H1210" si="37">F1147-G1147</f>
        <v>0</v>
      </c>
    </row>
    <row r="1148" spans="7:8">
      <c r="G1148" s="9">
        <f t="shared" si="36"/>
        <v>0</v>
      </c>
      <c r="H1148" s="9">
        <f t="shared" si="37"/>
        <v>0</v>
      </c>
    </row>
    <row r="1149" spans="7:8">
      <c r="G1149" s="9">
        <f t="shared" si="36"/>
        <v>0</v>
      </c>
      <c r="H1149" s="9">
        <f t="shared" si="37"/>
        <v>0</v>
      </c>
    </row>
    <row r="1150" spans="7:8">
      <c r="G1150" s="9">
        <f t="shared" si="36"/>
        <v>0</v>
      </c>
      <c r="H1150" s="9">
        <f t="shared" si="37"/>
        <v>0</v>
      </c>
    </row>
    <row r="1151" spans="7:8">
      <c r="G1151" s="9">
        <f t="shared" si="36"/>
        <v>0</v>
      </c>
      <c r="H1151" s="9">
        <f t="shared" si="37"/>
        <v>0</v>
      </c>
    </row>
    <row r="1152" spans="7:8">
      <c r="G1152" s="9">
        <f t="shared" si="36"/>
        <v>0</v>
      </c>
      <c r="H1152" s="9">
        <f t="shared" si="37"/>
        <v>0</v>
      </c>
    </row>
    <row r="1153" spans="7:8">
      <c r="G1153" s="9">
        <f t="shared" si="36"/>
        <v>0</v>
      </c>
      <c r="H1153" s="9">
        <f t="shared" si="37"/>
        <v>0</v>
      </c>
    </row>
    <row r="1154" spans="7:8">
      <c r="G1154" s="9">
        <f t="shared" si="36"/>
        <v>0</v>
      </c>
      <c r="H1154" s="9">
        <f t="shared" si="37"/>
        <v>0</v>
      </c>
    </row>
    <row r="1155" spans="7:8">
      <c r="G1155" s="9">
        <f t="shared" si="36"/>
        <v>0</v>
      </c>
      <c r="H1155" s="9">
        <f t="shared" si="37"/>
        <v>0</v>
      </c>
    </row>
    <row r="1156" spans="7:8">
      <c r="G1156" s="9">
        <f t="shared" si="36"/>
        <v>0</v>
      </c>
      <c r="H1156" s="9">
        <f t="shared" si="37"/>
        <v>0</v>
      </c>
    </row>
    <row r="1157" spans="7:8">
      <c r="G1157" s="9">
        <f t="shared" si="36"/>
        <v>0</v>
      </c>
      <c r="H1157" s="9">
        <f t="shared" si="37"/>
        <v>0</v>
      </c>
    </row>
    <row r="1158" spans="7:8">
      <c r="G1158" s="9">
        <f t="shared" si="36"/>
        <v>0</v>
      </c>
      <c r="H1158" s="9">
        <f t="shared" si="37"/>
        <v>0</v>
      </c>
    </row>
    <row r="1159" spans="7:8">
      <c r="G1159" s="9">
        <f t="shared" si="36"/>
        <v>0</v>
      </c>
      <c r="H1159" s="9">
        <f t="shared" si="37"/>
        <v>0</v>
      </c>
    </row>
    <row r="1160" spans="7:8">
      <c r="G1160" s="9">
        <f t="shared" si="36"/>
        <v>0</v>
      </c>
      <c r="H1160" s="9">
        <f t="shared" si="37"/>
        <v>0</v>
      </c>
    </row>
    <row r="1161" spans="7:8">
      <c r="G1161" s="9">
        <f t="shared" si="36"/>
        <v>0</v>
      </c>
      <c r="H1161" s="9">
        <f t="shared" si="37"/>
        <v>0</v>
      </c>
    </row>
    <row r="1162" spans="7:8">
      <c r="G1162" s="9">
        <f t="shared" si="36"/>
        <v>0</v>
      </c>
      <c r="H1162" s="9">
        <f t="shared" si="37"/>
        <v>0</v>
      </c>
    </row>
    <row r="1163" spans="7:8">
      <c r="G1163" s="9">
        <f t="shared" si="36"/>
        <v>0</v>
      </c>
      <c r="H1163" s="9">
        <f t="shared" si="37"/>
        <v>0</v>
      </c>
    </row>
    <row r="1164" spans="7:8">
      <c r="G1164" s="9">
        <f t="shared" ref="G1164:G1227" si="38">IFERROR(F1164/(1+J1164/100),0)</f>
        <v>0</v>
      </c>
      <c r="H1164" s="9">
        <f t="shared" si="37"/>
        <v>0</v>
      </c>
    </row>
    <row r="1165" spans="7:8">
      <c r="G1165" s="9">
        <f t="shared" si="38"/>
        <v>0</v>
      </c>
      <c r="H1165" s="9">
        <f t="shared" si="37"/>
        <v>0</v>
      </c>
    </row>
    <row r="1166" spans="7:8">
      <c r="G1166" s="9">
        <f t="shared" si="38"/>
        <v>0</v>
      </c>
      <c r="H1166" s="9">
        <f t="shared" si="37"/>
        <v>0</v>
      </c>
    </row>
    <row r="1167" spans="7:8">
      <c r="G1167" s="9">
        <f t="shared" si="38"/>
        <v>0</v>
      </c>
      <c r="H1167" s="9">
        <f t="shared" si="37"/>
        <v>0</v>
      </c>
    </row>
    <row r="1168" spans="7:8">
      <c r="G1168" s="9">
        <f t="shared" si="38"/>
        <v>0</v>
      </c>
      <c r="H1168" s="9">
        <f t="shared" si="37"/>
        <v>0</v>
      </c>
    </row>
    <row r="1169" spans="7:8">
      <c r="G1169" s="9">
        <f t="shared" si="38"/>
        <v>0</v>
      </c>
      <c r="H1169" s="9">
        <f t="shared" si="37"/>
        <v>0</v>
      </c>
    </row>
    <row r="1170" spans="7:8">
      <c r="G1170" s="9">
        <f t="shared" si="38"/>
        <v>0</v>
      </c>
      <c r="H1170" s="9">
        <f t="shared" si="37"/>
        <v>0</v>
      </c>
    </row>
    <row r="1171" spans="7:8">
      <c r="G1171" s="9">
        <f t="shared" si="38"/>
        <v>0</v>
      </c>
      <c r="H1171" s="9">
        <f t="shared" si="37"/>
        <v>0</v>
      </c>
    </row>
    <row r="1172" spans="7:8">
      <c r="G1172" s="9">
        <f t="shared" si="38"/>
        <v>0</v>
      </c>
      <c r="H1172" s="9">
        <f t="shared" si="37"/>
        <v>0</v>
      </c>
    </row>
    <row r="1173" spans="7:8">
      <c r="G1173" s="9">
        <f t="shared" si="38"/>
        <v>0</v>
      </c>
      <c r="H1173" s="9">
        <f t="shared" si="37"/>
        <v>0</v>
      </c>
    </row>
    <row r="1174" spans="7:8">
      <c r="G1174" s="9">
        <f t="shared" si="38"/>
        <v>0</v>
      </c>
      <c r="H1174" s="9">
        <f t="shared" si="37"/>
        <v>0</v>
      </c>
    </row>
    <row r="1175" spans="7:8">
      <c r="G1175" s="9">
        <f t="shared" si="38"/>
        <v>0</v>
      </c>
      <c r="H1175" s="9">
        <f t="shared" si="37"/>
        <v>0</v>
      </c>
    </row>
    <row r="1176" spans="7:8">
      <c r="G1176" s="9">
        <f t="shared" si="38"/>
        <v>0</v>
      </c>
      <c r="H1176" s="9">
        <f t="shared" si="37"/>
        <v>0</v>
      </c>
    </row>
    <row r="1177" spans="7:8">
      <c r="G1177" s="9">
        <f t="shared" si="38"/>
        <v>0</v>
      </c>
      <c r="H1177" s="9">
        <f t="shared" si="37"/>
        <v>0</v>
      </c>
    </row>
    <row r="1178" spans="7:8">
      <c r="G1178" s="9">
        <f t="shared" si="38"/>
        <v>0</v>
      </c>
      <c r="H1178" s="9">
        <f t="shared" si="37"/>
        <v>0</v>
      </c>
    </row>
    <row r="1179" spans="7:8">
      <c r="G1179" s="9">
        <f t="shared" si="38"/>
        <v>0</v>
      </c>
      <c r="H1179" s="9">
        <f t="shared" si="37"/>
        <v>0</v>
      </c>
    </row>
    <row r="1180" spans="7:8">
      <c r="G1180" s="9">
        <f t="shared" si="38"/>
        <v>0</v>
      </c>
      <c r="H1180" s="9">
        <f t="shared" si="37"/>
        <v>0</v>
      </c>
    </row>
    <row r="1181" spans="7:8">
      <c r="G1181" s="9">
        <f t="shared" si="38"/>
        <v>0</v>
      </c>
      <c r="H1181" s="9">
        <f t="shared" si="37"/>
        <v>0</v>
      </c>
    </row>
    <row r="1182" spans="7:8">
      <c r="G1182" s="9">
        <f t="shared" si="38"/>
        <v>0</v>
      </c>
      <c r="H1182" s="9">
        <f t="shared" si="37"/>
        <v>0</v>
      </c>
    </row>
    <row r="1183" spans="7:8">
      <c r="G1183" s="9">
        <f t="shared" si="38"/>
        <v>0</v>
      </c>
      <c r="H1183" s="9">
        <f t="shared" si="37"/>
        <v>0</v>
      </c>
    </row>
    <row r="1184" spans="7:8">
      <c r="G1184" s="9">
        <f t="shared" si="38"/>
        <v>0</v>
      </c>
      <c r="H1184" s="9">
        <f t="shared" si="37"/>
        <v>0</v>
      </c>
    </row>
    <row r="1185" spans="7:8">
      <c r="G1185" s="9">
        <f t="shared" si="38"/>
        <v>0</v>
      </c>
      <c r="H1185" s="9">
        <f t="shared" si="37"/>
        <v>0</v>
      </c>
    </row>
    <row r="1186" spans="7:8">
      <c r="G1186" s="9">
        <f t="shared" si="38"/>
        <v>0</v>
      </c>
      <c r="H1186" s="9">
        <f t="shared" si="37"/>
        <v>0</v>
      </c>
    </row>
    <row r="1187" spans="7:8">
      <c r="G1187" s="9">
        <f t="shared" si="38"/>
        <v>0</v>
      </c>
      <c r="H1187" s="9">
        <f t="shared" si="37"/>
        <v>0</v>
      </c>
    </row>
    <row r="1188" spans="7:8">
      <c r="G1188" s="9">
        <f t="shared" si="38"/>
        <v>0</v>
      </c>
      <c r="H1188" s="9">
        <f t="shared" si="37"/>
        <v>0</v>
      </c>
    </row>
    <row r="1189" spans="7:8">
      <c r="G1189" s="9">
        <f t="shared" si="38"/>
        <v>0</v>
      </c>
      <c r="H1189" s="9">
        <f t="shared" si="37"/>
        <v>0</v>
      </c>
    </row>
    <row r="1190" spans="7:8">
      <c r="G1190" s="9">
        <f t="shared" si="38"/>
        <v>0</v>
      </c>
      <c r="H1190" s="9">
        <f t="shared" si="37"/>
        <v>0</v>
      </c>
    </row>
    <row r="1191" spans="7:8">
      <c r="G1191" s="9">
        <f t="shared" si="38"/>
        <v>0</v>
      </c>
      <c r="H1191" s="9">
        <f t="shared" si="37"/>
        <v>0</v>
      </c>
    </row>
    <row r="1192" spans="7:8">
      <c r="G1192" s="9">
        <f t="shared" si="38"/>
        <v>0</v>
      </c>
      <c r="H1192" s="9">
        <f t="shared" si="37"/>
        <v>0</v>
      </c>
    </row>
    <row r="1193" spans="7:8">
      <c r="G1193" s="9">
        <f t="shared" si="38"/>
        <v>0</v>
      </c>
      <c r="H1193" s="9">
        <f t="shared" si="37"/>
        <v>0</v>
      </c>
    </row>
    <row r="1194" spans="7:8">
      <c r="G1194" s="9">
        <f t="shared" si="38"/>
        <v>0</v>
      </c>
      <c r="H1194" s="9">
        <f t="shared" si="37"/>
        <v>0</v>
      </c>
    </row>
    <row r="1195" spans="7:8">
      <c r="G1195" s="9">
        <f t="shared" si="38"/>
        <v>0</v>
      </c>
      <c r="H1195" s="9">
        <f t="shared" si="37"/>
        <v>0</v>
      </c>
    </row>
    <row r="1196" spans="7:8">
      <c r="G1196" s="9">
        <f t="shared" si="38"/>
        <v>0</v>
      </c>
      <c r="H1196" s="9">
        <f t="shared" si="37"/>
        <v>0</v>
      </c>
    </row>
    <row r="1197" spans="7:8">
      <c r="G1197" s="9">
        <f t="shared" si="38"/>
        <v>0</v>
      </c>
      <c r="H1197" s="9">
        <f t="shared" si="37"/>
        <v>0</v>
      </c>
    </row>
    <row r="1198" spans="7:8">
      <c r="G1198" s="9">
        <f t="shared" si="38"/>
        <v>0</v>
      </c>
      <c r="H1198" s="9">
        <f t="shared" si="37"/>
        <v>0</v>
      </c>
    </row>
    <row r="1199" spans="7:8">
      <c r="G1199" s="9">
        <f t="shared" si="38"/>
        <v>0</v>
      </c>
      <c r="H1199" s="9">
        <f t="shared" si="37"/>
        <v>0</v>
      </c>
    </row>
    <row r="1200" spans="7:8">
      <c r="G1200" s="9">
        <f t="shared" si="38"/>
        <v>0</v>
      </c>
      <c r="H1200" s="9">
        <f t="shared" si="37"/>
        <v>0</v>
      </c>
    </row>
    <row r="1201" spans="7:8">
      <c r="G1201" s="9">
        <f t="shared" si="38"/>
        <v>0</v>
      </c>
      <c r="H1201" s="9">
        <f t="shared" si="37"/>
        <v>0</v>
      </c>
    </row>
    <row r="1202" spans="7:8">
      <c r="G1202" s="9">
        <f t="shared" si="38"/>
        <v>0</v>
      </c>
      <c r="H1202" s="9">
        <f t="shared" si="37"/>
        <v>0</v>
      </c>
    </row>
    <row r="1203" spans="7:8">
      <c r="G1203" s="9">
        <f t="shared" si="38"/>
        <v>0</v>
      </c>
      <c r="H1203" s="9">
        <f t="shared" si="37"/>
        <v>0</v>
      </c>
    </row>
    <row r="1204" spans="7:8">
      <c r="G1204" s="9">
        <f t="shared" si="38"/>
        <v>0</v>
      </c>
      <c r="H1204" s="9">
        <f t="shared" si="37"/>
        <v>0</v>
      </c>
    </row>
    <row r="1205" spans="7:8">
      <c r="G1205" s="9">
        <f t="shared" si="38"/>
        <v>0</v>
      </c>
      <c r="H1205" s="9">
        <f t="shared" si="37"/>
        <v>0</v>
      </c>
    </row>
    <row r="1206" spans="7:8">
      <c r="G1206" s="9">
        <f t="shared" si="38"/>
        <v>0</v>
      </c>
      <c r="H1206" s="9">
        <f t="shared" si="37"/>
        <v>0</v>
      </c>
    </row>
    <row r="1207" spans="7:8">
      <c r="G1207" s="9">
        <f t="shared" si="38"/>
        <v>0</v>
      </c>
      <c r="H1207" s="9">
        <f t="shared" si="37"/>
        <v>0</v>
      </c>
    </row>
    <row r="1208" spans="7:8">
      <c r="G1208" s="9">
        <f t="shared" si="38"/>
        <v>0</v>
      </c>
      <c r="H1208" s="9">
        <f t="shared" si="37"/>
        <v>0</v>
      </c>
    </row>
    <row r="1209" spans="7:8">
      <c r="G1209" s="9">
        <f t="shared" si="38"/>
        <v>0</v>
      </c>
      <c r="H1209" s="9">
        <f t="shared" si="37"/>
        <v>0</v>
      </c>
    </row>
    <row r="1210" spans="7:8">
      <c r="G1210" s="9">
        <f t="shared" si="38"/>
        <v>0</v>
      </c>
      <c r="H1210" s="9">
        <f t="shared" si="37"/>
        <v>0</v>
      </c>
    </row>
    <row r="1211" spans="7:8">
      <c r="G1211" s="9">
        <f t="shared" si="38"/>
        <v>0</v>
      </c>
      <c r="H1211" s="9">
        <f t="shared" ref="H1211:H1274" si="39">F1211-G1211</f>
        <v>0</v>
      </c>
    </row>
    <row r="1212" spans="7:8">
      <c r="G1212" s="9">
        <f t="shared" si="38"/>
        <v>0</v>
      </c>
      <c r="H1212" s="9">
        <f t="shared" si="39"/>
        <v>0</v>
      </c>
    </row>
    <row r="1213" spans="7:8">
      <c r="G1213" s="9">
        <f t="shared" si="38"/>
        <v>0</v>
      </c>
      <c r="H1213" s="9">
        <f t="shared" si="39"/>
        <v>0</v>
      </c>
    </row>
    <row r="1214" spans="7:8">
      <c r="G1214" s="9">
        <f t="shared" si="38"/>
        <v>0</v>
      </c>
      <c r="H1214" s="9">
        <f t="shared" si="39"/>
        <v>0</v>
      </c>
    </row>
    <row r="1215" spans="7:8">
      <c r="G1215" s="9">
        <f t="shared" si="38"/>
        <v>0</v>
      </c>
      <c r="H1215" s="9">
        <f t="shared" si="39"/>
        <v>0</v>
      </c>
    </row>
    <row r="1216" spans="7:8">
      <c r="G1216" s="9">
        <f t="shared" si="38"/>
        <v>0</v>
      </c>
      <c r="H1216" s="9">
        <f t="shared" si="39"/>
        <v>0</v>
      </c>
    </row>
    <row r="1217" spans="7:8">
      <c r="G1217" s="9">
        <f t="shared" si="38"/>
        <v>0</v>
      </c>
      <c r="H1217" s="9">
        <f t="shared" si="39"/>
        <v>0</v>
      </c>
    </row>
    <row r="1218" spans="7:8">
      <c r="G1218" s="9">
        <f t="shared" si="38"/>
        <v>0</v>
      </c>
      <c r="H1218" s="9">
        <f t="shared" si="39"/>
        <v>0</v>
      </c>
    </row>
    <row r="1219" spans="7:8">
      <c r="G1219" s="9">
        <f t="shared" si="38"/>
        <v>0</v>
      </c>
      <c r="H1219" s="9">
        <f t="shared" si="39"/>
        <v>0</v>
      </c>
    </row>
    <row r="1220" spans="7:8">
      <c r="G1220" s="9">
        <f t="shared" si="38"/>
        <v>0</v>
      </c>
      <c r="H1220" s="9">
        <f t="shared" si="39"/>
        <v>0</v>
      </c>
    </row>
    <row r="1221" spans="7:8">
      <c r="G1221" s="9">
        <f t="shared" si="38"/>
        <v>0</v>
      </c>
      <c r="H1221" s="9">
        <f t="shared" si="39"/>
        <v>0</v>
      </c>
    </row>
    <row r="1222" spans="7:8">
      <c r="G1222" s="9">
        <f t="shared" si="38"/>
        <v>0</v>
      </c>
      <c r="H1222" s="9">
        <f t="shared" si="39"/>
        <v>0</v>
      </c>
    </row>
    <row r="1223" spans="7:8">
      <c r="G1223" s="9">
        <f t="shared" si="38"/>
        <v>0</v>
      </c>
      <c r="H1223" s="9">
        <f t="shared" si="39"/>
        <v>0</v>
      </c>
    </row>
    <row r="1224" spans="7:8">
      <c r="G1224" s="9">
        <f t="shared" si="38"/>
        <v>0</v>
      </c>
      <c r="H1224" s="9">
        <f t="shared" si="39"/>
        <v>0</v>
      </c>
    </row>
    <row r="1225" spans="7:8">
      <c r="G1225" s="9">
        <f t="shared" si="38"/>
        <v>0</v>
      </c>
      <c r="H1225" s="9">
        <f t="shared" si="39"/>
        <v>0</v>
      </c>
    </row>
    <row r="1226" spans="7:8">
      <c r="G1226" s="9">
        <f t="shared" si="38"/>
        <v>0</v>
      </c>
      <c r="H1226" s="9">
        <f t="shared" si="39"/>
        <v>0</v>
      </c>
    </row>
    <row r="1227" spans="7:8">
      <c r="G1227" s="9">
        <f t="shared" si="38"/>
        <v>0</v>
      </c>
      <c r="H1227" s="9">
        <f t="shared" si="39"/>
        <v>0</v>
      </c>
    </row>
    <row r="1228" spans="7:8">
      <c r="G1228" s="9">
        <f t="shared" ref="G1228:G1291" si="40">IFERROR(F1228/(1+J1228/100),0)</f>
        <v>0</v>
      </c>
      <c r="H1228" s="9">
        <f t="shared" si="39"/>
        <v>0</v>
      </c>
    </row>
    <row r="1229" spans="7:8">
      <c r="G1229" s="9">
        <f t="shared" si="40"/>
        <v>0</v>
      </c>
      <c r="H1229" s="9">
        <f t="shared" si="39"/>
        <v>0</v>
      </c>
    </row>
    <row r="1230" spans="7:8">
      <c r="G1230" s="9">
        <f t="shared" si="40"/>
        <v>0</v>
      </c>
      <c r="H1230" s="9">
        <f t="shared" si="39"/>
        <v>0</v>
      </c>
    </row>
    <row r="1231" spans="7:8">
      <c r="G1231" s="9">
        <f t="shared" si="40"/>
        <v>0</v>
      </c>
      <c r="H1231" s="9">
        <f t="shared" si="39"/>
        <v>0</v>
      </c>
    </row>
    <row r="1232" spans="7:8">
      <c r="G1232" s="9">
        <f t="shared" si="40"/>
        <v>0</v>
      </c>
      <c r="H1232" s="9">
        <f t="shared" si="39"/>
        <v>0</v>
      </c>
    </row>
    <row r="1233" spans="7:8">
      <c r="G1233" s="9">
        <f t="shared" si="40"/>
        <v>0</v>
      </c>
      <c r="H1233" s="9">
        <f t="shared" si="39"/>
        <v>0</v>
      </c>
    </row>
    <row r="1234" spans="7:8">
      <c r="G1234" s="9">
        <f t="shared" si="40"/>
        <v>0</v>
      </c>
      <c r="H1234" s="9">
        <f t="shared" si="39"/>
        <v>0</v>
      </c>
    </row>
    <row r="1235" spans="7:8">
      <c r="G1235" s="9">
        <f t="shared" si="40"/>
        <v>0</v>
      </c>
      <c r="H1235" s="9">
        <f t="shared" si="39"/>
        <v>0</v>
      </c>
    </row>
    <row r="1236" spans="7:8">
      <c r="G1236" s="9">
        <f t="shared" si="40"/>
        <v>0</v>
      </c>
      <c r="H1236" s="9">
        <f t="shared" si="39"/>
        <v>0</v>
      </c>
    </row>
    <row r="1237" spans="7:8">
      <c r="G1237" s="9">
        <f t="shared" si="40"/>
        <v>0</v>
      </c>
      <c r="H1237" s="9">
        <f t="shared" si="39"/>
        <v>0</v>
      </c>
    </row>
    <row r="1238" spans="7:8">
      <c r="G1238" s="9">
        <f t="shared" si="40"/>
        <v>0</v>
      </c>
      <c r="H1238" s="9">
        <f t="shared" si="39"/>
        <v>0</v>
      </c>
    </row>
    <row r="1239" spans="7:8">
      <c r="G1239" s="9">
        <f t="shared" si="40"/>
        <v>0</v>
      </c>
      <c r="H1239" s="9">
        <f t="shared" si="39"/>
        <v>0</v>
      </c>
    </row>
    <row r="1240" spans="7:8">
      <c r="G1240" s="9">
        <f t="shared" si="40"/>
        <v>0</v>
      </c>
      <c r="H1240" s="9">
        <f t="shared" si="39"/>
        <v>0</v>
      </c>
    </row>
    <row r="1241" spans="7:8">
      <c r="G1241" s="9">
        <f t="shared" si="40"/>
        <v>0</v>
      </c>
      <c r="H1241" s="9">
        <f t="shared" si="39"/>
        <v>0</v>
      </c>
    </row>
    <row r="1242" spans="7:8">
      <c r="G1242" s="9">
        <f t="shared" si="40"/>
        <v>0</v>
      </c>
      <c r="H1242" s="9">
        <f t="shared" si="39"/>
        <v>0</v>
      </c>
    </row>
    <row r="1243" spans="7:8">
      <c r="G1243" s="9">
        <f t="shared" si="40"/>
        <v>0</v>
      </c>
      <c r="H1243" s="9">
        <f t="shared" si="39"/>
        <v>0</v>
      </c>
    </row>
    <row r="1244" spans="7:8">
      <c r="G1244" s="9">
        <f t="shared" si="40"/>
        <v>0</v>
      </c>
      <c r="H1244" s="9">
        <f t="shared" si="39"/>
        <v>0</v>
      </c>
    </row>
    <row r="1245" spans="7:8">
      <c r="G1245" s="9">
        <f t="shared" si="40"/>
        <v>0</v>
      </c>
      <c r="H1245" s="9">
        <f t="shared" si="39"/>
        <v>0</v>
      </c>
    </row>
    <row r="1246" spans="7:8">
      <c r="G1246" s="9">
        <f t="shared" si="40"/>
        <v>0</v>
      </c>
      <c r="H1246" s="9">
        <f t="shared" si="39"/>
        <v>0</v>
      </c>
    </row>
    <row r="1247" spans="7:8">
      <c r="G1247" s="9">
        <f t="shared" si="40"/>
        <v>0</v>
      </c>
      <c r="H1247" s="9">
        <f t="shared" si="39"/>
        <v>0</v>
      </c>
    </row>
    <row r="1248" spans="7:8">
      <c r="G1248" s="9">
        <f t="shared" si="40"/>
        <v>0</v>
      </c>
      <c r="H1248" s="9">
        <f t="shared" si="39"/>
        <v>0</v>
      </c>
    </row>
    <row r="1249" spans="7:8">
      <c r="G1249" s="9">
        <f t="shared" si="40"/>
        <v>0</v>
      </c>
      <c r="H1249" s="9">
        <f t="shared" si="39"/>
        <v>0</v>
      </c>
    </row>
    <row r="1250" spans="7:8">
      <c r="G1250" s="9">
        <f t="shared" si="40"/>
        <v>0</v>
      </c>
      <c r="H1250" s="9">
        <f t="shared" si="39"/>
        <v>0</v>
      </c>
    </row>
    <row r="1251" spans="7:8">
      <c r="G1251" s="9">
        <f t="shared" si="40"/>
        <v>0</v>
      </c>
      <c r="H1251" s="9">
        <f t="shared" si="39"/>
        <v>0</v>
      </c>
    </row>
    <row r="1252" spans="7:8">
      <c r="G1252" s="9">
        <f t="shared" si="40"/>
        <v>0</v>
      </c>
      <c r="H1252" s="9">
        <f t="shared" si="39"/>
        <v>0</v>
      </c>
    </row>
    <row r="1253" spans="7:8">
      <c r="G1253" s="9">
        <f t="shared" si="40"/>
        <v>0</v>
      </c>
      <c r="H1253" s="9">
        <f t="shared" si="39"/>
        <v>0</v>
      </c>
    </row>
    <row r="1254" spans="7:8">
      <c r="G1254" s="9">
        <f t="shared" si="40"/>
        <v>0</v>
      </c>
      <c r="H1254" s="9">
        <f t="shared" si="39"/>
        <v>0</v>
      </c>
    </row>
    <row r="1255" spans="7:8">
      <c r="G1255" s="9">
        <f t="shared" si="40"/>
        <v>0</v>
      </c>
      <c r="H1255" s="9">
        <f t="shared" si="39"/>
        <v>0</v>
      </c>
    </row>
    <row r="1256" spans="7:8">
      <c r="G1256" s="9">
        <f t="shared" si="40"/>
        <v>0</v>
      </c>
      <c r="H1256" s="9">
        <f t="shared" si="39"/>
        <v>0</v>
      </c>
    </row>
    <row r="1257" spans="7:8">
      <c r="G1257" s="9">
        <f t="shared" si="40"/>
        <v>0</v>
      </c>
      <c r="H1257" s="9">
        <f t="shared" si="39"/>
        <v>0</v>
      </c>
    </row>
    <row r="1258" spans="7:8">
      <c r="G1258" s="9">
        <f t="shared" si="40"/>
        <v>0</v>
      </c>
      <c r="H1258" s="9">
        <f t="shared" si="39"/>
        <v>0</v>
      </c>
    </row>
    <row r="1259" spans="7:8">
      <c r="G1259" s="9">
        <f t="shared" si="40"/>
        <v>0</v>
      </c>
      <c r="H1259" s="9">
        <f t="shared" si="39"/>
        <v>0</v>
      </c>
    </row>
    <row r="1260" spans="7:8">
      <c r="G1260" s="9">
        <f t="shared" si="40"/>
        <v>0</v>
      </c>
      <c r="H1260" s="9">
        <f t="shared" si="39"/>
        <v>0</v>
      </c>
    </row>
    <row r="1261" spans="7:8">
      <c r="G1261" s="9">
        <f t="shared" si="40"/>
        <v>0</v>
      </c>
      <c r="H1261" s="9">
        <f t="shared" si="39"/>
        <v>0</v>
      </c>
    </row>
    <row r="1262" spans="7:8">
      <c r="G1262" s="9">
        <f t="shared" si="40"/>
        <v>0</v>
      </c>
      <c r="H1262" s="9">
        <f t="shared" si="39"/>
        <v>0</v>
      </c>
    </row>
    <row r="1263" spans="7:8">
      <c r="G1263" s="9">
        <f t="shared" si="40"/>
        <v>0</v>
      </c>
      <c r="H1263" s="9">
        <f t="shared" si="39"/>
        <v>0</v>
      </c>
    </row>
    <row r="1264" spans="7:8">
      <c r="G1264" s="9">
        <f t="shared" si="40"/>
        <v>0</v>
      </c>
      <c r="H1264" s="9">
        <f t="shared" si="39"/>
        <v>0</v>
      </c>
    </row>
    <row r="1265" spans="7:8">
      <c r="G1265" s="9">
        <f t="shared" si="40"/>
        <v>0</v>
      </c>
      <c r="H1265" s="9">
        <f t="shared" si="39"/>
        <v>0</v>
      </c>
    </row>
    <row r="1266" spans="7:8">
      <c r="G1266" s="9">
        <f t="shared" si="40"/>
        <v>0</v>
      </c>
      <c r="H1266" s="9">
        <f t="shared" si="39"/>
        <v>0</v>
      </c>
    </row>
    <row r="1267" spans="7:8">
      <c r="G1267" s="9">
        <f t="shared" si="40"/>
        <v>0</v>
      </c>
      <c r="H1267" s="9">
        <f t="shared" si="39"/>
        <v>0</v>
      </c>
    </row>
    <row r="1268" spans="7:8">
      <c r="G1268" s="9">
        <f t="shared" si="40"/>
        <v>0</v>
      </c>
      <c r="H1268" s="9">
        <f t="shared" si="39"/>
        <v>0</v>
      </c>
    </row>
    <row r="1269" spans="7:8">
      <c r="G1269" s="9">
        <f t="shared" si="40"/>
        <v>0</v>
      </c>
      <c r="H1269" s="9">
        <f t="shared" si="39"/>
        <v>0</v>
      </c>
    </row>
    <row r="1270" spans="7:8">
      <c r="G1270" s="9">
        <f t="shared" si="40"/>
        <v>0</v>
      </c>
      <c r="H1270" s="9">
        <f t="shared" si="39"/>
        <v>0</v>
      </c>
    </row>
    <row r="1271" spans="7:8">
      <c r="G1271" s="9">
        <f t="shared" si="40"/>
        <v>0</v>
      </c>
      <c r="H1271" s="9">
        <f t="shared" si="39"/>
        <v>0</v>
      </c>
    </row>
    <row r="1272" spans="7:8">
      <c r="G1272" s="9">
        <f t="shared" si="40"/>
        <v>0</v>
      </c>
      <c r="H1272" s="9">
        <f t="shared" si="39"/>
        <v>0</v>
      </c>
    </row>
    <row r="1273" spans="7:8">
      <c r="G1273" s="9">
        <f t="shared" si="40"/>
        <v>0</v>
      </c>
      <c r="H1273" s="9">
        <f t="shared" si="39"/>
        <v>0</v>
      </c>
    </row>
    <row r="1274" spans="7:8">
      <c r="G1274" s="9">
        <f t="shared" si="40"/>
        <v>0</v>
      </c>
      <c r="H1274" s="9">
        <f t="shared" si="39"/>
        <v>0</v>
      </c>
    </row>
    <row r="1275" spans="7:8">
      <c r="G1275" s="9">
        <f t="shared" si="40"/>
        <v>0</v>
      </c>
      <c r="H1275" s="9">
        <f t="shared" ref="H1275:H1338" si="41">F1275-G1275</f>
        <v>0</v>
      </c>
    </row>
    <row r="1276" spans="7:8">
      <c r="G1276" s="9">
        <f t="shared" si="40"/>
        <v>0</v>
      </c>
      <c r="H1276" s="9">
        <f t="shared" si="41"/>
        <v>0</v>
      </c>
    </row>
    <row r="1277" spans="7:8">
      <c r="G1277" s="9">
        <f t="shared" si="40"/>
        <v>0</v>
      </c>
      <c r="H1277" s="9">
        <f t="shared" si="41"/>
        <v>0</v>
      </c>
    </row>
    <row r="1278" spans="7:8">
      <c r="G1278" s="9">
        <f t="shared" si="40"/>
        <v>0</v>
      </c>
      <c r="H1278" s="9">
        <f t="shared" si="41"/>
        <v>0</v>
      </c>
    </row>
    <row r="1279" spans="7:8">
      <c r="G1279" s="9">
        <f t="shared" si="40"/>
        <v>0</v>
      </c>
      <c r="H1279" s="9">
        <f t="shared" si="41"/>
        <v>0</v>
      </c>
    </row>
    <row r="1280" spans="7:8">
      <c r="G1280" s="9">
        <f t="shared" si="40"/>
        <v>0</v>
      </c>
      <c r="H1280" s="9">
        <f t="shared" si="41"/>
        <v>0</v>
      </c>
    </row>
    <row r="1281" spans="7:8">
      <c r="G1281" s="9">
        <f t="shared" si="40"/>
        <v>0</v>
      </c>
      <c r="H1281" s="9">
        <f t="shared" si="41"/>
        <v>0</v>
      </c>
    </row>
    <row r="1282" spans="7:8">
      <c r="G1282" s="9">
        <f t="shared" si="40"/>
        <v>0</v>
      </c>
      <c r="H1282" s="9">
        <f t="shared" si="41"/>
        <v>0</v>
      </c>
    </row>
    <row r="1283" spans="7:8">
      <c r="G1283" s="9">
        <f t="shared" si="40"/>
        <v>0</v>
      </c>
      <c r="H1283" s="9">
        <f t="shared" si="41"/>
        <v>0</v>
      </c>
    </row>
    <row r="1284" spans="7:8">
      <c r="G1284" s="9">
        <f t="shared" si="40"/>
        <v>0</v>
      </c>
      <c r="H1284" s="9">
        <f t="shared" si="41"/>
        <v>0</v>
      </c>
    </row>
    <row r="1285" spans="7:8">
      <c r="G1285" s="9">
        <f t="shared" si="40"/>
        <v>0</v>
      </c>
      <c r="H1285" s="9">
        <f t="shared" si="41"/>
        <v>0</v>
      </c>
    </row>
    <row r="1286" spans="7:8">
      <c r="G1286" s="9">
        <f t="shared" si="40"/>
        <v>0</v>
      </c>
      <c r="H1286" s="9">
        <f t="shared" si="41"/>
        <v>0</v>
      </c>
    </row>
    <row r="1287" spans="7:8">
      <c r="G1287" s="9">
        <f t="shared" si="40"/>
        <v>0</v>
      </c>
      <c r="H1287" s="9">
        <f t="shared" si="41"/>
        <v>0</v>
      </c>
    </row>
    <row r="1288" spans="7:8">
      <c r="G1288" s="9">
        <f t="shared" si="40"/>
        <v>0</v>
      </c>
      <c r="H1288" s="9">
        <f t="shared" si="41"/>
        <v>0</v>
      </c>
    </row>
    <row r="1289" spans="7:8">
      <c r="G1289" s="9">
        <f t="shared" si="40"/>
        <v>0</v>
      </c>
      <c r="H1289" s="9">
        <f t="shared" si="41"/>
        <v>0</v>
      </c>
    </row>
    <row r="1290" spans="7:8">
      <c r="G1290" s="9">
        <f t="shared" si="40"/>
        <v>0</v>
      </c>
      <c r="H1290" s="9">
        <f t="shared" si="41"/>
        <v>0</v>
      </c>
    </row>
    <row r="1291" spans="7:8">
      <c r="G1291" s="9">
        <f t="shared" si="40"/>
        <v>0</v>
      </c>
      <c r="H1291" s="9">
        <f t="shared" si="41"/>
        <v>0</v>
      </c>
    </row>
    <row r="1292" spans="7:8">
      <c r="G1292" s="9">
        <f t="shared" ref="G1292:G1355" si="42">IFERROR(F1292/(1+J1292/100),0)</f>
        <v>0</v>
      </c>
      <c r="H1292" s="9">
        <f t="shared" si="41"/>
        <v>0</v>
      </c>
    </row>
    <row r="1293" spans="7:8">
      <c r="G1293" s="9">
        <f t="shared" si="42"/>
        <v>0</v>
      </c>
      <c r="H1293" s="9">
        <f t="shared" si="41"/>
        <v>0</v>
      </c>
    </row>
    <row r="1294" spans="7:8">
      <c r="G1294" s="9">
        <f t="shared" si="42"/>
        <v>0</v>
      </c>
      <c r="H1294" s="9">
        <f t="shared" si="41"/>
        <v>0</v>
      </c>
    </row>
    <row r="1295" spans="7:8">
      <c r="G1295" s="9">
        <f t="shared" si="42"/>
        <v>0</v>
      </c>
      <c r="H1295" s="9">
        <f t="shared" si="41"/>
        <v>0</v>
      </c>
    </row>
    <row r="1296" spans="7:8">
      <c r="G1296" s="9">
        <f t="shared" si="42"/>
        <v>0</v>
      </c>
      <c r="H1296" s="9">
        <f t="shared" si="41"/>
        <v>0</v>
      </c>
    </row>
    <row r="1297" spans="7:8">
      <c r="G1297" s="9">
        <f t="shared" si="42"/>
        <v>0</v>
      </c>
      <c r="H1297" s="9">
        <f t="shared" si="41"/>
        <v>0</v>
      </c>
    </row>
    <row r="1298" spans="7:8">
      <c r="G1298" s="9">
        <f t="shared" si="42"/>
        <v>0</v>
      </c>
      <c r="H1298" s="9">
        <f t="shared" si="41"/>
        <v>0</v>
      </c>
    </row>
    <row r="1299" spans="7:8">
      <c r="G1299" s="9">
        <f t="shared" si="42"/>
        <v>0</v>
      </c>
      <c r="H1299" s="9">
        <f t="shared" si="41"/>
        <v>0</v>
      </c>
    </row>
    <row r="1300" spans="7:8">
      <c r="G1300" s="9">
        <f t="shared" si="42"/>
        <v>0</v>
      </c>
      <c r="H1300" s="9">
        <f t="shared" si="41"/>
        <v>0</v>
      </c>
    </row>
    <row r="1301" spans="7:8">
      <c r="G1301" s="9">
        <f t="shared" si="42"/>
        <v>0</v>
      </c>
      <c r="H1301" s="9">
        <f t="shared" si="41"/>
        <v>0</v>
      </c>
    </row>
    <row r="1302" spans="7:8">
      <c r="G1302" s="9">
        <f t="shared" si="42"/>
        <v>0</v>
      </c>
      <c r="H1302" s="9">
        <f t="shared" si="41"/>
        <v>0</v>
      </c>
    </row>
    <row r="1303" spans="7:8">
      <c r="G1303" s="9">
        <f t="shared" si="42"/>
        <v>0</v>
      </c>
      <c r="H1303" s="9">
        <f t="shared" si="41"/>
        <v>0</v>
      </c>
    </row>
    <row r="1304" spans="7:8">
      <c r="G1304" s="9">
        <f t="shared" si="42"/>
        <v>0</v>
      </c>
      <c r="H1304" s="9">
        <f t="shared" si="41"/>
        <v>0</v>
      </c>
    </row>
    <row r="1305" spans="7:8">
      <c r="G1305" s="9">
        <f t="shared" si="42"/>
        <v>0</v>
      </c>
      <c r="H1305" s="9">
        <f t="shared" si="41"/>
        <v>0</v>
      </c>
    </row>
    <row r="1306" spans="7:8">
      <c r="G1306" s="9">
        <f t="shared" si="42"/>
        <v>0</v>
      </c>
      <c r="H1306" s="9">
        <f t="shared" si="41"/>
        <v>0</v>
      </c>
    </row>
    <row r="1307" spans="7:8">
      <c r="G1307" s="9">
        <f t="shared" si="42"/>
        <v>0</v>
      </c>
      <c r="H1307" s="9">
        <f t="shared" si="41"/>
        <v>0</v>
      </c>
    </row>
    <row r="1308" spans="7:8">
      <c r="G1308" s="9">
        <f t="shared" si="42"/>
        <v>0</v>
      </c>
      <c r="H1308" s="9">
        <f t="shared" si="41"/>
        <v>0</v>
      </c>
    </row>
    <row r="1309" spans="7:8">
      <c r="G1309" s="9">
        <f t="shared" si="42"/>
        <v>0</v>
      </c>
      <c r="H1309" s="9">
        <f t="shared" si="41"/>
        <v>0</v>
      </c>
    </row>
    <row r="1310" spans="7:8">
      <c r="G1310" s="9">
        <f t="shared" si="42"/>
        <v>0</v>
      </c>
      <c r="H1310" s="9">
        <f t="shared" si="41"/>
        <v>0</v>
      </c>
    </row>
    <row r="1311" spans="7:8">
      <c r="G1311" s="9">
        <f t="shared" si="42"/>
        <v>0</v>
      </c>
      <c r="H1311" s="9">
        <f t="shared" si="41"/>
        <v>0</v>
      </c>
    </row>
    <row r="1312" spans="7:8">
      <c r="G1312" s="9">
        <f t="shared" si="42"/>
        <v>0</v>
      </c>
      <c r="H1312" s="9">
        <f t="shared" si="41"/>
        <v>0</v>
      </c>
    </row>
    <row r="1313" spans="7:8">
      <c r="G1313" s="9">
        <f t="shared" si="42"/>
        <v>0</v>
      </c>
      <c r="H1313" s="9">
        <f t="shared" si="41"/>
        <v>0</v>
      </c>
    </row>
    <row r="1314" spans="7:8">
      <c r="G1314" s="9">
        <f t="shared" si="42"/>
        <v>0</v>
      </c>
      <c r="H1314" s="9">
        <f t="shared" si="41"/>
        <v>0</v>
      </c>
    </row>
    <row r="1315" spans="7:8">
      <c r="G1315" s="9">
        <f t="shared" si="42"/>
        <v>0</v>
      </c>
      <c r="H1315" s="9">
        <f t="shared" si="41"/>
        <v>0</v>
      </c>
    </row>
    <row r="1316" spans="7:8">
      <c r="G1316" s="9">
        <f t="shared" si="42"/>
        <v>0</v>
      </c>
      <c r="H1316" s="9">
        <f t="shared" si="41"/>
        <v>0</v>
      </c>
    </row>
    <row r="1317" spans="7:8">
      <c r="G1317" s="9">
        <f t="shared" si="42"/>
        <v>0</v>
      </c>
      <c r="H1317" s="9">
        <f t="shared" si="41"/>
        <v>0</v>
      </c>
    </row>
    <row r="1318" spans="7:8">
      <c r="G1318" s="9">
        <f t="shared" si="42"/>
        <v>0</v>
      </c>
      <c r="H1318" s="9">
        <f t="shared" si="41"/>
        <v>0</v>
      </c>
    </row>
    <row r="1319" spans="7:8">
      <c r="G1319" s="9">
        <f t="shared" si="42"/>
        <v>0</v>
      </c>
      <c r="H1319" s="9">
        <f t="shared" si="41"/>
        <v>0</v>
      </c>
    </row>
    <row r="1320" spans="7:8">
      <c r="G1320" s="9">
        <f t="shared" si="42"/>
        <v>0</v>
      </c>
      <c r="H1320" s="9">
        <f t="shared" si="41"/>
        <v>0</v>
      </c>
    </row>
    <row r="1321" spans="7:8">
      <c r="G1321" s="9">
        <f t="shared" si="42"/>
        <v>0</v>
      </c>
      <c r="H1321" s="9">
        <f t="shared" si="41"/>
        <v>0</v>
      </c>
    </row>
    <row r="1322" spans="7:8">
      <c r="G1322" s="9">
        <f t="shared" si="42"/>
        <v>0</v>
      </c>
      <c r="H1322" s="9">
        <f t="shared" si="41"/>
        <v>0</v>
      </c>
    </row>
    <row r="1323" spans="7:8">
      <c r="G1323" s="9">
        <f t="shared" si="42"/>
        <v>0</v>
      </c>
      <c r="H1323" s="9">
        <f t="shared" si="41"/>
        <v>0</v>
      </c>
    </row>
    <row r="1324" spans="7:8">
      <c r="G1324" s="9">
        <f t="shared" si="42"/>
        <v>0</v>
      </c>
      <c r="H1324" s="9">
        <f t="shared" si="41"/>
        <v>0</v>
      </c>
    </row>
    <row r="1325" spans="7:8">
      <c r="G1325" s="9">
        <f t="shared" si="42"/>
        <v>0</v>
      </c>
      <c r="H1325" s="9">
        <f t="shared" si="41"/>
        <v>0</v>
      </c>
    </row>
    <row r="1326" spans="7:8">
      <c r="G1326" s="9">
        <f t="shared" si="42"/>
        <v>0</v>
      </c>
      <c r="H1326" s="9">
        <f t="shared" si="41"/>
        <v>0</v>
      </c>
    </row>
    <row r="1327" spans="7:8">
      <c r="G1327" s="9">
        <f t="shared" si="42"/>
        <v>0</v>
      </c>
      <c r="H1327" s="9">
        <f t="shared" si="41"/>
        <v>0</v>
      </c>
    </row>
    <row r="1328" spans="7:8">
      <c r="G1328" s="9">
        <f t="shared" si="42"/>
        <v>0</v>
      </c>
      <c r="H1328" s="9">
        <f t="shared" si="41"/>
        <v>0</v>
      </c>
    </row>
    <row r="1329" spans="7:8">
      <c r="G1329" s="9">
        <f t="shared" si="42"/>
        <v>0</v>
      </c>
      <c r="H1329" s="9">
        <f t="shared" si="41"/>
        <v>0</v>
      </c>
    </row>
    <row r="1330" spans="7:8">
      <c r="G1330" s="9">
        <f t="shared" si="42"/>
        <v>0</v>
      </c>
      <c r="H1330" s="9">
        <f t="shared" si="41"/>
        <v>0</v>
      </c>
    </row>
    <row r="1331" spans="7:8">
      <c r="G1331" s="9">
        <f t="shared" si="42"/>
        <v>0</v>
      </c>
      <c r="H1331" s="9">
        <f t="shared" si="41"/>
        <v>0</v>
      </c>
    </row>
    <row r="1332" spans="7:8">
      <c r="G1332" s="9">
        <f t="shared" si="42"/>
        <v>0</v>
      </c>
      <c r="H1332" s="9">
        <f t="shared" si="41"/>
        <v>0</v>
      </c>
    </row>
    <row r="1333" spans="7:8">
      <c r="G1333" s="9">
        <f t="shared" si="42"/>
        <v>0</v>
      </c>
      <c r="H1333" s="9">
        <f t="shared" si="41"/>
        <v>0</v>
      </c>
    </row>
    <row r="1334" spans="7:8">
      <c r="G1334" s="9">
        <f t="shared" si="42"/>
        <v>0</v>
      </c>
      <c r="H1334" s="9">
        <f t="shared" si="41"/>
        <v>0</v>
      </c>
    </row>
    <row r="1335" spans="7:8">
      <c r="G1335" s="9">
        <f t="shared" si="42"/>
        <v>0</v>
      </c>
      <c r="H1335" s="9">
        <f t="shared" si="41"/>
        <v>0</v>
      </c>
    </row>
    <row r="1336" spans="7:8">
      <c r="G1336" s="9">
        <f t="shared" si="42"/>
        <v>0</v>
      </c>
      <c r="H1336" s="9">
        <f t="shared" si="41"/>
        <v>0</v>
      </c>
    </row>
    <row r="1337" spans="7:8">
      <c r="G1337" s="9">
        <f t="shared" si="42"/>
        <v>0</v>
      </c>
      <c r="H1337" s="9">
        <f t="shared" si="41"/>
        <v>0</v>
      </c>
    </row>
    <row r="1338" spans="7:8">
      <c r="G1338" s="9">
        <f t="shared" si="42"/>
        <v>0</v>
      </c>
      <c r="H1338" s="9">
        <f t="shared" si="41"/>
        <v>0</v>
      </c>
    </row>
    <row r="1339" spans="7:8">
      <c r="G1339" s="9">
        <f t="shared" si="42"/>
        <v>0</v>
      </c>
      <c r="H1339" s="9">
        <f t="shared" ref="H1339:H1402" si="43">F1339-G1339</f>
        <v>0</v>
      </c>
    </row>
    <row r="1340" spans="7:8">
      <c r="G1340" s="9">
        <f t="shared" si="42"/>
        <v>0</v>
      </c>
      <c r="H1340" s="9">
        <f t="shared" si="43"/>
        <v>0</v>
      </c>
    </row>
    <row r="1341" spans="7:8">
      <c r="G1341" s="9">
        <f t="shared" si="42"/>
        <v>0</v>
      </c>
      <c r="H1341" s="9">
        <f t="shared" si="43"/>
        <v>0</v>
      </c>
    </row>
    <row r="1342" spans="7:8">
      <c r="G1342" s="9">
        <f t="shared" si="42"/>
        <v>0</v>
      </c>
      <c r="H1342" s="9">
        <f t="shared" si="43"/>
        <v>0</v>
      </c>
    </row>
    <row r="1343" spans="7:8">
      <c r="G1343" s="9">
        <f t="shared" si="42"/>
        <v>0</v>
      </c>
      <c r="H1343" s="9">
        <f t="shared" si="43"/>
        <v>0</v>
      </c>
    </row>
    <row r="1344" spans="7:8">
      <c r="G1344" s="9">
        <f t="shared" si="42"/>
        <v>0</v>
      </c>
      <c r="H1344" s="9">
        <f t="shared" si="43"/>
        <v>0</v>
      </c>
    </row>
    <row r="1345" spans="7:8">
      <c r="G1345" s="9">
        <f t="shared" si="42"/>
        <v>0</v>
      </c>
      <c r="H1345" s="9">
        <f t="shared" si="43"/>
        <v>0</v>
      </c>
    </row>
    <row r="1346" spans="7:8">
      <c r="G1346" s="9">
        <f t="shared" si="42"/>
        <v>0</v>
      </c>
      <c r="H1346" s="9">
        <f t="shared" si="43"/>
        <v>0</v>
      </c>
    </row>
    <row r="1347" spans="7:8">
      <c r="G1347" s="9">
        <f t="shared" si="42"/>
        <v>0</v>
      </c>
      <c r="H1347" s="9">
        <f t="shared" si="43"/>
        <v>0</v>
      </c>
    </row>
    <row r="1348" spans="7:8">
      <c r="G1348" s="9">
        <f t="shared" si="42"/>
        <v>0</v>
      </c>
      <c r="H1348" s="9">
        <f t="shared" si="43"/>
        <v>0</v>
      </c>
    </row>
    <row r="1349" spans="7:8">
      <c r="G1349" s="9">
        <f t="shared" si="42"/>
        <v>0</v>
      </c>
      <c r="H1349" s="9">
        <f t="shared" si="43"/>
        <v>0</v>
      </c>
    </row>
    <row r="1350" spans="7:8">
      <c r="G1350" s="9">
        <f t="shared" si="42"/>
        <v>0</v>
      </c>
      <c r="H1350" s="9">
        <f t="shared" si="43"/>
        <v>0</v>
      </c>
    </row>
    <row r="1351" spans="7:8">
      <c r="G1351" s="9">
        <f t="shared" si="42"/>
        <v>0</v>
      </c>
      <c r="H1351" s="9">
        <f t="shared" si="43"/>
        <v>0</v>
      </c>
    </row>
    <row r="1352" spans="7:8">
      <c r="G1352" s="9">
        <f t="shared" si="42"/>
        <v>0</v>
      </c>
      <c r="H1352" s="9">
        <f t="shared" si="43"/>
        <v>0</v>
      </c>
    </row>
    <row r="1353" spans="7:8">
      <c r="G1353" s="9">
        <f t="shared" si="42"/>
        <v>0</v>
      </c>
      <c r="H1353" s="9">
        <f t="shared" si="43"/>
        <v>0</v>
      </c>
    </row>
    <row r="1354" spans="7:8">
      <c r="G1354" s="9">
        <f t="shared" si="42"/>
        <v>0</v>
      </c>
      <c r="H1354" s="9">
        <f t="shared" si="43"/>
        <v>0</v>
      </c>
    </row>
    <row r="1355" spans="7:8">
      <c r="G1355" s="9">
        <f t="shared" si="42"/>
        <v>0</v>
      </c>
      <c r="H1355" s="9">
        <f t="shared" si="43"/>
        <v>0</v>
      </c>
    </row>
    <row r="1356" spans="7:8">
      <c r="G1356" s="9">
        <f t="shared" ref="G1356:G1419" si="44">IFERROR(F1356/(1+J1356/100),0)</f>
        <v>0</v>
      </c>
      <c r="H1356" s="9">
        <f t="shared" si="43"/>
        <v>0</v>
      </c>
    </row>
    <row r="1357" spans="7:8">
      <c r="G1357" s="9">
        <f t="shared" si="44"/>
        <v>0</v>
      </c>
      <c r="H1357" s="9">
        <f t="shared" si="43"/>
        <v>0</v>
      </c>
    </row>
    <row r="1358" spans="7:8">
      <c r="G1358" s="9">
        <f t="shared" si="44"/>
        <v>0</v>
      </c>
      <c r="H1358" s="9">
        <f t="shared" si="43"/>
        <v>0</v>
      </c>
    </row>
    <row r="1359" spans="7:8">
      <c r="G1359" s="9">
        <f t="shared" si="44"/>
        <v>0</v>
      </c>
      <c r="H1359" s="9">
        <f t="shared" si="43"/>
        <v>0</v>
      </c>
    </row>
    <row r="1360" spans="7:8">
      <c r="G1360" s="9">
        <f t="shared" si="44"/>
        <v>0</v>
      </c>
      <c r="H1360" s="9">
        <f t="shared" si="43"/>
        <v>0</v>
      </c>
    </row>
    <row r="1361" spans="7:8">
      <c r="G1361" s="9">
        <f t="shared" si="44"/>
        <v>0</v>
      </c>
      <c r="H1361" s="9">
        <f t="shared" si="43"/>
        <v>0</v>
      </c>
    </row>
    <row r="1362" spans="7:8">
      <c r="G1362" s="9">
        <f t="shared" si="44"/>
        <v>0</v>
      </c>
      <c r="H1362" s="9">
        <f t="shared" si="43"/>
        <v>0</v>
      </c>
    </row>
    <row r="1363" spans="7:8">
      <c r="G1363" s="9">
        <f t="shared" si="44"/>
        <v>0</v>
      </c>
      <c r="H1363" s="9">
        <f t="shared" si="43"/>
        <v>0</v>
      </c>
    </row>
    <row r="1364" spans="7:8">
      <c r="G1364" s="9">
        <f t="shared" si="44"/>
        <v>0</v>
      </c>
      <c r="H1364" s="9">
        <f t="shared" si="43"/>
        <v>0</v>
      </c>
    </row>
    <row r="1365" spans="7:8">
      <c r="G1365" s="9">
        <f t="shared" si="44"/>
        <v>0</v>
      </c>
      <c r="H1365" s="9">
        <f t="shared" si="43"/>
        <v>0</v>
      </c>
    </row>
    <row r="1366" spans="7:8">
      <c r="G1366" s="9">
        <f t="shared" si="44"/>
        <v>0</v>
      </c>
      <c r="H1366" s="9">
        <f t="shared" si="43"/>
        <v>0</v>
      </c>
    </row>
    <row r="1367" spans="7:8">
      <c r="G1367" s="9">
        <f t="shared" si="44"/>
        <v>0</v>
      </c>
      <c r="H1367" s="9">
        <f t="shared" si="43"/>
        <v>0</v>
      </c>
    </row>
    <row r="1368" spans="7:8">
      <c r="G1368" s="9">
        <f t="shared" si="44"/>
        <v>0</v>
      </c>
      <c r="H1368" s="9">
        <f t="shared" si="43"/>
        <v>0</v>
      </c>
    </row>
    <row r="1369" spans="7:8">
      <c r="G1369" s="9">
        <f t="shared" si="44"/>
        <v>0</v>
      </c>
      <c r="H1369" s="9">
        <f t="shared" si="43"/>
        <v>0</v>
      </c>
    </row>
    <row r="1370" spans="7:8">
      <c r="G1370" s="9">
        <f t="shared" si="44"/>
        <v>0</v>
      </c>
      <c r="H1370" s="9">
        <f t="shared" si="43"/>
        <v>0</v>
      </c>
    </row>
    <row r="1371" spans="7:8">
      <c r="G1371" s="9">
        <f t="shared" si="44"/>
        <v>0</v>
      </c>
      <c r="H1371" s="9">
        <f t="shared" si="43"/>
        <v>0</v>
      </c>
    </row>
    <row r="1372" spans="7:8">
      <c r="G1372" s="9">
        <f t="shared" si="44"/>
        <v>0</v>
      </c>
      <c r="H1372" s="9">
        <f t="shared" si="43"/>
        <v>0</v>
      </c>
    </row>
    <row r="1373" spans="7:8">
      <c r="G1373" s="9">
        <f t="shared" si="44"/>
        <v>0</v>
      </c>
      <c r="H1373" s="9">
        <f t="shared" si="43"/>
        <v>0</v>
      </c>
    </row>
    <row r="1374" spans="7:8">
      <c r="G1374" s="9">
        <f t="shared" si="44"/>
        <v>0</v>
      </c>
      <c r="H1374" s="9">
        <f t="shared" si="43"/>
        <v>0</v>
      </c>
    </row>
    <row r="1375" spans="7:8">
      <c r="G1375" s="9">
        <f t="shared" si="44"/>
        <v>0</v>
      </c>
      <c r="H1375" s="9">
        <f t="shared" si="43"/>
        <v>0</v>
      </c>
    </row>
    <row r="1376" spans="7:8">
      <c r="G1376" s="9">
        <f t="shared" si="44"/>
        <v>0</v>
      </c>
      <c r="H1376" s="9">
        <f t="shared" si="43"/>
        <v>0</v>
      </c>
    </row>
    <row r="1377" spans="7:8">
      <c r="G1377" s="9">
        <f t="shared" si="44"/>
        <v>0</v>
      </c>
      <c r="H1377" s="9">
        <f t="shared" si="43"/>
        <v>0</v>
      </c>
    </row>
    <row r="1378" spans="7:8">
      <c r="G1378" s="9">
        <f t="shared" si="44"/>
        <v>0</v>
      </c>
      <c r="H1378" s="9">
        <f t="shared" si="43"/>
        <v>0</v>
      </c>
    </row>
    <row r="1379" spans="7:8">
      <c r="G1379" s="9">
        <f t="shared" si="44"/>
        <v>0</v>
      </c>
      <c r="H1379" s="9">
        <f t="shared" si="43"/>
        <v>0</v>
      </c>
    </row>
    <row r="1380" spans="7:8">
      <c r="G1380" s="9">
        <f t="shared" si="44"/>
        <v>0</v>
      </c>
      <c r="H1380" s="9">
        <f t="shared" si="43"/>
        <v>0</v>
      </c>
    </row>
    <row r="1381" spans="7:8">
      <c r="G1381" s="9">
        <f t="shared" si="44"/>
        <v>0</v>
      </c>
      <c r="H1381" s="9">
        <f t="shared" si="43"/>
        <v>0</v>
      </c>
    </row>
    <row r="1382" spans="7:8">
      <c r="G1382" s="9">
        <f t="shared" si="44"/>
        <v>0</v>
      </c>
      <c r="H1382" s="9">
        <f t="shared" si="43"/>
        <v>0</v>
      </c>
    </row>
    <row r="1383" spans="7:8">
      <c r="G1383" s="9">
        <f t="shared" si="44"/>
        <v>0</v>
      </c>
      <c r="H1383" s="9">
        <f t="shared" si="43"/>
        <v>0</v>
      </c>
    </row>
    <row r="1384" spans="7:8">
      <c r="G1384" s="9">
        <f t="shared" si="44"/>
        <v>0</v>
      </c>
      <c r="H1384" s="9">
        <f t="shared" si="43"/>
        <v>0</v>
      </c>
    </row>
    <row r="1385" spans="7:8">
      <c r="G1385" s="9">
        <f t="shared" si="44"/>
        <v>0</v>
      </c>
      <c r="H1385" s="9">
        <f t="shared" si="43"/>
        <v>0</v>
      </c>
    </row>
    <row r="1386" spans="7:8">
      <c r="G1386" s="9">
        <f t="shared" si="44"/>
        <v>0</v>
      </c>
      <c r="H1386" s="9">
        <f t="shared" si="43"/>
        <v>0</v>
      </c>
    </row>
    <row r="1387" spans="7:8">
      <c r="G1387" s="9">
        <f t="shared" si="44"/>
        <v>0</v>
      </c>
      <c r="H1387" s="9">
        <f t="shared" si="43"/>
        <v>0</v>
      </c>
    </row>
    <row r="1388" spans="7:8">
      <c r="G1388" s="9">
        <f t="shared" si="44"/>
        <v>0</v>
      </c>
      <c r="H1388" s="9">
        <f t="shared" si="43"/>
        <v>0</v>
      </c>
    </row>
    <row r="1389" spans="7:8">
      <c r="G1389" s="9">
        <f t="shared" si="44"/>
        <v>0</v>
      </c>
      <c r="H1389" s="9">
        <f t="shared" si="43"/>
        <v>0</v>
      </c>
    </row>
    <row r="1390" spans="7:8">
      <c r="G1390" s="9">
        <f t="shared" si="44"/>
        <v>0</v>
      </c>
      <c r="H1390" s="9">
        <f t="shared" si="43"/>
        <v>0</v>
      </c>
    </row>
    <row r="1391" spans="7:8">
      <c r="G1391" s="9">
        <f t="shared" si="44"/>
        <v>0</v>
      </c>
      <c r="H1391" s="9">
        <f t="shared" si="43"/>
        <v>0</v>
      </c>
    </row>
    <row r="1392" spans="7:8">
      <c r="G1392" s="9">
        <f t="shared" si="44"/>
        <v>0</v>
      </c>
      <c r="H1392" s="9">
        <f t="shared" si="43"/>
        <v>0</v>
      </c>
    </row>
    <row r="1393" spans="7:8">
      <c r="G1393" s="9">
        <f t="shared" si="44"/>
        <v>0</v>
      </c>
      <c r="H1393" s="9">
        <f t="shared" si="43"/>
        <v>0</v>
      </c>
    </row>
    <row r="1394" spans="7:8">
      <c r="G1394" s="9">
        <f t="shared" si="44"/>
        <v>0</v>
      </c>
      <c r="H1394" s="9">
        <f t="shared" si="43"/>
        <v>0</v>
      </c>
    </row>
    <row r="1395" spans="7:8">
      <c r="G1395" s="9">
        <f t="shared" si="44"/>
        <v>0</v>
      </c>
      <c r="H1395" s="9">
        <f t="shared" si="43"/>
        <v>0</v>
      </c>
    </row>
    <row r="1396" spans="7:8">
      <c r="G1396" s="9">
        <f t="shared" si="44"/>
        <v>0</v>
      </c>
      <c r="H1396" s="9">
        <f t="shared" si="43"/>
        <v>0</v>
      </c>
    </row>
    <row r="1397" spans="7:8">
      <c r="G1397" s="9">
        <f t="shared" si="44"/>
        <v>0</v>
      </c>
      <c r="H1397" s="9">
        <f t="shared" si="43"/>
        <v>0</v>
      </c>
    </row>
    <row r="1398" spans="7:8">
      <c r="G1398" s="9">
        <f t="shared" si="44"/>
        <v>0</v>
      </c>
      <c r="H1398" s="9">
        <f t="shared" si="43"/>
        <v>0</v>
      </c>
    </row>
    <row r="1399" spans="7:8">
      <c r="G1399" s="9">
        <f t="shared" si="44"/>
        <v>0</v>
      </c>
      <c r="H1399" s="9">
        <f t="shared" si="43"/>
        <v>0</v>
      </c>
    </row>
    <row r="1400" spans="7:8">
      <c r="G1400" s="9">
        <f t="shared" si="44"/>
        <v>0</v>
      </c>
      <c r="H1400" s="9">
        <f t="shared" si="43"/>
        <v>0</v>
      </c>
    </row>
    <row r="1401" spans="7:8">
      <c r="G1401" s="9">
        <f t="shared" si="44"/>
        <v>0</v>
      </c>
      <c r="H1401" s="9">
        <f t="shared" si="43"/>
        <v>0</v>
      </c>
    </row>
    <row r="1402" spans="7:8">
      <c r="G1402" s="9">
        <f t="shared" si="44"/>
        <v>0</v>
      </c>
      <c r="H1402" s="9">
        <f t="shared" si="43"/>
        <v>0</v>
      </c>
    </row>
    <row r="1403" spans="7:8">
      <c r="G1403" s="9">
        <f t="shared" si="44"/>
        <v>0</v>
      </c>
      <c r="H1403" s="9">
        <f t="shared" ref="H1403:H1466" si="45">F1403-G1403</f>
        <v>0</v>
      </c>
    </row>
    <row r="1404" spans="7:8">
      <c r="G1404" s="9">
        <f t="shared" si="44"/>
        <v>0</v>
      </c>
      <c r="H1404" s="9">
        <f t="shared" si="45"/>
        <v>0</v>
      </c>
    </row>
    <row r="1405" spans="7:8">
      <c r="G1405" s="9">
        <f t="shared" si="44"/>
        <v>0</v>
      </c>
      <c r="H1405" s="9">
        <f t="shared" si="45"/>
        <v>0</v>
      </c>
    </row>
    <row r="1406" spans="7:8">
      <c r="G1406" s="9">
        <f t="shared" si="44"/>
        <v>0</v>
      </c>
      <c r="H1406" s="9">
        <f t="shared" si="45"/>
        <v>0</v>
      </c>
    </row>
    <row r="1407" spans="7:8">
      <c r="G1407" s="9">
        <f t="shared" si="44"/>
        <v>0</v>
      </c>
      <c r="H1407" s="9">
        <f t="shared" si="45"/>
        <v>0</v>
      </c>
    </row>
    <row r="1408" spans="7:8">
      <c r="G1408" s="9">
        <f t="shared" si="44"/>
        <v>0</v>
      </c>
      <c r="H1408" s="9">
        <f t="shared" si="45"/>
        <v>0</v>
      </c>
    </row>
    <row r="1409" spans="7:8">
      <c r="G1409" s="9">
        <f t="shared" si="44"/>
        <v>0</v>
      </c>
      <c r="H1409" s="9">
        <f t="shared" si="45"/>
        <v>0</v>
      </c>
    </row>
    <row r="1410" spans="7:8">
      <c r="G1410" s="9">
        <f t="shared" si="44"/>
        <v>0</v>
      </c>
      <c r="H1410" s="9">
        <f t="shared" si="45"/>
        <v>0</v>
      </c>
    </row>
    <row r="1411" spans="7:8">
      <c r="G1411" s="9">
        <f t="shared" si="44"/>
        <v>0</v>
      </c>
      <c r="H1411" s="9">
        <f t="shared" si="45"/>
        <v>0</v>
      </c>
    </row>
    <row r="1412" spans="7:8">
      <c r="G1412" s="9">
        <f t="shared" si="44"/>
        <v>0</v>
      </c>
      <c r="H1412" s="9">
        <f t="shared" si="45"/>
        <v>0</v>
      </c>
    </row>
    <row r="1413" spans="7:8">
      <c r="G1413" s="9">
        <f t="shared" si="44"/>
        <v>0</v>
      </c>
      <c r="H1413" s="9">
        <f t="shared" si="45"/>
        <v>0</v>
      </c>
    </row>
    <row r="1414" spans="7:8">
      <c r="G1414" s="9">
        <f t="shared" si="44"/>
        <v>0</v>
      </c>
      <c r="H1414" s="9">
        <f t="shared" si="45"/>
        <v>0</v>
      </c>
    </row>
    <row r="1415" spans="7:8">
      <c r="G1415" s="9">
        <f t="shared" si="44"/>
        <v>0</v>
      </c>
      <c r="H1415" s="9">
        <f t="shared" si="45"/>
        <v>0</v>
      </c>
    </row>
    <row r="1416" spans="7:8">
      <c r="G1416" s="9">
        <f t="shared" si="44"/>
        <v>0</v>
      </c>
      <c r="H1416" s="9">
        <f t="shared" si="45"/>
        <v>0</v>
      </c>
    </row>
    <row r="1417" spans="7:8">
      <c r="G1417" s="9">
        <f t="shared" si="44"/>
        <v>0</v>
      </c>
      <c r="H1417" s="9">
        <f t="shared" si="45"/>
        <v>0</v>
      </c>
    </row>
    <row r="1418" spans="7:8">
      <c r="G1418" s="9">
        <f t="shared" si="44"/>
        <v>0</v>
      </c>
      <c r="H1418" s="9">
        <f t="shared" si="45"/>
        <v>0</v>
      </c>
    </row>
    <row r="1419" spans="7:8">
      <c r="G1419" s="9">
        <f t="shared" si="44"/>
        <v>0</v>
      </c>
      <c r="H1419" s="9">
        <f t="shared" si="45"/>
        <v>0</v>
      </c>
    </row>
    <row r="1420" spans="7:8">
      <c r="G1420" s="9">
        <f t="shared" ref="G1420:G1483" si="46">IFERROR(F1420/(1+J1420/100),0)</f>
        <v>0</v>
      </c>
      <c r="H1420" s="9">
        <f t="shared" si="45"/>
        <v>0</v>
      </c>
    </row>
    <row r="1421" spans="7:8">
      <c r="G1421" s="9">
        <f t="shared" si="46"/>
        <v>0</v>
      </c>
      <c r="H1421" s="9">
        <f t="shared" si="45"/>
        <v>0</v>
      </c>
    </row>
    <row r="1422" spans="7:8">
      <c r="G1422" s="9">
        <f t="shared" si="46"/>
        <v>0</v>
      </c>
      <c r="H1422" s="9">
        <f t="shared" si="45"/>
        <v>0</v>
      </c>
    </row>
    <row r="1423" spans="7:8">
      <c r="G1423" s="9">
        <f t="shared" si="46"/>
        <v>0</v>
      </c>
      <c r="H1423" s="9">
        <f t="shared" si="45"/>
        <v>0</v>
      </c>
    </row>
    <row r="1424" spans="7:8">
      <c r="G1424" s="9">
        <f t="shared" si="46"/>
        <v>0</v>
      </c>
      <c r="H1424" s="9">
        <f t="shared" si="45"/>
        <v>0</v>
      </c>
    </row>
    <row r="1425" spans="7:8">
      <c r="G1425" s="9">
        <f t="shared" si="46"/>
        <v>0</v>
      </c>
      <c r="H1425" s="9">
        <f t="shared" si="45"/>
        <v>0</v>
      </c>
    </row>
    <row r="1426" spans="7:8">
      <c r="G1426" s="9">
        <f t="shared" si="46"/>
        <v>0</v>
      </c>
      <c r="H1426" s="9">
        <f t="shared" si="45"/>
        <v>0</v>
      </c>
    </row>
    <row r="1427" spans="7:8">
      <c r="G1427" s="9">
        <f t="shared" si="46"/>
        <v>0</v>
      </c>
      <c r="H1427" s="9">
        <f t="shared" si="45"/>
        <v>0</v>
      </c>
    </row>
    <row r="1428" spans="7:8">
      <c r="G1428" s="9">
        <f t="shared" si="46"/>
        <v>0</v>
      </c>
      <c r="H1428" s="9">
        <f t="shared" si="45"/>
        <v>0</v>
      </c>
    </row>
    <row r="1429" spans="7:8">
      <c r="G1429" s="9">
        <f t="shared" si="46"/>
        <v>0</v>
      </c>
      <c r="H1429" s="9">
        <f t="shared" si="45"/>
        <v>0</v>
      </c>
    </row>
    <row r="1430" spans="7:8">
      <c r="G1430" s="9">
        <f t="shared" si="46"/>
        <v>0</v>
      </c>
      <c r="H1430" s="9">
        <f t="shared" si="45"/>
        <v>0</v>
      </c>
    </row>
    <row r="1431" spans="7:8">
      <c r="G1431" s="9">
        <f t="shared" si="46"/>
        <v>0</v>
      </c>
      <c r="H1431" s="9">
        <f t="shared" si="45"/>
        <v>0</v>
      </c>
    </row>
    <row r="1432" spans="7:8">
      <c r="G1432" s="9">
        <f t="shared" si="46"/>
        <v>0</v>
      </c>
      <c r="H1432" s="9">
        <f t="shared" si="45"/>
        <v>0</v>
      </c>
    </row>
    <row r="1433" spans="7:8">
      <c r="G1433" s="9">
        <f t="shared" si="46"/>
        <v>0</v>
      </c>
      <c r="H1433" s="9">
        <f t="shared" si="45"/>
        <v>0</v>
      </c>
    </row>
    <row r="1434" spans="7:8">
      <c r="G1434" s="9">
        <f t="shared" si="46"/>
        <v>0</v>
      </c>
      <c r="H1434" s="9">
        <f t="shared" si="45"/>
        <v>0</v>
      </c>
    </row>
    <row r="1435" spans="7:8">
      <c r="G1435" s="9">
        <f t="shared" si="46"/>
        <v>0</v>
      </c>
      <c r="H1435" s="9">
        <f t="shared" si="45"/>
        <v>0</v>
      </c>
    </row>
    <row r="1436" spans="7:8">
      <c r="G1436" s="9">
        <f t="shared" si="46"/>
        <v>0</v>
      </c>
      <c r="H1436" s="9">
        <f t="shared" si="45"/>
        <v>0</v>
      </c>
    </row>
    <row r="1437" spans="7:8">
      <c r="G1437" s="9">
        <f t="shared" si="46"/>
        <v>0</v>
      </c>
      <c r="H1437" s="9">
        <f t="shared" si="45"/>
        <v>0</v>
      </c>
    </row>
    <row r="1438" spans="7:8">
      <c r="G1438" s="9">
        <f t="shared" si="46"/>
        <v>0</v>
      </c>
      <c r="H1438" s="9">
        <f t="shared" si="45"/>
        <v>0</v>
      </c>
    </row>
    <row r="1439" spans="7:8">
      <c r="G1439" s="9">
        <f t="shared" si="46"/>
        <v>0</v>
      </c>
      <c r="H1439" s="9">
        <f t="shared" si="45"/>
        <v>0</v>
      </c>
    </row>
    <row r="1440" spans="7:8">
      <c r="G1440" s="9">
        <f t="shared" si="46"/>
        <v>0</v>
      </c>
      <c r="H1440" s="9">
        <f t="shared" si="45"/>
        <v>0</v>
      </c>
    </row>
    <row r="1441" spans="7:8">
      <c r="G1441" s="9">
        <f t="shared" si="46"/>
        <v>0</v>
      </c>
      <c r="H1441" s="9">
        <f t="shared" si="45"/>
        <v>0</v>
      </c>
    </row>
    <row r="1442" spans="7:8">
      <c r="G1442" s="9">
        <f t="shared" si="46"/>
        <v>0</v>
      </c>
      <c r="H1442" s="9">
        <f t="shared" si="45"/>
        <v>0</v>
      </c>
    </row>
    <row r="1443" spans="7:8">
      <c r="G1443" s="9">
        <f t="shared" si="46"/>
        <v>0</v>
      </c>
      <c r="H1443" s="9">
        <f t="shared" si="45"/>
        <v>0</v>
      </c>
    </row>
    <row r="1444" spans="7:8">
      <c r="G1444" s="9">
        <f t="shared" si="46"/>
        <v>0</v>
      </c>
      <c r="H1444" s="9">
        <f t="shared" si="45"/>
        <v>0</v>
      </c>
    </row>
    <row r="1445" spans="7:8">
      <c r="G1445" s="9">
        <f t="shared" si="46"/>
        <v>0</v>
      </c>
      <c r="H1445" s="9">
        <f t="shared" si="45"/>
        <v>0</v>
      </c>
    </row>
    <row r="1446" spans="7:8">
      <c r="G1446" s="9">
        <f t="shared" si="46"/>
        <v>0</v>
      </c>
      <c r="H1446" s="9">
        <f t="shared" si="45"/>
        <v>0</v>
      </c>
    </row>
    <row r="1447" spans="7:8">
      <c r="G1447" s="9">
        <f t="shared" si="46"/>
        <v>0</v>
      </c>
      <c r="H1447" s="9">
        <f t="shared" si="45"/>
        <v>0</v>
      </c>
    </row>
    <row r="1448" spans="7:8">
      <c r="G1448" s="9">
        <f t="shared" si="46"/>
        <v>0</v>
      </c>
      <c r="H1448" s="9">
        <f t="shared" si="45"/>
        <v>0</v>
      </c>
    </row>
    <row r="1449" spans="7:8">
      <c r="G1449" s="9">
        <f t="shared" si="46"/>
        <v>0</v>
      </c>
      <c r="H1449" s="9">
        <f t="shared" si="45"/>
        <v>0</v>
      </c>
    </row>
    <row r="1450" spans="7:8">
      <c r="G1450" s="9">
        <f t="shared" si="46"/>
        <v>0</v>
      </c>
      <c r="H1450" s="9">
        <f t="shared" si="45"/>
        <v>0</v>
      </c>
    </row>
    <row r="1451" spans="7:8">
      <c r="G1451" s="9">
        <f t="shared" si="46"/>
        <v>0</v>
      </c>
      <c r="H1451" s="9">
        <f t="shared" si="45"/>
        <v>0</v>
      </c>
    </row>
    <row r="1452" spans="7:8">
      <c r="G1452" s="9">
        <f t="shared" si="46"/>
        <v>0</v>
      </c>
      <c r="H1452" s="9">
        <f t="shared" si="45"/>
        <v>0</v>
      </c>
    </row>
    <row r="1453" spans="7:8">
      <c r="G1453" s="9">
        <f t="shared" si="46"/>
        <v>0</v>
      </c>
      <c r="H1453" s="9">
        <f t="shared" si="45"/>
        <v>0</v>
      </c>
    </row>
    <row r="1454" spans="7:8">
      <c r="G1454" s="9">
        <f t="shared" si="46"/>
        <v>0</v>
      </c>
      <c r="H1454" s="9">
        <f t="shared" si="45"/>
        <v>0</v>
      </c>
    </row>
    <row r="1455" spans="7:8">
      <c r="G1455" s="9">
        <f t="shared" si="46"/>
        <v>0</v>
      </c>
      <c r="H1455" s="9">
        <f t="shared" si="45"/>
        <v>0</v>
      </c>
    </row>
    <row r="1456" spans="7:8">
      <c r="G1456" s="9">
        <f t="shared" si="46"/>
        <v>0</v>
      </c>
      <c r="H1456" s="9">
        <f t="shared" si="45"/>
        <v>0</v>
      </c>
    </row>
    <row r="1457" spans="7:8">
      <c r="G1457" s="9">
        <f t="shared" si="46"/>
        <v>0</v>
      </c>
      <c r="H1457" s="9">
        <f t="shared" si="45"/>
        <v>0</v>
      </c>
    </row>
    <row r="1458" spans="7:8">
      <c r="G1458" s="9">
        <f t="shared" si="46"/>
        <v>0</v>
      </c>
      <c r="H1458" s="9">
        <f t="shared" si="45"/>
        <v>0</v>
      </c>
    </row>
    <row r="1459" spans="7:8">
      <c r="G1459" s="9">
        <f t="shared" si="46"/>
        <v>0</v>
      </c>
      <c r="H1459" s="9">
        <f t="shared" si="45"/>
        <v>0</v>
      </c>
    </row>
    <row r="1460" spans="7:8">
      <c r="G1460" s="9">
        <f t="shared" si="46"/>
        <v>0</v>
      </c>
      <c r="H1460" s="9">
        <f t="shared" si="45"/>
        <v>0</v>
      </c>
    </row>
    <row r="1461" spans="7:8">
      <c r="G1461" s="9">
        <f t="shared" si="46"/>
        <v>0</v>
      </c>
      <c r="H1461" s="9">
        <f t="shared" si="45"/>
        <v>0</v>
      </c>
    </row>
    <row r="1462" spans="7:8">
      <c r="G1462" s="9">
        <f t="shared" si="46"/>
        <v>0</v>
      </c>
      <c r="H1462" s="9">
        <f t="shared" si="45"/>
        <v>0</v>
      </c>
    </row>
    <row r="1463" spans="7:8">
      <c r="G1463" s="9">
        <f t="shared" si="46"/>
        <v>0</v>
      </c>
      <c r="H1463" s="9">
        <f t="shared" si="45"/>
        <v>0</v>
      </c>
    </row>
    <row r="1464" spans="7:8">
      <c r="G1464" s="9">
        <f t="shared" si="46"/>
        <v>0</v>
      </c>
      <c r="H1464" s="9">
        <f t="shared" si="45"/>
        <v>0</v>
      </c>
    </row>
    <row r="1465" spans="7:8">
      <c r="G1465" s="9">
        <f t="shared" si="46"/>
        <v>0</v>
      </c>
      <c r="H1465" s="9">
        <f t="shared" si="45"/>
        <v>0</v>
      </c>
    </row>
    <row r="1466" spans="7:8">
      <c r="G1466" s="9">
        <f t="shared" si="46"/>
        <v>0</v>
      </c>
      <c r="H1466" s="9">
        <f t="shared" si="45"/>
        <v>0</v>
      </c>
    </row>
    <row r="1467" spans="7:8">
      <c r="G1467" s="9">
        <f t="shared" si="46"/>
        <v>0</v>
      </c>
      <c r="H1467" s="9">
        <f t="shared" ref="H1467:H1530" si="47">F1467-G1467</f>
        <v>0</v>
      </c>
    </row>
    <row r="1468" spans="7:8">
      <c r="G1468" s="9">
        <f t="shared" si="46"/>
        <v>0</v>
      </c>
      <c r="H1468" s="9">
        <f t="shared" si="47"/>
        <v>0</v>
      </c>
    </row>
    <row r="1469" spans="7:8">
      <c r="G1469" s="9">
        <f t="shared" si="46"/>
        <v>0</v>
      </c>
      <c r="H1469" s="9">
        <f t="shared" si="47"/>
        <v>0</v>
      </c>
    </row>
    <row r="1470" spans="7:8">
      <c r="G1470" s="9">
        <f t="shared" si="46"/>
        <v>0</v>
      </c>
      <c r="H1470" s="9">
        <f t="shared" si="47"/>
        <v>0</v>
      </c>
    </row>
    <row r="1471" spans="7:8">
      <c r="G1471" s="9">
        <f t="shared" si="46"/>
        <v>0</v>
      </c>
      <c r="H1471" s="9">
        <f t="shared" si="47"/>
        <v>0</v>
      </c>
    </row>
    <row r="1472" spans="7:8">
      <c r="G1472" s="9">
        <f t="shared" si="46"/>
        <v>0</v>
      </c>
      <c r="H1472" s="9">
        <f t="shared" si="47"/>
        <v>0</v>
      </c>
    </row>
    <row r="1473" spans="7:8">
      <c r="G1473" s="9">
        <f t="shared" si="46"/>
        <v>0</v>
      </c>
      <c r="H1473" s="9">
        <f t="shared" si="47"/>
        <v>0</v>
      </c>
    </row>
    <row r="1474" spans="7:8">
      <c r="G1474" s="9">
        <f t="shared" si="46"/>
        <v>0</v>
      </c>
      <c r="H1474" s="9">
        <f t="shared" si="47"/>
        <v>0</v>
      </c>
    </row>
    <row r="1475" spans="7:8">
      <c r="G1475" s="9">
        <f t="shared" si="46"/>
        <v>0</v>
      </c>
      <c r="H1475" s="9">
        <f t="shared" si="47"/>
        <v>0</v>
      </c>
    </row>
    <row r="1476" spans="7:8">
      <c r="G1476" s="9">
        <f t="shared" si="46"/>
        <v>0</v>
      </c>
      <c r="H1476" s="9">
        <f t="shared" si="47"/>
        <v>0</v>
      </c>
    </row>
    <row r="1477" spans="7:8">
      <c r="G1477" s="9">
        <f t="shared" si="46"/>
        <v>0</v>
      </c>
      <c r="H1477" s="9">
        <f t="shared" si="47"/>
        <v>0</v>
      </c>
    </row>
    <row r="1478" spans="7:8">
      <c r="G1478" s="9">
        <f t="shared" si="46"/>
        <v>0</v>
      </c>
      <c r="H1478" s="9">
        <f t="shared" si="47"/>
        <v>0</v>
      </c>
    </row>
    <row r="1479" spans="7:8">
      <c r="G1479" s="9">
        <f t="shared" si="46"/>
        <v>0</v>
      </c>
      <c r="H1479" s="9">
        <f t="shared" si="47"/>
        <v>0</v>
      </c>
    </row>
    <row r="1480" spans="7:8">
      <c r="G1480" s="9">
        <f t="shared" si="46"/>
        <v>0</v>
      </c>
      <c r="H1480" s="9">
        <f t="shared" si="47"/>
        <v>0</v>
      </c>
    </row>
    <row r="1481" spans="7:8">
      <c r="G1481" s="9">
        <f t="shared" si="46"/>
        <v>0</v>
      </c>
      <c r="H1481" s="9">
        <f t="shared" si="47"/>
        <v>0</v>
      </c>
    </row>
    <row r="1482" spans="7:8">
      <c r="G1482" s="9">
        <f t="shared" si="46"/>
        <v>0</v>
      </c>
      <c r="H1482" s="9">
        <f t="shared" si="47"/>
        <v>0</v>
      </c>
    </row>
    <row r="1483" spans="7:8">
      <c r="G1483" s="9">
        <f t="shared" si="46"/>
        <v>0</v>
      </c>
      <c r="H1483" s="9">
        <f t="shared" si="47"/>
        <v>0</v>
      </c>
    </row>
    <row r="1484" spans="7:8">
      <c r="G1484" s="9">
        <f t="shared" ref="G1484:G1547" si="48">IFERROR(F1484/(1+J1484/100),0)</f>
        <v>0</v>
      </c>
      <c r="H1484" s="9">
        <f t="shared" si="47"/>
        <v>0</v>
      </c>
    </row>
    <row r="1485" spans="7:8">
      <c r="G1485" s="9">
        <f t="shared" si="48"/>
        <v>0</v>
      </c>
      <c r="H1485" s="9">
        <f t="shared" si="47"/>
        <v>0</v>
      </c>
    </row>
    <row r="1486" spans="7:8">
      <c r="G1486" s="9">
        <f t="shared" si="48"/>
        <v>0</v>
      </c>
      <c r="H1486" s="9">
        <f t="shared" si="47"/>
        <v>0</v>
      </c>
    </row>
    <row r="1487" spans="7:8">
      <c r="G1487" s="9">
        <f t="shared" si="48"/>
        <v>0</v>
      </c>
      <c r="H1487" s="9">
        <f t="shared" si="47"/>
        <v>0</v>
      </c>
    </row>
    <row r="1488" spans="7:8">
      <c r="G1488" s="9">
        <f t="shared" si="48"/>
        <v>0</v>
      </c>
      <c r="H1488" s="9">
        <f t="shared" si="47"/>
        <v>0</v>
      </c>
    </row>
    <row r="1489" spans="7:8">
      <c r="G1489" s="9">
        <f t="shared" si="48"/>
        <v>0</v>
      </c>
      <c r="H1489" s="9">
        <f t="shared" si="47"/>
        <v>0</v>
      </c>
    </row>
    <row r="1490" spans="7:8">
      <c r="G1490" s="9">
        <f t="shared" si="48"/>
        <v>0</v>
      </c>
      <c r="H1490" s="9">
        <f t="shared" si="47"/>
        <v>0</v>
      </c>
    </row>
    <row r="1491" spans="7:8">
      <c r="G1491" s="9">
        <f t="shared" si="48"/>
        <v>0</v>
      </c>
      <c r="H1491" s="9">
        <f t="shared" si="47"/>
        <v>0</v>
      </c>
    </row>
    <row r="1492" spans="7:8">
      <c r="G1492" s="9">
        <f t="shared" si="48"/>
        <v>0</v>
      </c>
      <c r="H1492" s="9">
        <f t="shared" si="47"/>
        <v>0</v>
      </c>
    </row>
    <row r="1493" spans="7:8">
      <c r="G1493" s="9">
        <f t="shared" si="48"/>
        <v>0</v>
      </c>
      <c r="H1493" s="9">
        <f t="shared" si="47"/>
        <v>0</v>
      </c>
    </row>
    <row r="1494" spans="7:8">
      <c r="G1494" s="9">
        <f t="shared" si="48"/>
        <v>0</v>
      </c>
      <c r="H1494" s="9">
        <f t="shared" si="47"/>
        <v>0</v>
      </c>
    </row>
    <row r="1495" spans="7:8">
      <c r="G1495" s="9">
        <f t="shared" si="48"/>
        <v>0</v>
      </c>
      <c r="H1495" s="9">
        <f t="shared" si="47"/>
        <v>0</v>
      </c>
    </row>
    <row r="1496" spans="7:8">
      <c r="G1496" s="9">
        <f t="shared" si="48"/>
        <v>0</v>
      </c>
      <c r="H1496" s="9">
        <f t="shared" si="47"/>
        <v>0</v>
      </c>
    </row>
    <row r="1497" spans="7:8">
      <c r="G1497" s="9">
        <f t="shared" si="48"/>
        <v>0</v>
      </c>
      <c r="H1497" s="9">
        <f t="shared" si="47"/>
        <v>0</v>
      </c>
    </row>
    <row r="1498" spans="7:8">
      <c r="G1498" s="9">
        <f t="shared" si="48"/>
        <v>0</v>
      </c>
      <c r="H1498" s="9">
        <f t="shared" si="47"/>
        <v>0</v>
      </c>
    </row>
    <row r="1499" spans="7:8">
      <c r="G1499" s="9">
        <f t="shared" si="48"/>
        <v>0</v>
      </c>
      <c r="H1499" s="9">
        <f t="shared" si="47"/>
        <v>0</v>
      </c>
    </row>
    <row r="1500" spans="7:8">
      <c r="G1500" s="9">
        <f t="shared" si="48"/>
        <v>0</v>
      </c>
      <c r="H1500" s="9">
        <f t="shared" si="47"/>
        <v>0</v>
      </c>
    </row>
    <row r="1501" spans="7:8">
      <c r="G1501" s="9">
        <f t="shared" si="48"/>
        <v>0</v>
      </c>
      <c r="H1501" s="9">
        <f t="shared" si="47"/>
        <v>0</v>
      </c>
    </row>
    <row r="1502" spans="7:8">
      <c r="G1502" s="9">
        <f t="shared" si="48"/>
        <v>0</v>
      </c>
      <c r="H1502" s="9">
        <f t="shared" si="47"/>
        <v>0</v>
      </c>
    </row>
    <row r="1503" spans="7:8">
      <c r="G1503" s="9">
        <f t="shared" si="48"/>
        <v>0</v>
      </c>
      <c r="H1503" s="9">
        <f t="shared" si="47"/>
        <v>0</v>
      </c>
    </row>
    <row r="1504" spans="7:8">
      <c r="G1504" s="9">
        <f t="shared" si="48"/>
        <v>0</v>
      </c>
      <c r="H1504" s="9">
        <f t="shared" si="47"/>
        <v>0</v>
      </c>
    </row>
    <row r="1505" spans="7:8">
      <c r="G1505" s="9">
        <f t="shared" si="48"/>
        <v>0</v>
      </c>
      <c r="H1505" s="9">
        <f t="shared" si="47"/>
        <v>0</v>
      </c>
    </row>
    <row r="1506" spans="7:8">
      <c r="G1506" s="9">
        <f t="shared" si="48"/>
        <v>0</v>
      </c>
      <c r="H1506" s="9">
        <f t="shared" si="47"/>
        <v>0</v>
      </c>
    </row>
    <row r="1507" spans="7:8">
      <c r="G1507" s="9">
        <f t="shared" si="48"/>
        <v>0</v>
      </c>
      <c r="H1507" s="9">
        <f t="shared" si="47"/>
        <v>0</v>
      </c>
    </row>
    <row r="1508" spans="7:8">
      <c r="G1508" s="9">
        <f t="shared" si="48"/>
        <v>0</v>
      </c>
      <c r="H1508" s="9">
        <f t="shared" si="47"/>
        <v>0</v>
      </c>
    </row>
    <row r="1509" spans="7:8">
      <c r="G1509" s="9">
        <f t="shared" si="48"/>
        <v>0</v>
      </c>
      <c r="H1509" s="9">
        <f t="shared" si="47"/>
        <v>0</v>
      </c>
    </row>
    <row r="1510" spans="7:8">
      <c r="G1510" s="9">
        <f t="shared" si="48"/>
        <v>0</v>
      </c>
      <c r="H1510" s="9">
        <f t="shared" si="47"/>
        <v>0</v>
      </c>
    </row>
    <row r="1511" spans="7:8">
      <c r="G1511" s="9">
        <f t="shared" si="48"/>
        <v>0</v>
      </c>
      <c r="H1511" s="9">
        <f t="shared" si="47"/>
        <v>0</v>
      </c>
    </row>
    <row r="1512" spans="7:8">
      <c r="G1512" s="9">
        <f t="shared" si="48"/>
        <v>0</v>
      </c>
      <c r="H1512" s="9">
        <f t="shared" si="47"/>
        <v>0</v>
      </c>
    </row>
    <row r="1513" spans="7:8">
      <c r="G1513" s="9">
        <f t="shared" si="48"/>
        <v>0</v>
      </c>
      <c r="H1513" s="9">
        <f t="shared" si="47"/>
        <v>0</v>
      </c>
    </row>
    <row r="1514" spans="7:8">
      <c r="G1514" s="9">
        <f t="shared" si="48"/>
        <v>0</v>
      </c>
      <c r="H1514" s="9">
        <f t="shared" si="47"/>
        <v>0</v>
      </c>
    </row>
    <row r="1515" spans="7:8">
      <c r="G1515" s="9">
        <f t="shared" si="48"/>
        <v>0</v>
      </c>
      <c r="H1515" s="9">
        <f t="shared" si="47"/>
        <v>0</v>
      </c>
    </row>
    <row r="1516" spans="7:8">
      <c r="G1516" s="9">
        <f t="shared" si="48"/>
        <v>0</v>
      </c>
      <c r="H1516" s="9">
        <f t="shared" si="47"/>
        <v>0</v>
      </c>
    </row>
    <row r="1517" spans="7:8">
      <c r="G1517" s="9">
        <f t="shared" si="48"/>
        <v>0</v>
      </c>
      <c r="H1517" s="9">
        <f t="shared" si="47"/>
        <v>0</v>
      </c>
    </row>
    <row r="1518" spans="7:8">
      <c r="G1518" s="9">
        <f t="shared" si="48"/>
        <v>0</v>
      </c>
      <c r="H1518" s="9">
        <f t="shared" si="47"/>
        <v>0</v>
      </c>
    </row>
    <row r="1519" spans="7:8">
      <c r="G1519" s="9">
        <f t="shared" si="48"/>
        <v>0</v>
      </c>
      <c r="H1519" s="9">
        <f t="shared" si="47"/>
        <v>0</v>
      </c>
    </row>
    <row r="1520" spans="7:8">
      <c r="G1520" s="9">
        <f t="shared" si="48"/>
        <v>0</v>
      </c>
      <c r="H1520" s="9">
        <f t="shared" si="47"/>
        <v>0</v>
      </c>
    </row>
    <row r="1521" spans="7:8">
      <c r="G1521" s="9">
        <f t="shared" si="48"/>
        <v>0</v>
      </c>
      <c r="H1521" s="9">
        <f t="shared" si="47"/>
        <v>0</v>
      </c>
    </row>
    <row r="1522" spans="7:8">
      <c r="G1522" s="9">
        <f t="shared" si="48"/>
        <v>0</v>
      </c>
      <c r="H1522" s="9">
        <f t="shared" si="47"/>
        <v>0</v>
      </c>
    </row>
    <row r="1523" spans="7:8">
      <c r="G1523" s="9">
        <f t="shared" si="48"/>
        <v>0</v>
      </c>
      <c r="H1523" s="9">
        <f t="shared" si="47"/>
        <v>0</v>
      </c>
    </row>
    <row r="1524" spans="7:8">
      <c r="G1524" s="9">
        <f t="shared" si="48"/>
        <v>0</v>
      </c>
      <c r="H1524" s="9">
        <f t="shared" si="47"/>
        <v>0</v>
      </c>
    </row>
    <row r="1525" spans="7:8">
      <c r="G1525" s="9">
        <f t="shared" si="48"/>
        <v>0</v>
      </c>
      <c r="H1525" s="9">
        <f t="shared" si="47"/>
        <v>0</v>
      </c>
    </row>
    <row r="1526" spans="7:8">
      <c r="G1526" s="9">
        <f t="shared" si="48"/>
        <v>0</v>
      </c>
      <c r="H1526" s="9">
        <f t="shared" si="47"/>
        <v>0</v>
      </c>
    </row>
    <row r="1527" spans="7:8">
      <c r="G1527" s="9">
        <f t="shared" si="48"/>
        <v>0</v>
      </c>
      <c r="H1527" s="9">
        <f t="shared" si="47"/>
        <v>0</v>
      </c>
    </row>
    <row r="1528" spans="7:8">
      <c r="G1528" s="9">
        <f t="shared" si="48"/>
        <v>0</v>
      </c>
      <c r="H1528" s="9">
        <f t="shared" si="47"/>
        <v>0</v>
      </c>
    </row>
    <row r="1529" spans="7:8">
      <c r="G1529" s="9">
        <f t="shared" si="48"/>
        <v>0</v>
      </c>
      <c r="H1529" s="9">
        <f t="shared" si="47"/>
        <v>0</v>
      </c>
    </row>
    <row r="1530" spans="7:8">
      <c r="G1530" s="9">
        <f t="shared" si="48"/>
        <v>0</v>
      </c>
      <c r="H1530" s="9">
        <f t="shared" si="47"/>
        <v>0</v>
      </c>
    </row>
    <row r="1531" spans="7:8">
      <c r="G1531" s="9">
        <f t="shared" si="48"/>
        <v>0</v>
      </c>
      <c r="H1531" s="9">
        <f t="shared" ref="H1531:H1594" si="49">F1531-G1531</f>
        <v>0</v>
      </c>
    </row>
    <row r="1532" spans="7:8">
      <c r="G1532" s="9">
        <f t="shared" si="48"/>
        <v>0</v>
      </c>
      <c r="H1532" s="9">
        <f t="shared" si="49"/>
        <v>0</v>
      </c>
    </row>
    <row r="1533" spans="7:8">
      <c r="G1533" s="9">
        <f t="shared" si="48"/>
        <v>0</v>
      </c>
      <c r="H1533" s="9">
        <f t="shared" si="49"/>
        <v>0</v>
      </c>
    </row>
    <row r="1534" spans="7:8">
      <c r="G1534" s="9">
        <f t="shared" si="48"/>
        <v>0</v>
      </c>
      <c r="H1534" s="9">
        <f t="shared" si="49"/>
        <v>0</v>
      </c>
    </row>
    <row r="1535" spans="7:8">
      <c r="G1535" s="9">
        <f t="shared" si="48"/>
        <v>0</v>
      </c>
      <c r="H1535" s="9">
        <f t="shared" si="49"/>
        <v>0</v>
      </c>
    </row>
    <row r="1536" spans="7:8">
      <c r="G1536" s="9">
        <f t="shared" si="48"/>
        <v>0</v>
      </c>
      <c r="H1536" s="9">
        <f t="shared" si="49"/>
        <v>0</v>
      </c>
    </row>
    <row r="1537" spans="7:8">
      <c r="G1537" s="9">
        <f t="shared" si="48"/>
        <v>0</v>
      </c>
      <c r="H1537" s="9">
        <f t="shared" si="49"/>
        <v>0</v>
      </c>
    </row>
    <row r="1538" spans="7:8">
      <c r="G1538" s="9">
        <f t="shared" si="48"/>
        <v>0</v>
      </c>
      <c r="H1538" s="9">
        <f t="shared" si="49"/>
        <v>0</v>
      </c>
    </row>
    <row r="1539" spans="7:8">
      <c r="G1539" s="9">
        <f t="shared" si="48"/>
        <v>0</v>
      </c>
      <c r="H1539" s="9">
        <f t="shared" si="49"/>
        <v>0</v>
      </c>
    </row>
    <row r="1540" spans="7:8">
      <c r="G1540" s="9">
        <f t="shared" si="48"/>
        <v>0</v>
      </c>
      <c r="H1540" s="9">
        <f t="shared" si="49"/>
        <v>0</v>
      </c>
    </row>
    <row r="1541" spans="7:8">
      <c r="G1541" s="9">
        <f t="shared" si="48"/>
        <v>0</v>
      </c>
      <c r="H1541" s="9">
        <f t="shared" si="49"/>
        <v>0</v>
      </c>
    </row>
    <row r="1542" spans="7:8">
      <c r="G1542" s="9">
        <f t="shared" si="48"/>
        <v>0</v>
      </c>
      <c r="H1542" s="9">
        <f t="shared" si="49"/>
        <v>0</v>
      </c>
    </row>
    <row r="1543" spans="7:8">
      <c r="G1543" s="9">
        <f t="shared" si="48"/>
        <v>0</v>
      </c>
      <c r="H1543" s="9">
        <f t="shared" si="49"/>
        <v>0</v>
      </c>
    </row>
    <row r="1544" spans="7:8">
      <c r="G1544" s="9">
        <f t="shared" si="48"/>
        <v>0</v>
      </c>
      <c r="H1544" s="9">
        <f t="shared" si="49"/>
        <v>0</v>
      </c>
    </row>
    <row r="1545" spans="7:8">
      <c r="G1545" s="9">
        <f t="shared" si="48"/>
        <v>0</v>
      </c>
      <c r="H1545" s="9">
        <f t="shared" si="49"/>
        <v>0</v>
      </c>
    </row>
    <row r="1546" spans="7:8">
      <c r="G1546" s="9">
        <f t="shared" si="48"/>
        <v>0</v>
      </c>
      <c r="H1546" s="9">
        <f t="shared" si="49"/>
        <v>0</v>
      </c>
    </row>
    <row r="1547" spans="7:8">
      <c r="G1547" s="9">
        <f t="shared" si="48"/>
        <v>0</v>
      </c>
      <c r="H1547" s="9">
        <f t="shared" si="49"/>
        <v>0</v>
      </c>
    </row>
    <row r="1548" spans="7:8">
      <c r="G1548" s="9">
        <f t="shared" ref="G1548:G1611" si="50">IFERROR(F1548/(1+J1548/100),0)</f>
        <v>0</v>
      </c>
      <c r="H1548" s="9">
        <f t="shared" si="49"/>
        <v>0</v>
      </c>
    </row>
    <row r="1549" spans="7:8">
      <c r="G1549" s="9">
        <f t="shared" si="50"/>
        <v>0</v>
      </c>
      <c r="H1549" s="9">
        <f t="shared" si="49"/>
        <v>0</v>
      </c>
    </row>
    <row r="1550" spans="7:8">
      <c r="G1550" s="9">
        <f t="shared" si="50"/>
        <v>0</v>
      </c>
      <c r="H1550" s="9">
        <f t="shared" si="49"/>
        <v>0</v>
      </c>
    </row>
    <row r="1551" spans="7:8">
      <c r="G1551" s="9">
        <f t="shared" si="50"/>
        <v>0</v>
      </c>
      <c r="H1551" s="9">
        <f t="shared" si="49"/>
        <v>0</v>
      </c>
    </row>
    <row r="1552" spans="7:8">
      <c r="G1552" s="9">
        <f t="shared" si="50"/>
        <v>0</v>
      </c>
      <c r="H1552" s="9">
        <f t="shared" si="49"/>
        <v>0</v>
      </c>
    </row>
    <row r="1553" spans="7:8">
      <c r="G1553" s="9">
        <f t="shared" si="50"/>
        <v>0</v>
      </c>
      <c r="H1553" s="9">
        <f t="shared" si="49"/>
        <v>0</v>
      </c>
    </row>
    <row r="1554" spans="7:8">
      <c r="G1554" s="9">
        <f t="shared" si="50"/>
        <v>0</v>
      </c>
      <c r="H1554" s="9">
        <f t="shared" si="49"/>
        <v>0</v>
      </c>
    </row>
    <row r="1555" spans="7:8">
      <c r="G1555" s="9">
        <f t="shared" si="50"/>
        <v>0</v>
      </c>
      <c r="H1555" s="9">
        <f t="shared" si="49"/>
        <v>0</v>
      </c>
    </row>
    <row r="1556" spans="7:8">
      <c r="G1556" s="9">
        <f t="shared" si="50"/>
        <v>0</v>
      </c>
      <c r="H1556" s="9">
        <f t="shared" si="49"/>
        <v>0</v>
      </c>
    </row>
    <row r="1557" spans="7:8">
      <c r="G1557" s="9">
        <f t="shared" si="50"/>
        <v>0</v>
      </c>
      <c r="H1557" s="9">
        <f t="shared" si="49"/>
        <v>0</v>
      </c>
    </row>
    <row r="1558" spans="7:8">
      <c r="G1558" s="9">
        <f t="shared" si="50"/>
        <v>0</v>
      </c>
      <c r="H1558" s="9">
        <f t="shared" si="49"/>
        <v>0</v>
      </c>
    </row>
    <row r="1559" spans="7:8">
      <c r="G1559" s="9">
        <f t="shared" si="50"/>
        <v>0</v>
      </c>
      <c r="H1559" s="9">
        <f t="shared" si="49"/>
        <v>0</v>
      </c>
    </row>
    <row r="1560" spans="7:8">
      <c r="G1560" s="9">
        <f t="shared" si="50"/>
        <v>0</v>
      </c>
      <c r="H1560" s="9">
        <f t="shared" si="49"/>
        <v>0</v>
      </c>
    </row>
    <row r="1561" spans="7:8">
      <c r="G1561" s="9">
        <f t="shared" si="50"/>
        <v>0</v>
      </c>
      <c r="H1561" s="9">
        <f t="shared" si="49"/>
        <v>0</v>
      </c>
    </row>
    <row r="1562" spans="7:8">
      <c r="G1562" s="9">
        <f t="shared" si="50"/>
        <v>0</v>
      </c>
      <c r="H1562" s="9">
        <f t="shared" si="49"/>
        <v>0</v>
      </c>
    </row>
    <row r="1563" spans="7:8">
      <c r="G1563" s="9">
        <f t="shared" si="50"/>
        <v>0</v>
      </c>
      <c r="H1563" s="9">
        <f t="shared" si="49"/>
        <v>0</v>
      </c>
    </row>
    <row r="1564" spans="7:8">
      <c r="G1564" s="9">
        <f t="shared" si="50"/>
        <v>0</v>
      </c>
      <c r="H1564" s="9">
        <f t="shared" si="49"/>
        <v>0</v>
      </c>
    </row>
    <row r="1565" spans="7:8">
      <c r="G1565" s="9">
        <f t="shared" si="50"/>
        <v>0</v>
      </c>
      <c r="H1565" s="9">
        <f t="shared" si="49"/>
        <v>0</v>
      </c>
    </row>
    <row r="1566" spans="7:8">
      <c r="G1566" s="9">
        <f t="shared" si="50"/>
        <v>0</v>
      </c>
      <c r="H1566" s="9">
        <f t="shared" si="49"/>
        <v>0</v>
      </c>
    </row>
    <row r="1567" spans="7:8">
      <c r="G1567" s="9">
        <f t="shared" si="50"/>
        <v>0</v>
      </c>
      <c r="H1567" s="9">
        <f t="shared" si="49"/>
        <v>0</v>
      </c>
    </row>
    <row r="1568" spans="7:8">
      <c r="G1568" s="9">
        <f t="shared" si="50"/>
        <v>0</v>
      </c>
      <c r="H1568" s="9">
        <f t="shared" si="49"/>
        <v>0</v>
      </c>
    </row>
    <row r="1569" spans="7:8">
      <c r="G1569" s="9">
        <f t="shared" si="50"/>
        <v>0</v>
      </c>
      <c r="H1569" s="9">
        <f t="shared" si="49"/>
        <v>0</v>
      </c>
    </row>
    <row r="1570" spans="7:8">
      <c r="G1570" s="9">
        <f t="shared" si="50"/>
        <v>0</v>
      </c>
      <c r="H1570" s="9">
        <f t="shared" si="49"/>
        <v>0</v>
      </c>
    </row>
    <row r="1571" spans="7:8">
      <c r="G1571" s="9">
        <f t="shared" si="50"/>
        <v>0</v>
      </c>
      <c r="H1571" s="9">
        <f t="shared" si="49"/>
        <v>0</v>
      </c>
    </row>
    <row r="1572" spans="7:8">
      <c r="G1572" s="9">
        <f t="shared" si="50"/>
        <v>0</v>
      </c>
      <c r="H1572" s="9">
        <f t="shared" si="49"/>
        <v>0</v>
      </c>
    </row>
    <row r="1573" spans="7:8">
      <c r="G1573" s="9">
        <f t="shared" si="50"/>
        <v>0</v>
      </c>
      <c r="H1573" s="9">
        <f t="shared" si="49"/>
        <v>0</v>
      </c>
    </row>
    <row r="1574" spans="7:8">
      <c r="G1574" s="9">
        <f t="shared" si="50"/>
        <v>0</v>
      </c>
      <c r="H1574" s="9">
        <f t="shared" si="49"/>
        <v>0</v>
      </c>
    </row>
    <row r="1575" spans="7:8">
      <c r="G1575" s="9">
        <f t="shared" si="50"/>
        <v>0</v>
      </c>
      <c r="H1575" s="9">
        <f t="shared" si="49"/>
        <v>0</v>
      </c>
    </row>
    <row r="1576" spans="7:8">
      <c r="G1576" s="9">
        <f t="shared" si="50"/>
        <v>0</v>
      </c>
      <c r="H1576" s="9">
        <f t="shared" si="49"/>
        <v>0</v>
      </c>
    </row>
    <row r="1577" spans="7:8">
      <c r="G1577" s="9">
        <f t="shared" si="50"/>
        <v>0</v>
      </c>
      <c r="H1577" s="9">
        <f t="shared" si="49"/>
        <v>0</v>
      </c>
    </row>
    <row r="1578" spans="7:8">
      <c r="G1578" s="9">
        <f t="shared" si="50"/>
        <v>0</v>
      </c>
      <c r="H1578" s="9">
        <f t="shared" si="49"/>
        <v>0</v>
      </c>
    </row>
    <row r="1579" spans="7:8">
      <c r="G1579" s="9">
        <f t="shared" si="50"/>
        <v>0</v>
      </c>
      <c r="H1579" s="9">
        <f t="shared" si="49"/>
        <v>0</v>
      </c>
    </row>
    <row r="1580" spans="7:8">
      <c r="G1580" s="9">
        <f t="shared" si="50"/>
        <v>0</v>
      </c>
      <c r="H1580" s="9">
        <f t="shared" si="49"/>
        <v>0</v>
      </c>
    </row>
    <row r="1581" spans="7:8">
      <c r="G1581" s="9">
        <f t="shared" si="50"/>
        <v>0</v>
      </c>
      <c r="H1581" s="9">
        <f t="shared" si="49"/>
        <v>0</v>
      </c>
    </row>
    <row r="1582" spans="7:8">
      <c r="G1582" s="9">
        <f t="shared" si="50"/>
        <v>0</v>
      </c>
      <c r="H1582" s="9">
        <f t="shared" si="49"/>
        <v>0</v>
      </c>
    </row>
    <row r="1583" spans="7:8">
      <c r="G1583" s="9">
        <f t="shared" si="50"/>
        <v>0</v>
      </c>
      <c r="H1583" s="9">
        <f t="shared" si="49"/>
        <v>0</v>
      </c>
    </row>
    <row r="1584" spans="7:8">
      <c r="G1584" s="9">
        <f t="shared" si="50"/>
        <v>0</v>
      </c>
      <c r="H1584" s="9">
        <f t="shared" si="49"/>
        <v>0</v>
      </c>
    </row>
    <row r="1585" spans="7:8">
      <c r="G1585" s="9">
        <f t="shared" si="50"/>
        <v>0</v>
      </c>
      <c r="H1585" s="9">
        <f t="shared" si="49"/>
        <v>0</v>
      </c>
    </row>
    <row r="1586" spans="7:8">
      <c r="G1586" s="9">
        <f t="shared" si="50"/>
        <v>0</v>
      </c>
      <c r="H1586" s="9">
        <f t="shared" si="49"/>
        <v>0</v>
      </c>
    </row>
    <row r="1587" spans="7:8">
      <c r="G1587" s="9">
        <f t="shared" si="50"/>
        <v>0</v>
      </c>
      <c r="H1587" s="9">
        <f t="shared" si="49"/>
        <v>0</v>
      </c>
    </row>
    <row r="1588" spans="7:8">
      <c r="G1588" s="9">
        <f t="shared" si="50"/>
        <v>0</v>
      </c>
      <c r="H1588" s="9">
        <f t="shared" si="49"/>
        <v>0</v>
      </c>
    </row>
    <row r="1589" spans="7:8">
      <c r="G1589" s="9">
        <f t="shared" si="50"/>
        <v>0</v>
      </c>
      <c r="H1589" s="9">
        <f t="shared" si="49"/>
        <v>0</v>
      </c>
    </row>
    <row r="1590" spans="7:8">
      <c r="G1590" s="9">
        <f t="shared" si="50"/>
        <v>0</v>
      </c>
      <c r="H1590" s="9">
        <f t="shared" si="49"/>
        <v>0</v>
      </c>
    </row>
    <row r="1591" spans="7:8">
      <c r="G1591" s="9">
        <f t="shared" si="50"/>
        <v>0</v>
      </c>
      <c r="H1591" s="9">
        <f t="shared" si="49"/>
        <v>0</v>
      </c>
    </row>
    <row r="1592" spans="7:8">
      <c r="G1592" s="9">
        <f t="shared" si="50"/>
        <v>0</v>
      </c>
      <c r="H1592" s="9">
        <f t="shared" si="49"/>
        <v>0</v>
      </c>
    </row>
    <row r="1593" spans="7:8">
      <c r="G1593" s="9">
        <f t="shared" si="50"/>
        <v>0</v>
      </c>
      <c r="H1593" s="9">
        <f t="shared" si="49"/>
        <v>0</v>
      </c>
    </row>
    <row r="1594" spans="7:8">
      <c r="G1594" s="9">
        <f t="shared" si="50"/>
        <v>0</v>
      </c>
      <c r="H1594" s="9">
        <f t="shared" si="49"/>
        <v>0</v>
      </c>
    </row>
    <row r="1595" spans="7:8">
      <c r="G1595" s="9">
        <f t="shared" si="50"/>
        <v>0</v>
      </c>
      <c r="H1595" s="9">
        <f t="shared" ref="H1595:H1658" si="51">F1595-G1595</f>
        <v>0</v>
      </c>
    </row>
    <row r="1596" spans="7:8">
      <c r="G1596" s="9">
        <f t="shared" si="50"/>
        <v>0</v>
      </c>
      <c r="H1596" s="9">
        <f t="shared" si="51"/>
        <v>0</v>
      </c>
    </row>
    <row r="1597" spans="7:8">
      <c r="G1597" s="9">
        <f t="shared" si="50"/>
        <v>0</v>
      </c>
      <c r="H1597" s="9">
        <f t="shared" si="51"/>
        <v>0</v>
      </c>
    </row>
    <row r="1598" spans="7:8">
      <c r="G1598" s="9">
        <f t="shared" si="50"/>
        <v>0</v>
      </c>
      <c r="H1598" s="9">
        <f t="shared" si="51"/>
        <v>0</v>
      </c>
    </row>
    <row r="1599" spans="7:8">
      <c r="G1599" s="9">
        <f t="shared" si="50"/>
        <v>0</v>
      </c>
      <c r="H1599" s="9">
        <f t="shared" si="51"/>
        <v>0</v>
      </c>
    </row>
    <row r="1600" spans="7:8">
      <c r="G1600" s="9">
        <f t="shared" si="50"/>
        <v>0</v>
      </c>
      <c r="H1600" s="9">
        <f t="shared" si="51"/>
        <v>0</v>
      </c>
    </row>
    <row r="1601" spans="7:8">
      <c r="G1601" s="9">
        <f t="shared" si="50"/>
        <v>0</v>
      </c>
      <c r="H1601" s="9">
        <f t="shared" si="51"/>
        <v>0</v>
      </c>
    </row>
    <row r="1602" spans="7:8">
      <c r="G1602" s="9">
        <f t="shared" si="50"/>
        <v>0</v>
      </c>
      <c r="H1602" s="9">
        <f t="shared" si="51"/>
        <v>0</v>
      </c>
    </row>
    <row r="1603" spans="7:8">
      <c r="G1603" s="9">
        <f t="shared" si="50"/>
        <v>0</v>
      </c>
      <c r="H1603" s="9">
        <f t="shared" si="51"/>
        <v>0</v>
      </c>
    </row>
    <row r="1604" spans="7:8">
      <c r="G1604" s="9">
        <f t="shared" si="50"/>
        <v>0</v>
      </c>
      <c r="H1604" s="9">
        <f t="shared" si="51"/>
        <v>0</v>
      </c>
    </row>
    <row r="1605" spans="7:8">
      <c r="G1605" s="9">
        <f t="shared" si="50"/>
        <v>0</v>
      </c>
      <c r="H1605" s="9">
        <f t="shared" si="51"/>
        <v>0</v>
      </c>
    </row>
    <row r="1606" spans="7:8">
      <c r="G1606" s="9">
        <f t="shared" si="50"/>
        <v>0</v>
      </c>
      <c r="H1606" s="9">
        <f t="shared" si="51"/>
        <v>0</v>
      </c>
    </row>
    <row r="1607" spans="7:8">
      <c r="G1607" s="9">
        <f t="shared" si="50"/>
        <v>0</v>
      </c>
      <c r="H1607" s="9">
        <f t="shared" si="51"/>
        <v>0</v>
      </c>
    </row>
    <row r="1608" spans="7:8">
      <c r="G1608" s="9">
        <f t="shared" si="50"/>
        <v>0</v>
      </c>
      <c r="H1608" s="9">
        <f t="shared" si="51"/>
        <v>0</v>
      </c>
    </row>
    <row r="1609" spans="7:8">
      <c r="G1609" s="9">
        <f t="shared" si="50"/>
        <v>0</v>
      </c>
      <c r="H1609" s="9">
        <f t="shared" si="51"/>
        <v>0</v>
      </c>
    </row>
    <row r="1610" spans="7:8">
      <c r="G1610" s="9">
        <f t="shared" si="50"/>
        <v>0</v>
      </c>
      <c r="H1610" s="9">
        <f t="shared" si="51"/>
        <v>0</v>
      </c>
    </row>
    <row r="1611" spans="7:8">
      <c r="G1611" s="9">
        <f t="shared" si="50"/>
        <v>0</v>
      </c>
      <c r="H1611" s="9">
        <f t="shared" si="51"/>
        <v>0</v>
      </c>
    </row>
    <row r="1612" spans="7:8">
      <c r="G1612" s="9">
        <f t="shared" ref="G1612:G1675" si="52">IFERROR(F1612/(1+J1612/100),0)</f>
        <v>0</v>
      </c>
      <c r="H1612" s="9">
        <f t="shared" si="51"/>
        <v>0</v>
      </c>
    </row>
    <row r="1613" spans="7:8">
      <c r="G1613" s="9">
        <f t="shared" si="52"/>
        <v>0</v>
      </c>
      <c r="H1613" s="9">
        <f t="shared" si="51"/>
        <v>0</v>
      </c>
    </row>
    <row r="1614" spans="7:8">
      <c r="G1614" s="9">
        <f t="shared" si="52"/>
        <v>0</v>
      </c>
      <c r="H1614" s="9">
        <f t="shared" si="51"/>
        <v>0</v>
      </c>
    </row>
    <row r="1615" spans="7:8">
      <c r="G1615" s="9">
        <f t="shared" si="52"/>
        <v>0</v>
      </c>
      <c r="H1615" s="9">
        <f t="shared" si="51"/>
        <v>0</v>
      </c>
    </row>
    <row r="1616" spans="7:8">
      <c r="G1616" s="9">
        <f t="shared" si="52"/>
        <v>0</v>
      </c>
      <c r="H1616" s="9">
        <f t="shared" si="51"/>
        <v>0</v>
      </c>
    </row>
    <row r="1617" spans="7:8">
      <c r="G1617" s="9">
        <f t="shared" si="52"/>
        <v>0</v>
      </c>
      <c r="H1617" s="9">
        <f t="shared" si="51"/>
        <v>0</v>
      </c>
    </row>
    <row r="1618" spans="7:8">
      <c r="G1618" s="9">
        <f t="shared" si="52"/>
        <v>0</v>
      </c>
      <c r="H1618" s="9">
        <f t="shared" si="51"/>
        <v>0</v>
      </c>
    </row>
    <row r="1619" spans="7:8">
      <c r="G1619" s="9">
        <f t="shared" si="52"/>
        <v>0</v>
      </c>
      <c r="H1619" s="9">
        <f t="shared" si="51"/>
        <v>0</v>
      </c>
    </row>
    <row r="1620" spans="7:8">
      <c r="G1620" s="9">
        <f t="shared" si="52"/>
        <v>0</v>
      </c>
      <c r="H1620" s="9">
        <f t="shared" si="51"/>
        <v>0</v>
      </c>
    </row>
    <row r="1621" spans="7:8">
      <c r="G1621" s="9">
        <f t="shared" si="52"/>
        <v>0</v>
      </c>
      <c r="H1621" s="9">
        <f t="shared" si="51"/>
        <v>0</v>
      </c>
    </row>
    <row r="1622" spans="7:8">
      <c r="G1622" s="9">
        <f t="shared" si="52"/>
        <v>0</v>
      </c>
      <c r="H1622" s="9">
        <f t="shared" si="51"/>
        <v>0</v>
      </c>
    </row>
    <row r="1623" spans="7:8">
      <c r="G1623" s="9">
        <f t="shared" si="52"/>
        <v>0</v>
      </c>
      <c r="H1623" s="9">
        <f t="shared" si="51"/>
        <v>0</v>
      </c>
    </row>
    <row r="1624" spans="7:8">
      <c r="G1624" s="9">
        <f t="shared" si="52"/>
        <v>0</v>
      </c>
      <c r="H1624" s="9">
        <f t="shared" si="51"/>
        <v>0</v>
      </c>
    </row>
    <row r="1625" spans="7:8">
      <c r="G1625" s="9">
        <f t="shared" si="52"/>
        <v>0</v>
      </c>
      <c r="H1625" s="9">
        <f t="shared" si="51"/>
        <v>0</v>
      </c>
    </row>
    <row r="1626" spans="7:8">
      <c r="G1626" s="9">
        <f t="shared" si="52"/>
        <v>0</v>
      </c>
      <c r="H1626" s="9">
        <f t="shared" si="51"/>
        <v>0</v>
      </c>
    </row>
    <row r="1627" spans="7:8">
      <c r="G1627" s="9">
        <f t="shared" si="52"/>
        <v>0</v>
      </c>
      <c r="H1627" s="9">
        <f t="shared" si="51"/>
        <v>0</v>
      </c>
    </row>
    <row r="1628" spans="7:8">
      <c r="G1628" s="9">
        <f t="shared" si="52"/>
        <v>0</v>
      </c>
      <c r="H1628" s="9">
        <f t="shared" si="51"/>
        <v>0</v>
      </c>
    </row>
    <row r="1629" spans="7:8">
      <c r="G1629" s="9">
        <f t="shared" si="52"/>
        <v>0</v>
      </c>
      <c r="H1629" s="9">
        <f t="shared" si="51"/>
        <v>0</v>
      </c>
    </row>
    <row r="1630" spans="7:8">
      <c r="G1630" s="9">
        <f t="shared" si="52"/>
        <v>0</v>
      </c>
      <c r="H1630" s="9">
        <f t="shared" si="51"/>
        <v>0</v>
      </c>
    </row>
    <row r="1631" spans="7:8">
      <c r="G1631" s="9">
        <f t="shared" si="52"/>
        <v>0</v>
      </c>
      <c r="H1631" s="9">
        <f t="shared" si="51"/>
        <v>0</v>
      </c>
    </row>
    <row r="1632" spans="7:8">
      <c r="G1632" s="9">
        <f t="shared" si="52"/>
        <v>0</v>
      </c>
      <c r="H1632" s="9">
        <f t="shared" si="51"/>
        <v>0</v>
      </c>
    </row>
    <row r="1633" spans="7:8">
      <c r="G1633" s="9">
        <f t="shared" si="52"/>
        <v>0</v>
      </c>
      <c r="H1633" s="9">
        <f t="shared" si="51"/>
        <v>0</v>
      </c>
    </row>
    <row r="1634" spans="7:8">
      <c r="G1634" s="9">
        <f t="shared" si="52"/>
        <v>0</v>
      </c>
      <c r="H1634" s="9">
        <f t="shared" si="51"/>
        <v>0</v>
      </c>
    </row>
    <row r="1635" spans="7:8">
      <c r="G1635" s="9">
        <f t="shared" si="52"/>
        <v>0</v>
      </c>
      <c r="H1635" s="9">
        <f t="shared" si="51"/>
        <v>0</v>
      </c>
    </row>
    <row r="1636" spans="7:8">
      <c r="G1636" s="9">
        <f t="shared" si="52"/>
        <v>0</v>
      </c>
      <c r="H1636" s="9">
        <f t="shared" si="51"/>
        <v>0</v>
      </c>
    </row>
    <row r="1637" spans="7:8">
      <c r="G1637" s="9">
        <f t="shared" si="52"/>
        <v>0</v>
      </c>
      <c r="H1637" s="9">
        <f t="shared" si="51"/>
        <v>0</v>
      </c>
    </row>
    <row r="1638" spans="7:8">
      <c r="G1638" s="9">
        <f t="shared" si="52"/>
        <v>0</v>
      </c>
      <c r="H1638" s="9">
        <f t="shared" si="51"/>
        <v>0</v>
      </c>
    </row>
    <row r="1639" spans="7:8">
      <c r="G1639" s="9">
        <f t="shared" si="52"/>
        <v>0</v>
      </c>
      <c r="H1639" s="9">
        <f t="shared" si="51"/>
        <v>0</v>
      </c>
    </row>
    <row r="1640" spans="7:8">
      <c r="G1640" s="9">
        <f t="shared" si="52"/>
        <v>0</v>
      </c>
      <c r="H1640" s="9">
        <f t="shared" si="51"/>
        <v>0</v>
      </c>
    </row>
    <row r="1641" spans="7:8">
      <c r="G1641" s="9">
        <f t="shared" si="52"/>
        <v>0</v>
      </c>
      <c r="H1641" s="9">
        <f t="shared" si="51"/>
        <v>0</v>
      </c>
    </row>
    <row r="1642" spans="7:8">
      <c r="G1642" s="9">
        <f t="shared" si="52"/>
        <v>0</v>
      </c>
      <c r="H1642" s="9">
        <f t="shared" si="51"/>
        <v>0</v>
      </c>
    </row>
    <row r="1643" spans="7:8">
      <c r="G1643" s="9">
        <f t="shared" si="52"/>
        <v>0</v>
      </c>
      <c r="H1643" s="9">
        <f t="shared" si="51"/>
        <v>0</v>
      </c>
    </row>
    <row r="1644" spans="7:8">
      <c r="G1644" s="9">
        <f t="shared" si="52"/>
        <v>0</v>
      </c>
      <c r="H1644" s="9">
        <f t="shared" si="51"/>
        <v>0</v>
      </c>
    </row>
    <row r="1645" spans="7:8">
      <c r="G1645" s="9">
        <f t="shared" si="52"/>
        <v>0</v>
      </c>
      <c r="H1645" s="9">
        <f t="shared" si="51"/>
        <v>0</v>
      </c>
    </row>
    <row r="1646" spans="7:8">
      <c r="G1646" s="9">
        <f t="shared" si="52"/>
        <v>0</v>
      </c>
      <c r="H1646" s="9">
        <f t="shared" si="51"/>
        <v>0</v>
      </c>
    </row>
    <row r="1647" spans="7:8">
      <c r="G1647" s="9">
        <f t="shared" si="52"/>
        <v>0</v>
      </c>
      <c r="H1647" s="9">
        <f t="shared" si="51"/>
        <v>0</v>
      </c>
    </row>
    <row r="1648" spans="7:8">
      <c r="G1648" s="9">
        <f t="shared" si="52"/>
        <v>0</v>
      </c>
      <c r="H1648" s="9">
        <f t="shared" si="51"/>
        <v>0</v>
      </c>
    </row>
    <row r="1649" spans="7:8">
      <c r="G1649" s="9">
        <f t="shared" si="52"/>
        <v>0</v>
      </c>
      <c r="H1649" s="9">
        <f t="shared" si="51"/>
        <v>0</v>
      </c>
    </row>
    <row r="1650" spans="7:8">
      <c r="G1650" s="9">
        <f t="shared" si="52"/>
        <v>0</v>
      </c>
      <c r="H1650" s="9">
        <f t="shared" si="51"/>
        <v>0</v>
      </c>
    </row>
    <row r="1651" spans="7:8">
      <c r="G1651" s="9">
        <f t="shared" si="52"/>
        <v>0</v>
      </c>
      <c r="H1651" s="9">
        <f t="shared" si="51"/>
        <v>0</v>
      </c>
    </row>
    <row r="1652" spans="7:8">
      <c r="G1652" s="9">
        <f t="shared" si="52"/>
        <v>0</v>
      </c>
      <c r="H1652" s="9">
        <f t="shared" si="51"/>
        <v>0</v>
      </c>
    </row>
    <row r="1653" spans="7:8">
      <c r="G1653" s="9">
        <f t="shared" si="52"/>
        <v>0</v>
      </c>
      <c r="H1653" s="9">
        <f t="shared" si="51"/>
        <v>0</v>
      </c>
    </row>
    <row r="1654" spans="7:8">
      <c r="G1654" s="9">
        <f t="shared" si="52"/>
        <v>0</v>
      </c>
      <c r="H1654" s="9">
        <f t="shared" si="51"/>
        <v>0</v>
      </c>
    </row>
    <row r="1655" spans="7:8">
      <c r="G1655" s="9">
        <f t="shared" si="52"/>
        <v>0</v>
      </c>
      <c r="H1655" s="9">
        <f t="shared" si="51"/>
        <v>0</v>
      </c>
    </row>
    <row r="1656" spans="7:8">
      <c r="G1656" s="9">
        <f t="shared" si="52"/>
        <v>0</v>
      </c>
      <c r="H1656" s="9">
        <f t="shared" si="51"/>
        <v>0</v>
      </c>
    </row>
    <row r="1657" spans="7:8">
      <c r="G1657" s="9">
        <f t="shared" si="52"/>
        <v>0</v>
      </c>
      <c r="H1657" s="9">
        <f t="shared" si="51"/>
        <v>0</v>
      </c>
    </row>
    <row r="1658" spans="7:8">
      <c r="G1658" s="9">
        <f t="shared" si="52"/>
        <v>0</v>
      </c>
      <c r="H1658" s="9">
        <f t="shared" si="51"/>
        <v>0</v>
      </c>
    </row>
    <row r="1659" spans="7:8">
      <c r="G1659" s="9">
        <f t="shared" si="52"/>
        <v>0</v>
      </c>
      <c r="H1659" s="9">
        <f t="shared" ref="H1659:H1722" si="53">F1659-G1659</f>
        <v>0</v>
      </c>
    </row>
    <row r="1660" spans="7:8">
      <c r="G1660" s="9">
        <f t="shared" si="52"/>
        <v>0</v>
      </c>
      <c r="H1660" s="9">
        <f t="shared" si="53"/>
        <v>0</v>
      </c>
    </row>
    <row r="1661" spans="7:8">
      <c r="G1661" s="9">
        <f t="shared" si="52"/>
        <v>0</v>
      </c>
      <c r="H1661" s="9">
        <f t="shared" si="53"/>
        <v>0</v>
      </c>
    </row>
    <row r="1662" spans="7:8">
      <c r="G1662" s="9">
        <f t="shared" si="52"/>
        <v>0</v>
      </c>
      <c r="H1662" s="9">
        <f t="shared" si="53"/>
        <v>0</v>
      </c>
    </row>
    <row r="1663" spans="7:8">
      <c r="G1663" s="9">
        <f t="shared" si="52"/>
        <v>0</v>
      </c>
      <c r="H1663" s="9">
        <f t="shared" si="53"/>
        <v>0</v>
      </c>
    </row>
    <row r="1664" spans="7:8">
      <c r="G1664" s="9">
        <f t="shared" si="52"/>
        <v>0</v>
      </c>
      <c r="H1664" s="9">
        <f t="shared" si="53"/>
        <v>0</v>
      </c>
    </row>
    <row r="1665" spans="7:8">
      <c r="G1665" s="9">
        <f t="shared" si="52"/>
        <v>0</v>
      </c>
      <c r="H1665" s="9">
        <f t="shared" si="53"/>
        <v>0</v>
      </c>
    </row>
    <row r="1666" spans="7:8">
      <c r="G1666" s="9">
        <f t="shared" si="52"/>
        <v>0</v>
      </c>
      <c r="H1666" s="9">
        <f t="shared" si="53"/>
        <v>0</v>
      </c>
    </row>
    <row r="1667" spans="7:8">
      <c r="G1667" s="9">
        <f t="shared" si="52"/>
        <v>0</v>
      </c>
      <c r="H1667" s="9">
        <f t="shared" si="53"/>
        <v>0</v>
      </c>
    </row>
    <row r="1668" spans="7:8">
      <c r="G1668" s="9">
        <f t="shared" si="52"/>
        <v>0</v>
      </c>
      <c r="H1668" s="9">
        <f t="shared" si="53"/>
        <v>0</v>
      </c>
    </row>
    <row r="1669" spans="7:8">
      <c r="G1669" s="9">
        <f t="shared" si="52"/>
        <v>0</v>
      </c>
      <c r="H1669" s="9">
        <f t="shared" si="53"/>
        <v>0</v>
      </c>
    </row>
    <row r="1670" spans="7:8">
      <c r="G1670" s="9">
        <f t="shared" si="52"/>
        <v>0</v>
      </c>
      <c r="H1670" s="9">
        <f t="shared" si="53"/>
        <v>0</v>
      </c>
    </row>
    <row r="1671" spans="7:8">
      <c r="G1671" s="9">
        <f t="shared" si="52"/>
        <v>0</v>
      </c>
      <c r="H1671" s="9">
        <f t="shared" si="53"/>
        <v>0</v>
      </c>
    </row>
    <row r="1672" spans="7:8">
      <c r="G1672" s="9">
        <f t="shared" si="52"/>
        <v>0</v>
      </c>
      <c r="H1672" s="9">
        <f t="shared" si="53"/>
        <v>0</v>
      </c>
    </row>
    <row r="1673" spans="7:8">
      <c r="G1673" s="9">
        <f t="shared" si="52"/>
        <v>0</v>
      </c>
      <c r="H1673" s="9">
        <f t="shared" si="53"/>
        <v>0</v>
      </c>
    </row>
    <row r="1674" spans="7:8">
      <c r="G1674" s="9">
        <f t="shared" si="52"/>
        <v>0</v>
      </c>
      <c r="H1674" s="9">
        <f t="shared" si="53"/>
        <v>0</v>
      </c>
    </row>
    <row r="1675" spans="7:8">
      <c r="G1675" s="9">
        <f t="shared" si="52"/>
        <v>0</v>
      </c>
      <c r="H1675" s="9">
        <f t="shared" si="53"/>
        <v>0</v>
      </c>
    </row>
    <row r="1676" spans="7:8">
      <c r="G1676" s="9">
        <f t="shared" ref="G1676:G1739" si="54">IFERROR(F1676/(1+J1676/100),0)</f>
        <v>0</v>
      </c>
      <c r="H1676" s="9">
        <f t="shared" si="53"/>
        <v>0</v>
      </c>
    </row>
    <row r="1677" spans="7:8">
      <c r="G1677" s="9">
        <f t="shared" si="54"/>
        <v>0</v>
      </c>
      <c r="H1677" s="9">
        <f t="shared" si="53"/>
        <v>0</v>
      </c>
    </row>
    <row r="1678" spans="7:8">
      <c r="G1678" s="9">
        <f t="shared" si="54"/>
        <v>0</v>
      </c>
      <c r="H1678" s="9">
        <f t="shared" si="53"/>
        <v>0</v>
      </c>
    </row>
    <row r="1679" spans="7:8">
      <c r="G1679" s="9">
        <f t="shared" si="54"/>
        <v>0</v>
      </c>
      <c r="H1679" s="9">
        <f t="shared" si="53"/>
        <v>0</v>
      </c>
    </row>
    <row r="1680" spans="7:8">
      <c r="G1680" s="9">
        <f t="shared" si="54"/>
        <v>0</v>
      </c>
      <c r="H1680" s="9">
        <f t="shared" si="53"/>
        <v>0</v>
      </c>
    </row>
    <row r="1681" spans="7:8">
      <c r="G1681" s="9">
        <f t="shared" si="54"/>
        <v>0</v>
      </c>
      <c r="H1681" s="9">
        <f t="shared" si="53"/>
        <v>0</v>
      </c>
    </row>
    <row r="1682" spans="7:8">
      <c r="G1682" s="9">
        <f t="shared" si="54"/>
        <v>0</v>
      </c>
      <c r="H1682" s="9">
        <f t="shared" si="53"/>
        <v>0</v>
      </c>
    </row>
    <row r="1683" spans="7:8">
      <c r="G1683" s="9">
        <f t="shared" si="54"/>
        <v>0</v>
      </c>
      <c r="H1683" s="9">
        <f t="shared" si="53"/>
        <v>0</v>
      </c>
    </row>
    <row r="1684" spans="7:8">
      <c r="G1684" s="9">
        <f t="shared" si="54"/>
        <v>0</v>
      </c>
      <c r="H1684" s="9">
        <f t="shared" si="53"/>
        <v>0</v>
      </c>
    </row>
    <row r="1685" spans="7:8">
      <c r="G1685" s="9">
        <f t="shared" si="54"/>
        <v>0</v>
      </c>
      <c r="H1685" s="9">
        <f t="shared" si="53"/>
        <v>0</v>
      </c>
    </row>
    <row r="1686" spans="7:8">
      <c r="G1686" s="9">
        <f t="shared" si="54"/>
        <v>0</v>
      </c>
      <c r="H1686" s="9">
        <f t="shared" si="53"/>
        <v>0</v>
      </c>
    </row>
    <row r="1687" spans="7:8">
      <c r="G1687" s="9">
        <f t="shared" si="54"/>
        <v>0</v>
      </c>
      <c r="H1687" s="9">
        <f t="shared" si="53"/>
        <v>0</v>
      </c>
    </row>
    <row r="1688" spans="7:8">
      <c r="G1688" s="9">
        <f t="shared" si="54"/>
        <v>0</v>
      </c>
      <c r="H1688" s="9">
        <f t="shared" si="53"/>
        <v>0</v>
      </c>
    </row>
    <row r="1689" spans="7:8">
      <c r="G1689" s="9">
        <f t="shared" si="54"/>
        <v>0</v>
      </c>
      <c r="H1689" s="9">
        <f t="shared" si="53"/>
        <v>0</v>
      </c>
    </row>
    <row r="1690" spans="7:8">
      <c r="G1690" s="9">
        <f t="shared" si="54"/>
        <v>0</v>
      </c>
      <c r="H1690" s="9">
        <f t="shared" si="53"/>
        <v>0</v>
      </c>
    </row>
    <row r="1691" spans="7:8">
      <c r="G1691" s="9">
        <f t="shared" si="54"/>
        <v>0</v>
      </c>
      <c r="H1691" s="9">
        <f t="shared" si="53"/>
        <v>0</v>
      </c>
    </row>
    <row r="1692" spans="7:8">
      <c r="G1692" s="9">
        <f t="shared" si="54"/>
        <v>0</v>
      </c>
      <c r="H1692" s="9">
        <f t="shared" si="53"/>
        <v>0</v>
      </c>
    </row>
    <row r="1693" spans="7:8">
      <c r="G1693" s="9">
        <f t="shared" si="54"/>
        <v>0</v>
      </c>
      <c r="H1693" s="9">
        <f t="shared" si="53"/>
        <v>0</v>
      </c>
    </row>
    <row r="1694" spans="7:8">
      <c r="G1694" s="9">
        <f t="shared" si="54"/>
        <v>0</v>
      </c>
      <c r="H1694" s="9">
        <f t="shared" si="53"/>
        <v>0</v>
      </c>
    </row>
    <row r="1695" spans="7:8">
      <c r="G1695" s="9">
        <f t="shared" si="54"/>
        <v>0</v>
      </c>
      <c r="H1695" s="9">
        <f t="shared" si="53"/>
        <v>0</v>
      </c>
    </row>
    <row r="1696" spans="7:8">
      <c r="G1696" s="9">
        <f t="shared" si="54"/>
        <v>0</v>
      </c>
      <c r="H1696" s="9">
        <f t="shared" si="53"/>
        <v>0</v>
      </c>
    </row>
    <row r="1697" spans="7:8">
      <c r="G1697" s="9">
        <f t="shared" si="54"/>
        <v>0</v>
      </c>
      <c r="H1697" s="9">
        <f t="shared" si="53"/>
        <v>0</v>
      </c>
    </row>
    <row r="1698" spans="7:8">
      <c r="G1698" s="9">
        <f t="shared" si="54"/>
        <v>0</v>
      </c>
      <c r="H1698" s="9">
        <f t="shared" si="53"/>
        <v>0</v>
      </c>
    </row>
    <row r="1699" spans="7:8">
      <c r="G1699" s="9">
        <f t="shared" si="54"/>
        <v>0</v>
      </c>
      <c r="H1699" s="9">
        <f t="shared" si="53"/>
        <v>0</v>
      </c>
    </row>
    <row r="1700" spans="7:8">
      <c r="G1700" s="9">
        <f t="shared" si="54"/>
        <v>0</v>
      </c>
      <c r="H1700" s="9">
        <f t="shared" si="53"/>
        <v>0</v>
      </c>
    </row>
    <row r="1701" spans="7:8">
      <c r="G1701" s="9">
        <f t="shared" si="54"/>
        <v>0</v>
      </c>
      <c r="H1701" s="9">
        <f t="shared" si="53"/>
        <v>0</v>
      </c>
    </row>
    <row r="1702" spans="7:8">
      <c r="G1702" s="9">
        <f t="shared" si="54"/>
        <v>0</v>
      </c>
      <c r="H1702" s="9">
        <f t="shared" si="53"/>
        <v>0</v>
      </c>
    </row>
    <row r="1703" spans="7:8">
      <c r="G1703" s="9">
        <f t="shared" si="54"/>
        <v>0</v>
      </c>
      <c r="H1703" s="9">
        <f t="shared" si="53"/>
        <v>0</v>
      </c>
    </row>
    <row r="1704" spans="7:8">
      <c r="G1704" s="9">
        <f t="shared" si="54"/>
        <v>0</v>
      </c>
      <c r="H1704" s="9">
        <f t="shared" si="53"/>
        <v>0</v>
      </c>
    </row>
    <row r="1705" spans="7:8">
      <c r="G1705" s="9">
        <f t="shared" si="54"/>
        <v>0</v>
      </c>
      <c r="H1705" s="9">
        <f t="shared" si="53"/>
        <v>0</v>
      </c>
    </row>
    <row r="1706" spans="7:8">
      <c r="G1706" s="9">
        <f t="shared" si="54"/>
        <v>0</v>
      </c>
      <c r="H1706" s="9">
        <f t="shared" si="53"/>
        <v>0</v>
      </c>
    </row>
    <row r="1707" spans="7:8">
      <c r="G1707" s="9">
        <f t="shared" si="54"/>
        <v>0</v>
      </c>
      <c r="H1707" s="9">
        <f t="shared" si="53"/>
        <v>0</v>
      </c>
    </row>
    <row r="1708" spans="7:8">
      <c r="G1708" s="9">
        <f t="shared" si="54"/>
        <v>0</v>
      </c>
      <c r="H1708" s="9">
        <f t="shared" si="53"/>
        <v>0</v>
      </c>
    </row>
    <row r="1709" spans="7:8">
      <c r="G1709" s="9">
        <f t="shared" si="54"/>
        <v>0</v>
      </c>
      <c r="H1709" s="9">
        <f t="shared" si="53"/>
        <v>0</v>
      </c>
    </row>
    <row r="1710" spans="7:8">
      <c r="G1710" s="9">
        <f t="shared" si="54"/>
        <v>0</v>
      </c>
      <c r="H1710" s="9">
        <f t="shared" si="53"/>
        <v>0</v>
      </c>
    </row>
    <row r="1711" spans="7:8">
      <c r="G1711" s="9">
        <f t="shared" si="54"/>
        <v>0</v>
      </c>
      <c r="H1711" s="9">
        <f t="shared" si="53"/>
        <v>0</v>
      </c>
    </row>
    <row r="1712" spans="7:8">
      <c r="G1712" s="9">
        <f t="shared" si="54"/>
        <v>0</v>
      </c>
      <c r="H1712" s="9">
        <f t="shared" si="53"/>
        <v>0</v>
      </c>
    </row>
    <row r="1713" spans="7:8">
      <c r="G1713" s="9">
        <f t="shared" si="54"/>
        <v>0</v>
      </c>
      <c r="H1713" s="9">
        <f t="shared" si="53"/>
        <v>0</v>
      </c>
    </row>
    <row r="1714" spans="7:8">
      <c r="G1714" s="9">
        <f t="shared" si="54"/>
        <v>0</v>
      </c>
      <c r="H1714" s="9">
        <f t="shared" si="53"/>
        <v>0</v>
      </c>
    </row>
    <row r="1715" spans="7:8">
      <c r="G1715" s="9">
        <f t="shared" si="54"/>
        <v>0</v>
      </c>
      <c r="H1715" s="9">
        <f t="shared" si="53"/>
        <v>0</v>
      </c>
    </row>
    <row r="1716" spans="7:8">
      <c r="G1716" s="9">
        <f t="shared" si="54"/>
        <v>0</v>
      </c>
      <c r="H1716" s="9">
        <f t="shared" si="53"/>
        <v>0</v>
      </c>
    </row>
    <row r="1717" spans="7:8">
      <c r="G1717" s="9">
        <f t="shared" si="54"/>
        <v>0</v>
      </c>
      <c r="H1717" s="9">
        <f t="shared" si="53"/>
        <v>0</v>
      </c>
    </row>
    <row r="1718" spans="7:8">
      <c r="G1718" s="9">
        <f t="shared" si="54"/>
        <v>0</v>
      </c>
      <c r="H1718" s="9">
        <f t="shared" si="53"/>
        <v>0</v>
      </c>
    </row>
    <row r="1719" spans="7:8">
      <c r="G1719" s="9">
        <f t="shared" si="54"/>
        <v>0</v>
      </c>
      <c r="H1719" s="9">
        <f t="shared" si="53"/>
        <v>0</v>
      </c>
    </row>
    <row r="1720" spans="7:8">
      <c r="G1720" s="9">
        <f t="shared" si="54"/>
        <v>0</v>
      </c>
      <c r="H1720" s="9">
        <f t="shared" si="53"/>
        <v>0</v>
      </c>
    </row>
    <row r="1721" spans="7:8">
      <c r="G1721" s="9">
        <f t="shared" si="54"/>
        <v>0</v>
      </c>
      <c r="H1721" s="9">
        <f t="shared" si="53"/>
        <v>0</v>
      </c>
    </row>
    <row r="1722" spans="7:8">
      <c r="G1722" s="9">
        <f t="shared" si="54"/>
        <v>0</v>
      </c>
      <c r="H1722" s="9">
        <f t="shared" si="53"/>
        <v>0</v>
      </c>
    </row>
    <row r="1723" spans="7:8">
      <c r="G1723" s="9">
        <f t="shared" si="54"/>
        <v>0</v>
      </c>
      <c r="H1723" s="9">
        <f t="shared" ref="H1723:H1786" si="55">F1723-G1723</f>
        <v>0</v>
      </c>
    </row>
    <row r="1724" spans="7:8">
      <c r="G1724" s="9">
        <f t="shared" si="54"/>
        <v>0</v>
      </c>
      <c r="H1724" s="9">
        <f t="shared" si="55"/>
        <v>0</v>
      </c>
    </row>
    <row r="1725" spans="7:8">
      <c r="G1725" s="9">
        <f t="shared" si="54"/>
        <v>0</v>
      </c>
      <c r="H1725" s="9">
        <f t="shared" si="55"/>
        <v>0</v>
      </c>
    </row>
    <row r="1726" spans="7:8">
      <c r="G1726" s="9">
        <f t="shared" si="54"/>
        <v>0</v>
      </c>
      <c r="H1726" s="9">
        <f t="shared" si="55"/>
        <v>0</v>
      </c>
    </row>
    <row r="1727" spans="7:8">
      <c r="G1727" s="9">
        <f t="shared" si="54"/>
        <v>0</v>
      </c>
      <c r="H1727" s="9">
        <f t="shared" si="55"/>
        <v>0</v>
      </c>
    </row>
    <row r="1728" spans="7:8">
      <c r="G1728" s="9">
        <f t="shared" si="54"/>
        <v>0</v>
      </c>
      <c r="H1728" s="9">
        <f t="shared" si="55"/>
        <v>0</v>
      </c>
    </row>
    <row r="1729" spans="7:8">
      <c r="G1729" s="9">
        <f t="shared" si="54"/>
        <v>0</v>
      </c>
      <c r="H1729" s="9">
        <f t="shared" si="55"/>
        <v>0</v>
      </c>
    </row>
    <row r="1730" spans="7:8">
      <c r="G1730" s="9">
        <f t="shared" si="54"/>
        <v>0</v>
      </c>
      <c r="H1730" s="9">
        <f t="shared" si="55"/>
        <v>0</v>
      </c>
    </row>
    <row r="1731" spans="7:8">
      <c r="G1731" s="9">
        <f t="shared" si="54"/>
        <v>0</v>
      </c>
      <c r="H1731" s="9">
        <f t="shared" si="55"/>
        <v>0</v>
      </c>
    </row>
    <row r="1732" spans="7:8">
      <c r="G1732" s="9">
        <f t="shared" si="54"/>
        <v>0</v>
      </c>
      <c r="H1732" s="9">
        <f t="shared" si="55"/>
        <v>0</v>
      </c>
    </row>
    <row r="1733" spans="7:8">
      <c r="G1733" s="9">
        <f t="shared" si="54"/>
        <v>0</v>
      </c>
      <c r="H1733" s="9">
        <f t="shared" si="55"/>
        <v>0</v>
      </c>
    </row>
    <row r="1734" spans="7:8">
      <c r="G1734" s="9">
        <f t="shared" si="54"/>
        <v>0</v>
      </c>
      <c r="H1734" s="9">
        <f t="shared" si="55"/>
        <v>0</v>
      </c>
    </row>
    <row r="1735" spans="7:8">
      <c r="G1735" s="9">
        <f t="shared" si="54"/>
        <v>0</v>
      </c>
      <c r="H1735" s="9">
        <f t="shared" si="55"/>
        <v>0</v>
      </c>
    </row>
    <row r="1736" spans="7:8">
      <c r="G1736" s="9">
        <f t="shared" si="54"/>
        <v>0</v>
      </c>
      <c r="H1736" s="9">
        <f t="shared" si="55"/>
        <v>0</v>
      </c>
    </row>
    <row r="1737" spans="7:8">
      <c r="G1737" s="9">
        <f t="shared" si="54"/>
        <v>0</v>
      </c>
      <c r="H1737" s="9">
        <f t="shared" si="55"/>
        <v>0</v>
      </c>
    </row>
    <row r="1738" spans="7:8">
      <c r="G1738" s="9">
        <f t="shared" si="54"/>
        <v>0</v>
      </c>
      <c r="H1738" s="9">
        <f t="shared" si="55"/>
        <v>0</v>
      </c>
    </row>
    <row r="1739" spans="7:8">
      <c r="G1739" s="9">
        <f t="shared" si="54"/>
        <v>0</v>
      </c>
      <c r="H1739" s="9">
        <f t="shared" si="55"/>
        <v>0</v>
      </c>
    </row>
    <row r="1740" spans="7:8">
      <c r="G1740" s="9">
        <f t="shared" ref="G1740:G1803" si="56">IFERROR(F1740/(1+J1740/100),0)</f>
        <v>0</v>
      </c>
      <c r="H1740" s="9">
        <f t="shared" si="55"/>
        <v>0</v>
      </c>
    </row>
    <row r="1741" spans="7:8">
      <c r="G1741" s="9">
        <f t="shared" si="56"/>
        <v>0</v>
      </c>
      <c r="H1741" s="9">
        <f t="shared" si="55"/>
        <v>0</v>
      </c>
    </row>
    <row r="1742" spans="7:8">
      <c r="G1742" s="9">
        <f t="shared" si="56"/>
        <v>0</v>
      </c>
      <c r="H1742" s="9">
        <f t="shared" si="55"/>
        <v>0</v>
      </c>
    </row>
    <row r="1743" spans="7:8">
      <c r="G1743" s="9">
        <f t="shared" si="56"/>
        <v>0</v>
      </c>
      <c r="H1743" s="9">
        <f t="shared" si="55"/>
        <v>0</v>
      </c>
    </row>
    <row r="1744" spans="7:8">
      <c r="G1744" s="9">
        <f t="shared" si="56"/>
        <v>0</v>
      </c>
      <c r="H1744" s="9">
        <f t="shared" si="55"/>
        <v>0</v>
      </c>
    </row>
    <row r="1745" spans="7:8">
      <c r="G1745" s="9">
        <f t="shared" si="56"/>
        <v>0</v>
      </c>
      <c r="H1745" s="9">
        <f t="shared" si="55"/>
        <v>0</v>
      </c>
    </row>
    <row r="1746" spans="7:8">
      <c r="G1746" s="9">
        <f t="shared" si="56"/>
        <v>0</v>
      </c>
      <c r="H1746" s="9">
        <f t="shared" si="55"/>
        <v>0</v>
      </c>
    </row>
    <row r="1747" spans="7:8">
      <c r="G1747" s="9">
        <f t="shared" si="56"/>
        <v>0</v>
      </c>
      <c r="H1747" s="9">
        <f t="shared" si="55"/>
        <v>0</v>
      </c>
    </row>
    <row r="1748" spans="7:8">
      <c r="G1748" s="9">
        <f t="shared" si="56"/>
        <v>0</v>
      </c>
      <c r="H1748" s="9">
        <f t="shared" si="55"/>
        <v>0</v>
      </c>
    </row>
    <row r="1749" spans="7:8">
      <c r="G1749" s="9">
        <f t="shared" si="56"/>
        <v>0</v>
      </c>
      <c r="H1749" s="9">
        <f t="shared" si="55"/>
        <v>0</v>
      </c>
    </row>
    <row r="1750" spans="7:8">
      <c r="G1750" s="9">
        <f t="shared" si="56"/>
        <v>0</v>
      </c>
      <c r="H1750" s="9">
        <f t="shared" si="55"/>
        <v>0</v>
      </c>
    </row>
    <row r="1751" spans="7:8">
      <c r="G1751" s="9">
        <f t="shared" si="56"/>
        <v>0</v>
      </c>
      <c r="H1751" s="9">
        <f t="shared" si="55"/>
        <v>0</v>
      </c>
    </row>
    <row r="1752" spans="7:8">
      <c r="G1752" s="9">
        <f t="shared" si="56"/>
        <v>0</v>
      </c>
      <c r="H1752" s="9">
        <f t="shared" si="55"/>
        <v>0</v>
      </c>
    </row>
    <row r="1753" spans="7:8">
      <c r="G1753" s="9">
        <f t="shared" si="56"/>
        <v>0</v>
      </c>
      <c r="H1753" s="9">
        <f t="shared" si="55"/>
        <v>0</v>
      </c>
    </row>
    <row r="1754" spans="7:8">
      <c r="G1754" s="9">
        <f t="shared" si="56"/>
        <v>0</v>
      </c>
      <c r="H1754" s="9">
        <f t="shared" si="55"/>
        <v>0</v>
      </c>
    </row>
    <row r="1755" spans="7:8">
      <c r="G1755" s="9">
        <f t="shared" si="56"/>
        <v>0</v>
      </c>
      <c r="H1755" s="9">
        <f t="shared" si="55"/>
        <v>0</v>
      </c>
    </row>
    <row r="1756" spans="7:8">
      <c r="G1756" s="9">
        <f t="shared" si="56"/>
        <v>0</v>
      </c>
      <c r="H1756" s="9">
        <f t="shared" si="55"/>
        <v>0</v>
      </c>
    </row>
    <row r="1757" spans="7:8">
      <c r="G1757" s="9">
        <f t="shared" si="56"/>
        <v>0</v>
      </c>
      <c r="H1757" s="9">
        <f t="shared" si="55"/>
        <v>0</v>
      </c>
    </row>
    <row r="1758" spans="7:8">
      <c r="G1758" s="9">
        <f t="shared" si="56"/>
        <v>0</v>
      </c>
      <c r="H1758" s="9">
        <f t="shared" si="55"/>
        <v>0</v>
      </c>
    </row>
    <row r="1759" spans="7:8">
      <c r="G1759" s="9">
        <f t="shared" si="56"/>
        <v>0</v>
      </c>
      <c r="H1759" s="9">
        <f t="shared" si="55"/>
        <v>0</v>
      </c>
    </row>
    <row r="1760" spans="7:8">
      <c r="G1760" s="9">
        <f t="shared" si="56"/>
        <v>0</v>
      </c>
      <c r="H1760" s="9">
        <f t="shared" si="55"/>
        <v>0</v>
      </c>
    </row>
    <row r="1761" spans="7:8">
      <c r="G1761" s="9">
        <f t="shared" si="56"/>
        <v>0</v>
      </c>
      <c r="H1761" s="9">
        <f t="shared" si="55"/>
        <v>0</v>
      </c>
    </row>
    <row r="1762" spans="7:8">
      <c r="G1762" s="9">
        <f t="shared" si="56"/>
        <v>0</v>
      </c>
      <c r="H1762" s="9">
        <f t="shared" si="55"/>
        <v>0</v>
      </c>
    </row>
    <row r="1763" spans="7:8">
      <c r="G1763" s="9">
        <f t="shared" si="56"/>
        <v>0</v>
      </c>
      <c r="H1763" s="9">
        <f t="shared" si="55"/>
        <v>0</v>
      </c>
    </row>
    <row r="1764" spans="7:8">
      <c r="G1764" s="9">
        <f t="shared" si="56"/>
        <v>0</v>
      </c>
      <c r="H1764" s="9">
        <f t="shared" si="55"/>
        <v>0</v>
      </c>
    </row>
    <row r="1765" spans="7:8">
      <c r="G1765" s="9">
        <f t="shared" si="56"/>
        <v>0</v>
      </c>
      <c r="H1765" s="9">
        <f t="shared" si="55"/>
        <v>0</v>
      </c>
    </row>
    <row r="1766" spans="7:8">
      <c r="G1766" s="9">
        <f t="shared" si="56"/>
        <v>0</v>
      </c>
      <c r="H1766" s="9">
        <f t="shared" si="55"/>
        <v>0</v>
      </c>
    </row>
    <row r="1767" spans="7:8">
      <c r="G1767" s="9">
        <f t="shared" si="56"/>
        <v>0</v>
      </c>
      <c r="H1767" s="9">
        <f t="shared" si="55"/>
        <v>0</v>
      </c>
    </row>
    <row r="1768" spans="7:8">
      <c r="G1768" s="9">
        <f t="shared" si="56"/>
        <v>0</v>
      </c>
      <c r="H1768" s="9">
        <f t="shared" si="55"/>
        <v>0</v>
      </c>
    </row>
    <row r="1769" spans="7:8">
      <c r="G1769" s="9">
        <f t="shared" si="56"/>
        <v>0</v>
      </c>
      <c r="H1769" s="9">
        <f t="shared" si="55"/>
        <v>0</v>
      </c>
    </row>
    <row r="1770" spans="7:8">
      <c r="G1770" s="9">
        <f t="shared" si="56"/>
        <v>0</v>
      </c>
      <c r="H1770" s="9">
        <f t="shared" si="55"/>
        <v>0</v>
      </c>
    </row>
    <row r="1771" spans="7:8">
      <c r="G1771" s="9">
        <f t="shared" si="56"/>
        <v>0</v>
      </c>
      <c r="H1771" s="9">
        <f t="shared" si="55"/>
        <v>0</v>
      </c>
    </row>
    <row r="1772" spans="7:8">
      <c r="G1772" s="9">
        <f t="shared" si="56"/>
        <v>0</v>
      </c>
      <c r="H1772" s="9">
        <f t="shared" si="55"/>
        <v>0</v>
      </c>
    </row>
    <row r="1773" spans="7:8">
      <c r="G1773" s="9">
        <f t="shared" si="56"/>
        <v>0</v>
      </c>
      <c r="H1773" s="9">
        <f t="shared" si="55"/>
        <v>0</v>
      </c>
    </row>
    <row r="1774" spans="7:8">
      <c r="G1774" s="9">
        <f t="shared" si="56"/>
        <v>0</v>
      </c>
      <c r="H1774" s="9">
        <f t="shared" si="55"/>
        <v>0</v>
      </c>
    </row>
    <row r="1775" spans="7:8">
      <c r="G1775" s="9">
        <f t="shared" si="56"/>
        <v>0</v>
      </c>
      <c r="H1775" s="9">
        <f t="shared" si="55"/>
        <v>0</v>
      </c>
    </row>
    <row r="1776" spans="7:8">
      <c r="G1776" s="9">
        <f t="shared" si="56"/>
        <v>0</v>
      </c>
      <c r="H1776" s="9">
        <f t="shared" si="55"/>
        <v>0</v>
      </c>
    </row>
    <row r="1777" spans="7:8">
      <c r="G1777" s="9">
        <f t="shared" si="56"/>
        <v>0</v>
      </c>
      <c r="H1777" s="9">
        <f t="shared" si="55"/>
        <v>0</v>
      </c>
    </row>
    <row r="1778" spans="7:8">
      <c r="G1778" s="9">
        <f t="shared" si="56"/>
        <v>0</v>
      </c>
      <c r="H1778" s="9">
        <f t="shared" si="55"/>
        <v>0</v>
      </c>
    </row>
    <row r="1779" spans="7:8">
      <c r="G1779" s="9">
        <f t="shared" si="56"/>
        <v>0</v>
      </c>
      <c r="H1779" s="9">
        <f t="shared" si="55"/>
        <v>0</v>
      </c>
    </row>
    <row r="1780" spans="7:8">
      <c r="G1780" s="9">
        <f t="shared" si="56"/>
        <v>0</v>
      </c>
      <c r="H1780" s="9">
        <f t="shared" si="55"/>
        <v>0</v>
      </c>
    </row>
    <row r="1781" spans="7:8">
      <c r="G1781" s="9">
        <f t="shared" si="56"/>
        <v>0</v>
      </c>
      <c r="H1781" s="9">
        <f t="shared" si="55"/>
        <v>0</v>
      </c>
    </row>
    <row r="1782" spans="7:8">
      <c r="G1782" s="9">
        <f t="shared" si="56"/>
        <v>0</v>
      </c>
      <c r="H1782" s="9">
        <f t="shared" si="55"/>
        <v>0</v>
      </c>
    </row>
    <row r="1783" spans="7:8">
      <c r="G1783" s="9">
        <f t="shared" si="56"/>
        <v>0</v>
      </c>
      <c r="H1783" s="9">
        <f t="shared" si="55"/>
        <v>0</v>
      </c>
    </row>
    <row r="1784" spans="7:8">
      <c r="G1784" s="9">
        <f t="shared" si="56"/>
        <v>0</v>
      </c>
      <c r="H1784" s="9">
        <f t="shared" si="55"/>
        <v>0</v>
      </c>
    </row>
    <row r="1785" spans="7:8">
      <c r="G1785" s="9">
        <f t="shared" si="56"/>
        <v>0</v>
      </c>
      <c r="H1785" s="9">
        <f t="shared" si="55"/>
        <v>0</v>
      </c>
    </row>
    <row r="1786" spans="7:8">
      <c r="G1786" s="9">
        <f t="shared" si="56"/>
        <v>0</v>
      </c>
      <c r="H1786" s="9">
        <f t="shared" si="55"/>
        <v>0</v>
      </c>
    </row>
    <row r="1787" spans="7:8">
      <c r="G1787" s="9">
        <f t="shared" si="56"/>
        <v>0</v>
      </c>
      <c r="H1787" s="9">
        <f t="shared" ref="H1787:H1850" si="57">F1787-G1787</f>
        <v>0</v>
      </c>
    </row>
    <row r="1788" spans="7:8">
      <c r="G1788" s="9">
        <f t="shared" si="56"/>
        <v>0</v>
      </c>
      <c r="H1788" s="9">
        <f t="shared" si="57"/>
        <v>0</v>
      </c>
    </row>
    <row r="1789" spans="7:8">
      <c r="G1789" s="9">
        <f t="shared" si="56"/>
        <v>0</v>
      </c>
      <c r="H1789" s="9">
        <f t="shared" si="57"/>
        <v>0</v>
      </c>
    </row>
    <row r="1790" spans="7:8">
      <c r="G1790" s="9">
        <f t="shared" si="56"/>
        <v>0</v>
      </c>
      <c r="H1790" s="9">
        <f t="shared" si="57"/>
        <v>0</v>
      </c>
    </row>
    <row r="1791" spans="7:8">
      <c r="G1791" s="9">
        <f t="shared" si="56"/>
        <v>0</v>
      </c>
      <c r="H1791" s="9">
        <f t="shared" si="57"/>
        <v>0</v>
      </c>
    </row>
    <row r="1792" spans="7:8">
      <c r="G1792" s="9">
        <f t="shared" si="56"/>
        <v>0</v>
      </c>
      <c r="H1792" s="9">
        <f t="shared" si="57"/>
        <v>0</v>
      </c>
    </row>
    <row r="1793" spans="7:8">
      <c r="G1793" s="9">
        <f t="shared" si="56"/>
        <v>0</v>
      </c>
      <c r="H1793" s="9">
        <f t="shared" si="57"/>
        <v>0</v>
      </c>
    </row>
    <row r="1794" spans="7:8">
      <c r="G1794" s="9">
        <f t="shared" si="56"/>
        <v>0</v>
      </c>
      <c r="H1794" s="9">
        <f t="shared" si="57"/>
        <v>0</v>
      </c>
    </row>
    <row r="1795" spans="7:8">
      <c r="G1795" s="9">
        <f t="shared" si="56"/>
        <v>0</v>
      </c>
      <c r="H1795" s="9">
        <f t="shared" si="57"/>
        <v>0</v>
      </c>
    </row>
    <row r="1796" spans="7:8">
      <c r="G1796" s="9">
        <f t="shared" si="56"/>
        <v>0</v>
      </c>
      <c r="H1796" s="9">
        <f t="shared" si="57"/>
        <v>0</v>
      </c>
    </row>
    <row r="1797" spans="7:8">
      <c r="G1797" s="9">
        <f t="shared" si="56"/>
        <v>0</v>
      </c>
      <c r="H1797" s="9">
        <f t="shared" si="57"/>
        <v>0</v>
      </c>
    </row>
    <row r="1798" spans="7:8">
      <c r="G1798" s="9">
        <f t="shared" si="56"/>
        <v>0</v>
      </c>
      <c r="H1798" s="9">
        <f t="shared" si="57"/>
        <v>0</v>
      </c>
    </row>
    <row r="1799" spans="7:8">
      <c r="G1799" s="9">
        <f t="shared" si="56"/>
        <v>0</v>
      </c>
      <c r="H1799" s="9">
        <f t="shared" si="57"/>
        <v>0</v>
      </c>
    </row>
    <row r="1800" spans="7:8">
      <c r="G1800" s="9">
        <f t="shared" si="56"/>
        <v>0</v>
      </c>
      <c r="H1800" s="9">
        <f t="shared" si="57"/>
        <v>0</v>
      </c>
    </row>
    <row r="1801" spans="7:8">
      <c r="G1801" s="9">
        <f t="shared" si="56"/>
        <v>0</v>
      </c>
      <c r="H1801" s="9">
        <f t="shared" si="57"/>
        <v>0</v>
      </c>
    </row>
    <row r="1802" spans="7:8">
      <c r="G1802" s="9">
        <f t="shared" si="56"/>
        <v>0</v>
      </c>
      <c r="H1802" s="9">
        <f t="shared" si="57"/>
        <v>0</v>
      </c>
    </row>
    <row r="1803" spans="7:8">
      <c r="G1803" s="9">
        <f t="shared" si="56"/>
        <v>0</v>
      </c>
      <c r="H1803" s="9">
        <f t="shared" si="57"/>
        <v>0</v>
      </c>
    </row>
    <row r="1804" spans="7:8">
      <c r="G1804" s="9">
        <f t="shared" ref="G1804:G1867" si="58">IFERROR(F1804/(1+J1804/100),0)</f>
        <v>0</v>
      </c>
      <c r="H1804" s="9">
        <f t="shared" si="57"/>
        <v>0</v>
      </c>
    </row>
    <row r="1805" spans="7:8">
      <c r="G1805" s="9">
        <f t="shared" si="58"/>
        <v>0</v>
      </c>
      <c r="H1805" s="9">
        <f t="shared" si="57"/>
        <v>0</v>
      </c>
    </row>
    <row r="1806" spans="7:8">
      <c r="G1806" s="9">
        <f t="shared" si="58"/>
        <v>0</v>
      </c>
      <c r="H1806" s="9">
        <f t="shared" si="57"/>
        <v>0</v>
      </c>
    </row>
    <row r="1807" spans="7:8">
      <c r="G1807" s="9">
        <f t="shared" si="58"/>
        <v>0</v>
      </c>
      <c r="H1807" s="9">
        <f t="shared" si="57"/>
        <v>0</v>
      </c>
    </row>
    <row r="1808" spans="7:8">
      <c r="G1808" s="9">
        <f t="shared" si="58"/>
        <v>0</v>
      </c>
      <c r="H1808" s="9">
        <f t="shared" si="57"/>
        <v>0</v>
      </c>
    </row>
    <row r="1809" spans="7:8">
      <c r="G1809" s="9">
        <f t="shared" si="58"/>
        <v>0</v>
      </c>
      <c r="H1809" s="9">
        <f t="shared" si="57"/>
        <v>0</v>
      </c>
    </row>
    <row r="1810" spans="7:8">
      <c r="G1810" s="9">
        <f t="shared" si="58"/>
        <v>0</v>
      </c>
      <c r="H1810" s="9">
        <f t="shared" si="57"/>
        <v>0</v>
      </c>
    </row>
    <row r="1811" spans="7:8">
      <c r="G1811" s="9">
        <f t="shared" si="58"/>
        <v>0</v>
      </c>
      <c r="H1811" s="9">
        <f t="shared" si="57"/>
        <v>0</v>
      </c>
    </row>
    <row r="1812" spans="7:8">
      <c r="G1812" s="9">
        <f t="shared" si="58"/>
        <v>0</v>
      </c>
      <c r="H1812" s="9">
        <f t="shared" si="57"/>
        <v>0</v>
      </c>
    </row>
    <row r="1813" spans="7:8">
      <c r="G1813" s="9">
        <f t="shared" si="58"/>
        <v>0</v>
      </c>
      <c r="H1813" s="9">
        <f t="shared" si="57"/>
        <v>0</v>
      </c>
    </row>
    <row r="1814" spans="7:8">
      <c r="G1814" s="9">
        <f t="shared" si="58"/>
        <v>0</v>
      </c>
      <c r="H1814" s="9">
        <f t="shared" si="57"/>
        <v>0</v>
      </c>
    </row>
    <row r="1815" spans="7:8">
      <c r="G1815" s="9">
        <f t="shared" si="58"/>
        <v>0</v>
      </c>
      <c r="H1815" s="9">
        <f t="shared" si="57"/>
        <v>0</v>
      </c>
    </row>
    <row r="1816" spans="7:8">
      <c r="G1816" s="9">
        <f t="shared" si="58"/>
        <v>0</v>
      </c>
      <c r="H1816" s="9">
        <f t="shared" si="57"/>
        <v>0</v>
      </c>
    </row>
    <row r="1817" spans="7:8">
      <c r="G1817" s="9">
        <f t="shared" si="58"/>
        <v>0</v>
      </c>
      <c r="H1817" s="9">
        <f t="shared" si="57"/>
        <v>0</v>
      </c>
    </row>
    <row r="1818" spans="7:8">
      <c r="G1818" s="9">
        <f t="shared" si="58"/>
        <v>0</v>
      </c>
      <c r="H1818" s="9">
        <f t="shared" si="57"/>
        <v>0</v>
      </c>
    </row>
    <row r="1819" spans="7:8">
      <c r="G1819" s="9">
        <f t="shared" si="58"/>
        <v>0</v>
      </c>
      <c r="H1819" s="9">
        <f t="shared" si="57"/>
        <v>0</v>
      </c>
    </row>
    <row r="1820" spans="7:8">
      <c r="G1820" s="9">
        <f t="shared" si="58"/>
        <v>0</v>
      </c>
      <c r="H1820" s="9">
        <f t="shared" si="57"/>
        <v>0</v>
      </c>
    </row>
    <row r="1821" spans="7:8">
      <c r="G1821" s="9">
        <f t="shared" si="58"/>
        <v>0</v>
      </c>
      <c r="H1821" s="9">
        <f t="shared" si="57"/>
        <v>0</v>
      </c>
    </row>
    <row r="1822" spans="7:8">
      <c r="G1822" s="9">
        <f t="shared" si="58"/>
        <v>0</v>
      </c>
      <c r="H1822" s="9">
        <f t="shared" si="57"/>
        <v>0</v>
      </c>
    </row>
    <row r="1823" spans="7:8">
      <c r="G1823" s="9">
        <f t="shared" si="58"/>
        <v>0</v>
      </c>
      <c r="H1823" s="9">
        <f t="shared" si="57"/>
        <v>0</v>
      </c>
    </row>
    <row r="1824" spans="7:8">
      <c r="G1824" s="9">
        <f t="shared" si="58"/>
        <v>0</v>
      </c>
      <c r="H1824" s="9">
        <f t="shared" si="57"/>
        <v>0</v>
      </c>
    </row>
    <row r="1825" spans="7:8">
      <c r="G1825" s="9">
        <f t="shared" si="58"/>
        <v>0</v>
      </c>
      <c r="H1825" s="9">
        <f t="shared" si="57"/>
        <v>0</v>
      </c>
    </row>
    <row r="1826" spans="7:8">
      <c r="G1826" s="9">
        <f t="shared" si="58"/>
        <v>0</v>
      </c>
      <c r="H1826" s="9">
        <f t="shared" si="57"/>
        <v>0</v>
      </c>
    </row>
    <row r="1827" spans="7:8">
      <c r="G1827" s="9">
        <f t="shared" si="58"/>
        <v>0</v>
      </c>
      <c r="H1827" s="9">
        <f t="shared" si="57"/>
        <v>0</v>
      </c>
    </row>
    <row r="1828" spans="7:8">
      <c r="G1828" s="9">
        <f t="shared" si="58"/>
        <v>0</v>
      </c>
      <c r="H1828" s="9">
        <f t="shared" si="57"/>
        <v>0</v>
      </c>
    </row>
    <row r="1829" spans="7:8">
      <c r="G1829" s="9">
        <f t="shared" si="58"/>
        <v>0</v>
      </c>
      <c r="H1829" s="9">
        <f t="shared" si="57"/>
        <v>0</v>
      </c>
    </row>
    <row r="1830" spans="7:8">
      <c r="G1830" s="9">
        <f t="shared" si="58"/>
        <v>0</v>
      </c>
      <c r="H1830" s="9">
        <f t="shared" si="57"/>
        <v>0</v>
      </c>
    </row>
    <row r="1831" spans="7:8">
      <c r="G1831" s="9">
        <f t="shared" si="58"/>
        <v>0</v>
      </c>
      <c r="H1831" s="9">
        <f t="shared" si="57"/>
        <v>0</v>
      </c>
    </row>
    <row r="1832" spans="7:8">
      <c r="G1832" s="9">
        <f t="shared" si="58"/>
        <v>0</v>
      </c>
      <c r="H1832" s="9">
        <f t="shared" si="57"/>
        <v>0</v>
      </c>
    </row>
    <row r="1833" spans="7:8">
      <c r="G1833" s="9">
        <f t="shared" si="58"/>
        <v>0</v>
      </c>
      <c r="H1833" s="9">
        <f t="shared" si="57"/>
        <v>0</v>
      </c>
    </row>
    <row r="1834" spans="7:8">
      <c r="G1834" s="9">
        <f t="shared" si="58"/>
        <v>0</v>
      </c>
      <c r="H1834" s="9">
        <f t="shared" si="57"/>
        <v>0</v>
      </c>
    </row>
    <row r="1835" spans="7:8">
      <c r="G1835" s="9">
        <f t="shared" si="58"/>
        <v>0</v>
      </c>
      <c r="H1835" s="9">
        <f t="shared" si="57"/>
        <v>0</v>
      </c>
    </row>
    <row r="1836" spans="7:8">
      <c r="G1836" s="9">
        <f t="shared" si="58"/>
        <v>0</v>
      </c>
      <c r="H1836" s="9">
        <f t="shared" si="57"/>
        <v>0</v>
      </c>
    </row>
    <row r="1837" spans="7:8">
      <c r="G1837" s="9">
        <f t="shared" si="58"/>
        <v>0</v>
      </c>
      <c r="H1837" s="9">
        <f t="shared" si="57"/>
        <v>0</v>
      </c>
    </row>
    <row r="1838" spans="7:8">
      <c r="G1838" s="9">
        <f t="shared" si="58"/>
        <v>0</v>
      </c>
      <c r="H1838" s="9">
        <f t="shared" si="57"/>
        <v>0</v>
      </c>
    </row>
    <row r="1839" spans="7:8">
      <c r="G1839" s="9">
        <f t="shared" si="58"/>
        <v>0</v>
      </c>
      <c r="H1839" s="9">
        <f t="shared" si="57"/>
        <v>0</v>
      </c>
    </row>
    <row r="1840" spans="7:8">
      <c r="G1840" s="9">
        <f t="shared" si="58"/>
        <v>0</v>
      </c>
      <c r="H1840" s="9">
        <f t="shared" si="57"/>
        <v>0</v>
      </c>
    </row>
    <row r="1841" spans="7:8">
      <c r="G1841" s="9">
        <f t="shared" si="58"/>
        <v>0</v>
      </c>
      <c r="H1841" s="9">
        <f t="shared" si="57"/>
        <v>0</v>
      </c>
    </row>
    <row r="1842" spans="7:8">
      <c r="G1842" s="9">
        <f t="shared" si="58"/>
        <v>0</v>
      </c>
      <c r="H1842" s="9">
        <f t="shared" si="57"/>
        <v>0</v>
      </c>
    </row>
    <row r="1843" spans="7:8">
      <c r="G1843" s="9">
        <f t="shared" si="58"/>
        <v>0</v>
      </c>
      <c r="H1843" s="9">
        <f t="shared" si="57"/>
        <v>0</v>
      </c>
    </row>
    <row r="1844" spans="7:8">
      <c r="G1844" s="9">
        <f t="shared" si="58"/>
        <v>0</v>
      </c>
      <c r="H1844" s="9">
        <f t="shared" si="57"/>
        <v>0</v>
      </c>
    </row>
    <row r="1845" spans="7:8">
      <c r="G1845" s="9">
        <f t="shared" si="58"/>
        <v>0</v>
      </c>
      <c r="H1845" s="9">
        <f t="shared" si="57"/>
        <v>0</v>
      </c>
    </row>
    <row r="1846" spans="7:8">
      <c r="G1846" s="9">
        <f t="shared" si="58"/>
        <v>0</v>
      </c>
      <c r="H1846" s="9">
        <f t="shared" si="57"/>
        <v>0</v>
      </c>
    </row>
    <row r="1847" spans="7:8">
      <c r="G1847" s="9">
        <f t="shared" si="58"/>
        <v>0</v>
      </c>
      <c r="H1847" s="9">
        <f t="shared" si="57"/>
        <v>0</v>
      </c>
    </row>
    <row r="1848" spans="7:8">
      <c r="G1848" s="9">
        <f t="shared" si="58"/>
        <v>0</v>
      </c>
      <c r="H1848" s="9">
        <f t="shared" si="57"/>
        <v>0</v>
      </c>
    </row>
    <row r="1849" spans="7:8">
      <c r="G1849" s="9">
        <f t="shared" si="58"/>
        <v>0</v>
      </c>
      <c r="H1849" s="9">
        <f t="shared" si="57"/>
        <v>0</v>
      </c>
    </row>
    <row r="1850" spans="7:8">
      <c r="G1850" s="9">
        <f t="shared" si="58"/>
        <v>0</v>
      </c>
      <c r="H1850" s="9">
        <f t="shared" si="57"/>
        <v>0</v>
      </c>
    </row>
    <row r="1851" spans="7:8">
      <c r="G1851" s="9">
        <f t="shared" si="58"/>
        <v>0</v>
      </c>
      <c r="H1851" s="9">
        <f t="shared" ref="H1851:H1914" si="59">F1851-G1851</f>
        <v>0</v>
      </c>
    </row>
    <row r="1852" spans="7:8">
      <c r="G1852" s="9">
        <f t="shared" si="58"/>
        <v>0</v>
      </c>
      <c r="H1852" s="9">
        <f t="shared" si="59"/>
        <v>0</v>
      </c>
    </row>
    <row r="1853" spans="7:8">
      <c r="G1853" s="9">
        <f t="shared" si="58"/>
        <v>0</v>
      </c>
      <c r="H1853" s="9">
        <f t="shared" si="59"/>
        <v>0</v>
      </c>
    </row>
    <row r="1854" spans="7:8">
      <c r="G1854" s="9">
        <f t="shared" si="58"/>
        <v>0</v>
      </c>
      <c r="H1854" s="9">
        <f t="shared" si="59"/>
        <v>0</v>
      </c>
    </row>
    <row r="1855" spans="7:8">
      <c r="G1855" s="9">
        <f t="shared" si="58"/>
        <v>0</v>
      </c>
      <c r="H1855" s="9">
        <f t="shared" si="59"/>
        <v>0</v>
      </c>
    </row>
    <row r="1856" spans="7:8">
      <c r="G1856" s="9">
        <f t="shared" si="58"/>
        <v>0</v>
      </c>
      <c r="H1856" s="9">
        <f t="shared" si="59"/>
        <v>0</v>
      </c>
    </row>
    <row r="1857" spans="7:8">
      <c r="G1857" s="9">
        <f t="shared" si="58"/>
        <v>0</v>
      </c>
      <c r="H1857" s="9">
        <f t="shared" si="59"/>
        <v>0</v>
      </c>
    </row>
    <row r="1858" spans="7:8">
      <c r="G1858" s="9">
        <f t="shared" si="58"/>
        <v>0</v>
      </c>
      <c r="H1858" s="9">
        <f t="shared" si="59"/>
        <v>0</v>
      </c>
    </row>
    <row r="1859" spans="7:8">
      <c r="G1859" s="9">
        <f t="shared" si="58"/>
        <v>0</v>
      </c>
      <c r="H1859" s="9">
        <f t="shared" si="59"/>
        <v>0</v>
      </c>
    </row>
    <row r="1860" spans="7:8">
      <c r="G1860" s="9">
        <f t="shared" si="58"/>
        <v>0</v>
      </c>
      <c r="H1860" s="9">
        <f t="shared" si="59"/>
        <v>0</v>
      </c>
    </row>
    <row r="1861" spans="7:8">
      <c r="G1861" s="9">
        <f t="shared" si="58"/>
        <v>0</v>
      </c>
      <c r="H1861" s="9">
        <f t="shared" si="59"/>
        <v>0</v>
      </c>
    </row>
    <row r="1862" spans="7:8">
      <c r="G1862" s="9">
        <f t="shared" si="58"/>
        <v>0</v>
      </c>
      <c r="H1862" s="9">
        <f t="shared" si="59"/>
        <v>0</v>
      </c>
    </row>
    <row r="1863" spans="7:8">
      <c r="G1863" s="9">
        <f t="shared" si="58"/>
        <v>0</v>
      </c>
      <c r="H1863" s="9">
        <f t="shared" si="59"/>
        <v>0</v>
      </c>
    </row>
    <row r="1864" spans="7:8">
      <c r="G1864" s="9">
        <f t="shared" si="58"/>
        <v>0</v>
      </c>
      <c r="H1864" s="9">
        <f t="shared" si="59"/>
        <v>0</v>
      </c>
    </row>
    <row r="1865" spans="7:8">
      <c r="G1865" s="9">
        <f t="shared" si="58"/>
        <v>0</v>
      </c>
      <c r="H1865" s="9">
        <f t="shared" si="59"/>
        <v>0</v>
      </c>
    </row>
    <row r="1866" spans="7:8">
      <c r="G1866" s="9">
        <f t="shared" si="58"/>
        <v>0</v>
      </c>
      <c r="H1866" s="9">
        <f t="shared" si="59"/>
        <v>0</v>
      </c>
    </row>
    <row r="1867" spans="7:8">
      <c r="G1867" s="9">
        <f t="shared" si="58"/>
        <v>0</v>
      </c>
      <c r="H1867" s="9">
        <f t="shared" si="59"/>
        <v>0</v>
      </c>
    </row>
    <row r="1868" spans="7:8">
      <c r="G1868" s="9">
        <f t="shared" ref="G1868:G1931" si="60">IFERROR(F1868/(1+J1868/100),0)</f>
        <v>0</v>
      </c>
      <c r="H1868" s="9">
        <f t="shared" si="59"/>
        <v>0</v>
      </c>
    </row>
    <row r="1869" spans="7:8">
      <c r="G1869" s="9">
        <f t="shared" si="60"/>
        <v>0</v>
      </c>
      <c r="H1869" s="9">
        <f t="shared" si="59"/>
        <v>0</v>
      </c>
    </row>
    <row r="1870" spans="7:8">
      <c r="G1870" s="9">
        <f t="shared" si="60"/>
        <v>0</v>
      </c>
      <c r="H1870" s="9">
        <f t="shared" si="59"/>
        <v>0</v>
      </c>
    </row>
    <row r="1871" spans="7:8">
      <c r="G1871" s="9">
        <f t="shared" si="60"/>
        <v>0</v>
      </c>
      <c r="H1871" s="9">
        <f t="shared" si="59"/>
        <v>0</v>
      </c>
    </row>
    <row r="1872" spans="7:8">
      <c r="G1872" s="9">
        <f t="shared" si="60"/>
        <v>0</v>
      </c>
      <c r="H1872" s="9">
        <f t="shared" si="59"/>
        <v>0</v>
      </c>
    </row>
    <row r="1873" spans="7:8">
      <c r="G1873" s="9">
        <f t="shared" si="60"/>
        <v>0</v>
      </c>
      <c r="H1873" s="9">
        <f t="shared" si="59"/>
        <v>0</v>
      </c>
    </row>
    <row r="1874" spans="7:8">
      <c r="G1874" s="9">
        <f t="shared" si="60"/>
        <v>0</v>
      </c>
      <c r="H1874" s="9">
        <f t="shared" si="59"/>
        <v>0</v>
      </c>
    </row>
    <row r="1875" spans="7:8">
      <c r="G1875" s="9">
        <f t="shared" si="60"/>
        <v>0</v>
      </c>
      <c r="H1875" s="9">
        <f t="shared" si="59"/>
        <v>0</v>
      </c>
    </row>
    <row r="1876" spans="7:8">
      <c r="G1876" s="9">
        <f t="shared" si="60"/>
        <v>0</v>
      </c>
      <c r="H1876" s="9">
        <f t="shared" si="59"/>
        <v>0</v>
      </c>
    </row>
    <row r="1877" spans="7:8">
      <c r="G1877" s="9">
        <f t="shared" si="60"/>
        <v>0</v>
      </c>
      <c r="H1877" s="9">
        <f t="shared" si="59"/>
        <v>0</v>
      </c>
    </row>
    <row r="1878" spans="7:8">
      <c r="G1878" s="9">
        <f t="shared" si="60"/>
        <v>0</v>
      </c>
      <c r="H1878" s="9">
        <f t="shared" si="59"/>
        <v>0</v>
      </c>
    </row>
    <row r="1879" spans="7:8">
      <c r="G1879" s="9">
        <f t="shared" si="60"/>
        <v>0</v>
      </c>
      <c r="H1879" s="9">
        <f t="shared" si="59"/>
        <v>0</v>
      </c>
    </row>
    <row r="1880" spans="7:8">
      <c r="G1880" s="9">
        <f t="shared" si="60"/>
        <v>0</v>
      </c>
      <c r="H1880" s="9">
        <f t="shared" si="59"/>
        <v>0</v>
      </c>
    </row>
    <row r="1881" spans="7:8">
      <c r="G1881" s="9">
        <f t="shared" si="60"/>
        <v>0</v>
      </c>
      <c r="H1881" s="9">
        <f t="shared" si="59"/>
        <v>0</v>
      </c>
    </row>
    <row r="1882" spans="7:8">
      <c r="G1882" s="9">
        <f t="shared" si="60"/>
        <v>0</v>
      </c>
      <c r="H1882" s="9">
        <f t="shared" si="59"/>
        <v>0</v>
      </c>
    </row>
    <row r="1883" spans="7:8">
      <c r="G1883" s="9">
        <f t="shared" si="60"/>
        <v>0</v>
      </c>
      <c r="H1883" s="9">
        <f t="shared" si="59"/>
        <v>0</v>
      </c>
    </row>
    <row r="1884" spans="7:8">
      <c r="G1884" s="9">
        <f t="shared" si="60"/>
        <v>0</v>
      </c>
      <c r="H1884" s="9">
        <f t="shared" si="59"/>
        <v>0</v>
      </c>
    </row>
    <row r="1885" spans="7:8">
      <c r="G1885" s="9">
        <f t="shared" si="60"/>
        <v>0</v>
      </c>
      <c r="H1885" s="9">
        <f t="shared" si="59"/>
        <v>0</v>
      </c>
    </row>
    <row r="1886" spans="7:8">
      <c r="G1886" s="9">
        <f t="shared" si="60"/>
        <v>0</v>
      </c>
      <c r="H1886" s="9">
        <f t="shared" si="59"/>
        <v>0</v>
      </c>
    </row>
    <row r="1887" spans="7:8">
      <c r="G1887" s="9">
        <f t="shared" si="60"/>
        <v>0</v>
      </c>
      <c r="H1887" s="9">
        <f t="shared" si="59"/>
        <v>0</v>
      </c>
    </row>
    <row r="1888" spans="7:8">
      <c r="G1888" s="9">
        <f t="shared" si="60"/>
        <v>0</v>
      </c>
      <c r="H1888" s="9">
        <f t="shared" si="59"/>
        <v>0</v>
      </c>
    </row>
    <row r="1889" spans="7:8">
      <c r="G1889" s="9">
        <f t="shared" si="60"/>
        <v>0</v>
      </c>
      <c r="H1889" s="9">
        <f t="shared" si="59"/>
        <v>0</v>
      </c>
    </row>
    <row r="1890" spans="7:8">
      <c r="G1890" s="9">
        <f t="shared" si="60"/>
        <v>0</v>
      </c>
      <c r="H1890" s="9">
        <f t="shared" si="59"/>
        <v>0</v>
      </c>
    </row>
    <row r="1891" spans="7:8">
      <c r="G1891" s="9">
        <f t="shared" si="60"/>
        <v>0</v>
      </c>
      <c r="H1891" s="9">
        <f t="shared" si="59"/>
        <v>0</v>
      </c>
    </row>
    <row r="1892" spans="7:8">
      <c r="G1892" s="9">
        <f t="shared" si="60"/>
        <v>0</v>
      </c>
      <c r="H1892" s="9">
        <f t="shared" si="59"/>
        <v>0</v>
      </c>
    </row>
    <row r="1893" spans="7:8">
      <c r="G1893" s="9">
        <f t="shared" si="60"/>
        <v>0</v>
      </c>
      <c r="H1893" s="9">
        <f t="shared" si="59"/>
        <v>0</v>
      </c>
    </row>
    <row r="1894" spans="7:8">
      <c r="G1894" s="9">
        <f t="shared" si="60"/>
        <v>0</v>
      </c>
      <c r="H1894" s="9">
        <f t="shared" si="59"/>
        <v>0</v>
      </c>
    </row>
    <row r="1895" spans="7:8">
      <c r="G1895" s="9">
        <f t="shared" si="60"/>
        <v>0</v>
      </c>
      <c r="H1895" s="9">
        <f t="shared" si="59"/>
        <v>0</v>
      </c>
    </row>
    <row r="1896" spans="7:8">
      <c r="G1896" s="9">
        <f t="shared" si="60"/>
        <v>0</v>
      </c>
      <c r="H1896" s="9">
        <f t="shared" si="59"/>
        <v>0</v>
      </c>
    </row>
    <row r="1897" spans="7:8">
      <c r="G1897" s="9">
        <f t="shared" si="60"/>
        <v>0</v>
      </c>
      <c r="H1897" s="9">
        <f t="shared" si="59"/>
        <v>0</v>
      </c>
    </row>
    <row r="1898" spans="7:8">
      <c r="G1898" s="9">
        <f t="shared" si="60"/>
        <v>0</v>
      </c>
      <c r="H1898" s="9">
        <f t="shared" si="59"/>
        <v>0</v>
      </c>
    </row>
    <row r="1899" spans="7:8">
      <c r="G1899" s="9">
        <f t="shared" si="60"/>
        <v>0</v>
      </c>
      <c r="H1899" s="9">
        <f t="shared" si="59"/>
        <v>0</v>
      </c>
    </row>
    <row r="1900" spans="7:8">
      <c r="G1900" s="9">
        <f t="shared" si="60"/>
        <v>0</v>
      </c>
      <c r="H1900" s="9">
        <f t="shared" si="59"/>
        <v>0</v>
      </c>
    </row>
    <row r="1901" spans="7:8">
      <c r="G1901" s="9">
        <f t="shared" si="60"/>
        <v>0</v>
      </c>
      <c r="H1901" s="9">
        <f t="shared" si="59"/>
        <v>0</v>
      </c>
    </row>
    <row r="1902" spans="7:8">
      <c r="G1902" s="9">
        <f t="shared" si="60"/>
        <v>0</v>
      </c>
      <c r="H1902" s="9">
        <f t="shared" si="59"/>
        <v>0</v>
      </c>
    </row>
    <row r="1903" spans="7:8">
      <c r="G1903" s="9">
        <f t="shared" si="60"/>
        <v>0</v>
      </c>
      <c r="H1903" s="9">
        <f t="shared" si="59"/>
        <v>0</v>
      </c>
    </row>
    <row r="1904" spans="7:8">
      <c r="G1904" s="9">
        <f t="shared" si="60"/>
        <v>0</v>
      </c>
      <c r="H1904" s="9">
        <f t="shared" si="59"/>
        <v>0</v>
      </c>
    </row>
    <row r="1905" spans="7:8">
      <c r="G1905" s="9">
        <f t="shared" si="60"/>
        <v>0</v>
      </c>
      <c r="H1905" s="9">
        <f t="shared" si="59"/>
        <v>0</v>
      </c>
    </row>
    <row r="1906" spans="7:8">
      <c r="G1906" s="9">
        <f t="shared" si="60"/>
        <v>0</v>
      </c>
      <c r="H1906" s="9">
        <f t="shared" si="59"/>
        <v>0</v>
      </c>
    </row>
    <row r="1907" spans="7:8">
      <c r="G1907" s="9">
        <f t="shared" si="60"/>
        <v>0</v>
      </c>
      <c r="H1907" s="9">
        <f t="shared" si="59"/>
        <v>0</v>
      </c>
    </row>
    <row r="1908" spans="7:8">
      <c r="G1908" s="9">
        <f t="shared" si="60"/>
        <v>0</v>
      </c>
      <c r="H1908" s="9">
        <f t="shared" si="59"/>
        <v>0</v>
      </c>
    </row>
    <row r="1909" spans="7:8">
      <c r="G1909" s="9">
        <f t="shared" si="60"/>
        <v>0</v>
      </c>
      <c r="H1909" s="9">
        <f t="shared" si="59"/>
        <v>0</v>
      </c>
    </row>
    <row r="1910" spans="7:8">
      <c r="G1910" s="9">
        <f t="shared" si="60"/>
        <v>0</v>
      </c>
      <c r="H1910" s="9">
        <f t="shared" si="59"/>
        <v>0</v>
      </c>
    </row>
    <row r="1911" spans="7:8">
      <c r="G1911" s="9">
        <f t="shared" si="60"/>
        <v>0</v>
      </c>
      <c r="H1911" s="9">
        <f t="shared" si="59"/>
        <v>0</v>
      </c>
    </row>
    <row r="1912" spans="7:8">
      <c r="G1912" s="9">
        <f t="shared" si="60"/>
        <v>0</v>
      </c>
      <c r="H1912" s="9">
        <f t="shared" si="59"/>
        <v>0</v>
      </c>
    </row>
    <row r="1913" spans="7:8">
      <c r="G1913" s="9">
        <f t="shared" si="60"/>
        <v>0</v>
      </c>
      <c r="H1913" s="9">
        <f t="shared" si="59"/>
        <v>0</v>
      </c>
    </row>
    <row r="1914" spans="7:8">
      <c r="G1914" s="9">
        <f t="shared" si="60"/>
        <v>0</v>
      </c>
      <c r="H1914" s="9">
        <f t="shared" si="59"/>
        <v>0</v>
      </c>
    </row>
    <row r="1915" spans="7:8">
      <c r="G1915" s="9">
        <f t="shared" si="60"/>
        <v>0</v>
      </c>
      <c r="H1915" s="9">
        <f t="shared" ref="H1915:H1978" si="61">F1915-G1915</f>
        <v>0</v>
      </c>
    </row>
    <row r="1916" spans="7:8">
      <c r="G1916" s="9">
        <f t="shared" si="60"/>
        <v>0</v>
      </c>
      <c r="H1916" s="9">
        <f t="shared" si="61"/>
        <v>0</v>
      </c>
    </row>
    <row r="1917" spans="7:8">
      <c r="G1917" s="9">
        <f t="shared" si="60"/>
        <v>0</v>
      </c>
      <c r="H1917" s="9">
        <f t="shared" si="61"/>
        <v>0</v>
      </c>
    </row>
    <row r="1918" spans="7:8">
      <c r="G1918" s="9">
        <f t="shared" si="60"/>
        <v>0</v>
      </c>
      <c r="H1918" s="9">
        <f t="shared" si="61"/>
        <v>0</v>
      </c>
    </row>
    <row r="1919" spans="7:8">
      <c r="G1919" s="9">
        <f t="shared" si="60"/>
        <v>0</v>
      </c>
      <c r="H1919" s="9">
        <f t="shared" si="61"/>
        <v>0</v>
      </c>
    </row>
    <row r="1920" spans="7:8">
      <c r="G1920" s="9">
        <f t="shared" si="60"/>
        <v>0</v>
      </c>
      <c r="H1920" s="9">
        <f t="shared" si="61"/>
        <v>0</v>
      </c>
    </row>
    <row r="1921" spans="7:8">
      <c r="G1921" s="9">
        <f t="shared" si="60"/>
        <v>0</v>
      </c>
      <c r="H1921" s="9">
        <f t="shared" si="61"/>
        <v>0</v>
      </c>
    </row>
    <row r="1922" spans="7:8">
      <c r="G1922" s="9">
        <f t="shared" si="60"/>
        <v>0</v>
      </c>
      <c r="H1922" s="9">
        <f t="shared" si="61"/>
        <v>0</v>
      </c>
    </row>
    <row r="1923" spans="7:8">
      <c r="G1923" s="9">
        <f t="shared" si="60"/>
        <v>0</v>
      </c>
      <c r="H1923" s="9">
        <f t="shared" si="61"/>
        <v>0</v>
      </c>
    </row>
    <row r="1924" spans="7:8">
      <c r="G1924" s="9">
        <f t="shared" si="60"/>
        <v>0</v>
      </c>
      <c r="H1924" s="9">
        <f t="shared" si="61"/>
        <v>0</v>
      </c>
    </row>
    <row r="1925" spans="7:8">
      <c r="G1925" s="9">
        <f t="shared" si="60"/>
        <v>0</v>
      </c>
      <c r="H1925" s="9">
        <f t="shared" si="61"/>
        <v>0</v>
      </c>
    </row>
    <row r="1926" spans="7:8">
      <c r="G1926" s="9">
        <f t="shared" si="60"/>
        <v>0</v>
      </c>
      <c r="H1926" s="9">
        <f t="shared" si="61"/>
        <v>0</v>
      </c>
    </row>
    <row r="1927" spans="7:8">
      <c r="G1927" s="9">
        <f t="shared" si="60"/>
        <v>0</v>
      </c>
      <c r="H1927" s="9">
        <f t="shared" si="61"/>
        <v>0</v>
      </c>
    </row>
    <row r="1928" spans="7:8">
      <c r="G1928" s="9">
        <f t="shared" si="60"/>
        <v>0</v>
      </c>
      <c r="H1928" s="9">
        <f t="shared" si="61"/>
        <v>0</v>
      </c>
    </row>
    <row r="1929" spans="7:8">
      <c r="G1929" s="9">
        <f t="shared" si="60"/>
        <v>0</v>
      </c>
      <c r="H1929" s="9">
        <f t="shared" si="61"/>
        <v>0</v>
      </c>
    </row>
    <row r="1930" spans="7:8">
      <c r="G1930" s="9">
        <f t="shared" si="60"/>
        <v>0</v>
      </c>
      <c r="H1930" s="9">
        <f t="shared" si="61"/>
        <v>0</v>
      </c>
    </row>
    <row r="1931" spans="7:8">
      <c r="G1931" s="9">
        <f t="shared" si="60"/>
        <v>0</v>
      </c>
      <c r="H1931" s="9">
        <f t="shared" si="61"/>
        <v>0</v>
      </c>
    </row>
    <row r="1932" spans="7:8">
      <c r="G1932" s="9">
        <f t="shared" ref="G1932:G1995" si="62">IFERROR(F1932/(1+J1932/100),0)</f>
        <v>0</v>
      </c>
      <c r="H1932" s="9">
        <f t="shared" si="61"/>
        <v>0</v>
      </c>
    </row>
    <row r="1933" spans="7:8">
      <c r="G1933" s="9">
        <f t="shared" si="62"/>
        <v>0</v>
      </c>
      <c r="H1933" s="9">
        <f t="shared" si="61"/>
        <v>0</v>
      </c>
    </row>
    <row r="1934" spans="7:8">
      <c r="G1934" s="9">
        <f t="shared" si="62"/>
        <v>0</v>
      </c>
      <c r="H1934" s="9">
        <f t="shared" si="61"/>
        <v>0</v>
      </c>
    </row>
    <row r="1935" spans="7:8">
      <c r="G1935" s="9">
        <f t="shared" si="62"/>
        <v>0</v>
      </c>
      <c r="H1935" s="9">
        <f t="shared" si="61"/>
        <v>0</v>
      </c>
    </row>
    <row r="1936" spans="7:8">
      <c r="G1936" s="9">
        <f t="shared" si="62"/>
        <v>0</v>
      </c>
      <c r="H1936" s="9">
        <f t="shared" si="61"/>
        <v>0</v>
      </c>
    </row>
    <row r="1937" spans="7:8">
      <c r="G1937" s="9">
        <f t="shared" si="62"/>
        <v>0</v>
      </c>
      <c r="H1937" s="9">
        <f t="shared" si="61"/>
        <v>0</v>
      </c>
    </row>
    <row r="1938" spans="7:8">
      <c r="G1938" s="9">
        <f t="shared" si="62"/>
        <v>0</v>
      </c>
      <c r="H1938" s="9">
        <f t="shared" si="61"/>
        <v>0</v>
      </c>
    </row>
    <row r="1939" spans="7:8">
      <c r="G1939" s="9">
        <f t="shared" si="62"/>
        <v>0</v>
      </c>
      <c r="H1939" s="9">
        <f t="shared" si="61"/>
        <v>0</v>
      </c>
    </row>
    <row r="1940" spans="7:8">
      <c r="G1940" s="9">
        <f t="shared" si="62"/>
        <v>0</v>
      </c>
      <c r="H1940" s="9">
        <f t="shared" si="61"/>
        <v>0</v>
      </c>
    </row>
    <row r="1941" spans="7:8">
      <c r="G1941" s="9">
        <f t="shared" si="62"/>
        <v>0</v>
      </c>
      <c r="H1941" s="9">
        <f t="shared" si="61"/>
        <v>0</v>
      </c>
    </row>
    <row r="1942" spans="7:8">
      <c r="G1942" s="9">
        <f t="shared" si="62"/>
        <v>0</v>
      </c>
      <c r="H1942" s="9">
        <f t="shared" si="61"/>
        <v>0</v>
      </c>
    </row>
    <row r="1943" spans="7:8">
      <c r="G1943" s="9">
        <f t="shared" si="62"/>
        <v>0</v>
      </c>
      <c r="H1943" s="9">
        <f t="shared" si="61"/>
        <v>0</v>
      </c>
    </row>
    <row r="1944" spans="7:8">
      <c r="G1944" s="9">
        <f t="shared" si="62"/>
        <v>0</v>
      </c>
      <c r="H1944" s="9">
        <f t="shared" si="61"/>
        <v>0</v>
      </c>
    </row>
    <row r="1945" spans="7:8">
      <c r="G1945" s="9">
        <f t="shared" si="62"/>
        <v>0</v>
      </c>
      <c r="H1945" s="9">
        <f t="shared" si="61"/>
        <v>0</v>
      </c>
    </row>
    <row r="1946" spans="7:8">
      <c r="G1946" s="9">
        <f t="shared" si="62"/>
        <v>0</v>
      </c>
      <c r="H1946" s="9">
        <f t="shared" si="61"/>
        <v>0</v>
      </c>
    </row>
    <row r="1947" spans="7:8">
      <c r="G1947" s="9">
        <f t="shared" si="62"/>
        <v>0</v>
      </c>
      <c r="H1947" s="9">
        <f t="shared" si="61"/>
        <v>0</v>
      </c>
    </row>
    <row r="1948" spans="7:8">
      <c r="G1948" s="9">
        <f t="shared" si="62"/>
        <v>0</v>
      </c>
      <c r="H1948" s="9">
        <f t="shared" si="61"/>
        <v>0</v>
      </c>
    </row>
    <row r="1949" spans="7:8">
      <c r="G1949" s="9">
        <f t="shared" si="62"/>
        <v>0</v>
      </c>
      <c r="H1949" s="9">
        <f t="shared" si="61"/>
        <v>0</v>
      </c>
    </row>
    <row r="1950" spans="7:8">
      <c r="G1950" s="9">
        <f t="shared" si="62"/>
        <v>0</v>
      </c>
      <c r="H1950" s="9">
        <f t="shared" si="61"/>
        <v>0</v>
      </c>
    </row>
    <row r="1951" spans="7:8">
      <c r="G1951" s="9">
        <f t="shared" si="62"/>
        <v>0</v>
      </c>
      <c r="H1951" s="9">
        <f t="shared" si="61"/>
        <v>0</v>
      </c>
    </row>
    <row r="1952" spans="7:8">
      <c r="G1952" s="9">
        <f t="shared" si="62"/>
        <v>0</v>
      </c>
      <c r="H1952" s="9">
        <f t="shared" si="61"/>
        <v>0</v>
      </c>
    </row>
    <row r="1953" spans="7:8">
      <c r="G1953" s="9">
        <f t="shared" si="62"/>
        <v>0</v>
      </c>
      <c r="H1953" s="9">
        <f t="shared" si="61"/>
        <v>0</v>
      </c>
    </row>
    <row r="1954" spans="7:8">
      <c r="G1954" s="9">
        <f t="shared" si="62"/>
        <v>0</v>
      </c>
      <c r="H1954" s="9">
        <f t="shared" si="61"/>
        <v>0</v>
      </c>
    </row>
    <row r="1955" spans="7:8">
      <c r="G1955" s="9">
        <f t="shared" si="62"/>
        <v>0</v>
      </c>
      <c r="H1955" s="9">
        <f t="shared" si="61"/>
        <v>0</v>
      </c>
    </row>
    <row r="1956" spans="7:8">
      <c r="G1956" s="9">
        <f t="shared" si="62"/>
        <v>0</v>
      </c>
      <c r="H1956" s="9">
        <f t="shared" si="61"/>
        <v>0</v>
      </c>
    </row>
    <row r="1957" spans="7:8">
      <c r="G1957" s="9">
        <f t="shared" si="62"/>
        <v>0</v>
      </c>
      <c r="H1957" s="9">
        <f t="shared" si="61"/>
        <v>0</v>
      </c>
    </row>
    <row r="1958" spans="7:8">
      <c r="G1958" s="9">
        <f t="shared" si="62"/>
        <v>0</v>
      </c>
      <c r="H1958" s="9">
        <f t="shared" si="61"/>
        <v>0</v>
      </c>
    </row>
    <row r="1959" spans="7:8">
      <c r="G1959" s="9">
        <f t="shared" si="62"/>
        <v>0</v>
      </c>
      <c r="H1959" s="9">
        <f t="shared" si="61"/>
        <v>0</v>
      </c>
    </row>
    <row r="1960" spans="7:8">
      <c r="G1960" s="9">
        <f t="shared" si="62"/>
        <v>0</v>
      </c>
      <c r="H1960" s="9">
        <f t="shared" si="61"/>
        <v>0</v>
      </c>
    </row>
    <row r="1961" spans="7:8">
      <c r="G1961" s="9">
        <f t="shared" si="62"/>
        <v>0</v>
      </c>
      <c r="H1961" s="9">
        <f t="shared" si="61"/>
        <v>0</v>
      </c>
    </row>
    <row r="1962" spans="7:8">
      <c r="G1962" s="9">
        <f t="shared" si="62"/>
        <v>0</v>
      </c>
      <c r="H1962" s="9">
        <f t="shared" si="61"/>
        <v>0</v>
      </c>
    </row>
    <row r="1963" spans="7:8">
      <c r="G1963" s="9">
        <f t="shared" si="62"/>
        <v>0</v>
      </c>
      <c r="H1963" s="9">
        <f t="shared" si="61"/>
        <v>0</v>
      </c>
    </row>
    <row r="1964" spans="7:8">
      <c r="G1964" s="9">
        <f t="shared" si="62"/>
        <v>0</v>
      </c>
      <c r="H1964" s="9">
        <f t="shared" si="61"/>
        <v>0</v>
      </c>
    </row>
    <row r="1965" spans="7:8">
      <c r="G1965" s="9">
        <f t="shared" si="62"/>
        <v>0</v>
      </c>
      <c r="H1965" s="9">
        <f t="shared" si="61"/>
        <v>0</v>
      </c>
    </row>
    <row r="1966" spans="7:8">
      <c r="G1966" s="9">
        <f t="shared" si="62"/>
        <v>0</v>
      </c>
      <c r="H1966" s="9">
        <f t="shared" si="61"/>
        <v>0</v>
      </c>
    </row>
    <row r="1967" spans="7:8">
      <c r="G1967" s="9">
        <f t="shared" si="62"/>
        <v>0</v>
      </c>
      <c r="H1967" s="9">
        <f t="shared" si="61"/>
        <v>0</v>
      </c>
    </row>
    <row r="1968" spans="7:8">
      <c r="G1968" s="9">
        <f t="shared" si="62"/>
        <v>0</v>
      </c>
      <c r="H1968" s="9">
        <f t="shared" si="61"/>
        <v>0</v>
      </c>
    </row>
    <row r="1969" spans="7:8">
      <c r="G1969" s="9">
        <f t="shared" si="62"/>
        <v>0</v>
      </c>
      <c r="H1969" s="9">
        <f t="shared" si="61"/>
        <v>0</v>
      </c>
    </row>
    <row r="1970" spans="7:8">
      <c r="G1970" s="9">
        <f t="shared" si="62"/>
        <v>0</v>
      </c>
      <c r="H1970" s="9">
        <f t="shared" si="61"/>
        <v>0</v>
      </c>
    </row>
    <row r="1971" spans="7:8">
      <c r="G1971" s="9">
        <f t="shared" si="62"/>
        <v>0</v>
      </c>
      <c r="H1971" s="9">
        <f t="shared" si="61"/>
        <v>0</v>
      </c>
    </row>
    <row r="1972" spans="7:8">
      <c r="G1972" s="9">
        <f t="shared" si="62"/>
        <v>0</v>
      </c>
      <c r="H1972" s="9">
        <f t="shared" si="61"/>
        <v>0</v>
      </c>
    </row>
    <row r="1973" spans="7:8">
      <c r="G1973" s="9">
        <f t="shared" si="62"/>
        <v>0</v>
      </c>
      <c r="H1973" s="9">
        <f t="shared" si="61"/>
        <v>0</v>
      </c>
    </row>
    <row r="1974" spans="7:8">
      <c r="G1974" s="9">
        <f t="shared" si="62"/>
        <v>0</v>
      </c>
      <c r="H1974" s="9">
        <f t="shared" si="61"/>
        <v>0</v>
      </c>
    </row>
    <row r="1975" spans="7:8">
      <c r="G1975" s="9">
        <f t="shared" si="62"/>
        <v>0</v>
      </c>
      <c r="H1975" s="9">
        <f t="shared" si="61"/>
        <v>0</v>
      </c>
    </row>
    <row r="1976" spans="7:8">
      <c r="G1976" s="9">
        <f t="shared" si="62"/>
        <v>0</v>
      </c>
      <c r="H1976" s="9">
        <f t="shared" si="61"/>
        <v>0</v>
      </c>
    </row>
    <row r="1977" spans="7:8">
      <c r="G1977" s="9">
        <f t="shared" si="62"/>
        <v>0</v>
      </c>
      <c r="H1977" s="9">
        <f t="shared" si="61"/>
        <v>0</v>
      </c>
    </row>
    <row r="1978" spans="7:8">
      <c r="G1978" s="9">
        <f t="shared" si="62"/>
        <v>0</v>
      </c>
      <c r="H1978" s="9">
        <f t="shared" si="61"/>
        <v>0</v>
      </c>
    </row>
    <row r="1979" spans="7:8">
      <c r="G1979" s="9">
        <f t="shared" si="62"/>
        <v>0</v>
      </c>
      <c r="H1979" s="9">
        <f t="shared" ref="H1979:H2042" si="63">F1979-G1979</f>
        <v>0</v>
      </c>
    </row>
    <row r="1980" spans="7:8">
      <c r="G1980" s="9">
        <f t="shared" si="62"/>
        <v>0</v>
      </c>
      <c r="H1980" s="9">
        <f t="shared" si="63"/>
        <v>0</v>
      </c>
    </row>
    <row r="1981" spans="7:8">
      <c r="G1981" s="9">
        <f t="shared" si="62"/>
        <v>0</v>
      </c>
      <c r="H1981" s="9">
        <f t="shared" si="63"/>
        <v>0</v>
      </c>
    </row>
    <row r="1982" spans="7:8">
      <c r="G1982" s="9">
        <f t="shared" si="62"/>
        <v>0</v>
      </c>
      <c r="H1982" s="9">
        <f t="shared" si="63"/>
        <v>0</v>
      </c>
    </row>
    <row r="1983" spans="7:8">
      <c r="G1983" s="9">
        <f t="shared" si="62"/>
        <v>0</v>
      </c>
      <c r="H1983" s="9">
        <f t="shared" si="63"/>
        <v>0</v>
      </c>
    </row>
    <row r="1984" spans="7:8">
      <c r="G1984" s="9">
        <f t="shared" si="62"/>
        <v>0</v>
      </c>
      <c r="H1984" s="9">
        <f t="shared" si="63"/>
        <v>0</v>
      </c>
    </row>
    <row r="1985" spans="7:8">
      <c r="G1985" s="9">
        <f t="shared" si="62"/>
        <v>0</v>
      </c>
      <c r="H1985" s="9">
        <f t="shared" si="63"/>
        <v>0</v>
      </c>
    </row>
    <row r="1986" spans="7:8">
      <c r="G1986" s="9">
        <f t="shared" si="62"/>
        <v>0</v>
      </c>
      <c r="H1986" s="9">
        <f t="shared" si="63"/>
        <v>0</v>
      </c>
    </row>
    <row r="1987" spans="7:8">
      <c r="G1987" s="9">
        <f t="shared" si="62"/>
        <v>0</v>
      </c>
      <c r="H1987" s="9">
        <f t="shared" si="63"/>
        <v>0</v>
      </c>
    </row>
    <row r="1988" spans="7:8">
      <c r="G1988" s="9">
        <f t="shared" si="62"/>
        <v>0</v>
      </c>
      <c r="H1988" s="9">
        <f t="shared" si="63"/>
        <v>0</v>
      </c>
    </row>
    <row r="1989" spans="7:8">
      <c r="G1989" s="9">
        <f t="shared" si="62"/>
        <v>0</v>
      </c>
      <c r="H1989" s="9">
        <f t="shared" si="63"/>
        <v>0</v>
      </c>
    </row>
    <row r="1990" spans="7:8">
      <c r="G1990" s="9">
        <f t="shared" si="62"/>
        <v>0</v>
      </c>
      <c r="H1990" s="9">
        <f t="shared" si="63"/>
        <v>0</v>
      </c>
    </row>
    <row r="1991" spans="7:8">
      <c r="G1991" s="9">
        <f t="shared" si="62"/>
        <v>0</v>
      </c>
      <c r="H1991" s="9">
        <f t="shared" si="63"/>
        <v>0</v>
      </c>
    </row>
    <row r="1992" spans="7:8">
      <c r="G1992" s="9">
        <f t="shared" si="62"/>
        <v>0</v>
      </c>
      <c r="H1992" s="9">
        <f t="shared" si="63"/>
        <v>0</v>
      </c>
    </row>
    <row r="1993" spans="7:8">
      <c r="G1993" s="9">
        <f t="shared" si="62"/>
        <v>0</v>
      </c>
      <c r="H1993" s="9">
        <f t="shared" si="63"/>
        <v>0</v>
      </c>
    </row>
    <row r="1994" spans="7:8">
      <c r="G1994" s="9">
        <f t="shared" si="62"/>
        <v>0</v>
      </c>
      <c r="H1994" s="9">
        <f t="shared" si="63"/>
        <v>0</v>
      </c>
    </row>
    <row r="1995" spans="7:8">
      <c r="G1995" s="9">
        <f t="shared" si="62"/>
        <v>0</v>
      </c>
      <c r="H1995" s="9">
        <f t="shared" si="63"/>
        <v>0</v>
      </c>
    </row>
    <row r="1996" spans="7:8">
      <c r="G1996" s="9">
        <f t="shared" ref="G1996:G2059" si="64">IFERROR(F1996/(1+J1996/100),0)</f>
        <v>0</v>
      </c>
      <c r="H1996" s="9">
        <f t="shared" si="63"/>
        <v>0</v>
      </c>
    </row>
    <row r="1997" spans="7:8">
      <c r="G1997" s="9">
        <f t="shared" si="64"/>
        <v>0</v>
      </c>
      <c r="H1997" s="9">
        <f t="shared" si="63"/>
        <v>0</v>
      </c>
    </row>
    <row r="1998" spans="7:8">
      <c r="G1998" s="9">
        <f t="shared" si="64"/>
        <v>0</v>
      </c>
      <c r="H1998" s="9">
        <f t="shared" si="63"/>
        <v>0</v>
      </c>
    </row>
    <row r="1999" spans="7:8">
      <c r="G1999" s="9">
        <f t="shared" si="64"/>
        <v>0</v>
      </c>
      <c r="H1999" s="9">
        <f t="shared" si="63"/>
        <v>0</v>
      </c>
    </row>
    <row r="2000" spans="7:8">
      <c r="G2000" s="9">
        <f t="shared" si="64"/>
        <v>0</v>
      </c>
      <c r="H2000" s="9">
        <f t="shared" si="63"/>
        <v>0</v>
      </c>
    </row>
    <row r="2001" spans="7:8">
      <c r="G2001" s="9">
        <f t="shared" si="64"/>
        <v>0</v>
      </c>
      <c r="H2001" s="9">
        <f t="shared" si="63"/>
        <v>0</v>
      </c>
    </row>
    <row r="2002" spans="7:8">
      <c r="G2002" s="9">
        <f t="shared" si="64"/>
        <v>0</v>
      </c>
      <c r="H2002" s="9">
        <f t="shared" si="63"/>
        <v>0</v>
      </c>
    </row>
    <row r="2003" spans="7:8">
      <c r="G2003" s="9">
        <f t="shared" si="64"/>
        <v>0</v>
      </c>
      <c r="H2003" s="9">
        <f t="shared" si="63"/>
        <v>0</v>
      </c>
    </row>
    <row r="2004" spans="7:8">
      <c r="G2004" s="9">
        <f t="shared" si="64"/>
        <v>0</v>
      </c>
      <c r="H2004" s="9">
        <f t="shared" si="63"/>
        <v>0</v>
      </c>
    </row>
    <row r="2005" spans="7:8">
      <c r="G2005" s="9">
        <f t="shared" si="64"/>
        <v>0</v>
      </c>
      <c r="H2005" s="9">
        <f t="shared" si="63"/>
        <v>0</v>
      </c>
    </row>
    <row r="2006" spans="7:8">
      <c r="G2006" s="9">
        <f t="shared" si="64"/>
        <v>0</v>
      </c>
      <c r="H2006" s="9">
        <f t="shared" si="63"/>
        <v>0</v>
      </c>
    </row>
    <row r="2007" spans="7:8">
      <c r="G2007" s="9">
        <f t="shared" si="64"/>
        <v>0</v>
      </c>
      <c r="H2007" s="9">
        <f t="shared" si="63"/>
        <v>0</v>
      </c>
    </row>
    <row r="2008" spans="7:8">
      <c r="G2008" s="9">
        <f t="shared" si="64"/>
        <v>0</v>
      </c>
      <c r="H2008" s="9">
        <f t="shared" si="63"/>
        <v>0</v>
      </c>
    </row>
    <row r="2009" spans="7:8">
      <c r="G2009" s="9">
        <f t="shared" si="64"/>
        <v>0</v>
      </c>
      <c r="H2009" s="9">
        <f t="shared" si="63"/>
        <v>0</v>
      </c>
    </row>
    <row r="2010" spans="7:8">
      <c r="G2010" s="9">
        <f t="shared" si="64"/>
        <v>0</v>
      </c>
      <c r="H2010" s="9">
        <f t="shared" si="63"/>
        <v>0</v>
      </c>
    </row>
    <row r="2011" spans="7:8">
      <c r="G2011" s="9">
        <f t="shared" si="64"/>
        <v>0</v>
      </c>
      <c r="H2011" s="9">
        <f t="shared" si="63"/>
        <v>0</v>
      </c>
    </row>
    <row r="2012" spans="7:8">
      <c r="G2012" s="9">
        <f t="shared" si="64"/>
        <v>0</v>
      </c>
      <c r="H2012" s="9">
        <f t="shared" si="63"/>
        <v>0</v>
      </c>
    </row>
    <row r="2013" spans="7:8">
      <c r="G2013" s="9">
        <f t="shared" si="64"/>
        <v>0</v>
      </c>
      <c r="H2013" s="9">
        <f t="shared" si="63"/>
        <v>0</v>
      </c>
    </row>
    <row r="2014" spans="7:8">
      <c r="G2014" s="9">
        <f t="shared" si="64"/>
        <v>0</v>
      </c>
      <c r="H2014" s="9">
        <f t="shared" si="63"/>
        <v>0</v>
      </c>
    </row>
    <row r="2015" spans="7:8">
      <c r="G2015" s="9">
        <f t="shared" si="64"/>
        <v>0</v>
      </c>
      <c r="H2015" s="9">
        <f t="shared" si="63"/>
        <v>0</v>
      </c>
    </row>
    <row r="2016" spans="7:8">
      <c r="G2016" s="9">
        <f t="shared" si="64"/>
        <v>0</v>
      </c>
      <c r="H2016" s="9">
        <f t="shared" si="63"/>
        <v>0</v>
      </c>
    </row>
    <row r="2017" spans="7:8">
      <c r="G2017" s="9">
        <f t="shared" si="64"/>
        <v>0</v>
      </c>
      <c r="H2017" s="9">
        <f t="shared" si="63"/>
        <v>0</v>
      </c>
    </row>
    <row r="2018" spans="7:8">
      <c r="G2018" s="9">
        <f t="shared" si="64"/>
        <v>0</v>
      </c>
      <c r="H2018" s="9">
        <f t="shared" si="63"/>
        <v>0</v>
      </c>
    </row>
    <row r="2019" spans="7:8">
      <c r="G2019" s="9">
        <f t="shared" si="64"/>
        <v>0</v>
      </c>
      <c r="H2019" s="9">
        <f t="shared" si="63"/>
        <v>0</v>
      </c>
    </row>
    <row r="2020" spans="7:8">
      <c r="G2020" s="9">
        <f t="shared" si="64"/>
        <v>0</v>
      </c>
      <c r="H2020" s="9">
        <f t="shared" si="63"/>
        <v>0</v>
      </c>
    </row>
    <row r="2021" spans="7:8">
      <c r="G2021" s="9">
        <f t="shared" si="64"/>
        <v>0</v>
      </c>
      <c r="H2021" s="9">
        <f t="shared" si="63"/>
        <v>0</v>
      </c>
    </row>
    <row r="2022" spans="7:8">
      <c r="G2022" s="9">
        <f t="shared" si="64"/>
        <v>0</v>
      </c>
      <c r="H2022" s="9">
        <f t="shared" si="63"/>
        <v>0</v>
      </c>
    </row>
    <row r="2023" spans="7:8">
      <c r="G2023" s="9">
        <f t="shared" si="64"/>
        <v>0</v>
      </c>
      <c r="H2023" s="9">
        <f t="shared" si="63"/>
        <v>0</v>
      </c>
    </row>
    <row r="2024" spans="7:8">
      <c r="G2024" s="9">
        <f t="shared" si="64"/>
        <v>0</v>
      </c>
      <c r="H2024" s="9">
        <f t="shared" si="63"/>
        <v>0</v>
      </c>
    </row>
    <row r="2025" spans="7:8">
      <c r="G2025" s="9">
        <f t="shared" si="64"/>
        <v>0</v>
      </c>
      <c r="H2025" s="9">
        <f t="shared" si="63"/>
        <v>0</v>
      </c>
    </row>
    <row r="2026" spans="7:8">
      <c r="G2026" s="9">
        <f t="shared" si="64"/>
        <v>0</v>
      </c>
      <c r="H2026" s="9">
        <f t="shared" si="63"/>
        <v>0</v>
      </c>
    </row>
    <row r="2027" spans="7:8">
      <c r="G2027" s="9">
        <f t="shared" si="64"/>
        <v>0</v>
      </c>
      <c r="H2027" s="9">
        <f t="shared" si="63"/>
        <v>0</v>
      </c>
    </row>
    <row r="2028" spans="7:8">
      <c r="G2028" s="9">
        <f t="shared" si="64"/>
        <v>0</v>
      </c>
      <c r="H2028" s="9">
        <f t="shared" si="63"/>
        <v>0</v>
      </c>
    </row>
    <row r="2029" spans="7:8">
      <c r="G2029" s="9">
        <f t="shared" si="64"/>
        <v>0</v>
      </c>
      <c r="H2029" s="9">
        <f t="shared" si="63"/>
        <v>0</v>
      </c>
    </row>
    <row r="2030" spans="7:8">
      <c r="G2030" s="9">
        <f t="shared" si="64"/>
        <v>0</v>
      </c>
      <c r="H2030" s="9">
        <f t="shared" si="63"/>
        <v>0</v>
      </c>
    </row>
    <row r="2031" spans="7:8">
      <c r="G2031" s="9">
        <f t="shared" si="64"/>
        <v>0</v>
      </c>
      <c r="H2031" s="9">
        <f t="shared" si="63"/>
        <v>0</v>
      </c>
    </row>
    <row r="2032" spans="7:8">
      <c r="G2032" s="9">
        <f t="shared" si="64"/>
        <v>0</v>
      </c>
      <c r="H2032" s="9">
        <f t="shared" si="63"/>
        <v>0</v>
      </c>
    </row>
    <row r="2033" spans="7:8">
      <c r="G2033" s="9">
        <f t="shared" si="64"/>
        <v>0</v>
      </c>
      <c r="H2033" s="9">
        <f t="shared" si="63"/>
        <v>0</v>
      </c>
    </row>
    <row r="2034" spans="7:8">
      <c r="G2034" s="9">
        <f t="shared" si="64"/>
        <v>0</v>
      </c>
      <c r="H2034" s="9">
        <f t="shared" si="63"/>
        <v>0</v>
      </c>
    </row>
    <row r="2035" spans="7:8">
      <c r="G2035" s="9">
        <f t="shared" si="64"/>
        <v>0</v>
      </c>
      <c r="H2035" s="9">
        <f t="shared" si="63"/>
        <v>0</v>
      </c>
    </row>
    <row r="2036" spans="7:8">
      <c r="G2036" s="9">
        <f t="shared" si="64"/>
        <v>0</v>
      </c>
      <c r="H2036" s="9">
        <f t="shared" si="63"/>
        <v>0</v>
      </c>
    </row>
    <row r="2037" spans="7:8">
      <c r="G2037" s="9">
        <f t="shared" si="64"/>
        <v>0</v>
      </c>
      <c r="H2037" s="9">
        <f t="shared" si="63"/>
        <v>0</v>
      </c>
    </row>
    <row r="2038" spans="7:8">
      <c r="G2038" s="9">
        <f t="shared" si="64"/>
        <v>0</v>
      </c>
      <c r="H2038" s="9">
        <f t="shared" si="63"/>
        <v>0</v>
      </c>
    </row>
    <row r="2039" spans="7:8">
      <c r="G2039" s="9">
        <f t="shared" si="64"/>
        <v>0</v>
      </c>
      <c r="H2039" s="9">
        <f t="shared" si="63"/>
        <v>0</v>
      </c>
    </row>
    <row r="2040" spans="7:8">
      <c r="G2040" s="9">
        <f t="shared" si="64"/>
        <v>0</v>
      </c>
      <c r="H2040" s="9">
        <f t="shared" si="63"/>
        <v>0</v>
      </c>
    </row>
    <row r="2041" spans="7:8">
      <c r="G2041" s="9">
        <f t="shared" si="64"/>
        <v>0</v>
      </c>
      <c r="H2041" s="9">
        <f t="shared" si="63"/>
        <v>0</v>
      </c>
    </row>
    <row r="2042" spans="7:8">
      <c r="G2042" s="9">
        <f t="shared" si="64"/>
        <v>0</v>
      </c>
      <c r="H2042" s="9">
        <f t="shared" si="63"/>
        <v>0</v>
      </c>
    </row>
    <row r="2043" spans="7:8">
      <c r="G2043" s="9">
        <f t="shared" si="64"/>
        <v>0</v>
      </c>
      <c r="H2043" s="9">
        <f t="shared" ref="H2043:H2106" si="65">F2043-G2043</f>
        <v>0</v>
      </c>
    </row>
    <row r="2044" spans="7:8">
      <c r="G2044" s="9">
        <f t="shared" si="64"/>
        <v>0</v>
      </c>
      <c r="H2044" s="9">
        <f t="shared" si="65"/>
        <v>0</v>
      </c>
    </row>
    <row r="2045" spans="7:8">
      <c r="G2045" s="9">
        <f t="shared" si="64"/>
        <v>0</v>
      </c>
      <c r="H2045" s="9">
        <f t="shared" si="65"/>
        <v>0</v>
      </c>
    </row>
    <row r="2046" spans="7:8">
      <c r="G2046" s="9">
        <f t="shared" si="64"/>
        <v>0</v>
      </c>
      <c r="H2046" s="9">
        <f t="shared" si="65"/>
        <v>0</v>
      </c>
    </row>
    <row r="2047" spans="7:8">
      <c r="G2047" s="9">
        <f t="shared" si="64"/>
        <v>0</v>
      </c>
      <c r="H2047" s="9">
        <f t="shared" si="65"/>
        <v>0</v>
      </c>
    </row>
    <row r="2048" spans="7:8">
      <c r="G2048" s="9">
        <f t="shared" si="64"/>
        <v>0</v>
      </c>
      <c r="H2048" s="9">
        <f t="shared" si="65"/>
        <v>0</v>
      </c>
    </row>
    <row r="2049" spans="7:8">
      <c r="G2049" s="9">
        <f t="shared" si="64"/>
        <v>0</v>
      </c>
      <c r="H2049" s="9">
        <f t="shared" si="65"/>
        <v>0</v>
      </c>
    </row>
    <row r="2050" spans="7:8">
      <c r="G2050" s="9">
        <f t="shared" si="64"/>
        <v>0</v>
      </c>
      <c r="H2050" s="9">
        <f t="shared" si="65"/>
        <v>0</v>
      </c>
    </row>
    <row r="2051" spans="7:8">
      <c r="G2051" s="9">
        <f t="shared" si="64"/>
        <v>0</v>
      </c>
      <c r="H2051" s="9">
        <f t="shared" si="65"/>
        <v>0</v>
      </c>
    </row>
    <row r="2052" spans="7:8">
      <c r="G2052" s="9">
        <f t="shared" si="64"/>
        <v>0</v>
      </c>
      <c r="H2052" s="9">
        <f t="shared" si="65"/>
        <v>0</v>
      </c>
    </row>
    <row r="2053" spans="7:8">
      <c r="G2053" s="9">
        <f t="shared" si="64"/>
        <v>0</v>
      </c>
      <c r="H2053" s="9">
        <f t="shared" si="65"/>
        <v>0</v>
      </c>
    </row>
    <row r="2054" spans="7:8">
      <c r="G2054" s="9">
        <f t="shared" si="64"/>
        <v>0</v>
      </c>
      <c r="H2054" s="9">
        <f t="shared" si="65"/>
        <v>0</v>
      </c>
    </row>
    <row r="2055" spans="7:8">
      <c r="G2055" s="9">
        <f t="shared" si="64"/>
        <v>0</v>
      </c>
      <c r="H2055" s="9">
        <f t="shared" si="65"/>
        <v>0</v>
      </c>
    </row>
    <row r="2056" spans="7:8">
      <c r="G2056" s="9">
        <f t="shared" si="64"/>
        <v>0</v>
      </c>
      <c r="H2056" s="9">
        <f t="shared" si="65"/>
        <v>0</v>
      </c>
    </row>
    <row r="2057" spans="7:8">
      <c r="G2057" s="9">
        <f t="shared" si="64"/>
        <v>0</v>
      </c>
      <c r="H2057" s="9">
        <f t="shared" si="65"/>
        <v>0</v>
      </c>
    </row>
    <row r="2058" spans="7:8">
      <c r="G2058" s="9">
        <f t="shared" si="64"/>
        <v>0</v>
      </c>
      <c r="H2058" s="9">
        <f t="shared" si="65"/>
        <v>0</v>
      </c>
    </row>
    <row r="2059" spans="7:8">
      <c r="G2059" s="9">
        <f t="shared" si="64"/>
        <v>0</v>
      </c>
      <c r="H2059" s="9">
        <f t="shared" si="65"/>
        <v>0</v>
      </c>
    </row>
    <row r="2060" spans="7:8">
      <c r="G2060" s="9">
        <f t="shared" ref="G2060:G2123" si="66">IFERROR(F2060/(1+J2060/100),0)</f>
        <v>0</v>
      </c>
      <c r="H2060" s="9">
        <f t="shared" si="65"/>
        <v>0</v>
      </c>
    </row>
    <row r="2061" spans="7:8">
      <c r="G2061" s="9">
        <f t="shared" si="66"/>
        <v>0</v>
      </c>
      <c r="H2061" s="9">
        <f t="shared" si="65"/>
        <v>0</v>
      </c>
    </row>
    <row r="2062" spans="7:8">
      <c r="G2062" s="9">
        <f t="shared" si="66"/>
        <v>0</v>
      </c>
      <c r="H2062" s="9">
        <f t="shared" si="65"/>
        <v>0</v>
      </c>
    </row>
    <row r="2063" spans="7:8">
      <c r="G2063" s="9">
        <f t="shared" si="66"/>
        <v>0</v>
      </c>
      <c r="H2063" s="9">
        <f t="shared" si="65"/>
        <v>0</v>
      </c>
    </row>
    <row r="2064" spans="7:8">
      <c r="G2064" s="9">
        <f t="shared" si="66"/>
        <v>0</v>
      </c>
      <c r="H2064" s="9">
        <f t="shared" si="65"/>
        <v>0</v>
      </c>
    </row>
    <row r="2065" spans="7:8">
      <c r="G2065" s="9">
        <f t="shared" si="66"/>
        <v>0</v>
      </c>
      <c r="H2065" s="9">
        <f t="shared" si="65"/>
        <v>0</v>
      </c>
    </row>
    <row r="2066" spans="7:8">
      <c r="G2066" s="9">
        <f t="shared" si="66"/>
        <v>0</v>
      </c>
      <c r="H2066" s="9">
        <f t="shared" si="65"/>
        <v>0</v>
      </c>
    </row>
    <row r="2067" spans="7:8">
      <c r="G2067" s="9">
        <f t="shared" si="66"/>
        <v>0</v>
      </c>
      <c r="H2067" s="9">
        <f t="shared" si="65"/>
        <v>0</v>
      </c>
    </row>
    <row r="2068" spans="7:8">
      <c r="G2068" s="9">
        <f t="shared" si="66"/>
        <v>0</v>
      </c>
      <c r="H2068" s="9">
        <f t="shared" si="65"/>
        <v>0</v>
      </c>
    </row>
    <row r="2069" spans="7:8">
      <c r="G2069" s="9">
        <f t="shared" si="66"/>
        <v>0</v>
      </c>
      <c r="H2069" s="9">
        <f t="shared" si="65"/>
        <v>0</v>
      </c>
    </row>
    <row r="2070" spans="7:8">
      <c r="G2070" s="9">
        <f t="shared" si="66"/>
        <v>0</v>
      </c>
      <c r="H2070" s="9">
        <f t="shared" si="65"/>
        <v>0</v>
      </c>
    </row>
    <row r="2071" spans="7:8">
      <c r="G2071" s="9">
        <f t="shared" si="66"/>
        <v>0</v>
      </c>
      <c r="H2071" s="9">
        <f t="shared" si="65"/>
        <v>0</v>
      </c>
    </row>
    <row r="2072" spans="7:8">
      <c r="G2072" s="9">
        <f t="shared" si="66"/>
        <v>0</v>
      </c>
      <c r="H2072" s="9">
        <f t="shared" si="65"/>
        <v>0</v>
      </c>
    </row>
    <row r="2073" spans="7:8">
      <c r="G2073" s="9">
        <f t="shared" si="66"/>
        <v>0</v>
      </c>
      <c r="H2073" s="9">
        <f t="shared" si="65"/>
        <v>0</v>
      </c>
    </row>
    <row r="2074" spans="7:8">
      <c r="G2074" s="9">
        <f t="shared" si="66"/>
        <v>0</v>
      </c>
      <c r="H2074" s="9">
        <f t="shared" si="65"/>
        <v>0</v>
      </c>
    </row>
    <row r="2075" spans="7:8">
      <c r="G2075" s="9">
        <f t="shared" si="66"/>
        <v>0</v>
      </c>
      <c r="H2075" s="9">
        <f t="shared" si="65"/>
        <v>0</v>
      </c>
    </row>
    <row r="2076" spans="7:8">
      <c r="G2076" s="9">
        <f t="shared" si="66"/>
        <v>0</v>
      </c>
      <c r="H2076" s="9">
        <f t="shared" si="65"/>
        <v>0</v>
      </c>
    </row>
    <row r="2077" spans="7:8">
      <c r="G2077" s="9">
        <f t="shared" si="66"/>
        <v>0</v>
      </c>
      <c r="H2077" s="9">
        <f t="shared" si="65"/>
        <v>0</v>
      </c>
    </row>
    <row r="2078" spans="7:8">
      <c r="G2078" s="9">
        <f t="shared" si="66"/>
        <v>0</v>
      </c>
      <c r="H2078" s="9">
        <f t="shared" si="65"/>
        <v>0</v>
      </c>
    </row>
    <row r="2079" spans="7:8">
      <c r="G2079" s="9">
        <f t="shared" si="66"/>
        <v>0</v>
      </c>
      <c r="H2079" s="9">
        <f t="shared" si="65"/>
        <v>0</v>
      </c>
    </row>
    <row r="2080" spans="7:8">
      <c r="G2080" s="9">
        <f t="shared" si="66"/>
        <v>0</v>
      </c>
      <c r="H2080" s="9">
        <f t="shared" si="65"/>
        <v>0</v>
      </c>
    </row>
    <row r="2081" spans="7:8">
      <c r="G2081" s="9">
        <f t="shared" si="66"/>
        <v>0</v>
      </c>
      <c r="H2081" s="9">
        <f t="shared" si="65"/>
        <v>0</v>
      </c>
    </row>
    <row r="2082" spans="7:8">
      <c r="G2082" s="9">
        <f t="shared" si="66"/>
        <v>0</v>
      </c>
      <c r="H2082" s="9">
        <f t="shared" si="65"/>
        <v>0</v>
      </c>
    </row>
    <row r="2083" spans="7:8">
      <c r="G2083" s="9">
        <f t="shared" si="66"/>
        <v>0</v>
      </c>
      <c r="H2083" s="9">
        <f t="shared" si="65"/>
        <v>0</v>
      </c>
    </row>
    <row r="2084" spans="7:8">
      <c r="G2084" s="9">
        <f t="shared" si="66"/>
        <v>0</v>
      </c>
      <c r="H2084" s="9">
        <f t="shared" si="65"/>
        <v>0</v>
      </c>
    </row>
    <row r="2085" spans="7:8">
      <c r="G2085" s="9">
        <f t="shared" si="66"/>
        <v>0</v>
      </c>
      <c r="H2085" s="9">
        <f t="shared" si="65"/>
        <v>0</v>
      </c>
    </row>
    <row r="2086" spans="7:8">
      <c r="G2086" s="9">
        <f t="shared" si="66"/>
        <v>0</v>
      </c>
      <c r="H2086" s="9">
        <f t="shared" si="65"/>
        <v>0</v>
      </c>
    </row>
    <row r="2087" spans="7:8">
      <c r="G2087" s="9">
        <f t="shared" si="66"/>
        <v>0</v>
      </c>
      <c r="H2087" s="9">
        <f t="shared" si="65"/>
        <v>0</v>
      </c>
    </row>
    <row r="2088" spans="7:8">
      <c r="G2088" s="9">
        <f t="shared" si="66"/>
        <v>0</v>
      </c>
      <c r="H2088" s="9">
        <f t="shared" si="65"/>
        <v>0</v>
      </c>
    </row>
    <row r="2089" spans="7:8">
      <c r="G2089" s="9">
        <f t="shared" si="66"/>
        <v>0</v>
      </c>
      <c r="H2089" s="9">
        <f t="shared" si="65"/>
        <v>0</v>
      </c>
    </row>
    <row r="2090" spans="7:8">
      <c r="G2090" s="9">
        <f t="shared" si="66"/>
        <v>0</v>
      </c>
      <c r="H2090" s="9">
        <f t="shared" si="65"/>
        <v>0</v>
      </c>
    </row>
    <row r="2091" spans="7:8">
      <c r="G2091" s="9">
        <f t="shared" si="66"/>
        <v>0</v>
      </c>
      <c r="H2091" s="9">
        <f t="shared" si="65"/>
        <v>0</v>
      </c>
    </row>
    <row r="2092" spans="7:8">
      <c r="G2092" s="9">
        <f t="shared" si="66"/>
        <v>0</v>
      </c>
      <c r="H2092" s="9">
        <f t="shared" si="65"/>
        <v>0</v>
      </c>
    </row>
    <row r="2093" spans="7:8">
      <c r="G2093" s="9">
        <f t="shared" si="66"/>
        <v>0</v>
      </c>
      <c r="H2093" s="9">
        <f t="shared" si="65"/>
        <v>0</v>
      </c>
    </row>
    <row r="2094" spans="7:8">
      <c r="G2094" s="9">
        <f t="shared" si="66"/>
        <v>0</v>
      </c>
      <c r="H2094" s="9">
        <f t="shared" si="65"/>
        <v>0</v>
      </c>
    </row>
    <row r="2095" spans="7:8">
      <c r="G2095" s="9">
        <f t="shared" si="66"/>
        <v>0</v>
      </c>
      <c r="H2095" s="9">
        <f t="shared" si="65"/>
        <v>0</v>
      </c>
    </row>
    <row r="2096" spans="7:8">
      <c r="G2096" s="9">
        <f t="shared" si="66"/>
        <v>0</v>
      </c>
      <c r="H2096" s="9">
        <f t="shared" si="65"/>
        <v>0</v>
      </c>
    </row>
    <row r="2097" spans="7:8">
      <c r="G2097" s="9">
        <f t="shared" si="66"/>
        <v>0</v>
      </c>
      <c r="H2097" s="9">
        <f t="shared" si="65"/>
        <v>0</v>
      </c>
    </row>
    <row r="2098" spans="7:8">
      <c r="G2098" s="9">
        <f t="shared" si="66"/>
        <v>0</v>
      </c>
      <c r="H2098" s="9">
        <f t="shared" si="65"/>
        <v>0</v>
      </c>
    </row>
    <row r="2099" spans="7:8">
      <c r="G2099" s="9">
        <f t="shared" si="66"/>
        <v>0</v>
      </c>
      <c r="H2099" s="9">
        <f t="shared" si="65"/>
        <v>0</v>
      </c>
    </row>
    <row r="2100" spans="7:8">
      <c r="G2100" s="9">
        <f t="shared" si="66"/>
        <v>0</v>
      </c>
      <c r="H2100" s="9">
        <f t="shared" si="65"/>
        <v>0</v>
      </c>
    </row>
    <row r="2101" spans="7:8">
      <c r="G2101" s="9">
        <f t="shared" si="66"/>
        <v>0</v>
      </c>
      <c r="H2101" s="9">
        <f t="shared" si="65"/>
        <v>0</v>
      </c>
    </row>
    <row r="2102" spans="7:8">
      <c r="G2102" s="9">
        <f t="shared" si="66"/>
        <v>0</v>
      </c>
      <c r="H2102" s="9">
        <f t="shared" si="65"/>
        <v>0</v>
      </c>
    </row>
    <row r="2103" spans="7:8">
      <c r="G2103" s="9">
        <f t="shared" si="66"/>
        <v>0</v>
      </c>
      <c r="H2103" s="9">
        <f t="shared" si="65"/>
        <v>0</v>
      </c>
    </row>
    <row r="2104" spans="7:8">
      <c r="G2104" s="9">
        <f t="shared" si="66"/>
        <v>0</v>
      </c>
      <c r="H2104" s="9">
        <f t="shared" si="65"/>
        <v>0</v>
      </c>
    </row>
    <row r="2105" spans="7:8">
      <c r="G2105" s="9">
        <f t="shared" si="66"/>
        <v>0</v>
      </c>
      <c r="H2105" s="9">
        <f t="shared" si="65"/>
        <v>0</v>
      </c>
    </row>
    <row r="2106" spans="7:8">
      <c r="G2106" s="9">
        <f t="shared" si="66"/>
        <v>0</v>
      </c>
      <c r="H2106" s="9">
        <f t="shared" si="65"/>
        <v>0</v>
      </c>
    </row>
    <row r="2107" spans="7:8">
      <c r="G2107" s="9">
        <f t="shared" si="66"/>
        <v>0</v>
      </c>
      <c r="H2107" s="9">
        <f t="shared" ref="H2107:H2170" si="67">F2107-G2107</f>
        <v>0</v>
      </c>
    </row>
    <row r="2108" spans="7:8">
      <c r="G2108" s="9">
        <f t="shared" si="66"/>
        <v>0</v>
      </c>
      <c r="H2108" s="9">
        <f t="shared" si="67"/>
        <v>0</v>
      </c>
    </row>
    <row r="2109" spans="7:8">
      <c r="G2109" s="9">
        <f t="shared" si="66"/>
        <v>0</v>
      </c>
      <c r="H2109" s="9">
        <f t="shared" si="67"/>
        <v>0</v>
      </c>
    </row>
    <row r="2110" spans="7:8">
      <c r="G2110" s="9">
        <f t="shared" si="66"/>
        <v>0</v>
      </c>
      <c r="H2110" s="9">
        <f t="shared" si="67"/>
        <v>0</v>
      </c>
    </row>
    <row r="2111" spans="7:8">
      <c r="G2111" s="9">
        <f t="shared" si="66"/>
        <v>0</v>
      </c>
      <c r="H2111" s="9">
        <f t="shared" si="67"/>
        <v>0</v>
      </c>
    </row>
    <row r="2112" spans="7:8">
      <c r="G2112" s="9">
        <f t="shared" si="66"/>
        <v>0</v>
      </c>
      <c r="H2112" s="9">
        <f t="shared" si="67"/>
        <v>0</v>
      </c>
    </row>
    <row r="2113" spans="7:8">
      <c r="G2113" s="9">
        <f t="shared" si="66"/>
        <v>0</v>
      </c>
      <c r="H2113" s="9">
        <f t="shared" si="67"/>
        <v>0</v>
      </c>
    </row>
    <row r="2114" spans="7:8">
      <c r="G2114" s="9">
        <f t="shared" si="66"/>
        <v>0</v>
      </c>
      <c r="H2114" s="9">
        <f t="shared" si="67"/>
        <v>0</v>
      </c>
    </row>
    <row r="2115" spans="7:8">
      <c r="G2115" s="9">
        <f t="shared" si="66"/>
        <v>0</v>
      </c>
      <c r="H2115" s="9">
        <f t="shared" si="67"/>
        <v>0</v>
      </c>
    </row>
    <row r="2116" spans="7:8">
      <c r="G2116" s="9">
        <f t="shared" si="66"/>
        <v>0</v>
      </c>
      <c r="H2116" s="9">
        <f t="shared" si="67"/>
        <v>0</v>
      </c>
    </row>
    <row r="2117" spans="7:8">
      <c r="G2117" s="9">
        <f t="shared" si="66"/>
        <v>0</v>
      </c>
      <c r="H2117" s="9">
        <f t="shared" si="67"/>
        <v>0</v>
      </c>
    </row>
    <row r="2118" spans="7:8">
      <c r="G2118" s="9">
        <f t="shared" si="66"/>
        <v>0</v>
      </c>
      <c r="H2118" s="9">
        <f t="shared" si="67"/>
        <v>0</v>
      </c>
    </row>
    <row r="2119" spans="7:8">
      <c r="G2119" s="9">
        <f t="shared" si="66"/>
        <v>0</v>
      </c>
      <c r="H2119" s="9">
        <f t="shared" si="67"/>
        <v>0</v>
      </c>
    </row>
    <row r="2120" spans="7:8">
      <c r="G2120" s="9">
        <f t="shared" si="66"/>
        <v>0</v>
      </c>
      <c r="H2120" s="9">
        <f t="shared" si="67"/>
        <v>0</v>
      </c>
    </row>
    <row r="2121" spans="7:8">
      <c r="G2121" s="9">
        <f t="shared" si="66"/>
        <v>0</v>
      </c>
      <c r="H2121" s="9">
        <f t="shared" si="67"/>
        <v>0</v>
      </c>
    </row>
    <row r="2122" spans="7:8">
      <c r="G2122" s="9">
        <f t="shared" si="66"/>
        <v>0</v>
      </c>
      <c r="H2122" s="9">
        <f t="shared" si="67"/>
        <v>0</v>
      </c>
    </row>
    <row r="2123" spans="7:8">
      <c r="G2123" s="9">
        <f t="shared" si="66"/>
        <v>0</v>
      </c>
      <c r="H2123" s="9">
        <f t="shared" si="67"/>
        <v>0</v>
      </c>
    </row>
    <row r="2124" spans="7:8">
      <c r="G2124" s="9">
        <f t="shared" ref="G2124:G2187" si="68">IFERROR(F2124/(1+J2124/100),0)</f>
        <v>0</v>
      </c>
      <c r="H2124" s="9">
        <f t="shared" si="67"/>
        <v>0</v>
      </c>
    </row>
    <row r="2125" spans="7:8">
      <c r="G2125" s="9">
        <f t="shared" si="68"/>
        <v>0</v>
      </c>
      <c r="H2125" s="9">
        <f t="shared" si="67"/>
        <v>0</v>
      </c>
    </row>
    <row r="2126" spans="7:8">
      <c r="G2126" s="9">
        <f t="shared" si="68"/>
        <v>0</v>
      </c>
      <c r="H2126" s="9">
        <f t="shared" si="67"/>
        <v>0</v>
      </c>
    </row>
    <row r="2127" spans="7:8">
      <c r="G2127" s="9">
        <f t="shared" si="68"/>
        <v>0</v>
      </c>
      <c r="H2127" s="9">
        <f t="shared" si="67"/>
        <v>0</v>
      </c>
    </row>
    <row r="2128" spans="7:8">
      <c r="G2128" s="9">
        <f t="shared" si="68"/>
        <v>0</v>
      </c>
      <c r="H2128" s="9">
        <f t="shared" si="67"/>
        <v>0</v>
      </c>
    </row>
    <row r="2129" spans="7:8">
      <c r="G2129" s="9">
        <f t="shared" si="68"/>
        <v>0</v>
      </c>
      <c r="H2129" s="9">
        <f t="shared" si="67"/>
        <v>0</v>
      </c>
    </row>
    <row r="2130" spans="7:8">
      <c r="G2130" s="9">
        <f t="shared" si="68"/>
        <v>0</v>
      </c>
      <c r="H2130" s="9">
        <f t="shared" si="67"/>
        <v>0</v>
      </c>
    </row>
    <row r="2131" spans="7:8">
      <c r="G2131" s="9">
        <f t="shared" si="68"/>
        <v>0</v>
      </c>
      <c r="H2131" s="9">
        <f t="shared" si="67"/>
        <v>0</v>
      </c>
    </row>
    <row r="2132" spans="7:8">
      <c r="G2132" s="9">
        <f t="shared" si="68"/>
        <v>0</v>
      </c>
      <c r="H2132" s="9">
        <f t="shared" si="67"/>
        <v>0</v>
      </c>
    </row>
    <row r="2133" spans="7:8">
      <c r="G2133" s="9">
        <f t="shared" si="68"/>
        <v>0</v>
      </c>
      <c r="H2133" s="9">
        <f t="shared" si="67"/>
        <v>0</v>
      </c>
    </row>
    <row r="2134" spans="7:8">
      <c r="G2134" s="9">
        <f t="shared" si="68"/>
        <v>0</v>
      </c>
      <c r="H2134" s="9">
        <f t="shared" si="67"/>
        <v>0</v>
      </c>
    </row>
    <row r="2135" spans="7:8">
      <c r="G2135" s="9">
        <f t="shared" si="68"/>
        <v>0</v>
      </c>
      <c r="H2135" s="9">
        <f t="shared" si="67"/>
        <v>0</v>
      </c>
    </row>
    <row r="2136" spans="7:8">
      <c r="G2136" s="9">
        <f t="shared" si="68"/>
        <v>0</v>
      </c>
      <c r="H2136" s="9">
        <f t="shared" si="67"/>
        <v>0</v>
      </c>
    </row>
    <row r="2137" spans="7:8">
      <c r="G2137" s="9">
        <f t="shared" si="68"/>
        <v>0</v>
      </c>
      <c r="H2137" s="9">
        <f t="shared" si="67"/>
        <v>0</v>
      </c>
    </row>
    <row r="2138" spans="7:8">
      <c r="G2138" s="9">
        <f t="shared" si="68"/>
        <v>0</v>
      </c>
      <c r="H2138" s="9">
        <f t="shared" si="67"/>
        <v>0</v>
      </c>
    </row>
    <row r="2139" spans="7:8">
      <c r="G2139" s="9">
        <f t="shared" si="68"/>
        <v>0</v>
      </c>
      <c r="H2139" s="9">
        <f t="shared" si="67"/>
        <v>0</v>
      </c>
    </row>
    <row r="2140" spans="7:8">
      <c r="G2140" s="9">
        <f t="shared" si="68"/>
        <v>0</v>
      </c>
      <c r="H2140" s="9">
        <f t="shared" si="67"/>
        <v>0</v>
      </c>
    </row>
    <row r="2141" spans="7:8">
      <c r="G2141" s="9">
        <f t="shared" si="68"/>
        <v>0</v>
      </c>
      <c r="H2141" s="9">
        <f t="shared" si="67"/>
        <v>0</v>
      </c>
    </row>
    <row r="2142" spans="7:8">
      <c r="G2142" s="9">
        <f t="shared" si="68"/>
        <v>0</v>
      </c>
      <c r="H2142" s="9">
        <f t="shared" si="67"/>
        <v>0</v>
      </c>
    </row>
    <row r="2143" spans="7:8">
      <c r="G2143" s="9">
        <f t="shared" si="68"/>
        <v>0</v>
      </c>
      <c r="H2143" s="9">
        <f t="shared" si="67"/>
        <v>0</v>
      </c>
    </row>
    <row r="2144" spans="7:8">
      <c r="G2144" s="9">
        <f t="shared" si="68"/>
        <v>0</v>
      </c>
      <c r="H2144" s="9">
        <f t="shared" si="67"/>
        <v>0</v>
      </c>
    </row>
    <row r="2145" spans="7:8">
      <c r="G2145" s="9">
        <f t="shared" si="68"/>
        <v>0</v>
      </c>
      <c r="H2145" s="9">
        <f t="shared" si="67"/>
        <v>0</v>
      </c>
    </row>
    <row r="2146" spans="7:8">
      <c r="G2146" s="9">
        <f t="shared" si="68"/>
        <v>0</v>
      </c>
      <c r="H2146" s="9">
        <f t="shared" si="67"/>
        <v>0</v>
      </c>
    </row>
    <row r="2147" spans="7:8">
      <c r="G2147" s="9">
        <f t="shared" si="68"/>
        <v>0</v>
      </c>
      <c r="H2147" s="9">
        <f t="shared" si="67"/>
        <v>0</v>
      </c>
    </row>
    <row r="2148" spans="7:8">
      <c r="G2148" s="9">
        <f t="shared" si="68"/>
        <v>0</v>
      </c>
      <c r="H2148" s="9">
        <f t="shared" si="67"/>
        <v>0</v>
      </c>
    </row>
    <row r="2149" spans="7:8">
      <c r="G2149" s="9">
        <f t="shared" si="68"/>
        <v>0</v>
      </c>
      <c r="H2149" s="9">
        <f t="shared" si="67"/>
        <v>0</v>
      </c>
    </row>
    <row r="2150" spans="7:8">
      <c r="G2150" s="9">
        <f t="shared" si="68"/>
        <v>0</v>
      </c>
      <c r="H2150" s="9">
        <f t="shared" si="67"/>
        <v>0</v>
      </c>
    </row>
    <row r="2151" spans="7:8">
      <c r="G2151" s="9">
        <f t="shared" si="68"/>
        <v>0</v>
      </c>
      <c r="H2151" s="9">
        <f t="shared" si="67"/>
        <v>0</v>
      </c>
    </row>
    <row r="2152" spans="7:8">
      <c r="G2152" s="9">
        <f t="shared" si="68"/>
        <v>0</v>
      </c>
      <c r="H2152" s="9">
        <f t="shared" si="67"/>
        <v>0</v>
      </c>
    </row>
    <row r="2153" spans="7:8">
      <c r="G2153" s="9">
        <f t="shared" si="68"/>
        <v>0</v>
      </c>
      <c r="H2153" s="9">
        <f t="shared" si="67"/>
        <v>0</v>
      </c>
    </row>
    <row r="2154" spans="7:8">
      <c r="G2154" s="9">
        <f t="shared" si="68"/>
        <v>0</v>
      </c>
      <c r="H2154" s="9">
        <f t="shared" si="67"/>
        <v>0</v>
      </c>
    </row>
    <row r="2155" spans="7:8">
      <c r="G2155" s="9">
        <f t="shared" si="68"/>
        <v>0</v>
      </c>
      <c r="H2155" s="9">
        <f t="shared" si="67"/>
        <v>0</v>
      </c>
    </row>
    <row r="2156" spans="7:8">
      <c r="G2156" s="9">
        <f t="shared" si="68"/>
        <v>0</v>
      </c>
      <c r="H2156" s="9">
        <f t="shared" si="67"/>
        <v>0</v>
      </c>
    </row>
    <row r="2157" spans="7:8">
      <c r="G2157" s="9">
        <f t="shared" si="68"/>
        <v>0</v>
      </c>
      <c r="H2157" s="9">
        <f t="shared" si="67"/>
        <v>0</v>
      </c>
    </row>
    <row r="2158" spans="7:8">
      <c r="G2158" s="9">
        <f t="shared" si="68"/>
        <v>0</v>
      </c>
      <c r="H2158" s="9">
        <f t="shared" si="67"/>
        <v>0</v>
      </c>
    </row>
    <row r="2159" spans="7:8">
      <c r="G2159" s="9">
        <f t="shared" si="68"/>
        <v>0</v>
      </c>
      <c r="H2159" s="9">
        <f t="shared" si="67"/>
        <v>0</v>
      </c>
    </row>
    <row r="2160" spans="7:8">
      <c r="G2160" s="9">
        <f t="shared" si="68"/>
        <v>0</v>
      </c>
      <c r="H2160" s="9">
        <f t="shared" si="67"/>
        <v>0</v>
      </c>
    </row>
    <row r="2161" spans="7:8">
      <c r="G2161" s="9">
        <f t="shared" si="68"/>
        <v>0</v>
      </c>
      <c r="H2161" s="9">
        <f t="shared" si="67"/>
        <v>0</v>
      </c>
    </row>
    <row r="2162" spans="7:8">
      <c r="G2162" s="9">
        <f t="shared" si="68"/>
        <v>0</v>
      </c>
      <c r="H2162" s="9">
        <f t="shared" si="67"/>
        <v>0</v>
      </c>
    </row>
    <row r="2163" spans="7:8">
      <c r="G2163" s="9">
        <f t="shared" si="68"/>
        <v>0</v>
      </c>
      <c r="H2163" s="9">
        <f t="shared" si="67"/>
        <v>0</v>
      </c>
    </row>
    <row r="2164" spans="7:8">
      <c r="G2164" s="9">
        <f t="shared" si="68"/>
        <v>0</v>
      </c>
      <c r="H2164" s="9">
        <f t="shared" si="67"/>
        <v>0</v>
      </c>
    </row>
    <row r="2165" spans="7:8">
      <c r="G2165" s="9">
        <f t="shared" si="68"/>
        <v>0</v>
      </c>
      <c r="H2165" s="9">
        <f t="shared" si="67"/>
        <v>0</v>
      </c>
    </row>
    <row r="2166" spans="7:8">
      <c r="G2166" s="9">
        <f t="shared" si="68"/>
        <v>0</v>
      </c>
      <c r="H2166" s="9">
        <f t="shared" si="67"/>
        <v>0</v>
      </c>
    </row>
    <row r="2167" spans="7:8">
      <c r="G2167" s="9">
        <f t="shared" si="68"/>
        <v>0</v>
      </c>
      <c r="H2167" s="9">
        <f t="shared" si="67"/>
        <v>0</v>
      </c>
    </row>
    <row r="2168" spans="7:8">
      <c r="G2168" s="9">
        <f t="shared" si="68"/>
        <v>0</v>
      </c>
      <c r="H2168" s="9">
        <f t="shared" si="67"/>
        <v>0</v>
      </c>
    </row>
    <row r="2169" spans="7:8">
      <c r="G2169" s="9">
        <f t="shared" si="68"/>
        <v>0</v>
      </c>
      <c r="H2169" s="9">
        <f t="shared" si="67"/>
        <v>0</v>
      </c>
    </row>
    <row r="2170" spans="7:8">
      <c r="G2170" s="9">
        <f t="shared" si="68"/>
        <v>0</v>
      </c>
      <c r="H2170" s="9">
        <f t="shared" si="67"/>
        <v>0</v>
      </c>
    </row>
    <row r="2171" spans="7:8">
      <c r="G2171" s="9">
        <f t="shared" si="68"/>
        <v>0</v>
      </c>
      <c r="H2171" s="9">
        <f t="shared" ref="H2171:H2234" si="69">F2171-G2171</f>
        <v>0</v>
      </c>
    </row>
    <row r="2172" spans="7:8">
      <c r="G2172" s="9">
        <f t="shared" si="68"/>
        <v>0</v>
      </c>
      <c r="H2172" s="9">
        <f t="shared" si="69"/>
        <v>0</v>
      </c>
    </row>
    <row r="2173" spans="7:8">
      <c r="G2173" s="9">
        <f t="shared" si="68"/>
        <v>0</v>
      </c>
      <c r="H2173" s="9">
        <f t="shared" si="69"/>
        <v>0</v>
      </c>
    </row>
    <row r="2174" spans="7:8">
      <c r="G2174" s="9">
        <f t="shared" si="68"/>
        <v>0</v>
      </c>
      <c r="H2174" s="9">
        <f t="shared" si="69"/>
        <v>0</v>
      </c>
    </row>
    <row r="2175" spans="7:8">
      <c r="G2175" s="9">
        <f t="shared" si="68"/>
        <v>0</v>
      </c>
      <c r="H2175" s="9">
        <f t="shared" si="69"/>
        <v>0</v>
      </c>
    </row>
    <row r="2176" spans="7:8">
      <c r="G2176" s="9">
        <f t="shared" si="68"/>
        <v>0</v>
      </c>
      <c r="H2176" s="9">
        <f t="shared" si="69"/>
        <v>0</v>
      </c>
    </row>
    <row r="2177" spans="7:8">
      <c r="G2177" s="9">
        <f t="shared" si="68"/>
        <v>0</v>
      </c>
      <c r="H2177" s="9">
        <f t="shared" si="69"/>
        <v>0</v>
      </c>
    </row>
    <row r="2178" spans="7:8">
      <c r="G2178" s="9">
        <f t="shared" si="68"/>
        <v>0</v>
      </c>
      <c r="H2178" s="9">
        <f t="shared" si="69"/>
        <v>0</v>
      </c>
    </row>
    <row r="2179" spans="7:8">
      <c r="G2179" s="9">
        <f t="shared" si="68"/>
        <v>0</v>
      </c>
      <c r="H2179" s="9">
        <f t="shared" si="69"/>
        <v>0</v>
      </c>
    </row>
    <row r="2180" spans="7:8">
      <c r="G2180" s="9">
        <f t="shared" si="68"/>
        <v>0</v>
      </c>
      <c r="H2180" s="9">
        <f t="shared" si="69"/>
        <v>0</v>
      </c>
    </row>
    <row r="2181" spans="7:8">
      <c r="G2181" s="9">
        <f t="shared" si="68"/>
        <v>0</v>
      </c>
      <c r="H2181" s="9">
        <f t="shared" si="69"/>
        <v>0</v>
      </c>
    </row>
    <row r="2182" spans="7:8">
      <c r="G2182" s="9">
        <f t="shared" si="68"/>
        <v>0</v>
      </c>
      <c r="H2182" s="9">
        <f t="shared" si="69"/>
        <v>0</v>
      </c>
    </row>
    <row r="2183" spans="7:8">
      <c r="G2183" s="9">
        <f t="shared" si="68"/>
        <v>0</v>
      </c>
      <c r="H2183" s="9">
        <f t="shared" si="69"/>
        <v>0</v>
      </c>
    </row>
    <row r="2184" spans="7:8">
      <c r="G2184" s="9">
        <f t="shared" si="68"/>
        <v>0</v>
      </c>
      <c r="H2184" s="9">
        <f t="shared" si="69"/>
        <v>0</v>
      </c>
    </row>
    <row r="2185" spans="7:8">
      <c r="G2185" s="9">
        <f t="shared" si="68"/>
        <v>0</v>
      </c>
      <c r="H2185" s="9">
        <f t="shared" si="69"/>
        <v>0</v>
      </c>
    </row>
    <row r="2186" spans="7:8">
      <c r="G2186" s="9">
        <f t="shared" si="68"/>
        <v>0</v>
      </c>
      <c r="H2186" s="9">
        <f t="shared" si="69"/>
        <v>0</v>
      </c>
    </row>
    <row r="2187" spans="7:8">
      <c r="G2187" s="9">
        <f t="shared" si="68"/>
        <v>0</v>
      </c>
      <c r="H2187" s="9">
        <f t="shared" si="69"/>
        <v>0</v>
      </c>
    </row>
    <row r="2188" spans="7:8">
      <c r="G2188" s="9">
        <f t="shared" ref="G2188:G2251" si="70">IFERROR(F2188/(1+J2188/100),0)</f>
        <v>0</v>
      </c>
      <c r="H2188" s="9">
        <f t="shared" si="69"/>
        <v>0</v>
      </c>
    </row>
    <row r="2189" spans="7:8">
      <c r="G2189" s="9">
        <f t="shared" si="70"/>
        <v>0</v>
      </c>
      <c r="H2189" s="9">
        <f t="shared" si="69"/>
        <v>0</v>
      </c>
    </row>
    <row r="2190" spans="7:8">
      <c r="G2190" s="9">
        <f t="shared" si="70"/>
        <v>0</v>
      </c>
      <c r="H2190" s="9">
        <f t="shared" si="69"/>
        <v>0</v>
      </c>
    </row>
    <row r="2191" spans="7:8">
      <c r="G2191" s="9">
        <f t="shared" si="70"/>
        <v>0</v>
      </c>
      <c r="H2191" s="9">
        <f t="shared" si="69"/>
        <v>0</v>
      </c>
    </row>
    <row r="2192" spans="7:8">
      <c r="G2192" s="9">
        <f t="shared" si="70"/>
        <v>0</v>
      </c>
      <c r="H2192" s="9">
        <f t="shared" si="69"/>
        <v>0</v>
      </c>
    </row>
    <row r="2193" spans="7:8">
      <c r="G2193" s="9">
        <f t="shared" si="70"/>
        <v>0</v>
      </c>
      <c r="H2193" s="9">
        <f t="shared" si="69"/>
        <v>0</v>
      </c>
    </row>
    <row r="2194" spans="7:8">
      <c r="G2194" s="9">
        <f t="shared" si="70"/>
        <v>0</v>
      </c>
      <c r="H2194" s="9">
        <f t="shared" si="69"/>
        <v>0</v>
      </c>
    </row>
    <row r="2195" spans="7:8">
      <c r="G2195" s="9">
        <f t="shared" si="70"/>
        <v>0</v>
      </c>
      <c r="H2195" s="9">
        <f t="shared" si="69"/>
        <v>0</v>
      </c>
    </row>
    <row r="2196" spans="7:8">
      <c r="G2196" s="9">
        <f t="shared" si="70"/>
        <v>0</v>
      </c>
      <c r="H2196" s="9">
        <f t="shared" si="69"/>
        <v>0</v>
      </c>
    </row>
    <row r="2197" spans="7:8">
      <c r="G2197" s="9">
        <f t="shared" si="70"/>
        <v>0</v>
      </c>
      <c r="H2197" s="9">
        <f t="shared" si="69"/>
        <v>0</v>
      </c>
    </row>
    <row r="2198" spans="7:8">
      <c r="G2198" s="9">
        <f t="shared" si="70"/>
        <v>0</v>
      </c>
      <c r="H2198" s="9">
        <f t="shared" si="69"/>
        <v>0</v>
      </c>
    </row>
    <row r="2199" spans="7:8">
      <c r="G2199" s="9">
        <f t="shared" si="70"/>
        <v>0</v>
      </c>
      <c r="H2199" s="9">
        <f t="shared" si="69"/>
        <v>0</v>
      </c>
    </row>
    <row r="2200" spans="7:8">
      <c r="G2200" s="9">
        <f t="shared" si="70"/>
        <v>0</v>
      </c>
      <c r="H2200" s="9">
        <f t="shared" si="69"/>
        <v>0</v>
      </c>
    </row>
    <row r="2201" spans="7:8">
      <c r="G2201" s="9">
        <f t="shared" si="70"/>
        <v>0</v>
      </c>
      <c r="H2201" s="9">
        <f t="shared" si="69"/>
        <v>0</v>
      </c>
    </row>
    <row r="2202" spans="7:8">
      <c r="G2202" s="9">
        <f t="shared" si="70"/>
        <v>0</v>
      </c>
      <c r="H2202" s="9">
        <f t="shared" si="69"/>
        <v>0</v>
      </c>
    </row>
    <row r="2203" spans="7:8">
      <c r="G2203" s="9">
        <f t="shared" si="70"/>
        <v>0</v>
      </c>
      <c r="H2203" s="9">
        <f t="shared" si="69"/>
        <v>0</v>
      </c>
    </row>
    <row r="2204" spans="7:8">
      <c r="G2204" s="9">
        <f t="shared" si="70"/>
        <v>0</v>
      </c>
      <c r="H2204" s="9">
        <f t="shared" si="69"/>
        <v>0</v>
      </c>
    </row>
    <row r="2205" spans="7:8">
      <c r="G2205" s="9">
        <f t="shared" si="70"/>
        <v>0</v>
      </c>
      <c r="H2205" s="9">
        <f t="shared" si="69"/>
        <v>0</v>
      </c>
    </row>
    <row r="2206" spans="7:8">
      <c r="G2206" s="9">
        <f t="shared" si="70"/>
        <v>0</v>
      </c>
      <c r="H2206" s="9">
        <f t="shared" si="69"/>
        <v>0</v>
      </c>
    </row>
    <row r="2207" spans="7:8">
      <c r="G2207" s="9">
        <f t="shared" si="70"/>
        <v>0</v>
      </c>
      <c r="H2207" s="9">
        <f t="shared" si="69"/>
        <v>0</v>
      </c>
    </row>
    <row r="2208" spans="7:8">
      <c r="G2208" s="9">
        <f t="shared" si="70"/>
        <v>0</v>
      </c>
      <c r="H2208" s="9">
        <f t="shared" si="69"/>
        <v>0</v>
      </c>
    </row>
    <row r="2209" spans="7:8">
      <c r="G2209" s="9">
        <f t="shared" si="70"/>
        <v>0</v>
      </c>
      <c r="H2209" s="9">
        <f t="shared" si="69"/>
        <v>0</v>
      </c>
    </row>
    <row r="2210" spans="7:8">
      <c r="G2210" s="9">
        <f t="shared" si="70"/>
        <v>0</v>
      </c>
      <c r="H2210" s="9">
        <f t="shared" si="69"/>
        <v>0</v>
      </c>
    </row>
    <row r="2211" spans="7:8">
      <c r="G2211" s="9">
        <f t="shared" si="70"/>
        <v>0</v>
      </c>
      <c r="H2211" s="9">
        <f t="shared" si="69"/>
        <v>0</v>
      </c>
    </row>
    <row r="2212" spans="7:8">
      <c r="G2212" s="9">
        <f t="shared" si="70"/>
        <v>0</v>
      </c>
      <c r="H2212" s="9">
        <f t="shared" si="69"/>
        <v>0</v>
      </c>
    </row>
    <row r="2213" spans="7:8">
      <c r="G2213" s="9">
        <f t="shared" si="70"/>
        <v>0</v>
      </c>
      <c r="H2213" s="9">
        <f t="shared" si="69"/>
        <v>0</v>
      </c>
    </row>
    <row r="2214" spans="7:8">
      <c r="G2214" s="9">
        <f t="shared" si="70"/>
        <v>0</v>
      </c>
      <c r="H2214" s="9">
        <f t="shared" si="69"/>
        <v>0</v>
      </c>
    </row>
    <row r="2215" spans="7:8">
      <c r="G2215" s="9">
        <f t="shared" si="70"/>
        <v>0</v>
      </c>
      <c r="H2215" s="9">
        <f t="shared" si="69"/>
        <v>0</v>
      </c>
    </row>
    <row r="2216" spans="7:8">
      <c r="G2216" s="9">
        <f t="shared" si="70"/>
        <v>0</v>
      </c>
      <c r="H2216" s="9">
        <f t="shared" si="69"/>
        <v>0</v>
      </c>
    </row>
    <row r="2217" spans="7:8">
      <c r="G2217" s="9">
        <f t="shared" si="70"/>
        <v>0</v>
      </c>
      <c r="H2217" s="9">
        <f t="shared" si="69"/>
        <v>0</v>
      </c>
    </row>
    <row r="2218" spans="7:8">
      <c r="G2218" s="9">
        <f t="shared" si="70"/>
        <v>0</v>
      </c>
      <c r="H2218" s="9">
        <f t="shared" si="69"/>
        <v>0</v>
      </c>
    </row>
    <row r="2219" spans="7:8">
      <c r="G2219" s="9">
        <f t="shared" si="70"/>
        <v>0</v>
      </c>
      <c r="H2219" s="9">
        <f t="shared" si="69"/>
        <v>0</v>
      </c>
    </row>
    <row r="2220" spans="7:8">
      <c r="G2220" s="9">
        <f t="shared" si="70"/>
        <v>0</v>
      </c>
      <c r="H2220" s="9">
        <f t="shared" si="69"/>
        <v>0</v>
      </c>
    </row>
    <row r="2221" spans="7:8">
      <c r="G2221" s="9">
        <f t="shared" si="70"/>
        <v>0</v>
      </c>
      <c r="H2221" s="9">
        <f t="shared" si="69"/>
        <v>0</v>
      </c>
    </row>
    <row r="2222" spans="7:8">
      <c r="G2222" s="9">
        <f t="shared" si="70"/>
        <v>0</v>
      </c>
      <c r="H2222" s="9">
        <f t="shared" si="69"/>
        <v>0</v>
      </c>
    </row>
    <row r="2223" spans="7:8">
      <c r="G2223" s="9">
        <f t="shared" si="70"/>
        <v>0</v>
      </c>
      <c r="H2223" s="9">
        <f t="shared" si="69"/>
        <v>0</v>
      </c>
    </row>
    <row r="2224" spans="7:8">
      <c r="G2224" s="9">
        <f t="shared" si="70"/>
        <v>0</v>
      </c>
      <c r="H2224" s="9">
        <f t="shared" si="69"/>
        <v>0</v>
      </c>
    </row>
    <row r="2225" spans="7:8">
      <c r="G2225" s="9">
        <f t="shared" si="70"/>
        <v>0</v>
      </c>
      <c r="H2225" s="9">
        <f t="shared" si="69"/>
        <v>0</v>
      </c>
    </row>
    <row r="2226" spans="7:8">
      <c r="G2226" s="9">
        <f t="shared" si="70"/>
        <v>0</v>
      </c>
      <c r="H2226" s="9">
        <f t="shared" si="69"/>
        <v>0</v>
      </c>
    </row>
    <row r="2227" spans="7:8">
      <c r="G2227" s="9">
        <f t="shared" si="70"/>
        <v>0</v>
      </c>
      <c r="H2227" s="9">
        <f t="shared" si="69"/>
        <v>0</v>
      </c>
    </row>
    <row r="2228" spans="7:8">
      <c r="G2228" s="9">
        <f t="shared" si="70"/>
        <v>0</v>
      </c>
      <c r="H2228" s="9">
        <f t="shared" si="69"/>
        <v>0</v>
      </c>
    </row>
    <row r="2229" spans="7:8">
      <c r="G2229" s="9">
        <f t="shared" si="70"/>
        <v>0</v>
      </c>
      <c r="H2229" s="9">
        <f t="shared" si="69"/>
        <v>0</v>
      </c>
    </row>
    <row r="2230" spans="7:8">
      <c r="G2230" s="9">
        <f t="shared" si="70"/>
        <v>0</v>
      </c>
      <c r="H2230" s="9">
        <f t="shared" si="69"/>
        <v>0</v>
      </c>
    </row>
    <row r="2231" spans="7:8">
      <c r="G2231" s="9">
        <f t="shared" si="70"/>
        <v>0</v>
      </c>
      <c r="H2231" s="9">
        <f t="shared" si="69"/>
        <v>0</v>
      </c>
    </row>
    <row r="2232" spans="7:8">
      <c r="G2232" s="9">
        <f t="shared" si="70"/>
        <v>0</v>
      </c>
      <c r="H2232" s="9">
        <f t="shared" si="69"/>
        <v>0</v>
      </c>
    </row>
    <row r="2233" spans="7:8">
      <c r="G2233" s="9">
        <f t="shared" si="70"/>
        <v>0</v>
      </c>
      <c r="H2233" s="9">
        <f t="shared" si="69"/>
        <v>0</v>
      </c>
    </row>
    <row r="2234" spans="7:8">
      <c r="G2234" s="9">
        <f t="shared" si="70"/>
        <v>0</v>
      </c>
      <c r="H2234" s="9">
        <f t="shared" si="69"/>
        <v>0</v>
      </c>
    </row>
    <row r="2235" spans="7:8">
      <c r="G2235" s="9">
        <f t="shared" si="70"/>
        <v>0</v>
      </c>
      <c r="H2235" s="9">
        <f t="shared" ref="H2235:H2298" si="71">F2235-G2235</f>
        <v>0</v>
      </c>
    </row>
    <row r="2236" spans="7:8">
      <c r="G2236" s="9">
        <f t="shared" si="70"/>
        <v>0</v>
      </c>
      <c r="H2236" s="9">
        <f t="shared" si="71"/>
        <v>0</v>
      </c>
    </row>
    <row r="2237" spans="7:8">
      <c r="G2237" s="9">
        <f t="shared" si="70"/>
        <v>0</v>
      </c>
      <c r="H2237" s="9">
        <f t="shared" si="71"/>
        <v>0</v>
      </c>
    </row>
    <row r="2238" spans="7:8">
      <c r="G2238" s="9">
        <f t="shared" si="70"/>
        <v>0</v>
      </c>
      <c r="H2238" s="9">
        <f t="shared" si="71"/>
        <v>0</v>
      </c>
    </row>
    <row r="2239" spans="7:8">
      <c r="G2239" s="9">
        <f t="shared" si="70"/>
        <v>0</v>
      </c>
      <c r="H2239" s="9">
        <f t="shared" si="71"/>
        <v>0</v>
      </c>
    </row>
    <row r="2240" spans="7:8">
      <c r="G2240" s="9">
        <f t="shared" si="70"/>
        <v>0</v>
      </c>
      <c r="H2240" s="9">
        <f t="shared" si="71"/>
        <v>0</v>
      </c>
    </row>
    <row r="2241" spans="7:8">
      <c r="G2241" s="9">
        <f t="shared" si="70"/>
        <v>0</v>
      </c>
      <c r="H2241" s="9">
        <f t="shared" si="71"/>
        <v>0</v>
      </c>
    </row>
    <row r="2242" spans="7:8">
      <c r="G2242" s="9">
        <f t="shared" si="70"/>
        <v>0</v>
      </c>
      <c r="H2242" s="9">
        <f t="shared" si="71"/>
        <v>0</v>
      </c>
    </row>
    <row r="2243" spans="7:8">
      <c r="G2243" s="9">
        <f t="shared" si="70"/>
        <v>0</v>
      </c>
      <c r="H2243" s="9">
        <f t="shared" si="71"/>
        <v>0</v>
      </c>
    </row>
    <row r="2244" spans="7:8">
      <c r="G2244" s="9">
        <f t="shared" si="70"/>
        <v>0</v>
      </c>
      <c r="H2244" s="9">
        <f t="shared" si="71"/>
        <v>0</v>
      </c>
    </row>
    <row r="2245" spans="7:8">
      <c r="G2245" s="9">
        <f t="shared" si="70"/>
        <v>0</v>
      </c>
      <c r="H2245" s="9">
        <f t="shared" si="71"/>
        <v>0</v>
      </c>
    </row>
    <row r="2246" spans="7:8">
      <c r="G2246" s="9">
        <f t="shared" si="70"/>
        <v>0</v>
      </c>
      <c r="H2246" s="9">
        <f t="shared" si="71"/>
        <v>0</v>
      </c>
    </row>
    <row r="2247" spans="7:8">
      <c r="G2247" s="9">
        <f t="shared" si="70"/>
        <v>0</v>
      </c>
      <c r="H2247" s="9">
        <f t="shared" si="71"/>
        <v>0</v>
      </c>
    </row>
    <row r="2248" spans="7:8">
      <c r="G2248" s="9">
        <f t="shared" si="70"/>
        <v>0</v>
      </c>
      <c r="H2248" s="9">
        <f t="shared" si="71"/>
        <v>0</v>
      </c>
    </row>
    <row r="2249" spans="7:8">
      <c r="G2249" s="9">
        <f t="shared" si="70"/>
        <v>0</v>
      </c>
      <c r="H2249" s="9">
        <f t="shared" si="71"/>
        <v>0</v>
      </c>
    </row>
    <row r="2250" spans="7:8">
      <c r="G2250" s="9">
        <f t="shared" si="70"/>
        <v>0</v>
      </c>
      <c r="H2250" s="9">
        <f t="shared" si="71"/>
        <v>0</v>
      </c>
    </row>
    <row r="2251" spans="7:8">
      <c r="G2251" s="9">
        <f t="shared" si="70"/>
        <v>0</v>
      </c>
      <c r="H2251" s="9">
        <f t="shared" si="71"/>
        <v>0</v>
      </c>
    </row>
    <row r="2252" spans="7:8">
      <c r="G2252" s="9">
        <f t="shared" ref="G2252:G2315" si="72">IFERROR(F2252/(1+J2252/100),0)</f>
        <v>0</v>
      </c>
      <c r="H2252" s="9">
        <f t="shared" si="71"/>
        <v>0</v>
      </c>
    </row>
    <row r="2253" spans="7:8">
      <c r="G2253" s="9">
        <f t="shared" si="72"/>
        <v>0</v>
      </c>
      <c r="H2253" s="9">
        <f t="shared" si="71"/>
        <v>0</v>
      </c>
    </row>
    <row r="2254" spans="7:8">
      <c r="G2254" s="9">
        <f t="shared" si="72"/>
        <v>0</v>
      </c>
      <c r="H2254" s="9">
        <f t="shared" si="71"/>
        <v>0</v>
      </c>
    </row>
    <row r="2255" spans="7:8">
      <c r="G2255" s="9">
        <f t="shared" si="72"/>
        <v>0</v>
      </c>
      <c r="H2255" s="9">
        <f t="shared" si="71"/>
        <v>0</v>
      </c>
    </row>
    <row r="2256" spans="7:8">
      <c r="G2256" s="9">
        <f t="shared" si="72"/>
        <v>0</v>
      </c>
      <c r="H2256" s="9">
        <f t="shared" si="71"/>
        <v>0</v>
      </c>
    </row>
    <row r="2257" spans="7:8">
      <c r="G2257" s="9">
        <f t="shared" si="72"/>
        <v>0</v>
      </c>
      <c r="H2257" s="9">
        <f t="shared" si="71"/>
        <v>0</v>
      </c>
    </row>
    <row r="2258" spans="7:8">
      <c r="G2258" s="9">
        <f t="shared" si="72"/>
        <v>0</v>
      </c>
      <c r="H2258" s="9">
        <f t="shared" si="71"/>
        <v>0</v>
      </c>
    </row>
    <row r="2259" spans="7:8">
      <c r="G2259" s="9">
        <f t="shared" si="72"/>
        <v>0</v>
      </c>
      <c r="H2259" s="9">
        <f t="shared" si="71"/>
        <v>0</v>
      </c>
    </row>
    <row r="2260" spans="7:8">
      <c r="G2260" s="9">
        <f t="shared" si="72"/>
        <v>0</v>
      </c>
      <c r="H2260" s="9">
        <f t="shared" si="71"/>
        <v>0</v>
      </c>
    </row>
    <row r="2261" spans="7:8">
      <c r="G2261" s="9">
        <f t="shared" si="72"/>
        <v>0</v>
      </c>
      <c r="H2261" s="9">
        <f t="shared" si="71"/>
        <v>0</v>
      </c>
    </row>
    <row r="2262" spans="7:8">
      <c r="G2262" s="9">
        <f t="shared" si="72"/>
        <v>0</v>
      </c>
      <c r="H2262" s="9">
        <f t="shared" si="71"/>
        <v>0</v>
      </c>
    </row>
    <row r="2263" spans="7:8">
      <c r="G2263" s="9">
        <f t="shared" si="72"/>
        <v>0</v>
      </c>
      <c r="H2263" s="9">
        <f t="shared" si="71"/>
        <v>0</v>
      </c>
    </row>
    <row r="2264" spans="7:8">
      <c r="G2264" s="9">
        <f t="shared" si="72"/>
        <v>0</v>
      </c>
      <c r="H2264" s="9">
        <f t="shared" si="71"/>
        <v>0</v>
      </c>
    </row>
    <row r="2265" spans="7:8">
      <c r="G2265" s="9">
        <f t="shared" si="72"/>
        <v>0</v>
      </c>
      <c r="H2265" s="9">
        <f t="shared" si="71"/>
        <v>0</v>
      </c>
    </row>
    <row r="2266" spans="7:8">
      <c r="G2266" s="9">
        <f t="shared" si="72"/>
        <v>0</v>
      </c>
      <c r="H2266" s="9">
        <f t="shared" si="71"/>
        <v>0</v>
      </c>
    </row>
    <row r="2267" spans="7:8">
      <c r="G2267" s="9">
        <f t="shared" si="72"/>
        <v>0</v>
      </c>
      <c r="H2267" s="9">
        <f t="shared" si="71"/>
        <v>0</v>
      </c>
    </row>
    <row r="2268" spans="7:8">
      <c r="G2268" s="9">
        <f t="shared" si="72"/>
        <v>0</v>
      </c>
      <c r="H2268" s="9">
        <f t="shared" si="71"/>
        <v>0</v>
      </c>
    </row>
    <row r="2269" spans="7:8">
      <c r="G2269" s="9">
        <f t="shared" si="72"/>
        <v>0</v>
      </c>
      <c r="H2269" s="9">
        <f t="shared" si="71"/>
        <v>0</v>
      </c>
    </row>
    <row r="2270" spans="7:8">
      <c r="G2270" s="9">
        <f t="shared" si="72"/>
        <v>0</v>
      </c>
      <c r="H2270" s="9">
        <f t="shared" si="71"/>
        <v>0</v>
      </c>
    </row>
    <row r="2271" spans="7:8">
      <c r="G2271" s="9">
        <f t="shared" si="72"/>
        <v>0</v>
      </c>
      <c r="H2271" s="9">
        <f t="shared" si="71"/>
        <v>0</v>
      </c>
    </row>
    <row r="2272" spans="7:8">
      <c r="G2272" s="9">
        <f t="shared" si="72"/>
        <v>0</v>
      </c>
      <c r="H2272" s="9">
        <f t="shared" si="71"/>
        <v>0</v>
      </c>
    </row>
    <row r="2273" spans="7:8">
      <c r="G2273" s="9">
        <f t="shared" si="72"/>
        <v>0</v>
      </c>
      <c r="H2273" s="9">
        <f t="shared" si="71"/>
        <v>0</v>
      </c>
    </row>
    <row r="2274" spans="7:8">
      <c r="G2274" s="9">
        <f t="shared" si="72"/>
        <v>0</v>
      </c>
      <c r="H2274" s="9">
        <f t="shared" si="71"/>
        <v>0</v>
      </c>
    </row>
    <row r="2275" spans="7:8">
      <c r="G2275" s="9">
        <f t="shared" si="72"/>
        <v>0</v>
      </c>
      <c r="H2275" s="9">
        <f t="shared" si="71"/>
        <v>0</v>
      </c>
    </row>
    <row r="2276" spans="7:8">
      <c r="G2276" s="9">
        <f t="shared" si="72"/>
        <v>0</v>
      </c>
      <c r="H2276" s="9">
        <f t="shared" si="71"/>
        <v>0</v>
      </c>
    </row>
    <row r="2277" spans="7:8">
      <c r="G2277" s="9">
        <f t="shared" si="72"/>
        <v>0</v>
      </c>
      <c r="H2277" s="9">
        <f t="shared" si="71"/>
        <v>0</v>
      </c>
    </row>
    <row r="2278" spans="7:8">
      <c r="G2278" s="9">
        <f t="shared" si="72"/>
        <v>0</v>
      </c>
      <c r="H2278" s="9">
        <f t="shared" si="71"/>
        <v>0</v>
      </c>
    </row>
    <row r="2279" spans="7:8">
      <c r="G2279" s="9">
        <f t="shared" si="72"/>
        <v>0</v>
      </c>
      <c r="H2279" s="9">
        <f t="shared" si="71"/>
        <v>0</v>
      </c>
    </row>
    <row r="2280" spans="7:8">
      <c r="G2280" s="9">
        <f t="shared" si="72"/>
        <v>0</v>
      </c>
      <c r="H2280" s="9">
        <f t="shared" si="71"/>
        <v>0</v>
      </c>
    </row>
    <row r="2281" spans="7:8">
      <c r="G2281" s="9">
        <f t="shared" si="72"/>
        <v>0</v>
      </c>
      <c r="H2281" s="9">
        <f t="shared" si="71"/>
        <v>0</v>
      </c>
    </row>
    <row r="2282" spans="7:8">
      <c r="G2282" s="9">
        <f t="shared" si="72"/>
        <v>0</v>
      </c>
      <c r="H2282" s="9">
        <f t="shared" si="71"/>
        <v>0</v>
      </c>
    </row>
    <row r="2283" spans="7:8">
      <c r="G2283" s="9">
        <f t="shared" si="72"/>
        <v>0</v>
      </c>
      <c r="H2283" s="9">
        <f t="shared" si="71"/>
        <v>0</v>
      </c>
    </row>
    <row r="2284" spans="7:8">
      <c r="G2284" s="9">
        <f t="shared" si="72"/>
        <v>0</v>
      </c>
      <c r="H2284" s="9">
        <f t="shared" si="71"/>
        <v>0</v>
      </c>
    </row>
    <row r="2285" spans="7:8">
      <c r="G2285" s="9">
        <f t="shared" si="72"/>
        <v>0</v>
      </c>
      <c r="H2285" s="9">
        <f t="shared" si="71"/>
        <v>0</v>
      </c>
    </row>
    <row r="2286" spans="7:8">
      <c r="G2286" s="9">
        <f t="shared" si="72"/>
        <v>0</v>
      </c>
      <c r="H2286" s="9">
        <f t="shared" si="71"/>
        <v>0</v>
      </c>
    </row>
    <row r="2287" spans="7:8">
      <c r="G2287" s="9">
        <f t="shared" si="72"/>
        <v>0</v>
      </c>
      <c r="H2287" s="9">
        <f t="shared" si="71"/>
        <v>0</v>
      </c>
    </row>
    <row r="2288" spans="7:8">
      <c r="G2288" s="9">
        <f t="shared" si="72"/>
        <v>0</v>
      </c>
      <c r="H2288" s="9">
        <f t="shared" si="71"/>
        <v>0</v>
      </c>
    </row>
    <row r="2289" spans="7:8">
      <c r="G2289" s="9">
        <f t="shared" si="72"/>
        <v>0</v>
      </c>
      <c r="H2289" s="9">
        <f t="shared" si="71"/>
        <v>0</v>
      </c>
    </row>
    <row r="2290" spans="7:8">
      <c r="G2290" s="9">
        <f t="shared" si="72"/>
        <v>0</v>
      </c>
      <c r="H2290" s="9">
        <f t="shared" si="71"/>
        <v>0</v>
      </c>
    </row>
    <row r="2291" spans="7:8">
      <c r="G2291" s="9">
        <f t="shared" si="72"/>
        <v>0</v>
      </c>
      <c r="H2291" s="9">
        <f t="shared" si="71"/>
        <v>0</v>
      </c>
    </row>
    <row r="2292" spans="7:8">
      <c r="G2292" s="9">
        <f t="shared" si="72"/>
        <v>0</v>
      </c>
      <c r="H2292" s="9">
        <f t="shared" si="71"/>
        <v>0</v>
      </c>
    </row>
    <row r="2293" spans="7:8">
      <c r="G2293" s="9">
        <f t="shared" si="72"/>
        <v>0</v>
      </c>
      <c r="H2293" s="9">
        <f t="shared" si="71"/>
        <v>0</v>
      </c>
    </row>
    <row r="2294" spans="7:8">
      <c r="G2294" s="9">
        <f t="shared" si="72"/>
        <v>0</v>
      </c>
      <c r="H2294" s="9">
        <f t="shared" si="71"/>
        <v>0</v>
      </c>
    </row>
    <row r="2295" spans="7:8">
      <c r="G2295" s="9">
        <f t="shared" si="72"/>
        <v>0</v>
      </c>
      <c r="H2295" s="9">
        <f t="shared" si="71"/>
        <v>0</v>
      </c>
    </row>
    <row r="2296" spans="7:8">
      <c r="G2296" s="9">
        <f t="shared" si="72"/>
        <v>0</v>
      </c>
      <c r="H2296" s="9">
        <f t="shared" si="71"/>
        <v>0</v>
      </c>
    </row>
    <row r="2297" spans="7:8">
      <c r="G2297" s="9">
        <f t="shared" si="72"/>
        <v>0</v>
      </c>
      <c r="H2297" s="9">
        <f t="shared" si="71"/>
        <v>0</v>
      </c>
    </row>
    <row r="2298" spans="7:8">
      <c r="G2298" s="9">
        <f t="shared" si="72"/>
        <v>0</v>
      </c>
      <c r="H2298" s="9">
        <f t="shared" si="71"/>
        <v>0</v>
      </c>
    </row>
    <row r="2299" spans="7:8">
      <c r="G2299" s="9">
        <f t="shared" si="72"/>
        <v>0</v>
      </c>
      <c r="H2299" s="9">
        <f t="shared" ref="H2299:H2362" si="73">F2299-G2299</f>
        <v>0</v>
      </c>
    </row>
    <row r="2300" spans="7:8">
      <c r="G2300" s="9">
        <f t="shared" si="72"/>
        <v>0</v>
      </c>
      <c r="H2300" s="9">
        <f t="shared" si="73"/>
        <v>0</v>
      </c>
    </row>
    <row r="2301" spans="7:8">
      <c r="G2301" s="9">
        <f t="shared" si="72"/>
        <v>0</v>
      </c>
      <c r="H2301" s="9">
        <f t="shared" si="73"/>
        <v>0</v>
      </c>
    </row>
    <row r="2302" spans="7:8">
      <c r="G2302" s="9">
        <f t="shared" si="72"/>
        <v>0</v>
      </c>
      <c r="H2302" s="9">
        <f t="shared" si="73"/>
        <v>0</v>
      </c>
    </row>
    <row r="2303" spans="7:8">
      <c r="G2303" s="9">
        <f t="shared" si="72"/>
        <v>0</v>
      </c>
      <c r="H2303" s="9">
        <f t="shared" si="73"/>
        <v>0</v>
      </c>
    </row>
    <row r="2304" spans="7:8">
      <c r="G2304" s="9">
        <f t="shared" si="72"/>
        <v>0</v>
      </c>
      <c r="H2304" s="9">
        <f t="shared" si="73"/>
        <v>0</v>
      </c>
    </row>
    <row r="2305" spans="7:8">
      <c r="G2305" s="9">
        <f t="shared" si="72"/>
        <v>0</v>
      </c>
      <c r="H2305" s="9">
        <f t="shared" si="73"/>
        <v>0</v>
      </c>
    </row>
    <row r="2306" spans="7:8">
      <c r="G2306" s="9">
        <f t="shared" si="72"/>
        <v>0</v>
      </c>
      <c r="H2306" s="9">
        <f t="shared" si="73"/>
        <v>0</v>
      </c>
    </row>
    <row r="2307" spans="7:8">
      <c r="G2307" s="9">
        <f t="shared" si="72"/>
        <v>0</v>
      </c>
      <c r="H2307" s="9">
        <f t="shared" si="73"/>
        <v>0</v>
      </c>
    </row>
    <row r="2308" spans="7:8">
      <c r="G2308" s="9">
        <f t="shared" si="72"/>
        <v>0</v>
      </c>
      <c r="H2308" s="9">
        <f t="shared" si="73"/>
        <v>0</v>
      </c>
    </row>
    <row r="2309" spans="7:8">
      <c r="G2309" s="9">
        <f t="shared" si="72"/>
        <v>0</v>
      </c>
      <c r="H2309" s="9">
        <f t="shared" si="73"/>
        <v>0</v>
      </c>
    </row>
    <row r="2310" spans="7:8">
      <c r="G2310" s="9">
        <f t="shared" si="72"/>
        <v>0</v>
      </c>
      <c r="H2310" s="9">
        <f t="shared" si="73"/>
        <v>0</v>
      </c>
    </row>
    <row r="2311" spans="7:8">
      <c r="G2311" s="9">
        <f t="shared" si="72"/>
        <v>0</v>
      </c>
      <c r="H2311" s="9">
        <f t="shared" si="73"/>
        <v>0</v>
      </c>
    </row>
    <row r="2312" spans="7:8">
      <c r="G2312" s="9">
        <f t="shared" si="72"/>
        <v>0</v>
      </c>
      <c r="H2312" s="9">
        <f t="shared" si="73"/>
        <v>0</v>
      </c>
    </row>
    <row r="2313" spans="7:8">
      <c r="G2313" s="9">
        <f t="shared" si="72"/>
        <v>0</v>
      </c>
      <c r="H2313" s="9">
        <f t="shared" si="73"/>
        <v>0</v>
      </c>
    </row>
    <row r="2314" spans="7:8">
      <c r="G2314" s="9">
        <f t="shared" si="72"/>
        <v>0</v>
      </c>
      <c r="H2314" s="9">
        <f t="shared" si="73"/>
        <v>0</v>
      </c>
    </row>
    <row r="2315" spans="7:8">
      <c r="G2315" s="9">
        <f t="shared" si="72"/>
        <v>0</v>
      </c>
      <c r="H2315" s="9">
        <f t="shared" si="73"/>
        <v>0</v>
      </c>
    </row>
    <row r="2316" spans="7:8">
      <c r="G2316" s="9">
        <f t="shared" ref="G2316:G2379" si="74">IFERROR(F2316/(1+J2316/100),0)</f>
        <v>0</v>
      </c>
      <c r="H2316" s="9">
        <f t="shared" si="73"/>
        <v>0</v>
      </c>
    </row>
    <row r="2317" spans="7:8">
      <c r="G2317" s="9">
        <f t="shared" si="74"/>
        <v>0</v>
      </c>
      <c r="H2317" s="9">
        <f t="shared" si="73"/>
        <v>0</v>
      </c>
    </row>
    <row r="2318" spans="7:8">
      <c r="G2318" s="9">
        <f t="shared" si="74"/>
        <v>0</v>
      </c>
      <c r="H2318" s="9">
        <f t="shared" si="73"/>
        <v>0</v>
      </c>
    </row>
    <row r="2319" spans="7:8">
      <c r="G2319" s="9">
        <f t="shared" si="74"/>
        <v>0</v>
      </c>
      <c r="H2319" s="9">
        <f t="shared" si="73"/>
        <v>0</v>
      </c>
    </row>
    <row r="2320" spans="7:8">
      <c r="G2320" s="9">
        <f t="shared" si="74"/>
        <v>0</v>
      </c>
      <c r="H2320" s="9">
        <f t="shared" si="73"/>
        <v>0</v>
      </c>
    </row>
    <row r="2321" spans="7:8">
      <c r="G2321" s="9">
        <f t="shared" si="74"/>
        <v>0</v>
      </c>
      <c r="H2321" s="9">
        <f t="shared" si="73"/>
        <v>0</v>
      </c>
    </row>
    <row r="2322" spans="7:8">
      <c r="G2322" s="9">
        <f t="shared" si="74"/>
        <v>0</v>
      </c>
      <c r="H2322" s="9">
        <f t="shared" si="73"/>
        <v>0</v>
      </c>
    </row>
    <row r="2323" spans="7:8">
      <c r="G2323" s="9">
        <f t="shared" si="74"/>
        <v>0</v>
      </c>
      <c r="H2323" s="9">
        <f t="shared" si="73"/>
        <v>0</v>
      </c>
    </row>
    <row r="2324" spans="7:8">
      <c r="G2324" s="9">
        <f t="shared" si="74"/>
        <v>0</v>
      </c>
      <c r="H2324" s="9">
        <f t="shared" si="73"/>
        <v>0</v>
      </c>
    </row>
    <row r="2325" spans="7:8">
      <c r="G2325" s="9">
        <f t="shared" si="74"/>
        <v>0</v>
      </c>
      <c r="H2325" s="9">
        <f t="shared" si="73"/>
        <v>0</v>
      </c>
    </row>
    <row r="2326" spans="7:8">
      <c r="G2326" s="9">
        <f t="shared" si="74"/>
        <v>0</v>
      </c>
      <c r="H2326" s="9">
        <f t="shared" si="73"/>
        <v>0</v>
      </c>
    </row>
    <row r="2327" spans="7:8">
      <c r="G2327" s="9">
        <f t="shared" si="74"/>
        <v>0</v>
      </c>
      <c r="H2327" s="9">
        <f t="shared" si="73"/>
        <v>0</v>
      </c>
    </row>
    <row r="2328" spans="7:8">
      <c r="G2328" s="9">
        <f t="shared" si="74"/>
        <v>0</v>
      </c>
      <c r="H2328" s="9">
        <f t="shared" si="73"/>
        <v>0</v>
      </c>
    </row>
    <row r="2329" spans="7:8">
      <c r="G2329" s="9">
        <f t="shared" si="74"/>
        <v>0</v>
      </c>
      <c r="H2329" s="9">
        <f t="shared" si="73"/>
        <v>0</v>
      </c>
    </row>
    <row r="2330" spans="7:8">
      <c r="G2330" s="9">
        <f t="shared" si="74"/>
        <v>0</v>
      </c>
      <c r="H2330" s="9">
        <f t="shared" si="73"/>
        <v>0</v>
      </c>
    </row>
    <row r="2331" spans="7:8">
      <c r="G2331" s="9">
        <f t="shared" si="74"/>
        <v>0</v>
      </c>
      <c r="H2331" s="9">
        <f t="shared" si="73"/>
        <v>0</v>
      </c>
    </row>
    <row r="2332" spans="7:8">
      <c r="G2332" s="9">
        <f t="shared" si="74"/>
        <v>0</v>
      </c>
      <c r="H2332" s="9">
        <f t="shared" si="73"/>
        <v>0</v>
      </c>
    </row>
    <row r="2333" spans="7:8">
      <c r="G2333" s="9">
        <f t="shared" si="74"/>
        <v>0</v>
      </c>
      <c r="H2333" s="9">
        <f t="shared" si="73"/>
        <v>0</v>
      </c>
    </row>
    <row r="2334" spans="7:8">
      <c r="G2334" s="9">
        <f t="shared" si="74"/>
        <v>0</v>
      </c>
      <c r="H2334" s="9">
        <f t="shared" si="73"/>
        <v>0</v>
      </c>
    </row>
    <row r="2335" spans="7:8">
      <c r="G2335" s="9">
        <f t="shared" si="74"/>
        <v>0</v>
      </c>
      <c r="H2335" s="9">
        <f t="shared" si="73"/>
        <v>0</v>
      </c>
    </row>
    <row r="2336" spans="7:8">
      <c r="G2336" s="9">
        <f t="shared" si="74"/>
        <v>0</v>
      </c>
      <c r="H2336" s="9">
        <f t="shared" si="73"/>
        <v>0</v>
      </c>
    </row>
    <row r="2337" spans="7:8">
      <c r="G2337" s="9">
        <f t="shared" si="74"/>
        <v>0</v>
      </c>
      <c r="H2337" s="9">
        <f t="shared" si="73"/>
        <v>0</v>
      </c>
    </row>
    <row r="2338" spans="7:8">
      <c r="G2338" s="9">
        <f t="shared" si="74"/>
        <v>0</v>
      </c>
      <c r="H2338" s="9">
        <f t="shared" si="73"/>
        <v>0</v>
      </c>
    </row>
    <row r="2339" spans="7:8">
      <c r="G2339" s="9">
        <f t="shared" si="74"/>
        <v>0</v>
      </c>
      <c r="H2339" s="9">
        <f t="shared" si="73"/>
        <v>0</v>
      </c>
    </row>
    <row r="2340" spans="7:8">
      <c r="G2340" s="9">
        <f t="shared" si="74"/>
        <v>0</v>
      </c>
      <c r="H2340" s="9">
        <f t="shared" si="73"/>
        <v>0</v>
      </c>
    </row>
    <row r="2341" spans="7:8">
      <c r="G2341" s="9">
        <f t="shared" si="74"/>
        <v>0</v>
      </c>
      <c r="H2341" s="9">
        <f t="shared" si="73"/>
        <v>0</v>
      </c>
    </row>
    <row r="2342" spans="7:8">
      <c r="G2342" s="9">
        <f t="shared" si="74"/>
        <v>0</v>
      </c>
      <c r="H2342" s="9">
        <f t="shared" si="73"/>
        <v>0</v>
      </c>
    </row>
    <row r="2343" spans="7:8">
      <c r="G2343" s="9">
        <f t="shared" si="74"/>
        <v>0</v>
      </c>
      <c r="H2343" s="9">
        <f t="shared" si="73"/>
        <v>0</v>
      </c>
    </row>
    <row r="2344" spans="7:8">
      <c r="G2344" s="9">
        <f t="shared" si="74"/>
        <v>0</v>
      </c>
      <c r="H2344" s="9">
        <f t="shared" si="73"/>
        <v>0</v>
      </c>
    </row>
    <row r="2345" spans="7:8">
      <c r="G2345" s="9">
        <f t="shared" si="74"/>
        <v>0</v>
      </c>
      <c r="H2345" s="9">
        <f t="shared" si="73"/>
        <v>0</v>
      </c>
    </row>
    <row r="2346" spans="7:8">
      <c r="G2346" s="9">
        <f t="shared" si="74"/>
        <v>0</v>
      </c>
      <c r="H2346" s="9">
        <f t="shared" si="73"/>
        <v>0</v>
      </c>
    </row>
    <row r="2347" spans="7:8">
      <c r="G2347" s="9">
        <f t="shared" si="74"/>
        <v>0</v>
      </c>
      <c r="H2347" s="9">
        <f t="shared" si="73"/>
        <v>0</v>
      </c>
    </row>
    <row r="2348" spans="7:8">
      <c r="G2348" s="9">
        <f t="shared" si="74"/>
        <v>0</v>
      </c>
      <c r="H2348" s="9">
        <f t="shared" si="73"/>
        <v>0</v>
      </c>
    </row>
    <row r="2349" spans="7:8">
      <c r="G2349" s="9">
        <f t="shared" si="74"/>
        <v>0</v>
      </c>
      <c r="H2349" s="9">
        <f t="shared" si="73"/>
        <v>0</v>
      </c>
    </row>
    <row r="2350" spans="7:8">
      <c r="G2350" s="9">
        <f t="shared" si="74"/>
        <v>0</v>
      </c>
      <c r="H2350" s="9">
        <f t="shared" si="73"/>
        <v>0</v>
      </c>
    </row>
    <row r="2351" spans="7:8">
      <c r="G2351" s="9">
        <f t="shared" si="74"/>
        <v>0</v>
      </c>
      <c r="H2351" s="9">
        <f t="shared" si="73"/>
        <v>0</v>
      </c>
    </row>
    <row r="2352" spans="7:8">
      <c r="G2352" s="9">
        <f t="shared" si="74"/>
        <v>0</v>
      </c>
      <c r="H2352" s="9">
        <f t="shared" si="73"/>
        <v>0</v>
      </c>
    </row>
    <row r="2353" spans="7:8">
      <c r="G2353" s="9">
        <f t="shared" si="74"/>
        <v>0</v>
      </c>
      <c r="H2353" s="9">
        <f t="shared" si="73"/>
        <v>0</v>
      </c>
    </row>
    <row r="2354" spans="7:8">
      <c r="G2354" s="9">
        <f t="shared" si="74"/>
        <v>0</v>
      </c>
      <c r="H2354" s="9">
        <f t="shared" si="73"/>
        <v>0</v>
      </c>
    </row>
    <row r="2355" spans="7:8">
      <c r="G2355" s="9">
        <f t="shared" si="74"/>
        <v>0</v>
      </c>
      <c r="H2355" s="9">
        <f t="shared" si="73"/>
        <v>0</v>
      </c>
    </row>
    <row r="2356" spans="7:8">
      <c r="G2356" s="9">
        <f t="shared" si="74"/>
        <v>0</v>
      </c>
      <c r="H2356" s="9">
        <f t="shared" si="73"/>
        <v>0</v>
      </c>
    </row>
    <row r="2357" spans="7:8">
      <c r="G2357" s="9">
        <f t="shared" si="74"/>
        <v>0</v>
      </c>
      <c r="H2357" s="9">
        <f t="shared" si="73"/>
        <v>0</v>
      </c>
    </row>
    <row r="2358" spans="7:8">
      <c r="G2358" s="9">
        <f t="shared" si="74"/>
        <v>0</v>
      </c>
      <c r="H2358" s="9">
        <f t="shared" si="73"/>
        <v>0</v>
      </c>
    </row>
    <row r="2359" spans="7:8">
      <c r="G2359" s="9">
        <f t="shared" si="74"/>
        <v>0</v>
      </c>
      <c r="H2359" s="9">
        <f t="shared" si="73"/>
        <v>0</v>
      </c>
    </row>
    <row r="2360" spans="7:8">
      <c r="G2360" s="9">
        <f t="shared" si="74"/>
        <v>0</v>
      </c>
      <c r="H2360" s="9">
        <f t="shared" si="73"/>
        <v>0</v>
      </c>
    </row>
    <row r="2361" spans="7:8">
      <c r="G2361" s="9">
        <f t="shared" si="74"/>
        <v>0</v>
      </c>
      <c r="H2361" s="9">
        <f t="shared" si="73"/>
        <v>0</v>
      </c>
    </row>
    <row r="2362" spans="7:8">
      <c r="G2362" s="9">
        <f t="shared" si="74"/>
        <v>0</v>
      </c>
      <c r="H2362" s="9">
        <f t="shared" si="73"/>
        <v>0</v>
      </c>
    </row>
    <row r="2363" spans="7:8">
      <c r="G2363" s="9">
        <f t="shared" si="74"/>
        <v>0</v>
      </c>
      <c r="H2363" s="9">
        <f t="shared" ref="H2363:H2426" si="75">F2363-G2363</f>
        <v>0</v>
      </c>
    </row>
    <row r="2364" spans="7:8">
      <c r="G2364" s="9">
        <f t="shared" si="74"/>
        <v>0</v>
      </c>
      <c r="H2364" s="9">
        <f t="shared" si="75"/>
        <v>0</v>
      </c>
    </row>
    <row r="2365" spans="7:8">
      <c r="G2365" s="9">
        <f t="shared" si="74"/>
        <v>0</v>
      </c>
      <c r="H2365" s="9">
        <f t="shared" si="75"/>
        <v>0</v>
      </c>
    </row>
    <row r="2366" spans="7:8">
      <c r="G2366" s="9">
        <f t="shared" si="74"/>
        <v>0</v>
      </c>
      <c r="H2366" s="9">
        <f t="shared" si="75"/>
        <v>0</v>
      </c>
    </row>
    <row r="2367" spans="7:8">
      <c r="G2367" s="9">
        <f t="shared" si="74"/>
        <v>0</v>
      </c>
      <c r="H2367" s="9">
        <f t="shared" si="75"/>
        <v>0</v>
      </c>
    </row>
    <row r="2368" spans="7:8">
      <c r="G2368" s="9">
        <f t="shared" si="74"/>
        <v>0</v>
      </c>
      <c r="H2368" s="9">
        <f t="shared" si="75"/>
        <v>0</v>
      </c>
    </row>
    <row r="2369" spans="7:8">
      <c r="G2369" s="9">
        <f t="shared" si="74"/>
        <v>0</v>
      </c>
      <c r="H2369" s="9">
        <f t="shared" si="75"/>
        <v>0</v>
      </c>
    </row>
    <row r="2370" spans="7:8">
      <c r="G2370" s="9">
        <f t="shared" si="74"/>
        <v>0</v>
      </c>
      <c r="H2370" s="9">
        <f t="shared" si="75"/>
        <v>0</v>
      </c>
    </row>
    <row r="2371" spans="7:8">
      <c r="G2371" s="9">
        <f t="shared" si="74"/>
        <v>0</v>
      </c>
      <c r="H2371" s="9">
        <f t="shared" si="75"/>
        <v>0</v>
      </c>
    </row>
    <row r="2372" spans="7:8">
      <c r="G2372" s="9">
        <f t="shared" si="74"/>
        <v>0</v>
      </c>
      <c r="H2372" s="9">
        <f t="shared" si="75"/>
        <v>0</v>
      </c>
    </row>
    <row r="2373" spans="7:8">
      <c r="G2373" s="9">
        <f t="shared" si="74"/>
        <v>0</v>
      </c>
      <c r="H2373" s="9">
        <f t="shared" si="75"/>
        <v>0</v>
      </c>
    </row>
    <row r="2374" spans="7:8">
      <c r="G2374" s="9">
        <f t="shared" si="74"/>
        <v>0</v>
      </c>
      <c r="H2374" s="9">
        <f t="shared" si="75"/>
        <v>0</v>
      </c>
    </row>
    <row r="2375" spans="7:8">
      <c r="G2375" s="9">
        <f t="shared" si="74"/>
        <v>0</v>
      </c>
      <c r="H2375" s="9">
        <f t="shared" si="75"/>
        <v>0</v>
      </c>
    </row>
    <row r="2376" spans="7:8">
      <c r="G2376" s="9">
        <f t="shared" si="74"/>
        <v>0</v>
      </c>
      <c r="H2376" s="9">
        <f t="shared" si="75"/>
        <v>0</v>
      </c>
    </row>
    <row r="2377" spans="7:8">
      <c r="G2377" s="9">
        <f t="shared" si="74"/>
        <v>0</v>
      </c>
      <c r="H2377" s="9">
        <f t="shared" si="75"/>
        <v>0</v>
      </c>
    </row>
    <row r="2378" spans="7:8">
      <c r="G2378" s="9">
        <f t="shared" si="74"/>
        <v>0</v>
      </c>
      <c r="H2378" s="9">
        <f t="shared" si="75"/>
        <v>0</v>
      </c>
    </row>
    <row r="2379" spans="7:8">
      <c r="G2379" s="9">
        <f t="shared" si="74"/>
        <v>0</v>
      </c>
      <c r="H2379" s="9">
        <f t="shared" si="75"/>
        <v>0</v>
      </c>
    </row>
    <row r="2380" spans="7:8">
      <c r="G2380" s="9">
        <f t="shared" ref="G2380:G2443" si="76">IFERROR(F2380/(1+J2380/100),0)</f>
        <v>0</v>
      </c>
      <c r="H2380" s="9">
        <f t="shared" si="75"/>
        <v>0</v>
      </c>
    </row>
    <row r="2381" spans="7:8">
      <c r="G2381" s="9">
        <f t="shared" si="76"/>
        <v>0</v>
      </c>
      <c r="H2381" s="9">
        <f t="shared" si="75"/>
        <v>0</v>
      </c>
    </row>
    <row r="2382" spans="7:8">
      <c r="G2382" s="9">
        <f t="shared" si="76"/>
        <v>0</v>
      </c>
      <c r="H2382" s="9">
        <f t="shared" si="75"/>
        <v>0</v>
      </c>
    </row>
    <row r="2383" spans="7:8">
      <c r="G2383" s="9">
        <f t="shared" si="76"/>
        <v>0</v>
      </c>
      <c r="H2383" s="9">
        <f t="shared" si="75"/>
        <v>0</v>
      </c>
    </row>
    <row r="2384" spans="7:8">
      <c r="G2384" s="9">
        <f t="shared" si="76"/>
        <v>0</v>
      </c>
      <c r="H2384" s="9">
        <f t="shared" si="75"/>
        <v>0</v>
      </c>
    </row>
    <row r="2385" spans="7:8">
      <c r="G2385" s="9">
        <f t="shared" si="76"/>
        <v>0</v>
      </c>
      <c r="H2385" s="9">
        <f t="shared" si="75"/>
        <v>0</v>
      </c>
    </row>
    <row r="2386" spans="7:8">
      <c r="G2386" s="9">
        <f t="shared" si="76"/>
        <v>0</v>
      </c>
      <c r="H2386" s="9">
        <f t="shared" si="75"/>
        <v>0</v>
      </c>
    </row>
    <row r="2387" spans="7:8">
      <c r="G2387" s="9">
        <f t="shared" si="76"/>
        <v>0</v>
      </c>
      <c r="H2387" s="9">
        <f t="shared" si="75"/>
        <v>0</v>
      </c>
    </row>
    <row r="2388" spans="7:8">
      <c r="G2388" s="9">
        <f t="shared" si="76"/>
        <v>0</v>
      </c>
      <c r="H2388" s="9">
        <f t="shared" si="75"/>
        <v>0</v>
      </c>
    </row>
    <row r="2389" spans="7:8">
      <c r="G2389" s="9">
        <f t="shared" si="76"/>
        <v>0</v>
      </c>
      <c r="H2389" s="9">
        <f t="shared" si="75"/>
        <v>0</v>
      </c>
    </row>
    <row r="2390" spans="7:8">
      <c r="G2390" s="9">
        <f t="shared" si="76"/>
        <v>0</v>
      </c>
      <c r="H2390" s="9">
        <f t="shared" si="75"/>
        <v>0</v>
      </c>
    </row>
    <row r="2391" spans="7:8">
      <c r="G2391" s="9">
        <f t="shared" si="76"/>
        <v>0</v>
      </c>
      <c r="H2391" s="9">
        <f t="shared" si="75"/>
        <v>0</v>
      </c>
    </row>
    <row r="2392" spans="7:8">
      <c r="G2392" s="9">
        <f t="shared" si="76"/>
        <v>0</v>
      </c>
      <c r="H2392" s="9">
        <f t="shared" si="75"/>
        <v>0</v>
      </c>
    </row>
    <row r="2393" spans="7:8">
      <c r="G2393" s="9">
        <f t="shared" si="76"/>
        <v>0</v>
      </c>
      <c r="H2393" s="9">
        <f t="shared" si="75"/>
        <v>0</v>
      </c>
    </row>
    <row r="2394" spans="7:8">
      <c r="G2394" s="9">
        <f t="shared" si="76"/>
        <v>0</v>
      </c>
      <c r="H2394" s="9">
        <f t="shared" si="75"/>
        <v>0</v>
      </c>
    </row>
    <row r="2395" spans="7:8">
      <c r="G2395" s="9">
        <f t="shared" si="76"/>
        <v>0</v>
      </c>
      <c r="H2395" s="9">
        <f t="shared" si="75"/>
        <v>0</v>
      </c>
    </row>
    <row r="2396" spans="7:8">
      <c r="G2396" s="9">
        <f t="shared" si="76"/>
        <v>0</v>
      </c>
      <c r="H2396" s="9">
        <f t="shared" si="75"/>
        <v>0</v>
      </c>
    </row>
    <row r="2397" spans="7:8">
      <c r="G2397" s="9">
        <f t="shared" si="76"/>
        <v>0</v>
      </c>
      <c r="H2397" s="9">
        <f t="shared" si="75"/>
        <v>0</v>
      </c>
    </row>
    <row r="2398" spans="7:8">
      <c r="G2398" s="9">
        <f t="shared" si="76"/>
        <v>0</v>
      </c>
      <c r="H2398" s="9">
        <f t="shared" si="75"/>
        <v>0</v>
      </c>
    </row>
    <row r="2399" spans="7:8">
      <c r="G2399" s="9">
        <f t="shared" si="76"/>
        <v>0</v>
      </c>
      <c r="H2399" s="9">
        <f t="shared" si="75"/>
        <v>0</v>
      </c>
    </row>
    <row r="2400" spans="7:8">
      <c r="G2400" s="9">
        <f t="shared" si="76"/>
        <v>0</v>
      </c>
      <c r="H2400" s="9">
        <f t="shared" si="75"/>
        <v>0</v>
      </c>
    </row>
    <row r="2401" spans="7:8">
      <c r="G2401" s="9">
        <f t="shared" si="76"/>
        <v>0</v>
      </c>
      <c r="H2401" s="9">
        <f t="shared" si="75"/>
        <v>0</v>
      </c>
    </row>
    <row r="2402" spans="7:8">
      <c r="G2402" s="9">
        <f t="shared" si="76"/>
        <v>0</v>
      </c>
      <c r="H2402" s="9">
        <f t="shared" si="75"/>
        <v>0</v>
      </c>
    </row>
    <row r="2403" spans="7:8">
      <c r="G2403" s="9">
        <f t="shared" si="76"/>
        <v>0</v>
      </c>
      <c r="H2403" s="9">
        <f t="shared" si="75"/>
        <v>0</v>
      </c>
    </row>
    <row r="2404" spans="7:8">
      <c r="G2404" s="9">
        <f t="shared" si="76"/>
        <v>0</v>
      </c>
      <c r="H2404" s="9">
        <f t="shared" si="75"/>
        <v>0</v>
      </c>
    </row>
    <row r="2405" spans="7:8">
      <c r="G2405" s="9">
        <f t="shared" si="76"/>
        <v>0</v>
      </c>
      <c r="H2405" s="9">
        <f t="shared" si="75"/>
        <v>0</v>
      </c>
    </row>
    <row r="2406" spans="7:8">
      <c r="G2406" s="9">
        <f t="shared" si="76"/>
        <v>0</v>
      </c>
      <c r="H2406" s="9">
        <f t="shared" si="75"/>
        <v>0</v>
      </c>
    </row>
    <row r="2407" spans="7:8">
      <c r="G2407" s="9">
        <f t="shared" si="76"/>
        <v>0</v>
      </c>
      <c r="H2407" s="9">
        <f t="shared" si="75"/>
        <v>0</v>
      </c>
    </row>
    <row r="2408" spans="7:8">
      <c r="G2408" s="9">
        <f t="shared" si="76"/>
        <v>0</v>
      </c>
      <c r="H2408" s="9">
        <f t="shared" si="75"/>
        <v>0</v>
      </c>
    </row>
    <row r="2409" spans="7:8">
      <c r="G2409" s="9">
        <f t="shared" si="76"/>
        <v>0</v>
      </c>
      <c r="H2409" s="9">
        <f t="shared" si="75"/>
        <v>0</v>
      </c>
    </row>
    <row r="2410" spans="7:8">
      <c r="G2410" s="9">
        <f t="shared" si="76"/>
        <v>0</v>
      </c>
      <c r="H2410" s="9">
        <f t="shared" si="75"/>
        <v>0</v>
      </c>
    </row>
    <row r="2411" spans="7:8">
      <c r="G2411" s="9">
        <f t="shared" si="76"/>
        <v>0</v>
      </c>
      <c r="H2411" s="9">
        <f t="shared" si="75"/>
        <v>0</v>
      </c>
    </row>
    <row r="2412" spans="7:8">
      <c r="G2412" s="9">
        <f t="shared" si="76"/>
        <v>0</v>
      </c>
      <c r="H2412" s="9">
        <f t="shared" si="75"/>
        <v>0</v>
      </c>
    </row>
    <row r="2413" spans="7:8">
      <c r="G2413" s="9">
        <f t="shared" si="76"/>
        <v>0</v>
      </c>
      <c r="H2413" s="9">
        <f t="shared" si="75"/>
        <v>0</v>
      </c>
    </row>
    <row r="2414" spans="7:8">
      <c r="G2414" s="9">
        <f t="shared" si="76"/>
        <v>0</v>
      </c>
      <c r="H2414" s="9">
        <f t="shared" si="75"/>
        <v>0</v>
      </c>
    </row>
    <row r="2415" spans="7:8">
      <c r="G2415" s="9">
        <f t="shared" si="76"/>
        <v>0</v>
      </c>
      <c r="H2415" s="9">
        <f t="shared" si="75"/>
        <v>0</v>
      </c>
    </row>
    <row r="2416" spans="7:8">
      <c r="G2416" s="9">
        <f t="shared" si="76"/>
        <v>0</v>
      </c>
      <c r="H2416" s="9">
        <f t="shared" si="75"/>
        <v>0</v>
      </c>
    </row>
    <row r="2417" spans="7:8">
      <c r="G2417" s="9">
        <f t="shared" si="76"/>
        <v>0</v>
      </c>
      <c r="H2417" s="9">
        <f t="shared" si="75"/>
        <v>0</v>
      </c>
    </row>
    <row r="2418" spans="7:8">
      <c r="G2418" s="9">
        <f t="shared" si="76"/>
        <v>0</v>
      </c>
      <c r="H2418" s="9">
        <f t="shared" si="75"/>
        <v>0</v>
      </c>
    </row>
    <row r="2419" spans="7:8">
      <c r="G2419" s="9">
        <f t="shared" si="76"/>
        <v>0</v>
      </c>
      <c r="H2419" s="9">
        <f t="shared" si="75"/>
        <v>0</v>
      </c>
    </row>
    <row r="2420" spans="7:8">
      <c r="G2420" s="9">
        <f t="shared" si="76"/>
        <v>0</v>
      </c>
      <c r="H2420" s="9">
        <f t="shared" si="75"/>
        <v>0</v>
      </c>
    </row>
    <row r="2421" spans="7:8">
      <c r="G2421" s="9">
        <f t="shared" si="76"/>
        <v>0</v>
      </c>
      <c r="H2421" s="9">
        <f t="shared" si="75"/>
        <v>0</v>
      </c>
    </row>
    <row r="2422" spans="7:8">
      <c r="G2422" s="9">
        <f t="shared" si="76"/>
        <v>0</v>
      </c>
      <c r="H2422" s="9">
        <f t="shared" si="75"/>
        <v>0</v>
      </c>
    </row>
    <row r="2423" spans="7:8">
      <c r="G2423" s="9">
        <f t="shared" si="76"/>
        <v>0</v>
      </c>
      <c r="H2423" s="9">
        <f t="shared" si="75"/>
        <v>0</v>
      </c>
    </row>
    <row r="2424" spans="7:8">
      <c r="G2424" s="9">
        <f t="shared" si="76"/>
        <v>0</v>
      </c>
      <c r="H2424" s="9">
        <f t="shared" si="75"/>
        <v>0</v>
      </c>
    </row>
    <row r="2425" spans="7:8">
      <c r="G2425" s="9">
        <f t="shared" si="76"/>
        <v>0</v>
      </c>
      <c r="H2425" s="9">
        <f t="shared" si="75"/>
        <v>0</v>
      </c>
    </row>
    <row r="2426" spans="7:8">
      <c r="G2426" s="9">
        <f t="shared" si="76"/>
        <v>0</v>
      </c>
      <c r="H2426" s="9">
        <f t="shared" si="75"/>
        <v>0</v>
      </c>
    </row>
    <row r="2427" spans="7:8">
      <c r="G2427" s="9">
        <f t="shared" si="76"/>
        <v>0</v>
      </c>
      <c r="H2427" s="9">
        <f t="shared" ref="H2427:H2486" si="77">F2427-G2427</f>
        <v>0</v>
      </c>
    </row>
    <row r="2428" spans="7:8">
      <c r="G2428" s="9">
        <f t="shared" si="76"/>
        <v>0</v>
      </c>
      <c r="H2428" s="9">
        <f t="shared" si="77"/>
        <v>0</v>
      </c>
    </row>
    <row r="2429" spans="7:8">
      <c r="G2429" s="9">
        <f t="shared" si="76"/>
        <v>0</v>
      </c>
      <c r="H2429" s="9">
        <f t="shared" si="77"/>
        <v>0</v>
      </c>
    </row>
    <row r="2430" spans="7:8">
      <c r="G2430" s="9">
        <f t="shared" si="76"/>
        <v>0</v>
      </c>
      <c r="H2430" s="9">
        <f t="shared" si="77"/>
        <v>0</v>
      </c>
    </row>
    <row r="2431" spans="7:8">
      <c r="G2431" s="9">
        <f t="shared" si="76"/>
        <v>0</v>
      </c>
      <c r="H2431" s="9">
        <f t="shared" si="77"/>
        <v>0</v>
      </c>
    </row>
    <row r="2432" spans="7:8">
      <c r="G2432" s="9">
        <f t="shared" si="76"/>
        <v>0</v>
      </c>
      <c r="H2432" s="9">
        <f t="shared" si="77"/>
        <v>0</v>
      </c>
    </row>
    <row r="2433" spans="7:8">
      <c r="G2433" s="9">
        <f t="shared" si="76"/>
        <v>0</v>
      </c>
      <c r="H2433" s="9">
        <f t="shared" si="77"/>
        <v>0</v>
      </c>
    </row>
    <row r="2434" spans="7:8">
      <c r="G2434" s="9">
        <f t="shared" si="76"/>
        <v>0</v>
      </c>
      <c r="H2434" s="9">
        <f t="shared" si="77"/>
        <v>0</v>
      </c>
    </row>
    <row r="2435" spans="7:8">
      <c r="G2435" s="9">
        <f t="shared" si="76"/>
        <v>0</v>
      </c>
      <c r="H2435" s="9">
        <f t="shared" si="77"/>
        <v>0</v>
      </c>
    </row>
    <row r="2436" spans="7:8">
      <c r="G2436" s="9">
        <f t="shared" si="76"/>
        <v>0</v>
      </c>
      <c r="H2436" s="9">
        <f t="shared" si="77"/>
        <v>0</v>
      </c>
    </row>
    <row r="2437" spans="7:8">
      <c r="G2437" s="9">
        <f t="shared" si="76"/>
        <v>0</v>
      </c>
      <c r="H2437" s="9">
        <f t="shared" si="77"/>
        <v>0</v>
      </c>
    </row>
    <row r="2438" spans="7:8">
      <c r="G2438" s="9">
        <f t="shared" si="76"/>
        <v>0</v>
      </c>
      <c r="H2438" s="9">
        <f t="shared" si="77"/>
        <v>0</v>
      </c>
    </row>
    <row r="2439" spans="7:8">
      <c r="G2439" s="9">
        <f t="shared" si="76"/>
        <v>0</v>
      </c>
      <c r="H2439" s="9">
        <f t="shared" si="77"/>
        <v>0</v>
      </c>
    </row>
    <row r="2440" spans="7:8">
      <c r="G2440" s="9">
        <f t="shared" si="76"/>
        <v>0</v>
      </c>
      <c r="H2440" s="9">
        <f t="shared" si="77"/>
        <v>0</v>
      </c>
    </row>
    <row r="2441" spans="7:8">
      <c r="G2441" s="9">
        <f t="shared" si="76"/>
        <v>0</v>
      </c>
      <c r="H2441" s="9">
        <f t="shared" si="77"/>
        <v>0</v>
      </c>
    </row>
    <row r="2442" spans="7:8">
      <c r="G2442" s="9">
        <f t="shared" si="76"/>
        <v>0</v>
      </c>
      <c r="H2442" s="9">
        <f t="shared" si="77"/>
        <v>0</v>
      </c>
    </row>
    <row r="2443" spans="7:8">
      <c r="G2443" s="9">
        <f t="shared" si="76"/>
        <v>0</v>
      </c>
      <c r="H2443" s="9">
        <f t="shared" si="77"/>
        <v>0</v>
      </c>
    </row>
    <row r="2444" spans="7:8">
      <c r="G2444" s="9">
        <f t="shared" ref="G2444:G2486" si="78">IFERROR(F2444/(1+J2444/100),0)</f>
        <v>0</v>
      </c>
      <c r="H2444" s="9">
        <f t="shared" si="77"/>
        <v>0</v>
      </c>
    </row>
    <row r="2445" spans="7:8">
      <c r="G2445" s="9">
        <f t="shared" si="78"/>
        <v>0</v>
      </c>
      <c r="H2445" s="9">
        <f t="shared" si="77"/>
        <v>0</v>
      </c>
    </row>
    <row r="2446" spans="7:8">
      <c r="G2446" s="9">
        <f t="shared" si="78"/>
        <v>0</v>
      </c>
      <c r="H2446" s="9">
        <f t="shared" si="77"/>
        <v>0</v>
      </c>
    </row>
    <row r="2447" spans="7:8">
      <c r="G2447" s="9">
        <f t="shared" si="78"/>
        <v>0</v>
      </c>
      <c r="H2447" s="9">
        <f t="shared" si="77"/>
        <v>0</v>
      </c>
    </row>
    <row r="2448" spans="7:8">
      <c r="G2448" s="9">
        <f t="shared" si="78"/>
        <v>0</v>
      </c>
      <c r="H2448" s="9">
        <f t="shared" si="77"/>
        <v>0</v>
      </c>
    </row>
    <row r="2449" spans="7:8">
      <c r="G2449" s="9">
        <f t="shared" si="78"/>
        <v>0</v>
      </c>
      <c r="H2449" s="9">
        <f t="shared" si="77"/>
        <v>0</v>
      </c>
    </row>
    <row r="2450" spans="7:8">
      <c r="G2450" s="9">
        <f t="shared" si="78"/>
        <v>0</v>
      </c>
      <c r="H2450" s="9">
        <f t="shared" si="77"/>
        <v>0</v>
      </c>
    </row>
    <row r="2451" spans="7:8">
      <c r="G2451" s="9">
        <f t="shared" si="78"/>
        <v>0</v>
      </c>
      <c r="H2451" s="9">
        <f t="shared" si="77"/>
        <v>0</v>
      </c>
    </row>
    <row r="2452" spans="7:8">
      <c r="G2452" s="9">
        <f t="shared" si="78"/>
        <v>0</v>
      </c>
      <c r="H2452" s="9">
        <f t="shared" si="77"/>
        <v>0</v>
      </c>
    </row>
    <row r="2453" spans="7:8">
      <c r="G2453" s="9">
        <f t="shared" si="78"/>
        <v>0</v>
      </c>
      <c r="H2453" s="9">
        <f t="shared" si="77"/>
        <v>0</v>
      </c>
    </row>
    <row r="2454" spans="7:8">
      <c r="G2454" s="9">
        <f t="shared" si="78"/>
        <v>0</v>
      </c>
      <c r="H2454" s="9">
        <f t="shared" si="77"/>
        <v>0</v>
      </c>
    </row>
    <row r="2455" spans="7:8">
      <c r="G2455" s="9">
        <f t="shared" si="78"/>
        <v>0</v>
      </c>
      <c r="H2455" s="9">
        <f t="shared" si="77"/>
        <v>0</v>
      </c>
    </row>
    <row r="2456" spans="7:8">
      <c r="G2456" s="9">
        <f t="shared" si="78"/>
        <v>0</v>
      </c>
      <c r="H2456" s="9">
        <f t="shared" si="77"/>
        <v>0</v>
      </c>
    </row>
    <row r="2457" spans="7:8">
      <c r="G2457" s="9">
        <f t="shared" si="78"/>
        <v>0</v>
      </c>
      <c r="H2457" s="9">
        <f t="shared" si="77"/>
        <v>0</v>
      </c>
    </row>
    <row r="2458" spans="7:8">
      <c r="G2458" s="9">
        <f t="shared" si="78"/>
        <v>0</v>
      </c>
      <c r="H2458" s="9">
        <f t="shared" si="77"/>
        <v>0</v>
      </c>
    </row>
    <row r="2459" spans="7:8">
      <c r="G2459" s="9">
        <f t="shared" si="78"/>
        <v>0</v>
      </c>
      <c r="H2459" s="9">
        <f t="shared" si="77"/>
        <v>0</v>
      </c>
    </row>
    <row r="2460" spans="7:8">
      <c r="G2460" s="9">
        <f t="shared" si="78"/>
        <v>0</v>
      </c>
      <c r="H2460" s="9">
        <f t="shared" si="77"/>
        <v>0</v>
      </c>
    </row>
    <row r="2461" spans="7:8">
      <c r="G2461" s="9">
        <f t="shared" si="78"/>
        <v>0</v>
      </c>
      <c r="H2461" s="9">
        <f t="shared" si="77"/>
        <v>0</v>
      </c>
    </row>
    <row r="2462" spans="7:8">
      <c r="G2462" s="9">
        <f t="shared" si="78"/>
        <v>0</v>
      </c>
      <c r="H2462" s="9">
        <f t="shared" si="77"/>
        <v>0</v>
      </c>
    </row>
    <row r="2463" spans="7:8">
      <c r="G2463" s="9">
        <f t="shared" si="78"/>
        <v>0</v>
      </c>
      <c r="H2463" s="9">
        <f t="shared" si="77"/>
        <v>0</v>
      </c>
    </row>
    <row r="2464" spans="7:8">
      <c r="G2464" s="9">
        <f t="shared" si="78"/>
        <v>0</v>
      </c>
      <c r="H2464" s="9">
        <f t="shared" si="77"/>
        <v>0</v>
      </c>
    </row>
    <row r="2465" spans="7:8">
      <c r="G2465" s="9">
        <f t="shared" si="78"/>
        <v>0</v>
      </c>
      <c r="H2465" s="9">
        <f t="shared" si="77"/>
        <v>0</v>
      </c>
    </row>
    <row r="2466" spans="7:8">
      <c r="G2466" s="9">
        <f t="shared" si="78"/>
        <v>0</v>
      </c>
      <c r="H2466" s="9">
        <f t="shared" si="77"/>
        <v>0</v>
      </c>
    </row>
    <row r="2467" spans="7:8">
      <c r="G2467" s="9">
        <f t="shared" si="78"/>
        <v>0</v>
      </c>
      <c r="H2467" s="9">
        <f t="shared" si="77"/>
        <v>0</v>
      </c>
    </row>
    <row r="2468" spans="7:8">
      <c r="G2468" s="9">
        <f t="shared" si="78"/>
        <v>0</v>
      </c>
      <c r="H2468" s="9">
        <f t="shared" si="77"/>
        <v>0</v>
      </c>
    </row>
    <row r="2469" spans="7:8">
      <c r="G2469" s="9">
        <f t="shared" si="78"/>
        <v>0</v>
      </c>
      <c r="H2469" s="9">
        <f t="shared" si="77"/>
        <v>0</v>
      </c>
    </row>
    <row r="2470" spans="7:8">
      <c r="G2470" s="9">
        <f t="shared" si="78"/>
        <v>0</v>
      </c>
      <c r="H2470" s="9">
        <f t="shared" si="77"/>
        <v>0</v>
      </c>
    </row>
    <row r="2471" spans="7:8">
      <c r="G2471" s="9">
        <f t="shared" si="78"/>
        <v>0</v>
      </c>
      <c r="H2471" s="9">
        <f t="shared" si="77"/>
        <v>0</v>
      </c>
    </row>
    <row r="2472" spans="7:8">
      <c r="G2472" s="9">
        <f t="shared" si="78"/>
        <v>0</v>
      </c>
      <c r="H2472" s="9">
        <f t="shared" si="77"/>
        <v>0</v>
      </c>
    </row>
    <row r="2473" spans="7:8">
      <c r="G2473" s="9">
        <f t="shared" si="78"/>
        <v>0</v>
      </c>
      <c r="H2473" s="9">
        <f t="shared" si="77"/>
        <v>0</v>
      </c>
    </row>
    <row r="2474" spans="7:8">
      <c r="G2474" s="9">
        <f t="shared" si="78"/>
        <v>0</v>
      </c>
      <c r="H2474" s="9">
        <f t="shared" si="77"/>
        <v>0</v>
      </c>
    </row>
    <row r="2475" spans="7:8">
      <c r="G2475" s="9">
        <f t="shared" si="78"/>
        <v>0</v>
      </c>
      <c r="H2475" s="9">
        <f t="shared" si="77"/>
        <v>0</v>
      </c>
    </row>
    <row r="2476" spans="7:8">
      <c r="G2476" s="9">
        <f t="shared" si="78"/>
        <v>0</v>
      </c>
      <c r="H2476" s="9">
        <f t="shared" si="77"/>
        <v>0</v>
      </c>
    </row>
    <row r="2477" spans="7:8">
      <c r="G2477" s="9">
        <f t="shared" si="78"/>
        <v>0</v>
      </c>
      <c r="H2477" s="9">
        <f t="shared" si="77"/>
        <v>0</v>
      </c>
    </row>
    <row r="2478" spans="7:8">
      <c r="G2478" s="9">
        <f t="shared" si="78"/>
        <v>0</v>
      </c>
      <c r="H2478" s="9">
        <f t="shared" si="77"/>
        <v>0</v>
      </c>
    </row>
    <row r="2479" spans="7:8">
      <c r="G2479" s="9">
        <f t="shared" si="78"/>
        <v>0</v>
      </c>
      <c r="H2479" s="9">
        <f t="shared" si="77"/>
        <v>0</v>
      </c>
    </row>
    <row r="2480" spans="7:8">
      <c r="G2480" s="9">
        <f t="shared" si="78"/>
        <v>0</v>
      </c>
      <c r="H2480" s="9">
        <f t="shared" si="77"/>
        <v>0</v>
      </c>
    </row>
    <row r="2481" spans="7:8">
      <c r="G2481" s="9">
        <f t="shared" si="78"/>
        <v>0</v>
      </c>
      <c r="H2481" s="9">
        <f t="shared" si="77"/>
        <v>0</v>
      </c>
    </row>
    <row r="2482" spans="7:8">
      <c r="G2482" s="9">
        <f t="shared" si="78"/>
        <v>0</v>
      </c>
      <c r="H2482" s="9">
        <f t="shared" si="77"/>
        <v>0</v>
      </c>
    </row>
    <row r="2483" spans="7:8">
      <c r="G2483" s="9">
        <f t="shared" si="78"/>
        <v>0</v>
      </c>
      <c r="H2483" s="9">
        <f t="shared" si="77"/>
        <v>0</v>
      </c>
    </row>
    <row r="2484" spans="7:8">
      <c r="G2484" s="9">
        <f t="shared" si="78"/>
        <v>0</v>
      </c>
      <c r="H2484" s="9">
        <f t="shared" si="77"/>
        <v>0</v>
      </c>
    </row>
    <row r="2485" spans="7:8">
      <c r="G2485" s="9">
        <f t="shared" si="78"/>
        <v>0</v>
      </c>
      <c r="H2485" s="9">
        <f t="shared" si="77"/>
        <v>0</v>
      </c>
    </row>
    <row r="2486" spans="7:8">
      <c r="G2486" s="9">
        <f t="shared" si="78"/>
        <v>0</v>
      </c>
      <c r="H2486" s="9">
        <f t="shared" si="77"/>
        <v>0</v>
      </c>
    </row>
  </sheetData>
  <autoFilter ref="A1:F44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"/>
  <sheetViews>
    <sheetView workbookViewId="0">
      <selection activeCell="E26" sqref="E26"/>
    </sheetView>
  </sheetViews>
  <sheetFormatPr baseColWidth="10" defaultRowHeight="16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F12"/>
  <sheetViews>
    <sheetView workbookViewId="0">
      <selection activeCell="D5" sqref="D5"/>
    </sheetView>
  </sheetViews>
  <sheetFormatPr baseColWidth="10" defaultRowHeight="16.5"/>
  <cols>
    <col min="1" max="5" width="11.375" style="1" customWidth="1"/>
    <col min="6" max="6" width="11.375" style="7" customWidth="1"/>
  </cols>
  <sheetData>
    <row r="1" spans="1:6">
      <c r="A1" s="1" t="s">
        <v>4</v>
      </c>
      <c r="B1" s="1" t="s">
        <v>15</v>
      </c>
      <c r="C1" s="1" t="s">
        <v>1</v>
      </c>
      <c r="D1" s="1" t="s">
        <v>0</v>
      </c>
      <c r="E1" s="1" t="s">
        <v>16</v>
      </c>
      <c r="F1" s="2" t="s">
        <v>10</v>
      </c>
    </row>
    <row r="2" spans="1:6">
      <c r="A2" s="6"/>
      <c r="B2" s="6"/>
      <c r="D2" s="170"/>
      <c r="E2" s="164"/>
    </row>
    <row r="3" spans="1:6">
      <c r="A3" s="6"/>
      <c r="B3" s="6"/>
      <c r="D3" s="170"/>
      <c r="E3" s="164"/>
    </row>
    <row r="4" spans="1:6">
      <c r="A4" s="6"/>
      <c r="B4" s="6"/>
    </row>
    <row r="5" spans="1:6">
      <c r="A5" s="6"/>
      <c r="B5" s="6"/>
    </row>
    <row r="6" spans="1:6">
      <c r="A6" s="6"/>
      <c r="B6" s="6"/>
    </row>
    <row r="7" spans="1:6">
      <c r="A7" s="6"/>
      <c r="B7" s="6"/>
    </row>
    <row r="8" spans="1:6">
      <c r="A8" s="6"/>
    </row>
    <row r="9" spans="1:6">
      <c r="A9" s="6"/>
    </row>
    <row r="10" spans="1:6">
      <c r="A10" s="6"/>
    </row>
    <row r="11" spans="1:6">
      <c r="A11" s="6"/>
    </row>
    <row r="12" spans="1:6">
      <c r="A12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R67"/>
  <sheetViews>
    <sheetView topLeftCell="C1" zoomScale="85" zoomScaleNormal="85" workbookViewId="0">
      <selection activeCell="P7" sqref="P7"/>
    </sheetView>
  </sheetViews>
  <sheetFormatPr baseColWidth="10" defaultRowHeight="16.5"/>
  <cols>
    <col min="1" max="1" width="12" style="1" customWidth="1"/>
    <col min="2" max="2" width="14.375" style="38" bestFit="1" customWidth="1"/>
    <col min="3" max="3" width="11.375" style="44" customWidth="1"/>
    <col min="4" max="4" width="4.5" customWidth="1"/>
    <col min="5" max="5" width="18.875" style="1" customWidth="1"/>
    <col min="6" max="6" width="7.25" style="1" customWidth="1"/>
    <col min="7" max="7" width="13.75" style="9" bestFit="1" customWidth="1"/>
    <col min="10" max="10" width="2.875" style="102" customWidth="1"/>
    <col min="11" max="11" width="3.375" style="102" customWidth="1"/>
    <col min="15" max="15" width="18.25" bestFit="1" customWidth="1"/>
    <col min="16" max="16" width="18.25" customWidth="1"/>
  </cols>
  <sheetData>
    <row r="1" spans="1:18" s="10" customFormat="1" ht="14.25">
      <c r="A1" s="70" t="s">
        <v>2</v>
      </c>
      <c r="B1" s="70" t="s">
        <v>3</v>
      </c>
      <c r="C1" s="100" t="s">
        <v>126</v>
      </c>
      <c r="E1" s="70" t="s">
        <v>11</v>
      </c>
      <c r="F1" s="70"/>
      <c r="G1" s="12" t="s">
        <v>117</v>
      </c>
      <c r="H1" s="10" t="s">
        <v>118</v>
      </c>
      <c r="I1" s="10" t="s">
        <v>119</v>
      </c>
      <c r="J1" s="102"/>
      <c r="K1" s="102"/>
      <c r="L1" s="200" t="s">
        <v>19</v>
      </c>
      <c r="O1" s="101" t="s">
        <v>125</v>
      </c>
      <c r="P1" s="101" t="s">
        <v>153</v>
      </c>
      <c r="Q1" s="10" t="s">
        <v>138</v>
      </c>
      <c r="R1" s="70" t="s">
        <v>54</v>
      </c>
    </row>
    <row r="2" spans="1:18">
      <c r="A2" s="1">
        <v>1</v>
      </c>
      <c r="B2" s="40" t="s">
        <v>18</v>
      </c>
      <c r="C2" s="44">
        <v>48</v>
      </c>
      <c r="E2" s="1" t="s">
        <v>12</v>
      </c>
      <c r="G2" s="68">
        <v>21</v>
      </c>
      <c r="H2" s="68">
        <f>C2-G2-I2</f>
        <v>26.25</v>
      </c>
      <c r="I2" s="43">
        <v>0.75</v>
      </c>
      <c r="L2" s="144">
        <v>10</v>
      </c>
      <c r="O2" t="s">
        <v>137</v>
      </c>
      <c r="R2" t="s">
        <v>13</v>
      </c>
    </row>
    <row r="3" spans="1:18">
      <c r="A3" s="170">
        <v>2</v>
      </c>
      <c r="B3" s="40" t="s">
        <v>73</v>
      </c>
      <c r="C3" s="44">
        <v>44</v>
      </c>
      <c r="E3" s="38" t="s">
        <v>14</v>
      </c>
      <c r="F3" s="45"/>
      <c r="G3" s="68">
        <v>16.8</v>
      </c>
      <c r="H3" s="68">
        <f>C3-G3-I3</f>
        <v>26.45</v>
      </c>
      <c r="I3" s="43">
        <v>0.75</v>
      </c>
      <c r="L3" s="144">
        <v>10</v>
      </c>
      <c r="O3" t="s">
        <v>139</v>
      </c>
      <c r="P3">
        <v>1</v>
      </c>
      <c r="Q3">
        <v>30</v>
      </c>
      <c r="R3" t="s">
        <v>55</v>
      </c>
    </row>
    <row r="4" spans="1:18">
      <c r="A4" s="170">
        <v>3</v>
      </c>
      <c r="B4" s="40" t="s">
        <v>76</v>
      </c>
      <c r="C4" s="44">
        <v>34</v>
      </c>
      <c r="E4" s="170" t="s">
        <v>24</v>
      </c>
      <c r="F4" s="45"/>
      <c r="G4" s="68">
        <v>11.55</v>
      </c>
      <c r="H4" s="68">
        <f t="shared" ref="H4:H9" si="0">C4-G4-I4</f>
        <v>22.45</v>
      </c>
      <c r="I4" s="43"/>
      <c r="L4" s="144">
        <v>10</v>
      </c>
      <c r="O4" t="s">
        <v>140</v>
      </c>
      <c r="P4">
        <v>2</v>
      </c>
      <c r="Q4">
        <v>70</v>
      </c>
    </row>
    <row r="5" spans="1:18">
      <c r="A5" s="170">
        <v>4</v>
      </c>
      <c r="B5" s="40" t="s">
        <v>74</v>
      </c>
      <c r="C5" s="44">
        <v>29</v>
      </c>
      <c r="E5" s="1" t="s">
        <v>111</v>
      </c>
      <c r="F5" s="45"/>
      <c r="G5" s="68">
        <v>11.55</v>
      </c>
      <c r="H5" s="68">
        <f t="shared" si="0"/>
        <v>17.45</v>
      </c>
      <c r="I5" s="43"/>
      <c r="L5" s="144">
        <v>10</v>
      </c>
      <c r="O5" t="s">
        <v>141</v>
      </c>
      <c r="P5">
        <v>1</v>
      </c>
      <c r="Q5">
        <v>0</v>
      </c>
    </row>
    <row r="6" spans="1:18">
      <c r="A6" s="170">
        <v>5</v>
      </c>
      <c r="B6" s="40" t="s">
        <v>159</v>
      </c>
      <c r="C6" s="44">
        <v>18</v>
      </c>
      <c r="E6" s="170"/>
      <c r="F6" s="170"/>
      <c r="G6" s="68">
        <v>0</v>
      </c>
      <c r="H6" s="68">
        <f t="shared" si="0"/>
        <v>18</v>
      </c>
      <c r="I6" s="43"/>
      <c r="L6" s="144">
        <v>10</v>
      </c>
      <c r="O6" t="s">
        <v>142</v>
      </c>
      <c r="P6">
        <v>3</v>
      </c>
      <c r="Q6">
        <v>120</v>
      </c>
    </row>
    <row r="7" spans="1:18">
      <c r="A7" s="170">
        <v>6</v>
      </c>
      <c r="B7" s="40" t="s">
        <v>75</v>
      </c>
      <c r="C7" s="44">
        <v>15</v>
      </c>
      <c r="E7" s="1" t="s">
        <v>17</v>
      </c>
      <c r="F7" s="45"/>
      <c r="G7" s="68">
        <v>0</v>
      </c>
      <c r="H7" s="68">
        <f t="shared" si="0"/>
        <v>15</v>
      </c>
      <c r="I7" s="43"/>
      <c r="L7" s="144">
        <v>10</v>
      </c>
      <c r="O7" t="s">
        <v>143</v>
      </c>
      <c r="P7">
        <v>2</v>
      </c>
      <c r="Q7">
        <v>40</v>
      </c>
    </row>
    <row r="8" spans="1:18">
      <c r="A8" s="170">
        <v>7</v>
      </c>
      <c r="B8" s="40" t="s">
        <v>160</v>
      </c>
      <c r="C8" s="44">
        <v>37.5</v>
      </c>
      <c r="E8" s="170"/>
      <c r="F8" s="170"/>
      <c r="G8" s="68">
        <v>10.5</v>
      </c>
      <c r="H8" s="68">
        <f t="shared" si="0"/>
        <v>26.25</v>
      </c>
      <c r="I8" s="43">
        <v>0.75</v>
      </c>
      <c r="L8" s="144">
        <v>10</v>
      </c>
      <c r="O8" t="s">
        <v>144</v>
      </c>
      <c r="P8">
        <v>1</v>
      </c>
      <c r="Q8">
        <v>0</v>
      </c>
    </row>
    <row r="9" spans="1:18">
      <c r="A9" s="170">
        <v>8</v>
      </c>
      <c r="B9" s="40" t="s">
        <v>161</v>
      </c>
      <c r="C9" s="44">
        <v>27</v>
      </c>
      <c r="E9" s="170"/>
      <c r="F9" s="170"/>
      <c r="G9" s="68">
        <v>0</v>
      </c>
      <c r="H9" s="68">
        <f t="shared" si="0"/>
        <v>26.25</v>
      </c>
      <c r="I9" s="43">
        <v>0.75</v>
      </c>
      <c r="L9" s="144">
        <v>10</v>
      </c>
      <c r="O9" t="s">
        <v>145</v>
      </c>
      <c r="P9">
        <v>0</v>
      </c>
      <c r="Q9">
        <v>0</v>
      </c>
    </row>
    <row r="10" spans="1:18">
      <c r="A10" s="170">
        <v>9</v>
      </c>
      <c r="B10" s="40" t="s">
        <v>162</v>
      </c>
      <c r="C10" s="44">
        <v>37.5</v>
      </c>
      <c r="E10" s="170"/>
      <c r="F10" s="170"/>
      <c r="G10" s="68">
        <v>10.5</v>
      </c>
      <c r="H10" s="68">
        <f t="shared" ref="H10" si="1">C10-G10-I10</f>
        <v>26.25</v>
      </c>
      <c r="I10" s="43">
        <v>0.75</v>
      </c>
      <c r="L10" s="144">
        <v>10</v>
      </c>
      <c r="O10" t="s">
        <v>146</v>
      </c>
      <c r="P10">
        <v>1</v>
      </c>
      <c r="Q10">
        <v>40</v>
      </c>
    </row>
    <row r="11" spans="1:18">
      <c r="A11" s="170">
        <v>10</v>
      </c>
      <c r="B11" s="40" t="s">
        <v>163</v>
      </c>
      <c r="C11" s="44">
        <v>46</v>
      </c>
      <c r="E11" s="170"/>
      <c r="F11" s="170"/>
      <c r="G11" s="68">
        <v>21</v>
      </c>
      <c r="H11" s="68">
        <f t="shared" ref="H11:H13" si="2">C11-G11-I11</f>
        <v>24.25</v>
      </c>
      <c r="I11" s="43">
        <v>0.75</v>
      </c>
      <c r="L11" s="144">
        <v>10</v>
      </c>
      <c r="O11" t="s">
        <v>147</v>
      </c>
      <c r="P11">
        <v>1</v>
      </c>
      <c r="Q11">
        <v>30</v>
      </c>
    </row>
    <row r="12" spans="1:18">
      <c r="A12" s="170">
        <v>11</v>
      </c>
      <c r="B12" s="40" t="s">
        <v>164</v>
      </c>
      <c r="C12" s="44">
        <v>36</v>
      </c>
      <c r="E12" s="170"/>
      <c r="F12" s="170"/>
      <c r="G12" s="68">
        <v>10.5</v>
      </c>
      <c r="H12" s="68">
        <f t="shared" si="2"/>
        <v>24.75</v>
      </c>
      <c r="I12" s="43">
        <v>0.75</v>
      </c>
      <c r="L12" s="144">
        <v>10</v>
      </c>
      <c r="O12" t="s">
        <v>148</v>
      </c>
      <c r="P12">
        <v>2</v>
      </c>
      <c r="Q12">
        <v>120</v>
      </c>
    </row>
    <row r="13" spans="1:18">
      <c r="A13" s="170">
        <v>12</v>
      </c>
      <c r="B13" s="40" t="s">
        <v>57</v>
      </c>
      <c r="C13" s="44">
        <v>21.75</v>
      </c>
      <c r="E13" s="1" t="s">
        <v>121</v>
      </c>
      <c r="F13" s="45"/>
      <c r="G13" s="68">
        <v>21</v>
      </c>
      <c r="H13" s="68">
        <f t="shared" si="2"/>
        <v>0</v>
      </c>
      <c r="I13" s="43">
        <v>0.75</v>
      </c>
      <c r="L13" s="144">
        <v>10</v>
      </c>
      <c r="O13" t="s">
        <v>149</v>
      </c>
      <c r="P13">
        <v>3</v>
      </c>
      <c r="Q13">
        <v>60</v>
      </c>
    </row>
    <row r="14" spans="1:18">
      <c r="A14" s="170">
        <v>13</v>
      </c>
      <c r="B14" s="40" t="s">
        <v>165</v>
      </c>
      <c r="C14" s="44">
        <v>11.55</v>
      </c>
      <c r="F14" s="45"/>
      <c r="G14" s="68">
        <f>C14</f>
        <v>11.55</v>
      </c>
      <c r="H14" s="68"/>
      <c r="I14" s="43"/>
      <c r="L14" s="144">
        <v>10</v>
      </c>
      <c r="O14" t="s">
        <v>150</v>
      </c>
      <c r="P14">
        <v>0</v>
      </c>
      <c r="Q14">
        <v>0</v>
      </c>
    </row>
    <row r="15" spans="1:18">
      <c r="A15" s="170">
        <v>14</v>
      </c>
      <c r="B15" s="40" t="s">
        <v>58</v>
      </c>
      <c r="C15" s="44">
        <v>11.55</v>
      </c>
      <c r="E15" s="170"/>
      <c r="F15" s="170"/>
      <c r="G15" s="68">
        <f t="shared" ref="G15:G17" si="3">C15</f>
        <v>11.55</v>
      </c>
      <c r="H15" s="68"/>
      <c r="I15" s="43"/>
      <c r="L15" s="144">
        <v>10</v>
      </c>
      <c r="O15" t="s">
        <v>151</v>
      </c>
      <c r="P15">
        <v>1</v>
      </c>
      <c r="Q15">
        <v>0</v>
      </c>
    </row>
    <row r="16" spans="1:18">
      <c r="A16" s="170">
        <v>15</v>
      </c>
      <c r="B16" s="40" t="s">
        <v>166</v>
      </c>
      <c r="C16" s="44">
        <v>0</v>
      </c>
      <c r="E16" s="170"/>
      <c r="F16" s="170"/>
      <c r="G16" s="68">
        <f t="shared" si="3"/>
        <v>0</v>
      </c>
      <c r="H16" s="68"/>
      <c r="I16" s="43"/>
      <c r="L16" s="144">
        <v>10</v>
      </c>
    </row>
    <row r="17" spans="1:12">
      <c r="A17" s="170">
        <v>16</v>
      </c>
      <c r="B17" s="40" t="s">
        <v>59</v>
      </c>
      <c r="C17" s="44">
        <v>0</v>
      </c>
      <c r="E17" s="170"/>
      <c r="F17" s="170"/>
      <c r="G17" s="68">
        <f t="shared" si="3"/>
        <v>0</v>
      </c>
      <c r="H17" s="68"/>
      <c r="I17" s="43"/>
      <c r="L17" s="144">
        <v>10</v>
      </c>
    </row>
    <row r="18" spans="1:12">
      <c r="A18" s="170">
        <v>17</v>
      </c>
      <c r="B18" s="40" t="s">
        <v>167</v>
      </c>
      <c r="C18" s="44">
        <v>11.25</v>
      </c>
      <c r="E18" s="170"/>
      <c r="F18" s="170"/>
      <c r="G18" s="68">
        <v>10.5</v>
      </c>
      <c r="H18" s="68"/>
      <c r="I18" s="43">
        <v>0.75</v>
      </c>
      <c r="L18" s="144">
        <v>10</v>
      </c>
    </row>
    <row r="19" spans="1:12">
      <c r="A19" s="170">
        <v>18</v>
      </c>
      <c r="B19" s="40" t="s">
        <v>168</v>
      </c>
      <c r="C19" s="44">
        <v>0.75</v>
      </c>
      <c r="E19" s="170"/>
      <c r="F19" s="170"/>
      <c r="G19" s="68">
        <v>0</v>
      </c>
      <c r="H19" s="68"/>
      <c r="I19" s="43">
        <v>0.75</v>
      </c>
      <c r="L19" s="144">
        <v>10</v>
      </c>
    </row>
    <row r="20" spans="1:12">
      <c r="A20" s="170">
        <v>19</v>
      </c>
      <c r="B20" s="40" t="s">
        <v>169</v>
      </c>
      <c r="C20" s="44">
        <v>11.25</v>
      </c>
      <c r="E20" s="170"/>
      <c r="F20" s="170"/>
      <c r="G20" s="68">
        <v>10.5</v>
      </c>
      <c r="H20" s="68"/>
      <c r="I20" s="43">
        <v>0.75</v>
      </c>
      <c r="L20" s="144">
        <v>10</v>
      </c>
    </row>
    <row r="21" spans="1:12">
      <c r="A21" s="170">
        <v>20</v>
      </c>
      <c r="B21" s="41" t="s">
        <v>218</v>
      </c>
      <c r="C21" s="44">
        <v>12.5</v>
      </c>
      <c r="H21" s="9">
        <f>C21</f>
        <v>12.5</v>
      </c>
      <c r="L21" s="144">
        <v>10</v>
      </c>
    </row>
    <row r="22" spans="1:12">
      <c r="A22" s="170">
        <v>21</v>
      </c>
      <c r="B22" s="41" t="s">
        <v>171</v>
      </c>
      <c r="C22" s="44">
        <v>12.5</v>
      </c>
      <c r="F22" s="45"/>
      <c r="H22" s="9">
        <f t="shared" ref="H22:H67" si="4">C22</f>
        <v>12.5</v>
      </c>
      <c r="L22" s="144">
        <v>10</v>
      </c>
    </row>
    <row r="23" spans="1:12">
      <c r="A23" s="170">
        <v>22</v>
      </c>
      <c r="B23" s="41" t="s">
        <v>172</v>
      </c>
      <c r="C23" s="44">
        <v>10</v>
      </c>
      <c r="F23" s="45"/>
      <c r="H23" s="9">
        <f t="shared" si="4"/>
        <v>10</v>
      </c>
      <c r="L23" s="144">
        <v>10</v>
      </c>
    </row>
    <row r="24" spans="1:12">
      <c r="A24" s="170">
        <v>23</v>
      </c>
      <c r="B24" s="41" t="s">
        <v>173</v>
      </c>
      <c r="C24" s="44">
        <v>10.5</v>
      </c>
      <c r="F24" s="45"/>
      <c r="H24" s="9">
        <f t="shared" si="4"/>
        <v>10.5</v>
      </c>
      <c r="L24" s="144">
        <v>10</v>
      </c>
    </row>
    <row r="25" spans="1:12">
      <c r="A25" s="170">
        <v>24</v>
      </c>
      <c r="B25" s="41" t="s">
        <v>174</v>
      </c>
      <c r="C25" s="44">
        <v>10.5</v>
      </c>
      <c r="F25" s="45"/>
      <c r="H25" s="9">
        <f t="shared" si="4"/>
        <v>10.5</v>
      </c>
      <c r="L25" s="144">
        <v>10</v>
      </c>
    </row>
    <row r="26" spans="1:12">
      <c r="A26" s="170">
        <v>25</v>
      </c>
      <c r="B26" s="41" t="s">
        <v>175</v>
      </c>
      <c r="C26" s="44">
        <v>11</v>
      </c>
      <c r="F26" s="45"/>
      <c r="H26" s="9">
        <f t="shared" si="4"/>
        <v>11</v>
      </c>
      <c r="L26" s="144">
        <v>10</v>
      </c>
    </row>
    <row r="27" spans="1:12">
      <c r="A27" s="170">
        <v>26</v>
      </c>
      <c r="B27" s="41" t="s">
        <v>176</v>
      </c>
      <c r="C27" s="44">
        <v>5</v>
      </c>
      <c r="F27" s="45"/>
      <c r="H27" s="9">
        <f t="shared" si="4"/>
        <v>5</v>
      </c>
      <c r="L27" s="144">
        <v>10</v>
      </c>
    </row>
    <row r="28" spans="1:12">
      <c r="A28" s="170">
        <v>27</v>
      </c>
      <c r="B28" s="41" t="s">
        <v>177</v>
      </c>
      <c r="C28" s="44">
        <v>8</v>
      </c>
      <c r="F28" s="45"/>
      <c r="H28" s="9">
        <f t="shared" si="4"/>
        <v>8</v>
      </c>
      <c r="L28" s="144">
        <v>10</v>
      </c>
    </row>
    <row r="29" spans="1:12">
      <c r="A29" s="170">
        <v>28</v>
      </c>
      <c r="B29" s="41" t="s">
        <v>178</v>
      </c>
      <c r="C29" s="44">
        <v>6</v>
      </c>
      <c r="E29" s="38"/>
      <c r="F29" s="45"/>
      <c r="H29" s="9">
        <f t="shared" si="4"/>
        <v>6</v>
      </c>
      <c r="L29" s="144">
        <v>10</v>
      </c>
    </row>
    <row r="30" spans="1:12">
      <c r="A30" s="170">
        <v>29</v>
      </c>
      <c r="B30" s="41" t="s">
        <v>179</v>
      </c>
      <c r="C30" s="44">
        <v>10.5</v>
      </c>
      <c r="E30" s="38"/>
      <c r="F30" s="45"/>
      <c r="H30" s="9">
        <f t="shared" si="4"/>
        <v>10.5</v>
      </c>
      <c r="L30" s="144">
        <v>10</v>
      </c>
    </row>
    <row r="31" spans="1:12">
      <c r="A31" s="170">
        <v>30</v>
      </c>
      <c r="B31" s="41" t="s">
        <v>180</v>
      </c>
      <c r="C31" s="44">
        <v>6</v>
      </c>
      <c r="F31" s="45"/>
      <c r="H31" s="9">
        <f t="shared" si="4"/>
        <v>6</v>
      </c>
      <c r="L31" s="144">
        <v>10</v>
      </c>
    </row>
    <row r="32" spans="1:12">
      <c r="A32" s="170">
        <v>31</v>
      </c>
      <c r="B32" s="41" t="s">
        <v>181</v>
      </c>
      <c r="C32" s="44">
        <v>10.5</v>
      </c>
      <c r="F32" s="45"/>
      <c r="H32" s="9">
        <f t="shared" si="4"/>
        <v>10.5</v>
      </c>
      <c r="L32" s="144">
        <v>10</v>
      </c>
    </row>
    <row r="33" spans="1:18">
      <c r="A33" s="170">
        <v>32</v>
      </c>
      <c r="B33" s="41" t="s">
        <v>182</v>
      </c>
      <c r="C33" s="44">
        <v>5.5</v>
      </c>
      <c r="F33" s="45"/>
      <c r="H33" s="9">
        <f t="shared" si="4"/>
        <v>5.5</v>
      </c>
      <c r="L33" s="144">
        <v>10</v>
      </c>
    </row>
    <row r="34" spans="1:18">
      <c r="A34" s="170">
        <v>33</v>
      </c>
      <c r="B34" s="41" t="s">
        <v>183</v>
      </c>
      <c r="C34" s="44">
        <v>3</v>
      </c>
      <c r="F34" s="45"/>
      <c r="H34" s="9">
        <f t="shared" si="4"/>
        <v>3</v>
      </c>
      <c r="L34" s="144">
        <v>10</v>
      </c>
    </row>
    <row r="35" spans="1:18">
      <c r="A35" s="170">
        <v>34</v>
      </c>
      <c r="B35" s="41" t="s">
        <v>184</v>
      </c>
      <c r="C35" s="44">
        <v>4.5</v>
      </c>
      <c r="H35" s="9">
        <f t="shared" si="4"/>
        <v>4.5</v>
      </c>
      <c r="L35" s="144">
        <v>10</v>
      </c>
    </row>
    <row r="36" spans="1:18">
      <c r="A36" s="170">
        <v>35</v>
      </c>
      <c r="B36" s="41" t="s">
        <v>185</v>
      </c>
      <c r="C36" s="44">
        <v>2.5</v>
      </c>
      <c r="F36" s="45"/>
      <c r="H36" s="9">
        <f t="shared" si="4"/>
        <v>2.5</v>
      </c>
      <c r="L36" s="144">
        <v>10</v>
      </c>
    </row>
    <row r="37" spans="1:18">
      <c r="A37" s="170">
        <v>36</v>
      </c>
      <c r="B37" s="41" t="s">
        <v>213</v>
      </c>
      <c r="C37" s="44">
        <v>18.5</v>
      </c>
      <c r="E37" s="170"/>
      <c r="F37" s="170"/>
      <c r="H37" s="9">
        <f t="shared" si="4"/>
        <v>18.5</v>
      </c>
      <c r="L37" s="144">
        <v>10</v>
      </c>
    </row>
    <row r="38" spans="1:18">
      <c r="A38" s="170">
        <v>37</v>
      </c>
      <c r="B38" s="41" t="s">
        <v>214</v>
      </c>
      <c r="C38" s="44">
        <v>15</v>
      </c>
      <c r="E38" s="170"/>
      <c r="F38" s="170"/>
      <c r="H38" s="9">
        <f t="shared" si="4"/>
        <v>15</v>
      </c>
      <c r="L38" s="144">
        <v>10</v>
      </c>
    </row>
    <row r="39" spans="1:18">
      <c r="A39" s="170">
        <v>38</v>
      </c>
      <c r="B39" s="41" t="s">
        <v>215</v>
      </c>
      <c r="C39" s="44">
        <v>11</v>
      </c>
      <c r="E39" s="170"/>
      <c r="F39" s="170"/>
      <c r="H39" s="9">
        <f t="shared" si="4"/>
        <v>11</v>
      </c>
      <c r="L39" s="144">
        <v>10</v>
      </c>
    </row>
    <row r="40" spans="1:18">
      <c r="A40" s="170">
        <v>39</v>
      </c>
      <c r="B40" s="41" t="s">
        <v>216</v>
      </c>
      <c r="C40" s="44">
        <v>7</v>
      </c>
      <c r="E40" s="170"/>
      <c r="F40" s="170"/>
      <c r="H40" s="9">
        <f t="shared" si="4"/>
        <v>7</v>
      </c>
      <c r="L40" s="144">
        <v>10</v>
      </c>
    </row>
    <row r="41" spans="1:18">
      <c r="A41" s="170">
        <v>40</v>
      </c>
      <c r="B41" s="42" t="s">
        <v>186</v>
      </c>
      <c r="C41" s="44">
        <v>3.5</v>
      </c>
      <c r="F41" s="45"/>
      <c r="H41" s="9">
        <f t="shared" si="4"/>
        <v>3.5</v>
      </c>
      <c r="L41" s="144">
        <v>10</v>
      </c>
    </row>
    <row r="42" spans="1:18">
      <c r="A42" s="170">
        <v>41</v>
      </c>
      <c r="B42" s="42" t="s">
        <v>187</v>
      </c>
      <c r="C42" s="44">
        <v>0.5</v>
      </c>
      <c r="D42" s="37"/>
      <c r="E42" s="37"/>
      <c r="F42" s="45"/>
      <c r="G42" s="59"/>
      <c r="H42" s="9">
        <f t="shared" si="4"/>
        <v>0.5</v>
      </c>
      <c r="I42" s="37"/>
      <c r="L42" s="144">
        <v>10</v>
      </c>
      <c r="R42" s="37"/>
    </row>
    <row r="43" spans="1:18">
      <c r="A43" s="170">
        <v>42</v>
      </c>
      <c r="B43" s="42" t="s">
        <v>188</v>
      </c>
      <c r="C43" s="44">
        <v>5</v>
      </c>
      <c r="F43" s="45"/>
      <c r="H43" s="9">
        <f t="shared" si="4"/>
        <v>5</v>
      </c>
      <c r="L43" s="144">
        <v>20</v>
      </c>
    </row>
    <row r="44" spans="1:18">
      <c r="A44" s="170">
        <v>43</v>
      </c>
      <c r="B44" s="42" t="s">
        <v>189</v>
      </c>
      <c r="C44" s="44">
        <v>6</v>
      </c>
      <c r="F44" s="45"/>
      <c r="H44" s="9">
        <f t="shared" si="4"/>
        <v>6</v>
      </c>
      <c r="L44" s="144">
        <v>20</v>
      </c>
    </row>
    <row r="45" spans="1:18">
      <c r="A45" s="170">
        <v>44</v>
      </c>
      <c r="B45" s="42" t="s">
        <v>190</v>
      </c>
      <c r="C45" s="44">
        <v>3.5</v>
      </c>
      <c r="F45" s="45"/>
      <c r="H45" s="9">
        <f t="shared" si="4"/>
        <v>3.5</v>
      </c>
      <c r="L45" s="144">
        <v>20</v>
      </c>
    </row>
    <row r="46" spans="1:18">
      <c r="A46" s="170">
        <v>45</v>
      </c>
      <c r="B46" s="42" t="s">
        <v>191</v>
      </c>
      <c r="C46" s="44">
        <v>3.5</v>
      </c>
      <c r="F46" s="45"/>
      <c r="H46" s="9">
        <f t="shared" si="4"/>
        <v>3.5</v>
      </c>
      <c r="L46" s="144">
        <v>20</v>
      </c>
    </row>
    <row r="47" spans="1:18">
      <c r="A47" s="170">
        <v>46</v>
      </c>
      <c r="B47" s="42" t="s">
        <v>192</v>
      </c>
      <c r="C47" s="44">
        <v>1.5</v>
      </c>
      <c r="F47" s="45"/>
      <c r="H47" s="9">
        <f t="shared" si="4"/>
        <v>1.5</v>
      </c>
      <c r="L47" s="144">
        <v>10</v>
      </c>
    </row>
    <row r="48" spans="1:18">
      <c r="A48" s="170">
        <v>47</v>
      </c>
      <c r="B48" s="42" t="s">
        <v>193</v>
      </c>
      <c r="C48" s="44">
        <v>3</v>
      </c>
      <c r="F48" s="45"/>
      <c r="H48" s="9">
        <f t="shared" si="4"/>
        <v>3</v>
      </c>
      <c r="L48" s="144">
        <v>10</v>
      </c>
    </row>
    <row r="49" spans="1:12">
      <c r="A49" s="170">
        <v>48</v>
      </c>
      <c r="B49" s="42" t="s">
        <v>194</v>
      </c>
      <c r="C49" s="44">
        <v>3</v>
      </c>
      <c r="F49" s="45"/>
      <c r="H49" s="9">
        <f t="shared" si="4"/>
        <v>3</v>
      </c>
      <c r="L49" s="144">
        <v>10</v>
      </c>
    </row>
    <row r="50" spans="1:12">
      <c r="A50" s="170">
        <v>49</v>
      </c>
      <c r="B50" s="42" t="s">
        <v>195</v>
      </c>
      <c r="C50" s="44">
        <v>2.5</v>
      </c>
      <c r="F50" s="45"/>
      <c r="H50" s="9">
        <f t="shared" si="4"/>
        <v>2.5</v>
      </c>
      <c r="L50" s="144">
        <v>10</v>
      </c>
    </row>
    <row r="51" spans="1:12">
      <c r="A51" s="170">
        <v>50</v>
      </c>
      <c r="B51" s="42" t="s">
        <v>196</v>
      </c>
      <c r="C51" s="44">
        <v>3</v>
      </c>
      <c r="F51" s="45"/>
      <c r="H51" s="9">
        <f t="shared" si="4"/>
        <v>3</v>
      </c>
      <c r="L51" s="144">
        <v>20</v>
      </c>
    </row>
    <row r="52" spans="1:12">
      <c r="A52" s="170">
        <v>51</v>
      </c>
      <c r="B52" s="42" t="s">
        <v>197</v>
      </c>
      <c r="C52" s="44">
        <v>5</v>
      </c>
      <c r="F52" s="45"/>
      <c r="H52" s="9">
        <f t="shared" si="4"/>
        <v>5</v>
      </c>
      <c r="L52" s="144">
        <v>20</v>
      </c>
    </row>
    <row r="53" spans="1:12">
      <c r="A53" s="170">
        <v>52</v>
      </c>
      <c r="B53" s="42" t="s">
        <v>198</v>
      </c>
      <c r="C53" s="44">
        <v>9</v>
      </c>
      <c r="F53" s="45"/>
      <c r="H53" s="9">
        <f t="shared" si="4"/>
        <v>9</v>
      </c>
      <c r="L53" s="144">
        <v>20</v>
      </c>
    </row>
    <row r="54" spans="1:12">
      <c r="A54" s="170">
        <v>53</v>
      </c>
      <c r="B54" s="42" t="s">
        <v>199</v>
      </c>
      <c r="C54" s="44">
        <v>16</v>
      </c>
      <c r="F54" s="45"/>
      <c r="H54" s="9">
        <f t="shared" si="4"/>
        <v>16</v>
      </c>
      <c r="L54" s="144">
        <v>20</v>
      </c>
    </row>
    <row r="55" spans="1:12">
      <c r="A55" s="170">
        <v>54</v>
      </c>
      <c r="B55" s="42" t="s">
        <v>200</v>
      </c>
      <c r="C55" s="44">
        <v>19</v>
      </c>
      <c r="F55" s="45"/>
      <c r="H55" s="9">
        <f t="shared" si="4"/>
        <v>19</v>
      </c>
      <c r="L55" s="144">
        <v>20</v>
      </c>
    </row>
    <row r="56" spans="1:12">
      <c r="A56" s="170">
        <v>55</v>
      </c>
      <c r="B56" s="42" t="s">
        <v>201</v>
      </c>
      <c r="C56" s="44">
        <v>25</v>
      </c>
      <c r="F56" s="45"/>
      <c r="H56" s="9">
        <f t="shared" si="4"/>
        <v>25</v>
      </c>
      <c r="L56" s="144">
        <v>20</v>
      </c>
    </row>
    <row r="57" spans="1:12">
      <c r="A57" s="170">
        <v>56</v>
      </c>
      <c r="B57" s="42" t="s">
        <v>202</v>
      </c>
      <c r="C57" s="44">
        <v>16</v>
      </c>
      <c r="F57" s="45"/>
      <c r="H57" s="9">
        <f t="shared" si="4"/>
        <v>16</v>
      </c>
      <c r="L57" s="144">
        <v>20</v>
      </c>
    </row>
    <row r="58" spans="1:12">
      <c r="A58" s="170">
        <v>57</v>
      </c>
      <c r="B58" s="42" t="s">
        <v>203</v>
      </c>
      <c r="C58" s="44">
        <v>19</v>
      </c>
      <c r="F58" s="45"/>
      <c r="H58" s="9">
        <f t="shared" si="4"/>
        <v>19</v>
      </c>
      <c r="L58" s="144">
        <v>20</v>
      </c>
    </row>
    <row r="59" spans="1:12">
      <c r="A59" s="170">
        <v>58</v>
      </c>
      <c r="B59" s="42" t="s">
        <v>204</v>
      </c>
      <c r="C59" s="44">
        <v>16</v>
      </c>
      <c r="F59" s="45"/>
      <c r="H59" s="9">
        <f t="shared" si="4"/>
        <v>16</v>
      </c>
      <c r="L59" s="144">
        <v>20</v>
      </c>
    </row>
    <row r="60" spans="1:12">
      <c r="A60" s="170">
        <v>59</v>
      </c>
      <c r="B60" s="42" t="s">
        <v>205</v>
      </c>
      <c r="C60" s="44">
        <v>3.5</v>
      </c>
      <c r="F60" s="45"/>
      <c r="H60" s="9">
        <f t="shared" si="4"/>
        <v>3.5</v>
      </c>
      <c r="L60" s="144">
        <v>20</v>
      </c>
    </row>
    <row r="61" spans="1:12">
      <c r="A61" s="170">
        <v>60</v>
      </c>
      <c r="B61" s="42" t="s">
        <v>206</v>
      </c>
      <c r="C61" s="44">
        <v>2.5</v>
      </c>
      <c r="F61" s="45"/>
      <c r="H61" s="9">
        <f t="shared" si="4"/>
        <v>2.5</v>
      </c>
      <c r="L61" s="144">
        <v>20</v>
      </c>
    </row>
    <row r="62" spans="1:12">
      <c r="A62" s="170">
        <v>61</v>
      </c>
      <c r="B62" s="42" t="s">
        <v>207</v>
      </c>
      <c r="C62" s="44">
        <v>5</v>
      </c>
      <c r="F62" s="45"/>
      <c r="H62" s="9">
        <f t="shared" si="4"/>
        <v>5</v>
      </c>
      <c r="L62" s="144">
        <v>20</v>
      </c>
    </row>
    <row r="63" spans="1:12">
      <c r="A63" s="170">
        <v>62</v>
      </c>
      <c r="B63" s="42" t="s">
        <v>208</v>
      </c>
      <c r="C63" s="44">
        <v>3</v>
      </c>
      <c r="F63" s="45"/>
      <c r="H63" s="9">
        <f t="shared" si="4"/>
        <v>3</v>
      </c>
      <c r="L63" s="144">
        <v>20</v>
      </c>
    </row>
    <row r="64" spans="1:12">
      <c r="A64" s="170">
        <v>63</v>
      </c>
      <c r="B64" s="42" t="s">
        <v>209</v>
      </c>
      <c r="C64" s="44">
        <v>2.5</v>
      </c>
      <c r="F64" s="45"/>
      <c r="H64" s="9">
        <f t="shared" si="4"/>
        <v>2.5</v>
      </c>
      <c r="L64" s="144">
        <v>20</v>
      </c>
    </row>
    <row r="65" spans="1:12">
      <c r="A65" s="170">
        <v>64</v>
      </c>
      <c r="B65" s="42" t="s">
        <v>210</v>
      </c>
      <c r="C65" s="44">
        <v>2.5</v>
      </c>
      <c r="F65" s="45"/>
      <c r="H65" s="9">
        <f t="shared" si="4"/>
        <v>2.5</v>
      </c>
      <c r="L65" s="144">
        <v>20</v>
      </c>
    </row>
    <row r="66" spans="1:12">
      <c r="A66" s="170">
        <v>65</v>
      </c>
      <c r="B66" s="42" t="s">
        <v>211</v>
      </c>
      <c r="C66" s="44">
        <v>3</v>
      </c>
      <c r="F66" s="45"/>
      <c r="H66" s="9">
        <f t="shared" si="4"/>
        <v>3</v>
      </c>
      <c r="L66" s="144">
        <v>20</v>
      </c>
    </row>
    <row r="67" spans="1:12">
      <c r="A67" s="170">
        <v>66</v>
      </c>
      <c r="B67" s="39" t="s">
        <v>212</v>
      </c>
      <c r="C67" s="44">
        <v>3</v>
      </c>
      <c r="H67" s="9">
        <f t="shared" si="4"/>
        <v>3</v>
      </c>
      <c r="L67" s="199">
        <v>10</v>
      </c>
    </row>
  </sheetData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workbookViewId="0">
      <selection activeCell="D21" sqref="D21"/>
    </sheetView>
  </sheetViews>
  <sheetFormatPr baseColWidth="10" defaultRowHeight="16.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>
    <tabColor theme="5" tint="-0.249977111117893"/>
  </sheetPr>
  <dimension ref="A1:F113"/>
  <sheetViews>
    <sheetView tabSelected="1" workbookViewId="0">
      <selection activeCell="F31" sqref="F31"/>
    </sheetView>
  </sheetViews>
  <sheetFormatPr baseColWidth="10" defaultRowHeight="16.5"/>
  <cols>
    <col min="1" max="1" width="12.75" style="46" bestFit="1" customWidth="1"/>
    <col min="2" max="2" width="12" customWidth="1"/>
    <col min="3" max="3" width="11.875" bestFit="1" customWidth="1"/>
    <col min="4" max="4" width="12.875" bestFit="1" customWidth="1"/>
    <col min="5" max="5" width="10.625" bestFit="1" customWidth="1"/>
    <col min="7" max="7" width="12.25" customWidth="1"/>
  </cols>
  <sheetData>
    <row r="1" spans="1:5">
      <c r="A1" s="150" t="s">
        <v>127</v>
      </c>
      <c r="B1" s="150"/>
      <c r="C1" s="150"/>
      <c r="D1" s="150"/>
      <c r="E1" s="127"/>
    </row>
    <row r="2" spans="1:5" ht="17.25" thickBot="1">
      <c r="A2" s="150"/>
      <c r="B2" s="150"/>
      <c r="C2" s="150"/>
      <c r="D2" s="150"/>
      <c r="E2" s="127"/>
    </row>
    <row r="3" spans="1:5" ht="57" customHeight="1">
      <c r="A3" s="132"/>
      <c r="B3" s="151" t="s">
        <v>131</v>
      </c>
      <c r="C3" s="151"/>
      <c r="D3" s="137" t="s">
        <v>133</v>
      </c>
      <c r="E3" s="145"/>
    </row>
    <row r="4" spans="1:5">
      <c r="A4" s="133"/>
      <c r="B4" s="134"/>
      <c r="C4" s="136"/>
      <c r="D4" s="138">
        <f ca="1">TODAY()</f>
        <v>44416</v>
      </c>
      <c r="E4" s="145"/>
    </row>
    <row r="5" spans="1:5">
      <c r="A5" s="141" t="s">
        <v>154</v>
      </c>
      <c r="B5" s="171">
        <f>VLOOKUP(C7,BDD!O3:Q15,2)</f>
        <v>1</v>
      </c>
      <c r="C5" s="171" t="s">
        <v>155</v>
      </c>
      <c r="D5" s="140"/>
      <c r="E5" s="146"/>
    </row>
    <row r="6" spans="1:5" ht="17.25" thickBot="1">
      <c r="A6" s="141" t="s">
        <v>132</v>
      </c>
      <c r="B6" s="139" t="s">
        <v>50</v>
      </c>
      <c r="C6" s="222" t="s">
        <v>15</v>
      </c>
      <c r="D6" s="223"/>
      <c r="E6" s="147"/>
    </row>
    <row r="7" spans="1:5" ht="39.75" customHeight="1">
      <c r="A7" s="142">
        <f ca="1">B7-B5+1</f>
        <v>44416</v>
      </c>
      <c r="B7" s="165">
        <f ca="1">TODAY()</f>
        <v>44416</v>
      </c>
      <c r="C7" s="218" t="s">
        <v>139</v>
      </c>
      <c r="D7" s="219"/>
      <c r="E7" s="148"/>
    </row>
    <row r="8" spans="1:5" ht="17.25" thickBot="1">
      <c r="A8" s="133"/>
      <c r="B8" s="135"/>
      <c r="C8" s="220"/>
      <c r="D8" s="221"/>
      <c r="E8" s="135"/>
    </row>
    <row r="9" spans="1:5">
      <c r="A9" s="129"/>
      <c r="B9" s="106"/>
      <c r="C9" s="76"/>
      <c r="D9" s="105"/>
      <c r="E9" s="76"/>
    </row>
    <row r="10" spans="1:5">
      <c r="A10" s="152" t="s">
        <v>3</v>
      </c>
      <c r="B10" s="153" t="s">
        <v>112</v>
      </c>
      <c r="C10" s="153" t="s">
        <v>56</v>
      </c>
      <c r="D10" s="154" t="s">
        <v>120</v>
      </c>
      <c r="E10" s="149"/>
    </row>
    <row r="11" spans="1:5" hidden="1">
      <c r="A11" s="40" t="s">
        <v>18</v>
      </c>
      <c r="B11" s="73">
        <f ca="1">IFERROR(SUMIFS(Histo!C:C,Histo!A:A,"&gt;="&amp;$A$7,Histo!A:A,"&lt;="&amp;$B$7,Histo!B:B,Facture!$C$7,Histo!D:D,Facture!A11),"")</f>
        <v>0</v>
      </c>
      <c r="C11" s="13">
        <f>BDD!C2</f>
        <v>48</v>
      </c>
      <c r="D11" s="95">
        <f t="shared" ref="D11:D59" ca="1" si="0">B11*C11</f>
        <v>0</v>
      </c>
      <c r="E11" s="51"/>
    </row>
    <row r="12" spans="1:5" hidden="1">
      <c r="A12" s="40" t="s">
        <v>73</v>
      </c>
      <c r="B12" s="73">
        <f ca="1">IFERROR(SUMIFS(Histo!C:C,Histo!A:A,"&gt;="&amp;$A$7,Histo!A:A,"&lt;="&amp;$B$7,Histo!B:B,Facture!$C$7,Histo!D:D,Facture!A12),"")</f>
        <v>0</v>
      </c>
      <c r="C12" s="13">
        <f>BDD!C3</f>
        <v>44</v>
      </c>
      <c r="D12" s="95">
        <f t="shared" ca="1" si="0"/>
        <v>0</v>
      </c>
      <c r="E12" s="51"/>
    </row>
    <row r="13" spans="1:5" hidden="1">
      <c r="A13" s="40" t="s">
        <v>76</v>
      </c>
      <c r="B13" s="73">
        <f ca="1">IFERROR(SUMIFS(Histo!C:C,Histo!A:A,"&gt;="&amp;$A$7,Histo!A:A,"&lt;="&amp;$B$7,Histo!B:B,Facture!$C$7,Histo!D:D,Facture!A13),"")</f>
        <v>0</v>
      </c>
      <c r="C13" s="13">
        <f>BDD!C4</f>
        <v>34</v>
      </c>
      <c r="D13" s="95">
        <f t="shared" ca="1" si="0"/>
        <v>0</v>
      </c>
      <c r="E13" s="51"/>
    </row>
    <row r="14" spans="1:5" hidden="1">
      <c r="A14" s="40" t="s">
        <v>74</v>
      </c>
      <c r="B14" s="73">
        <f ca="1">IFERROR(SUMIFS(Histo!C:C,Histo!A:A,"&gt;="&amp;$A$7,Histo!A:A,"&lt;="&amp;$B$7,Histo!B:B,Facture!$C$7,Histo!D:D,Facture!A14),"")</f>
        <v>0</v>
      </c>
      <c r="C14" s="13">
        <f>BDD!C5</f>
        <v>29</v>
      </c>
      <c r="D14" s="95">
        <f t="shared" ca="1" si="0"/>
        <v>0</v>
      </c>
      <c r="E14" s="51"/>
    </row>
    <row r="15" spans="1:5" hidden="1">
      <c r="A15" s="40" t="s">
        <v>159</v>
      </c>
      <c r="B15" s="73">
        <f ca="1">IFERROR(SUMIFS(Histo!C:C,Histo!A:A,"&gt;="&amp;$A$7,Histo!A:A,"&lt;="&amp;$B$7,Histo!B:B,Facture!$C$7,Histo!D:D,Facture!A15),"")</f>
        <v>0</v>
      </c>
      <c r="C15" s="13">
        <f>BDD!C6</f>
        <v>18</v>
      </c>
      <c r="D15" s="95">
        <f t="shared" ca="1" si="0"/>
        <v>0</v>
      </c>
      <c r="E15" s="51"/>
    </row>
    <row r="16" spans="1:5" hidden="1">
      <c r="A16" s="40" t="s">
        <v>75</v>
      </c>
      <c r="B16" s="73">
        <f ca="1">IFERROR(SUMIFS(Histo!C:C,Histo!A:A,"&gt;="&amp;$A$7,Histo!A:A,"&lt;="&amp;$B$7,Histo!B:B,Facture!$C$7,Histo!D:D,Facture!A16),"")</f>
        <v>0</v>
      </c>
      <c r="C16" s="13">
        <f>BDD!C7</f>
        <v>15</v>
      </c>
      <c r="D16" s="95">
        <f t="shared" ca="1" si="0"/>
        <v>0</v>
      </c>
      <c r="E16" s="51"/>
    </row>
    <row r="17" spans="1:5" hidden="1">
      <c r="A17" s="40" t="s">
        <v>160</v>
      </c>
      <c r="B17" s="73">
        <f ca="1">IFERROR(SUMIFS(Histo!C:C,Histo!A:A,"&gt;="&amp;$A$7,Histo!A:A,"&lt;="&amp;$B$7,Histo!B:B,Facture!$C$7,Histo!D:D,Facture!A17),"")</f>
        <v>0</v>
      </c>
      <c r="C17" s="13">
        <f>BDD!C8</f>
        <v>37.5</v>
      </c>
      <c r="D17" s="95">
        <f t="shared" ca="1" si="0"/>
        <v>0</v>
      </c>
      <c r="E17" s="51"/>
    </row>
    <row r="18" spans="1:5" hidden="1">
      <c r="A18" s="40" t="s">
        <v>161</v>
      </c>
      <c r="B18" s="73">
        <f ca="1">IFERROR(SUMIFS(Histo!C:C,Histo!A:A,"&gt;="&amp;$A$7,Histo!A:A,"&lt;="&amp;$B$7,Histo!B:B,Facture!$C$7,Histo!D:D,Facture!A18),"")</f>
        <v>0</v>
      </c>
      <c r="C18" s="13">
        <f>BDD!C9</f>
        <v>27</v>
      </c>
      <c r="D18" s="95">
        <f t="shared" ca="1" si="0"/>
        <v>0</v>
      </c>
      <c r="E18" s="51"/>
    </row>
    <row r="19" spans="1:5" hidden="1">
      <c r="A19" s="40" t="s">
        <v>162</v>
      </c>
      <c r="B19" s="73">
        <f ca="1">IFERROR(SUMIFS(Histo!C:C,Histo!A:A,"&gt;="&amp;$A$7,Histo!A:A,"&lt;="&amp;$B$7,Histo!B:B,Facture!$C$7,Histo!D:D,Facture!A19),"")</f>
        <v>0</v>
      </c>
      <c r="C19" s="13">
        <f>BDD!C10</f>
        <v>37.5</v>
      </c>
      <c r="D19" s="95">
        <f t="shared" ca="1" si="0"/>
        <v>0</v>
      </c>
      <c r="E19" s="51"/>
    </row>
    <row r="20" spans="1:5" hidden="1">
      <c r="A20" s="40" t="s">
        <v>163</v>
      </c>
      <c r="B20" s="73">
        <f ca="1">IFERROR(SUMIFS(Histo!C:C,Histo!A:A,"&gt;="&amp;$A$7,Histo!A:A,"&lt;="&amp;$B$7,Histo!B:B,Facture!$C$7,Histo!D:D,Facture!A20),"")</f>
        <v>0</v>
      </c>
      <c r="C20" s="13">
        <f>BDD!C11</f>
        <v>46</v>
      </c>
      <c r="D20" s="95">
        <f t="shared" ca="1" si="0"/>
        <v>0</v>
      </c>
      <c r="E20" s="51"/>
    </row>
    <row r="21" spans="1:5" hidden="1">
      <c r="A21" s="40" t="s">
        <v>164</v>
      </c>
      <c r="B21" s="73">
        <f ca="1">IFERROR(SUMIFS(Histo!C:C,Histo!A:A,"&gt;="&amp;$A$7,Histo!A:A,"&lt;="&amp;$B$7,Histo!B:B,Facture!$C$7,Histo!D:D,Facture!A21),"")</f>
        <v>0</v>
      </c>
      <c r="C21" s="13">
        <f>BDD!C12</f>
        <v>36</v>
      </c>
      <c r="D21" s="95">
        <f t="shared" ca="1" si="0"/>
        <v>0</v>
      </c>
      <c r="E21" s="51"/>
    </row>
    <row r="22" spans="1:5" hidden="1">
      <c r="A22" s="40" t="s">
        <v>57</v>
      </c>
      <c r="B22" s="73">
        <f ca="1">IFERROR(SUMIFS(Histo!C:C,Histo!A:A,"&gt;="&amp;$A$7,Histo!A:A,"&lt;="&amp;$B$7,Histo!B:B,Facture!$C$7,Histo!D:D,Facture!A22),"")</f>
        <v>0</v>
      </c>
      <c r="C22" s="13">
        <f>BDD!C13</f>
        <v>21.75</v>
      </c>
      <c r="D22" s="95">
        <f t="shared" ca="1" si="0"/>
        <v>0</v>
      </c>
      <c r="E22" s="51"/>
    </row>
    <row r="23" spans="1:5" hidden="1">
      <c r="A23" s="40" t="s">
        <v>165</v>
      </c>
      <c r="B23" s="73">
        <f ca="1">IFERROR(SUMIFS(Histo!C:C,Histo!A:A,"&gt;="&amp;$A$7,Histo!A:A,"&lt;="&amp;$B$7,Histo!B:B,Facture!$C$7,Histo!D:D,Facture!A23),"")</f>
        <v>0</v>
      </c>
      <c r="C23" s="13">
        <f>BDD!C14</f>
        <v>11.55</v>
      </c>
      <c r="D23" s="95">
        <f t="shared" ca="1" si="0"/>
        <v>0</v>
      </c>
      <c r="E23" s="51"/>
    </row>
    <row r="24" spans="1:5" hidden="1">
      <c r="A24" s="40" t="s">
        <v>58</v>
      </c>
      <c r="B24" s="73">
        <f ca="1">IFERROR(SUMIFS(Histo!C:C,Histo!A:A,"&gt;="&amp;$A$7,Histo!A:A,"&lt;="&amp;$B$7,Histo!B:B,Facture!$C$7,Histo!D:D,Facture!A24),"")</f>
        <v>0</v>
      </c>
      <c r="C24" s="13">
        <f>BDD!C15</f>
        <v>11.55</v>
      </c>
      <c r="D24" s="95">
        <f t="shared" ca="1" si="0"/>
        <v>0</v>
      </c>
      <c r="E24" s="51"/>
    </row>
    <row r="25" spans="1:5" hidden="1">
      <c r="A25" s="40" t="s">
        <v>166</v>
      </c>
      <c r="B25" s="73">
        <f ca="1">IFERROR(SUMIFS(Histo!C:C,Histo!A:A,"&gt;="&amp;$A$7,Histo!A:A,"&lt;="&amp;$B$7,Histo!B:B,Facture!$C$7,Histo!D:D,Facture!A25),"")</f>
        <v>0</v>
      </c>
      <c r="C25" s="13">
        <f>BDD!C16</f>
        <v>0</v>
      </c>
      <c r="D25" s="95">
        <f t="shared" ca="1" si="0"/>
        <v>0</v>
      </c>
      <c r="E25" s="51"/>
    </row>
    <row r="26" spans="1:5" hidden="1">
      <c r="A26" s="40" t="s">
        <v>59</v>
      </c>
      <c r="B26" s="73">
        <f ca="1">IFERROR(SUMIFS(Histo!C:C,Histo!A:A,"&gt;="&amp;$A$7,Histo!A:A,"&lt;="&amp;$B$7,Histo!B:B,Facture!$C$7,Histo!D:D,Facture!A26),"")</f>
        <v>0</v>
      </c>
      <c r="C26" s="13">
        <f>BDD!C17</f>
        <v>0</v>
      </c>
      <c r="D26" s="95">
        <f t="shared" ca="1" si="0"/>
        <v>0</v>
      </c>
      <c r="E26" s="51"/>
    </row>
    <row r="27" spans="1:5" hidden="1">
      <c r="A27" s="40" t="s">
        <v>167</v>
      </c>
      <c r="B27" s="73">
        <f ca="1">IFERROR(SUMIFS(Histo!C:C,Histo!A:A,"&gt;="&amp;$A$7,Histo!A:A,"&lt;="&amp;$B$7,Histo!B:B,Facture!$C$7,Histo!D:D,Facture!A27),"")</f>
        <v>0</v>
      </c>
      <c r="C27" s="13">
        <f>BDD!C18</f>
        <v>11.25</v>
      </c>
      <c r="D27" s="95">
        <f t="shared" ca="1" si="0"/>
        <v>0</v>
      </c>
      <c r="E27" s="51"/>
    </row>
    <row r="28" spans="1:5" hidden="1">
      <c r="A28" s="40" t="s">
        <v>168</v>
      </c>
      <c r="B28" s="73">
        <f ca="1">IFERROR(SUMIFS(Histo!C:C,Histo!A:A,"&gt;="&amp;$A$7,Histo!A:A,"&lt;="&amp;$B$7,Histo!B:B,Facture!$C$7,Histo!D:D,Facture!A28),"")</f>
        <v>0</v>
      </c>
      <c r="C28" s="13">
        <f>BDD!C19</f>
        <v>0.75</v>
      </c>
      <c r="D28" s="95">
        <f t="shared" ca="1" si="0"/>
        <v>0</v>
      </c>
      <c r="E28" s="51"/>
    </row>
    <row r="29" spans="1:5" hidden="1">
      <c r="A29" s="40" t="s">
        <v>169</v>
      </c>
      <c r="B29" s="73">
        <f ca="1">IFERROR(SUMIFS(Histo!C:C,Histo!A:A,"&gt;="&amp;$A$7,Histo!A:A,"&lt;="&amp;$B$7,Histo!B:B,Facture!$C$7,Histo!D:D,Facture!A29),"")</f>
        <v>0</v>
      </c>
      <c r="C29" s="13">
        <f>BDD!C20</f>
        <v>11.25</v>
      </c>
      <c r="D29" s="95">
        <f t="shared" ca="1" si="0"/>
        <v>0</v>
      </c>
      <c r="E29" s="51"/>
    </row>
    <row r="30" spans="1:5" hidden="1">
      <c r="A30" s="41" t="s">
        <v>218</v>
      </c>
      <c r="B30" s="73">
        <f ca="1">IFERROR(SUMIFS(Histo!C:C,Histo!A:A,"&gt;="&amp;$A$7,Histo!A:A,"&lt;="&amp;$B$7,Histo!B:B,Facture!$C$7,Histo!D:D,Facture!A30),"")</f>
        <v>0</v>
      </c>
      <c r="C30" s="13">
        <f>BDD!C21</f>
        <v>12.5</v>
      </c>
      <c r="D30" s="95">
        <f t="shared" ca="1" si="0"/>
        <v>0</v>
      </c>
      <c r="E30" s="51"/>
    </row>
    <row r="31" spans="1:5">
      <c r="A31" s="41" t="s">
        <v>171</v>
      </c>
      <c r="B31" s="73">
        <f ca="1">IFERROR(SUMIFS(Histo!C:C,Histo!A:A,"&gt;="&amp;$A$7,Histo!A:A,"&lt;="&amp;$B$7,Histo!B:B,Facture!$C$7,Histo!D:D,Facture!A31),"")</f>
        <v>2</v>
      </c>
      <c r="C31" s="13">
        <f>BDD!C22</f>
        <v>12.5</v>
      </c>
      <c r="D31" s="95">
        <f t="shared" ca="1" si="0"/>
        <v>25</v>
      </c>
      <c r="E31" s="51"/>
    </row>
    <row r="32" spans="1:5" hidden="1">
      <c r="A32" s="41" t="s">
        <v>172</v>
      </c>
      <c r="B32" s="73">
        <f ca="1">IFERROR(SUMIFS(Histo!C:C,Histo!A:A,"&gt;="&amp;$A$7,Histo!A:A,"&lt;="&amp;$B$7,Histo!B:B,Facture!$C$7,Histo!D:D,Facture!A32),"")</f>
        <v>0</v>
      </c>
      <c r="C32" s="13">
        <f>BDD!C23</f>
        <v>10</v>
      </c>
      <c r="D32" s="95">
        <f t="shared" ca="1" si="0"/>
        <v>0</v>
      </c>
      <c r="E32" s="51"/>
    </row>
    <row r="33" spans="1:5" hidden="1">
      <c r="A33" s="41" t="s">
        <v>173</v>
      </c>
      <c r="B33" s="73">
        <f ca="1">IFERROR(SUMIFS(Histo!C:C,Histo!A:A,"&gt;="&amp;$A$7,Histo!A:A,"&lt;="&amp;$B$7,Histo!B:B,Facture!$C$7,Histo!D:D,Facture!A33),"")</f>
        <v>0</v>
      </c>
      <c r="C33" s="13">
        <f>BDD!C24</f>
        <v>10.5</v>
      </c>
      <c r="D33" s="95">
        <f t="shared" ca="1" si="0"/>
        <v>0</v>
      </c>
      <c r="E33" s="51"/>
    </row>
    <row r="34" spans="1:5" hidden="1">
      <c r="A34" s="41" t="s">
        <v>174</v>
      </c>
      <c r="B34" s="73">
        <f ca="1">IFERROR(SUMIFS(Histo!C:C,Histo!A:A,"&gt;="&amp;$A$7,Histo!A:A,"&lt;="&amp;$B$7,Histo!B:B,Facture!$C$7,Histo!D:D,Facture!A34),"")</f>
        <v>0</v>
      </c>
      <c r="C34" s="13">
        <f>BDD!C25</f>
        <v>10.5</v>
      </c>
      <c r="D34" s="95">
        <f t="shared" ca="1" si="0"/>
        <v>0</v>
      </c>
      <c r="E34" s="51"/>
    </row>
    <row r="35" spans="1:5" hidden="1">
      <c r="A35" s="41" t="s">
        <v>175</v>
      </c>
      <c r="B35" s="73">
        <f ca="1">IFERROR(SUMIFS(Histo!C:C,Histo!A:A,"&gt;="&amp;$A$7,Histo!A:A,"&lt;="&amp;$B$7,Histo!B:B,Facture!$C$7,Histo!D:D,Facture!A35),"")</f>
        <v>0</v>
      </c>
      <c r="C35" s="13">
        <f>BDD!C26</f>
        <v>11</v>
      </c>
      <c r="D35" s="95">
        <f t="shared" ca="1" si="0"/>
        <v>0</v>
      </c>
      <c r="E35" s="51"/>
    </row>
    <row r="36" spans="1:5" hidden="1">
      <c r="A36" s="41" t="s">
        <v>176</v>
      </c>
      <c r="B36" s="73">
        <f ca="1">IFERROR(SUMIFS(Histo!C:C,Histo!A:A,"&gt;="&amp;$A$7,Histo!A:A,"&lt;="&amp;$B$7,Histo!B:B,Facture!$C$7,Histo!D:D,Facture!A36),"")</f>
        <v>0</v>
      </c>
      <c r="C36" s="13">
        <f>BDD!C27</f>
        <v>5</v>
      </c>
      <c r="D36" s="95">
        <f t="shared" ca="1" si="0"/>
        <v>0</v>
      </c>
      <c r="E36" s="51"/>
    </row>
    <row r="37" spans="1:5" hidden="1">
      <c r="A37" s="41" t="s">
        <v>177</v>
      </c>
      <c r="B37" s="73">
        <f ca="1">IFERROR(SUMIFS(Histo!C:C,Histo!A:A,"&gt;="&amp;$A$7,Histo!A:A,"&lt;="&amp;$B$7,Histo!B:B,Facture!$C$7,Histo!D:D,Facture!A37),"")</f>
        <v>0</v>
      </c>
      <c r="C37" s="13">
        <f>BDD!C28</f>
        <v>8</v>
      </c>
      <c r="D37" s="95">
        <f t="shared" ca="1" si="0"/>
        <v>0</v>
      </c>
      <c r="E37" s="51"/>
    </row>
    <row r="38" spans="1:5" hidden="1">
      <c r="A38" s="41" t="s">
        <v>178</v>
      </c>
      <c r="B38" s="73">
        <f ca="1">IFERROR(SUMIFS(Histo!C:C,Histo!A:A,"&gt;="&amp;$A$7,Histo!A:A,"&lt;="&amp;$B$7,Histo!B:B,Facture!$C$7,Histo!D:D,Facture!A38),"")</f>
        <v>0</v>
      </c>
      <c r="C38" s="13">
        <f>BDD!C29</f>
        <v>6</v>
      </c>
      <c r="D38" s="95">
        <f t="shared" ca="1" si="0"/>
        <v>0</v>
      </c>
      <c r="E38" s="51"/>
    </row>
    <row r="39" spans="1:5" hidden="1">
      <c r="A39" s="41" t="s">
        <v>179</v>
      </c>
      <c r="B39" s="73">
        <f ca="1">IFERROR(SUMIFS(Histo!C:C,Histo!A:A,"&gt;="&amp;$A$7,Histo!A:A,"&lt;="&amp;$B$7,Histo!B:B,Facture!$C$7,Histo!D:D,Facture!A39),"")</f>
        <v>0</v>
      </c>
      <c r="C39" s="13">
        <f>BDD!C30</f>
        <v>10.5</v>
      </c>
      <c r="D39" s="95">
        <f t="shared" ca="1" si="0"/>
        <v>0</v>
      </c>
      <c r="E39" s="51"/>
    </row>
    <row r="40" spans="1:5" hidden="1">
      <c r="A40" s="41" t="s">
        <v>180</v>
      </c>
      <c r="B40" s="73">
        <f ca="1">IFERROR(SUMIFS(Histo!C:C,Histo!A:A,"&gt;="&amp;$A$7,Histo!A:A,"&lt;="&amp;$B$7,Histo!B:B,Facture!$C$7,Histo!D:D,Facture!A40),"")</f>
        <v>0</v>
      </c>
      <c r="C40" s="13">
        <f>BDD!C31</f>
        <v>6</v>
      </c>
      <c r="D40" s="95">
        <f t="shared" ca="1" si="0"/>
        <v>0</v>
      </c>
      <c r="E40" s="51"/>
    </row>
    <row r="41" spans="1:5" hidden="1">
      <c r="A41" s="41" t="s">
        <v>181</v>
      </c>
      <c r="B41" s="73">
        <f ca="1">IFERROR(SUMIFS(Histo!C:C,Histo!A:A,"&gt;="&amp;$A$7,Histo!A:A,"&lt;="&amp;$B$7,Histo!B:B,Facture!$C$7,Histo!D:D,Facture!A41),"")</f>
        <v>0</v>
      </c>
      <c r="C41" s="13">
        <f>BDD!C32</f>
        <v>10.5</v>
      </c>
      <c r="D41" s="95">
        <f t="shared" ca="1" si="0"/>
        <v>0</v>
      </c>
      <c r="E41" s="51"/>
    </row>
    <row r="42" spans="1:5" hidden="1">
      <c r="A42" s="41" t="s">
        <v>182</v>
      </c>
      <c r="B42" s="73">
        <f ca="1">IFERROR(SUMIFS(Histo!C:C,Histo!A:A,"&gt;="&amp;$A$7,Histo!A:A,"&lt;="&amp;$B$7,Histo!B:B,Facture!$C$7,Histo!D:D,Facture!A42),"")</f>
        <v>0</v>
      </c>
      <c r="C42" s="13">
        <f>BDD!C33</f>
        <v>5.5</v>
      </c>
      <c r="D42" s="95">
        <f t="shared" ca="1" si="0"/>
        <v>0</v>
      </c>
      <c r="E42" s="51"/>
    </row>
    <row r="43" spans="1:5" hidden="1">
      <c r="A43" s="41" t="s">
        <v>183</v>
      </c>
      <c r="B43" s="73">
        <f ca="1">IFERROR(SUMIFS(Histo!C:C,Histo!A:A,"&gt;="&amp;$A$7,Histo!A:A,"&lt;="&amp;$B$7,Histo!B:B,Facture!$C$7,Histo!D:D,Facture!A43),"")</f>
        <v>0</v>
      </c>
      <c r="C43" s="13">
        <f>BDD!C34</f>
        <v>3</v>
      </c>
      <c r="D43" s="95">
        <f t="shared" ca="1" si="0"/>
        <v>0</v>
      </c>
      <c r="E43" s="51"/>
    </row>
    <row r="44" spans="1:5" hidden="1">
      <c r="A44" s="41" t="s">
        <v>184</v>
      </c>
      <c r="B44" s="73">
        <f ca="1">IFERROR(SUMIFS(Histo!C:C,Histo!A:A,"&gt;="&amp;$A$7,Histo!A:A,"&lt;="&amp;$B$7,Histo!B:B,Facture!$C$7,Histo!D:D,Facture!A44),"")</f>
        <v>0</v>
      </c>
      <c r="C44" s="13">
        <f>BDD!C35</f>
        <v>4.5</v>
      </c>
      <c r="D44" s="95">
        <f t="shared" ca="1" si="0"/>
        <v>0</v>
      </c>
      <c r="E44" s="51"/>
    </row>
    <row r="45" spans="1:5" hidden="1">
      <c r="A45" s="41" t="s">
        <v>185</v>
      </c>
      <c r="B45" s="73">
        <f ca="1">IFERROR(SUMIFS(Histo!C:C,Histo!A:A,"&gt;="&amp;$A$7,Histo!A:A,"&lt;="&amp;$B$7,Histo!B:B,Facture!$C$7,Histo!D:D,Facture!A45),"")</f>
        <v>0</v>
      </c>
      <c r="C45" s="13">
        <f>BDD!C36</f>
        <v>2.5</v>
      </c>
      <c r="D45" s="95">
        <f t="shared" ca="1" si="0"/>
        <v>0</v>
      </c>
      <c r="E45" s="51"/>
    </row>
    <row r="46" spans="1:5" hidden="1">
      <c r="A46" s="41" t="s">
        <v>213</v>
      </c>
      <c r="B46" s="73">
        <f ca="1">IFERROR(SUMIFS(Histo!C:C,Histo!A:A,"&gt;="&amp;$A$7,Histo!A:A,"&lt;="&amp;$B$7,Histo!B:B,Facture!$C$7,Histo!D:D,Facture!A46),"")</f>
        <v>0</v>
      </c>
      <c r="C46" s="13">
        <f>BDD!C37</f>
        <v>18.5</v>
      </c>
      <c r="D46" s="95">
        <f t="shared" ca="1" si="0"/>
        <v>0</v>
      </c>
      <c r="E46" s="51"/>
    </row>
    <row r="47" spans="1:5" hidden="1">
      <c r="A47" s="41" t="s">
        <v>214</v>
      </c>
      <c r="B47" s="73">
        <f ca="1">IFERROR(SUMIFS(Histo!C:C,Histo!A:A,"&gt;="&amp;$A$7,Histo!A:A,"&lt;="&amp;$B$7,Histo!B:B,Facture!$C$7,Histo!D:D,Facture!A47),"")</f>
        <v>0</v>
      </c>
      <c r="C47" s="13">
        <f>BDD!C38</f>
        <v>15</v>
      </c>
      <c r="D47" s="95">
        <f t="shared" ca="1" si="0"/>
        <v>0</v>
      </c>
      <c r="E47" s="51"/>
    </row>
    <row r="48" spans="1:5" hidden="1">
      <c r="A48" s="41" t="s">
        <v>215</v>
      </c>
      <c r="B48" s="73">
        <f ca="1">IFERROR(SUMIFS(Histo!C:C,Histo!A:A,"&gt;="&amp;$A$7,Histo!A:A,"&lt;="&amp;$B$7,Histo!B:B,Facture!$C$7,Histo!D:D,Facture!A48),"")</f>
        <v>0</v>
      </c>
      <c r="C48" s="13">
        <f>BDD!C39</f>
        <v>11</v>
      </c>
      <c r="D48" s="95">
        <f t="shared" ca="1" si="0"/>
        <v>0</v>
      </c>
      <c r="E48" s="51"/>
    </row>
    <row r="49" spans="1:5" hidden="1">
      <c r="A49" s="41" t="s">
        <v>216</v>
      </c>
      <c r="B49" s="73">
        <f ca="1">IFERROR(SUMIFS(Histo!C:C,Histo!A:A,"&gt;="&amp;$A$7,Histo!A:A,"&lt;="&amp;$B$7,Histo!B:B,Facture!$C$7,Histo!D:D,Facture!A49),"")</f>
        <v>0</v>
      </c>
      <c r="C49" s="13">
        <f>BDD!C40</f>
        <v>7</v>
      </c>
      <c r="D49" s="95">
        <f t="shared" ca="1" si="0"/>
        <v>0</v>
      </c>
      <c r="E49" s="51"/>
    </row>
    <row r="50" spans="1:5" hidden="1">
      <c r="A50" s="42" t="s">
        <v>186</v>
      </c>
      <c r="B50" s="73">
        <f ca="1">IFERROR(SUMIFS(Histo!C:C,Histo!A:A,"&gt;="&amp;$A$7,Histo!A:A,"&lt;="&amp;$B$7,Histo!B:B,Facture!$C$7,Histo!D:D,Facture!A50),"")</f>
        <v>0</v>
      </c>
      <c r="C50" s="13">
        <f>BDD!C41</f>
        <v>3.5</v>
      </c>
      <c r="D50" s="95">
        <f t="shared" ca="1" si="0"/>
        <v>0</v>
      </c>
      <c r="E50" s="51"/>
    </row>
    <row r="51" spans="1:5" hidden="1">
      <c r="A51" s="42" t="s">
        <v>187</v>
      </c>
      <c r="B51" s="73">
        <f ca="1">IFERROR(SUMIFS(Histo!C:C,Histo!A:A,"&gt;="&amp;$A$7,Histo!A:A,"&lt;="&amp;$B$7,Histo!B:B,Facture!$C$7,Histo!D:D,Facture!A51),"")</f>
        <v>0</v>
      </c>
      <c r="C51" s="13">
        <f>BDD!C42</f>
        <v>0.5</v>
      </c>
      <c r="D51" s="95">
        <f t="shared" ca="1" si="0"/>
        <v>0</v>
      </c>
      <c r="E51" s="51"/>
    </row>
    <row r="52" spans="1:5" hidden="1">
      <c r="A52" s="42" t="s">
        <v>188</v>
      </c>
      <c r="B52" s="73">
        <f ca="1">IFERROR(SUMIFS(Histo!C:C,Histo!A:A,"&gt;="&amp;$A$7,Histo!A:A,"&lt;="&amp;$B$7,Histo!B:B,Facture!$C$7,Histo!D:D,Facture!A52),"")</f>
        <v>0</v>
      </c>
      <c r="C52" s="13">
        <f>BDD!C43</f>
        <v>5</v>
      </c>
      <c r="D52" s="95">
        <f t="shared" ca="1" si="0"/>
        <v>0</v>
      </c>
      <c r="E52" s="51"/>
    </row>
    <row r="53" spans="1:5" hidden="1">
      <c r="A53" s="42" t="s">
        <v>189</v>
      </c>
      <c r="B53" s="73">
        <f ca="1">IFERROR(SUMIFS(Histo!C:C,Histo!A:A,"&gt;="&amp;$A$7,Histo!A:A,"&lt;="&amp;$B$7,Histo!B:B,Facture!$C$7,Histo!D:D,Facture!A53),"")</f>
        <v>0</v>
      </c>
      <c r="C53" s="13">
        <f>BDD!C44</f>
        <v>6</v>
      </c>
      <c r="D53" s="95">
        <f t="shared" ca="1" si="0"/>
        <v>0</v>
      </c>
      <c r="E53" s="51"/>
    </row>
    <row r="54" spans="1:5" hidden="1">
      <c r="A54" s="42" t="s">
        <v>190</v>
      </c>
      <c r="B54" s="73">
        <f ca="1">IFERROR(SUMIFS(Histo!C:C,Histo!A:A,"&gt;="&amp;$A$7,Histo!A:A,"&lt;="&amp;$B$7,Histo!B:B,Facture!$C$7,Histo!D:D,Facture!A54),"")</f>
        <v>0</v>
      </c>
      <c r="C54" s="13">
        <f>BDD!C45</f>
        <v>3.5</v>
      </c>
      <c r="D54" s="95">
        <f t="shared" ca="1" si="0"/>
        <v>0</v>
      </c>
      <c r="E54" s="51"/>
    </row>
    <row r="55" spans="1:5" hidden="1">
      <c r="A55" s="42" t="s">
        <v>191</v>
      </c>
      <c r="B55" s="73">
        <f ca="1">IFERROR(SUMIFS(Histo!C:C,Histo!A:A,"&gt;="&amp;$A$7,Histo!A:A,"&lt;="&amp;$B$7,Histo!B:B,Facture!$C$7,Histo!D:D,Facture!A55),"")</f>
        <v>0</v>
      </c>
      <c r="C55" s="13">
        <f>BDD!C46</f>
        <v>3.5</v>
      </c>
      <c r="D55" s="95">
        <f t="shared" ca="1" si="0"/>
        <v>0</v>
      </c>
      <c r="E55" s="51"/>
    </row>
    <row r="56" spans="1:5" hidden="1">
      <c r="A56" s="42" t="s">
        <v>192</v>
      </c>
      <c r="B56" s="73">
        <f ca="1">IFERROR(SUMIFS(Histo!C:C,Histo!A:A,"&gt;="&amp;$A$7,Histo!A:A,"&lt;="&amp;$B$7,Histo!B:B,Facture!$C$7,Histo!D:D,Facture!A56),"")</f>
        <v>0</v>
      </c>
      <c r="C56" s="13">
        <f>BDD!C47</f>
        <v>1.5</v>
      </c>
      <c r="D56" s="95">
        <f t="shared" ca="1" si="0"/>
        <v>0</v>
      </c>
      <c r="E56" s="51"/>
    </row>
    <row r="57" spans="1:5" hidden="1">
      <c r="A57" s="42" t="s">
        <v>193</v>
      </c>
      <c r="B57" s="73">
        <f ca="1">IFERROR(SUMIFS(Histo!C:C,Histo!A:A,"&gt;="&amp;$A$7,Histo!A:A,"&lt;="&amp;$B$7,Histo!B:B,Facture!$C$7,Histo!D:D,Facture!A57),"")</f>
        <v>0</v>
      </c>
      <c r="C57" s="13">
        <f>BDD!C48</f>
        <v>3</v>
      </c>
      <c r="D57" s="95">
        <f t="shared" ca="1" si="0"/>
        <v>0</v>
      </c>
      <c r="E57" s="51"/>
    </row>
    <row r="58" spans="1:5" s="10" customFormat="1" hidden="1">
      <c r="A58" s="42" t="s">
        <v>194</v>
      </c>
      <c r="B58" s="73">
        <f ca="1">IFERROR(SUMIFS(Histo!C:C,Histo!A:A,"&gt;="&amp;$A$7,Histo!A:A,"&lt;="&amp;$B$7,Histo!B:B,Facture!$C$7,Histo!D:D,Facture!A58),"")</f>
        <v>0</v>
      </c>
      <c r="C58" s="13">
        <f>BDD!C49</f>
        <v>3</v>
      </c>
      <c r="D58" s="95">
        <f t="shared" ca="1" si="0"/>
        <v>0</v>
      </c>
      <c r="E58" s="51"/>
    </row>
    <row r="59" spans="1:5" hidden="1">
      <c r="A59" s="42" t="s">
        <v>195</v>
      </c>
      <c r="B59" s="73">
        <f ca="1">IFERROR(SUMIFS(Histo!C:C,Histo!A:A,"&gt;="&amp;$A$7,Histo!A:A,"&lt;="&amp;$B$7,Histo!B:B,Facture!$C$7,Histo!D:D,Facture!A59),"")</f>
        <v>0</v>
      </c>
      <c r="C59" s="13">
        <f>BDD!C50</f>
        <v>2.5</v>
      </c>
      <c r="D59" s="95">
        <f t="shared" ca="1" si="0"/>
        <v>0</v>
      </c>
      <c r="E59" s="51"/>
    </row>
    <row r="60" spans="1:5" hidden="1">
      <c r="A60" s="42" t="s">
        <v>196</v>
      </c>
      <c r="B60" s="73">
        <f ca="1">IFERROR(SUMIFS(Histo!C:C,Histo!A:A,"&gt;="&amp;$A$7,Histo!A:A,"&lt;="&amp;$B$7,Histo!B:B,Facture!$C$7,Histo!D:D,Facture!A60),"")</f>
        <v>0</v>
      </c>
      <c r="C60" s="13">
        <f>BDD!C51</f>
        <v>3</v>
      </c>
      <c r="D60" s="95">
        <f t="shared" ref="D60" ca="1" si="1">B60*C60</f>
        <v>0</v>
      </c>
      <c r="E60" s="51"/>
    </row>
    <row r="61" spans="1:5" hidden="1">
      <c r="A61" s="42" t="s">
        <v>197</v>
      </c>
      <c r="B61" s="73">
        <f ca="1">IFERROR(SUMIFS(Histo!C:C,Histo!A:A,"&gt;="&amp;$A$7,Histo!A:A,"&lt;="&amp;$B$7,Histo!B:B,Facture!$C$7,Histo!D:D,Facture!A61),"")</f>
        <v>0</v>
      </c>
      <c r="C61" s="13">
        <f>BDD!C52</f>
        <v>5</v>
      </c>
      <c r="D61" s="95">
        <f t="shared" ref="D61:D76" ca="1" si="2">B61*C61</f>
        <v>0</v>
      </c>
      <c r="E61" s="51"/>
    </row>
    <row r="62" spans="1:5" hidden="1">
      <c r="A62" s="42" t="s">
        <v>198</v>
      </c>
      <c r="B62" s="73">
        <f ca="1">IFERROR(SUMIFS(Histo!C:C,Histo!A:A,"&gt;="&amp;$A$7,Histo!A:A,"&lt;="&amp;$B$7,Histo!B:B,Facture!$C$7,Histo!D:D,Facture!A62),"")</f>
        <v>0</v>
      </c>
      <c r="C62" s="13">
        <f>BDD!C53</f>
        <v>9</v>
      </c>
      <c r="D62" s="95">
        <f t="shared" ca="1" si="2"/>
        <v>0</v>
      </c>
      <c r="E62" s="51"/>
    </row>
    <row r="63" spans="1:5" hidden="1">
      <c r="A63" s="42" t="s">
        <v>199</v>
      </c>
      <c r="B63" s="73">
        <f ca="1">IFERROR(SUMIFS(Histo!C:C,Histo!A:A,"&gt;="&amp;$A$7,Histo!A:A,"&lt;="&amp;$B$7,Histo!B:B,Facture!$C$7,Histo!D:D,Facture!A63),"")</f>
        <v>0</v>
      </c>
      <c r="C63" s="13">
        <f>BDD!C54</f>
        <v>16</v>
      </c>
      <c r="D63" s="95">
        <f t="shared" ca="1" si="2"/>
        <v>0</v>
      </c>
      <c r="E63" s="51"/>
    </row>
    <row r="64" spans="1:5" hidden="1">
      <c r="A64" s="42" t="s">
        <v>200</v>
      </c>
      <c r="B64" s="73">
        <f ca="1">IFERROR(SUMIFS(Histo!C:C,Histo!A:A,"&gt;="&amp;$A$7,Histo!A:A,"&lt;="&amp;$B$7,Histo!B:B,Facture!$C$7,Histo!D:D,Facture!A64),"")</f>
        <v>0</v>
      </c>
      <c r="C64" s="13">
        <f>BDD!C55</f>
        <v>19</v>
      </c>
      <c r="D64" s="95">
        <f t="shared" ca="1" si="2"/>
        <v>0</v>
      </c>
      <c r="E64" s="51"/>
    </row>
    <row r="65" spans="1:5" hidden="1">
      <c r="A65" s="42" t="s">
        <v>201</v>
      </c>
      <c r="B65" s="73">
        <f ca="1">IFERROR(SUMIFS(Histo!C:C,Histo!A:A,"&gt;="&amp;$A$7,Histo!A:A,"&lt;="&amp;$B$7,Histo!B:B,Facture!$C$7,Histo!D:D,Facture!A65),"")</f>
        <v>0</v>
      </c>
      <c r="C65" s="13">
        <f>BDD!C56</f>
        <v>25</v>
      </c>
      <c r="D65" s="95">
        <f t="shared" ca="1" si="2"/>
        <v>0</v>
      </c>
      <c r="E65" s="51"/>
    </row>
    <row r="66" spans="1:5" hidden="1">
      <c r="A66" s="42" t="s">
        <v>202</v>
      </c>
      <c r="B66" s="73">
        <f ca="1">IFERROR(SUMIFS(Histo!C:C,Histo!A:A,"&gt;="&amp;$A$7,Histo!A:A,"&lt;="&amp;$B$7,Histo!B:B,Facture!$C$7,Histo!D:D,Facture!A66),"")</f>
        <v>0</v>
      </c>
      <c r="C66" s="13">
        <f>BDD!C57</f>
        <v>16</v>
      </c>
      <c r="D66" s="95">
        <f t="shared" ca="1" si="2"/>
        <v>0</v>
      </c>
      <c r="E66" s="51"/>
    </row>
    <row r="67" spans="1:5" hidden="1">
      <c r="A67" s="42" t="s">
        <v>203</v>
      </c>
      <c r="B67" s="73">
        <f ca="1">IFERROR(SUMIFS(Histo!C:C,Histo!A:A,"&gt;="&amp;$A$7,Histo!A:A,"&lt;="&amp;$B$7,Histo!B:B,Facture!$C$7,Histo!D:D,Facture!A67),"")</f>
        <v>0</v>
      </c>
      <c r="C67" s="13">
        <f>BDD!C58</f>
        <v>19</v>
      </c>
      <c r="D67" s="95">
        <f t="shared" ca="1" si="2"/>
        <v>0</v>
      </c>
      <c r="E67" s="51"/>
    </row>
    <row r="68" spans="1:5" hidden="1">
      <c r="A68" s="42" t="s">
        <v>204</v>
      </c>
      <c r="B68" s="73">
        <f ca="1">IFERROR(SUMIFS(Histo!C:C,Histo!A:A,"&gt;="&amp;$A$7,Histo!A:A,"&lt;="&amp;$B$7,Histo!B:B,Facture!$C$7,Histo!D:D,Facture!A68),"")</f>
        <v>0</v>
      </c>
      <c r="C68" s="13">
        <f>BDD!C59</f>
        <v>16</v>
      </c>
      <c r="D68" s="95">
        <f t="shared" ca="1" si="2"/>
        <v>0</v>
      </c>
      <c r="E68" s="51"/>
    </row>
    <row r="69" spans="1:5" hidden="1">
      <c r="A69" s="42" t="s">
        <v>205</v>
      </c>
      <c r="B69" s="73">
        <f ca="1">IFERROR(SUMIFS(Histo!C:C,Histo!A:A,"&gt;="&amp;$A$7,Histo!A:A,"&lt;="&amp;$B$7,Histo!B:B,Facture!$C$7,Histo!D:D,Facture!A69),"")</f>
        <v>0</v>
      </c>
      <c r="C69" s="13">
        <f>BDD!C60</f>
        <v>3.5</v>
      </c>
      <c r="D69" s="95">
        <f t="shared" ca="1" si="2"/>
        <v>0</v>
      </c>
      <c r="E69" s="51"/>
    </row>
    <row r="70" spans="1:5" hidden="1">
      <c r="A70" s="42" t="s">
        <v>206</v>
      </c>
      <c r="B70" s="73">
        <f ca="1">IFERROR(SUMIFS(Histo!C:C,Histo!A:A,"&gt;="&amp;$A$7,Histo!A:A,"&lt;="&amp;$B$7,Histo!B:B,Facture!$C$7,Histo!D:D,Facture!A70),"")</f>
        <v>0</v>
      </c>
      <c r="C70" s="13">
        <f>BDD!C61</f>
        <v>2.5</v>
      </c>
      <c r="D70" s="95">
        <f t="shared" ca="1" si="2"/>
        <v>0</v>
      </c>
      <c r="E70" s="51"/>
    </row>
    <row r="71" spans="1:5" hidden="1">
      <c r="A71" s="42" t="s">
        <v>207</v>
      </c>
      <c r="B71" s="73">
        <f ca="1">IFERROR(SUMIFS(Histo!C:C,Histo!A:A,"&gt;="&amp;$A$7,Histo!A:A,"&lt;="&amp;$B$7,Histo!B:B,Facture!$C$7,Histo!D:D,Facture!A71),"")</f>
        <v>0</v>
      </c>
      <c r="C71" s="13">
        <f>BDD!C62</f>
        <v>5</v>
      </c>
      <c r="D71" s="95">
        <f t="shared" ca="1" si="2"/>
        <v>0</v>
      </c>
      <c r="E71" s="51"/>
    </row>
    <row r="72" spans="1:5" hidden="1">
      <c r="A72" s="42" t="s">
        <v>208</v>
      </c>
      <c r="B72" s="73">
        <f ca="1">IFERROR(SUMIFS(Histo!C:C,Histo!A:A,"&gt;="&amp;$A$7,Histo!A:A,"&lt;="&amp;$B$7,Histo!B:B,Facture!$C$7,Histo!D:D,Facture!A72),"")</f>
        <v>0</v>
      </c>
      <c r="C72" s="13">
        <f>BDD!C63</f>
        <v>3</v>
      </c>
      <c r="D72" s="95">
        <f t="shared" ca="1" si="2"/>
        <v>0</v>
      </c>
      <c r="E72" s="51"/>
    </row>
    <row r="73" spans="1:5" hidden="1">
      <c r="A73" s="42" t="s">
        <v>209</v>
      </c>
      <c r="B73" s="73">
        <f ca="1">IFERROR(SUMIFS(Histo!C:C,Histo!A:A,"&gt;="&amp;$A$7,Histo!A:A,"&lt;="&amp;$B$7,Histo!B:B,Facture!$C$7,Histo!D:D,Facture!A73),"")</f>
        <v>0</v>
      </c>
      <c r="C73" s="13">
        <f>BDD!C64</f>
        <v>2.5</v>
      </c>
      <c r="D73" s="95">
        <f t="shared" ca="1" si="2"/>
        <v>0</v>
      </c>
      <c r="E73" s="51"/>
    </row>
    <row r="74" spans="1:5" hidden="1">
      <c r="A74" s="42" t="s">
        <v>210</v>
      </c>
      <c r="B74" s="73">
        <f ca="1">IFERROR(SUMIFS(Histo!C:C,Histo!A:A,"&gt;="&amp;$A$7,Histo!A:A,"&lt;="&amp;$B$7,Histo!B:B,Facture!$C$7,Histo!D:D,Facture!A74),"")</f>
        <v>0</v>
      </c>
      <c r="C74" s="13">
        <f>BDD!C65</f>
        <v>2.5</v>
      </c>
      <c r="D74" s="95">
        <f t="shared" ca="1" si="2"/>
        <v>0</v>
      </c>
      <c r="E74" s="51"/>
    </row>
    <row r="75" spans="1:5" hidden="1">
      <c r="A75" s="42" t="s">
        <v>211</v>
      </c>
      <c r="B75" s="73">
        <f ca="1">IFERROR(SUMIFS(Histo!C:C,Histo!A:A,"&gt;="&amp;$A$7,Histo!A:A,"&lt;="&amp;$B$7,Histo!B:B,Facture!$C$7,Histo!D:D,Facture!A75),"")</f>
        <v>0</v>
      </c>
      <c r="C75" s="13">
        <f>BDD!C66</f>
        <v>3</v>
      </c>
      <c r="D75" s="95">
        <f t="shared" ca="1" si="2"/>
        <v>0</v>
      </c>
      <c r="E75" s="51"/>
    </row>
    <row r="76" spans="1:5" hidden="1">
      <c r="A76" s="39" t="s">
        <v>212</v>
      </c>
      <c r="B76" s="73">
        <f ca="1">IFERROR(SUMIFS(Histo!C:C,Histo!A:A,"&gt;="&amp;$A$7,Histo!A:A,"&lt;="&amp;$B$7,Histo!B:B,Facture!$C$7,Histo!D:D,Facture!A76),"")</f>
        <v>0</v>
      </c>
      <c r="C76" s="13">
        <f>BDD!C67</f>
        <v>3</v>
      </c>
      <c r="D76" s="95">
        <f t="shared" ca="1" si="2"/>
        <v>0</v>
      </c>
      <c r="E76" s="51"/>
    </row>
    <row r="77" spans="1:5">
      <c r="A77" s="107" t="s">
        <v>48</v>
      </c>
      <c r="B77" s="73">
        <f ca="1">SUBTOTAL(109,B11:B76)</f>
        <v>2</v>
      </c>
      <c r="C77" s="104"/>
      <c r="D77" s="108">
        <f ca="1">SUBTOTAL(109,D11:D76)</f>
        <v>25</v>
      </c>
      <c r="E77" s="56"/>
    </row>
    <row r="78" spans="1:5">
      <c r="A78" s="168" t="s">
        <v>152</v>
      </c>
      <c r="B78" s="174">
        <f>VLOOKUP(C7,BDD!O3:Q53,3)</f>
        <v>30</v>
      </c>
      <c r="C78" s="168" t="s">
        <v>135</v>
      </c>
      <c r="D78" s="169">
        <f ca="1">D77-B78</f>
        <v>-5</v>
      </c>
      <c r="E78" s="138">
        <f ca="1">TODAY()</f>
        <v>44416</v>
      </c>
    </row>
    <row r="79" spans="1:5">
      <c r="A79" s="166" t="s">
        <v>136</v>
      </c>
      <c r="B79" s="173">
        <f ca="1">D77-B78-D80-D79-B80</f>
        <v>-25</v>
      </c>
      <c r="C79" s="168" t="s">
        <v>24</v>
      </c>
      <c r="D79" s="169"/>
      <c r="E79" s="138">
        <f ca="1">TODAY()</f>
        <v>44416</v>
      </c>
    </row>
    <row r="80" spans="1:5">
      <c r="A80" s="166" t="s">
        <v>14</v>
      </c>
      <c r="B80" s="167"/>
      <c r="C80" s="168" t="s">
        <v>23</v>
      </c>
      <c r="D80" s="169">
        <v>20</v>
      </c>
      <c r="E80" s="138">
        <f ca="1">TODAY()</f>
        <v>44416</v>
      </c>
    </row>
    <row r="81" spans="1:6" ht="17.25" thickBot="1">
      <c r="A81" s="109" t="s">
        <v>158</v>
      </c>
      <c r="B81" s="172">
        <f ca="1">D77-(B78+D79+D80+B80+B79)</f>
        <v>0</v>
      </c>
      <c r="C81" s="110"/>
      <c r="D81" s="110" t="s">
        <v>129</v>
      </c>
      <c r="E81" s="111">
        <f>Archive!G2+1</f>
        <v>1</v>
      </c>
    </row>
    <row r="82" spans="1:6">
      <c r="A82" s="143"/>
      <c r="B82" s="144"/>
      <c r="C82" s="144"/>
      <c r="D82" s="144"/>
      <c r="E82" s="144"/>
      <c r="F82" s="144"/>
    </row>
    <row r="83" spans="1:6">
      <c r="A83" s="143"/>
      <c r="B83" s="144"/>
      <c r="C83" s="144"/>
      <c r="D83" s="144"/>
      <c r="E83" s="144"/>
      <c r="F83" s="144"/>
    </row>
    <row r="84" spans="1:6">
      <c r="A84" s="143"/>
      <c r="B84" s="144"/>
      <c r="C84" s="144"/>
      <c r="D84" s="144"/>
      <c r="E84" s="144"/>
      <c r="F84" s="144"/>
    </row>
    <row r="85" spans="1:6">
      <c r="A85" s="143"/>
      <c r="B85" s="144"/>
      <c r="C85" s="144"/>
      <c r="D85" s="144"/>
      <c r="E85" s="144"/>
      <c r="F85" s="144"/>
    </row>
    <row r="86" spans="1:6">
      <c r="A86" s="143"/>
      <c r="B86" s="144"/>
      <c r="C86" s="144"/>
      <c r="D86" s="144"/>
      <c r="E86" s="144"/>
      <c r="F86" s="144"/>
    </row>
    <row r="87" spans="1:6" s="43" customFormat="1">
      <c r="A87" s="143"/>
      <c r="B87" s="144"/>
      <c r="C87" s="144"/>
      <c r="D87" s="144"/>
      <c r="E87" s="144"/>
      <c r="F87" s="144"/>
    </row>
    <row r="88" spans="1:6">
      <c r="A88" s="143"/>
      <c r="B88" s="144"/>
      <c r="C88" s="144"/>
      <c r="D88" s="144"/>
      <c r="E88" s="144"/>
      <c r="F88" s="144"/>
    </row>
    <row r="89" spans="1:6">
      <c r="A89" s="143"/>
      <c r="B89" s="144"/>
      <c r="C89" s="144"/>
      <c r="D89" s="144"/>
      <c r="E89" s="144"/>
      <c r="F89" s="144"/>
    </row>
    <row r="90" spans="1:6">
      <c r="A90" s="143"/>
      <c r="B90" s="144"/>
      <c r="C90" s="144"/>
      <c r="D90" s="144"/>
      <c r="E90" s="144"/>
      <c r="F90" s="144"/>
    </row>
    <row r="91" spans="1:6">
      <c r="A91" s="143"/>
      <c r="B91" s="144"/>
      <c r="C91" s="144"/>
      <c r="D91" s="144"/>
      <c r="E91" s="144"/>
      <c r="F91" s="144"/>
    </row>
    <row r="92" spans="1:6">
      <c r="A92" s="143"/>
      <c r="B92" s="144"/>
      <c r="C92" s="144"/>
      <c r="D92" s="144"/>
      <c r="E92" s="144"/>
      <c r="F92" s="144"/>
    </row>
    <row r="93" spans="1:6">
      <c r="A93" s="143"/>
      <c r="B93" s="144"/>
      <c r="C93" s="144"/>
      <c r="D93" s="144"/>
      <c r="E93" s="144"/>
      <c r="F93" s="144"/>
    </row>
    <row r="94" spans="1:6">
      <c r="A94" s="143"/>
      <c r="B94" s="144"/>
      <c r="C94" s="144"/>
      <c r="D94" s="144"/>
      <c r="E94" s="144"/>
      <c r="F94" s="144"/>
    </row>
    <row r="95" spans="1:6">
      <c r="A95" s="143"/>
      <c r="B95" s="144"/>
      <c r="C95" s="144"/>
      <c r="D95" s="144"/>
      <c r="E95" s="144"/>
      <c r="F95" s="144"/>
    </row>
    <row r="96" spans="1:6">
      <c r="A96" s="143"/>
      <c r="B96" s="144"/>
      <c r="C96" s="144"/>
      <c r="D96" s="144"/>
      <c r="E96" s="144"/>
      <c r="F96" s="144"/>
    </row>
    <row r="97" spans="1:6">
      <c r="A97" s="143"/>
      <c r="B97" s="144"/>
      <c r="C97" s="144"/>
      <c r="D97" s="144"/>
      <c r="E97" s="144"/>
      <c r="F97" s="144"/>
    </row>
    <row r="98" spans="1:6">
      <c r="A98" s="143"/>
      <c r="B98" s="144"/>
      <c r="C98" s="144"/>
      <c r="D98" s="144"/>
      <c r="E98" s="144"/>
      <c r="F98" s="144"/>
    </row>
    <row r="99" spans="1:6">
      <c r="A99" s="143"/>
      <c r="B99" s="144"/>
      <c r="C99" s="144"/>
      <c r="D99" s="144"/>
      <c r="E99" s="144"/>
      <c r="F99" s="144"/>
    </row>
    <row r="100" spans="1:6">
      <c r="A100" s="143"/>
      <c r="B100" s="144"/>
      <c r="C100" s="144"/>
      <c r="D100" s="144"/>
      <c r="E100" s="144"/>
      <c r="F100" s="144"/>
    </row>
    <row r="101" spans="1:6">
      <c r="A101" s="143"/>
      <c r="B101" s="144"/>
      <c r="C101" s="144"/>
      <c r="D101" s="144"/>
      <c r="E101" s="144"/>
      <c r="F101" s="144"/>
    </row>
    <row r="102" spans="1:6">
      <c r="A102" s="143"/>
      <c r="B102" s="144"/>
      <c r="C102" s="144"/>
      <c r="D102" s="144"/>
      <c r="E102" s="144"/>
      <c r="F102" s="144"/>
    </row>
    <row r="103" spans="1:6">
      <c r="A103" s="143"/>
      <c r="B103" s="144"/>
      <c r="C103" s="144"/>
      <c r="D103" s="144"/>
      <c r="E103" s="144"/>
      <c r="F103" s="144"/>
    </row>
    <row r="104" spans="1:6">
      <c r="A104" s="143"/>
      <c r="B104" s="144"/>
      <c r="C104" s="144"/>
      <c r="D104" s="144"/>
      <c r="E104" s="144"/>
      <c r="F104" s="144"/>
    </row>
    <row r="105" spans="1:6">
      <c r="A105" s="143"/>
      <c r="B105" s="144"/>
      <c r="C105" s="144"/>
      <c r="D105" s="144"/>
      <c r="E105" s="144"/>
      <c r="F105" s="144"/>
    </row>
    <row r="106" spans="1:6">
      <c r="A106" s="143"/>
      <c r="B106" s="144"/>
      <c r="C106" s="144"/>
      <c r="D106" s="144"/>
      <c r="E106" s="144"/>
      <c r="F106" s="144"/>
    </row>
    <row r="107" spans="1:6">
      <c r="A107" s="143"/>
      <c r="B107" s="144"/>
      <c r="C107" s="144"/>
      <c r="D107" s="144"/>
      <c r="E107" s="144"/>
      <c r="F107" s="144"/>
    </row>
    <row r="108" spans="1:6">
      <c r="A108" s="143"/>
      <c r="B108" s="144"/>
      <c r="C108" s="144"/>
      <c r="D108" s="144"/>
      <c r="E108" s="144"/>
      <c r="F108" s="144"/>
    </row>
    <row r="109" spans="1:6">
      <c r="A109" s="143"/>
      <c r="B109" s="144"/>
      <c r="C109" s="144"/>
      <c r="D109" s="144"/>
      <c r="E109" s="144"/>
      <c r="F109" s="144"/>
    </row>
    <row r="110" spans="1:6">
      <c r="A110" s="143"/>
      <c r="B110" s="144"/>
      <c r="C110" s="144"/>
      <c r="D110" s="144"/>
      <c r="E110" s="144"/>
      <c r="F110" s="144"/>
    </row>
    <row r="111" spans="1:6">
      <c r="A111" s="143"/>
      <c r="B111" s="144"/>
      <c r="C111" s="144"/>
      <c r="D111" s="144"/>
      <c r="E111" s="144"/>
      <c r="F111" s="144"/>
    </row>
    <row r="112" spans="1:6">
      <c r="A112" s="143"/>
      <c r="B112" s="144"/>
      <c r="C112" s="144"/>
      <c r="D112" s="144"/>
      <c r="E112" s="144"/>
      <c r="F112" s="144"/>
    </row>
    <row r="113" spans="1:6">
      <c r="A113" s="143"/>
      <c r="B113" s="144"/>
      <c r="C113" s="144"/>
      <c r="D113" s="144"/>
      <c r="E113" s="144"/>
      <c r="F113" s="144"/>
    </row>
  </sheetData>
  <mergeCells count="2">
    <mergeCell ref="C7:D8"/>
    <mergeCell ref="C6:D6"/>
  </mergeCells>
  <dataValidations count="1">
    <dataValidation type="list" allowBlank="1" showInputMessage="1" showErrorMessage="1" sqref="C7">
      <formula1>BDD!$O$2:$O$24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>
    <tabColor theme="5" tint="-0.249977111117893"/>
    <pageSetUpPr fitToPage="1"/>
  </sheetPr>
  <dimension ref="A1:G2392"/>
  <sheetViews>
    <sheetView showGridLines="0" workbookViewId="0">
      <selection activeCell="A2" sqref="A2"/>
    </sheetView>
  </sheetViews>
  <sheetFormatPr baseColWidth="10" defaultRowHeight="16.5"/>
  <cols>
    <col min="1" max="1" width="11.25" style="155"/>
    <col min="2" max="2" width="12.5" style="155" customWidth="1"/>
    <col min="3" max="3" width="11.25" style="155"/>
    <col min="4" max="4" width="11.25" style="155" customWidth="1"/>
    <col min="5" max="5" width="10.625" style="181" bestFit="1" customWidth="1"/>
    <col min="6" max="6" width="19.75" bestFit="1" customWidth="1"/>
    <col min="7" max="7" width="5.625" bestFit="1" customWidth="1"/>
    <col min="10" max="10" width="4.25" customWidth="1"/>
    <col min="12" max="12" width="5.625" bestFit="1" customWidth="1"/>
  </cols>
  <sheetData>
    <row r="1" spans="1:7" ht="17.25" thickBot="1">
      <c r="E1" s="175"/>
      <c r="F1" s="130" t="s">
        <v>130</v>
      </c>
      <c r="G1" t="s">
        <v>128</v>
      </c>
    </row>
    <row r="2" spans="1:7">
      <c r="A2" s="132"/>
      <c r="B2" s="151"/>
      <c r="C2" s="151"/>
      <c r="D2" s="137"/>
      <c r="E2" s="145"/>
      <c r="F2" s="131"/>
      <c r="G2" s="112" t="str">
        <f>IFERROR(LOOKUP(9^9,Archive!E:E),"0")</f>
        <v>0</v>
      </c>
    </row>
    <row r="3" spans="1:7">
      <c r="A3" s="133"/>
      <c r="B3" s="134"/>
      <c r="C3" s="136"/>
      <c r="D3" s="138"/>
      <c r="E3" s="145"/>
      <c r="F3" s="130" t="str">
        <f ca="1">IFERROR(_xlfn.IFS(D3="Chèque",1,D3="Cash",2,D3="CV",3),"")</f>
        <v/>
      </c>
    </row>
    <row r="4" spans="1:7">
      <c r="A4" s="141"/>
      <c r="B4" s="171"/>
      <c r="C4" s="171"/>
      <c r="D4" s="140"/>
      <c r="E4" s="146"/>
      <c r="F4" s="130" t="str">
        <f t="shared" ref="F4:F67" ca="1" si="0">IFERROR(_xlfn.IFS(D4="Chèque",1,D4="Cash",2,D4="CV",3),"")</f>
        <v/>
      </c>
    </row>
    <row r="5" spans="1:7" ht="17.25" thickBot="1">
      <c r="A5" s="141"/>
      <c r="B5" s="139"/>
      <c r="C5" s="222"/>
      <c r="D5" s="223"/>
      <c r="E5" s="147"/>
      <c r="F5" s="130" t="str">
        <f t="shared" ca="1" si="0"/>
        <v/>
      </c>
    </row>
    <row r="6" spans="1:7">
      <c r="A6" s="142"/>
      <c r="B6" s="165"/>
      <c r="C6" s="218"/>
      <c r="D6" s="219"/>
      <c r="E6" s="148"/>
      <c r="F6" s="130" t="str">
        <f ca="1">IFERROR(_xlfn.IFS(D6="Chèque",1,D6="Cash",2,D6="CV",3),"")</f>
        <v/>
      </c>
    </row>
    <row r="7" spans="1:7" ht="17.25" thickBot="1">
      <c r="A7" s="133"/>
      <c r="B7" s="135"/>
      <c r="C7" s="220"/>
      <c r="D7" s="221"/>
      <c r="E7" s="135"/>
      <c r="F7" s="130" t="str">
        <f t="shared" ca="1" si="0"/>
        <v/>
      </c>
    </row>
    <row r="8" spans="1:7">
      <c r="A8" s="129"/>
      <c r="B8" s="106"/>
      <c r="C8" s="76"/>
      <c r="D8" s="105"/>
      <c r="E8" s="76"/>
      <c r="F8" s="130" t="str">
        <f t="shared" ca="1" si="0"/>
        <v/>
      </c>
    </row>
    <row r="9" spans="1:7">
      <c r="A9" s="152"/>
      <c r="B9" s="153"/>
      <c r="C9" s="153"/>
      <c r="D9" s="154"/>
      <c r="E9" s="149"/>
      <c r="F9" s="130" t="str">
        <f t="shared" ca="1" si="0"/>
        <v/>
      </c>
    </row>
    <row r="10" spans="1:7" ht="13.9" hidden="1" customHeight="1">
      <c r="A10" s="40"/>
      <c r="B10" s="73"/>
      <c r="C10" s="13"/>
      <c r="D10" s="95"/>
      <c r="E10" s="51"/>
      <c r="F10" s="130" t="str">
        <f t="shared" ca="1" si="0"/>
        <v/>
      </c>
    </row>
    <row r="11" spans="1:7" ht="13.9" hidden="1" customHeight="1">
      <c r="A11" s="40"/>
      <c r="B11" s="73"/>
      <c r="C11" s="13"/>
      <c r="D11" s="95"/>
      <c r="E11" s="51"/>
      <c r="F11" s="130" t="str">
        <f t="shared" ca="1" si="0"/>
        <v/>
      </c>
    </row>
    <row r="12" spans="1:7" ht="13.9" hidden="1" customHeight="1">
      <c r="A12" s="40"/>
      <c r="B12" s="73"/>
      <c r="C12" s="13"/>
      <c r="D12" s="95"/>
      <c r="E12" s="51"/>
      <c r="F12" s="130" t="str">
        <f t="shared" ca="1" si="0"/>
        <v/>
      </c>
    </row>
    <row r="13" spans="1:7" ht="13.9" hidden="1" customHeight="1">
      <c r="A13" s="40"/>
      <c r="B13" s="73"/>
      <c r="C13" s="13"/>
      <c r="D13" s="95"/>
      <c r="E13" s="51"/>
      <c r="F13" s="130" t="str">
        <f t="shared" ca="1" si="0"/>
        <v/>
      </c>
    </row>
    <row r="14" spans="1:7" ht="13.9" hidden="1" customHeight="1">
      <c r="A14" s="40"/>
      <c r="B14" s="73"/>
      <c r="C14" s="13"/>
      <c r="D14" s="95"/>
      <c r="E14" s="51"/>
      <c r="F14" s="130" t="str">
        <f t="shared" ca="1" si="0"/>
        <v/>
      </c>
    </row>
    <row r="15" spans="1:7" ht="13.9" hidden="1" customHeight="1">
      <c r="A15" s="40"/>
      <c r="B15" s="73"/>
      <c r="C15" s="13"/>
      <c r="D15" s="95"/>
      <c r="E15" s="51"/>
      <c r="F15" s="130" t="str">
        <f t="shared" ca="1" si="0"/>
        <v/>
      </c>
    </row>
    <row r="16" spans="1:7" ht="13.9" hidden="1" customHeight="1">
      <c r="A16" s="40"/>
      <c r="B16" s="73"/>
      <c r="C16" s="13"/>
      <c r="D16" s="95"/>
      <c r="E16" s="51"/>
      <c r="F16" s="130" t="str">
        <f t="shared" ca="1" si="0"/>
        <v/>
      </c>
    </row>
    <row r="17" spans="1:6" ht="13.9" hidden="1" customHeight="1">
      <c r="A17" s="40"/>
      <c r="B17" s="73"/>
      <c r="C17" s="13"/>
      <c r="D17" s="95"/>
      <c r="E17" s="51"/>
      <c r="F17" s="130" t="str">
        <f t="shared" ca="1" si="0"/>
        <v/>
      </c>
    </row>
    <row r="18" spans="1:6" ht="13.9" hidden="1" customHeight="1">
      <c r="A18" s="40"/>
      <c r="B18" s="73"/>
      <c r="C18" s="13"/>
      <c r="D18" s="95"/>
      <c r="E18" s="51"/>
      <c r="F18" s="130" t="str">
        <f t="shared" ca="1" si="0"/>
        <v/>
      </c>
    </row>
    <row r="19" spans="1:6" ht="13.9" hidden="1" customHeight="1">
      <c r="A19" s="40"/>
      <c r="B19" s="73"/>
      <c r="C19" s="13"/>
      <c r="D19" s="95"/>
      <c r="E19" s="51"/>
      <c r="F19" s="130" t="str">
        <f t="shared" ca="1" si="0"/>
        <v/>
      </c>
    </row>
    <row r="20" spans="1:6" ht="13.9" hidden="1" customHeight="1">
      <c r="A20" s="40"/>
      <c r="B20" s="73"/>
      <c r="C20" s="13"/>
      <c r="D20" s="95"/>
      <c r="E20" s="51"/>
      <c r="F20" s="130" t="str">
        <f t="shared" ca="1" si="0"/>
        <v/>
      </c>
    </row>
    <row r="21" spans="1:6" ht="13.9" hidden="1" customHeight="1">
      <c r="A21" s="40"/>
      <c r="B21" s="73"/>
      <c r="C21" s="13"/>
      <c r="D21" s="95"/>
      <c r="E21" s="51"/>
      <c r="F21" s="130" t="str">
        <f t="shared" ca="1" si="0"/>
        <v/>
      </c>
    </row>
    <row r="22" spans="1:6" ht="13.9" hidden="1" customHeight="1">
      <c r="A22" s="40"/>
      <c r="B22" s="73"/>
      <c r="C22" s="13"/>
      <c r="D22" s="95"/>
      <c r="E22" s="51"/>
      <c r="F22" s="130" t="str">
        <f t="shared" ca="1" si="0"/>
        <v/>
      </c>
    </row>
    <row r="23" spans="1:6" ht="13.9" hidden="1" customHeight="1">
      <c r="A23" s="40"/>
      <c r="B23" s="73"/>
      <c r="C23" s="13"/>
      <c r="D23" s="95"/>
      <c r="E23" s="51"/>
      <c r="F23" s="130" t="str">
        <f t="shared" ca="1" si="0"/>
        <v/>
      </c>
    </row>
    <row r="24" spans="1:6" ht="13.9" hidden="1" customHeight="1">
      <c r="A24" s="40"/>
      <c r="B24" s="73"/>
      <c r="C24" s="13"/>
      <c r="D24" s="95"/>
      <c r="E24" s="51"/>
      <c r="F24" s="130" t="str">
        <f t="shared" ca="1" si="0"/>
        <v/>
      </c>
    </row>
    <row r="25" spans="1:6" ht="13.9" hidden="1" customHeight="1">
      <c r="A25" s="40"/>
      <c r="B25" s="73"/>
      <c r="C25" s="13"/>
      <c r="D25" s="95"/>
      <c r="E25" s="51"/>
      <c r="F25" s="130" t="str">
        <f t="shared" ca="1" si="0"/>
        <v/>
      </c>
    </row>
    <row r="26" spans="1:6" ht="13.9" hidden="1" customHeight="1">
      <c r="A26" s="40"/>
      <c r="B26" s="73"/>
      <c r="C26" s="13"/>
      <c r="D26" s="95"/>
      <c r="E26" s="51"/>
      <c r="F26" s="130" t="str">
        <f t="shared" ca="1" si="0"/>
        <v/>
      </c>
    </row>
    <row r="27" spans="1:6" ht="13.9" hidden="1" customHeight="1">
      <c r="A27" s="40"/>
      <c r="B27" s="73"/>
      <c r="C27" s="13"/>
      <c r="D27" s="95"/>
      <c r="E27" s="51"/>
      <c r="F27" s="130" t="str">
        <f t="shared" ca="1" si="0"/>
        <v/>
      </c>
    </row>
    <row r="28" spans="1:6" ht="13.9" hidden="1" customHeight="1">
      <c r="A28" s="40"/>
      <c r="B28" s="73"/>
      <c r="C28" s="13"/>
      <c r="D28" s="95"/>
      <c r="E28" s="51"/>
      <c r="F28" s="130" t="str">
        <f t="shared" ca="1" si="0"/>
        <v/>
      </c>
    </row>
    <row r="29" spans="1:6" ht="13.9" hidden="1" customHeight="1">
      <c r="A29" s="41"/>
      <c r="B29" s="73"/>
      <c r="C29" s="13"/>
      <c r="D29" s="95"/>
      <c r="E29" s="51"/>
      <c r="F29" s="130" t="str">
        <f t="shared" ca="1" si="0"/>
        <v/>
      </c>
    </row>
    <row r="30" spans="1:6" ht="13.9" hidden="1" customHeight="1">
      <c r="A30" s="41"/>
      <c r="B30" s="73"/>
      <c r="C30" s="13"/>
      <c r="D30" s="95"/>
      <c r="E30" s="51"/>
      <c r="F30" s="130" t="str">
        <f t="shared" ca="1" si="0"/>
        <v/>
      </c>
    </row>
    <row r="31" spans="1:6" ht="13.9" hidden="1" customHeight="1">
      <c r="A31" s="41"/>
      <c r="B31" s="73"/>
      <c r="C31" s="13"/>
      <c r="D31" s="95"/>
      <c r="E31" s="51"/>
      <c r="F31" s="130" t="str">
        <f t="shared" ca="1" si="0"/>
        <v/>
      </c>
    </row>
    <row r="32" spans="1:6" ht="13.9" hidden="1" customHeight="1">
      <c r="A32" s="41"/>
      <c r="B32" s="73"/>
      <c r="C32" s="13"/>
      <c r="D32" s="95"/>
      <c r="E32" s="51"/>
      <c r="F32" s="130" t="str">
        <f t="shared" ca="1" si="0"/>
        <v/>
      </c>
    </row>
    <row r="33" spans="1:6" ht="13.9" hidden="1" customHeight="1">
      <c r="A33" s="41"/>
      <c r="B33" s="73"/>
      <c r="C33" s="13"/>
      <c r="D33" s="95"/>
      <c r="E33" s="51"/>
      <c r="F33" s="130" t="str">
        <f t="shared" ca="1" si="0"/>
        <v/>
      </c>
    </row>
    <row r="34" spans="1:6" ht="13.9" hidden="1" customHeight="1">
      <c r="A34" s="41"/>
      <c r="B34" s="73"/>
      <c r="C34" s="13"/>
      <c r="D34" s="95"/>
      <c r="E34" s="51"/>
      <c r="F34" s="130" t="str">
        <f t="shared" ca="1" si="0"/>
        <v/>
      </c>
    </row>
    <row r="35" spans="1:6" ht="13.9" hidden="1" customHeight="1">
      <c r="A35" s="41"/>
      <c r="B35" s="73"/>
      <c r="C35" s="13"/>
      <c r="D35" s="95"/>
      <c r="E35" s="51"/>
      <c r="F35" s="130" t="str">
        <f t="shared" ca="1" si="0"/>
        <v/>
      </c>
    </row>
    <row r="36" spans="1:6" ht="13.9" hidden="1" customHeight="1">
      <c r="A36" s="41"/>
      <c r="B36" s="73"/>
      <c r="C36" s="13"/>
      <c r="D36" s="95"/>
      <c r="E36" s="51"/>
      <c r="F36" s="130" t="str">
        <f t="shared" ca="1" si="0"/>
        <v/>
      </c>
    </row>
    <row r="37" spans="1:6" ht="13.9" hidden="1" customHeight="1">
      <c r="A37" s="41"/>
      <c r="B37" s="73"/>
      <c r="C37" s="13"/>
      <c r="D37" s="95"/>
      <c r="E37" s="51"/>
      <c r="F37" s="130" t="str">
        <f t="shared" ca="1" si="0"/>
        <v/>
      </c>
    </row>
    <row r="38" spans="1:6" ht="13.9" hidden="1" customHeight="1">
      <c r="A38" s="41"/>
      <c r="B38" s="73"/>
      <c r="C38" s="13"/>
      <c r="D38" s="95"/>
      <c r="E38" s="51"/>
      <c r="F38" s="130" t="str">
        <f t="shared" ca="1" si="0"/>
        <v/>
      </c>
    </row>
    <row r="39" spans="1:6" ht="13.9" hidden="1" customHeight="1">
      <c r="A39" s="41"/>
      <c r="B39" s="73"/>
      <c r="C39" s="13"/>
      <c r="D39" s="95"/>
      <c r="E39" s="51"/>
      <c r="F39" s="130" t="str">
        <f t="shared" ca="1" si="0"/>
        <v/>
      </c>
    </row>
    <row r="40" spans="1:6" ht="13.9" hidden="1" customHeight="1">
      <c r="A40" s="41"/>
      <c r="B40" s="73"/>
      <c r="C40" s="13"/>
      <c r="D40" s="95"/>
      <c r="E40" s="51"/>
      <c r="F40" s="130" t="str">
        <f t="shared" ca="1" si="0"/>
        <v/>
      </c>
    </row>
    <row r="41" spans="1:6" ht="13.9" hidden="1" customHeight="1">
      <c r="A41" s="41"/>
      <c r="B41" s="73"/>
      <c r="C41" s="13"/>
      <c r="D41" s="95"/>
      <c r="E41" s="51"/>
      <c r="F41" s="130" t="str">
        <f t="shared" ca="1" si="0"/>
        <v/>
      </c>
    </row>
    <row r="42" spans="1:6" ht="13.9" hidden="1" customHeight="1">
      <c r="A42" s="41"/>
      <c r="B42" s="73"/>
      <c r="C42" s="13"/>
      <c r="D42" s="95"/>
      <c r="E42" s="51"/>
      <c r="F42" s="130" t="str">
        <f t="shared" ca="1" si="0"/>
        <v/>
      </c>
    </row>
    <row r="43" spans="1:6" ht="13.9" hidden="1" customHeight="1">
      <c r="A43" s="41"/>
      <c r="B43" s="73"/>
      <c r="C43" s="13"/>
      <c r="D43" s="95"/>
      <c r="E43" s="51"/>
      <c r="F43" s="130" t="str">
        <f t="shared" ca="1" si="0"/>
        <v/>
      </c>
    </row>
    <row r="44" spans="1:6" ht="13.9" hidden="1" customHeight="1">
      <c r="A44" s="41"/>
      <c r="B44" s="73"/>
      <c r="C44" s="13"/>
      <c r="D44" s="95"/>
      <c r="E44" s="51"/>
      <c r="F44" s="130" t="str">
        <f t="shared" ca="1" si="0"/>
        <v/>
      </c>
    </row>
    <row r="45" spans="1:6" ht="13.9" hidden="1" customHeight="1">
      <c r="A45" s="41"/>
      <c r="B45" s="73"/>
      <c r="C45" s="13"/>
      <c r="D45" s="95"/>
      <c r="E45" s="51"/>
      <c r="F45" s="130" t="str">
        <f t="shared" ca="1" si="0"/>
        <v/>
      </c>
    </row>
    <row r="46" spans="1:6" ht="13.9" hidden="1" customHeight="1">
      <c r="A46" s="41"/>
      <c r="B46" s="73"/>
      <c r="C46" s="13"/>
      <c r="D46" s="95"/>
      <c r="E46" s="51"/>
      <c r="F46" s="130" t="str">
        <f t="shared" ca="1" si="0"/>
        <v/>
      </c>
    </row>
    <row r="47" spans="1:6" ht="13.9" hidden="1" customHeight="1">
      <c r="A47" s="41"/>
      <c r="B47" s="73"/>
      <c r="C47" s="13"/>
      <c r="D47" s="95"/>
      <c r="E47" s="51"/>
      <c r="F47" s="130" t="str">
        <f t="shared" ca="1" si="0"/>
        <v/>
      </c>
    </row>
    <row r="48" spans="1:6" ht="13.9" hidden="1" customHeight="1">
      <c r="A48" s="41"/>
      <c r="B48" s="73"/>
      <c r="C48" s="13"/>
      <c r="D48" s="95"/>
      <c r="E48" s="51"/>
      <c r="F48" s="130" t="str">
        <f t="shared" ca="1" si="0"/>
        <v/>
      </c>
    </row>
    <row r="49" spans="1:6" ht="13.9" hidden="1" customHeight="1">
      <c r="A49" s="42"/>
      <c r="B49" s="73"/>
      <c r="C49" s="13"/>
      <c r="D49" s="95"/>
      <c r="E49" s="51"/>
      <c r="F49" s="130" t="str">
        <f t="shared" ca="1" si="0"/>
        <v/>
      </c>
    </row>
    <row r="50" spans="1:6" ht="13.9" hidden="1" customHeight="1">
      <c r="A50" s="42"/>
      <c r="B50" s="73"/>
      <c r="C50" s="13"/>
      <c r="D50" s="95"/>
      <c r="E50" s="51"/>
      <c r="F50" s="130" t="str">
        <f t="shared" ca="1" si="0"/>
        <v/>
      </c>
    </row>
    <row r="51" spans="1:6" ht="13.9" hidden="1" customHeight="1">
      <c r="A51" s="42"/>
      <c r="B51" s="73"/>
      <c r="C51" s="13"/>
      <c r="D51" s="95"/>
      <c r="E51" s="51"/>
      <c r="F51" s="130" t="str">
        <f t="shared" ca="1" si="0"/>
        <v/>
      </c>
    </row>
    <row r="52" spans="1:6" ht="13.9" hidden="1" customHeight="1">
      <c r="A52" s="42"/>
      <c r="B52" s="73"/>
      <c r="C52" s="13"/>
      <c r="D52" s="95"/>
      <c r="E52" s="51"/>
      <c r="F52" s="130" t="str">
        <f t="shared" ca="1" si="0"/>
        <v/>
      </c>
    </row>
    <row r="53" spans="1:6" ht="13.9" hidden="1" customHeight="1">
      <c r="A53" s="42"/>
      <c r="B53" s="73"/>
      <c r="C53" s="13"/>
      <c r="D53" s="95"/>
      <c r="E53" s="51"/>
      <c r="F53" s="130" t="str">
        <f t="shared" ca="1" si="0"/>
        <v/>
      </c>
    </row>
    <row r="54" spans="1:6" ht="13.9" hidden="1" customHeight="1">
      <c r="A54" s="42"/>
      <c r="B54" s="73"/>
      <c r="C54" s="13"/>
      <c r="D54" s="95"/>
      <c r="E54" s="51"/>
      <c r="F54" s="130" t="str">
        <f t="shared" ca="1" si="0"/>
        <v/>
      </c>
    </row>
    <row r="55" spans="1:6" ht="13.9" hidden="1" customHeight="1">
      <c r="A55" s="42"/>
      <c r="B55" s="73"/>
      <c r="C55" s="13"/>
      <c r="D55" s="95"/>
      <c r="E55" s="51"/>
      <c r="F55" s="130" t="str">
        <f t="shared" ca="1" si="0"/>
        <v/>
      </c>
    </row>
    <row r="56" spans="1:6" ht="13.9" hidden="1" customHeight="1">
      <c r="A56" s="42"/>
      <c r="B56" s="73"/>
      <c r="C56" s="13"/>
      <c r="D56" s="95"/>
      <c r="E56" s="51"/>
      <c r="F56" s="130" t="str">
        <f t="shared" ca="1" si="0"/>
        <v/>
      </c>
    </row>
    <row r="57" spans="1:6" ht="13.9" hidden="1" customHeight="1">
      <c r="A57" s="42"/>
      <c r="B57" s="73"/>
      <c r="C57" s="13"/>
      <c r="D57" s="95"/>
      <c r="E57" s="51"/>
      <c r="F57" s="130" t="str">
        <f t="shared" ca="1" si="0"/>
        <v/>
      </c>
    </row>
    <row r="58" spans="1:6" ht="13.9" hidden="1" customHeight="1">
      <c r="A58" s="42"/>
      <c r="B58" s="73"/>
      <c r="C58" s="13"/>
      <c r="D58" s="95"/>
      <c r="E58" s="51"/>
      <c r="F58" s="130" t="str">
        <f t="shared" ca="1" si="0"/>
        <v/>
      </c>
    </row>
    <row r="59" spans="1:6" ht="13.9" hidden="1" customHeight="1">
      <c r="A59" s="42"/>
      <c r="B59" s="73"/>
      <c r="C59" s="13"/>
      <c r="D59" s="95"/>
      <c r="E59" s="51"/>
      <c r="F59" s="130" t="str">
        <f t="shared" ca="1" si="0"/>
        <v/>
      </c>
    </row>
    <row r="60" spans="1:6" ht="13.9" hidden="1" customHeight="1">
      <c r="A60" s="42"/>
      <c r="B60" s="73"/>
      <c r="C60" s="13"/>
      <c r="D60" s="95"/>
      <c r="E60" s="51"/>
      <c r="F60" s="130" t="str">
        <f t="shared" ca="1" si="0"/>
        <v/>
      </c>
    </row>
    <row r="61" spans="1:6" ht="13.9" hidden="1" customHeight="1">
      <c r="A61" s="42"/>
      <c r="B61" s="73"/>
      <c r="C61" s="13"/>
      <c r="D61" s="95"/>
      <c r="E61" s="51"/>
      <c r="F61" s="130" t="str">
        <f t="shared" ca="1" si="0"/>
        <v/>
      </c>
    </row>
    <row r="62" spans="1:6" ht="13.9" hidden="1" customHeight="1">
      <c r="A62" s="42"/>
      <c r="B62" s="73"/>
      <c r="C62" s="13"/>
      <c r="D62" s="95"/>
      <c r="E62" s="51"/>
      <c r="F62" s="130" t="str">
        <f t="shared" ca="1" si="0"/>
        <v/>
      </c>
    </row>
    <row r="63" spans="1:6" ht="13.9" hidden="1" customHeight="1">
      <c r="A63" s="42"/>
      <c r="B63" s="73"/>
      <c r="C63" s="13"/>
      <c r="D63" s="95"/>
      <c r="E63" s="51"/>
      <c r="F63" s="130" t="str">
        <f t="shared" ca="1" si="0"/>
        <v/>
      </c>
    </row>
    <row r="64" spans="1:6" ht="13.9" hidden="1" customHeight="1">
      <c r="A64" s="42"/>
      <c r="B64" s="73"/>
      <c r="C64" s="13"/>
      <c r="D64" s="95"/>
      <c r="E64" s="51"/>
      <c r="F64" s="130" t="str">
        <f t="shared" ca="1" si="0"/>
        <v/>
      </c>
    </row>
    <row r="65" spans="1:6" ht="13.9" hidden="1" customHeight="1">
      <c r="A65" s="42"/>
      <c r="B65" s="73"/>
      <c r="C65" s="13"/>
      <c r="D65" s="95"/>
      <c r="E65" s="51"/>
      <c r="F65" s="130" t="str">
        <f t="shared" ca="1" si="0"/>
        <v/>
      </c>
    </row>
    <row r="66" spans="1:6" ht="13.9" customHeight="1">
      <c r="A66" s="42"/>
      <c r="B66" s="73"/>
      <c r="C66" s="13"/>
      <c r="D66" s="95"/>
      <c r="E66" s="51"/>
      <c r="F66" s="130" t="str">
        <f t="shared" ca="1" si="0"/>
        <v/>
      </c>
    </row>
    <row r="67" spans="1:6" ht="13.9" customHeight="1">
      <c r="A67" s="42"/>
      <c r="B67" s="73"/>
      <c r="C67" s="13"/>
      <c r="D67" s="95"/>
      <c r="E67" s="51"/>
      <c r="F67" s="130" t="str">
        <f t="shared" ca="1" si="0"/>
        <v/>
      </c>
    </row>
    <row r="68" spans="1:6">
      <c r="A68" s="42"/>
      <c r="B68" s="73"/>
      <c r="C68" s="13"/>
      <c r="D68" s="95"/>
      <c r="E68" s="51"/>
      <c r="F68" s="130" t="str">
        <f t="shared" ref="F68:F131" ca="1" si="1">IFERROR(_xlfn.IFS(D68="Chèque",1,D68="Cash",2,D68="CV",3),"")</f>
        <v/>
      </c>
    </row>
    <row r="69" spans="1:6" ht="13.9" customHeight="1">
      <c r="A69" s="42"/>
      <c r="B69" s="73"/>
      <c r="C69" s="13"/>
      <c r="D69" s="95"/>
      <c r="E69" s="51"/>
      <c r="F69" s="130" t="str">
        <f t="shared" ca="1" si="1"/>
        <v/>
      </c>
    </row>
    <row r="70" spans="1:6" ht="24.6" customHeight="1">
      <c r="A70" s="42"/>
      <c r="B70" s="73"/>
      <c r="C70" s="13"/>
      <c r="D70" s="95"/>
      <c r="E70" s="51"/>
      <c r="F70" s="130" t="str">
        <f t="shared" ca="1" si="1"/>
        <v/>
      </c>
    </row>
    <row r="71" spans="1:6">
      <c r="A71" s="42"/>
      <c r="B71" s="73"/>
      <c r="C71" s="13"/>
      <c r="D71" s="95"/>
      <c r="E71" s="51"/>
      <c r="F71" s="130" t="str">
        <f t="shared" ca="1" si="1"/>
        <v/>
      </c>
    </row>
    <row r="72" spans="1:6">
      <c r="A72" s="42"/>
      <c r="B72" s="73"/>
      <c r="C72" s="13"/>
      <c r="D72" s="95"/>
      <c r="E72" s="51"/>
      <c r="F72" s="130" t="str">
        <f ca="1">IFERROR(_xlfn.IFS(D72="Chèque",1,D72="Cash",2,D72="CV",3),"")</f>
        <v/>
      </c>
    </row>
    <row r="73" spans="1:6">
      <c r="A73" s="42"/>
      <c r="B73" s="73"/>
      <c r="C73" s="13"/>
      <c r="D73" s="95"/>
      <c r="E73" s="51"/>
      <c r="F73" s="130" t="str">
        <f t="shared" ca="1" si="1"/>
        <v/>
      </c>
    </row>
    <row r="74" spans="1:6">
      <c r="A74" s="42"/>
      <c r="B74" s="73"/>
      <c r="C74" s="13"/>
      <c r="D74" s="95"/>
      <c r="E74" s="51"/>
      <c r="F74" s="130" t="str">
        <f t="shared" ca="1" si="1"/>
        <v/>
      </c>
    </row>
    <row r="75" spans="1:6">
      <c r="A75" s="39"/>
      <c r="B75" s="73"/>
      <c r="C75" s="13"/>
      <c r="D75" s="95"/>
      <c r="E75" s="51"/>
      <c r="F75" s="130" t="str">
        <f t="shared" ca="1" si="1"/>
        <v/>
      </c>
    </row>
    <row r="76" spans="1:6" ht="13.9" customHeight="1">
      <c r="A76" s="107"/>
      <c r="B76" s="73"/>
      <c r="C76" s="104"/>
      <c r="D76" s="108"/>
      <c r="E76" s="56"/>
      <c r="F76" s="130" t="str">
        <f t="shared" ca="1" si="1"/>
        <v/>
      </c>
    </row>
    <row r="77" spans="1:6" ht="13.9" hidden="1" customHeight="1">
      <c r="A77" s="168"/>
      <c r="B77" s="174"/>
      <c r="C77" s="168"/>
      <c r="D77" s="169"/>
      <c r="E77" s="138"/>
      <c r="F77" s="130" t="str">
        <f t="shared" ca="1" si="1"/>
        <v/>
      </c>
    </row>
    <row r="78" spans="1:6" ht="13.9" hidden="1" customHeight="1">
      <c r="A78" s="166"/>
      <c r="B78" s="173"/>
      <c r="C78" s="168"/>
      <c r="D78" s="169"/>
      <c r="E78" s="138"/>
      <c r="F78" s="130" t="str">
        <f t="shared" ca="1" si="1"/>
        <v/>
      </c>
    </row>
    <row r="79" spans="1:6" ht="13.9" hidden="1" customHeight="1">
      <c r="A79" s="166"/>
      <c r="B79" s="167"/>
      <c r="C79" s="168"/>
      <c r="D79" s="169"/>
      <c r="E79" s="138"/>
      <c r="F79" s="130" t="str">
        <f t="shared" ca="1" si="1"/>
        <v/>
      </c>
    </row>
    <row r="80" spans="1:6" ht="13.9" hidden="1" customHeight="1">
      <c r="A80" s="109"/>
      <c r="B80" s="172"/>
      <c r="C80" s="110"/>
      <c r="D80" s="110"/>
      <c r="E80" s="111"/>
      <c r="F80" s="130" t="str">
        <f t="shared" ca="1" si="1"/>
        <v/>
      </c>
    </row>
    <row r="81" spans="1:6" ht="13.9" hidden="1" customHeight="1">
      <c r="A81" s="161"/>
      <c r="B81" s="161"/>
      <c r="C81" s="156"/>
      <c r="D81" s="156"/>
      <c r="F81" s="130" t="str">
        <f t="shared" ca="1" si="1"/>
        <v/>
      </c>
    </row>
    <row r="82" spans="1:6" ht="13.9" hidden="1" customHeight="1">
      <c r="A82" s="161"/>
      <c r="B82" s="161"/>
      <c r="C82" s="156"/>
      <c r="D82" s="156"/>
      <c r="F82" s="130" t="str">
        <f t="shared" ca="1" si="1"/>
        <v/>
      </c>
    </row>
    <row r="83" spans="1:6" ht="13.9" hidden="1" customHeight="1">
      <c r="A83" s="161"/>
      <c r="B83" s="161"/>
      <c r="C83" s="156"/>
      <c r="D83" s="156"/>
      <c r="F83" s="130" t="str">
        <f t="shared" ca="1" si="1"/>
        <v/>
      </c>
    </row>
    <row r="84" spans="1:6" ht="13.9" hidden="1" customHeight="1">
      <c r="A84" s="161"/>
      <c r="B84" s="161"/>
      <c r="C84" s="156"/>
      <c r="D84" s="156"/>
      <c r="F84" s="130" t="str">
        <f t="shared" ca="1" si="1"/>
        <v/>
      </c>
    </row>
    <row r="85" spans="1:6" ht="13.9" hidden="1" customHeight="1">
      <c r="A85" s="161"/>
      <c r="B85" s="161"/>
      <c r="C85" s="156"/>
      <c r="D85" s="156"/>
      <c r="F85" s="130" t="str">
        <f t="shared" ca="1" si="1"/>
        <v/>
      </c>
    </row>
    <row r="86" spans="1:6" ht="13.9" hidden="1" customHeight="1">
      <c r="A86" s="161"/>
      <c r="B86" s="161"/>
      <c r="C86" s="156"/>
      <c r="D86" s="156"/>
      <c r="F86" s="130" t="str">
        <f t="shared" ca="1" si="1"/>
        <v/>
      </c>
    </row>
    <row r="87" spans="1:6" ht="13.9" hidden="1" customHeight="1">
      <c r="A87" s="161"/>
      <c r="B87" s="161"/>
      <c r="C87" s="156"/>
      <c r="D87" s="156"/>
      <c r="F87" s="130" t="str">
        <f t="shared" ca="1" si="1"/>
        <v/>
      </c>
    </row>
    <row r="88" spans="1:6" ht="13.9" hidden="1" customHeight="1">
      <c r="A88" s="161"/>
      <c r="B88" s="161"/>
      <c r="C88" s="156"/>
      <c r="D88" s="156"/>
      <c r="F88" s="130" t="str">
        <f t="shared" ca="1" si="1"/>
        <v/>
      </c>
    </row>
    <row r="89" spans="1:6" ht="13.9" hidden="1" customHeight="1">
      <c r="A89" s="161"/>
      <c r="B89" s="161"/>
      <c r="C89" s="156"/>
      <c r="D89" s="156"/>
      <c r="F89" s="130" t="str">
        <f t="shared" ca="1" si="1"/>
        <v/>
      </c>
    </row>
    <row r="90" spans="1:6" ht="13.9" hidden="1" customHeight="1">
      <c r="A90" s="161"/>
      <c r="B90" s="161"/>
      <c r="C90" s="156"/>
      <c r="D90" s="156"/>
      <c r="F90" s="130" t="str">
        <f t="shared" ca="1" si="1"/>
        <v/>
      </c>
    </row>
    <row r="91" spans="1:6" ht="13.9" hidden="1" customHeight="1">
      <c r="A91" s="161"/>
      <c r="B91" s="161"/>
      <c r="C91" s="156"/>
      <c r="D91" s="156"/>
      <c r="F91" s="130" t="str">
        <f t="shared" ca="1" si="1"/>
        <v/>
      </c>
    </row>
    <row r="92" spans="1:6" ht="13.9" hidden="1" customHeight="1">
      <c r="A92" s="161"/>
      <c r="B92" s="161"/>
      <c r="C92" s="156"/>
      <c r="D92" s="156"/>
      <c r="F92" s="130" t="str">
        <f t="shared" ca="1" si="1"/>
        <v/>
      </c>
    </row>
    <row r="93" spans="1:6" ht="13.9" hidden="1" customHeight="1">
      <c r="A93" s="161"/>
      <c r="B93" s="161"/>
      <c r="C93" s="156"/>
      <c r="D93" s="156"/>
      <c r="F93" s="130" t="str">
        <f t="shared" ca="1" si="1"/>
        <v/>
      </c>
    </row>
    <row r="94" spans="1:6" ht="13.9" hidden="1" customHeight="1">
      <c r="A94" s="161"/>
      <c r="B94" s="161"/>
      <c r="C94" s="156"/>
      <c r="D94" s="156"/>
      <c r="F94" s="130" t="str">
        <f t="shared" ca="1" si="1"/>
        <v/>
      </c>
    </row>
    <row r="95" spans="1:6" ht="13.9" hidden="1" customHeight="1">
      <c r="A95" s="161"/>
      <c r="B95" s="161"/>
      <c r="C95" s="156"/>
      <c r="D95" s="156"/>
      <c r="F95" s="130" t="str">
        <f t="shared" ca="1" si="1"/>
        <v/>
      </c>
    </row>
    <row r="96" spans="1:6" ht="13.9" hidden="1" customHeight="1">
      <c r="A96" s="161"/>
      <c r="B96" s="161"/>
      <c r="C96" s="156"/>
      <c r="D96" s="156"/>
      <c r="F96" s="130" t="str">
        <f t="shared" ca="1" si="1"/>
        <v/>
      </c>
    </row>
    <row r="97" spans="1:6" ht="13.9" hidden="1" customHeight="1">
      <c r="A97" s="161"/>
      <c r="B97" s="161"/>
      <c r="C97" s="156"/>
      <c r="D97" s="156"/>
      <c r="F97" s="130" t="str">
        <f t="shared" ca="1" si="1"/>
        <v/>
      </c>
    </row>
    <row r="98" spans="1:6" ht="13.9" hidden="1" customHeight="1">
      <c r="A98" s="161"/>
      <c r="B98" s="161"/>
      <c r="C98" s="156"/>
      <c r="D98" s="156"/>
      <c r="F98" s="130" t="str">
        <f t="shared" ca="1" si="1"/>
        <v/>
      </c>
    </row>
    <row r="99" spans="1:6" ht="13.9" hidden="1" customHeight="1">
      <c r="A99" s="161"/>
      <c r="B99" s="161"/>
      <c r="C99" s="156"/>
      <c r="D99" s="156"/>
      <c r="F99" s="130" t="str">
        <f t="shared" ca="1" si="1"/>
        <v/>
      </c>
    </row>
    <row r="100" spans="1:6" ht="13.9" hidden="1" customHeight="1">
      <c r="A100" s="161"/>
      <c r="B100" s="161"/>
      <c r="C100" s="156"/>
      <c r="D100" s="156"/>
      <c r="F100" s="130" t="str">
        <f t="shared" ca="1" si="1"/>
        <v/>
      </c>
    </row>
    <row r="101" spans="1:6" ht="13.9" hidden="1" customHeight="1">
      <c r="A101" s="161"/>
      <c r="B101" s="161"/>
      <c r="C101" s="156"/>
      <c r="D101" s="156"/>
      <c r="F101" s="130" t="str">
        <f t="shared" ca="1" si="1"/>
        <v/>
      </c>
    </row>
    <row r="102" spans="1:6" ht="13.9" hidden="1" customHeight="1">
      <c r="A102" s="161"/>
      <c r="B102" s="161"/>
      <c r="C102" s="156"/>
      <c r="D102" s="156"/>
      <c r="F102" s="130" t="str">
        <f t="shared" ca="1" si="1"/>
        <v/>
      </c>
    </row>
    <row r="103" spans="1:6" ht="13.9" hidden="1" customHeight="1">
      <c r="A103" s="161"/>
      <c r="B103" s="161"/>
      <c r="C103" s="156"/>
      <c r="D103" s="156"/>
      <c r="F103" s="130" t="str">
        <f t="shared" ca="1" si="1"/>
        <v/>
      </c>
    </row>
    <row r="104" spans="1:6" ht="13.9" hidden="1" customHeight="1">
      <c r="A104" s="161"/>
      <c r="B104" s="161"/>
      <c r="C104" s="156"/>
      <c r="D104" s="156"/>
      <c r="F104" s="130" t="str">
        <f t="shared" ca="1" si="1"/>
        <v/>
      </c>
    </row>
    <row r="105" spans="1:6" ht="13.9" hidden="1" customHeight="1">
      <c r="A105" s="161"/>
      <c r="B105" s="161"/>
      <c r="C105" s="156"/>
      <c r="D105" s="156"/>
      <c r="F105" s="130" t="str">
        <f t="shared" ca="1" si="1"/>
        <v/>
      </c>
    </row>
    <row r="106" spans="1:6" ht="13.9" hidden="1" customHeight="1">
      <c r="A106" s="161"/>
      <c r="B106" s="161"/>
      <c r="C106" s="156"/>
      <c r="D106" s="156"/>
      <c r="F106" s="130" t="str">
        <f t="shared" ca="1" si="1"/>
        <v/>
      </c>
    </row>
    <row r="107" spans="1:6" ht="13.9" hidden="1" customHeight="1">
      <c r="A107" s="161"/>
      <c r="B107" s="161"/>
      <c r="C107" s="156"/>
      <c r="D107" s="156"/>
      <c r="F107" s="130" t="str">
        <f t="shared" ca="1" si="1"/>
        <v/>
      </c>
    </row>
    <row r="108" spans="1:6" ht="13.9" hidden="1" customHeight="1">
      <c r="A108" s="161"/>
      <c r="B108" s="161"/>
      <c r="C108" s="156"/>
      <c r="D108" s="156"/>
      <c r="F108" s="130" t="str">
        <f t="shared" ca="1" si="1"/>
        <v/>
      </c>
    </row>
    <row r="109" spans="1:6" ht="13.9" hidden="1" customHeight="1">
      <c r="A109" s="161"/>
      <c r="B109" s="161"/>
      <c r="C109" s="156"/>
      <c r="D109" s="156"/>
      <c r="F109" s="130" t="str">
        <f t="shared" ca="1" si="1"/>
        <v/>
      </c>
    </row>
    <row r="110" spans="1:6" ht="13.9" hidden="1" customHeight="1">
      <c r="A110" s="161"/>
      <c r="B110" s="161"/>
      <c r="C110" s="156"/>
      <c r="D110" s="156"/>
      <c r="F110" s="130" t="str">
        <f t="shared" ca="1" si="1"/>
        <v/>
      </c>
    </row>
    <row r="111" spans="1:6" ht="13.9" hidden="1" customHeight="1">
      <c r="A111" s="161"/>
      <c r="B111" s="161"/>
      <c r="C111" s="156"/>
      <c r="D111" s="156"/>
      <c r="F111" s="130" t="str">
        <f t="shared" ca="1" si="1"/>
        <v/>
      </c>
    </row>
    <row r="112" spans="1:6" ht="13.9" hidden="1" customHeight="1">
      <c r="A112" s="161"/>
      <c r="B112" s="161"/>
      <c r="C112" s="156"/>
      <c r="D112" s="156"/>
      <c r="F112" s="130" t="str">
        <f t="shared" ca="1" si="1"/>
        <v/>
      </c>
    </row>
    <row r="113" spans="1:6" ht="13.9" hidden="1" customHeight="1">
      <c r="A113" s="161"/>
      <c r="B113" s="161"/>
      <c r="C113" s="156"/>
      <c r="D113" s="156"/>
      <c r="F113" s="130" t="str">
        <f t="shared" ca="1" si="1"/>
        <v/>
      </c>
    </row>
    <row r="114" spans="1:6" ht="13.9" hidden="1" customHeight="1">
      <c r="A114" s="161"/>
      <c r="B114" s="161"/>
      <c r="C114" s="156"/>
      <c r="D114" s="156"/>
      <c r="F114" s="130" t="str">
        <f t="shared" ca="1" si="1"/>
        <v/>
      </c>
    </row>
    <row r="115" spans="1:6" ht="13.9" hidden="1" customHeight="1">
      <c r="A115" s="161"/>
      <c r="B115" s="161"/>
      <c r="C115" s="156"/>
      <c r="D115" s="156"/>
      <c r="F115" s="130" t="str">
        <f t="shared" ca="1" si="1"/>
        <v/>
      </c>
    </row>
    <row r="116" spans="1:6" ht="13.9" hidden="1" customHeight="1">
      <c r="A116" s="161"/>
      <c r="B116" s="161"/>
      <c r="C116" s="156"/>
      <c r="D116" s="156"/>
      <c r="F116" s="130" t="str">
        <f t="shared" ca="1" si="1"/>
        <v/>
      </c>
    </row>
    <row r="117" spans="1:6" ht="13.9" hidden="1" customHeight="1">
      <c r="A117" s="161"/>
      <c r="B117" s="161"/>
      <c r="C117" s="156"/>
      <c r="D117" s="156"/>
      <c r="F117" s="130" t="str">
        <f t="shared" ca="1" si="1"/>
        <v/>
      </c>
    </row>
    <row r="118" spans="1:6" ht="13.9" hidden="1" customHeight="1">
      <c r="A118" s="161"/>
      <c r="B118" s="161"/>
      <c r="C118" s="156"/>
      <c r="D118" s="156"/>
      <c r="F118" s="130" t="str">
        <f t="shared" ca="1" si="1"/>
        <v/>
      </c>
    </row>
    <row r="119" spans="1:6" ht="13.9" hidden="1" customHeight="1">
      <c r="A119" s="161"/>
      <c r="B119" s="161"/>
      <c r="C119" s="156"/>
      <c r="D119" s="156"/>
      <c r="F119" s="130" t="str">
        <f t="shared" ca="1" si="1"/>
        <v/>
      </c>
    </row>
    <row r="120" spans="1:6" ht="13.9" hidden="1" customHeight="1">
      <c r="A120" s="161"/>
      <c r="B120" s="161"/>
      <c r="C120" s="156"/>
      <c r="D120" s="156"/>
      <c r="F120" s="130" t="str">
        <f t="shared" ca="1" si="1"/>
        <v/>
      </c>
    </row>
    <row r="121" spans="1:6" ht="13.9" hidden="1" customHeight="1">
      <c r="A121" s="161"/>
      <c r="B121" s="161"/>
      <c r="C121" s="156"/>
      <c r="D121" s="156"/>
      <c r="F121" s="130" t="str">
        <f t="shared" ca="1" si="1"/>
        <v/>
      </c>
    </row>
    <row r="122" spans="1:6" ht="13.9" hidden="1" customHeight="1">
      <c r="A122" s="161"/>
      <c r="B122" s="161"/>
      <c r="C122" s="156"/>
      <c r="D122" s="156"/>
      <c r="F122" s="130" t="str">
        <f t="shared" ca="1" si="1"/>
        <v/>
      </c>
    </row>
    <row r="123" spans="1:6" ht="13.9" hidden="1" customHeight="1">
      <c r="A123" s="161"/>
      <c r="B123" s="161"/>
      <c r="C123" s="156"/>
      <c r="D123" s="156"/>
      <c r="F123" s="130" t="str">
        <f t="shared" ca="1" si="1"/>
        <v/>
      </c>
    </row>
    <row r="124" spans="1:6" ht="13.9" hidden="1" customHeight="1">
      <c r="A124" s="161"/>
      <c r="B124" s="161"/>
      <c r="C124" s="156"/>
      <c r="D124" s="156"/>
      <c r="F124" s="130" t="str">
        <f t="shared" ca="1" si="1"/>
        <v/>
      </c>
    </row>
    <row r="125" spans="1:6" ht="13.9" hidden="1" customHeight="1">
      <c r="A125" s="161"/>
      <c r="B125" s="161"/>
      <c r="C125" s="156"/>
      <c r="D125" s="156"/>
      <c r="F125" s="130" t="str">
        <f t="shared" ca="1" si="1"/>
        <v/>
      </c>
    </row>
    <row r="126" spans="1:6" ht="13.9" hidden="1" customHeight="1">
      <c r="A126" s="161"/>
      <c r="B126" s="161"/>
      <c r="C126" s="156"/>
      <c r="D126" s="156"/>
      <c r="F126" s="130" t="str">
        <f t="shared" ca="1" si="1"/>
        <v/>
      </c>
    </row>
    <row r="127" spans="1:6" ht="13.9" hidden="1" customHeight="1">
      <c r="A127" s="161"/>
      <c r="B127" s="161"/>
      <c r="C127" s="156"/>
      <c r="D127" s="156"/>
      <c r="F127" s="130" t="str">
        <f t="shared" ca="1" si="1"/>
        <v/>
      </c>
    </row>
    <row r="128" spans="1:6" ht="13.9" hidden="1" customHeight="1">
      <c r="A128" s="161"/>
      <c r="B128" s="161"/>
      <c r="C128" s="156"/>
      <c r="D128" s="156"/>
      <c r="F128" s="130" t="str">
        <f t="shared" ca="1" si="1"/>
        <v/>
      </c>
    </row>
    <row r="129" spans="1:6" ht="13.9" hidden="1" customHeight="1">
      <c r="A129" s="161"/>
      <c r="B129" s="161"/>
      <c r="C129" s="156"/>
      <c r="D129" s="156"/>
      <c r="F129" s="130" t="str">
        <f t="shared" ca="1" si="1"/>
        <v/>
      </c>
    </row>
    <row r="130" spans="1:6" ht="13.9" hidden="1" customHeight="1">
      <c r="A130" s="161"/>
      <c r="B130" s="161"/>
      <c r="C130" s="156"/>
      <c r="D130" s="156"/>
      <c r="F130" s="130" t="str">
        <f t="shared" ca="1" si="1"/>
        <v/>
      </c>
    </row>
    <row r="131" spans="1:6" ht="13.9" hidden="1" customHeight="1">
      <c r="A131" s="161"/>
      <c r="B131" s="161"/>
      <c r="C131" s="156"/>
      <c r="D131" s="156"/>
      <c r="F131" s="130" t="str">
        <f t="shared" ca="1" si="1"/>
        <v/>
      </c>
    </row>
    <row r="132" spans="1:6" ht="13.9" hidden="1" customHeight="1">
      <c r="A132" s="161"/>
      <c r="B132" s="161"/>
      <c r="C132" s="156"/>
      <c r="D132" s="156"/>
      <c r="F132" s="130" t="str">
        <f t="shared" ref="F132:F195" ca="1" si="2">IFERROR(_xlfn.IFS(D132="Chèque",1,D132="Cash",2,D132="CV",3),"")</f>
        <v/>
      </c>
    </row>
    <row r="133" spans="1:6" ht="13.9" hidden="1" customHeight="1">
      <c r="A133" s="161"/>
      <c r="B133" s="161"/>
      <c r="C133" s="156"/>
      <c r="D133" s="156"/>
      <c r="F133" s="130" t="str">
        <f t="shared" ca="1" si="2"/>
        <v/>
      </c>
    </row>
    <row r="134" spans="1:6" ht="60.6" hidden="1" customHeight="1">
      <c r="A134" s="162"/>
      <c r="B134" s="161"/>
      <c r="C134" s="156"/>
      <c r="D134" s="156"/>
      <c r="F134" s="130" t="str">
        <f t="shared" ca="1" si="2"/>
        <v/>
      </c>
    </row>
    <row r="135" spans="1:6" ht="13.9" customHeight="1">
      <c r="A135" s="160"/>
      <c r="B135" s="161"/>
      <c r="C135" s="157"/>
      <c r="D135" s="157"/>
      <c r="F135" s="130" t="str">
        <f t="shared" ca="1" si="2"/>
        <v/>
      </c>
    </row>
    <row r="136" spans="1:6" ht="13.9" customHeight="1">
      <c r="A136" s="160"/>
      <c r="B136" s="161"/>
      <c r="C136" s="157"/>
      <c r="D136" s="157"/>
      <c r="F136" s="130" t="str">
        <f t="shared" ca="1" si="2"/>
        <v/>
      </c>
    </row>
    <row r="137" spans="1:6" ht="13.9" customHeight="1">
      <c r="A137" s="160"/>
      <c r="B137" s="161"/>
      <c r="C137" s="157"/>
      <c r="D137" s="157"/>
      <c r="F137" s="130" t="str">
        <f t="shared" ca="1" si="2"/>
        <v/>
      </c>
    </row>
    <row r="138" spans="1:6" ht="13.9" customHeight="1">
      <c r="A138" s="160"/>
      <c r="B138" s="161"/>
      <c r="C138" s="157"/>
      <c r="D138" s="157"/>
      <c r="F138" s="130" t="str">
        <f t="shared" ca="1" si="2"/>
        <v/>
      </c>
    </row>
    <row r="139" spans="1:6" ht="13.9" customHeight="1">
      <c r="A139" s="163"/>
      <c r="C139" s="158"/>
      <c r="D139" s="159"/>
      <c r="F139" s="130" t="str">
        <f t="shared" ca="1" si="2"/>
        <v/>
      </c>
    </row>
    <row r="140" spans="1:6">
      <c r="A140" s="176"/>
      <c r="B140" s="177"/>
      <c r="C140" s="177"/>
      <c r="D140" s="178"/>
      <c r="F140" s="130" t="str">
        <f t="shared" ca="1" si="2"/>
        <v/>
      </c>
    </row>
    <row r="141" spans="1:6" ht="13.9" customHeight="1">
      <c r="A141" s="179"/>
      <c r="B141" s="179"/>
      <c r="C141" s="180"/>
      <c r="D141" s="178"/>
      <c r="F141" s="130" t="str">
        <f t="shared" ca="1" si="2"/>
        <v/>
      </c>
    </row>
    <row r="142" spans="1:6" ht="13.9" hidden="1" customHeight="1">
      <c r="A142" s="182"/>
      <c r="D142" s="183"/>
      <c r="F142" s="130" t="str">
        <f t="shared" ca="1" si="2"/>
        <v/>
      </c>
    </row>
    <row r="143" spans="1:6" ht="13.9" hidden="1" customHeight="1">
      <c r="A143" s="184"/>
      <c r="B143" s="204"/>
      <c r="C143" s="204"/>
      <c r="D143" s="185"/>
      <c r="F143" s="130" t="str">
        <f t="shared" ca="1" si="2"/>
        <v/>
      </c>
    </row>
    <row r="144" spans="1:6" ht="13.9" hidden="1" customHeight="1">
      <c r="A144" s="186"/>
      <c r="B144" s="187"/>
      <c r="C144" s="188"/>
      <c r="D144" s="189"/>
      <c r="F144" s="130" t="str">
        <f t="shared" ca="1" si="2"/>
        <v/>
      </c>
    </row>
    <row r="145" spans="1:6" ht="13.9" hidden="1" customHeight="1">
      <c r="A145" s="179"/>
      <c r="B145" s="190"/>
      <c r="C145" s="190"/>
      <c r="D145" s="190"/>
      <c r="F145" s="130" t="str">
        <f t="shared" ca="1" si="2"/>
        <v/>
      </c>
    </row>
    <row r="146" spans="1:6" ht="13.9" hidden="1" customHeight="1">
      <c r="A146" s="160"/>
      <c r="B146" s="160"/>
      <c r="F146" s="130" t="str">
        <f t="shared" ca="1" si="2"/>
        <v/>
      </c>
    </row>
    <row r="147" spans="1:6" ht="13.9" hidden="1" customHeight="1">
      <c r="A147" s="191"/>
      <c r="B147" s="191"/>
      <c r="C147" s="191"/>
      <c r="D147" s="191"/>
      <c r="F147" s="130" t="str">
        <f t="shared" ca="1" si="2"/>
        <v/>
      </c>
    </row>
    <row r="148" spans="1:6" ht="13.9" hidden="1" customHeight="1">
      <c r="A148" s="161"/>
      <c r="B148" s="161"/>
      <c r="C148" s="156"/>
      <c r="D148" s="156"/>
      <c r="F148" s="130" t="str">
        <f t="shared" ca="1" si="2"/>
        <v/>
      </c>
    </row>
    <row r="149" spans="1:6" hidden="1">
      <c r="A149" s="161"/>
      <c r="B149" s="161"/>
      <c r="C149" s="156"/>
      <c r="D149" s="156"/>
      <c r="F149" s="130" t="str">
        <f t="shared" ca="1" si="2"/>
        <v/>
      </c>
    </row>
    <row r="150" spans="1:6" ht="13.9" hidden="1" customHeight="1">
      <c r="A150" s="161"/>
      <c r="B150" s="161"/>
      <c r="C150" s="156"/>
      <c r="D150" s="156"/>
      <c r="F150" s="130" t="str">
        <f t="shared" ca="1" si="2"/>
        <v/>
      </c>
    </row>
    <row r="151" spans="1:6" ht="13.9" hidden="1" customHeight="1">
      <c r="A151" s="161"/>
      <c r="B151" s="161"/>
      <c r="C151" s="156"/>
      <c r="D151" s="156"/>
      <c r="F151" s="130" t="str">
        <f t="shared" ca="1" si="2"/>
        <v/>
      </c>
    </row>
    <row r="152" spans="1:6" ht="13.9" hidden="1" customHeight="1">
      <c r="A152" s="161"/>
      <c r="B152" s="161"/>
      <c r="C152" s="156"/>
      <c r="D152" s="156"/>
      <c r="F152" s="130" t="str">
        <f t="shared" ca="1" si="2"/>
        <v/>
      </c>
    </row>
    <row r="153" spans="1:6" ht="13.9" hidden="1" customHeight="1">
      <c r="A153" s="161"/>
      <c r="B153" s="161"/>
      <c r="C153" s="156"/>
      <c r="D153" s="156"/>
      <c r="F153" s="130" t="str">
        <f t="shared" ca="1" si="2"/>
        <v/>
      </c>
    </row>
    <row r="154" spans="1:6" ht="13.9" hidden="1" customHeight="1">
      <c r="A154" s="161"/>
      <c r="B154" s="161"/>
      <c r="C154" s="156"/>
      <c r="D154" s="156"/>
      <c r="F154" s="130" t="str">
        <f t="shared" ca="1" si="2"/>
        <v/>
      </c>
    </row>
    <row r="155" spans="1:6" ht="13.9" hidden="1" customHeight="1">
      <c r="A155" s="161"/>
      <c r="B155" s="161"/>
      <c r="C155" s="156"/>
      <c r="D155" s="156"/>
      <c r="F155" s="130" t="str">
        <f t="shared" ca="1" si="2"/>
        <v/>
      </c>
    </row>
    <row r="156" spans="1:6" ht="13.9" hidden="1" customHeight="1">
      <c r="A156" s="161"/>
      <c r="B156" s="161"/>
      <c r="C156" s="156"/>
      <c r="D156" s="156"/>
      <c r="F156" s="130" t="str">
        <f t="shared" ca="1" si="2"/>
        <v/>
      </c>
    </row>
    <row r="157" spans="1:6" ht="13.9" hidden="1" customHeight="1">
      <c r="A157" s="161"/>
      <c r="B157" s="161"/>
      <c r="C157" s="156"/>
      <c r="D157" s="156"/>
      <c r="F157" s="130" t="str">
        <f t="shared" ca="1" si="2"/>
        <v/>
      </c>
    </row>
    <row r="158" spans="1:6" ht="13.9" hidden="1" customHeight="1">
      <c r="A158" s="161"/>
      <c r="B158" s="161"/>
      <c r="C158" s="156"/>
      <c r="D158" s="156"/>
      <c r="F158" s="130" t="str">
        <f t="shared" ca="1" si="2"/>
        <v/>
      </c>
    </row>
    <row r="159" spans="1:6" ht="13.9" hidden="1" customHeight="1">
      <c r="A159" s="161"/>
      <c r="B159" s="161"/>
      <c r="C159" s="156"/>
      <c r="D159" s="156"/>
      <c r="F159" s="130" t="str">
        <f t="shared" ca="1" si="2"/>
        <v/>
      </c>
    </row>
    <row r="160" spans="1:6" ht="13.9" hidden="1" customHeight="1">
      <c r="A160" s="161"/>
      <c r="B160" s="161"/>
      <c r="C160" s="156"/>
      <c r="D160" s="156"/>
      <c r="F160" s="130" t="str">
        <f t="shared" ca="1" si="2"/>
        <v/>
      </c>
    </row>
    <row r="161" spans="1:6" ht="13.9" hidden="1" customHeight="1">
      <c r="A161" s="161"/>
      <c r="B161" s="161"/>
      <c r="C161" s="156"/>
      <c r="D161" s="156"/>
      <c r="F161" s="130" t="str">
        <f t="shared" ca="1" si="2"/>
        <v/>
      </c>
    </row>
    <row r="162" spans="1:6" ht="13.9" hidden="1" customHeight="1">
      <c r="A162" s="161"/>
      <c r="B162" s="161"/>
      <c r="C162" s="156"/>
      <c r="D162" s="156"/>
      <c r="F162" s="130" t="str">
        <f t="shared" ca="1" si="2"/>
        <v/>
      </c>
    </row>
    <row r="163" spans="1:6" hidden="1">
      <c r="A163" s="161"/>
      <c r="B163" s="161"/>
      <c r="C163" s="156"/>
      <c r="D163" s="156"/>
      <c r="F163" s="130" t="str">
        <f t="shared" ca="1" si="2"/>
        <v/>
      </c>
    </row>
    <row r="164" spans="1:6" ht="13.9" hidden="1" customHeight="1">
      <c r="A164" s="161"/>
      <c r="B164" s="161"/>
      <c r="C164" s="156"/>
      <c r="D164" s="156"/>
      <c r="F164" s="130" t="str">
        <f t="shared" ca="1" si="2"/>
        <v/>
      </c>
    </row>
    <row r="165" spans="1:6" ht="13.9" hidden="1" customHeight="1">
      <c r="A165" s="161"/>
      <c r="B165" s="161"/>
      <c r="C165" s="156"/>
      <c r="D165" s="156"/>
      <c r="F165" s="130" t="str">
        <f t="shared" ca="1" si="2"/>
        <v/>
      </c>
    </row>
    <row r="166" spans="1:6" ht="13.9" hidden="1" customHeight="1">
      <c r="A166" s="161"/>
      <c r="B166" s="161"/>
      <c r="C166" s="156"/>
      <c r="D166" s="156"/>
      <c r="F166" s="130" t="str">
        <f t="shared" ca="1" si="2"/>
        <v/>
      </c>
    </row>
    <row r="167" spans="1:6" ht="13.9" hidden="1" customHeight="1">
      <c r="A167" s="161"/>
      <c r="B167" s="161"/>
      <c r="C167" s="156"/>
      <c r="D167" s="156"/>
      <c r="F167" s="130" t="str">
        <f t="shared" ca="1" si="2"/>
        <v/>
      </c>
    </row>
    <row r="168" spans="1:6" ht="13.9" hidden="1" customHeight="1">
      <c r="A168" s="161"/>
      <c r="B168" s="161"/>
      <c r="C168" s="156"/>
      <c r="D168" s="156"/>
      <c r="F168" s="130" t="str">
        <f t="shared" ca="1" si="2"/>
        <v/>
      </c>
    </row>
    <row r="169" spans="1:6" ht="13.9" hidden="1" customHeight="1">
      <c r="A169" s="161"/>
      <c r="B169" s="161"/>
      <c r="C169" s="156"/>
      <c r="D169" s="156"/>
      <c r="F169" s="130" t="str">
        <f t="shared" ca="1" si="2"/>
        <v/>
      </c>
    </row>
    <row r="170" spans="1:6" ht="13.9" hidden="1" customHeight="1">
      <c r="A170" s="161"/>
      <c r="B170" s="161"/>
      <c r="C170" s="156"/>
      <c r="D170" s="156"/>
      <c r="F170" s="130" t="str">
        <f t="shared" ca="1" si="2"/>
        <v/>
      </c>
    </row>
    <row r="171" spans="1:6" ht="13.9" hidden="1" customHeight="1">
      <c r="A171" s="161"/>
      <c r="B171" s="161"/>
      <c r="C171" s="156"/>
      <c r="D171" s="156"/>
      <c r="F171" s="130" t="str">
        <f t="shared" ca="1" si="2"/>
        <v/>
      </c>
    </row>
    <row r="172" spans="1:6" ht="13.9" hidden="1" customHeight="1">
      <c r="A172" s="161"/>
      <c r="B172" s="161"/>
      <c r="C172" s="156"/>
      <c r="D172" s="156"/>
      <c r="F172" s="130" t="str">
        <f t="shared" ca="1" si="2"/>
        <v/>
      </c>
    </row>
    <row r="173" spans="1:6" ht="13.9" hidden="1" customHeight="1">
      <c r="A173" s="161"/>
      <c r="B173" s="161"/>
      <c r="C173" s="156"/>
      <c r="D173" s="156"/>
      <c r="F173" s="130" t="str">
        <f t="shared" ca="1" si="2"/>
        <v/>
      </c>
    </row>
    <row r="174" spans="1:6" ht="13.9" hidden="1" customHeight="1">
      <c r="A174" s="161"/>
      <c r="B174" s="161"/>
      <c r="C174" s="156"/>
      <c r="D174" s="156"/>
      <c r="F174" s="130" t="str">
        <f t="shared" ca="1" si="2"/>
        <v/>
      </c>
    </row>
    <row r="175" spans="1:6" ht="13.9" hidden="1" customHeight="1">
      <c r="A175" s="161"/>
      <c r="B175" s="161"/>
      <c r="C175" s="156"/>
      <c r="D175" s="156"/>
      <c r="F175" s="130" t="str">
        <f t="shared" ca="1" si="2"/>
        <v/>
      </c>
    </row>
    <row r="176" spans="1:6" ht="13.9" hidden="1" customHeight="1">
      <c r="A176" s="161"/>
      <c r="B176" s="161"/>
      <c r="C176" s="156"/>
      <c r="D176" s="156"/>
      <c r="F176" s="130" t="str">
        <f t="shared" ca="1" si="2"/>
        <v/>
      </c>
    </row>
    <row r="177" spans="1:6" ht="13.9" hidden="1" customHeight="1">
      <c r="A177" s="161"/>
      <c r="B177" s="161"/>
      <c r="C177" s="156"/>
      <c r="D177" s="156"/>
      <c r="F177" s="130" t="str">
        <f t="shared" ca="1" si="2"/>
        <v/>
      </c>
    </row>
    <row r="178" spans="1:6" ht="13.9" hidden="1" customHeight="1">
      <c r="A178" s="161"/>
      <c r="B178" s="161"/>
      <c r="C178" s="156"/>
      <c r="D178" s="156"/>
      <c r="F178" s="130" t="str">
        <f t="shared" ca="1" si="2"/>
        <v/>
      </c>
    </row>
    <row r="179" spans="1:6" ht="13.9" hidden="1" customHeight="1">
      <c r="A179" s="161"/>
      <c r="B179" s="161"/>
      <c r="C179" s="156"/>
      <c r="D179" s="156"/>
      <c r="F179" s="130" t="str">
        <f t="shared" ca="1" si="2"/>
        <v/>
      </c>
    </row>
    <row r="180" spans="1:6" ht="13.9" hidden="1" customHeight="1">
      <c r="A180" s="161"/>
      <c r="B180" s="161"/>
      <c r="C180" s="156"/>
      <c r="D180" s="156"/>
      <c r="F180" s="130" t="str">
        <f t="shared" ca="1" si="2"/>
        <v/>
      </c>
    </row>
    <row r="181" spans="1:6" ht="13.9" hidden="1" customHeight="1">
      <c r="A181" s="161"/>
      <c r="B181" s="161"/>
      <c r="C181" s="156"/>
      <c r="D181" s="156"/>
      <c r="F181" s="130" t="str">
        <f t="shared" ca="1" si="2"/>
        <v/>
      </c>
    </row>
    <row r="182" spans="1:6" ht="13.9" hidden="1" customHeight="1">
      <c r="A182" s="161"/>
      <c r="B182" s="161"/>
      <c r="C182" s="156"/>
      <c r="D182" s="156"/>
      <c r="F182" s="130" t="str">
        <f t="shared" ca="1" si="2"/>
        <v/>
      </c>
    </row>
    <row r="183" spans="1:6" ht="13.9" hidden="1" customHeight="1">
      <c r="A183" s="161"/>
      <c r="B183" s="161"/>
      <c r="C183" s="156"/>
      <c r="D183" s="156"/>
      <c r="F183" s="130" t="str">
        <f t="shared" ca="1" si="2"/>
        <v/>
      </c>
    </row>
    <row r="184" spans="1:6" ht="13.9" hidden="1" customHeight="1">
      <c r="A184" s="161"/>
      <c r="B184" s="161"/>
      <c r="C184" s="156"/>
      <c r="D184" s="156"/>
      <c r="F184" s="130" t="str">
        <f t="shared" ca="1" si="2"/>
        <v/>
      </c>
    </row>
    <row r="185" spans="1:6" ht="13.9" hidden="1" customHeight="1">
      <c r="A185" s="161"/>
      <c r="B185" s="161"/>
      <c r="C185" s="156"/>
      <c r="D185" s="156"/>
      <c r="F185" s="130" t="str">
        <f t="shared" ca="1" si="2"/>
        <v/>
      </c>
    </row>
    <row r="186" spans="1:6" ht="13.9" hidden="1" customHeight="1">
      <c r="A186" s="161"/>
      <c r="B186" s="161"/>
      <c r="C186" s="156"/>
      <c r="D186" s="156"/>
      <c r="F186" s="130" t="str">
        <f t="shared" ca="1" si="2"/>
        <v/>
      </c>
    </row>
    <row r="187" spans="1:6" ht="13.9" hidden="1" customHeight="1">
      <c r="A187" s="161"/>
      <c r="B187" s="161"/>
      <c r="C187" s="156"/>
      <c r="D187" s="156"/>
      <c r="F187" s="130" t="str">
        <f t="shared" ca="1" si="2"/>
        <v/>
      </c>
    </row>
    <row r="188" spans="1:6" ht="13.9" hidden="1" customHeight="1">
      <c r="A188" s="161"/>
      <c r="B188" s="161"/>
      <c r="C188" s="156"/>
      <c r="D188" s="156"/>
      <c r="F188" s="130" t="str">
        <f t="shared" ca="1" si="2"/>
        <v/>
      </c>
    </row>
    <row r="189" spans="1:6" ht="13.9" hidden="1" customHeight="1">
      <c r="A189" s="161"/>
      <c r="B189" s="161"/>
      <c r="C189" s="156"/>
      <c r="D189" s="156"/>
      <c r="F189" s="130" t="str">
        <f t="shared" ca="1" si="2"/>
        <v/>
      </c>
    </row>
    <row r="190" spans="1:6" ht="13.9" hidden="1" customHeight="1">
      <c r="A190" s="161"/>
      <c r="B190" s="161"/>
      <c r="C190" s="156"/>
      <c r="D190" s="156"/>
      <c r="F190" s="130" t="str">
        <f t="shared" ca="1" si="2"/>
        <v/>
      </c>
    </row>
    <row r="191" spans="1:6" ht="13.9" hidden="1" customHeight="1">
      <c r="A191" s="161"/>
      <c r="B191" s="161"/>
      <c r="C191" s="156"/>
      <c r="D191" s="156"/>
      <c r="F191" s="130" t="str">
        <f t="shared" ca="1" si="2"/>
        <v/>
      </c>
    </row>
    <row r="192" spans="1:6" ht="13.9" hidden="1" customHeight="1">
      <c r="A192" s="161"/>
      <c r="B192" s="161"/>
      <c r="C192" s="156"/>
      <c r="D192" s="156"/>
      <c r="F192" s="130" t="str">
        <f t="shared" ca="1" si="2"/>
        <v/>
      </c>
    </row>
    <row r="193" spans="1:6" ht="13.9" hidden="1" customHeight="1">
      <c r="A193" s="161"/>
      <c r="B193" s="161"/>
      <c r="C193" s="156"/>
      <c r="D193" s="156"/>
      <c r="F193" s="130" t="str">
        <f t="shared" ca="1" si="2"/>
        <v/>
      </c>
    </row>
    <row r="194" spans="1:6" ht="13.9" hidden="1" customHeight="1">
      <c r="A194" s="161"/>
      <c r="B194" s="161"/>
      <c r="C194" s="156"/>
      <c r="D194" s="156"/>
      <c r="F194" s="130" t="str">
        <f t="shared" ca="1" si="2"/>
        <v/>
      </c>
    </row>
    <row r="195" spans="1:6" ht="13.9" hidden="1" customHeight="1">
      <c r="A195" s="161"/>
      <c r="B195" s="161"/>
      <c r="C195" s="156"/>
      <c r="D195" s="156"/>
      <c r="F195" s="130" t="str">
        <f t="shared" ca="1" si="2"/>
        <v/>
      </c>
    </row>
    <row r="196" spans="1:6" ht="13.9" hidden="1" customHeight="1">
      <c r="A196" s="161"/>
      <c r="B196" s="161"/>
      <c r="C196" s="156"/>
      <c r="D196" s="156"/>
      <c r="F196" s="130" t="str">
        <f t="shared" ref="F196:F259" ca="1" si="3">IFERROR(_xlfn.IFS(D196="Chèque",1,D196="Cash",2,D196="CV",3),"")</f>
        <v/>
      </c>
    </row>
    <row r="197" spans="1:6" ht="13.9" hidden="1" customHeight="1">
      <c r="A197" s="161"/>
      <c r="B197" s="161"/>
      <c r="C197" s="156"/>
      <c r="D197" s="156"/>
      <c r="F197" s="130" t="str">
        <f t="shared" ca="1" si="3"/>
        <v/>
      </c>
    </row>
    <row r="198" spans="1:6" hidden="1">
      <c r="A198" s="161"/>
      <c r="B198" s="161"/>
      <c r="C198" s="156"/>
      <c r="D198" s="156"/>
      <c r="F198" s="130" t="str">
        <f t="shared" ca="1" si="3"/>
        <v/>
      </c>
    </row>
    <row r="199" spans="1:6" hidden="1">
      <c r="A199" s="161"/>
      <c r="B199" s="161"/>
      <c r="C199" s="156"/>
      <c r="D199" s="156"/>
      <c r="F199" s="130" t="str">
        <f t="shared" ca="1" si="3"/>
        <v/>
      </c>
    </row>
    <row r="200" spans="1:6" hidden="1">
      <c r="A200" s="161"/>
      <c r="B200" s="161"/>
      <c r="C200" s="156"/>
      <c r="D200" s="156"/>
      <c r="F200" s="130" t="str">
        <f t="shared" ca="1" si="3"/>
        <v/>
      </c>
    </row>
    <row r="201" spans="1:6" hidden="1">
      <c r="A201" s="161"/>
      <c r="B201" s="161"/>
      <c r="C201" s="156"/>
      <c r="D201" s="156"/>
      <c r="F201" s="130" t="str">
        <f t="shared" ca="1" si="3"/>
        <v/>
      </c>
    </row>
    <row r="202" spans="1:6" hidden="1">
      <c r="A202" s="161"/>
      <c r="B202" s="161"/>
      <c r="C202" s="156"/>
      <c r="D202" s="156"/>
      <c r="F202" s="130" t="str">
        <f t="shared" ca="1" si="3"/>
        <v/>
      </c>
    </row>
    <row r="203" spans="1:6" hidden="1">
      <c r="A203" s="162"/>
      <c r="B203" s="161"/>
      <c r="C203" s="156"/>
      <c r="D203" s="156"/>
      <c r="F203" s="130" t="str">
        <f t="shared" ca="1" si="3"/>
        <v/>
      </c>
    </row>
    <row r="204" spans="1:6">
      <c r="A204" s="160"/>
      <c r="B204" s="161"/>
      <c r="C204" s="157"/>
      <c r="D204" s="157"/>
      <c r="F204" s="130" t="str">
        <f t="shared" ca="1" si="3"/>
        <v/>
      </c>
    </row>
    <row r="205" spans="1:6">
      <c r="A205" s="160"/>
      <c r="B205" s="161"/>
      <c r="C205" s="157"/>
      <c r="D205" s="157"/>
      <c r="F205" s="130" t="str">
        <f t="shared" ca="1" si="3"/>
        <v/>
      </c>
    </row>
    <row r="206" spans="1:6">
      <c r="A206" s="160"/>
      <c r="B206" s="161"/>
      <c r="C206" s="157"/>
      <c r="D206" s="157"/>
      <c r="F206" s="130" t="str">
        <f t="shared" ca="1" si="3"/>
        <v/>
      </c>
    </row>
    <row r="207" spans="1:6">
      <c r="A207" s="160"/>
      <c r="B207" s="161"/>
      <c r="C207" s="157"/>
      <c r="D207" s="157"/>
      <c r="F207" s="130" t="str">
        <f t="shared" ca="1" si="3"/>
        <v/>
      </c>
    </row>
    <row r="208" spans="1:6" ht="13.9" customHeight="1">
      <c r="A208" s="163"/>
      <c r="C208" s="158"/>
      <c r="D208" s="159"/>
      <c r="F208" s="130" t="str">
        <f t="shared" ca="1" si="3"/>
        <v/>
      </c>
    </row>
    <row r="209" spans="1:6" ht="13.9" hidden="1" customHeight="1">
      <c r="A209" s="176"/>
      <c r="B209" s="177"/>
      <c r="C209" s="177"/>
      <c r="D209" s="178"/>
      <c r="F209" s="130" t="str">
        <f t="shared" ca="1" si="3"/>
        <v/>
      </c>
    </row>
    <row r="210" spans="1:6" ht="13.9" hidden="1" customHeight="1">
      <c r="A210" s="179"/>
      <c r="B210" s="179"/>
      <c r="C210" s="180"/>
      <c r="D210" s="178"/>
      <c r="F210" s="130" t="str">
        <f t="shared" ca="1" si="3"/>
        <v/>
      </c>
    </row>
    <row r="211" spans="1:6" ht="13.9" hidden="1" customHeight="1">
      <c r="A211" s="182"/>
      <c r="D211" s="183"/>
      <c r="F211" s="130" t="str">
        <f t="shared" ca="1" si="3"/>
        <v/>
      </c>
    </row>
    <row r="212" spans="1:6" ht="13.9" hidden="1" customHeight="1">
      <c r="A212" s="184"/>
      <c r="B212" s="204"/>
      <c r="C212" s="204"/>
      <c r="D212" s="185"/>
      <c r="F212" s="130" t="str">
        <f t="shared" ca="1" si="3"/>
        <v/>
      </c>
    </row>
    <row r="213" spans="1:6" ht="13.9" hidden="1" customHeight="1">
      <c r="A213" s="186"/>
      <c r="B213" s="187"/>
      <c r="C213" s="188"/>
      <c r="D213" s="189"/>
      <c r="F213" s="130" t="str">
        <f t="shared" ca="1" si="3"/>
        <v/>
      </c>
    </row>
    <row r="214" spans="1:6" ht="13.9" hidden="1" customHeight="1">
      <c r="A214" s="179"/>
      <c r="B214" s="190"/>
      <c r="C214" s="190"/>
      <c r="D214" s="190"/>
      <c r="F214" s="130" t="str">
        <f t="shared" ca="1" si="3"/>
        <v/>
      </c>
    </row>
    <row r="215" spans="1:6" ht="13.9" hidden="1" customHeight="1">
      <c r="A215" s="160"/>
      <c r="B215" s="160"/>
      <c r="F215" s="130" t="str">
        <f t="shared" ca="1" si="3"/>
        <v/>
      </c>
    </row>
    <row r="216" spans="1:6" ht="13.9" hidden="1" customHeight="1">
      <c r="A216" s="191"/>
      <c r="B216" s="191"/>
      <c r="C216" s="191"/>
      <c r="D216" s="191"/>
      <c r="F216" s="130" t="str">
        <f t="shared" ca="1" si="3"/>
        <v/>
      </c>
    </row>
    <row r="217" spans="1:6" ht="13.9" hidden="1" customHeight="1">
      <c r="A217" s="161"/>
      <c r="B217" s="161"/>
      <c r="C217" s="156"/>
      <c r="D217" s="156"/>
      <c r="F217" s="130" t="str">
        <f t="shared" ca="1" si="3"/>
        <v/>
      </c>
    </row>
    <row r="218" spans="1:6" ht="13.9" hidden="1" customHeight="1">
      <c r="A218" s="161"/>
      <c r="B218" s="161"/>
      <c r="C218" s="156"/>
      <c r="D218" s="156"/>
      <c r="F218" s="130" t="str">
        <f t="shared" ca="1" si="3"/>
        <v/>
      </c>
    </row>
    <row r="219" spans="1:6" ht="13.9" hidden="1" customHeight="1">
      <c r="A219" s="161"/>
      <c r="B219" s="161"/>
      <c r="C219" s="156"/>
      <c r="D219" s="156"/>
      <c r="F219" s="130" t="str">
        <f t="shared" ca="1" si="3"/>
        <v/>
      </c>
    </row>
    <row r="220" spans="1:6" ht="13.9" hidden="1" customHeight="1">
      <c r="A220" s="161"/>
      <c r="B220" s="161"/>
      <c r="C220" s="156"/>
      <c r="D220" s="156"/>
      <c r="F220" s="130" t="str">
        <f t="shared" ca="1" si="3"/>
        <v/>
      </c>
    </row>
    <row r="221" spans="1:6" ht="13.9" hidden="1" customHeight="1">
      <c r="A221" s="161"/>
      <c r="B221" s="161"/>
      <c r="C221" s="156"/>
      <c r="D221" s="156"/>
      <c r="F221" s="130" t="str">
        <f t="shared" ca="1" si="3"/>
        <v/>
      </c>
    </row>
    <row r="222" spans="1:6" ht="13.9" hidden="1" customHeight="1">
      <c r="A222" s="161"/>
      <c r="B222" s="161"/>
      <c r="C222" s="156"/>
      <c r="D222" s="156"/>
      <c r="F222" s="130" t="str">
        <f t="shared" ca="1" si="3"/>
        <v/>
      </c>
    </row>
    <row r="223" spans="1:6" ht="13.9" hidden="1" customHeight="1">
      <c r="A223" s="161"/>
      <c r="B223" s="161"/>
      <c r="C223" s="156"/>
      <c r="D223" s="156"/>
      <c r="F223" s="130" t="str">
        <f t="shared" ca="1" si="3"/>
        <v/>
      </c>
    </row>
    <row r="224" spans="1:6" ht="13.9" hidden="1" customHeight="1">
      <c r="A224" s="161"/>
      <c r="B224" s="161"/>
      <c r="C224" s="156"/>
      <c r="D224" s="156"/>
      <c r="F224" s="130" t="str">
        <f t="shared" ca="1" si="3"/>
        <v/>
      </c>
    </row>
    <row r="225" spans="1:6" ht="13.9" hidden="1" customHeight="1">
      <c r="A225" s="161"/>
      <c r="B225" s="161"/>
      <c r="C225" s="156"/>
      <c r="D225" s="156"/>
      <c r="F225" s="130" t="str">
        <f t="shared" ca="1" si="3"/>
        <v/>
      </c>
    </row>
    <row r="226" spans="1:6" ht="13.9" hidden="1" customHeight="1">
      <c r="A226" s="161"/>
      <c r="B226" s="161"/>
      <c r="C226" s="156"/>
      <c r="D226" s="156"/>
      <c r="F226" s="130" t="str">
        <f t="shared" ca="1" si="3"/>
        <v/>
      </c>
    </row>
    <row r="227" spans="1:6" ht="13.9" hidden="1" customHeight="1">
      <c r="A227" s="161"/>
      <c r="B227" s="161"/>
      <c r="C227" s="156"/>
      <c r="D227" s="156"/>
      <c r="F227" s="130" t="str">
        <f t="shared" ca="1" si="3"/>
        <v/>
      </c>
    </row>
    <row r="228" spans="1:6" ht="13.9" hidden="1" customHeight="1">
      <c r="A228" s="161"/>
      <c r="B228" s="161"/>
      <c r="C228" s="156"/>
      <c r="D228" s="156"/>
      <c r="F228" s="130" t="str">
        <f t="shared" ca="1" si="3"/>
        <v/>
      </c>
    </row>
    <row r="229" spans="1:6" ht="13.9" hidden="1" customHeight="1">
      <c r="A229" s="161"/>
      <c r="B229" s="161"/>
      <c r="C229" s="156"/>
      <c r="D229" s="156"/>
      <c r="F229" s="130" t="str">
        <f t="shared" ca="1" si="3"/>
        <v/>
      </c>
    </row>
    <row r="230" spans="1:6" ht="13.9" hidden="1" customHeight="1">
      <c r="A230" s="161"/>
      <c r="B230" s="161"/>
      <c r="C230" s="156"/>
      <c r="D230" s="156"/>
      <c r="F230" s="130" t="str">
        <f t="shared" ca="1" si="3"/>
        <v/>
      </c>
    </row>
    <row r="231" spans="1:6" ht="13.9" hidden="1" customHeight="1">
      <c r="A231" s="161"/>
      <c r="B231" s="161"/>
      <c r="C231" s="156"/>
      <c r="D231" s="156"/>
      <c r="F231" s="130" t="str">
        <f t="shared" ca="1" si="3"/>
        <v/>
      </c>
    </row>
    <row r="232" spans="1:6" ht="13.9" hidden="1" customHeight="1">
      <c r="A232" s="161"/>
      <c r="B232" s="161"/>
      <c r="C232" s="156"/>
      <c r="D232" s="156"/>
      <c r="F232" s="130" t="str">
        <f t="shared" ca="1" si="3"/>
        <v/>
      </c>
    </row>
    <row r="233" spans="1:6" ht="13.9" hidden="1" customHeight="1">
      <c r="A233" s="161"/>
      <c r="B233" s="161"/>
      <c r="C233" s="156"/>
      <c r="D233" s="156"/>
      <c r="F233" s="130" t="str">
        <f t="shared" ca="1" si="3"/>
        <v/>
      </c>
    </row>
    <row r="234" spans="1:6" ht="13.9" hidden="1" customHeight="1">
      <c r="A234" s="161"/>
      <c r="B234" s="161"/>
      <c r="C234" s="156"/>
      <c r="D234" s="156"/>
      <c r="F234" s="130" t="str">
        <f t="shared" ca="1" si="3"/>
        <v/>
      </c>
    </row>
    <row r="235" spans="1:6" ht="13.9" hidden="1" customHeight="1">
      <c r="A235" s="161"/>
      <c r="B235" s="161"/>
      <c r="C235" s="156"/>
      <c r="D235" s="156"/>
      <c r="F235" s="130" t="str">
        <f t="shared" ca="1" si="3"/>
        <v/>
      </c>
    </row>
    <row r="236" spans="1:6" ht="13.9" hidden="1" customHeight="1">
      <c r="A236" s="161"/>
      <c r="B236" s="161"/>
      <c r="C236" s="156"/>
      <c r="D236" s="156"/>
      <c r="F236" s="130" t="str">
        <f t="shared" ca="1" si="3"/>
        <v/>
      </c>
    </row>
    <row r="237" spans="1:6" ht="13.9" hidden="1" customHeight="1">
      <c r="A237" s="161"/>
      <c r="B237" s="161"/>
      <c r="C237" s="156"/>
      <c r="D237" s="156"/>
      <c r="F237" s="130" t="str">
        <f t="shared" ca="1" si="3"/>
        <v/>
      </c>
    </row>
    <row r="238" spans="1:6" ht="13.9" hidden="1" customHeight="1">
      <c r="A238" s="161"/>
      <c r="B238" s="161"/>
      <c r="C238" s="156"/>
      <c r="D238" s="156"/>
      <c r="F238" s="130" t="str">
        <f t="shared" ca="1" si="3"/>
        <v/>
      </c>
    </row>
    <row r="239" spans="1:6" ht="13.9" hidden="1" customHeight="1">
      <c r="A239" s="161"/>
      <c r="B239" s="161"/>
      <c r="C239" s="156"/>
      <c r="D239" s="156"/>
      <c r="F239" s="130" t="str">
        <f t="shared" ca="1" si="3"/>
        <v/>
      </c>
    </row>
    <row r="240" spans="1:6" ht="13.9" hidden="1" customHeight="1">
      <c r="A240" s="161"/>
      <c r="B240" s="161"/>
      <c r="C240" s="156"/>
      <c r="D240" s="156"/>
      <c r="F240" s="130" t="str">
        <f t="shared" ca="1" si="3"/>
        <v/>
      </c>
    </row>
    <row r="241" spans="1:6" ht="13.9" hidden="1" customHeight="1">
      <c r="A241" s="161"/>
      <c r="B241" s="161"/>
      <c r="C241" s="156"/>
      <c r="D241" s="156"/>
      <c r="F241" s="130" t="str">
        <f t="shared" ca="1" si="3"/>
        <v/>
      </c>
    </row>
    <row r="242" spans="1:6" ht="13.9" hidden="1" customHeight="1">
      <c r="A242" s="161"/>
      <c r="B242" s="161"/>
      <c r="C242" s="156"/>
      <c r="D242" s="156"/>
      <c r="F242" s="130" t="str">
        <f t="shared" ca="1" si="3"/>
        <v/>
      </c>
    </row>
    <row r="243" spans="1:6" ht="13.9" hidden="1" customHeight="1">
      <c r="A243" s="161"/>
      <c r="B243" s="161"/>
      <c r="C243" s="156"/>
      <c r="D243" s="156"/>
      <c r="F243" s="130" t="str">
        <f t="shared" ca="1" si="3"/>
        <v/>
      </c>
    </row>
    <row r="244" spans="1:6" ht="13.9" hidden="1" customHeight="1">
      <c r="A244" s="161"/>
      <c r="B244" s="161"/>
      <c r="C244" s="156"/>
      <c r="D244" s="156"/>
      <c r="F244" s="130" t="str">
        <f t="shared" ca="1" si="3"/>
        <v/>
      </c>
    </row>
    <row r="245" spans="1:6" ht="13.9" hidden="1" customHeight="1">
      <c r="A245" s="161"/>
      <c r="B245" s="161"/>
      <c r="C245" s="156"/>
      <c r="D245" s="156"/>
      <c r="F245" s="130" t="str">
        <f t="shared" ca="1" si="3"/>
        <v/>
      </c>
    </row>
    <row r="246" spans="1:6" ht="13.9" hidden="1" customHeight="1">
      <c r="A246" s="161"/>
      <c r="B246" s="161"/>
      <c r="C246" s="156"/>
      <c r="D246" s="156"/>
      <c r="F246" s="130" t="str">
        <f t="shared" ca="1" si="3"/>
        <v/>
      </c>
    </row>
    <row r="247" spans="1:6" ht="13.9" hidden="1" customHeight="1">
      <c r="A247" s="161"/>
      <c r="B247" s="161"/>
      <c r="C247" s="156"/>
      <c r="D247" s="156"/>
      <c r="F247" s="130" t="str">
        <f t="shared" ca="1" si="3"/>
        <v/>
      </c>
    </row>
    <row r="248" spans="1:6" ht="13.9" hidden="1" customHeight="1">
      <c r="A248" s="161"/>
      <c r="B248" s="161"/>
      <c r="C248" s="156"/>
      <c r="D248" s="156"/>
      <c r="F248" s="130" t="str">
        <f t="shared" ca="1" si="3"/>
        <v/>
      </c>
    </row>
    <row r="249" spans="1:6" ht="13.9" hidden="1" customHeight="1">
      <c r="A249" s="161"/>
      <c r="B249" s="161"/>
      <c r="C249" s="156"/>
      <c r="D249" s="156"/>
      <c r="F249" s="130" t="str">
        <f t="shared" ca="1" si="3"/>
        <v/>
      </c>
    </row>
    <row r="250" spans="1:6" ht="13.9" hidden="1" customHeight="1">
      <c r="A250" s="161"/>
      <c r="B250" s="161"/>
      <c r="C250" s="156"/>
      <c r="D250" s="156"/>
      <c r="F250" s="130" t="str">
        <f t="shared" ca="1" si="3"/>
        <v/>
      </c>
    </row>
    <row r="251" spans="1:6" ht="13.9" hidden="1" customHeight="1">
      <c r="A251" s="161"/>
      <c r="B251" s="161"/>
      <c r="C251" s="156"/>
      <c r="D251" s="156"/>
      <c r="F251" s="130" t="str">
        <f t="shared" ca="1" si="3"/>
        <v/>
      </c>
    </row>
    <row r="252" spans="1:6" ht="13.9" hidden="1" customHeight="1">
      <c r="A252" s="161"/>
      <c r="B252" s="161"/>
      <c r="C252" s="156"/>
      <c r="D252" s="156"/>
      <c r="F252" s="130" t="str">
        <f t="shared" ca="1" si="3"/>
        <v/>
      </c>
    </row>
    <row r="253" spans="1:6" ht="13.9" hidden="1" customHeight="1">
      <c r="A253" s="161"/>
      <c r="B253" s="161"/>
      <c r="C253" s="156"/>
      <c r="D253" s="156"/>
      <c r="F253" s="130" t="str">
        <f t="shared" ca="1" si="3"/>
        <v/>
      </c>
    </row>
    <row r="254" spans="1:6" ht="13.9" hidden="1" customHeight="1">
      <c r="A254" s="161"/>
      <c r="B254" s="161"/>
      <c r="C254" s="156"/>
      <c r="D254" s="156"/>
      <c r="F254" s="130" t="str">
        <f t="shared" ca="1" si="3"/>
        <v/>
      </c>
    </row>
    <row r="255" spans="1:6" ht="13.9" hidden="1" customHeight="1">
      <c r="A255" s="161"/>
      <c r="B255" s="161"/>
      <c r="C255" s="156"/>
      <c r="D255" s="156"/>
      <c r="F255" s="130" t="str">
        <f t="shared" ca="1" si="3"/>
        <v/>
      </c>
    </row>
    <row r="256" spans="1:6" ht="13.9" hidden="1" customHeight="1">
      <c r="A256" s="161"/>
      <c r="B256" s="161"/>
      <c r="C256" s="156"/>
      <c r="D256" s="156"/>
      <c r="F256" s="130" t="str">
        <f t="shared" ca="1" si="3"/>
        <v/>
      </c>
    </row>
    <row r="257" spans="1:6" ht="13.9" hidden="1" customHeight="1">
      <c r="A257" s="161"/>
      <c r="B257" s="161"/>
      <c r="C257" s="156"/>
      <c r="D257" s="156"/>
      <c r="F257" s="130" t="str">
        <f t="shared" ca="1" si="3"/>
        <v/>
      </c>
    </row>
    <row r="258" spans="1:6" ht="13.9" hidden="1" customHeight="1">
      <c r="A258" s="161"/>
      <c r="B258" s="161"/>
      <c r="C258" s="156"/>
      <c r="D258" s="156"/>
      <c r="F258" s="130" t="str">
        <f t="shared" ca="1" si="3"/>
        <v/>
      </c>
    </row>
    <row r="259" spans="1:6" ht="13.9" hidden="1" customHeight="1">
      <c r="A259" s="161"/>
      <c r="B259" s="161"/>
      <c r="C259" s="156"/>
      <c r="D259" s="156"/>
      <c r="F259" s="130" t="str">
        <f t="shared" ca="1" si="3"/>
        <v/>
      </c>
    </row>
    <row r="260" spans="1:6" ht="13.9" hidden="1" customHeight="1">
      <c r="A260" s="161"/>
      <c r="B260" s="161"/>
      <c r="C260" s="156"/>
      <c r="D260" s="156"/>
      <c r="F260" s="130" t="str">
        <f t="shared" ref="F260:F323" ca="1" si="4">IFERROR(_xlfn.IFS(D260="Chèque",1,D260="Cash",2,D260="CV",3),"")</f>
        <v/>
      </c>
    </row>
    <row r="261" spans="1:6" ht="13.9" hidden="1" customHeight="1">
      <c r="A261" s="161"/>
      <c r="B261" s="161"/>
      <c r="C261" s="156"/>
      <c r="D261" s="156"/>
      <c r="F261" s="130" t="str">
        <f t="shared" ca="1" si="4"/>
        <v/>
      </c>
    </row>
    <row r="262" spans="1:6" ht="13.9" hidden="1" customHeight="1">
      <c r="A262" s="161"/>
      <c r="B262" s="161"/>
      <c r="C262" s="156"/>
      <c r="D262" s="156"/>
      <c r="F262" s="130" t="str">
        <f t="shared" ca="1" si="4"/>
        <v/>
      </c>
    </row>
    <row r="263" spans="1:6" ht="13.9" hidden="1" customHeight="1">
      <c r="A263" s="161"/>
      <c r="B263" s="161"/>
      <c r="C263" s="156"/>
      <c r="D263" s="156"/>
      <c r="F263" s="130" t="str">
        <f t="shared" ca="1" si="4"/>
        <v/>
      </c>
    </row>
    <row r="264" spans="1:6" hidden="1">
      <c r="A264" s="161"/>
      <c r="B264" s="161"/>
      <c r="C264" s="156"/>
      <c r="D264" s="156"/>
      <c r="F264" s="130" t="str">
        <f t="shared" ca="1" si="4"/>
        <v/>
      </c>
    </row>
    <row r="265" spans="1:6" hidden="1">
      <c r="A265" s="161"/>
      <c r="B265" s="161"/>
      <c r="C265" s="156"/>
      <c r="D265" s="156"/>
      <c r="F265" s="130" t="str">
        <f t="shared" ca="1" si="4"/>
        <v/>
      </c>
    </row>
    <row r="266" spans="1:6" hidden="1">
      <c r="A266" s="161"/>
      <c r="B266" s="161"/>
      <c r="C266" s="156"/>
      <c r="D266" s="156"/>
      <c r="F266" s="130" t="str">
        <f t="shared" ca="1" si="4"/>
        <v/>
      </c>
    </row>
    <row r="267" spans="1:6" hidden="1">
      <c r="A267" s="161"/>
      <c r="B267" s="161"/>
      <c r="C267" s="156"/>
      <c r="D267" s="156"/>
      <c r="F267" s="130" t="str">
        <f t="shared" ca="1" si="4"/>
        <v/>
      </c>
    </row>
    <row r="268" spans="1:6" hidden="1">
      <c r="A268" s="161"/>
      <c r="B268" s="161"/>
      <c r="C268" s="156"/>
      <c r="D268" s="156"/>
      <c r="F268" s="130" t="str">
        <f t="shared" ca="1" si="4"/>
        <v/>
      </c>
    </row>
    <row r="269" spans="1:6" hidden="1">
      <c r="A269" s="161"/>
      <c r="B269" s="161"/>
      <c r="C269" s="156"/>
      <c r="D269" s="156"/>
      <c r="F269" s="130" t="str">
        <f t="shared" ca="1" si="4"/>
        <v/>
      </c>
    </row>
    <row r="270" spans="1:6" hidden="1">
      <c r="A270" s="161"/>
      <c r="B270" s="161"/>
      <c r="C270" s="156"/>
      <c r="D270" s="156"/>
      <c r="F270" s="130" t="str">
        <f t="shared" ca="1" si="4"/>
        <v/>
      </c>
    </row>
    <row r="271" spans="1:6" hidden="1">
      <c r="A271" s="161"/>
      <c r="B271" s="161"/>
      <c r="C271" s="156"/>
      <c r="D271" s="156"/>
      <c r="F271" s="130" t="str">
        <f t="shared" ca="1" si="4"/>
        <v/>
      </c>
    </row>
    <row r="272" spans="1:6" hidden="1">
      <c r="A272" s="162"/>
      <c r="B272" s="161"/>
      <c r="C272" s="156"/>
      <c r="D272" s="156"/>
      <c r="F272" s="130" t="str">
        <f t="shared" ca="1" si="4"/>
        <v/>
      </c>
    </row>
    <row r="273" spans="1:6">
      <c r="A273" s="160"/>
      <c r="B273" s="161"/>
      <c r="C273" s="157"/>
      <c r="D273" s="157"/>
      <c r="F273" s="130" t="str">
        <f t="shared" ca="1" si="4"/>
        <v/>
      </c>
    </row>
    <row r="274" spans="1:6">
      <c r="A274" s="160"/>
      <c r="B274" s="161"/>
      <c r="C274" s="157"/>
      <c r="D274" s="157"/>
      <c r="F274" s="130" t="str">
        <f t="shared" ca="1" si="4"/>
        <v/>
      </c>
    </row>
    <row r="275" spans="1:6">
      <c r="A275" s="160"/>
      <c r="B275" s="161"/>
      <c r="C275" s="157"/>
      <c r="D275" s="157"/>
      <c r="F275" s="130" t="str">
        <f t="shared" ca="1" si="4"/>
        <v/>
      </c>
    </row>
    <row r="276" spans="1:6">
      <c r="A276" s="160"/>
      <c r="B276" s="161"/>
      <c r="C276" s="157"/>
      <c r="D276" s="157"/>
      <c r="F276" s="130" t="str">
        <f t="shared" ca="1" si="4"/>
        <v/>
      </c>
    </row>
    <row r="277" spans="1:6">
      <c r="A277" s="163"/>
      <c r="C277" s="158"/>
      <c r="D277" s="159"/>
      <c r="F277" s="130" t="str">
        <f t="shared" ca="1" si="4"/>
        <v/>
      </c>
    </row>
    <row r="278" spans="1:6">
      <c r="A278" s="176"/>
      <c r="B278" s="177"/>
      <c r="C278" s="177"/>
      <c r="D278" s="178"/>
      <c r="F278" s="130" t="str">
        <f t="shared" ca="1" si="4"/>
        <v/>
      </c>
    </row>
    <row r="279" spans="1:6">
      <c r="A279" s="179"/>
      <c r="B279" s="179"/>
      <c r="C279" s="180"/>
      <c r="D279" s="178"/>
      <c r="F279" s="130" t="str">
        <f t="shared" ca="1" si="4"/>
        <v/>
      </c>
    </row>
    <row r="280" spans="1:6">
      <c r="A280" s="182"/>
      <c r="D280" s="183"/>
      <c r="F280" s="130" t="str">
        <f t="shared" ca="1" si="4"/>
        <v/>
      </c>
    </row>
    <row r="281" spans="1:6">
      <c r="A281" s="184"/>
      <c r="B281" s="204"/>
      <c r="C281" s="204"/>
      <c r="D281" s="185"/>
      <c r="F281" s="130" t="str">
        <f t="shared" ca="1" si="4"/>
        <v/>
      </c>
    </row>
    <row r="282" spans="1:6">
      <c r="A282" s="186"/>
      <c r="B282" s="187"/>
      <c r="C282" s="188"/>
      <c r="D282" s="189"/>
      <c r="F282" s="130" t="str">
        <f t="shared" ca="1" si="4"/>
        <v/>
      </c>
    </row>
    <row r="283" spans="1:6">
      <c r="A283" s="179"/>
      <c r="B283" s="190"/>
      <c r="C283" s="190"/>
      <c r="D283" s="190"/>
      <c r="F283" s="130" t="str">
        <f t="shared" ca="1" si="4"/>
        <v/>
      </c>
    </row>
    <row r="284" spans="1:6">
      <c r="A284" s="160"/>
      <c r="B284" s="160"/>
      <c r="F284" s="130" t="str">
        <f t="shared" ca="1" si="4"/>
        <v/>
      </c>
    </row>
    <row r="285" spans="1:6">
      <c r="A285" s="191"/>
      <c r="B285" s="191"/>
      <c r="C285" s="191"/>
      <c r="D285" s="191"/>
      <c r="F285" s="130" t="str">
        <f t="shared" ca="1" si="4"/>
        <v/>
      </c>
    </row>
    <row r="286" spans="1:6" hidden="1">
      <c r="A286" s="161"/>
      <c r="B286" s="161"/>
      <c r="C286" s="156"/>
      <c r="D286" s="156"/>
      <c r="F286" s="130" t="str">
        <f t="shared" ca="1" si="4"/>
        <v/>
      </c>
    </row>
    <row r="287" spans="1:6" hidden="1">
      <c r="A287" s="161"/>
      <c r="B287" s="161"/>
      <c r="C287" s="156"/>
      <c r="D287" s="156"/>
      <c r="F287" s="130" t="str">
        <f t="shared" ca="1" si="4"/>
        <v/>
      </c>
    </row>
    <row r="288" spans="1:6" hidden="1">
      <c r="A288" s="161"/>
      <c r="B288" s="161"/>
      <c r="C288" s="156"/>
      <c r="D288" s="156"/>
      <c r="F288" s="130" t="str">
        <f t="shared" ca="1" si="4"/>
        <v/>
      </c>
    </row>
    <row r="289" spans="1:6" hidden="1">
      <c r="A289" s="161"/>
      <c r="B289" s="161"/>
      <c r="C289" s="156"/>
      <c r="D289" s="156"/>
      <c r="F289" s="130" t="str">
        <f t="shared" ca="1" si="4"/>
        <v/>
      </c>
    </row>
    <row r="290" spans="1:6" hidden="1">
      <c r="A290" s="161"/>
      <c r="B290" s="161"/>
      <c r="C290" s="156"/>
      <c r="D290" s="156"/>
      <c r="F290" s="130" t="str">
        <f t="shared" ca="1" si="4"/>
        <v/>
      </c>
    </row>
    <row r="291" spans="1:6" hidden="1">
      <c r="A291" s="161"/>
      <c r="B291" s="161"/>
      <c r="C291" s="156"/>
      <c r="D291" s="156"/>
      <c r="F291" s="130" t="str">
        <f t="shared" ca="1" si="4"/>
        <v/>
      </c>
    </row>
    <row r="292" spans="1:6" hidden="1">
      <c r="A292" s="161"/>
      <c r="B292" s="161"/>
      <c r="C292" s="156"/>
      <c r="D292" s="156"/>
      <c r="F292" s="130" t="str">
        <f t="shared" ca="1" si="4"/>
        <v/>
      </c>
    </row>
    <row r="293" spans="1:6" hidden="1">
      <c r="A293" s="161"/>
      <c r="B293" s="161"/>
      <c r="C293" s="156"/>
      <c r="D293" s="156"/>
      <c r="F293" s="130" t="str">
        <f t="shared" ca="1" si="4"/>
        <v/>
      </c>
    </row>
    <row r="294" spans="1:6" hidden="1">
      <c r="A294" s="161"/>
      <c r="B294" s="161"/>
      <c r="C294" s="156"/>
      <c r="D294" s="156"/>
      <c r="F294" s="130" t="str">
        <f t="shared" ca="1" si="4"/>
        <v/>
      </c>
    </row>
    <row r="295" spans="1:6" hidden="1">
      <c r="A295" s="161"/>
      <c r="B295" s="161"/>
      <c r="C295" s="156"/>
      <c r="D295" s="156"/>
      <c r="F295" s="130" t="str">
        <f t="shared" ca="1" si="4"/>
        <v/>
      </c>
    </row>
    <row r="296" spans="1:6" hidden="1">
      <c r="A296" s="161"/>
      <c r="B296" s="161"/>
      <c r="C296" s="156"/>
      <c r="D296" s="156"/>
      <c r="F296" s="130" t="str">
        <f t="shared" ca="1" si="4"/>
        <v/>
      </c>
    </row>
    <row r="297" spans="1:6" hidden="1">
      <c r="A297" s="161"/>
      <c r="B297" s="161"/>
      <c r="C297" s="156"/>
      <c r="D297" s="156"/>
      <c r="F297" s="130" t="str">
        <f t="shared" ca="1" si="4"/>
        <v/>
      </c>
    </row>
    <row r="298" spans="1:6" hidden="1">
      <c r="A298" s="161"/>
      <c r="B298" s="161"/>
      <c r="C298" s="156"/>
      <c r="D298" s="156"/>
      <c r="F298" s="130" t="str">
        <f t="shared" ca="1" si="4"/>
        <v/>
      </c>
    </row>
    <row r="299" spans="1:6" hidden="1">
      <c r="A299" s="161"/>
      <c r="B299" s="161"/>
      <c r="C299" s="156"/>
      <c r="D299" s="156"/>
      <c r="F299" s="130" t="str">
        <f t="shared" ca="1" si="4"/>
        <v/>
      </c>
    </row>
    <row r="300" spans="1:6" hidden="1">
      <c r="A300" s="161"/>
      <c r="B300" s="161"/>
      <c r="C300" s="156"/>
      <c r="D300" s="156"/>
      <c r="F300" s="130" t="str">
        <f t="shared" ca="1" si="4"/>
        <v/>
      </c>
    </row>
    <row r="301" spans="1:6" hidden="1">
      <c r="A301" s="161"/>
      <c r="B301" s="161"/>
      <c r="C301" s="156"/>
      <c r="D301" s="156"/>
      <c r="F301" s="130" t="str">
        <f t="shared" ca="1" si="4"/>
        <v/>
      </c>
    </row>
    <row r="302" spans="1:6" hidden="1">
      <c r="A302" s="161"/>
      <c r="B302" s="161"/>
      <c r="C302" s="156"/>
      <c r="D302" s="156"/>
      <c r="F302" s="130" t="str">
        <f t="shared" ca="1" si="4"/>
        <v/>
      </c>
    </row>
    <row r="303" spans="1:6" hidden="1">
      <c r="A303" s="161"/>
      <c r="B303" s="161"/>
      <c r="C303" s="156"/>
      <c r="D303" s="156"/>
      <c r="F303" s="130" t="str">
        <f t="shared" ca="1" si="4"/>
        <v/>
      </c>
    </row>
    <row r="304" spans="1:6" hidden="1">
      <c r="A304" s="161"/>
      <c r="B304" s="161"/>
      <c r="C304" s="156"/>
      <c r="D304" s="156"/>
      <c r="F304" s="130" t="str">
        <f t="shared" ca="1" si="4"/>
        <v/>
      </c>
    </row>
    <row r="305" spans="1:6">
      <c r="A305" s="161"/>
      <c r="B305" s="161"/>
      <c r="C305" s="156"/>
      <c r="D305" s="156"/>
      <c r="F305" s="130" t="str">
        <f t="shared" ca="1" si="4"/>
        <v/>
      </c>
    </row>
    <row r="306" spans="1:6" hidden="1">
      <c r="A306" s="161"/>
      <c r="B306" s="161"/>
      <c r="C306" s="156"/>
      <c r="D306" s="156"/>
      <c r="F306" s="130" t="str">
        <f t="shared" ca="1" si="4"/>
        <v/>
      </c>
    </row>
    <row r="307" spans="1:6" hidden="1">
      <c r="A307" s="161"/>
      <c r="B307" s="161"/>
      <c r="C307" s="156"/>
      <c r="D307" s="156"/>
      <c r="F307" s="130" t="str">
        <f t="shared" ca="1" si="4"/>
        <v/>
      </c>
    </row>
    <row r="308" spans="1:6">
      <c r="A308" s="161"/>
      <c r="B308" s="161"/>
      <c r="C308" s="156"/>
      <c r="D308" s="156"/>
      <c r="F308" s="130" t="str">
        <f t="shared" ca="1" si="4"/>
        <v/>
      </c>
    </row>
    <row r="309" spans="1:6" hidden="1">
      <c r="A309" s="161"/>
      <c r="B309" s="161"/>
      <c r="C309" s="156"/>
      <c r="D309" s="156"/>
      <c r="F309" s="130" t="str">
        <f t="shared" ca="1" si="4"/>
        <v/>
      </c>
    </row>
    <row r="310" spans="1:6" hidden="1">
      <c r="A310" s="161"/>
      <c r="B310" s="161"/>
      <c r="C310" s="156"/>
      <c r="D310" s="156"/>
      <c r="F310" s="130" t="str">
        <f t="shared" ca="1" si="4"/>
        <v/>
      </c>
    </row>
    <row r="311" spans="1:6" hidden="1">
      <c r="A311" s="161"/>
      <c r="B311" s="161"/>
      <c r="C311" s="156"/>
      <c r="D311" s="156"/>
      <c r="F311" s="130" t="str">
        <f t="shared" ca="1" si="4"/>
        <v/>
      </c>
    </row>
    <row r="312" spans="1:6" hidden="1">
      <c r="A312" s="161"/>
      <c r="B312" s="161"/>
      <c r="C312" s="156"/>
      <c r="D312" s="156"/>
      <c r="F312" s="130" t="str">
        <f t="shared" ca="1" si="4"/>
        <v/>
      </c>
    </row>
    <row r="313" spans="1:6" hidden="1">
      <c r="A313" s="161"/>
      <c r="B313" s="161"/>
      <c r="C313" s="156"/>
      <c r="D313" s="156"/>
      <c r="F313" s="130" t="str">
        <f t="shared" ca="1" si="4"/>
        <v/>
      </c>
    </row>
    <row r="314" spans="1:6" hidden="1">
      <c r="A314" s="161"/>
      <c r="B314" s="161"/>
      <c r="C314" s="156"/>
      <c r="D314" s="156"/>
      <c r="F314" s="130" t="str">
        <f t="shared" ca="1" si="4"/>
        <v/>
      </c>
    </row>
    <row r="315" spans="1:6" hidden="1">
      <c r="A315" s="161"/>
      <c r="B315" s="161"/>
      <c r="C315" s="156"/>
      <c r="D315" s="156"/>
      <c r="F315" s="130" t="str">
        <f t="shared" ca="1" si="4"/>
        <v/>
      </c>
    </row>
    <row r="316" spans="1:6" hidden="1">
      <c r="A316" s="161"/>
      <c r="B316" s="161"/>
      <c r="C316" s="156"/>
      <c r="D316" s="156"/>
      <c r="F316" s="130" t="str">
        <f t="shared" ca="1" si="4"/>
        <v/>
      </c>
    </row>
    <row r="317" spans="1:6" hidden="1">
      <c r="A317" s="161"/>
      <c r="B317" s="161"/>
      <c r="C317" s="156"/>
      <c r="D317" s="156"/>
      <c r="F317" s="130" t="str">
        <f t="shared" ca="1" si="4"/>
        <v/>
      </c>
    </row>
    <row r="318" spans="1:6" hidden="1">
      <c r="A318" s="161"/>
      <c r="B318" s="161"/>
      <c r="C318" s="156"/>
      <c r="D318" s="156"/>
      <c r="F318" s="130" t="str">
        <f t="shared" ca="1" si="4"/>
        <v/>
      </c>
    </row>
    <row r="319" spans="1:6" hidden="1">
      <c r="A319" s="161"/>
      <c r="B319" s="161"/>
      <c r="C319" s="156"/>
      <c r="D319" s="156"/>
      <c r="F319" s="130" t="str">
        <f t="shared" ca="1" si="4"/>
        <v/>
      </c>
    </row>
    <row r="320" spans="1:6" hidden="1">
      <c r="A320" s="161"/>
      <c r="B320" s="161"/>
      <c r="C320" s="156"/>
      <c r="D320" s="156"/>
      <c r="F320" s="130" t="str">
        <f t="shared" ca="1" si="4"/>
        <v/>
      </c>
    </row>
    <row r="321" spans="1:6" hidden="1">
      <c r="A321" s="161"/>
      <c r="B321" s="161"/>
      <c r="C321" s="156"/>
      <c r="D321" s="156"/>
      <c r="F321" s="130" t="str">
        <f t="shared" ca="1" si="4"/>
        <v/>
      </c>
    </row>
    <row r="322" spans="1:6" hidden="1">
      <c r="A322" s="161"/>
      <c r="B322" s="161"/>
      <c r="C322" s="156"/>
      <c r="D322" s="156"/>
      <c r="F322" s="130" t="str">
        <f t="shared" ca="1" si="4"/>
        <v/>
      </c>
    </row>
    <row r="323" spans="1:6" hidden="1">
      <c r="A323" s="161"/>
      <c r="B323" s="161"/>
      <c r="C323" s="156"/>
      <c r="D323" s="156"/>
      <c r="F323" s="130" t="str">
        <f t="shared" ca="1" si="4"/>
        <v/>
      </c>
    </row>
    <row r="324" spans="1:6" hidden="1">
      <c r="A324" s="161"/>
      <c r="B324" s="161"/>
      <c r="C324" s="156"/>
      <c r="D324" s="156"/>
      <c r="F324" s="130" t="str">
        <f t="shared" ref="F324:F387" ca="1" si="5">IFERROR(_xlfn.IFS(D324="Chèque",1,D324="Cash",2,D324="CV",3),"")</f>
        <v/>
      </c>
    </row>
    <row r="325" spans="1:6" hidden="1">
      <c r="A325" s="161"/>
      <c r="B325" s="161"/>
      <c r="C325" s="156"/>
      <c r="D325" s="156"/>
      <c r="F325" s="130" t="str">
        <f t="shared" ca="1" si="5"/>
        <v/>
      </c>
    </row>
    <row r="326" spans="1:6" hidden="1">
      <c r="A326" s="161"/>
      <c r="B326" s="161"/>
      <c r="C326" s="156"/>
      <c r="D326" s="156"/>
      <c r="F326" s="130" t="str">
        <f t="shared" ca="1" si="5"/>
        <v/>
      </c>
    </row>
    <row r="327" spans="1:6" hidden="1">
      <c r="A327" s="161"/>
      <c r="B327" s="161"/>
      <c r="C327" s="156"/>
      <c r="D327" s="156"/>
      <c r="F327" s="130" t="str">
        <f t="shared" ca="1" si="5"/>
        <v/>
      </c>
    </row>
    <row r="328" spans="1:6" hidden="1">
      <c r="A328" s="161"/>
      <c r="B328" s="161"/>
      <c r="C328" s="156"/>
      <c r="D328" s="156"/>
      <c r="F328" s="130" t="str">
        <f t="shared" ca="1" si="5"/>
        <v/>
      </c>
    </row>
    <row r="329" spans="1:6" hidden="1">
      <c r="A329" s="161"/>
      <c r="B329" s="161"/>
      <c r="C329" s="156"/>
      <c r="D329" s="156"/>
      <c r="F329" s="130" t="str">
        <f t="shared" ca="1" si="5"/>
        <v/>
      </c>
    </row>
    <row r="330" spans="1:6" hidden="1">
      <c r="A330" s="161"/>
      <c r="B330" s="161"/>
      <c r="C330" s="156"/>
      <c r="D330" s="156"/>
      <c r="F330" s="130" t="str">
        <f t="shared" ca="1" si="5"/>
        <v/>
      </c>
    </row>
    <row r="331" spans="1:6" hidden="1">
      <c r="A331" s="161"/>
      <c r="B331" s="161"/>
      <c r="C331" s="156"/>
      <c r="D331" s="156"/>
      <c r="F331" s="130" t="str">
        <f t="shared" ca="1" si="5"/>
        <v/>
      </c>
    </row>
    <row r="332" spans="1:6" hidden="1">
      <c r="A332" s="161"/>
      <c r="B332" s="161"/>
      <c r="C332" s="156"/>
      <c r="D332" s="156"/>
      <c r="F332" s="130" t="str">
        <f t="shared" ca="1" si="5"/>
        <v/>
      </c>
    </row>
    <row r="333" spans="1:6" hidden="1">
      <c r="A333" s="161"/>
      <c r="B333" s="161"/>
      <c r="C333" s="156"/>
      <c r="D333" s="156"/>
      <c r="F333" s="130" t="str">
        <f t="shared" ca="1" si="5"/>
        <v/>
      </c>
    </row>
    <row r="334" spans="1:6" hidden="1">
      <c r="A334" s="161"/>
      <c r="B334" s="161"/>
      <c r="C334" s="156"/>
      <c r="D334" s="156"/>
      <c r="F334" s="130" t="str">
        <f t="shared" ca="1" si="5"/>
        <v/>
      </c>
    </row>
    <row r="335" spans="1:6" hidden="1">
      <c r="A335" s="161"/>
      <c r="B335" s="161"/>
      <c r="C335" s="156"/>
      <c r="D335" s="156"/>
      <c r="F335" s="130" t="str">
        <f t="shared" ca="1" si="5"/>
        <v/>
      </c>
    </row>
    <row r="336" spans="1:6" hidden="1">
      <c r="A336" s="161"/>
      <c r="B336" s="161"/>
      <c r="C336" s="156"/>
      <c r="D336" s="156"/>
      <c r="F336" s="130" t="str">
        <f t="shared" ca="1" si="5"/>
        <v/>
      </c>
    </row>
    <row r="337" spans="1:6" hidden="1">
      <c r="A337" s="161"/>
      <c r="B337" s="161"/>
      <c r="C337" s="156"/>
      <c r="D337" s="156"/>
      <c r="F337" s="130" t="str">
        <f t="shared" ca="1" si="5"/>
        <v/>
      </c>
    </row>
    <row r="338" spans="1:6" hidden="1">
      <c r="A338" s="161"/>
      <c r="B338" s="161"/>
      <c r="C338" s="156"/>
      <c r="D338" s="156"/>
      <c r="F338" s="130" t="str">
        <f t="shared" ca="1" si="5"/>
        <v/>
      </c>
    </row>
    <row r="339" spans="1:6" hidden="1">
      <c r="A339" s="161"/>
      <c r="B339" s="161"/>
      <c r="C339" s="156"/>
      <c r="D339" s="156"/>
      <c r="F339" s="130" t="str">
        <f t="shared" ca="1" si="5"/>
        <v/>
      </c>
    </row>
    <row r="340" spans="1:6" hidden="1">
      <c r="A340" s="161"/>
      <c r="B340" s="161"/>
      <c r="C340" s="156"/>
      <c r="D340" s="156"/>
      <c r="F340" s="130" t="str">
        <f t="shared" ca="1" si="5"/>
        <v/>
      </c>
    </row>
    <row r="341" spans="1:6" hidden="1">
      <c r="A341" s="162"/>
      <c r="B341" s="161"/>
      <c r="C341" s="156"/>
      <c r="D341" s="156"/>
      <c r="F341" s="130" t="str">
        <f t="shared" ca="1" si="5"/>
        <v/>
      </c>
    </row>
    <row r="342" spans="1:6">
      <c r="A342" s="160"/>
      <c r="B342" s="161"/>
      <c r="C342" s="157"/>
      <c r="D342" s="157"/>
      <c r="F342" s="130" t="str">
        <f t="shared" ca="1" si="5"/>
        <v/>
      </c>
    </row>
    <row r="343" spans="1:6">
      <c r="A343" s="160"/>
      <c r="B343" s="161"/>
      <c r="C343" s="157"/>
      <c r="D343" s="157"/>
      <c r="F343" s="130" t="str">
        <f t="shared" ca="1" si="5"/>
        <v/>
      </c>
    </row>
    <row r="344" spans="1:6">
      <c r="A344" s="160"/>
      <c r="B344" s="161"/>
      <c r="C344" s="157"/>
      <c r="D344" s="157"/>
      <c r="F344" s="130" t="str">
        <f t="shared" ca="1" si="5"/>
        <v/>
      </c>
    </row>
    <row r="345" spans="1:6">
      <c r="A345" s="160"/>
      <c r="B345" s="161"/>
      <c r="C345" s="157"/>
      <c r="D345" s="157"/>
      <c r="F345" s="130" t="str">
        <f t="shared" ca="1" si="5"/>
        <v/>
      </c>
    </row>
    <row r="346" spans="1:6">
      <c r="A346" s="163"/>
      <c r="C346" s="158"/>
      <c r="D346" s="159"/>
      <c r="F346" s="130" t="str">
        <f t="shared" ca="1" si="5"/>
        <v/>
      </c>
    </row>
    <row r="347" spans="1:6">
      <c r="A347" s="176"/>
      <c r="B347" s="177"/>
      <c r="C347" s="177"/>
      <c r="D347" s="178"/>
      <c r="F347" s="130" t="str">
        <f t="shared" ca="1" si="5"/>
        <v/>
      </c>
    </row>
    <row r="348" spans="1:6">
      <c r="A348" s="179"/>
      <c r="B348" s="179"/>
      <c r="C348" s="180"/>
      <c r="D348" s="178"/>
      <c r="F348" s="130" t="str">
        <f t="shared" ca="1" si="5"/>
        <v/>
      </c>
    </row>
    <row r="349" spans="1:6">
      <c r="A349" s="182"/>
      <c r="D349" s="183"/>
      <c r="F349" s="130" t="str">
        <f t="shared" ca="1" si="5"/>
        <v/>
      </c>
    </row>
    <row r="350" spans="1:6">
      <c r="A350" s="184"/>
      <c r="B350" s="204"/>
      <c r="C350" s="204"/>
      <c r="D350" s="185"/>
      <c r="F350" s="130" t="str">
        <f t="shared" ca="1" si="5"/>
        <v/>
      </c>
    </row>
    <row r="351" spans="1:6">
      <c r="A351" s="186"/>
      <c r="B351" s="187"/>
      <c r="C351" s="188"/>
      <c r="D351" s="189"/>
      <c r="F351" s="130" t="str">
        <f t="shared" ca="1" si="5"/>
        <v/>
      </c>
    </row>
    <row r="352" spans="1:6">
      <c r="A352" s="179"/>
      <c r="B352" s="190"/>
      <c r="C352" s="190"/>
      <c r="D352" s="190"/>
      <c r="F352" s="130" t="str">
        <f t="shared" ca="1" si="5"/>
        <v/>
      </c>
    </row>
    <row r="353" spans="1:6">
      <c r="A353" s="160"/>
      <c r="B353" s="160"/>
      <c r="F353" s="130" t="str">
        <f t="shared" ca="1" si="5"/>
        <v/>
      </c>
    </row>
    <row r="354" spans="1:6">
      <c r="A354" s="191"/>
      <c r="B354" s="191"/>
      <c r="C354" s="191"/>
      <c r="D354" s="191"/>
      <c r="F354" s="130" t="str">
        <f t="shared" ca="1" si="5"/>
        <v/>
      </c>
    </row>
    <row r="355" spans="1:6" hidden="1">
      <c r="A355" s="161"/>
      <c r="B355" s="161"/>
      <c r="C355" s="156"/>
      <c r="D355" s="156"/>
      <c r="F355" s="130" t="str">
        <f t="shared" ca="1" si="5"/>
        <v/>
      </c>
    </row>
    <row r="356" spans="1:6" hidden="1">
      <c r="A356" s="161"/>
      <c r="B356" s="161"/>
      <c r="C356" s="156"/>
      <c r="D356" s="156"/>
      <c r="F356" s="130" t="str">
        <f t="shared" ca="1" si="5"/>
        <v/>
      </c>
    </row>
    <row r="357" spans="1:6" hidden="1">
      <c r="A357" s="161"/>
      <c r="B357" s="161"/>
      <c r="C357" s="156"/>
      <c r="D357" s="156"/>
      <c r="F357" s="130" t="str">
        <f t="shared" ca="1" si="5"/>
        <v/>
      </c>
    </row>
    <row r="358" spans="1:6" hidden="1">
      <c r="A358" s="161"/>
      <c r="B358" s="161"/>
      <c r="C358" s="156"/>
      <c r="D358" s="156"/>
      <c r="F358" s="130" t="str">
        <f t="shared" ca="1" si="5"/>
        <v/>
      </c>
    </row>
    <row r="359" spans="1:6" hidden="1">
      <c r="A359" s="161"/>
      <c r="B359" s="161"/>
      <c r="C359" s="156"/>
      <c r="D359" s="156"/>
      <c r="F359" s="130" t="str">
        <f t="shared" ca="1" si="5"/>
        <v/>
      </c>
    </row>
    <row r="360" spans="1:6" hidden="1">
      <c r="A360" s="161"/>
      <c r="B360" s="161"/>
      <c r="C360" s="156"/>
      <c r="D360" s="156"/>
      <c r="F360" s="130" t="str">
        <f t="shared" ca="1" si="5"/>
        <v/>
      </c>
    </row>
    <row r="361" spans="1:6" hidden="1">
      <c r="A361" s="161"/>
      <c r="B361" s="161"/>
      <c r="C361" s="156"/>
      <c r="D361" s="156"/>
      <c r="F361" s="130" t="str">
        <f t="shared" ca="1" si="5"/>
        <v/>
      </c>
    </row>
    <row r="362" spans="1:6" hidden="1">
      <c r="A362" s="161"/>
      <c r="B362" s="161"/>
      <c r="C362" s="156"/>
      <c r="D362" s="156"/>
      <c r="F362" s="130" t="str">
        <f t="shared" ca="1" si="5"/>
        <v/>
      </c>
    </row>
    <row r="363" spans="1:6" hidden="1">
      <c r="A363" s="161"/>
      <c r="B363" s="161"/>
      <c r="C363" s="156"/>
      <c r="D363" s="156"/>
      <c r="F363" s="130" t="str">
        <f t="shared" ca="1" si="5"/>
        <v/>
      </c>
    </row>
    <row r="364" spans="1:6" hidden="1">
      <c r="A364" s="161"/>
      <c r="B364" s="161"/>
      <c r="C364" s="156"/>
      <c r="D364" s="156"/>
      <c r="F364" s="130" t="str">
        <f t="shared" ca="1" si="5"/>
        <v/>
      </c>
    </row>
    <row r="365" spans="1:6" hidden="1">
      <c r="A365" s="161"/>
      <c r="B365" s="161"/>
      <c r="C365" s="156"/>
      <c r="D365" s="156"/>
      <c r="F365" s="130" t="str">
        <f t="shared" ca="1" si="5"/>
        <v/>
      </c>
    </row>
    <row r="366" spans="1:6" hidden="1">
      <c r="A366" s="161"/>
      <c r="B366" s="161"/>
      <c r="C366" s="156"/>
      <c r="D366" s="156"/>
      <c r="F366" s="130" t="str">
        <f t="shared" ca="1" si="5"/>
        <v/>
      </c>
    </row>
    <row r="367" spans="1:6" hidden="1">
      <c r="A367" s="161"/>
      <c r="B367" s="161"/>
      <c r="C367" s="156"/>
      <c r="D367" s="156"/>
      <c r="F367" s="130" t="str">
        <f t="shared" ca="1" si="5"/>
        <v/>
      </c>
    </row>
    <row r="368" spans="1:6" hidden="1">
      <c r="A368" s="161"/>
      <c r="B368" s="161"/>
      <c r="C368" s="156"/>
      <c r="D368" s="156"/>
      <c r="F368" s="130" t="str">
        <f t="shared" ca="1" si="5"/>
        <v/>
      </c>
    </row>
    <row r="369" spans="1:6" hidden="1">
      <c r="A369" s="161"/>
      <c r="B369" s="161"/>
      <c r="C369" s="156"/>
      <c r="D369" s="156"/>
      <c r="F369" s="130" t="str">
        <f t="shared" ca="1" si="5"/>
        <v/>
      </c>
    </row>
    <row r="370" spans="1:6" hidden="1">
      <c r="A370" s="161"/>
      <c r="B370" s="161"/>
      <c r="C370" s="156"/>
      <c r="D370" s="156"/>
      <c r="F370" s="130" t="str">
        <f t="shared" ca="1" si="5"/>
        <v/>
      </c>
    </row>
    <row r="371" spans="1:6" hidden="1">
      <c r="A371" s="161"/>
      <c r="B371" s="161"/>
      <c r="C371" s="156"/>
      <c r="D371" s="156"/>
      <c r="F371" s="130" t="str">
        <f t="shared" ca="1" si="5"/>
        <v/>
      </c>
    </row>
    <row r="372" spans="1:6" hidden="1">
      <c r="A372" s="161"/>
      <c r="B372" s="161"/>
      <c r="C372" s="156"/>
      <c r="D372" s="156"/>
      <c r="F372" s="130" t="str">
        <f t="shared" ca="1" si="5"/>
        <v/>
      </c>
    </row>
    <row r="373" spans="1:6" hidden="1">
      <c r="A373" s="161"/>
      <c r="B373" s="161"/>
      <c r="C373" s="156"/>
      <c r="D373" s="156"/>
      <c r="F373" s="130" t="str">
        <f t="shared" ca="1" si="5"/>
        <v/>
      </c>
    </row>
    <row r="374" spans="1:6">
      <c r="A374" s="161"/>
      <c r="B374" s="161"/>
      <c r="C374" s="156"/>
      <c r="D374" s="156"/>
      <c r="F374" s="130" t="str">
        <f t="shared" ca="1" si="5"/>
        <v/>
      </c>
    </row>
    <row r="375" spans="1:6" hidden="1">
      <c r="A375" s="161"/>
      <c r="B375" s="161"/>
      <c r="C375" s="156"/>
      <c r="D375" s="156"/>
      <c r="F375" s="130" t="str">
        <f t="shared" ca="1" si="5"/>
        <v/>
      </c>
    </row>
    <row r="376" spans="1:6" hidden="1">
      <c r="A376" s="161"/>
      <c r="B376" s="161"/>
      <c r="C376" s="156"/>
      <c r="D376" s="156"/>
      <c r="F376" s="130" t="str">
        <f t="shared" ca="1" si="5"/>
        <v/>
      </c>
    </row>
    <row r="377" spans="1:6">
      <c r="A377" s="161"/>
      <c r="B377" s="161"/>
      <c r="C377" s="156"/>
      <c r="D377" s="156"/>
      <c r="F377" s="130" t="str">
        <f t="shared" ca="1" si="5"/>
        <v/>
      </c>
    </row>
    <row r="378" spans="1:6" hidden="1">
      <c r="A378" s="161"/>
      <c r="B378" s="161"/>
      <c r="C378" s="156"/>
      <c r="D378" s="156"/>
      <c r="F378" s="130" t="str">
        <f t="shared" ca="1" si="5"/>
        <v/>
      </c>
    </row>
    <row r="379" spans="1:6" hidden="1">
      <c r="A379" s="161"/>
      <c r="B379" s="161"/>
      <c r="C379" s="156"/>
      <c r="D379" s="156"/>
      <c r="F379" s="130" t="str">
        <f t="shared" ca="1" si="5"/>
        <v/>
      </c>
    </row>
    <row r="380" spans="1:6" hidden="1">
      <c r="A380" s="161"/>
      <c r="B380" s="161"/>
      <c r="C380" s="156"/>
      <c r="D380" s="156"/>
      <c r="F380" s="130" t="str">
        <f t="shared" ca="1" si="5"/>
        <v/>
      </c>
    </row>
    <row r="381" spans="1:6" hidden="1">
      <c r="A381" s="161"/>
      <c r="B381" s="161"/>
      <c r="C381" s="156"/>
      <c r="D381" s="156"/>
      <c r="F381" s="130" t="str">
        <f t="shared" ca="1" si="5"/>
        <v/>
      </c>
    </row>
    <row r="382" spans="1:6" hidden="1">
      <c r="A382" s="161"/>
      <c r="B382" s="161"/>
      <c r="C382" s="156"/>
      <c r="D382" s="156"/>
      <c r="F382" s="130" t="str">
        <f t="shared" ca="1" si="5"/>
        <v/>
      </c>
    </row>
    <row r="383" spans="1:6" hidden="1">
      <c r="A383" s="161"/>
      <c r="B383" s="161"/>
      <c r="C383" s="156"/>
      <c r="D383" s="156"/>
      <c r="F383" s="130" t="str">
        <f t="shared" ca="1" si="5"/>
        <v/>
      </c>
    </row>
    <row r="384" spans="1:6" hidden="1">
      <c r="A384" s="161"/>
      <c r="B384" s="161"/>
      <c r="C384" s="156"/>
      <c r="D384" s="156"/>
      <c r="F384" s="130" t="str">
        <f t="shared" ca="1" si="5"/>
        <v/>
      </c>
    </row>
    <row r="385" spans="1:6" hidden="1">
      <c r="A385" s="161"/>
      <c r="B385" s="161"/>
      <c r="C385" s="156"/>
      <c r="D385" s="156"/>
      <c r="F385" s="130" t="str">
        <f t="shared" ca="1" si="5"/>
        <v/>
      </c>
    </row>
    <row r="386" spans="1:6" hidden="1">
      <c r="A386" s="161"/>
      <c r="B386" s="161"/>
      <c r="C386" s="156"/>
      <c r="D386" s="156"/>
      <c r="F386" s="130" t="str">
        <f t="shared" ca="1" si="5"/>
        <v/>
      </c>
    </row>
    <row r="387" spans="1:6" hidden="1">
      <c r="A387" s="161"/>
      <c r="B387" s="161"/>
      <c r="C387" s="156"/>
      <c r="D387" s="156"/>
      <c r="F387" s="130" t="str">
        <f t="shared" ca="1" si="5"/>
        <v/>
      </c>
    </row>
    <row r="388" spans="1:6" hidden="1">
      <c r="A388" s="161"/>
      <c r="B388" s="161"/>
      <c r="C388" s="156"/>
      <c r="D388" s="156"/>
      <c r="F388" s="130" t="str">
        <f t="shared" ref="F388:F451" ca="1" si="6">IFERROR(_xlfn.IFS(D388="Chèque",1,D388="Cash",2,D388="CV",3),"")</f>
        <v/>
      </c>
    </row>
    <row r="389" spans="1:6" hidden="1">
      <c r="A389" s="161"/>
      <c r="B389" s="161"/>
      <c r="C389" s="156"/>
      <c r="D389" s="156"/>
      <c r="F389" s="130" t="str">
        <f t="shared" ca="1" si="6"/>
        <v/>
      </c>
    </row>
    <row r="390" spans="1:6" hidden="1">
      <c r="A390" s="161"/>
      <c r="B390" s="161"/>
      <c r="C390" s="156"/>
      <c r="D390" s="156"/>
      <c r="F390" s="130" t="str">
        <f t="shared" ca="1" si="6"/>
        <v/>
      </c>
    </row>
    <row r="391" spans="1:6" hidden="1">
      <c r="A391" s="161"/>
      <c r="B391" s="161"/>
      <c r="C391" s="156"/>
      <c r="D391" s="156"/>
      <c r="F391" s="130" t="str">
        <f t="shared" ca="1" si="6"/>
        <v/>
      </c>
    </row>
    <row r="392" spans="1:6" hidden="1">
      <c r="A392" s="161"/>
      <c r="B392" s="161"/>
      <c r="C392" s="156"/>
      <c r="D392" s="156"/>
      <c r="F392" s="130" t="str">
        <f t="shared" ca="1" si="6"/>
        <v/>
      </c>
    </row>
    <row r="393" spans="1:6" hidden="1">
      <c r="A393" s="161"/>
      <c r="B393" s="161"/>
      <c r="C393" s="156"/>
      <c r="D393" s="156"/>
      <c r="F393" s="130" t="str">
        <f t="shared" ca="1" si="6"/>
        <v/>
      </c>
    </row>
    <row r="394" spans="1:6" hidden="1">
      <c r="A394" s="161"/>
      <c r="B394" s="161"/>
      <c r="C394" s="156"/>
      <c r="D394" s="156"/>
      <c r="F394" s="130" t="str">
        <f t="shared" ca="1" si="6"/>
        <v/>
      </c>
    </row>
    <row r="395" spans="1:6" hidden="1">
      <c r="A395" s="161"/>
      <c r="B395" s="161"/>
      <c r="C395" s="156"/>
      <c r="D395" s="156"/>
      <c r="F395" s="130" t="str">
        <f t="shared" ca="1" si="6"/>
        <v/>
      </c>
    </row>
    <row r="396" spans="1:6" hidden="1">
      <c r="A396" s="161"/>
      <c r="B396" s="161"/>
      <c r="C396" s="156"/>
      <c r="D396" s="156"/>
      <c r="F396" s="130" t="str">
        <f t="shared" ca="1" si="6"/>
        <v/>
      </c>
    </row>
    <row r="397" spans="1:6" hidden="1">
      <c r="A397" s="161"/>
      <c r="B397" s="161"/>
      <c r="C397" s="156"/>
      <c r="D397" s="156"/>
      <c r="F397" s="130" t="str">
        <f t="shared" ca="1" si="6"/>
        <v/>
      </c>
    </row>
    <row r="398" spans="1:6" hidden="1">
      <c r="A398" s="161"/>
      <c r="B398" s="161"/>
      <c r="C398" s="156"/>
      <c r="D398" s="156"/>
      <c r="F398" s="130" t="str">
        <f t="shared" ca="1" si="6"/>
        <v/>
      </c>
    </row>
    <row r="399" spans="1:6" hidden="1">
      <c r="A399" s="161"/>
      <c r="B399" s="161"/>
      <c r="C399" s="156"/>
      <c r="D399" s="156"/>
      <c r="F399" s="130" t="str">
        <f t="shared" ca="1" si="6"/>
        <v/>
      </c>
    </row>
    <row r="400" spans="1:6" hidden="1">
      <c r="A400" s="161"/>
      <c r="B400" s="161"/>
      <c r="C400" s="156"/>
      <c r="D400" s="156"/>
      <c r="F400" s="130" t="str">
        <f t="shared" ca="1" si="6"/>
        <v/>
      </c>
    </row>
    <row r="401" spans="1:6" hidden="1">
      <c r="A401" s="161"/>
      <c r="B401" s="161"/>
      <c r="C401" s="156"/>
      <c r="D401" s="156"/>
      <c r="F401" s="130" t="str">
        <f t="shared" ca="1" si="6"/>
        <v/>
      </c>
    </row>
    <row r="402" spans="1:6" hidden="1">
      <c r="A402" s="161"/>
      <c r="B402" s="161"/>
      <c r="C402" s="156"/>
      <c r="D402" s="156"/>
      <c r="F402" s="130" t="str">
        <f t="shared" ca="1" si="6"/>
        <v/>
      </c>
    </row>
    <row r="403" spans="1:6" hidden="1">
      <c r="A403" s="161"/>
      <c r="B403" s="161"/>
      <c r="C403" s="156"/>
      <c r="D403" s="156"/>
      <c r="F403" s="130" t="str">
        <f t="shared" ca="1" si="6"/>
        <v/>
      </c>
    </row>
    <row r="404" spans="1:6" hidden="1">
      <c r="A404" s="161"/>
      <c r="B404" s="161"/>
      <c r="C404" s="156"/>
      <c r="D404" s="156"/>
      <c r="F404" s="130" t="str">
        <f t="shared" ca="1" si="6"/>
        <v/>
      </c>
    </row>
    <row r="405" spans="1:6" hidden="1">
      <c r="A405" s="161"/>
      <c r="B405" s="161"/>
      <c r="C405" s="156"/>
      <c r="D405" s="156"/>
      <c r="F405" s="130" t="str">
        <f t="shared" ca="1" si="6"/>
        <v/>
      </c>
    </row>
    <row r="406" spans="1:6" hidden="1">
      <c r="A406" s="161"/>
      <c r="B406" s="161"/>
      <c r="C406" s="156"/>
      <c r="D406" s="156"/>
      <c r="F406" s="130" t="str">
        <f t="shared" ca="1" si="6"/>
        <v/>
      </c>
    </row>
    <row r="407" spans="1:6" hidden="1">
      <c r="A407" s="161"/>
      <c r="B407" s="161"/>
      <c r="C407" s="156"/>
      <c r="D407" s="156"/>
      <c r="F407" s="130" t="str">
        <f t="shared" ca="1" si="6"/>
        <v/>
      </c>
    </row>
    <row r="408" spans="1:6" hidden="1">
      <c r="A408" s="161"/>
      <c r="B408" s="161"/>
      <c r="C408" s="156"/>
      <c r="D408" s="156"/>
      <c r="F408" s="130" t="str">
        <f t="shared" ca="1" si="6"/>
        <v/>
      </c>
    </row>
    <row r="409" spans="1:6" hidden="1">
      <c r="A409" s="161"/>
      <c r="B409" s="161"/>
      <c r="C409" s="156"/>
      <c r="D409" s="156"/>
      <c r="F409" s="130" t="str">
        <f t="shared" ca="1" si="6"/>
        <v/>
      </c>
    </row>
    <row r="410" spans="1:6" hidden="1">
      <c r="A410" s="162"/>
      <c r="B410" s="161"/>
      <c r="C410" s="156"/>
      <c r="D410" s="156"/>
      <c r="F410" s="130" t="str">
        <f t="shared" ca="1" si="6"/>
        <v/>
      </c>
    </row>
    <row r="411" spans="1:6">
      <c r="A411" s="160"/>
      <c r="B411" s="161"/>
      <c r="C411" s="157"/>
      <c r="D411" s="157"/>
      <c r="F411" s="130" t="str">
        <f t="shared" ca="1" si="6"/>
        <v/>
      </c>
    </row>
    <row r="412" spans="1:6">
      <c r="A412" s="160"/>
      <c r="B412" s="161"/>
      <c r="C412" s="157"/>
      <c r="D412" s="157"/>
      <c r="F412" s="130" t="str">
        <f t="shared" ca="1" si="6"/>
        <v/>
      </c>
    </row>
    <row r="413" spans="1:6">
      <c r="A413" s="160"/>
      <c r="B413" s="161"/>
      <c r="C413" s="157"/>
      <c r="D413" s="157"/>
      <c r="F413" s="130" t="str">
        <f t="shared" ca="1" si="6"/>
        <v/>
      </c>
    </row>
    <row r="414" spans="1:6">
      <c r="A414" s="160"/>
      <c r="B414" s="161"/>
      <c r="C414" s="157"/>
      <c r="D414" s="157"/>
      <c r="F414" s="130" t="str">
        <f t="shared" ca="1" si="6"/>
        <v/>
      </c>
    </row>
    <row r="415" spans="1:6">
      <c r="A415" s="163"/>
      <c r="C415" s="158"/>
      <c r="D415" s="159"/>
      <c r="F415" s="130" t="str">
        <f t="shared" ca="1" si="6"/>
        <v/>
      </c>
    </row>
    <row r="416" spans="1:6">
      <c r="A416" s="176"/>
      <c r="B416" s="177"/>
      <c r="C416" s="177"/>
      <c r="D416" s="178"/>
      <c r="F416" s="130" t="str">
        <f t="shared" ca="1" si="6"/>
        <v/>
      </c>
    </row>
    <row r="417" spans="1:6">
      <c r="A417" s="179"/>
      <c r="B417" s="179"/>
      <c r="C417" s="180"/>
      <c r="D417" s="178"/>
      <c r="F417" s="130" t="str">
        <f t="shared" ca="1" si="6"/>
        <v/>
      </c>
    </row>
    <row r="418" spans="1:6">
      <c r="A418" s="182"/>
      <c r="D418" s="183"/>
      <c r="F418" s="130" t="str">
        <f t="shared" ca="1" si="6"/>
        <v/>
      </c>
    </row>
    <row r="419" spans="1:6">
      <c r="A419" s="184"/>
      <c r="B419" s="204"/>
      <c r="C419" s="204"/>
      <c r="D419" s="185"/>
      <c r="F419" s="130" t="str">
        <f t="shared" ca="1" si="6"/>
        <v/>
      </c>
    </row>
    <row r="420" spans="1:6">
      <c r="A420" s="186"/>
      <c r="B420" s="187"/>
      <c r="C420" s="188"/>
      <c r="D420" s="189"/>
      <c r="F420" s="130" t="str">
        <f t="shared" ca="1" si="6"/>
        <v/>
      </c>
    </row>
    <row r="421" spans="1:6">
      <c r="A421" s="179"/>
      <c r="B421" s="190"/>
      <c r="C421" s="190"/>
      <c r="D421" s="190"/>
      <c r="F421" s="130" t="str">
        <f t="shared" ca="1" si="6"/>
        <v/>
      </c>
    </row>
    <row r="422" spans="1:6">
      <c r="A422" s="160"/>
      <c r="B422" s="160"/>
      <c r="F422" s="130" t="str">
        <f t="shared" ca="1" si="6"/>
        <v/>
      </c>
    </row>
    <row r="423" spans="1:6">
      <c r="A423" s="191"/>
      <c r="B423" s="191"/>
      <c r="C423" s="191"/>
      <c r="D423" s="191"/>
      <c r="F423" s="130" t="str">
        <f t="shared" ca="1" si="6"/>
        <v/>
      </c>
    </row>
    <row r="424" spans="1:6" hidden="1">
      <c r="A424" s="161"/>
      <c r="B424" s="161"/>
      <c r="C424" s="156"/>
      <c r="D424" s="156"/>
      <c r="F424" s="130" t="str">
        <f t="shared" ca="1" si="6"/>
        <v/>
      </c>
    </row>
    <row r="425" spans="1:6" hidden="1">
      <c r="A425" s="161"/>
      <c r="B425" s="161"/>
      <c r="C425" s="156"/>
      <c r="D425" s="156"/>
      <c r="F425" s="130" t="str">
        <f t="shared" ca="1" si="6"/>
        <v/>
      </c>
    </row>
    <row r="426" spans="1:6" hidden="1">
      <c r="A426" s="161"/>
      <c r="B426" s="161"/>
      <c r="C426" s="156"/>
      <c r="D426" s="156"/>
      <c r="F426" s="130" t="str">
        <f t="shared" ca="1" si="6"/>
        <v/>
      </c>
    </row>
    <row r="427" spans="1:6" hidden="1">
      <c r="A427" s="161"/>
      <c r="B427" s="161"/>
      <c r="C427" s="156"/>
      <c r="D427" s="156"/>
      <c r="F427" s="130" t="str">
        <f t="shared" ca="1" si="6"/>
        <v/>
      </c>
    </row>
    <row r="428" spans="1:6" hidden="1">
      <c r="A428" s="161"/>
      <c r="B428" s="161"/>
      <c r="C428" s="156"/>
      <c r="D428" s="156"/>
      <c r="F428" s="130" t="str">
        <f t="shared" ca="1" si="6"/>
        <v/>
      </c>
    </row>
    <row r="429" spans="1:6" hidden="1">
      <c r="A429" s="161"/>
      <c r="B429" s="161"/>
      <c r="C429" s="156"/>
      <c r="D429" s="156"/>
      <c r="F429" s="130" t="str">
        <f t="shared" ca="1" si="6"/>
        <v/>
      </c>
    </row>
    <row r="430" spans="1:6" hidden="1">
      <c r="A430" s="161"/>
      <c r="B430" s="161"/>
      <c r="C430" s="156"/>
      <c r="D430" s="156"/>
      <c r="F430" s="130" t="str">
        <f t="shared" ca="1" si="6"/>
        <v/>
      </c>
    </row>
    <row r="431" spans="1:6" hidden="1">
      <c r="A431" s="161"/>
      <c r="B431" s="161"/>
      <c r="C431" s="156"/>
      <c r="D431" s="156"/>
      <c r="F431" s="130" t="str">
        <f t="shared" ca="1" si="6"/>
        <v/>
      </c>
    </row>
    <row r="432" spans="1:6" hidden="1">
      <c r="A432" s="161"/>
      <c r="B432" s="161"/>
      <c r="C432" s="156"/>
      <c r="D432" s="156"/>
      <c r="F432" s="130" t="str">
        <f t="shared" ca="1" si="6"/>
        <v/>
      </c>
    </row>
    <row r="433" spans="1:6" hidden="1">
      <c r="A433" s="161"/>
      <c r="B433" s="161"/>
      <c r="C433" s="156"/>
      <c r="D433" s="156"/>
      <c r="F433" s="130" t="str">
        <f t="shared" ca="1" si="6"/>
        <v/>
      </c>
    </row>
    <row r="434" spans="1:6" hidden="1">
      <c r="A434" s="161"/>
      <c r="B434" s="161"/>
      <c r="C434" s="156"/>
      <c r="D434" s="156"/>
      <c r="F434" s="130" t="str">
        <f t="shared" ca="1" si="6"/>
        <v/>
      </c>
    </row>
    <row r="435" spans="1:6" hidden="1">
      <c r="A435" s="161"/>
      <c r="B435" s="161"/>
      <c r="C435" s="156"/>
      <c r="D435" s="156"/>
      <c r="F435" s="130" t="str">
        <f t="shared" ca="1" si="6"/>
        <v/>
      </c>
    </row>
    <row r="436" spans="1:6" hidden="1">
      <c r="A436" s="161"/>
      <c r="B436" s="161"/>
      <c r="C436" s="156"/>
      <c r="D436" s="156"/>
      <c r="F436" s="130" t="str">
        <f t="shared" ca="1" si="6"/>
        <v/>
      </c>
    </row>
    <row r="437" spans="1:6" hidden="1">
      <c r="A437" s="161"/>
      <c r="B437" s="161"/>
      <c r="C437" s="156"/>
      <c r="D437" s="156"/>
      <c r="F437" s="130" t="str">
        <f t="shared" ca="1" si="6"/>
        <v/>
      </c>
    </row>
    <row r="438" spans="1:6" hidden="1">
      <c r="A438" s="161"/>
      <c r="B438" s="161"/>
      <c r="C438" s="156"/>
      <c r="D438" s="156"/>
      <c r="F438" s="130" t="str">
        <f t="shared" ca="1" si="6"/>
        <v/>
      </c>
    </row>
    <row r="439" spans="1:6" hidden="1">
      <c r="A439" s="161"/>
      <c r="B439" s="161"/>
      <c r="C439" s="156"/>
      <c r="D439" s="156"/>
      <c r="F439" s="130" t="str">
        <f t="shared" ca="1" si="6"/>
        <v/>
      </c>
    </row>
    <row r="440" spans="1:6" hidden="1">
      <c r="A440" s="161"/>
      <c r="B440" s="161"/>
      <c r="C440" s="156"/>
      <c r="D440" s="156"/>
      <c r="F440" s="130" t="str">
        <f t="shared" ca="1" si="6"/>
        <v/>
      </c>
    </row>
    <row r="441" spans="1:6" hidden="1">
      <c r="A441" s="161"/>
      <c r="B441" s="161"/>
      <c r="C441" s="156"/>
      <c r="D441" s="156"/>
      <c r="F441" s="130" t="str">
        <f t="shared" ca="1" si="6"/>
        <v/>
      </c>
    </row>
    <row r="442" spans="1:6" hidden="1">
      <c r="A442" s="161"/>
      <c r="B442" s="161"/>
      <c r="C442" s="156"/>
      <c r="D442" s="156"/>
      <c r="F442" s="130" t="str">
        <f t="shared" ca="1" si="6"/>
        <v/>
      </c>
    </row>
    <row r="443" spans="1:6">
      <c r="A443" s="161"/>
      <c r="B443" s="161"/>
      <c r="C443" s="156"/>
      <c r="D443" s="156"/>
      <c r="F443" s="130" t="str">
        <f t="shared" ca="1" si="6"/>
        <v/>
      </c>
    </row>
    <row r="444" spans="1:6" hidden="1">
      <c r="A444" s="161"/>
      <c r="B444" s="161"/>
      <c r="C444" s="156"/>
      <c r="D444" s="156"/>
      <c r="F444" s="130" t="str">
        <f t="shared" ca="1" si="6"/>
        <v/>
      </c>
    </row>
    <row r="445" spans="1:6" hidden="1">
      <c r="A445" s="161"/>
      <c r="B445" s="161"/>
      <c r="C445" s="156"/>
      <c r="D445" s="156"/>
      <c r="F445" s="130" t="str">
        <f t="shared" ca="1" si="6"/>
        <v/>
      </c>
    </row>
    <row r="446" spans="1:6">
      <c r="A446" s="161"/>
      <c r="B446" s="161"/>
      <c r="C446" s="156"/>
      <c r="D446" s="156"/>
      <c r="F446" s="130" t="str">
        <f t="shared" ca="1" si="6"/>
        <v/>
      </c>
    </row>
    <row r="447" spans="1:6" hidden="1">
      <c r="A447" s="161"/>
      <c r="B447" s="161"/>
      <c r="C447" s="156"/>
      <c r="D447" s="156"/>
      <c r="F447" s="130" t="str">
        <f t="shared" ca="1" si="6"/>
        <v/>
      </c>
    </row>
    <row r="448" spans="1:6" hidden="1">
      <c r="A448" s="161"/>
      <c r="B448" s="161"/>
      <c r="C448" s="156"/>
      <c r="D448" s="156"/>
      <c r="F448" s="130" t="str">
        <f t="shared" ca="1" si="6"/>
        <v/>
      </c>
    </row>
    <row r="449" spans="1:6" hidden="1">
      <c r="A449" s="161"/>
      <c r="B449" s="161"/>
      <c r="C449" s="156"/>
      <c r="D449" s="156"/>
      <c r="F449" s="130" t="str">
        <f t="shared" ca="1" si="6"/>
        <v/>
      </c>
    </row>
    <row r="450" spans="1:6" hidden="1">
      <c r="A450" s="161"/>
      <c r="B450" s="161"/>
      <c r="C450" s="156"/>
      <c r="D450" s="156"/>
      <c r="F450" s="130" t="str">
        <f t="shared" ca="1" si="6"/>
        <v/>
      </c>
    </row>
    <row r="451" spans="1:6" hidden="1">
      <c r="A451" s="161"/>
      <c r="B451" s="161"/>
      <c r="C451" s="156"/>
      <c r="D451" s="156"/>
      <c r="F451" s="130" t="str">
        <f t="shared" ca="1" si="6"/>
        <v/>
      </c>
    </row>
    <row r="452" spans="1:6" hidden="1">
      <c r="A452" s="161"/>
      <c r="B452" s="161"/>
      <c r="C452" s="156"/>
      <c r="D452" s="156"/>
      <c r="F452" s="130" t="str">
        <f t="shared" ref="F452:F515" ca="1" si="7">IFERROR(_xlfn.IFS(D452="Chèque",1,D452="Cash",2,D452="CV",3),"")</f>
        <v/>
      </c>
    </row>
    <row r="453" spans="1:6" hidden="1">
      <c r="A453" s="161"/>
      <c r="B453" s="161"/>
      <c r="C453" s="156"/>
      <c r="D453" s="156"/>
      <c r="F453" s="130" t="str">
        <f t="shared" ca="1" si="7"/>
        <v/>
      </c>
    </row>
    <row r="454" spans="1:6" hidden="1">
      <c r="A454" s="161"/>
      <c r="B454" s="161"/>
      <c r="C454" s="156"/>
      <c r="D454" s="156"/>
      <c r="F454" s="130" t="str">
        <f t="shared" ca="1" si="7"/>
        <v/>
      </c>
    </row>
    <row r="455" spans="1:6" hidden="1">
      <c r="A455" s="161"/>
      <c r="B455" s="161"/>
      <c r="C455" s="156"/>
      <c r="D455" s="156"/>
      <c r="F455" s="130" t="str">
        <f t="shared" ca="1" si="7"/>
        <v/>
      </c>
    </row>
    <row r="456" spans="1:6" hidden="1">
      <c r="A456" s="161"/>
      <c r="B456" s="161"/>
      <c r="C456" s="156"/>
      <c r="D456" s="156"/>
      <c r="F456" s="130" t="str">
        <f t="shared" ca="1" si="7"/>
        <v/>
      </c>
    </row>
    <row r="457" spans="1:6" hidden="1">
      <c r="A457" s="161"/>
      <c r="B457" s="161"/>
      <c r="C457" s="156"/>
      <c r="D457" s="156"/>
      <c r="F457" s="130" t="str">
        <f t="shared" ca="1" si="7"/>
        <v/>
      </c>
    </row>
    <row r="458" spans="1:6" hidden="1">
      <c r="A458" s="161"/>
      <c r="B458" s="161"/>
      <c r="C458" s="156"/>
      <c r="D458" s="156"/>
      <c r="F458" s="130" t="str">
        <f t="shared" ca="1" si="7"/>
        <v/>
      </c>
    </row>
    <row r="459" spans="1:6" hidden="1">
      <c r="A459" s="161"/>
      <c r="B459" s="161"/>
      <c r="C459" s="156"/>
      <c r="D459" s="156"/>
      <c r="F459" s="130" t="str">
        <f t="shared" ca="1" si="7"/>
        <v/>
      </c>
    </row>
    <row r="460" spans="1:6" hidden="1">
      <c r="A460" s="161"/>
      <c r="B460" s="161"/>
      <c r="C460" s="156"/>
      <c r="D460" s="156"/>
      <c r="F460" s="130" t="str">
        <f t="shared" ca="1" si="7"/>
        <v/>
      </c>
    </row>
    <row r="461" spans="1:6" hidden="1">
      <c r="A461" s="161"/>
      <c r="B461" s="161"/>
      <c r="C461" s="156"/>
      <c r="D461" s="156"/>
      <c r="F461" s="130" t="str">
        <f t="shared" ca="1" si="7"/>
        <v/>
      </c>
    </row>
    <row r="462" spans="1:6" hidden="1">
      <c r="A462" s="161"/>
      <c r="B462" s="161"/>
      <c r="C462" s="156"/>
      <c r="D462" s="156"/>
      <c r="F462" s="130" t="str">
        <f t="shared" ca="1" si="7"/>
        <v/>
      </c>
    </row>
    <row r="463" spans="1:6" hidden="1">
      <c r="A463" s="161"/>
      <c r="B463" s="161"/>
      <c r="C463" s="156"/>
      <c r="D463" s="156"/>
      <c r="F463" s="130" t="str">
        <f t="shared" ca="1" si="7"/>
        <v/>
      </c>
    </row>
    <row r="464" spans="1:6" hidden="1">
      <c r="A464" s="161"/>
      <c r="B464" s="161"/>
      <c r="C464" s="156"/>
      <c r="D464" s="156"/>
      <c r="F464" s="130" t="str">
        <f t="shared" ca="1" si="7"/>
        <v/>
      </c>
    </row>
    <row r="465" spans="1:6" hidden="1">
      <c r="A465" s="161"/>
      <c r="B465" s="161"/>
      <c r="C465" s="156"/>
      <c r="D465" s="156"/>
      <c r="F465" s="130" t="str">
        <f t="shared" ca="1" si="7"/>
        <v/>
      </c>
    </row>
    <row r="466" spans="1:6" hidden="1">
      <c r="A466" s="161"/>
      <c r="B466" s="161"/>
      <c r="C466" s="156"/>
      <c r="D466" s="156"/>
      <c r="F466" s="130" t="str">
        <f t="shared" ca="1" si="7"/>
        <v/>
      </c>
    </row>
    <row r="467" spans="1:6" hidden="1">
      <c r="A467" s="161"/>
      <c r="B467" s="161"/>
      <c r="C467" s="156"/>
      <c r="D467" s="156"/>
      <c r="F467" s="130" t="str">
        <f t="shared" ca="1" si="7"/>
        <v/>
      </c>
    </row>
    <row r="468" spans="1:6" hidden="1">
      <c r="A468" s="161"/>
      <c r="B468" s="161"/>
      <c r="C468" s="156"/>
      <c r="D468" s="156"/>
      <c r="F468" s="130" t="str">
        <f t="shared" ca="1" si="7"/>
        <v/>
      </c>
    </row>
    <row r="469" spans="1:6" hidden="1">
      <c r="A469" s="161"/>
      <c r="B469" s="161"/>
      <c r="C469" s="156"/>
      <c r="D469" s="156"/>
      <c r="F469" s="130" t="str">
        <f t="shared" ca="1" si="7"/>
        <v/>
      </c>
    </row>
    <row r="470" spans="1:6" hidden="1">
      <c r="A470" s="161"/>
      <c r="B470" s="161"/>
      <c r="C470" s="156"/>
      <c r="D470" s="156"/>
      <c r="F470" s="130" t="str">
        <f t="shared" ca="1" si="7"/>
        <v/>
      </c>
    </row>
    <row r="471" spans="1:6" hidden="1">
      <c r="A471" s="161"/>
      <c r="B471" s="161"/>
      <c r="C471" s="156"/>
      <c r="D471" s="156"/>
      <c r="F471" s="130" t="str">
        <f t="shared" ca="1" si="7"/>
        <v/>
      </c>
    </row>
    <row r="472" spans="1:6" hidden="1">
      <c r="A472" s="161"/>
      <c r="B472" s="161"/>
      <c r="C472" s="156"/>
      <c r="D472" s="156"/>
      <c r="F472" s="130" t="str">
        <f t="shared" ca="1" si="7"/>
        <v/>
      </c>
    </row>
    <row r="473" spans="1:6" hidden="1">
      <c r="A473" s="161"/>
      <c r="B473" s="161"/>
      <c r="C473" s="156"/>
      <c r="D473" s="156"/>
      <c r="F473" s="130" t="str">
        <f t="shared" ca="1" si="7"/>
        <v/>
      </c>
    </row>
    <row r="474" spans="1:6" hidden="1">
      <c r="A474" s="161"/>
      <c r="B474" s="161"/>
      <c r="C474" s="156"/>
      <c r="D474" s="156"/>
      <c r="F474" s="130" t="str">
        <f t="shared" ca="1" si="7"/>
        <v/>
      </c>
    </row>
    <row r="475" spans="1:6" hidden="1">
      <c r="A475" s="161"/>
      <c r="B475" s="161"/>
      <c r="C475" s="156"/>
      <c r="D475" s="156"/>
      <c r="F475" s="130" t="str">
        <f t="shared" ca="1" si="7"/>
        <v/>
      </c>
    </row>
    <row r="476" spans="1:6" hidden="1">
      <c r="A476" s="161"/>
      <c r="B476" s="161"/>
      <c r="C476" s="156"/>
      <c r="D476" s="156"/>
      <c r="F476" s="130" t="str">
        <f t="shared" ca="1" si="7"/>
        <v/>
      </c>
    </row>
    <row r="477" spans="1:6" hidden="1">
      <c r="A477" s="161"/>
      <c r="B477" s="161"/>
      <c r="C477" s="156"/>
      <c r="D477" s="156"/>
      <c r="F477" s="130" t="str">
        <f t="shared" ca="1" si="7"/>
        <v/>
      </c>
    </row>
    <row r="478" spans="1:6" hidden="1">
      <c r="A478" s="161"/>
      <c r="B478" s="161"/>
      <c r="C478" s="156"/>
      <c r="D478" s="156"/>
      <c r="F478" s="130" t="str">
        <f t="shared" ca="1" si="7"/>
        <v/>
      </c>
    </row>
    <row r="479" spans="1:6" hidden="1">
      <c r="A479" s="162"/>
      <c r="B479" s="161"/>
      <c r="C479" s="156"/>
      <c r="D479" s="156"/>
      <c r="F479" s="130" t="str">
        <f t="shared" ca="1" si="7"/>
        <v/>
      </c>
    </row>
    <row r="480" spans="1:6">
      <c r="A480" s="160"/>
      <c r="B480" s="161"/>
      <c r="C480" s="157"/>
      <c r="D480" s="157"/>
      <c r="F480" s="130" t="str">
        <f t="shared" ca="1" si="7"/>
        <v/>
      </c>
    </row>
    <row r="481" spans="1:6">
      <c r="A481" s="192"/>
      <c r="B481" s="161"/>
      <c r="C481" s="192"/>
      <c r="D481" s="157"/>
      <c r="E481" s="193"/>
      <c r="F481" s="130" t="str">
        <f t="shared" ca="1" si="7"/>
        <v/>
      </c>
    </row>
    <row r="482" spans="1:6">
      <c r="A482" s="194"/>
      <c r="B482" s="161"/>
      <c r="C482" s="192"/>
      <c r="D482" s="157"/>
      <c r="E482" s="193"/>
      <c r="F482" s="130" t="str">
        <f t="shared" ca="1" si="7"/>
        <v/>
      </c>
    </row>
    <row r="483" spans="1:6">
      <c r="A483" s="194"/>
      <c r="B483" s="161"/>
      <c r="C483" s="192"/>
      <c r="D483" s="157"/>
      <c r="E483" s="193"/>
      <c r="F483" s="130" t="str">
        <f t="shared" ca="1" si="7"/>
        <v/>
      </c>
    </row>
    <row r="484" spans="1:6">
      <c r="A484" s="163"/>
      <c r="C484" s="158"/>
      <c r="D484" s="159"/>
      <c r="F484" s="130" t="str">
        <f t="shared" ca="1" si="7"/>
        <v/>
      </c>
    </row>
    <row r="485" spans="1:6">
      <c r="A485" s="176"/>
      <c r="B485" s="177"/>
      <c r="C485" s="177"/>
      <c r="D485" s="178"/>
      <c r="F485" s="130" t="str">
        <f t="shared" ca="1" si="7"/>
        <v/>
      </c>
    </row>
    <row r="486" spans="1:6">
      <c r="A486" s="179"/>
      <c r="B486" s="179"/>
      <c r="C486" s="180"/>
      <c r="D486" s="178"/>
      <c r="F486" s="130" t="str">
        <f t="shared" ca="1" si="7"/>
        <v/>
      </c>
    </row>
    <row r="487" spans="1:6">
      <c r="A487" s="182"/>
      <c r="D487" s="183"/>
      <c r="F487" s="130" t="str">
        <f t="shared" ca="1" si="7"/>
        <v/>
      </c>
    </row>
    <row r="488" spans="1:6">
      <c r="A488" s="184"/>
      <c r="B488" s="204"/>
      <c r="C488" s="204"/>
      <c r="D488" s="185"/>
      <c r="F488" s="130" t="str">
        <f t="shared" ca="1" si="7"/>
        <v/>
      </c>
    </row>
    <row r="489" spans="1:6">
      <c r="A489" s="186"/>
      <c r="B489" s="186"/>
      <c r="C489" s="224"/>
      <c r="D489" s="224"/>
      <c r="F489" s="130" t="str">
        <f t="shared" ca="1" si="7"/>
        <v/>
      </c>
    </row>
    <row r="490" spans="1:6">
      <c r="A490" s="179"/>
      <c r="B490" s="190"/>
      <c r="C490" s="224"/>
      <c r="D490" s="224"/>
      <c r="F490" s="130" t="str">
        <f t="shared" ca="1" si="7"/>
        <v/>
      </c>
    </row>
    <row r="491" spans="1:6">
      <c r="A491" s="160"/>
      <c r="B491" s="160"/>
      <c r="F491" s="130" t="str">
        <f t="shared" ca="1" si="7"/>
        <v/>
      </c>
    </row>
    <row r="492" spans="1:6">
      <c r="A492" s="191"/>
      <c r="B492" s="191"/>
      <c r="C492" s="191"/>
      <c r="D492" s="191"/>
      <c r="F492" s="130" t="str">
        <f t="shared" ca="1" si="7"/>
        <v/>
      </c>
    </row>
    <row r="493" spans="1:6">
      <c r="A493" s="161"/>
      <c r="B493" s="161"/>
      <c r="C493" s="156"/>
      <c r="D493" s="156"/>
      <c r="F493" s="130" t="str">
        <f t="shared" ca="1" si="7"/>
        <v/>
      </c>
    </row>
    <row r="494" spans="1:6" hidden="1">
      <c r="A494" s="161"/>
      <c r="B494" s="161"/>
      <c r="C494" s="156"/>
      <c r="D494" s="156"/>
      <c r="F494" s="130" t="str">
        <f t="shared" ca="1" si="7"/>
        <v/>
      </c>
    </row>
    <row r="495" spans="1:6" hidden="1">
      <c r="A495" s="161"/>
      <c r="B495" s="161"/>
      <c r="C495" s="156"/>
      <c r="D495" s="156"/>
      <c r="F495" s="130" t="str">
        <f t="shared" ca="1" si="7"/>
        <v/>
      </c>
    </row>
    <row r="496" spans="1:6" hidden="1">
      <c r="A496" s="161"/>
      <c r="B496" s="161"/>
      <c r="C496" s="156"/>
      <c r="D496" s="156"/>
      <c r="F496" s="130" t="str">
        <f t="shared" ca="1" si="7"/>
        <v/>
      </c>
    </row>
    <row r="497" spans="1:6" hidden="1">
      <c r="A497" s="161"/>
      <c r="B497" s="161"/>
      <c r="C497" s="156"/>
      <c r="D497" s="156"/>
      <c r="F497" s="130" t="str">
        <f t="shared" ca="1" si="7"/>
        <v/>
      </c>
    </row>
    <row r="498" spans="1:6" hidden="1">
      <c r="A498" s="161"/>
      <c r="B498" s="161"/>
      <c r="C498" s="156"/>
      <c r="D498" s="156"/>
      <c r="F498" s="130" t="str">
        <f t="shared" ca="1" si="7"/>
        <v/>
      </c>
    </row>
    <row r="499" spans="1:6" hidden="1">
      <c r="A499" s="161"/>
      <c r="B499" s="161"/>
      <c r="C499" s="156"/>
      <c r="D499" s="156"/>
      <c r="F499" s="130" t="str">
        <f t="shared" ca="1" si="7"/>
        <v/>
      </c>
    </row>
    <row r="500" spans="1:6" hidden="1">
      <c r="A500" s="161"/>
      <c r="B500" s="161"/>
      <c r="C500" s="156"/>
      <c r="D500" s="156"/>
      <c r="F500" s="130" t="str">
        <f t="shared" ca="1" si="7"/>
        <v/>
      </c>
    </row>
    <row r="501" spans="1:6" hidden="1">
      <c r="A501" s="161"/>
      <c r="B501" s="161"/>
      <c r="C501" s="156"/>
      <c r="D501" s="156"/>
      <c r="F501" s="130" t="str">
        <f t="shared" ca="1" si="7"/>
        <v/>
      </c>
    </row>
    <row r="502" spans="1:6" hidden="1">
      <c r="A502" s="161"/>
      <c r="B502" s="161"/>
      <c r="C502" s="156"/>
      <c r="D502" s="156"/>
      <c r="F502" s="130" t="str">
        <f t="shared" ca="1" si="7"/>
        <v/>
      </c>
    </row>
    <row r="503" spans="1:6" hidden="1">
      <c r="A503" s="161"/>
      <c r="B503" s="161"/>
      <c r="C503" s="156"/>
      <c r="D503" s="156"/>
      <c r="F503" s="130" t="str">
        <f t="shared" ca="1" si="7"/>
        <v/>
      </c>
    </row>
    <row r="504" spans="1:6" hidden="1">
      <c r="A504" s="161"/>
      <c r="B504" s="161"/>
      <c r="C504" s="156"/>
      <c r="D504" s="156"/>
      <c r="F504" s="130" t="str">
        <f t="shared" ca="1" si="7"/>
        <v/>
      </c>
    </row>
    <row r="505" spans="1:6" hidden="1">
      <c r="A505" s="161"/>
      <c r="B505" s="161"/>
      <c r="C505" s="156"/>
      <c r="D505" s="156"/>
      <c r="F505" s="130" t="str">
        <f t="shared" ca="1" si="7"/>
        <v/>
      </c>
    </row>
    <row r="506" spans="1:6" hidden="1">
      <c r="A506" s="161"/>
      <c r="B506" s="161"/>
      <c r="C506" s="156"/>
      <c r="D506" s="156"/>
      <c r="F506" s="130" t="str">
        <f t="shared" ca="1" si="7"/>
        <v/>
      </c>
    </row>
    <row r="507" spans="1:6" hidden="1">
      <c r="A507" s="161"/>
      <c r="B507" s="161"/>
      <c r="C507" s="156"/>
      <c r="D507" s="156"/>
      <c r="F507" s="130" t="str">
        <f t="shared" ca="1" si="7"/>
        <v/>
      </c>
    </row>
    <row r="508" spans="1:6" hidden="1">
      <c r="A508" s="161"/>
      <c r="B508" s="161"/>
      <c r="C508" s="156"/>
      <c r="D508" s="156"/>
      <c r="F508" s="130" t="str">
        <f t="shared" ca="1" si="7"/>
        <v/>
      </c>
    </row>
    <row r="509" spans="1:6" hidden="1">
      <c r="A509" s="161"/>
      <c r="B509" s="161"/>
      <c r="C509" s="156"/>
      <c r="D509" s="156"/>
      <c r="F509" s="130" t="str">
        <f t="shared" ca="1" si="7"/>
        <v/>
      </c>
    </row>
    <row r="510" spans="1:6" hidden="1">
      <c r="A510" s="161"/>
      <c r="B510" s="161"/>
      <c r="C510" s="156"/>
      <c r="D510" s="156"/>
      <c r="F510" s="130" t="str">
        <f t="shared" ca="1" si="7"/>
        <v/>
      </c>
    </row>
    <row r="511" spans="1:6" hidden="1">
      <c r="A511" s="161"/>
      <c r="B511" s="161"/>
      <c r="C511" s="156"/>
      <c r="D511" s="156"/>
      <c r="F511" s="130" t="str">
        <f t="shared" ca="1" si="7"/>
        <v/>
      </c>
    </row>
    <row r="512" spans="1:6" hidden="1">
      <c r="A512" s="161"/>
      <c r="B512" s="161"/>
      <c r="C512" s="156"/>
      <c r="D512" s="156"/>
      <c r="F512" s="130" t="str">
        <f t="shared" ca="1" si="7"/>
        <v/>
      </c>
    </row>
    <row r="513" spans="1:6" hidden="1">
      <c r="A513" s="161"/>
      <c r="B513" s="161"/>
      <c r="C513" s="156"/>
      <c r="D513" s="156"/>
      <c r="F513" s="130" t="str">
        <f t="shared" ca="1" si="7"/>
        <v/>
      </c>
    </row>
    <row r="514" spans="1:6" hidden="1">
      <c r="A514" s="161"/>
      <c r="B514" s="161"/>
      <c r="C514" s="156"/>
      <c r="D514" s="156"/>
      <c r="F514" s="130" t="str">
        <f t="shared" ca="1" si="7"/>
        <v/>
      </c>
    </row>
    <row r="515" spans="1:6" hidden="1">
      <c r="A515" s="161"/>
      <c r="B515" s="161"/>
      <c r="C515" s="156"/>
      <c r="D515" s="156"/>
      <c r="F515" s="130" t="str">
        <f t="shared" ca="1" si="7"/>
        <v/>
      </c>
    </row>
    <row r="516" spans="1:6" hidden="1">
      <c r="A516" s="161"/>
      <c r="B516" s="161"/>
      <c r="C516" s="156"/>
      <c r="D516" s="156"/>
      <c r="F516" s="130" t="str">
        <f t="shared" ref="F516:F579" ca="1" si="8">IFERROR(_xlfn.IFS(D516="Chèque",1,D516="Cash",2,D516="CV",3),"")</f>
        <v/>
      </c>
    </row>
    <row r="517" spans="1:6" hidden="1">
      <c r="A517" s="161"/>
      <c r="B517" s="161"/>
      <c r="C517" s="156"/>
      <c r="D517" s="156"/>
      <c r="F517" s="130" t="str">
        <f t="shared" ca="1" si="8"/>
        <v/>
      </c>
    </row>
    <row r="518" spans="1:6" hidden="1">
      <c r="A518" s="161"/>
      <c r="B518" s="161"/>
      <c r="C518" s="156"/>
      <c r="D518" s="156"/>
      <c r="F518" s="130" t="str">
        <f t="shared" ca="1" si="8"/>
        <v/>
      </c>
    </row>
    <row r="519" spans="1:6" hidden="1">
      <c r="A519" s="161"/>
      <c r="B519" s="161"/>
      <c r="C519" s="156"/>
      <c r="D519" s="156"/>
      <c r="F519" s="130" t="str">
        <f t="shared" ca="1" si="8"/>
        <v/>
      </c>
    </row>
    <row r="520" spans="1:6" hidden="1">
      <c r="A520" s="161"/>
      <c r="B520" s="161"/>
      <c r="C520" s="156"/>
      <c r="D520" s="156"/>
      <c r="F520" s="130" t="str">
        <f t="shared" ca="1" si="8"/>
        <v/>
      </c>
    </row>
    <row r="521" spans="1:6" hidden="1">
      <c r="A521" s="161"/>
      <c r="B521" s="161"/>
      <c r="C521" s="156"/>
      <c r="D521" s="156"/>
      <c r="F521" s="130" t="str">
        <f t="shared" ca="1" si="8"/>
        <v/>
      </c>
    </row>
    <row r="522" spans="1:6" hidden="1">
      <c r="A522" s="161"/>
      <c r="B522" s="161"/>
      <c r="C522" s="156"/>
      <c r="D522" s="156"/>
      <c r="F522" s="130" t="str">
        <f t="shared" ca="1" si="8"/>
        <v/>
      </c>
    </row>
    <row r="523" spans="1:6" hidden="1">
      <c r="A523" s="161"/>
      <c r="B523" s="161"/>
      <c r="C523" s="156"/>
      <c r="D523" s="156"/>
      <c r="F523" s="130" t="str">
        <f t="shared" ca="1" si="8"/>
        <v/>
      </c>
    </row>
    <row r="524" spans="1:6" hidden="1">
      <c r="A524" s="161"/>
      <c r="B524" s="161"/>
      <c r="C524" s="156"/>
      <c r="D524" s="156"/>
      <c r="F524" s="130" t="str">
        <f t="shared" ca="1" si="8"/>
        <v/>
      </c>
    </row>
    <row r="525" spans="1:6" hidden="1">
      <c r="A525" s="161"/>
      <c r="B525" s="161"/>
      <c r="C525" s="156"/>
      <c r="D525" s="156"/>
      <c r="F525" s="130" t="str">
        <f t="shared" ca="1" si="8"/>
        <v/>
      </c>
    </row>
    <row r="526" spans="1:6" hidden="1">
      <c r="A526" s="161"/>
      <c r="B526" s="161"/>
      <c r="C526" s="156"/>
      <c r="D526" s="156"/>
      <c r="F526" s="130" t="str">
        <f t="shared" ca="1" si="8"/>
        <v/>
      </c>
    </row>
    <row r="527" spans="1:6" hidden="1">
      <c r="A527" s="161"/>
      <c r="B527" s="161"/>
      <c r="C527" s="156"/>
      <c r="D527" s="156"/>
      <c r="F527" s="130" t="str">
        <f t="shared" ca="1" si="8"/>
        <v/>
      </c>
    </row>
    <row r="528" spans="1:6" hidden="1">
      <c r="A528" s="161"/>
      <c r="B528" s="161"/>
      <c r="C528" s="156"/>
      <c r="D528" s="156"/>
      <c r="F528" s="130" t="str">
        <f t="shared" ca="1" si="8"/>
        <v/>
      </c>
    </row>
    <row r="529" spans="1:6" hidden="1">
      <c r="A529" s="161"/>
      <c r="B529" s="161"/>
      <c r="C529" s="156"/>
      <c r="D529" s="156"/>
      <c r="F529" s="130" t="str">
        <f t="shared" ca="1" si="8"/>
        <v/>
      </c>
    </row>
    <row r="530" spans="1:6" hidden="1">
      <c r="A530" s="161"/>
      <c r="B530" s="161"/>
      <c r="C530" s="156"/>
      <c r="D530" s="156"/>
      <c r="F530" s="130" t="str">
        <f t="shared" ca="1" si="8"/>
        <v/>
      </c>
    </row>
    <row r="531" spans="1:6" hidden="1">
      <c r="A531" s="161"/>
      <c r="B531" s="161"/>
      <c r="C531" s="156"/>
      <c r="D531" s="156"/>
      <c r="F531" s="130" t="str">
        <f t="shared" ca="1" si="8"/>
        <v/>
      </c>
    </row>
    <row r="532" spans="1:6" hidden="1">
      <c r="A532" s="161"/>
      <c r="B532" s="161"/>
      <c r="C532" s="156"/>
      <c r="D532" s="156"/>
      <c r="F532" s="130" t="str">
        <f t="shared" ca="1" si="8"/>
        <v/>
      </c>
    </row>
    <row r="533" spans="1:6" hidden="1">
      <c r="A533" s="161"/>
      <c r="B533" s="161"/>
      <c r="C533" s="156"/>
      <c r="D533" s="156"/>
      <c r="F533" s="130" t="str">
        <f t="shared" ca="1" si="8"/>
        <v/>
      </c>
    </row>
    <row r="534" spans="1:6" hidden="1">
      <c r="A534" s="161"/>
      <c r="B534" s="161"/>
      <c r="C534" s="156"/>
      <c r="D534" s="156"/>
      <c r="F534" s="130" t="str">
        <f t="shared" ca="1" si="8"/>
        <v/>
      </c>
    </row>
    <row r="535" spans="1:6" hidden="1">
      <c r="A535" s="161"/>
      <c r="B535" s="161"/>
      <c r="C535" s="156"/>
      <c r="D535" s="156"/>
      <c r="F535" s="130" t="str">
        <f t="shared" ca="1" si="8"/>
        <v/>
      </c>
    </row>
    <row r="536" spans="1:6" hidden="1">
      <c r="A536" s="161"/>
      <c r="B536" s="161"/>
      <c r="C536" s="156"/>
      <c r="D536" s="156"/>
      <c r="F536" s="130" t="str">
        <f t="shared" ca="1" si="8"/>
        <v/>
      </c>
    </row>
    <row r="537" spans="1:6" hidden="1">
      <c r="A537" s="161"/>
      <c r="B537" s="161"/>
      <c r="C537" s="156"/>
      <c r="D537" s="156"/>
      <c r="F537" s="130" t="str">
        <f t="shared" ca="1" si="8"/>
        <v/>
      </c>
    </row>
    <row r="538" spans="1:6" hidden="1">
      <c r="A538" s="161"/>
      <c r="B538" s="161"/>
      <c r="C538" s="156"/>
      <c r="D538" s="156"/>
      <c r="F538" s="130" t="str">
        <f t="shared" ca="1" si="8"/>
        <v/>
      </c>
    </row>
    <row r="539" spans="1:6" hidden="1">
      <c r="A539" s="161"/>
      <c r="B539" s="161"/>
      <c r="C539" s="156"/>
      <c r="D539" s="156"/>
      <c r="F539" s="130" t="str">
        <f t="shared" ca="1" si="8"/>
        <v/>
      </c>
    </row>
    <row r="540" spans="1:6" hidden="1">
      <c r="A540" s="161"/>
      <c r="B540" s="161"/>
      <c r="C540" s="156"/>
      <c r="D540" s="156"/>
      <c r="F540" s="130" t="str">
        <f t="shared" ca="1" si="8"/>
        <v/>
      </c>
    </row>
    <row r="541" spans="1:6" hidden="1">
      <c r="A541" s="161"/>
      <c r="B541" s="161"/>
      <c r="C541" s="156"/>
      <c r="D541" s="156"/>
      <c r="F541" s="130" t="str">
        <f t="shared" ca="1" si="8"/>
        <v/>
      </c>
    </row>
    <row r="542" spans="1:6" hidden="1">
      <c r="A542" s="161"/>
      <c r="B542" s="161"/>
      <c r="C542" s="156"/>
      <c r="D542" s="156"/>
      <c r="F542" s="130" t="str">
        <f t="shared" ca="1" si="8"/>
        <v/>
      </c>
    </row>
    <row r="543" spans="1:6" hidden="1">
      <c r="A543" s="161"/>
      <c r="B543" s="161"/>
      <c r="C543" s="156"/>
      <c r="D543" s="156"/>
      <c r="F543" s="130" t="str">
        <f t="shared" ca="1" si="8"/>
        <v/>
      </c>
    </row>
    <row r="544" spans="1:6" hidden="1">
      <c r="A544" s="161"/>
      <c r="B544" s="161"/>
      <c r="C544" s="156"/>
      <c r="D544" s="156"/>
      <c r="F544" s="130" t="str">
        <f t="shared" ca="1" si="8"/>
        <v/>
      </c>
    </row>
    <row r="545" spans="1:6" hidden="1">
      <c r="A545" s="161"/>
      <c r="B545" s="161"/>
      <c r="C545" s="156"/>
      <c r="D545" s="156"/>
      <c r="F545" s="130" t="str">
        <f t="shared" ca="1" si="8"/>
        <v/>
      </c>
    </row>
    <row r="546" spans="1:6" hidden="1">
      <c r="A546" s="161"/>
      <c r="B546" s="161"/>
      <c r="C546" s="156"/>
      <c r="D546" s="156"/>
      <c r="F546" s="130" t="str">
        <f t="shared" ca="1" si="8"/>
        <v/>
      </c>
    </row>
    <row r="547" spans="1:6" hidden="1">
      <c r="A547" s="161"/>
      <c r="B547" s="161"/>
      <c r="C547" s="156"/>
      <c r="D547" s="156"/>
      <c r="F547" s="130" t="str">
        <f t="shared" ca="1" si="8"/>
        <v/>
      </c>
    </row>
    <row r="548" spans="1:6" hidden="1">
      <c r="A548" s="162"/>
      <c r="B548" s="161"/>
      <c r="C548" s="156"/>
      <c r="D548" s="156"/>
      <c r="F548" s="130" t="str">
        <f t="shared" ca="1" si="8"/>
        <v/>
      </c>
    </row>
    <row r="549" spans="1:6">
      <c r="A549" s="160"/>
      <c r="B549" s="161"/>
      <c r="C549" s="157"/>
      <c r="D549" s="157"/>
      <c r="F549" s="130" t="str">
        <f t="shared" ca="1" si="8"/>
        <v/>
      </c>
    </row>
    <row r="550" spans="1:6">
      <c r="A550" s="192"/>
      <c r="B550" s="195"/>
      <c r="C550" s="192"/>
      <c r="D550" s="196"/>
      <c r="E550" s="193"/>
      <c r="F550" s="130" t="str">
        <f t="shared" ca="1" si="8"/>
        <v/>
      </c>
    </row>
    <row r="551" spans="1:6">
      <c r="A551" s="194"/>
      <c r="B551" s="195"/>
      <c r="C551" s="192"/>
      <c r="D551" s="196"/>
      <c r="E551" s="193"/>
      <c r="F551" s="130" t="str">
        <f t="shared" ca="1" si="8"/>
        <v/>
      </c>
    </row>
    <row r="552" spans="1:6">
      <c r="A552" s="194"/>
      <c r="B552" s="195"/>
      <c r="C552" s="192"/>
      <c r="D552" s="196"/>
      <c r="E552" s="193"/>
      <c r="F552" s="130" t="str">
        <f t="shared" ca="1" si="8"/>
        <v/>
      </c>
    </row>
    <row r="553" spans="1:6">
      <c r="A553" s="163"/>
      <c r="B553" s="156"/>
      <c r="C553" s="158"/>
      <c r="D553" s="159"/>
      <c r="F553" s="130" t="str">
        <f t="shared" ca="1" si="8"/>
        <v/>
      </c>
    </row>
    <row r="554" spans="1:6">
      <c r="A554" s="176"/>
      <c r="B554" s="177"/>
      <c r="C554" s="177"/>
      <c r="D554" s="178"/>
      <c r="F554" s="130" t="str">
        <f t="shared" ca="1" si="8"/>
        <v/>
      </c>
    </row>
    <row r="555" spans="1:6">
      <c r="A555" s="179"/>
      <c r="B555" s="179"/>
      <c r="C555" s="180"/>
      <c r="D555" s="178"/>
      <c r="F555" s="130" t="str">
        <f t="shared" ca="1" si="8"/>
        <v/>
      </c>
    </row>
    <row r="556" spans="1:6">
      <c r="A556" s="184"/>
      <c r="B556" s="197"/>
      <c r="C556" s="197"/>
      <c r="D556" s="183"/>
      <c r="F556" s="130" t="str">
        <f t="shared" ca="1" si="8"/>
        <v/>
      </c>
    </row>
    <row r="557" spans="1:6">
      <c r="A557" s="184"/>
      <c r="B557" s="204"/>
      <c r="C557" s="225"/>
      <c r="D557" s="225"/>
      <c r="F557" s="130" t="str">
        <f t="shared" ca="1" si="8"/>
        <v/>
      </c>
    </row>
    <row r="558" spans="1:6">
      <c r="A558" s="186"/>
      <c r="B558" s="186"/>
      <c r="C558" s="224"/>
      <c r="D558" s="224"/>
      <c r="F558" s="130" t="str">
        <f t="shared" ca="1" si="8"/>
        <v/>
      </c>
    </row>
    <row r="559" spans="1:6">
      <c r="A559" s="179"/>
      <c r="B559" s="190"/>
      <c r="C559" s="224"/>
      <c r="D559" s="224"/>
      <c r="F559" s="130" t="str">
        <f t="shared" ca="1" si="8"/>
        <v/>
      </c>
    </row>
    <row r="560" spans="1:6">
      <c r="A560" s="160"/>
      <c r="B560" s="160"/>
      <c r="F560" s="130" t="str">
        <f t="shared" ca="1" si="8"/>
        <v/>
      </c>
    </row>
    <row r="561" spans="1:6">
      <c r="A561" s="191"/>
      <c r="B561" s="191"/>
      <c r="C561" s="191"/>
      <c r="D561" s="191"/>
      <c r="F561" s="130" t="str">
        <f t="shared" ca="1" si="8"/>
        <v/>
      </c>
    </row>
    <row r="562" spans="1:6" hidden="1">
      <c r="A562" s="161"/>
      <c r="B562" s="161"/>
      <c r="C562" s="156"/>
      <c r="D562" s="156"/>
      <c r="F562" s="130" t="str">
        <f t="shared" ca="1" si="8"/>
        <v/>
      </c>
    </row>
    <row r="563" spans="1:6" hidden="1">
      <c r="A563" s="161"/>
      <c r="B563" s="161"/>
      <c r="C563" s="156"/>
      <c r="D563" s="156"/>
      <c r="F563" s="130" t="str">
        <f t="shared" ca="1" si="8"/>
        <v/>
      </c>
    </row>
    <row r="564" spans="1:6" hidden="1">
      <c r="A564" s="161"/>
      <c r="B564" s="161"/>
      <c r="C564" s="156"/>
      <c r="D564" s="156"/>
      <c r="F564" s="130" t="str">
        <f t="shared" ca="1" si="8"/>
        <v/>
      </c>
    </row>
    <row r="565" spans="1:6" hidden="1">
      <c r="A565" s="161"/>
      <c r="B565" s="161"/>
      <c r="C565" s="156"/>
      <c r="D565" s="156"/>
      <c r="F565" s="130" t="str">
        <f t="shared" ca="1" si="8"/>
        <v/>
      </c>
    </row>
    <row r="566" spans="1:6" hidden="1">
      <c r="A566" s="161"/>
      <c r="B566" s="161"/>
      <c r="C566" s="156"/>
      <c r="D566" s="156"/>
      <c r="F566" s="130" t="str">
        <f t="shared" ca="1" si="8"/>
        <v/>
      </c>
    </row>
    <row r="567" spans="1:6" hidden="1">
      <c r="A567" s="161"/>
      <c r="B567" s="161"/>
      <c r="C567" s="156"/>
      <c r="D567" s="156"/>
      <c r="F567" s="130" t="str">
        <f t="shared" ca="1" si="8"/>
        <v/>
      </c>
    </row>
    <row r="568" spans="1:6" hidden="1">
      <c r="A568" s="161"/>
      <c r="B568" s="161"/>
      <c r="C568" s="156"/>
      <c r="D568" s="156"/>
      <c r="F568" s="130" t="str">
        <f t="shared" ca="1" si="8"/>
        <v/>
      </c>
    </row>
    <row r="569" spans="1:6" hidden="1">
      <c r="A569" s="161"/>
      <c r="B569" s="161"/>
      <c r="C569" s="156"/>
      <c r="D569" s="156"/>
      <c r="F569" s="130" t="str">
        <f t="shared" ca="1" si="8"/>
        <v/>
      </c>
    </row>
    <row r="570" spans="1:6" hidden="1">
      <c r="A570" s="161"/>
      <c r="B570" s="161"/>
      <c r="C570" s="156"/>
      <c r="D570" s="156"/>
      <c r="F570" s="130" t="str">
        <f t="shared" ca="1" si="8"/>
        <v/>
      </c>
    </row>
    <row r="571" spans="1:6" hidden="1">
      <c r="A571" s="161"/>
      <c r="B571" s="161"/>
      <c r="C571" s="156"/>
      <c r="D571" s="156"/>
      <c r="F571" s="130" t="str">
        <f t="shared" ca="1" si="8"/>
        <v/>
      </c>
    </row>
    <row r="572" spans="1:6" hidden="1">
      <c r="A572" s="161"/>
      <c r="B572" s="161"/>
      <c r="C572" s="156"/>
      <c r="D572" s="156"/>
      <c r="F572" s="130" t="str">
        <f t="shared" ca="1" si="8"/>
        <v/>
      </c>
    </row>
    <row r="573" spans="1:6" hidden="1">
      <c r="A573" s="161"/>
      <c r="B573" s="161"/>
      <c r="C573" s="156"/>
      <c r="D573" s="156"/>
      <c r="F573" s="130" t="str">
        <f t="shared" ca="1" si="8"/>
        <v/>
      </c>
    </row>
    <row r="574" spans="1:6" hidden="1">
      <c r="A574" s="161"/>
      <c r="B574" s="161"/>
      <c r="C574" s="156"/>
      <c r="D574" s="156"/>
      <c r="F574" s="130" t="str">
        <f t="shared" ca="1" si="8"/>
        <v/>
      </c>
    </row>
    <row r="575" spans="1:6" hidden="1">
      <c r="A575" s="161"/>
      <c r="B575" s="161"/>
      <c r="C575" s="156"/>
      <c r="D575" s="156"/>
      <c r="F575" s="130" t="str">
        <f t="shared" ca="1" si="8"/>
        <v/>
      </c>
    </row>
    <row r="576" spans="1:6" hidden="1">
      <c r="A576" s="161"/>
      <c r="B576" s="161"/>
      <c r="C576" s="156"/>
      <c r="D576" s="156"/>
      <c r="F576" s="130" t="str">
        <f t="shared" ca="1" si="8"/>
        <v/>
      </c>
    </row>
    <row r="577" spans="1:6" hidden="1">
      <c r="A577" s="161"/>
      <c r="B577" s="161"/>
      <c r="C577" s="156"/>
      <c r="D577" s="156"/>
      <c r="F577" s="130" t="str">
        <f t="shared" ca="1" si="8"/>
        <v/>
      </c>
    </row>
    <row r="578" spans="1:6" hidden="1">
      <c r="A578" s="161"/>
      <c r="B578" s="161"/>
      <c r="C578" s="156"/>
      <c r="D578" s="156"/>
      <c r="F578" s="130" t="str">
        <f t="shared" ca="1" si="8"/>
        <v/>
      </c>
    </row>
    <row r="579" spans="1:6" hidden="1">
      <c r="A579" s="161"/>
      <c r="B579" s="161"/>
      <c r="C579" s="156"/>
      <c r="D579" s="156"/>
      <c r="F579" s="130" t="str">
        <f t="shared" ca="1" si="8"/>
        <v/>
      </c>
    </row>
    <row r="580" spans="1:6" hidden="1">
      <c r="A580" s="161"/>
      <c r="B580" s="161"/>
      <c r="C580" s="156"/>
      <c r="D580" s="156"/>
      <c r="F580" s="130" t="str">
        <f t="shared" ref="F580:F643" ca="1" si="9">IFERROR(_xlfn.IFS(D580="Chèque",1,D580="Cash",2,D580="CV",3),"")</f>
        <v/>
      </c>
    </row>
    <row r="581" spans="1:6" hidden="1">
      <c r="A581" s="161"/>
      <c r="B581" s="161"/>
      <c r="C581" s="156"/>
      <c r="D581" s="156"/>
      <c r="F581" s="130" t="str">
        <f t="shared" ca="1" si="9"/>
        <v/>
      </c>
    </row>
    <row r="582" spans="1:6" hidden="1">
      <c r="A582" s="161"/>
      <c r="B582" s="161"/>
      <c r="C582" s="156"/>
      <c r="D582" s="156"/>
      <c r="F582" s="130" t="str">
        <f t="shared" ca="1" si="9"/>
        <v/>
      </c>
    </row>
    <row r="583" spans="1:6" hidden="1">
      <c r="A583" s="161"/>
      <c r="B583" s="161"/>
      <c r="C583" s="156"/>
      <c r="D583" s="156"/>
      <c r="F583" s="130" t="str">
        <f t="shared" ca="1" si="9"/>
        <v/>
      </c>
    </row>
    <row r="584" spans="1:6" hidden="1">
      <c r="A584" s="161"/>
      <c r="B584" s="161"/>
      <c r="C584" s="156"/>
      <c r="D584" s="156"/>
      <c r="F584" s="130" t="str">
        <f t="shared" ca="1" si="9"/>
        <v/>
      </c>
    </row>
    <row r="585" spans="1:6" hidden="1">
      <c r="A585" s="161"/>
      <c r="B585" s="161"/>
      <c r="C585" s="156"/>
      <c r="D585" s="156"/>
      <c r="F585" s="130" t="str">
        <f t="shared" ca="1" si="9"/>
        <v/>
      </c>
    </row>
    <row r="586" spans="1:6">
      <c r="A586" s="161"/>
      <c r="B586" s="161"/>
      <c r="C586" s="156"/>
      <c r="D586" s="156"/>
      <c r="F586" s="130" t="str">
        <f t="shared" ca="1" si="9"/>
        <v/>
      </c>
    </row>
    <row r="587" spans="1:6" hidden="1">
      <c r="A587" s="161"/>
      <c r="B587" s="161"/>
      <c r="C587" s="156"/>
      <c r="D587" s="156"/>
      <c r="F587" s="130" t="str">
        <f t="shared" ca="1" si="9"/>
        <v/>
      </c>
    </row>
    <row r="588" spans="1:6" hidden="1">
      <c r="A588" s="161"/>
      <c r="B588" s="161"/>
      <c r="C588" s="156"/>
      <c r="D588" s="156"/>
      <c r="F588" s="130" t="str">
        <f t="shared" ca="1" si="9"/>
        <v/>
      </c>
    </row>
    <row r="589" spans="1:6" hidden="1">
      <c r="A589" s="161"/>
      <c r="B589" s="161"/>
      <c r="C589" s="156"/>
      <c r="D589" s="156"/>
      <c r="F589" s="130" t="str">
        <f t="shared" ca="1" si="9"/>
        <v/>
      </c>
    </row>
    <row r="590" spans="1:6" hidden="1">
      <c r="A590" s="161"/>
      <c r="B590" s="161"/>
      <c r="C590" s="156"/>
      <c r="D590" s="156"/>
      <c r="F590" s="130" t="str">
        <f t="shared" ca="1" si="9"/>
        <v/>
      </c>
    </row>
    <row r="591" spans="1:6" hidden="1">
      <c r="A591" s="161"/>
      <c r="B591" s="161"/>
      <c r="C591" s="156"/>
      <c r="D591" s="156"/>
      <c r="F591" s="130" t="str">
        <f t="shared" ca="1" si="9"/>
        <v/>
      </c>
    </row>
    <row r="592" spans="1:6" hidden="1">
      <c r="A592" s="161"/>
      <c r="B592" s="161"/>
      <c r="C592" s="156"/>
      <c r="D592" s="156"/>
      <c r="F592" s="130" t="str">
        <f t="shared" ca="1" si="9"/>
        <v/>
      </c>
    </row>
    <row r="593" spans="1:6" hidden="1">
      <c r="A593" s="161"/>
      <c r="B593" s="161"/>
      <c r="C593" s="156"/>
      <c r="D593" s="156"/>
      <c r="F593" s="130" t="str">
        <f t="shared" ca="1" si="9"/>
        <v/>
      </c>
    </row>
    <row r="594" spans="1:6" hidden="1">
      <c r="A594" s="161"/>
      <c r="B594" s="161"/>
      <c r="C594" s="156"/>
      <c r="D594" s="156"/>
      <c r="F594" s="130" t="str">
        <f t="shared" ca="1" si="9"/>
        <v/>
      </c>
    </row>
    <row r="595" spans="1:6" hidden="1">
      <c r="A595" s="161"/>
      <c r="B595" s="161"/>
      <c r="C595" s="156"/>
      <c r="D595" s="156"/>
      <c r="F595" s="130" t="str">
        <f t="shared" ca="1" si="9"/>
        <v/>
      </c>
    </row>
    <row r="596" spans="1:6" hidden="1">
      <c r="A596" s="161"/>
      <c r="B596" s="161"/>
      <c r="C596" s="156"/>
      <c r="D596" s="156"/>
      <c r="F596" s="130" t="str">
        <f t="shared" ca="1" si="9"/>
        <v/>
      </c>
    </row>
    <row r="597" spans="1:6" hidden="1">
      <c r="A597" s="161"/>
      <c r="B597" s="161"/>
      <c r="C597" s="156"/>
      <c r="D597" s="156"/>
      <c r="F597" s="130" t="str">
        <f t="shared" ca="1" si="9"/>
        <v/>
      </c>
    </row>
    <row r="598" spans="1:6" hidden="1">
      <c r="A598" s="161"/>
      <c r="B598" s="161"/>
      <c r="C598" s="156"/>
      <c r="D598" s="156"/>
      <c r="F598" s="130" t="str">
        <f t="shared" ca="1" si="9"/>
        <v/>
      </c>
    </row>
    <row r="599" spans="1:6" hidden="1">
      <c r="A599" s="161"/>
      <c r="B599" s="161"/>
      <c r="C599" s="156"/>
      <c r="D599" s="156"/>
      <c r="F599" s="130" t="str">
        <f t="shared" ca="1" si="9"/>
        <v/>
      </c>
    </row>
    <row r="600" spans="1:6" hidden="1">
      <c r="A600" s="161"/>
      <c r="B600" s="161"/>
      <c r="C600" s="156"/>
      <c r="D600" s="156"/>
      <c r="F600" s="130" t="str">
        <f t="shared" ca="1" si="9"/>
        <v/>
      </c>
    </row>
    <row r="601" spans="1:6" hidden="1">
      <c r="A601" s="161"/>
      <c r="B601" s="161"/>
      <c r="C601" s="156"/>
      <c r="D601" s="156"/>
      <c r="F601" s="130" t="str">
        <f t="shared" ca="1" si="9"/>
        <v/>
      </c>
    </row>
    <row r="602" spans="1:6" hidden="1">
      <c r="A602" s="161"/>
      <c r="B602" s="161"/>
      <c r="C602" s="156"/>
      <c r="D602" s="156"/>
      <c r="F602" s="130" t="str">
        <f t="shared" ca="1" si="9"/>
        <v/>
      </c>
    </row>
    <row r="603" spans="1:6" hidden="1">
      <c r="A603" s="161"/>
      <c r="B603" s="161"/>
      <c r="C603" s="156"/>
      <c r="D603" s="156"/>
      <c r="F603" s="130" t="str">
        <f t="shared" ca="1" si="9"/>
        <v/>
      </c>
    </row>
    <row r="604" spans="1:6" hidden="1">
      <c r="A604" s="161"/>
      <c r="B604" s="161"/>
      <c r="C604" s="156"/>
      <c r="D604" s="156"/>
      <c r="F604" s="130" t="str">
        <f t="shared" ca="1" si="9"/>
        <v/>
      </c>
    </row>
    <row r="605" spans="1:6" hidden="1">
      <c r="A605" s="161"/>
      <c r="B605" s="161"/>
      <c r="C605" s="156"/>
      <c r="D605" s="156"/>
      <c r="F605" s="130" t="str">
        <f t="shared" ca="1" si="9"/>
        <v/>
      </c>
    </row>
    <row r="606" spans="1:6" hidden="1">
      <c r="A606" s="161"/>
      <c r="B606" s="161"/>
      <c r="C606" s="156"/>
      <c r="D606" s="156"/>
      <c r="F606" s="130" t="str">
        <f t="shared" ca="1" si="9"/>
        <v/>
      </c>
    </row>
    <row r="607" spans="1:6" hidden="1">
      <c r="A607" s="161"/>
      <c r="B607" s="161"/>
      <c r="C607" s="156"/>
      <c r="D607" s="156"/>
      <c r="F607" s="130" t="str">
        <f t="shared" ca="1" si="9"/>
        <v/>
      </c>
    </row>
    <row r="608" spans="1:6" hidden="1">
      <c r="A608" s="161"/>
      <c r="B608" s="161"/>
      <c r="C608" s="156"/>
      <c r="D608" s="156"/>
      <c r="F608" s="130" t="str">
        <f t="shared" ca="1" si="9"/>
        <v/>
      </c>
    </row>
    <row r="609" spans="1:6" hidden="1">
      <c r="A609" s="161"/>
      <c r="B609" s="161"/>
      <c r="C609" s="156"/>
      <c r="D609" s="156"/>
      <c r="F609" s="130" t="str">
        <f t="shared" ca="1" si="9"/>
        <v/>
      </c>
    </row>
    <row r="610" spans="1:6" hidden="1">
      <c r="A610" s="161"/>
      <c r="B610" s="161"/>
      <c r="C610" s="156"/>
      <c r="D610" s="156"/>
      <c r="F610" s="130" t="str">
        <f t="shared" ca="1" si="9"/>
        <v/>
      </c>
    </row>
    <row r="611" spans="1:6" hidden="1">
      <c r="A611" s="161"/>
      <c r="B611" s="161"/>
      <c r="C611" s="156"/>
      <c r="D611" s="156"/>
      <c r="F611" s="130" t="str">
        <f t="shared" ca="1" si="9"/>
        <v/>
      </c>
    </row>
    <row r="612" spans="1:6" hidden="1">
      <c r="A612" s="161"/>
      <c r="B612" s="161"/>
      <c r="C612" s="156"/>
      <c r="D612" s="156"/>
      <c r="F612" s="130" t="str">
        <f t="shared" ca="1" si="9"/>
        <v/>
      </c>
    </row>
    <row r="613" spans="1:6" hidden="1">
      <c r="A613" s="161"/>
      <c r="B613" s="161"/>
      <c r="C613" s="156"/>
      <c r="D613" s="156"/>
      <c r="F613" s="130" t="str">
        <f t="shared" ca="1" si="9"/>
        <v/>
      </c>
    </row>
    <row r="614" spans="1:6" hidden="1">
      <c r="A614" s="161"/>
      <c r="B614" s="161"/>
      <c r="C614" s="156"/>
      <c r="D614" s="156"/>
      <c r="F614" s="130" t="str">
        <f t="shared" ca="1" si="9"/>
        <v/>
      </c>
    </row>
    <row r="615" spans="1:6" hidden="1">
      <c r="A615" s="161"/>
      <c r="B615" s="161"/>
      <c r="C615" s="156"/>
      <c r="D615" s="156"/>
      <c r="F615" s="130" t="str">
        <f t="shared" ca="1" si="9"/>
        <v/>
      </c>
    </row>
    <row r="616" spans="1:6" hidden="1">
      <c r="A616" s="161"/>
      <c r="B616" s="161"/>
      <c r="C616" s="156"/>
      <c r="D616" s="156"/>
      <c r="F616" s="130" t="str">
        <f t="shared" ca="1" si="9"/>
        <v/>
      </c>
    </row>
    <row r="617" spans="1:6" hidden="1">
      <c r="A617" s="162"/>
      <c r="B617" s="161"/>
      <c r="C617" s="156"/>
      <c r="D617" s="156"/>
      <c r="F617" s="130" t="str">
        <f t="shared" ca="1" si="9"/>
        <v/>
      </c>
    </row>
    <row r="618" spans="1:6">
      <c r="A618" s="160"/>
      <c r="B618" s="161"/>
      <c r="C618" s="157"/>
      <c r="D618" s="157"/>
      <c r="F618" s="130" t="str">
        <f t="shared" ca="1" si="9"/>
        <v/>
      </c>
    </row>
    <row r="619" spans="1:6">
      <c r="A619" s="192"/>
      <c r="B619" s="196"/>
      <c r="C619" s="192"/>
      <c r="D619" s="196"/>
      <c r="E619" s="193"/>
      <c r="F619" s="130" t="str">
        <f t="shared" ca="1" si="9"/>
        <v/>
      </c>
    </row>
    <row r="620" spans="1:6">
      <c r="A620" s="194"/>
      <c r="B620" s="195"/>
      <c r="C620" s="192"/>
      <c r="D620" s="196"/>
      <c r="E620" s="193"/>
      <c r="F620" s="130" t="str">
        <f t="shared" ca="1" si="9"/>
        <v/>
      </c>
    </row>
    <row r="621" spans="1:6">
      <c r="A621" s="194"/>
      <c r="B621" s="195"/>
      <c r="C621" s="192"/>
      <c r="D621" s="196"/>
      <c r="E621" s="193"/>
      <c r="F621" s="130" t="str">
        <f t="shared" ca="1" si="9"/>
        <v/>
      </c>
    </row>
    <row r="622" spans="1:6">
      <c r="A622" s="163"/>
      <c r="B622" s="156"/>
      <c r="C622" s="158"/>
      <c r="D622" s="159"/>
      <c r="F622" s="130" t="str">
        <f t="shared" ca="1" si="9"/>
        <v/>
      </c>
    </row>
    <row r="623" spans="1:6">
      <c r="F623" s="130" t="str">
        <f t="shared" ca="1" si="9"/>
        <v/>
      </c>
    </row>
    <row r="624" spans="1:6">
      <c r="F624" s="130" t="str">
        <f t="shared" ca="1" si="9"/>
        <v/>
      </c>
    </row>
    <row r="625" spans="6:6">
      <c r="F625" s="130" t="str">
        <f t="shared" ca="1" si="9"/>
        <v/>
      </c>
    </row>
    <row r="626" spans="6:6">
      <c r="F626" s="130" t="str">
        <f t="shared" ca="1" si="9"/>
        <v/>
      </c>
    </row>
    <row r="627" spans="6:6">
      <c r="F627" s="130" t="str">
        <f t="shared" ca="1" si="9"/>
        <v/>
      </c>
    </row>
    <row r="628" spans="6:6">
      <c r="F628" s="130" t="str">
        <f t="shared" ca="1" si="9"/>
        <v/>
      </c>
    </row>
    <row r="629" spans="6:6">
      <c r="F629" s="130" t="str">
        <f t="shared" ca="1" si="9"/>
        <v/>
      </c>
    </row>
    <row r="630" spans="6:6">
      <c r="F630" s="130" t="str">
        <f t="shared" ca="1" si="9"/>
        <v/>
      </c>
    </row>
    <row r="631" spans="6:6">
      <c r="F631" s="130" t="str">
        <f t="shared" ca="1" si="9"/>
        <v/>
      </c>
    </row>
    <row r="632" spans="6:6">
      <c r="F632" s="130" t="str">
        <f t="shared" ca="1" si="9"/>
        <v/>
      </c>
    </row>
    <row r="633" spans="6:6">
      <c r="F633" s="130" t="str">
        <f t="shared" ca="1" si="9"/>
        <v/>
      </c>
    </row>
    <row r="634" spans="6:6">
      <c r="F634" s="130" t="str">
        <f t="shared" ca="1" si="9"/>
        <v/>
      </c>
    </row>
    <row r="635" spans="6:6">
      <c r="F635" s="130" t="str">
        <f t="shared" ca="1" si="9"/>
        <v/>
      </c>
    </row>
    <row r="636" spans="6:6">
      <c r="F636" s="130" t="str">
        <f t="shared" ca="1" si="9"/>
        <v/>
      </c>
    </row>
    <row r="637" spans="6:6">
      <c r="F637" s="130" t="str">
        <f t="shared" ca="1" si="9"/>
        <v/>
      </c>
    </row>
    <row r="638" spans="6:6">
      <c r="F638" s="130" t="str">
        <f t="shared" ca="1" si="9"/>
        <v/>
      </c>
    </row>
    <row r="639" spans="6:6">
      <c r="F639" s="130" t="str">
        <f t="shared" ca="1" si="9"/>
        <v/>
      </c>
    </row>
    <row r="640" spans="6:6">
      <c r="F640" s="130" t="str">
        <f t="shared" ca="1" si="9"/>
        <v/>
      </c>
    </row>
    <row r="641" spans="6:6">
      <c r="F641" s="130" t="str">
        <f t="shared" ca="1" si="9"/>
        <v/>
      </c>
    </row>
    <row r="642" spans="6:6">
      <c r="F642" s="130" t="str">
        <f t="shared" ca="1" si="9"/>
        <v/>
      </c>
    </row>
    <row r="643" spans="6:6">
      <c r="F643" s="130" t="str">
        <f t="shared" ca="1" si="9"/>
        <v/>
      </c>
    </row>
    <row r="644" spans="6:6">
      <c r="F644" s="130" t="str">
        <f t="shared" ref="F644:F707" ca="1" si="10">IFERROR(_xlfn.IFS(D644="Chèque",1,D644="Cash",2,D644="CV",3),"")</f>
        <v/>
      </c>
    </row>
    <row r="645" spans="6:6">
      <c r="F645" s="130" t="str">
        <f t="shared" ca="1" si="10"/>
        <v/>
      </c>
    </row>
    <row r="646" spans="6:6">
      <c r="F646" s="130" t="str">
        <f t="shared" ca="1" si="10"/>
        <v/>
      </c>
    </row>
    <row r="647" spans="6:6">
      <c r="F647" s="130" t="str">
        <f t="shared" ca="1" si="10"/>
        <v/>
      </c>
    </row>
    <row r="648" spans="6:6">
      <c r="F648" s="130" t="str">
        <f t="shared" ca="1" si="10"/>
        <v/>
      </c>
    </row>
    <row r="649" spans="6:6">
      <c r="F649" s="130" t="str">
        <f t="shared" ca="1" si="10"/>
        <v/>
      </c>
    </row>
    <row r="650" spans="6:6">
      <c r="F650" s="130" t="str">
        <f t="shared" ca="1" si="10"/>
        <v/>
      </c>
    </row>
    <row r="651" spans="6:6">
      <c r="F651" s="130" t="str">
        <f t="shared" ca="1" si="10"/>
        <v/>
      </c>
    </row>
    <row r="652" spans="6:6">
      <c r="F652" s="130" t="str">
        <f t="shared" ca="1" si="10"/>
        <v/>
      </c>
    </row>
    <row r="653" spans="6:6">
      <c r="F653" s="130" t="str">
        <f t="shared" ca="1" si="10"/>
        <v/>
      </c>
    </row>
    <row r="654" spans="6:6">
      <c r="F654" s="130" t="str">
        <f t="shared" ca="1" si="10"/>
        <v/>
      </c>
    </row>
    <row r="655" spans="6:6">
      <c r="F655" s="130" t="str">
        <f t="shared" ca="1" si="10"/>
        <v/>
      </c>
    </row>
    <row r="656" spans="6:6">
      <c r="F656" s="130" t="str">
        <f t="shared" ca="1" si="10"/>
        <v/>
      </c>
    </row>
    <row r="657" spans="6:6">
      <c r="F657" s="130" t="str">
        <f t="shared" ca="1" si="10"/>
        <v/>
      </c>
    </row>
    <row r="658" spans="6:6">
      <c r="F658" s="130" t="str">
        <f t="shared" ca="1" si="10"/>
        <v/>
      </c>
    </row>
    <row r="659" spans="6:6">
      <c r="F659" s="130" t="str">
        <f t="shared" ca="1" si="10"/>
        <v/>
      </c>
    </row>
    <row r="660" spans="6:6">
      <c r="F660" s="130" t="str">
        <f t="shared" ca="1" si="10"/>
        <v/>
      </c>
    </row>
    <row r="661" spans="6:6">
      <c r="F661" s="130" t="str">
        <f t="shared" ca="1" si="10"/>
        <v/>
      </c>
    </row>
    <row r="662" spans="6:6">
      <c r="F662" s="130" t="str">
        <f t="shared" ca="1" si="10"/>
        <v/>
      </c>
    </row>
    <row r="663" spans="6:6">
      <c r="F663" s="130" t="str">
        <f t="shared" ca="1" si="10"/>
        <v/>
      </c>
    </row>
    <row r="664" spans="6:6">
      <c r="F664" s="130" t="str">
        <f t="shared" ca="1" si="10"/>
        <v/>
      </c>
    </row>
    <row r="665" spans="6:6">
      <c r="F665" s="130" t="str">
        <f t="shared" ca="1" si="10"/>
        <v/>
      </c>
    </row>
    <row r="666" spans="6:6">
      <c r="F666" s="130" t="str">
        <f t="shared" ca="1" si="10"/>
        <v/>
      </c>
    </row>
    <row r="667" spans="6:6">
      <c r="F667" s="130" t="str">
        <f t="shared" ca="1" si="10"/>
        <v/>
      </c>
    </row>
    <row r="668" spans="6:6">
      <c r="F668" s="130" t="str">
        <f t="shared" ca="1" si="10"/>
        <v/>
      </c>
    </row>
    <row r="669" spans="6:6">
      <c r="F669" s="130" t="str">
        <f t="shared" ca="1" si="10"/>
        <v/>
      </c>
    </row>
    <row r="670" spans="6:6">
      <c r="F670" s="130" t="str">
        <f t="shared" ca="1" si="10"/>
        <v/>
      </c>
    </row>
    <row r="671" spans="6:6">
      <c r="F671" s="130" t="str">
        <f t="shared" ca="1" si="10"/>
        <v/>
      </c>
    </row>
    <row r="672" spans="6:6">
      <c r="F672" s="130" t="str">
        <f t="shared" ca="1" si="10"/>
        <v/>
      </c>
    </row>
    <row r="673" spans="6:6">
      <c r="F673" s="130" t="str">
        <f t="shared" ca="1" si="10"/>
        <v/>
      </c>
    </row>
    <row r="674" spans="6:6">
      <c r="F674" s="130" t="str">
        <f t="shared" ca="1" si="10"/>
        <v/>
      </c>
    </row>
    <row r="675" spans="6:6">
      <c r="F675" s="130" t="str">
        <f t="shared" ca="1" si="10"/>
        <v/>
      </c>
    </row>
    <row r="676" spans="6:6">
      <c r="F676" s="130" t="str">
        <f t="shared" ca="1" si="10"/>
        <v/>
      </c>
    </row>
    <row r="677" spans="6:6">
      <c r="F677" s="130" t="str">
        <f t="shared" ca="1" si="10"/>
        <v/>
      </c>
    </row>
    <row r="678" spans="6:6">
      <c r="F678" s="130" t="str">
        <f t="shared" ca="1" si="10"/>
        <v/>
      </c>
    </row>
    <row r="679" spans="6:6">
      <c r="F679" s="130" t="str">
        <f t="shared" ca="1" si="10"/>
        <v/>
      </c>
    </row>
    <row r="680" spans="6:6">
      <c r="F680" s="130" t="str">
        <f t="shared" ca="1" si="10"/>
        <v/>
      </c>
    </row>
    <row r="681" spans="6:6">
      <c r="F681" s="130" t="str">
        <f t="shared" ca="1" si="10"/>
        <v/>
      </c>
    </row>
    <row r="682" spans="6:6">
      <c r="F682" s="130" t="str">
        <f t="shared" ca="1" si="10"/>
        <v/>
      </c>
    </row>
    <row r="683" spans="6:6">
      <c r="F683" s="130" t="str">
        <f t="shared" ca="1" si="10"/>
        <v/>
      </c>
    </row>
    <row r="684" spans="6:6">
      <c r="F684" s="130" t="str">
        <f t="shared" ca="1" si="10"/>
        <v/>
      </c>
    </row>
    <row r="685" spans="6:6">
      <c r="F685" s="130" t="str">
        <f t="shared" ca="1" si="10"/>
        <v/>
      </c>
    </row>
    <row r="686" spans="6:6">
      <c r="F686" s="130" t="str">
        <f t="shared" ca="1" si="10"/>
        <v/>
      </c>
    </row>
    <row r="687" spans="6:6">
      <c r="F687" s="130" t="str">
        <f t="shared" ca="1" si="10"/>
        <v/>
      </c>
    </row>
    <row r="688" spans="6:6">
      <c r="F688" s="130" t="str">
        <f t="shared" ca="1" si="10"/>
        <v/>
      </c>
    </row>
    <row r="689" spans="6:6">
      <c r="F689" s="130" t="str">
        <f t="shared" ca="1" si="10"/>
        <v/>
      </c>
    </row>
    <row r="690" spans="6:6">
      <c r="F690" s="130" t="str">
        <f t="shared" ca="1" si="10"/>
        <v/>
      </c>
    </row>
    <row r="691" spans="6:6">
      <c r="F691" s="130" t="str">
        <f t="shared" ca="1" si="10"/>
        <v/>
      </c>
    </row>
    <row r="692" spans="6:6">
      <c r="F692" s="130" t="str">
        <f t="shared" ca="1" si="10"/>
        <v/>
      </c>
    </row>
    <row r="693" spans="6:6">
      <c r="F693" s="130" t="str">
        <f t="shared" ca="1" si="10"/>
        <v/>
      </c>
    </row>
    <row r="694" spans="6:6">
      <c r="F694" s="130" t="str">
        <f t="shared" ca="1" si="10"/>
        <v/>
      </c>
    </row>
    <row r="695" spans="6:6">
      <c r="F695" s="130" t="str">
        <f t="shared" ca="1" si="10"/>
        <v/>
      </c>
    </row>
    <row r="696" spans="6:6">
      <c r="F696" s="130" t="str">
        <f t="shared" ca="1" si="10"/>
        <v/>
      </c>
    </row>
    <row r="697" spans="6:6">
      <c r="F697" s="130" t="str">
        <f t="shared" ca="1" si="10"/>
        <v/>
      </c>
    </row>
    <row r="698" spans="6:6">
      <c r="F698" s="130" t="str">
        <f t="shared" ca="1" si="10"/>
        <v/>
      </c>
    </row>
    <row r="699" spans="6:6">
      <c r="F699" s="130" t="str">
        <f t="shared" ca="1" si="10"/>
        <v/>
      </c>
    </row>
    <row r="700" spans="6:6">
      <c r="F700" s="130" t="str">
        <f t="shared" ca="1" si="10"/>
        <v/>
      </c>
    </row>
    <row r="701" spans="6:6">
      <c r="F701" s="130" t="str">
        <f t="shared" ca="1" si="10"/>
        <v/>
      </c>
    </row>
    <row r="702" spans="6:6">
      <c r="F702" s="130" t="str">
        <f t="shared" ca="1" si="10"/>
        <v/>
      </c>
    </row>
    <row r="703" spans="6:6">
      <c r="F703" s="130" t="str">
        <f t="shared" ca="1" si="10"/>
        <v/>
      </c>
    </row>
    <row r="704" spans="6:6">
      <c r="F704" s="130" t="str">
        <f t="shared" ca="1" si="10"/>
        <v/>
      </c>
    </row>
    <row r="705" spans="6:6">
      <c r="F705" s="130" t="str">
        <f t="shared" ca="1" si="10"/>
        <v/>
      </c>
    </row>
    <row r="706" spans="6:6">
      <c r="F706" s="130" t="str">
        <f t="shared" ca="1" si="10"/>
        <v/>
      </c>
    </row>
    <row r="707" spans="6:6">
      <c r="F707" s="130" t="str">
        <f t="shared" ca="1" si="10"/>
        <v/>
      </c>
    </row>
    <row r="708" spans="6:6">
      <c r="F708" s="130" t="str">
        <f t="shared" ref="F708:F771" ca="1" si="11">IFERROR(_xlfn.IFS(D708="Chèque",1,D708="Cash",2,D708="CV",3),"")</f>
        <v/>
      </c>
    </row>
    <row r="709" spans="6:6">
      <c r="F709" s="130" t="str">
        <f t="shared" ca="1" si="11"/>
        <v/>
      </c>
    </row>
    <row r="710" spans="6:6">
      <c r="F710" s="130" t="str">
        <f t="shared" ca="1" si="11"/>
        <v/>
      </c>
    </row>
    <row r="711" spans="6:6">
      <c r="F711" s="130" t="str">
        <f t="shared" ca="1" si="11"/>
        <v/>
      </c>
    </row>
    <row r="712" spans="6:6">
      <c r="F712" s="130" t="str">
        <f t="shared" ca="1" si="11"/>
        <v/>
      </c>
    </row>
    <row r="713" spans="6:6">
      <c r="F713" s="130" t="str">
        <f t="shared" ca="1" si="11"/>
        <v/>
      </c>
    </row>
    <row r="714" spans="6:6">
      <c r="F714" s="130" t="str">
        <f t="shared" ca="1" si="11"/>
        <v/>
      </c>
    </row>
    <row r="715" spans="6:6">
      <c r="F715" s="130" t="str">
        <f t="shared" ca="1" si="11"/>
        <v/>
      </c>
    </row>
    <row r="716" spans="6:6">
      <c r="F716" s="130" t="str">
        <f t="shared" ca="1" si="11"/>
        <v/>
      </c>
    </row>
    <row r="717" spans="6:6">
      <c r="F717" s="130" t="str">
        <f t="shared" ca="1" si="11"/>
        <v/>
      </c>
    </row>
    <row r="718" spans="6:6">
      <c r="F718" s="130" t="str">
        <f t="shared" ca="1" si="11"/>
        <v/>
      </c>
    </row>
    <row r="719" spans="6:6">
      <c r="F719" s="130" t="str">
        <f t="shared" ca="1" si="11"/>
        <v/>
      </c>
    </row>
    <row r="720" spans="6:6">
      <c r="F720" s="130" t="str">
        <f t="shared" ca="1" si="11"/>
        <v/>
      </c>
    </row>
    <row r="721" spans="6:6">
      <c r="F721" s="130" t="str">
        <f t="shared" ca="1" si="11"/>
        <v/>
      </c>
    </row>
    <row r="722" spans="6:6">
      <c r="F722" s="130" t="str">
        <f t="shared" ca="1" si="11"/>
        <v/>
      </c>
    </row>
    <row r="723" spans="6:6">
      <c r="F723" s="130" t="str">
        <f t="shared" ca="1" si="11"/>
        <v/>
      </c>
    </row>
    <row r="724" spans="6:6">
      <c r="F724" s="130" t="str">
        <f t="shared" ca="1" si="11"/>
        <v/>
      </c>
    </row>
    <row r="725" spans="6:6">
      <c r="F725" s="130" t="str">
        <f t="shared" ca="1" si="11"/>
        <v/>
      </c>
    </row>
    <row r="726" spans="6:6">
      <c r="F726" s="130" t="str">
        <f t="shared" ca="1" si="11"/>
        <v/>
      </c>
    </row>
    <row r="727" spans="6:6">
      <c r="F727" s="130" t="str">
        <f t="shared" ca="1" si="11"/>
        <v/>
      </c>
    </row>
    <row r="728" spans="6:6">
      <c r="F728" s="130" t="str">
        <f t="shared" ca="1" si="11"/>
        <v/>
      </c>
    </row>
    <row r="729" spans="6:6">
      <c r="F729" s="130" t="str">
        <f t="shared" ca="1" si="11"/>
        <v/>
      </c>
    </row>
    <row r="730" spans="6:6">
      <c r="F730" s="130" t="str">
        <f t="shared" ca="1" si="11"/>
        <v/>
      </c>
    </row>
    <row r="731" spans="6:6">
      <c r="F731" s="130" t="str">
        <f t="shared" ca="1" si="11"/>
        <v/>
      </c>
    </row>
    <row r="732" spans="6:6">
      <c r="F732" s="130" t="str">
        <f t="shared" ca="1" si="11"/>
        <v/>
      </c>
    </row>
    <row r="733" spans="6:6">
      <c r="F733" s="130" t="str">
        <f t="shared" ca="1" si="11"/>
        <v/>
      </c>
    </row>
    <row r="734" spans="6:6">
      <c r="F734" s="130" t="str">
        <f t="shared" ca="1" si="11"/>
        <v/>
      </c>
    </row>
    <row r="735" spans="6:6">
      <c r="F735" s="130" t="str">
        <f t="shared" ca="1" si="11"/>
        <v/>
      </c>
    </row>
    <row r="736" spans="6:6">
      <c r="F736" s="130" t="str">
        <f t="shared" ca="1" si="11"/>
        <v/>
      </c>
    </row>
    <row r="737" spans="6:6">
      <c r="F737" s="130" t="str">
        <f t="shared" ca="1" si="11"/>
        <v/>
      </c>
    </row>
    <row r="738" spans="6:6">
      <c r="F738" s="130" t="str">
        <f t="shared" ca="1" si="11"/>
        <v/>
      </c>
    </row>
    <row r="739" spans="6:6">
      <c r="F739" s="130" t="str">
        <f t="shared" ca="1" si="11"/>
        <v/>
      </c>
    </row>
    <row r="740" spans="6:6">
      <c r="F740" s="130" t="str">
        <f t="shared" ca="1" si="11"/>
        <v/>
      </c>
    </row>
    <row r="741" spans="6:6">
      <c r="F741" s="130" t="str">
        <f t="shared" ca="1" si="11"/>
        <v/>
      </c>
    </row>
    <row r="742" spans="6:6">
      <c r="F742" s="130" t="str">
        <f t="shared" ca="1" si="11"/>
        <v/>
      </c>
    </row>
    <row r="743" spans="6:6">
      <c r="F743" s="130" t="str">
        <f t="shared" ca="1" si="11"/>
        <v/>
      </c>
    </row>
    <row r="744" spans="6:6">
      <c r="F744" s="130" t="str">
        <f t="shared" ca="1" si="11"/>
        <v/>
      </c>
    </row>
    <row r="745" spans="6:6">
      <c r="F745" s="130" t="str">
        <f t="shared" ca="1" si="11"/>
        <v/>
      </c>
    </row>
    <row r="746" spans="6:6">
      <c r="F746" s="130" t="str">
        <f t="shared" ca="1" si="11"/>
        <v/>
      </c>
    </row>
    <row r="747" spans="6:6">
      <c r="F747" s="130" t="str">
        <f t="shared" ca="1" si="11"/>
        <v/>
      </c>
    </row>
    <row r="748" spans="6:6">
      <c r="F748" s="130" t="str">
        <f t="shared" ca="1" si="11"/>
        <v/>
      </c>
    </row>
    <row r="749" spans="6:6">
      <c r="F749" s="130" t="str">
        <f t="shared" ca="1" si="11"/>
        <v/>
      </c>
    </row>
    <row r="750" spans="6:6">
      <c r="F750" s="130" t="str">
        <f t="shared" ca="1" si="11"/>
        <v/>
      </c>
    </row>
    <row r="751" spans="6:6">
      <c r="F751" s="130" t="str">
        <f t="shared" ca="1" si="11"/>
        <v/>
      </c>
    </row>
    <row r="752" spans="6:6">
      <c r="F752" s="130" t="str">
        <f t="shared" ca="1" si="11"/>
        <v/>
      </c>
    </row>
    <row r="753" spans="6:6">
      <c r="F753" s="130" t="str">
        <f t="shared" ca="1" si="11"/>
        <v/>
      </c>
    </row>
    <row r="754" spans="6:6">
      <c r="F754" s="130" t="str">
        <f t="shared" ca="1" si="11"/>
        <v/>
      </c>
    </row>
    <row r="755" spans="6:6">
      <c r="F755" s="130" t="str">
        <f t="shared" ca="1" si="11"/>
        <v/>
      </c>
    </row>
    <row r="756" spans="6:6">
      <c r="F756" s="130" t="str">
        <f t="shared" ca="1" si="11"/>
        <v/>
      </c>
    </row>
    <row r="757" spans="6:6">
      <c r="F757" s="130" t="str">
        <f t="shared" ca="1" si="11"/>
        <v/>
      </c>
    </row>
    <row r="758" spans="6:6">
      <c r="F758" s="130" t="str">
        <f t="shared" ca="1" si="11"/>
        <v/>
      </c>
    </row>
    <row r="759" spans="6:6">
      <c r="F759" s="130" t="str">
        <f t="shared" ca="1" si="11"/>
        <v/>
      </c>
    </row>
    <row r="760" spans="6:6">
      <c r="F760" s="130" t="str">
        <f t="shared" ca="1" si="11"/>
        <v/>
      </c>
    </row>
    <row r="761" spans="6:6">
      <c r="F761" s="130" t="str">
        <f t="shared" ca="1" si="11"/>
        <v/>
      </c>
    </row>
    <row r="762" spans="6:6">
      <c r="F762" s="130" t="str">
        <f t="shared" ca="1" si="11"/>
        <v/>
      </c>
    </row>
    <row r="763" spans="6:6">
      <c r="F763" s="130" t="str">
        <f t="shared" ca="1" si="11"/>
        <v/>
      </c>
    </row>
    <row r="764" spans="6:6">
      <c r="F764" s="130" t="str">
        <f t="shared" ca="1" si="11"/>
        <v/>
      </c>
    </row>
    <row r="765" spans="6:6">
      <c r="F765" s="130" t="str">
        <f t="shared" ca="1" si="11"/>
        <v/>
      </c>
    </row>
    <row r="766" spans="6:6">
      <c r="F766" s="130" t="str">
        <f t="shared" ca="1" si="11"/>
        <v/>
      </c>
    </row>
    <row r="767" spans="6:6">
      <c r="F767" s="130" t="str">
        <f t="shared" ca="1" si="11"/>
        <v/>
      </c>
    </row>
    <row r="768" spans="6:6">
      <c r="F768" s="130" t="str">
        <f t="shared" ca="1" si="11"/>
        <v/>
      </c>
    </row>
    <row r="769" spans="6:6">
      <c r="F769" s="130" t="str">
        <f t="shared" ca="1" si="11"/>
        <v/>
      </c>
    </row>
    <row r="770" spans="6:6">
      <c r="F770" s="130" t="str">
        <f t="shared" ca="1" si="11"/>
        <v/>
      </c>
    </row>
    <row r="771" spans="6:6">
      <c r="F771" s="130" t="str">
        <f t="shared" ca="1" si="11"/>
        <v/>
      </c>
    </row>
    <row r="772" spans="6:6">
      <c r="F772" s="130" t="str">
        <f t="shared" ref="F772:F835" ca="1" si="12">IFERROR(_xlfn.IFS(D772="Chèque",1,D772="Cash",2,D772="CV",3),"")</f>
        <v/>
      </c>
    </row>
    <row r="773" spans="6:6">
      <c r="F773" s="130" t="str">
        <f t="shared" ca="1" si="12"/>
        <v/>
      </c>
    </row>
    <row r="774" spans="6:6">
      <c r="F774" s="130" t="str">
        <f t="shared" ca="1" si="12"/>
        <v/>
      </c>
    </row>
    <row r="775" spans="6:6">
      <c r="F775" s="130" t="str">
        <f t="shared" ca="1" si="12"/>
        <v/>
      </c>
    </row>
    <row r="776" spans="6:6">
      <c r="F776" s="130" t="str">
        <f t="shared" ca="1" si="12"/>
        <v/>
      </c>
    </row>
    <row r="777" spans="6:6">
      <c r="F777" s="130" t="str">
        <f t="shared" ca="1" si="12"/>
        <v/>
      </c>
    </row>
    <row r="778" spans="6:6">
      <c r="F778" s="130" t="str">
        <f t="shared" ca="1" si="12"/>
        <v/>
      </c>
    </row>
    <row r="779" spans="6:6">
      <c r="F779" s="130" t="str">
        <f t="shared" ca="1" si="12"/>
        <v/>
      </c>
    </row>
    <row r="780" spans="6:6">
      <c r="F780" s="130" t="str">
        <f t="shared" ca="1" si="12"/>
        <v/>
      </c>
    </row>
    <row r="781" spans="6:6">
      <c r="F781" s="130" t="str">
        <f t="shared" ca="1" si="12"/>
        <v/>
      </c>
    </row>
    <row r="782" spans="6:6">
      <c r="F782" s="130" t="str">
        <f t="shared" ca="1" si="12"/>
        <v/>
      </c>
    </row>
    <row r="783" spans="6:6">
      <c r="F783" s="130" t="str">
        <f t="shared" ca="1" si="12"/>
        <v/>
      </c>
    </row>
    <row r="784" spans="6:6">
      <c r="F784" s="130" t="str">
        <f t="shared" ca="1" si="12"/>
        <v/>
      </c>
    </row>
    <row r="785" spans="6:6">
      <c r="F785" s="130" t="str">
        <f t="shared" ca="1" si="12"/>
        <v/>
      </c>
    </row>
    <row r="786" spans="6:6">
      <c r="F786" s="130" t="str">
        <f t="shared" ca="1" si="12"/>
        <v/>
      </c>
    </row>
    <row r="787" spans="6:6">
      <c r="F787" s="130" t="str">
        <f t="shared" ca="1" si="12"/>
        <v/>
      </c>
    </row>
    <row r="788" spans="6:6">
      <c r="F788" s="130" t="str">
        <f t="shared" ca="1" si="12"/>
        <v/>
      </c>
    </row>
    <row r="789" spans="6:6">
      <c r="F789" s="130" t="str">
        <f t="shared" ca="1" si="12"/>
        <v/>
      </c>
    </row>
    <row r="790" spans="6:6">
      <c r="F790" s="130" t="str">
        <f t="shared" ca="1" si="12"/>
        <v/>
      </c>
    </row>
    <row r="791" spans="6:6">
      <c r="F791" s="130" t="str">
        <f t="shared" ca="1" si="12"/>
        <v/>
      </c>
    </row>
    <row r="792" spans="6:6">
      <c r="F792" s="130" t="str">
        <f t="shared" ca="1" si="12"/>
        <v/>
      </c>
    </row>
    <row r="793" spans="6:6">
      <c r="F793" s="130" t="str">
        <f t="shared" ca="1" si="12"/>
        <v/>
      </c>
    </row>
    <row r="794" spans="6:6">
      <c r="F794" s="130" t="str">
        <f t="shared" ca="1" si="12"/>
        <v/>
      </c>
    </row>
    <row r="795" spans="6:6">
      <c r="F795" s="130" t="str">
        <f t="shared" ca="1" si="12"/>
        <v/>
      </c>
    </row>
    <row r="796" spans="6:6">
      <c r="F796" s="130" t="str">
        <f t="shared" ca="1" si="12"/>
        <v/>
      </c>
    </row>
    <row r="797" spans="6:6">
      <c r="F797" s="130" t="str">
        <f t="shared" ca="1" si="12"/>
        <v/>
      </c>
    </row>
    <row r="798" spans="6:6">
      <c r="F798" s="130" t="str">
        <f t="shared" ca="1" si="12"/>
        <v/>
      </c>
    </row>
    <row r="799" spans="6:6">
      <c r="F799" s="130" t="str">
        <f t="shared" ca="1" si="12"/>
        <v/>
      </c>
    </row>
    <row r="800" spans="6:6">
      <c r="F800" s="130" t="str">
        <f t="shared" ca="1" si="12"/>
        <v/>
      </c>
    </row>
    <row r="801" spans="6:6">
      <c r="F801" s="130" t="str">
        <f t="shared" ca="1" si="12"/>
        <v/>
      </c>
    </row>
    <row r="802" spans="6:6">
      <c r="F802" s="130" t="str">
        <f t="shared" ca="1" si="12"/>
        <v/>
      </c>
    </row>
    <row r="803" spans="6:6">
      <c r="F803" s="130" t="str">
        <f t="shared" ca="1" si="12"/>
        <v/>
      </c>
    </row>
    <row r="804" spans="6:6">
      <c r="F804" s="130" t="str">
        <f t="shared" ca="1" si="12"/>
        <v/>
      </c>
    </row>
    <row r="805" spans="6:6">
      <c r="F805" s="130" t="str">
        <f t="shared" ca="1" si="12"/>
        <v/>
      </c>
    </row>
    <row r="806" spans="6:6">
      <c r="F806" s="130" t="str">
        <f t="shared" ca="1" si="12"/>
        <v/>
      </c>
    </row>
    <row r="807" spans="6:6">
      <c r="F807" s="130" t="str">
        <f t="shared" ca="1" si="12"/>
        <v/>
      </c>
    </row>
    <row r="808" spans="6:6">
      <c r="F808" s="130" t="str">
        <f t="shared" ca="1" si="12"/>
        <v/>
      </c>
    </row>
    <row r="809" spans="6:6">
      <c r="F809" s="130" t="str">
        <f t="shared" ca="1" si="12"/>
        <v/>
      </c>
    </row>
    <row r="810" spans="6:6">
      <c r="F810" s="130" t="str">
        <f t="shared" ca="1" si="12"/>
        <v/>
      </c>
    </row>
    <row r="811" spans="6:6">
      <c r="F811" s="130" t="str">
        <f t="shared" ca="1" si="12"/>
        <v/>
      </c>
    </row>
    <row r="812" spans="6:6">
      <c r="F812" s="130" t="str">
        <f t="shared" ca="1" si="12"/>
        <v/>
      </c>
    </row>
    <row r="813" spans="6:6">
      <c r="F813" s="130" t="str">
        <f t="shared" ca="1" si="12"/>
        <v/>
      </c>
    </row>
    <row r="814" spans="6:6">
      <c r="F814" s="130" t="str">
        <f t="shared" ca="1" si="12"/>
        <v/>
      </c>
    </row>
    <row r="815" spans="6:6">
      <c r="F815" s="130" t="str">
        <f t="shared" ca="1" si="12"/>
        <v/>
      </c>
    </row>
    <row r="816" spans="6:6">
      <c r="F816" s="130" t="str">
        <f t="shared" ca="1" si="12"/>
        <v/>
      </c>
    </row>
    <row r="817" spans="6:6">
      <c r="F817" s="130" t="str">
        <f t="shared" ca="1" si="12"/>
        <v/>
      </c>
    </row>
    <row r="818" spans="6:6">
      <c r="F818" s="130" t="str">
        <f t="shared" ca="1" si="12"/>
        <v/>
      </c>
    </row>
    <row r="819" spans="6:6">
      <c r="F819" s="130" t="str">
        <f t="shared" ca="1" si="12"/>
        <v/>
      </c>
    </row>
    <row r="820" spans="6:6">
      <c r="F820" s="130" t="str">
        <f t="shared" ca="1" si="12"/>
        <v/>
      </c>
    </row>
    <row r="821" spans="6:6">
      <c r="F821" s="130" t="str">
        <f t="shared" ca="1" si="12"/>
        <v/>
      </c>
    </row>
    <row r="822" spans="6:6">
      <c r="F822" s="130" t="str">
        <f t="shared" ca="1" si="12"/>
        <v/>
      </c>
    </row>
    <row r="823" spans="6:6">
      <c r="F823" s="130" t="str">
        <f t="shared" ca="1" si="12"/>
        <v/>
      </c>
    </row>
    <row r="824" spans="6:6">
      <c r="F824" s="130" t="str">
        <f t="shared" ca="1" si="12"/>
        <v/>
      </c>
    </row>
    <row r="825" spans="6:6">
      <c r="F825" s="130" t="str">
        <f t="shared" ca="1" si="12"/>
        <v/>
      </c>
    </row>
    <row r="826" spans="6:6">
      <c r="F826" s="130" t="str">
        <f t="shared" ca="1" si="12"/>
        <v/>
      </c>
    </row>
    <row r="827" spans="6:6">
      <c r="F827" s="130" t="str">
        <f t="shared" ca="1" si="12"/>
        <v/>
      </c>
    </row>
    <row r="828" spans="6:6">
      <c r="F828" s="130" t="str">
        <f t="shared" ca="1" si="12"/>
        <v/>
      </c>
    </row>
    <row r="829" spans="6:6">
      <c r="F829" s="130" t="str">
        <f t="shared" ca="1" si="12"/>
        <v/>
      </c>
    </row>
    <row r="830" spans="6:6">
      <c r="F830" s="130" t="str">
        <f t="shared" ca="1" si="12"/>
        <v/>
      </c>
    </row>
    <row r="831" spans="6:6">
      <c r="F831" s="130" t="str">
        <f t="shared" ca="1" si="12"/>
        <v/>
      </c>
    </row>
    <row r="832" spans="6:6">
      <c r="F832" s="130" t="str">
        <f t="shared" ca="1" si="12"/>
        <v/>
      </c>
    </row>
    <row r="833" spans="6:6">
      <c r="F833" s="130" t="str">
        <f t="shared" ca="1" si="12"/>
        <v/>
      </c>
    </row>
    <row r="834" spans="6:6">
      <c r="F834" s="130" t="str">
        <f t="shared" ca="1" si="12"/>
        <v/>
      </c>
    </row>
    <row r="835" spans="6:6">
      <c r="F835" s="130" t="str">
        <f t="shared" ca="1" si="12"/>
        <v/>
      </c>
    </row>
    <row r="836" spans="6:6">
      <c r="F836" s="130" t="str">
        <f t="shared" ref="F836:F899" ca="1" si="13">IFERROR(_xlfn.IFS(D836="Chèque",1,D836="Cash",2,D836="CV",3),"")</f>
        <v/>
      </c>
    </row>
    <row r="837" spans="6:6">
      <c r="F837" s="130" t="str">
        <f t="shared" ca="1" si="13"/>
        <v/>
      </c>
    </row>
    <row r="838" spans="6:6">
      <c r="F838" s="130" t="str">
        <f t="shared" ca="1" si="13"/>
        <v/>
      </c>
    </row>
    <row r="839" spans="6:6">
      <c r="F839" s="130" t="str">
        <f t="shared" ca="1" si="13"/>
        <v/>
      </c>
    </row>
    <row r="840" spans="6:6">
      <c r="F840" s="130" t="str">
        <f t="shared" ca="1" si="13"/>
        <v/>
      </c>
    </row>
    <row r="841" spans="6:6">
      <c r="F841" s="130" t="str">
        <f t="shared" ca="1" si="13"/>
        <v/>
      </c>
    </row>
    <row r="842" spans="6:6">
      <c r="F842" s="130" t="str">
        <f t="shared" ca="1" si="13"/>
        <v/>
      </c>
    </row>
    <row r="843" spans="6:6">
      <c r="F843" s="130" t="str">
        <f t="shared" ca="1" si="13"/>
        <v/>
      </c>
    </row>
    <row r="844" spans="6:6">
      <c r="F844" s="130" t="str">
        <f t="shared" ca="1" si="13"/>
        <v/>
      </c>
    </row>
    <row r="845" spans="6:6">
      <c r="F845" s="130" t="str">
        <f t="shared" ca="1" si="13"/>
        <v/>
      </c>
    </row>
    <row r="846" spans="6:6">
      <c r="F846" s="130" t="str">
        <f t="shared" ca="1" si="13"/>
        <v/>
      </c>
    </row>
    <row r="847" spans="6:6">
      <c r="F847" s="130" t="str">
        <f t="shared" ca="1" si="13"/>
        <v/>
      </c>
    </row>
    <row r="848" spans="6:6">
      <c r="F848" s="130" t="str">
        <f t="shared" ca="1" si="13"/>
        <v/>
      </c>
    </row>
    <row r="849" spans="6:6">
      <c r="F849" s="130" t="str">
        <f t="shared" ca="1" si="13"/>
        <v/>
      </c>
    </row>
    <row r="850" spans="6:6">
      <c r="F850" s="130" t="str">
        <f t="shared" ca="1" si="13"/>
        <v/>
      </c>
    </row>
    <row r="851" spans="6:6">
      <c r="F851" s="130" t="str">
        <f t="shared" ca="1" si="13"/>
        <v/>
      </c>
    </row>
    <row r="852" spans="6:6">
      <c r="F852" s="130" t="str">
        <f t="shared" ca="1" si="13"/>
        <v/>
      </c>
    </row>
    <row r="853" spans="6:6">
      <c r="F853" s="130" t="str">
        <f t="shared" ca="1" si="13"/>
        <v/>
      </c>
    </row>
    <row r="854" spans="6:6">
      <c r="F854" s="130" t="str">
        <f t="shared" ca="1" si="13"/>
        <v/>
      </c>
    </row>
    <row r="855" spans="6:6">
      <c r="F855" s="130" t="str">
        <f t="shared" ca="1" si="13"/>
        <v/>
      </c>
    </row>
    <row r="856" spans="6:6">
      <c r="F856" s="130" t="str">
        <f t="shared" ca="1" si="13"/>
        <v/>
      </c>
    </row>
    <row r="857" spans="6:6">
      <c r="F857" s="130" t="str">
        <f t="shared" ca="1" si="13"/>
        <v/>
      </c>
    </row>
    <row r="858" spans="6:6">
      <c r="F858" s="130" t="str">
        <f t="shared" ca="1" si="13"/>
        <v/>
      </c>
    </row>
    <row r="859" spans="6:6">
      <c r="F859" s="130" t="str">
        <f t="shared" ca="1" si="13"/>
        <v/>
      </c>
    </row>
    <row r="860" spans="6:6">
      <c r="F860" s="130" t="str">
        <f t="shared" ca="1" si="13"/>
        <v/>
      </c>
    </row>
    <row r="861" spans="6:6">
      <c r="F861" s="130" t="str">
        <f t="shared" ca="1" si="13"/>
        <v/>
      </c>
    </row>
    <row r="862" spans="6:6">
      <c r="F862" s="130" t="str">
        <f t="shared" ca="1" si="13"/>
        <v/>
      </c>
    </row>
    <row r="863" spans="6:6">
      <c r="F863" s="130" t="str">
        <f t="shared" ca="1" si="13"/>
        <v/>
      </c>
    </row>
    <row r="864" spans="6:6">
      <c r="F864" s="130" t="str">
        <f t="shared" ca="1" si="13"/>
        <v/>
      </c>
    </row>
    <row r="865" spans="6:6">
      <c r="F865" s="130" t="str">
        <f t="shared" ca="1" si="13"/>
        <v/>
      </c>
    </row>
    <row r="866" spans="6:6">
      <c r="F866" s="130" t="str">
        <f t="shared" ca="1" si="13"/>
        <v/>
      </c>
    </row>
    <row r="867" spans="6:6">
      <c r="F867" s="130" t="str">
        <f t="shared" ca="1" si="13"/>
        <v/>
      </c>
    </row>
    <row r="868" spans="6:6">
      <c r="F868" s="130" t="str">
        <f t="shared" ca="1" si="13"/>
        <v/>
      </c>
    </row>
    <row r="869" spans="6:6">
      <c r="F869" s="130" t="str">
        <f t="shared" ca="1" si="13"/>
        <v/>
      </c>
    </row>
    <row r="870" spans="6:6">
      <c r="F870" s="130" t="str">
        <f t="shared" ca="1" si="13"/>
        <v/>
      </c>
    </row>
    <row r="871" spans="6:6">
      <c r="F871" s="130" t="str">
        <f t="shared" ca="1" si="13"/>
        <v/>
      </c>
    </row>
    <row r="872" spans="6:6">
      <c r="F872" s="130" t="str">
        <f t="shared" ca="1" si="13"/>
        <v/>
      </c>
    </row>
    <row r="873" spans="6:6">
      <c r="F873" s="130" t="str">
        <f t="shared" ca="1" si="13"/>
        <v/>
      </c>
    </row>
    <row r="874" spans="6:6">
      <c r="F874" s="130" t="str">
        <f t="shared" ca="1" si="13"/>
        <v/>
      </c>
    </row>
    <row r="875" spans="6:6">
      <c r="F875" s="130" t="str">
        <f t="shared" ca="1" si="13"/>
        <v/>
      </c>
    </row>
    <row r="876" spans="6:6">
      <c r="F876" s="130" t="str">
        <f t="shared" ca="1" si="13"/>
        <v/>
      </c>
    </row>
    <row r="877" spans="6:6">
      <c r="F877" s="130" t="str">
        <f t="shared" ca="1" si="13"/>
        <v/>
      </c>
    </row>
    <row r="878" spans="6:6">
      <c r="F878" s="130" t="str">
        <f t="shared" ca="1" si="13"/>
        <v/>
      </c>
    </row>
    <row r="879" spans="6:6">
      <c r="F879" s="130" t="str">
        <f t="shared" ca="1" si="13"/>
        <v/>
      </c>
    </row>
    <row r="880" spans="6:6">
      <c r="F880" s="130" t="str">
        <f t="shared" ca="1" si="13"/>
        <v/>
      </c>
    </row>
    <row r="881" spans="6:6">
      <c r="F881" s="130" t="str">
        <f t="shared" ca="1" si="13"/>
        <v/>
      </c>
    </row>
    <row r="882" spans="6:6">
      <c r="F882" s="130" t="str">
        <f t="shared" ca="1" si="13"/>
        <v/>
      </c>
    </row>
    <row r="883" spans="6:6">
      <c r="F883" s="130" t="str">
        <f t="shared" ca="1" si="13"/>
        <v/>
      </c>
    </row>
    <row r="884" spans="6:6">
      <c r="F884" s="130" t="str">
        <f t="shared" ca="1" si="13"/>
        <v/>
      </c>
    </row>
    <row r="885" spans="6:6">
      <c r="F885" s="130" t="str">
        <f t="shared" ca="1" si="13"/>
        <v/>
      </c>
    </row>
    <row r="886" spans="6:6">
      <c r="F886" s="130" t="str">
        <f t="shared" ca="1" si="13"/>
        <v/>
      </c>
    </row>
    <row r="887" spans="6:6">
      <c r="F887" s="130" t="str">
        <f t="shared" ca="1" si="13"/>
        <v/>
      </c>
    </row>
    <row r="888" spans="6:6">
      <c r="F888" s="130" t="str">
        <f t="shared" ca="1" si="13"/>
        <v/>
      </c>
    </row>
    <row r="889" spans="6:6">
      <c r="F889" s="130" t="str">
        <f t="shared" ca="1" si="13"/>
        <v/>
      </c>
    </row>
    <row r="890" spans="6:6">
      <c r="F890" s="130" t="str">
        <f t="shared" ca="1" si="13"/>
        <v/>
      </c>
    </row>
    <row r="891" spans="6:6">
      <c r="F891" s="130" t="str">
        <f t="shared" ca="1" si="13"/>
        <v/>
      </c>
    </row>
    <row r="892" spans="6:6">
      <c r="F892" s="130" t="str">
        <f t="shared" ca="1" si="13"/>
        <v/>
      </c>
    </row>
    <row r="893" spans="6:6">
      <c r="F893" s="130" t="str">
        <f t="shared" ca="1" si="13"/>
        <v/>
      </c>
    </row>
    <row r="894" spans="6:6">
      <c r="F894" s="130" t="str">
        <f t="shared" ca="1" si="13"/>
        <v/>
      </c>
    </row>
    <row r="895" spans="6:6">
      <c r="F895" s="130" t="str">
        <f t="shared" ca="1" si="13"/>
        <v/>
      </c>
    </row>
    <row r="896" spans="6:6">
      <c r="F896" s="130" t="str">
        <f t="shared" ca="1" si="13"/>
        <v/>
      </c>
    </row>
    <row r="897" spans="6:6">
      <c r="F897" s="130" t="str">
        <f t="shared" ca="1" si="13"/>
        <v/>
      </c>
    </row>
    <row r="898" spans="6:6">
      <c r="F898" s="130" t="str">
        <f t="shared" ca="1" si="13"/>
        <v/>
      </c>
    </row>
    <row r="899" spans="6:6">
      <c r="F899" s="130" t="str">
        <f t="shared" ca="1" si="13"/>
        <v/>
      </c>
    </row>
    <row r="900" spans="6:6">
      <c r="F900" s="130" t="str">
        <f t="shared" ref="F900:F963" ca="1" si="14">IFERROR(_xlfn.IFS(D900="Chèque",1,D900="Cash",2,D900="CV",3),"")</f>
        <v/>
      </c>
    </row>
    <row r="901" spans="6:6">
      <c r="F901" s="130" t="str">
        <f t="shared" ca="1" si="14"/>
        <v/>
      </c>
    </row>
    <row r="902" spans="6:6">
      <c r="F902" s="130" t="str">
        <f t="shared" ca="1" si="14"/>
        <v/>
      </c>
    </row>
    <row r="903" spans="6:6">
      <c r="F903" s="130" t="str">
        <f t="shared" ca="1" si="14"/>
        <v/>
      </c>
    </row>
    <row r="904" spans="6:6">
      <c r="F904" s="130" t="str">
        <f t="shared" ca="1" si="14"/>
        <v/>
      </c>
    </row>
    <row r="905" spans="6:6">
      <c r="F905" s="130" t="str">
        <f t="shared" ca="1" si="14"/>
        <v/>
      </c>
    </row>
    <row r="906" spans="6:6">
      <c r="F906" s="130" t="str">
        <f t="shared" ca="1" si="14"/>
        <v/>
      </c>
    </row>
    <row r="907" spans="6:6">
      <c r="F907" s="130" t="str">
        <f t="shared" ca="1" si="14"/>
        <v/>
      </c>
    </row>
    <row r="908" spans="6:6">
      <c r="F908" s="130" t="str">
        <f t="shared" ca="1" si="14"/>
        <v/>
      </c>
    </row>
    <row r="909" spans="6:6">
      <c r="F909" s="130" t="str">
        <f t="shared" ca="1" si="14"/>
        <v/>
      </c>
    </row>
    <row r="910" spans="6:6">
      <c r="F910" s="130" t="str">
        <f t="shared" ca="1" si="14"/>
        <v/>
      </c>
    </row>
    <row r="911" spans="6:6">
      <c r="F911" s="130" t="str">
        <f t="shared" ca="1" si="14"/>
        <v/>
      </c>
    </row>
    <row r="912" spans="6:6">
      <c r="F912" s="130" t="str">
        <f t="shared" ca="1" si="14"/>
        <v/>
      </c>
    </row>
    <row r="913" spans="6:6">
      <c r="F913" s="130" t="str">
        <f t="shared" ca="1" si="14"/>
        <v/>
      </c>
    </row>
    <row r="914" spans="6:6">
      <c r="F914" s="130" t="str">
        <f t="shared" ca="1" si="14"/>
        <v/>
      </c>
    </row>
    <row r="915" spans="6:6">
      <c r="F915" s="130" t="str">
        <f t="shared" ca="1" si="14"/>
        <v/>
      </c>
    </row>
    <row r="916" spans="6:6">
      <c r="F916" s="130" t="str">
        <f t="shared" ca="1" si="14"/>
        <v/>
      </c>
    </row>
    <row r="917" spans="6:6">
      <c r="F917" s="130" t="str">
        <f t="shared" ca="1" si="14"/>
        <v/>
      </c>
    </row>
    <row r="918" spans="6:6">
      <c r="F918" s="130" t="str">
        <f t="shared" ca="1" si="14"/>
        <v/>
      </c>
    </row>
    <row r="919" spans="6:6">
      <c r="F919" s="130" t="str">
        <f t="shared" ca="1" si="14"/>
        <v/>
      </c>
    </row>
    <row r="920" spans="6:6">
      <c r="F920" s="130" t="str">
        <f t="shared" ca="1" si="14"/>
        <v/>
      </c>
    </row>
    <row r="921" spans="6:6">
      <c r="F921" s="130" t="str">
        <f t="shared" ca="1" si="14"/>
        <v/>
      </c>
    </row>
    <row r="922" spans="6:6">
      <c r="F922" s="130" t="str">
        <f t="shared" ca="1" si="14"/>
        <v/>
      </c>
    </row>
    <row r="923" spans="6:6">
      <c r="F923" s="130" t="str">
        <f t="shared" ca="1" si="14"/>
        <v/>
      </c>
    </row>
    <row r="924" spans="6:6">
      <c r="F924" s="130" t="str">
        <f t="shared" ca="1" si="14"/>
        <v/>
      </c>
    </row>
    <row r="925" spans="6:6">
      <c r="F925" s="130" t="str">
        <f t="shared" ca="1" si="14"/>
        <v/>
      </c>
    </row>
    <row r="926" spans="6:6">
      <c r="F926" s="130" t="str">
        <f t="shared" ca="1" si="14"/>
        <v/>
      </c>
    </row>
    <row r="927" spans="6:6">
      <c r="F927" s="130" t="str">
        <f t="shared" ca="1" si="14"/>
        <v/>
      </c>
    </row>
    <row r="928" spans="6:6">
      <c r="F928" s="130" t="str">
        <f t="shared" ca="1" si="14"/>
        <v/>
      </c>
    </row>
    <row r="929" spans="6:6">
      <c r="F929" s="130" t="str">
        <f t="shared" ca="1" si="14"/>
        <v/>
      </c>
    </row>
    <row r="930" spans="6:6">
      <c r="F930" s="130" t="str">
        <f t="shared" ca="1" si="14"/>
        <v/>
      </c>
    </row>
    <row r="931" spans="6:6">
      <c r="F931" s="130" t="str">
        <f t="shared" ca="1" si="14"/>
        <v/>
      </c>
    </row>
    <row r="932" spans="6:6">
      <c r="F932" s="130" t="str">
        <f t="shared" ca="1" si="14"/>
        <v/>
      </c>
    </row>
    <row r="933" spans="6:6">
      <c r="F933" s="130" t="str">
        <f t="shared" ca="1" si="14"/>
        <v/>
      </c>
    </row>
    <row r="934" spans="6:6">
      <c r="F934" s="130" t="str">
        <f t="shared" ca="1" si="14"/>
        <v/>
      </c>
    </row>
    <row r="935" spans="6:6">
      <c r="F935" s="130" t="str">
        <f t="shared" ca="1" si="14"/>
        <v/>
      </c>
    </row>
    <row r="936" spans="6:6">
      <c r="F936" s="130" t="str">
        <f t="shared" ca="1" si="14"/>
        <v/>
      </c>
    </row>
    <row r="937" spans="6:6">
      <c r="F937" s="130" t="str">
        <f t="shared" ca="1" si="14"/>
        <v/>
      </c>
    </row>
    <row r="938" spans="6:6">
      <c r="F938" s="130" t="str">
        <f t="shared" ca="1" si="14"/>
        <v/>
      </c>
    </row>
    <row r="939" spans="6:6">
      <c r="F939" s="130" t="str">
        <f t="shared" ca="1" si="14"/>
        <v/>
      </c>
    </row>
    <row r="940" spans="6:6">
      <c r="F940" s="130" t="str">
        <f t="shared" ca="1" si="14"/>
        <v/>
      </c>
    </row>
    <row r="941" spans="6:6">
      <c r="F941" s="130" t="str">
        <f t="shared" ca="1" si="14"/>
        <v/>
      </c>
    </row>
    <row r="942" spans="6:6">
      <c r="F942" s="130" t="str">
        <f t="shared" ca="1" si="14"/>
        <v/>
      </c>
    </row>
    <row r="943" spans="6:6">
      <c r="F943" s="130" t="str">
        <f t="shared" ca="1" si="14"/>
        <v/>
      </c>
    </row>
    <row r="944" spans="6:6">
      <c r="F944" s="130" t="str">
        <f t="shared" ca="1" si="14"/>
        <v/>
      </c>
    </row>
    <row r="945" spans="6:6">
      <c r="F945" s="130" t="str">
        <f t="shared" ca="1" si="14"/>
        <v/>
      </c>
    </row>
    <row r="946" spans="6:6">
      <c r="F946" s="130" t="str">
        <f t="shared" ca="1" si="14"/>
        <v/>
      </c>
    </row>
    <row r="947" spans="6:6">
      <c r="F947" s="130" t="str">
        <f t="shared" ca="1" si="14"/>
        <v/>
      </c>
    </row>
    <row r="948" spans="6:6">
      <c r="F948" s="130" t="str">
        <f t="shared" ca="1" si="14"/>
        <v/>
      </c>
    </row>
    <row r="949" spans="6:6">
      <c r="F949" s="130" t="str">
        <f t="shared" ca="1" si="14"/>
        <v/>
      </c>
    </row>
    <row r="950" spans="6:6">
      <c r="F950" s="130" t="str">
        <f t="shared" ca="1" si="14"/>
        <v/>
      </c>
    </row>
    <row r="951" spans="6:6">
      <c r="F951" s="130" t="str">
        <f t="shared" ca="1" si="14"/>
        <v/>
      </c>
    </row>
    <row r="952" spans="6:6">
      <c r="F952" s="130" t="str">
        <f t="shared" ca="1" si="14"/>
        <v/>
      </c>
    </row>
    <row r="953" spans="6:6">
      <c r="F953" s="130" t="str">
        <f t="shared" ca="1" si="14"/>
        <v/>
      </c>
    </row>
    <row r="954" spans="6:6">
      <c r="F954" s="130" t="str">
        <f t="shared" ca="1" si="14"/>
        <v/>
      </c>
    </row>
    <row r="955" spans="6:6">
      <c r="F955" s="130" t="str">
        <f t="shared" ca="1" si="14"/>
        <v/>
      </c>
    </row>
    <row r="956" spans="6:6">
      <c r="F956" s="130" t="str">
        <f t="shared" ca="1" si="14"/>
        <v/>
      </c>
    </row>
    <row r="957" spans="6:6">
      <c r="F957" s="130" t="str">
        <f t="shared" ca="1" si="14"/>
        <v/>
      </c>
    </row>
    <row r="958" spans="6:6">
      <c r="F958" s="130" t="str">
        <f t="shared" ca="1" si="14"/>
        <v/>
      </c>
    </row>
    <row r="959" spans="6:6">
      <c r="F959" s="130" t="str">
        <f t="shared" ca="1" si="14"/>
        <v/>
      </c>
    </row>
    <row r="960" spans="6:6">
      <c r="F960" s="130" t="str">
        <f t="shared" ca="1" si="14"/>
        <v/>
      </c>
    </row>
    <row r="961" spans="6:6">
      <c r="F961" s="130" t="str">
        <f t="shared" ca="1" si="14"/>
        <v/>
      </c>
    </row>
    <row r="962" spans="6:6">
      <c r="F962" s="130" t="str">
        <f t="shared" ca="1" si="14"/>
        <v/>
      </c>
    </row>
    <row r="963" spans="6:6">
      <c r="F963" s="130" t="str">
        <f t="shared" ca="1" si="14"/>
        <v/>
      </c>
    </row>
    <row r="964" spans="6:6">
      <c r="F964" s="130" t="str">
        <f t="shared" ref="F964:F1027" ca="1" si="15">IFERROR(_xlfn.IFS(D964="Chèque",1,D964="Cash",2,D964="CV",3),"")</f>
        <v/>
      </c>
    </row>
    <row r="965" spans="6:6">
      <c r="F965" s="130" t="str">
        <f t="shared" ca="1" si="15"/>
        <v/>
      </c>
    </row>
    <row r="966" spans="6:6">
      <c r="F966" s="130" t="str">
        <f t="shared" ca="1" si="15"/>
        <v/>
      </c>
    </row>
    <row r="967" spans="6:6">
      <c r="F967" s="130" t="str">
        <f t="shared" ca="1" si="15"/>
        <v/>
      </c>
    </row>
    <row r="968" spans="6:6">
      <c r="F968" s="130" t="str">
        <f t="shared" ca="1" si="15"/>
        <v/>
      </c>
    </row>
    <row r="969" spans="6:6">
      <c r="F969" s="130" t="str">
        <f t="shared" ca="1" si="15"/>
        <v/>
      </c>
    </row>
    <row r="970" spans="6:6">
      <c r="F970" s="130" t="str">
        <f t="shared" ca="1" si="15"/>
        <v/>
      </c>
    </row>
    <row r="971" spans="6:6">
      <c r="F971" s="130" t="str">
        <f t="shared" ca="1" si="15"/>
        <v/>
      </c>
    </row>
    <row r="972" spans="6:6">
      <c r="F972" s="130" t="str">
        <f t="shared" ca="1" si="15"/>
        <v/>
      </c>
    </row>
    <row r="973" spans="6:6">
      <c r="F973" s="130" t="str">
        <f t="shared" ca="1" si="15"/>
        <v/>
      </c>
    </row>
    <row r="974" spans="6:6">
      <c r="F974" s="130" t="str">
        <f t="shared" ca="1" si="15"/>
        <v/>
      </c>
    </row>
    <row r="975" spans="6:6">
      <c r="F975" s="130" t="str">
        <f t="shared" ca="1" si="15"/>
        <v/>
      </c>
    </row>
    <row r="976" spans="6:6">
      <c r="F976" s="130" t="str">
        <f t="shared" ca="1" si="15"/>
        <v/>
      </c>
    </row>
    <row r="977" spans="6:6">
      <c r="F977" s="130" t="str">
        <f t="shared" ca="1" si="15"/>
        <v/>
      </c>
    </row>
    <row r="978" spans="6:6">
      <c r="F978" s="130" t="str">
        <f t="shared" ca="1" si="15"/>
        <v/>
      </c>
    </row>
    <row r="979" spans="6:6">
      <c r="F979" s="130" t="str">
        <f t="shared" ca="1" si="15"/>
        <v/>
      </c>
    </row>
    <row r="980" spans="6:6">
      <c r="F980" s="130" t="str">
        <f t="shared" ca="1" si="15"/>
        <v/>
      </c>
    </row>
    <row r="981" spans="6:6">
      <c r="F981" s="130" t="str">
        <f t="shared" ca="1" si="15"/>
        <v/>
      </c>
    </row>
    <row r="982" spans="6:6">
      <c r="F982" s="130" t="str">
        <f t="shared" ca="1" si="15"/>
        <v/>
      </c>
    </row>
    <row r="983" spans="6:6">
      <c r="F983" s="130" t="str">
        <f t="shared" ca="1" si="15"/>
        <v/>
      </c>
    </row>
    <row r="984" spans="6:6">
      <c r="F984" s="130" t="str">
        <f t="shared" ca="1" si="15"/>
        <v/>
      </c>
    </row>
    <row r="985" spans="6:6">
      <c r="F985" s="130" t="str">
        <f t="shared" ca="1" si="15"/>
        <v/>
      </c>
    </row>
    <row r="986" spans="6:6">
      <c r="F986" s="130" t="str">
        <f t="shared" ca="1" si="15"/>
        <v/>
      </c>
    </row>
    <row r="987" spans="6:6">
      <c r="F987" s="130" t="str">
        <f t="shared" ca="1" si="15"/>
        <v/>
      </c>
    </row>
    <row r="988" spans="6:6">
      <c r="F988" s="130" t="str">
        <f t="shared" ca="1" si="15"/>
        <v/>
      </c>
    </row>
    <row r="989" spans="6:6">
      <c r="F989" s="130" t="str">
        <f t="shared" ca="1" si="15"/>
        <v/>
      </c>
    </row>
    <row r="990" spans="6:6">
      <c r="F990" s="130" t="str">
        <f t="shared" ca="1" si="15"/>
        <v/>
      </c>
    </row>
    <row r="991" spans="6:6">
      <c r="F991" s="130" t="str">
        <f t="shared" ca="1" si="15"/>
        <v/>
      </c>
    </row>
    <row r="992" spans="6:6">
      <c r="F992" s="130" t="str">
        <f t="shared" ca="1" si="15"/>
        <v/>
      </c>
    </row>
    <row r="993" spans="6:6">
      <c r="F993" s="130" t="str">
        <f t="shared" ca="1" si="15"/>
        <v/>
      </c>
    </row>
    <row r="994" spans="6:6">
      <c r="F994" s="130" t="str">
        <f t="shared" ca="1" si="15"/>
        <v/>
      </c>
    </row>
    <row r="995" spans="6:6">
      <c r="F995" s="130" t="str">
        <f t="shared" ca="1" si="15"/>
        <v/>
      </c>
    </row>
    <row r="996" spans="6:6">
      <c r="F996" s="130" t="str">
        <f t="shared" ca="1" si="15"/>
        <v/>
      </c>
    </row>
    <row r="997" spans="6:6">
      <c r="F997" s="130" t="str">
        <f t="shared" ca="1" si="15"/>
        <v/>
      </c>
    </row>
    <row r="998" spans="6:6">
      <c r="F998" s="130" t="str">
        <f t="shared" ca="1" si="15"/>
        <v/>
      </c>
    </row>
    <row r="999" spans="6:6">
      <c r="F999" s="130" t="str">
        <f t="shared" ca="1" si="15"/>
        <v/>
      </c>
    </row>
    <row r="1000" spans="6:6">
      <c r="F1000" s="130" t="str">
        <f t="shared" ca="1" si="15"/>
        <v/>
      </c>
    </row>
    <row r="1001" spans="6:6">
      <c r="F1001" s="130" t="str">
        <f t="shared" ca="1" si="15"/>
        <v/>
      </c>
    </row>
    <row r="1002" spans="6:6">
      <c r="F1002" s="130" t="str">
        <f t="shared" ca="1" si="15"/>
        <v/>
      </c>
    </row>
    <row r="1003" spans="6:6">
      <c r="F1003" s="130" t="str">
        <f t="shared" ca="1" si="15"/>
        <v/>
      </c>
    </row>
    <row r="1004" spans="6:6">
      <c r="F1004" s="130" t="str">
        <f t="shared" ca="1" si="15"/>
        <v/>
      </c>
    </row>
    <row r="1005" spans="6:6">
      <c r="F1005" s="130" t="str">
        <f t="shared" ca="1" si="15"/>
        <v/>
      </c>
    </row>
    <row r="1006" spans="6:6">
      <c r="F1006" s="130" t="str">
        <f t="shared" ca="1" si="15"/>
        <v/>
      </c>
    </row>
    <row r="1007" spans="6:6">
      <c r="F1007" s="130" t="str">
        <f t="shared" ca="1" si="15"/>
        <v/>
      </c>
    </row>
    <row r="1008" spans="6:6">
      <c r="F1008" s="130" t="str">
        <f t="shared" ca="1" si="15"/>
        <v/>
      </c>
    </row>
    <row r="1009" spans="6:6">
      <c r="F1009" s="130" t="str">
        <f t="shared" ca="1" si="15"/>
        <v/>
      </c>
    </row>
    <row r="1010" spans="6:6">
      <c r="F1010" s="130" t="str">
        <f t="shared" ca="1" si="15"/>
        <v/>
      </c>
    </row>
    <row r="1011" spans="6:6">
      <c r="F1011" s="130" t="str">
        <f t="shared" ca="1" si="15"/>
        <v/>
      </c>
    </row>
    <row r="1012" spans="6:6">
      <c r="F1012" s="130" t="str">
        <f t="shared" ca="1" si="15"/>
        <v/>
      </c>
    </row>
    <row r="1013" spans="6:6">
      <c r="F1013" s="130" t="str">
        <f t="shared" ca="1" si="15"/>
        <v/>
      </c>
    </row>
    <row r="1014" spans="6:6">
      <c r="F1014" s="130" t="str">
        <f t="shared" ca="1" si="15"/>
        <v/>
      </c>
    </row>
    <row r="1015" spans="6:6">
      <c r="F1015" s="130" t="str">
        <f t="shared" ca="1" si="15"/>
        <v/>
      </c>
    </row>
    <row r="1016" spans="6:6">
      <c r="F1016" s="130" t="str">
        <f t="shared" ca="1" si="15"/>
        <v/>
      </c>
    </row>
    <row r="1017" spans="6:6">
      <c r="F1017" s="130" t="str">
        <f t="shared" ca="1" si="15"/>
        <v/>
      </c>
    </row>
    <row r="1018" spans="6:6">
      <c r="F1018" s="130" t="str">
        <f t="shared" ca="1" si="15"/>
        <v/>
      </c>
    </row>
    <row r="1019" spans="6:6">
      <c r="F1019" s="130" t="str">
        <f t="shared" ca="1" si="15"/>
        <v/>
      </c>
    </row>
    <row r="1020" spans="6:6">
      <c r="F1020" s="130" t="str">
        <f t="shared" ca="1" si="15"/>
        <v/>
      </c>
    </row>
    <row r="1021" spans="6:6">
      <c r="F1021" s="130" t="str">
        <f t="shared" ca="1" si="15"/>
        <v/>
      </c>
    </row>
    <row r="1022" spans="6:6">
      <c r="F1022" s="130" t="str">
        <f t="shared" ca="1" si="15"/>
        <v/>
      </c>
    </row>
    <row r="1023" spans="6:6">
      <c r="F1023" s="130" t="str">
        <f t="shared" ca="1" si="15"/>
        <v/>
      </c>
    </row>
    <row r="1024" spans="6:6">
      <c r="F1024" s="130" t="str">
        <f t="shared" ca="1" si="15"/>
        <v/>
      </c>
    </row>
    <row r="1025" spans="6:6">
      <c r="F1025" s="130" t="str">
        <f t="shared" ca="1" si="15"/>
        <v/>
      </c>
    </row>
    <row r="1026" spans="6:6">
      <c r="F1026" s="130" t="str">
        <f t="shared" ca="1" si="15"/>
        <v/>
      </c>
    </row>
    <row r="1027" spans="6:6">
      <c r="F1027" s="130" t="str">
        <f t="shared" ca="1" si="15"/>
        <v/>
      </c>
    </row>
    <row r="1028" spans="6:6">
      <c r="F1028" s="130" t="str">
        <f t="shared" ref="F1028:F1091" ca="1" si="16">IFERROR(_xlfn.IFS(D1028="Chèque",1,D1028="Cash",2,D1028="CV",3),"")</f>
        <v/>
      </c>
    </row>
    <row r="1029" spans="6:6">
      <c r="F1029" s="130" t="str">
        <f t="shared" ca="1" si="16"/>
        <v/>
      </c>
    </row>
    <row r="1030" spans="6:6">
      <c r="F1030" s="130" t="str">
        <f t="shared" ca="1" si="16"/>
        <v/>
      </c>
    </row>
    <row r="1031" spans="6:6">
      <c r="F1031" s="130" t="str">
        <f t="shared" ca="1" si="16"/>
        <v/>
      </c>
    </row>
    <row r="1032" spans="6:6">
      <c r="F1032" s="130" t="str">
        <f t="shared" ca="1" si="16"/>
        <v/>
      </c>
    </row>
    <row r="1033" spans="6:6">
      <c r="F1033" s="130" t="str">
        <f t="shared" ca="1" si="16"/>
        <v/>
      </c>
    </row>
    <row r="1034" spans="6:6">
      <c r="F1034" s="130" t="str">
        <f t="shared" ca="1" si="16"/>
        <v/>
      </c>
    </row>
    <row r="1035" spans="6:6">
      <c r="F1035" s="130" t="str">
        <f t="shared" ca="1" si="16"/>
        <v/>
      </c>
    </row>
    <row r="1036" spans="6:6">
      <c r="F1036" s="130" t="str">
        <f t="shared" ca="1" si="16"/>
        <v/>
      </c>
    </row>
    <row r="1037" spans="6:6">
      <c r="F1037" s="130" t="str">
        <f t="shared" ca="1" si="16"/>
        <v/>
      </c>
    </row>
    <row r="1038" spans="6:6">
      <c r="F1038" s="130" t="str">
        <f t="shared" ca="1" si="16"/>
        <v/>
      </c>
    </row>
    <row r="1039" spans="6:6">
      <c r="F1039" s="130" t="str">
        <f t="shared" ca="1" si="16"/>
        <v/>
      </c>
    </row>
    <row r="1040" spans="6:6">
      <c r="F1040" s="130" t="str">
        <f t="shared" ca="1" si="16"/>
        <v/>
      </c>
    </row>
    <row r="1041" spans="6:6">
      <c r="F1041" s="130" t="str">
        <f t="shared" ca="1" si="16"/>
        <v/>
      </c>
    </row>
    <row r="1042" spans="6:6">
      <c r="F1042" s="130" t="str">
        <f t="shared" ca="1" si="16"/>
        <v/>
      </c>
    </row>
    <row r="1043" spans="6:6">
      <c r="F1043" s="130" t="str">
        <f t="shared" ca="1" si="16"/>
        <v/>
      </c>
    </row>
    <row r="1044" spans="6:6">
      <c r="F1044" s="130" t="str">
        <f t="shared" ca="1" si="16"/>
        <v/>
      </c>
    </row>
    <row r="1045" spans="6:6">
      <c r="F1045" s="130" t="str">
        <f t="shared" ca="1" si="16"/>
        <v/>
      </c>
    </row>
    <row r="1046" spans="6:6">
      <c r="F1046" s="130" t="str">
        <f t="shared" ca="1" si="16"/>
        <v/>
      </c>
    </row>
    <row r="1047" spans="6:6">
      <c r="F1047" s="130" t="str">
        <f t="shared" ca="1" si="16"/>
        <v/>
      </c>
    </row>
    <row r="1048" spans="6:6">
      <c r="F1048" s="130" t="str">
        <f t="shared" ca="1" si="16"/>
        <v/>
      </c>
    </row>
    <row r="1049" spans="6:6">
      <c r="F1049" s="130" t="str">
        <f t="shared" ca="1" si="16"/>
        <v/>
      </c>
    </row>
    <row r="1050" spans="6:6">
      <c r="F1050" s="130" t="str">
        <f t="shared" ca="1" si="16"/>
        <v/>
      </c>
    </row>
    <row r="1051" spans="6:6">
      <c r="F1051" s="130" t="str">
        <f t="shared" ca="1" si="16"/>
        <v/>
      </c>
    </row>
    <row r="1052" spans="6:6">
      <c r="F1052" s="130" t="str">
        <f t="shared" ca="1" si="16"/>
        <v/>
      </c>
    </row>
    <row r="1053" spans="6:6">
      <c r="F1053" s="130" t="str">
        <f t="shared" ca="1" si="16"/>
        <v/>
      </c>
    </row>
    <row r="1054" spans="6:6">
      <c r="F1054" s="130" t="str">
        <f t="shared" ca="1" si="16"/>
        <v/>
      </c>
    </row>
    <row r="1055" spans="6:6">
      <c r="F1055" s="130" t="str">
        <f t="shared" ca="1" si="16"/>
        <v/>
      </c>
    </row>
    <row r="1056" spans="6:6">
      <c r="F1056" s="130" t="str">
        <f t="shared" ca="1" si="16"/>
        <v/>
      </c>
    </row>
    <row r="1057" spans="6:6">
      <c r="F1057" s="130" t="str">
        <f t="shared" ca="1" si="16"/>
        <v/>
      </c>
    </row>
    <row r="1058" spans="6:6">
      <c r="F1058" s="130" t="str">
        <f t="shared" ca="1" si="16"/>
        <v/>
      </c>
    </row>
    <row r="1059" spans="6:6">
      <c r="F1059" s="130" t="str">
        <f t="shared" ca="1" si="16"/>
        <v/>
      </c>
    </row>
    <row r="1060" spans="6:6">
      <c r="F1060" s="130" t="str">
        <f t="shared" ca="1" si="16"/>
        <v/>
      </c>
    </row>
    <row r="1061" spans="6:6">
      <c r="F1061" s="130" t="str">
        <f t="shared" ca="1" si="16"/>
        <v/>
      </c>
    </row>
    <row r="1062" spans="6:6">
      <c r="F1062" s="130" t="str">
        <f t="shared" ca="1" si="16"/>
        <v/>
      </c>
    </row>
    <row r="1063" spans="6:6">
      <c r="F1063" s="130" t="str">
        <f t="shared" ca="1" si="16"/>
        <v/>
      </c>
    </row>
    <row r="1064" spans="6:6">
      <c r="F1064" s="130" t="str">
        <f t="shared" ca="1" si="16"/>
        <v/>
      </c>
    </row>
    <row r="1065" spans="6:6">
      <c r="F1065" s="130" t="str">
        <f t="shared" ca="1" si="16"/>
        <v/>
      </c>
    </row>
    <row r="1066" spans="6:6">
      <c r="F1066" s="130" t="str">
        <f t="shared" ca="1" si="16"/>
        <v/>
      </c>
    </row>
    <row r="1067" spans="6:6">
      <c r="F1067" s="130" t="str">
        <f t="shared" ca="1" si="16"/>
        <v/>
      </c>
    </row>
    <row r="1068" spans="6:6">
      <c r="F1068" s="130" t="str">
        <f t="shared" ca="1" si="16"/>
        <v/>
      </c>
    </row>
    <row r="1069" spans="6:6">
      <c r="F1069" s="130" t="str">
        <f t="shared" ca="1" si="16"/>
        <v/>
      </c>
    </row>
    <row r="1070" spans="6:6">
      <c r="F1070" s="130" t="str">
        <f t="shared" ca="1" si="16"/>
        <v/>
      </c>
    </row>
    <row r="1071" spans="6:6">
      <c r="F1071" s="130" t="str">
        <f t="shared" ca="1" si="16"/>
        <v/>
      </c>
    </row>
    <row r="1072" spans="6:6">
      <c r="F1072" s="130" t="str">
        <f t="shared" ca="1" si="16"/>
        <v/>
      </c>
    </row>
    <row r="1073" spans="6:6">
      <c r="F1073" s="130" t="str">
        <f t="shared" ca="1" si="16"/>
        <v/>
      </c>
    </row>
    <row r="1074" spans="6:6">
      <c r="F1074" s="130" t="str">
        <f t="shared" ca="1" si="16"/>
        <v/>
      </c>
    </row>
    <row r="1075" spans="6:6">
      <c r="F1075" s="130" t="str">
        <f t="shared" ca="1" si="16"/>
        <v/>
      </c>
    </row>
    <row r="1076" spans="6:6">
      <c r="F1076" s="130" t="str">
        <f t="shared" ca="1" si="16"/>
        <v/>
      </c>
    </row>
    <row r="1077" spans="6:6">
      <c r="F1077" s="130" t="str">
        <f t="shared" ca="1" si="16"/>
        <v/>
      </c>
    </row>
    <row r="1078" spans="6:6">
      <c r="F1078" s="130" t="str">
        <f t="shared" ca="1" si="16"/>
        <v/>
      </c>
    </row>
    <row r="1079" spans="6:6">
      <c r="F1079" s="130" t="str">
        <f t="shared" ca="1" si="16"/>
        <v/>
      </c>
    </row>
    <row r="1080" spans="6:6">
      <c r="F1080" s="130" t="str">
        <f t="shared" ca="1" si="16"/>
        <v/>
      </c>
    </row>
    <row r="1081" spans="6:6">
      <c r="F1081" s="130" t="str">
        <f t="shared" ca="1" si="16"/>
        <v/>
      </c>
    </row>
    <row r="1082" spans="6:6">
      <c r="F1082" s="130" t="str">
        <f t="shared" ca="1" si="16"/>
        <v/>
      </c>
    </row>
    <row r="1083" spans="6:6">
      <c r="F1083" s="130" t="str">
        <f t="shared" ca="1" si="16"/>
        <v/>
      </c>
    </row>
    <row r="1084" spans="6:6">
      <c r="F1084" s="130" t="str">
        <f t="shared" ca="1" si="16"/>
        <v/>
      </c>
    </row>
    <row r="1085" spans="6:6">
      <c r="F1085" s="130" t="str">
        <f t="shared" ca="1" si="16"/>
        <v/>
      </c>
    </row>
    <row r="1086" spans="6:6">
      <c r="F1086" s="130" t="str">
        <f t="shared" ca="1" si="16"/>
        <v/>
      </c>
    </row>
    <row r="1087" spans="6:6">
      <c r="F1087" s="130" t="str">
        <f t="shared" ca="1" si="16"/>
        <v/>
      </c>
    </row>
    <row r="1088" spans="6:6">
      <c r="F1088" s="130" t="str">
        <f t="shared" ca="1" si="16"/>
        <v/>
      </c>
    </row>
    <row r="1089" spans="6:6">
      <c r="F1089" s="130" t="str">
        <f t="shared" ca="1" si="16"/>
        <v/>
      </c>
    </row>
    <row r="1090" spans="6:6">
      <c r="F1090" s="130" t="str">
        <f t="shared" ca="1" si="16"/>
        <v/>
      </c>
    </row>
    <row r="1091" spans="6:6">
      <c r="F1091" s="130" t="str">
        <f t="shared" ca="1" si="16"/>
        <v/>
      </c>
    </row>
    <row r="1092" spans="6:6">
      <c r="F1092" s="130" t="str">
        <f t="shared" ref="F1092:F1155" ca="1" si="17">IFERROR(_xlfn.IFS(D1092="Chèque",1,D1092="Cash",2,D1092="CV",3),"")</f>
        <v/>
      </c>
    </row>
    <row r="1093" spans="6:6">
      <c r="F1093" s="130" t="str">
        <f t="shared" ca="1" si="17"/>
        <v/>
      </c>
    </row>
    <row r="1094" spans="6:6">
      <c r="F1094" s="130" t="str">
        <f t="shared" ca="1" si="17"/>
        <v/>
      </c>
    </row>
    <row r="1095" spans="6:6">
      <c r="F1095" s="130" t="str">
        <f t="shared" ca="1" si="17"/>
        <v/>
      </c>
    </row>
    <row r="1096" spans="6:6">
      <c r="F1096" s="130" t="str">
        <f t="shared" ca="1" si="17"/>
        <v/>
      </c>
    </row>
    <row r="1097" spans="6:6">
      <c r="F1097" s="130" t="str">
        <f t="shared" ca="1" si="17"/>
        <v/>
      </c>
    </row>
    <row r="1098" spans="6:6">
      <c r="F1098" s="130" t="str">
        <f t="shared" ca="1" si="17"/>
        <v/>
      </c>
    </row>
    <row r="1099" spans="6:6">
      <c r="F1099" s="130" t="str">
        <f t="shared" ca="1" si="17"/>
        <v/>
      </c>
    </row>
    <row r="1100" spans="6:6">
      <c r="F1100" s="130" t="str">
        <f t="shared" ca="1" si="17"/>
        <v/>
      </c>
    </row>
    <row r="1101" spans="6:6">
      <c r="F1101" s="130" t="str">
        <f t="shared" ca="1" si="17"/>
        <v/>
      </c>
    </row>
    <row r="1102" spans="6:6">
      <c r="F1102" s="130" t="str">
        <f t="shared" ca="1" si="17"/>
        <v/>
      </c>
    </row>
    <row r="1103" spans="6:6">
      <c r="F1103" s="130" t="str">
        <f t="shared" ca="1" si="17"/>
        <v/>
      </c>
    </row>
    <row r="1104" spans="6:6">
      <c r="F1104" s="130" t="str">
        <f t="shared" ca="1" si="17"/>
        <v/>
      </c>
    </row>
    <row r="1105" spans="6:6">
      <c r="F1105" s="130" t="str">
        <f t="shared" ca="1" si="17"/>
        <v/>
      </c>
    </row>
    <row r="1106" spans="6:6">
      <c r="F1106" s="130" t="str">
        <f t="shared" ca="1" si="17"/>
        <v/>
      </c>
    </row>
    <row r="1107" spans="6:6">
      <c r="F1107" s="130" t="str">
        <f t="shared" ca="1" si="17"/>
        <v/>
      </c>
    </row>
    <row r="1108" spans="6:6">
      <c r="F1108" s="130" t="str">
        <f t="shared" ca="1" si="17"/>
        <v/>
      </c>
    </row>
    <row r="1109" spans="6:6">
      <c r="F1109" s="130" t="str">
        <f t="shared" ca="1" si="17"/>
        <v/>
      </c>
    </row>
    <row r="1110" spans="6:6">
      <c r="F1110" s="130" t="str">
        <f t="shared" ca="1" si="17"/>
        <v/>
      </c>
    </row>
    <row r="1111" spans="6:6">
      <c r="F1111" s="130" t="str">
        <f t="shared" ca="1" si="17"/>
        <v/>
      </c>
    </row>
    <row r="1112" spans="6:6">
      <c r="F1112" s="130" t="str">
        <f t="shared" ca="1" si="17"/>
        <v/>
      </c>
    </row>
    <row r="1113" spans="6:6">
      <c r="F1113" s="130" t="str">
        <f t="shared" ca="1" si="17"/>
        <v/>
      </c>
    </row>
    <row r="1114" spans="6:6">
      <c r="F1114" s="130" t="str">
        <f t="shared" ca="1" si="17"/>
        <v/>
      </c>
    </row>
    <row r="1115" spans="6:6">
      <c r="F1115" s="130" t="str">
        <f t="shared" ca="1" si="17"/>
        <v/>
      </c>
    </row>
    <row r="1116" spans="6:6">
      <c r="F1116" s="130" t="str">
        <f t="shared" ca="1" si="17"/>
        <v/>
      </c>
    </row>
    <row r="1117" spans="6:6">
      <c r="F1117" s="130" t="str">
        <f t="shared" ca="1" si="17"/>
        <v/>
      </c>
    </row>
    <row r="1118" spans="6:6">
      <c r="F1118" s="130" t="str">
        <f t="shared" ca="1" si="17"/>
        <v/>
      </c>
    </row>
    <row r="1119" spans="6:6">
      <c r="F1119" s="130" t="str">
        <f t="shared" ca="1" si="17"/>
        <v/>
      </c>
    </row>
    <row r="1120" spans="6:6">
      <c r="F1120" s="130" t="str">
        <f t="shared" ca="1" si="17"/>
        <v/>
      </c>
    </row>
    <row r="1121" spans="6:6">
      <c r="F1121" s="130" t="str">
        <f t="shared" ca="1" si="17"/>
        <v/>
      </c>
    </row>
    <row r="1122" spans="6:6">
      <c r="F1122" s="130" t="str">
        <f t="shared" ca="1" si="17"/>
        <v/>
      </c>
    </row>
    <row r="1123" spans="6:6">
      <c r="F1123" s="130" t="str">
        <f t="shared" ca="1" si="17"/>
        <v/>
      </c>
    </row>
    <row r="1124" spans="6:6">
      <c r="F1124" s="130" t="str">
        <f t="shared" ca="1" si="17"/>
        <v/>
      </c>
    </row>
    <row r="1125" spans="6:6">
      <c r="F1125" s="130" t="str">
        <f t="shared" ca="1" si="17"/>
        <v/>
      </c>
    </row>
    <row r="1126" spans="6:6">
      <c r="F1126" s="130" t="str">
        <f t="shared" ca="1" si="17"/>
        <v/>
      </c>
    </row>
    <row r="1127" spans="6:6">
      <c r="F1127" s="130" t="str">
        <f t="shared" ca="1" si="17"/>
        <v/>
      </c>
    </row>
    <row r="1128" spans="6:6">
      <c r="F1128" s="130" t="str">
        <f t="shared" ca="1" si="17"/>
        <v/>
      </c>
    </row>
    <row r="1129" spans="6:6">
      <c r="F1129" s="130" t="str">
        <f t="shared" ca="1" si="17"/>
        <v/>
      </c>
    </row>
    <row r="1130" spans="6:6">
      <c r="F1130" s="130" t="str">
        <f t="shared" ca="1" si="17"/>
        <v/>
      </c>
    </row>
    <row r="1131" spans="6:6">
      <c r="F1131" s="130" t="str">
        <f t="shared" ca="1" si="17"/>
        <v/>
      </c>
    </row>
    <row r="1132" spans="6:6">
      <c r="F1132" s="130" t="str">
        <f t="shared" ca="1" si="17"/>
        <v/>
      </c>
    </row>
    <row r="1133" spans="6:6">
      <c r="F1133" s="130" t="str">
        <f t="shared" ca="1" si="17"/>
        <v/>
      </c>
    </row>
    <row r="1134" spans="6:6">
      <c r="F1134" s="130" t="str">
        <f t="shared" ca="1" si="17"/>
        <v/>
      </c>
    </row>
    <row r="1135" spans="6:6">
      <c r="F1135" s="130" t="str">
        <f t="shared" ca="1" si="17"/>
        <v/>
      </c>
    </row>
    <row r="1136" spans="6:6">
      <c r="F1136" s="130" t="str">
        <f t="shared" ca="1" si="17"/>
        <v/>
      </c>
    </row>
    <row r="1137" spans="6:6">
      <c r="F1137" s="130" t="str">
        <f t="shared" ca="1" si="17"/>
        <v/>
      </c>
    </row>
    <row r="1138" spans="6:6">
      <c r="F1138" s="130" t="str">
        <f t="shared" ca="1" si="17"/>
        <v/>
      </c>
    </row>
    <row r="1139" spans="6:6">
      <c r="F1139" s="130" t="str">
        <f t="shared" ca="1" si="17"/>
        <v/>
      </c>
    </row>
    <row r="1140" spans="6:6">
      <c r="F1140" s="130" t="str">
        <f t="shared" ca="1" si="17"/>
        <v/>
      </c>
    </row>
    <row r="1141" spans="6:6">
      <c r="F1141" s="130" t="str">
        <f t="shared" ca="1" si="17"/>
        <v/>
      </c>
    </row>
    <row r="1142" spans="6:6">
      <c r="F1142" s="130" t="str">
        <f t="shared" ca="1" si="17"/>
        <v/>
      </c>
    </row>
    <row r="1143" spans="6:6">
      <c r="F1143" s="130" t="str">
        <f t="shared" ca="1" si="17"/>
        <v/>
      </c>
    </row>
    <row r="1144" spans="6:6">
      <c r="F1144" s="130" t="str">
        <f t="shared" ca="1" si="17"/>
        <v/>
      </c>
    </row>
    <row r="1145" spans="6:6">
      <c r="F1145" s="130" t="str">
        <f t="shared" ca="1" si="17"/>
        <v/>
      </c>
    </row>
    <row r="1146" spans="6:6">
      <c r="F1146" s="130" t="str">
        <f t="shared" ca="1" si="17"/>
        <v/>
      </c>
    </row>
    <row r="1147" spans="6:6">
      <c r="F1147" s="130" t="str">
        <f t="shared" ca="1" si="17"/>
        <v/>
      </c>
    </row>
    <row r="1148" spans="6:6">
      <c r="F1148" s="130" t="str">
        <f t="shared" ca="1" si="17"/>
        <v/>
      </c>
    </row>
    <row r="1149" spans="6:6">
      <c r="F1149" s="130" t="str">
        <f t="shared" ca="1" si="17"/>
        <v/>
      </c>
    </row>
    <row r="1150" spans="6:6">
      <c r="F1150" s="130" t="str">
        <f t="shared" ca="1" si="17"/>
        <v/>
      </c>
    </row>
    <row r="1151" spans="6:6">
      <c r="F1151" s="130" t="str">
        <f t="shared" ca="1" si="17"/>
        <v/>
      </c>
    </row>
    <row r="1152" spans="6:6">
      <c r="F1152" s="130" t="str">
        <f t="shared" ca="1" si="17"/>
        <v/>
      </c>
    </row>
    <row r="1153" spans="6:6">
      <c r="F1153" s="130" t="str">
        <f t="shared" ca="1" si="17"/>
        <v/>
      </c>
    </row>
    <row r="1154" spans="6:6">
      <c r="F1154" s="130" t="str">
        <f t="shared" ca="1" si="17"/>
        <v/>
      </c>
    </row>
    <row r="1155" spans="6:6">
      <c r="F1155" s="130" t="str">
        <f t="shared" ca="1" si="17"/>
        <v/>
      </c>
    </row>
    <row r="1156" spans="6:6">
      <c r="F1156" s="130" t="str">
        <f t="shared" ref="F1156:F1219" ca="1" si="18">IFERROR(_xlfn.IFS(D1156="Chèque",1,D1156="Cash",2,D1156="CV",3),"")</f>
        <v/>
      </c>
    </row>
    <row r="1157" spans="6:6">
      <c r="F1157" s="130" t="str">
        <f t="shared" ca="1" si="18"/>
        <v/>
      </c>
    </row>
    <row r="1158" spans="6:6">
      <c r="F1158" s="130" t="str">
        <f t="shared" ca="1" si="18"/>
        <v/>
      </c>
    </row>
    <row r="1159" spans="6:6">
      <c r="F1159" s="130" t="str">
        <f t="shared" ca="1" si="18"/>
        <v/>
      </c>
    </row>
    <row r="1160" spans="6:6">
      <c r="F1160" s="130" t="str">
        <f t="shared" ca="1" si="18"/>
        <v/>
      </c>
    </row>
    <row r="1161" spans="6:6">
      <c r="F1161" s="130" t="str">
        <f t="shared" ca="1" si="18"/>
        <v/>
      </c>
    </row>
    <row r="1162" spans="6:6">
      <c r="F1162" s="130" t="str">
        <f t="shared" ca="1" si="18"/>
        <v/>
      </c>
    </row>
    <row r="1163" spans="6:6">
      <c r="F1163" s="130" t="str">
        <f t="shared" ca="1" si="18"/>
        <v/>
      </c>
    </row>
    <row r="1164" spans="6:6">
      <c r="F1164" s="130" t="str">
        <f t="shared" ca="1" si="18"/>
        <v/>
      </c>
    </row>
    <row r="1165" spans="6:6">
      <c r="F1165" s="130" t="str">
        <f t="shared" ca="1" si="18"/>
        <v/>
      </c>
    </row>
    <row r="1166" spans="6:6">
      <c r="F1166" s="130" t="str">
        <f t="shared" ca="1" si="18"/>
        <v/>
      </c>
    </row>
    <row r="1167" spans="6:6">
      <c r="F1167" s="130" t="str">
        <f t="shared" ca="1" si="18"/>
        <v/>
      </c>
    </row>
    <row r="1168" spans="6:6">
      <c r="F1168" s="130" t="str">
        <f t="shared" ca="1" si="18"/>
        <v/>
      </c>
    </row>
    <row r="1169" spans="6:6">
      <c r="F1169" s="130" t="str">
        <f t="shared" ca="1" si="18"/>
        <v/>
      </c>
    </row>
    <row r="1170" spans="6:6">
      <c r="F1170" s="130" t="str">
        <f t="shared" ca="1" si="18"/>
        <v/>
      </c>
    </row>
    <row r="1171" spans="6:6">
      <c r="F1171" s="130" t="str">
        <f t="shared" ca="1" si="18"/>
        <v/>
      </c>
    </row>
    <row r="1172" spans="6:6">
      <c r="F1172" s="130" t="str">
        <f t="shared" ca="1" si="18"/>
        <v/>
      </c>
    </row>
    <row r="1173" spans="6:6">
      <c r="F1173" s="130" t="str">
        <f t="shared" ca="1" si="18"/>
        <v/>
      </c>
    </row>
    <row r="1174" spans="6:6">
      <c r="F1174" s="130" t="str">
        <f t="shared" ca="1" si="18"/>
        <v/>
      </c>
    </row>
    <row r="1175" spans="6:6">
      <c r="F1175" s="130" t="str">
        <f t="shared" ca="1" si="18"/>
        <v/>
      </c>
    </row>
    <row r="1176" spans="6:6">
      <c r="F1176" s="130" t="str">
        <f t="shared" ca="1" si="18"/>
        <v/>
      </c>
    </row>
    <row r="1177" spans="6:6">
      <c r="F1177" s="130" t="str">
        <f t="shared" ca="1" si="18"/>
        <v/>
      </c>
    </row>
    <row r="1178" spans="6:6">
      <c r="F1178" s="130" t="str">
        <f t="shared" ca="1" si="18"/>
        <v/>
      </c>
    </row>
    <row r="1179" spans="6:6">
      <c r="F1179" s="130" t="str">
        <f t="shared" ca="1" si="18"/>
        <v/>
      </c>
    </row>
    <row r="1180" spans="6:6">
      <c r="F1180" s="130" t="str">
        <f t="shared" ca="1" si="18"/>
        <v/>
      </c>
    </row>
    <row r="1181" spans="6:6">
      <c r="F1181" s="130" t="str">
        <f t="shared" ca="1" si="18"/>
        <v/>
      </c>
    </row>
    <row r="1182" spans="6:6">
      <c r="F1182" s="130" t="str">
        <f t="shared" ca="1" si="18"/>
        <v/>
      </c>
    </row>
    <row r="1183" spans="6:6">
      <c r="F1183" s="130" t="str">
        <f t="shared" ca="1" si="18"/>
        <v/>
      </c>
    </row>
    <row r="1184" spans="6:6">
      <c r="F1184" s="130" t="str">
        <f t="shared" ca="1" si="18"/>
        <v/>
      </c>
    </row>
    <row r="1185" spans="6:6">
      <c r="F1185" s="130" t="str">
        <f t="shared" ca="1" si="18"/>
        <v/>
      </c>
    </row>
    <row r="1186" spans="6:6">
      <c r="F1186" s="130" t="str">
        <f t="shared" ca="1" si="18"/>
        <v/>
      </c>
    </row>
    <row r="1187" spans="6:6">
      <c r="F1187" s="130" t="str">
        <f t="shared" ca="1" si="18"/>
        <v/>
      </c>
    </row>
    <row r="1188" spans="6:6">
      <c r="F1188" s="130" t="str">
        <f t="shared" ca="1" si="18"/>
        <v/>
      </c>
    </row>
    <row r="1189" spans="6:6">
      <c r="F1189" s="130" t="str">
        <f t="shared" ca="1" si="18"/>
        <v/>
      </c>
    </row>
    <row r="1190" spans="6:6">
      <c r="F1190" s="130" t="str">
        <f t="shared" ca="1" si="18"/>
        <v/>
      </c>
    </row>
    <row r="1191" spans="6:6">
      <c r="F1191" s="130" t="str">
        <f t="shared" ca="1" si="18"/>
        <v/>
      </c>
    </row>
    <row r="1192" spans="6:6">
      <c r="F1192" s="130" t="str">
        <f t="shared" ca="1" si="18"/>
        <v/>
      </c>
    </row>
    <row r="1193" spans="6:6">
      <c r="F1193" s="130" t="str">
        <f t="shared" ca="1" si="18"/>
        <v/>
      </c>
    </row>
    <row r="1194" spans="6:6">
      <c r="F1194" s="130" t="str">
        <f t="shared" ca="1" si="18"/>
        <v/>
      </c>
    </row>
    <row r="1195" spans="6:6">
      <c r="F1195" s="130" t="str">
        <f t="shared" ca="1" si="18"/>
        <v/>
      </c>
    </row>
    <row r="1196" spans="6:6">
      <c r="F1196" s="130" t="str">
        <f t="shared" ca="1" si="18"/>
        <v/>
      </c>
    </row>
    <row r="1197" spans="6:6">
      <c r="F1197" s="130" t="str">
        <f t="shared" ca="1" si="18"/>
        <v/>
      </c>
    </row>
    <row r="1198" spans="6:6">
      <c r="F1198" s="130" t="str">
        <f t="shared" ca="1" si="18"/>
        <v/>
      </c>
    </row>
    <row r="1199" spans="6:6">
      <c r="F1199" s="130" t="str">
        <f t="shared" ca="1" si="18"/>
        <v/>
      </c>
    </row>
    <row r="1200" spans="6:6">
      <c r="F1200" s="130" t="str">
        <f t="shared" ca="1" si="18"/>
        <v/>
      </c>
    </row>
    <row r="1201" spans="6:6">
      <c r="F1201" s="130" t="str">
        <f t="shared" ca="1" si="18"/>
        <v/>
      </c>
    </row>
    <row r="1202" spans="6:6">
      <c r="F1202" s="130" t="str">
        <f t="shared" ca="1" si="18"/>
        <v/>
      </c>
    </row>
    <row r="1203" spans="6:6">
      <c r="F1203" s="130" t="str">
        <f t="shared" ca="1" si="18"/>
        <v/>
      </c>
    </row>
    <row r="1204" spans="6:6">
      <c r="F1204" s="130" t="str">
        <f t="shared" ca="1" si="18"/>
        <v/>
      </c>
    </row>
    <row r="1205" spans="6:6">
      <c r="F1205" s="130" t="str">
        <f t="shared" ca="1" si="18"/>
        <v/>
      </c>
    </row>
    <row r="1206" spans="6:6">
      <c r="F1206" s="130" t="str">
        <f t="shared" ca="1" si="18"/>
        <v/>
      </c>
    </row>
    <row r="1207" spans="6:6">
      <c r="F1207" s="130" t="str">
        <f t="shared" ca="1" si="18"/>
        <v/>
      </c>
    </row>
    <row r="1208" spans="6:6">
      <c r="F1208" s="130" t="str">
        <f t="shared" ca="1" si="18"/>
        <v/>
      </c>
    </row>
    <row r="1209" spans="6:6">
      <c r="F1209" s="130" t="str">
        <f t="shared" ca="1" si="18"/>
        <v/>
      </c>
    </row>
    <row r="1210" spans="6:6">
      <c r="F1210" s="130" t="str">
        <f t="shared" ca="1" si="18"/>
        <v/>
      </c>
    </row>
    <row r="1211" spans="6:6">
      <c r="F1211" s="130" t="str">
        <f t="shared" ca="1" si="18"/>
        <v/>
      </c>
    </row>
    <row r="1212" spans="6:6">
      <c r="F1212" s="130" t="str">
        <f t="shared" ca="1" si="18"/>
        <v/>
      </c>
    </row>
    <row r="1213" spans="6:6">
      <c r="F1213" s="130" t="str">
        <f t="shared" ca="1" si="18"/>
        <v/>
      </c>
    </row>
    <row r="1214" spans="6:6">
      <c r="F1214" s="130" t="str">
        <f t="shared" ca="1" si="18"/>
        <v/>
      </c>
    </row>
    <row r="1215" spans="6:6">
      <c r="F1215" s="130" t="str">
        <f t="shared" ca="1" si="18"/>
        <v/>
      </c>
    </row>
    <row r="1216" spans="6:6">
      <c r="F1216" s="130" t="str">
        <f t="shared" ca="1" si="18"/>
        <v/>
      </c>
    </row>
    <row r="1217" spans="6:6">
      <c r="F1217" s="130" t="str">
        <f t="shared" ca="1" si="18"/>
        <v/>
      </c>
    </row>
    <row r="1218" spans="6:6">
      <c r="F1218" s="130" t="str">
        <f t="shared" ca="1" si="18"/>
        <v/>
      </c>
    </row>
    <row r="1219" spans="6:6">
      <c r="F1219" s="130" t="str">
        <f t="shared" ca="1" si="18"/>
        <v/>
      </c>
    </row>
    <row r="1220" spans="6:6">
      <c r="F1220" s="130" t="str">
        <f t="shared" ref="F1220:F1283" ca="1" si="19">IFERROR(_xlfn.IFS(D1220="Chèque",1,D1220="Cash",2,D1220="CV",3),"")</f>
        <v/>
      </c>
    </row>
    <row r="1221" spans="6:6">
      <c r="F1221" s="130" t="str">
        <f t="shared" ca="1" si="19"/>
        <v/>
      </c>
    </row>
    <row r="1222" spans="6:6">
      <c r="F1222" s="130" t="str">
        <f t="shared" ca="1" si="19"/>
        <v/>
      </c>
    </row>
    <row r="1223" spans="6:6">
      <c r="F1223" s="130" t="str">
        <f t="shared" ca="1" si="19"/>
        <v/>
      </c>
    </row>
    <row r="1224" spans="6:6">
      <c r="F1224" s="130" t="str">
        <f t="shared" ca="1" si="19"/>
        <v/>
      </c>
    </row>
    <row r="1225" spans="6:6">
      <c r="F1225" s="130" t="str">
        <f t="shared" ca="1" si="19"/>
        <v/>
      </c>
    </row>
    <row r="1226" spans="6:6">
      <c r="F1226" s="130" t="str">
        <f t="shared" ca="1" si="19"/>
        <v/>
      </c>
    </row>
    <row r="1227" spans="6:6">
      <c r="F1227" s="130" t="str">
        <f t="shared" ca="1" si="19"/>
        <v/>
      </c>
    </row>
    <row r="1228" spans="6:6">
      <c r="F1228" s="130" t="str">
        <f t="shared" ca="1" si="19"/>
        <v/>
      </c>
    </row>
    <row r="1229" spans="6:6">
      <c r="F1229" s="130" t="str">
        <f t="shared" ca="1" si="19"/>
        <v/>
      </c>
    </row>
    <row r="1230" spans="6:6">
      <c r="F1230" s="130" t="str">
        <f t="shared" ca="1" si="19"/>
        <v/>
      </c>
    </row>
    <row r="1231" spans="6:6">
      <c r="F1231" s="130" t="str">
        <f t="shared" ca="1" si="19"/>
        <v/>
      </c>
    </row>
    <row r="1232" spans="6:6">
      <c r="F1232" s="130" t="str">
        <f t="shared" ca="1" si="19"/>
        <v/>
      </c>
    </row>
    <row r="1233" spans="6:6">
      <c r="F1233" s="130" t="str">
        <f t="shared" ca="1" si="19"/>
        <v/>
      </c>
    </row>
    <row r="1234" spans="6:6">
      <c r="F1234" s="130" t="str">
        <f t="shared" ca="1" si="19"/>
        <v/>
      </c>
    </row>
    <row r="1235" spans="6:6">
      <c r="F1235" s="130" t="str">
        <f t="shared" ca="1" si="19"/>
        <v/>
      </c>
    </row>
    <row r="1236" spans="6:6">
      <c r="F1236" s="130" t="str">
        <f t="shared" ca="1" si="19"/>
        <v/>
      </c>
    </row>
    <row r="1237" spans="6:6">
      <c r="F1237" s="130" t="str">
        <f t="shared" ca="1" si="19"/>
        <v/>
      </c>
    </row>
    <row r="1238" spans="6:6">
      <c r="F1238" s="130" t="str">
        <f t="shared" ca="1" si="19"/>
        <v/>
      </c>
    </row>
    <row r="1239" spans="6:6">
      <c r="F1239" s="130" t="str">
        <f t="shared" ca="1" si="19"/>
        <v/>
      </c>
    </row>
    <row r="1240" spans="6:6">
      <c r="F1240" s="130" t="str">
        <f t="shared" ca="1" si="19"/>
        <v/>
      </c>
    </row>
    <row r="1241" spans="6:6">
      <c r="F1241" s="130" t="str">
        <f t="shared" ca="1" si="19"/>
        <v/>
      </c>
    </row>
    <row r="1242" spans="6:6">
      <c r="F1242" s="130" t="str">
        <f t="shared" ca="1" si="19"/>
        <v/>
      </c>
    </row>
    <row r="1243" spans="6:6">
      <c r="F1243" s="130" t="str">
        <f t="shared" ca="1" si="19"/>
        <v/>
      </c>
    </row>
    <row r="1244" spans="6:6">
      <c r="F1244" s="130" t="str">
        <f t="shared" ca="1" si="19"/>
        <v/>
      </c>
    </row>
    <row r="1245" spans="6:6">
      <c r="F1245" s="130" t="str">
        <f t="shared" ca="1" si="19"/>
        <v/>
      </c>
    </row>
    <row r="1246" spans="6:6">
      <c r="F1246" s="130" t="str">
        <f t="shared" ca="1" si="19"/>
        <v/>
      </c>
    </row>
    <row r="1247" spans="6:6">
      <c r="F1247" s="130" t="str">
        <f t="shared" ca="1" si="19"/>
        <v/>
      </c>
    </row>
    <row r="1248" spans="6:6">
      <c r="F1248" s="130" t="str">
        <f t="shared" ca="1" si="19"/>
        <v/>
      </c>
    </row>
    <row r="1249" spans="6:6">
      <c r="F1249" s="130" t="str">
        <f t="shared" ca="1" si="19"/>
        <v/>
      </c>
    </row>
    <row r="1250" spans="6:6">
      <c r="F1250" s="130" t="str">
        <f t="shared" ca="1" si="19"/>
        <v/>
      </c>
    </row>
    <row r="1251" spans="6:6">
      <c r="F1251" s="130" t="str">
        <f t="shared" ca="1" si="19"/>
        <v/>
      </c>
    </row>
    <row r="1252" spans="6:6">
      <c r="F1252" s="130" t="str">
        <f t="shared" ca="1" si="19"/>
        <v/>
      </c>
    </row>
    <row r="1253" spans="6:6">
      <c r="F1253" s="130" t="str">
        <f t="shared" ca="1" si="19"/>
        <v/>
      </c>
    </row>
    <row r="1254" spans="6:6">
      <c r="F1254" s="130" t="str">
        <f t="shared" ca="1" si="19"/>
        <v/>
      </c>
    </row>
    <row r="1255" spans="6:6">
      <c r="F1255" s="130" t="str">
        <f t="shared" ca="1" si="19"/>
        <v/>
      </c>
    </row>
    <row r="1256" spans="6:6">
      <c r="F1256" s="130" t="str">
        <f t="shared" ca="1" si="19"/>
        <v/>
      </c>
    </row>
    <row r="1257" spans="6:6">
      <c r="F1257" s="130" t="str">
        <f t="shared" ca="1" si="19"/>
        <v/>
      </c>
    </row>
    <row r="1258" spans="6:6">
      <c r="F1258" s="130" t="str">
        <f t="shared" ca="1" si="19"/>
        <v/>
      </c>
    </row>
    <row r="1259" spans="6:6">
      <c r="F1259" s="130" t="str">
        <f t="shared" ca="1" si="19"/>
        <v/>
      </c>
    </row>
    <row r="1260" spans="6:6">
      <c r="F1260" s="130" t="str">
        <f t="shared" ca="1" si="19"/>
        <v/>
      </c>
    </row>
    <row r="1261" spans="6:6">
      <c r="F1261" s="130" t="str">
        <f t="shared" ca="1" si="19"/>
        <v/>
      </c>
    </row>
    <row r="1262" spans="6:6">
      <c r="F1262" s="130" t="str">
        <f t="shared" ca="1" si="19"/>
        <v/>
      </c>
    </row>
    <row r="1263" spans="6:6">
      <c r="F1263" s="130" t="str">
        <f t="shared" ca="1" si="19"/>
        <v/>
      </c>
    </row>
    <row r="1264" spans="6:6">
      <c r="F1264" s="130" t="str">
        <f t="shared" ca="1" si="19"/>
        <v/>
      </c>
    </row>
    <row r="1265" spans="6:6">
      <c r="F1265" s="130" t="str">
        <f t="shared" ca="1" si="19"/>
        <v/>
      </c>
    </row>
    <row r="1266" spans="6:6">
      <c r="F1266" s="130" t="str">
        <f t="shared" ca="1" si="19"/>
        <v/>
      </c>
    </row>
    <row r="1267" spans="6:6">
      <c r="F1267" s="130" t="str">
        <f t="shared" ca="1" si="19"/>
        <v/>
      </c>
    </row>
    <row r="1268" spans="6:6">
      <c r="F1268" s="130" t="str">
        <f t="shared" ca="1" si="19"/>
        <v/>
      </c>
    </row>
    <row r="1269" spans="6:6">
      <c r="F1269" s="130" t="str">
        <f t="shared" ca="1" si="19"/>
        <v/>
      </c>
    </row>
    <row r="1270" spans="6:6">
      <c r="F1270" s="130" t="str">
        <f t="shared" ca="1" si="19"/>
        <v/>
      </c>
    </row>
    <row r="1271" spans="6:6">
      <c r="F1271" s="130" t="str">
        <f t="shared" ca="1" si="19"/>
        <v/>
      </c>
    </row>
    <row r="1272" spans="6:6">
      <c r="F1272" s="130" t="str">
        <f t="shared" ca="1" si="19"/>
        <v/>
      </c>
    </row>
    <row r="1273" spans="6:6">
      <c r="F1273" s="130" t="str">
        <f t="shared" ca="1" si="19"/>
        <v/>
      </c>
    </row>
    <row r="1274" spans="6:6">
      <c r="F1274" s="130" t="str">
        <f t="shared" ca="1" si="19"/>
        <v/>
      </c>
    </row>
    <row r="1275" spans="6:6">
      <c r="F1275" s="130" t="str">
        <f t="shared" ca="1" si="19"/>
        <v/>
      </c>
    </row>
    <row r="1276" spans="6:6">
      <c r="F1276" s="130" t="str">
        <f t="shared" ca="1" si="19"/>
        <v/>
      </c>
    </row>
    <row r="1277" spans="6:6">
      <c r="F1277" s="130" t="str">
        <f t="shared" ca="1" si="19"/>
        <v/>
      </c>
    </row>
    <row r="1278" spans="6:6">
      <c r="F1278" s="130" t="str">
        <f t="shared" ca="1" si="19"/>
        <v/>
      </c>
    </row>
    <row r="1279" spans="6:6">
      <c r="F1279" s="130" t="str">
        <f t="shared" ca="1" si="19"/>
        <v/>
      </c>
    </row>
    <row r="1280" spans="6:6">
      <c r="F1280" s="130" t="str">
        <f t="shared" ca="1" si="19"/>
        <v/>
      </c>
    </row>
    <row r="1281" spans="6:6">
      <c r="F1281" s="130" t="str">
        <f t="shared" ca="1" si="19"/>
        <v/>
      </c>
    </row>
    <row r="1282" spans="6:6">
      <c r="F1282" s="130" t="str">
        <f t="shared" ca="1" si="19"/>
        <v/>
      </c>
    </row>
    <row r="1283" spans="6:6">
      <c r="F1283" s="130" t="str">
        <f t="shared" ca="1" si="19"/>
        <v/>
      </c>
    </row>
    <row r="1284" spans="6:6">
      <c r="F1284" s="130" t="str">
        <f t="shared" ref="F1284:F1347" ca="1" si="20">IFERROR(_xlfn.IFS(D1284="Chèque",1,D1284="Cash",2,D1284="CV",3),"")</f>
        <v/>
      </c>
    </row>
    <row r="1285" spans="6:6">
      <c r="F1285" s="130" t="str">
        <f t="shared" ca="1" si="20"/>
        <v/>
      </c>
    </row>
    <row r="1286" spans="6:6">
      <c r="F1286" s="130" t="str">
        <f t="shared" ca="1" si="20"/>
        <v/>
      </c>
    </row>
    <row r="1287" spans="6:6">
      <c r="F1287" s="130" t="str">
        <f t="shared" ca="1" si="20"/>
        <v/>
      </c>
    </row>
    <row r="1288" spans="6:6">
      <c r="F1288" s="130" t="str">
        <f t="shared" ca="1" si="20"/>
        <v/>
      </c>
    </row>
    <row r="1289" spans="6:6">
      <c r="F1289" s="130" t="str">
        <f t="shared" ca="1" si="20"/>
        <v/>
      </c>
    </row>
    <row r="1290" spans="6:6">
      <c r="F1290" s="130" t="str">
        <f t="shared" ca="1" si="20"/>
        <v/>
      </c>
    </row>
    <row r="1291" spans="6:6">
      <c r="F1291" s="130" t="str">
        <f t="shared" ca="1" si="20"/>
        <v/>
      </c>
    </row>
    <row r="1292" spans="6:6">
      <c r="F1292" s="130" t="str">
        <f t="shared" ca="1" si="20"/>
        <v/>
      </c>
    </row>
    <row r="1293" spans="6:6">
      <c r="F1293" s="130" t="str">
        <f t="shared" ca="1" si="20"/>
        <v/>
      </c>
    </row>
    <row r="1294" spans="6:6">
      <c r="F1294" s="130" t="str">
        <f t="shared" ca="1" si="20"/>
        <v/>
      </c>
    </row>
    <row r="1295" spans="6:6">
      <c r="F1295" s="130" t="str">
        <f t="shared" ca="1" si="20"/>
        <v/>
      </c>
    </row>
    <row r="1296" spans="6:6">
      <c r="F1296" s="130" t="str">
        <f t="shared" ca="1" si="20"/>
        <v/>
      </c>
    </row>
    <row r="1297" spans="6:6">
      <c r="F1297" s="130" t="str">
        <f t="shared" ca="1" si="20"/>
        <v/>
      </c>
    </row>
    <row r="1298" spans="6:6">
      <c r="F1298" s="130" t="str">
        <f t="shared" ca="1" si="20"/>
        <v/>
      </c>
    </row>
    <row r="1299" spans="6:6">
      <c r="F1299" s="130" t="str">
        <f t="shared" ca="1" si="20"/>
        <v/>
      </c>
    </row>
    <row r="1300" spans="6:6">
      <c r="F1300" s="130" t="str">
        <f t="shared" ca="1" si="20"/>
        <v/>
      </c>
    </row>
    <row r="1301" spans="6:6">
      <c r="F1301" s="130" t="str">
        <f t="shared" ca="1" si="20"/>
        <v/>
      </c>
    </row>
    <row r="1302" spans="6:6">
      <c r="F1302" s="130" t="str">
        <f t="shared" ca="1" si="20"/>
        <v/>
      </c>
    </row>
    <row r="1303" spans="6:6">
      <c r="F1303" s="130" t="str">
        <f t="shared" ca="1" si="20"/>
        <v/>
      </c>
    </row>
    <row r="1304" spans="6:6">
      <c r="F1304" s="130" t="str">
        <f t="shared" ca="1" si="20"/>
        <v/>
      </c>
    </row>
    <row r="1305" spans="6:6">
      <c r="F1305" s="130" t="str">
        <f t="shared" ca="1" si="20"/>
        <v/>
      </c>
    </row>
    <row r="1306" spans="6:6">
      <c r="F1306" s="130" t="str">
        <f t="shared" ca="1" si="20"/>
        <v/>
      </c>
    </row>
    <row r="1307" spans="6:6">
      <c r="F1307" s="130" t="str">
        <f t="shared" ca="1" si="20"/>
        <v/>
      </c>
    </row>
    <row r="1308" spans="6:6">
      <c r="F1308" s="130" t="str">
        <f t="shared" ca="1" si="20"/>
        <v/>
      </c>
    </row>
    <row r="1309" spans="6:6">
      <c r="F1309" s="130" t="str">
        <f t="shared" ca="1" si="20"/>
        <v/>
      </c>
    </row>
    <row r="1310" spans="6:6">
      <c r="F1310" s="130" t="str">
        <f t="shared" ca="1" si="20"/>
        <v/>
      </c>
    </row>
    <row r="1311" spans="6:6">
      <c r="F1311" s="130" t="str">
        <f t="shared" ca="1" si="20"/>
        <v/>
      </c>
    </row>
    <row r="1312" spans="6:6">
      <c r="F1312" s="130" t="str">
        <f t="shared" ca="1" si="20"/>
        <v/>
      </c>
    </row>
    <row r="1313" spans="6:6">
      <c r="F1313" s="130" t="str">
        <f t="shared" ca="1" si="20"/>
        <v/>
      </c>
    </row>
    <row r="1314" spans="6:6">
      <c r="F1314" s="130" t="str">
        <f t="shared" ca="1" si="20"/>
        <v/>
      </c>
    </row>
    <row r="1315" spans="6:6">
      <c r="F1315" s="130" t="str">
        <f t="shared" ca="1" si="20"/>
        <v/>
      </c>
    </row>
    <row r="1316" spans="6:6">
      <c r="F1316" s="130" t="str">
        <f t="shared" ca="1" si="20"/>
        <v/>
      </c>
    </row>
    <row r="1317" spans="6:6">
      <c r="F1317" s="130" t="str">
        <f t="shared" ca="1" si="20"/>
        <v/>
      </c>
    </row>
    <row r="1318" spans="6:6">
      <c r="F1318" s="130" t="str">
        <f t="shared" ca="1" si="20"/>
        <v/>
      </c>
    </row>
    <row r="1319" spans="6:6">
      <c r="F1319" s="130" t="str">
        <f t="shared" ca="1" si="20"/>
        <v/>
      </c>
    </row>
    <row r="1320" spans="6:6">
      <c r="F1320" s="130" t="str">
        <f t="shared" ca="1" si="20"/>
        <v/>
      </c>
    </row>
    <row r="1321" spans="6:6">
      <c r="F1321" s="130" t="str">
        <f t="shared" ca="1" si="20"/>
        <v/>
      </c>
    </row>
    <row r="1322" spans="6:6">
      <c r="F1322" s="130" t="str">
        <f t="shared" ca="1" si="20"/>
        <v/>
      </c>
    </row>
    <row r="1323" spans="6:6">
      <c r="F1323" s="130" t="str">
        <f t="shared" ca="1" si="20"/>
        <v/>
      </c>
    </row>
    <row r="1324" spans="6:6">
      <c r="F1324" s="130" t="str">
        <f t="shared" ca="1" si="20"/>
        <v/>
      </c>
    </row>
    <row r="1325" spans="6:6">
      <c r="F1325" s="130" t="str">
        <f t="shared" ca="1" si="20"/>
        <v/>
      </c>
    </row>
    <row r="1326" spans="6:6">
      <c r="F1326" s="130" t="str">
        <f t="shared" ca="1" si="20"/>
        <v/>
      </c>
    </row>
    <row r="1327" spans="6:6">
      <c r="F1327" s="130" t="str">
        <f t="shared" ca="1" si="20"/>
        <v/>
      </c>
    </row>
    <row r="1328" spans="6:6">
      <c r="F1328" s="130" t="str">
        <f t="shared" ca="1" si="20"/>
        <v/>
      </c>
    </row>
    <row r="1329" spans="6:6">
      <c r="F1329" s="130" t="str">
        <f t="shared" ca="1" si="20"/>
        <v/>
      </c>
    </row>
    <row r="1330" spans="6:6">
      <c r="F1330" s="130" t="str">
        <f t="shared" ca="1" si="20"/>
        <v/>
      </c>
    </row>
    <row r="1331" spans="6:6">
      <c r="F1331" s="130" t="str">
        <f t="shared" ca="1" si="20"/>
        <v/>
      </c>
    </row>
    <row r="1332" spans="6:6">
      <c r="F1332" s="130" t="str">
        <f t="shared" ca="1" si="20"/>
        <v/>
      </c>
    </row>
    <row r="1333" spans="6:6">
      <c r="F1333" s="130" t="str">
        <f t="shared" ca="1" si="20"/>
        <v/>
      </c>
    </row>
    <row r="1334" spans="6:6">
      <c r="F1334" s="130" t="str">
        <f t="shared" ca="1" si="20"/>
        <v/>
      </c>
    </row>
    <row r="1335" spans="6:6">
      <c r="F1335" s="130" t="str">
        <f t="shared" ca="1" si="20"/>
        <v/>
      </c>
    </row>
    <row r="1336" spans="6:6">
      <c r="F1336" s="130" t="str">
        <f t="shared" ca="1" si="20"/>
        <v/>
      </c>
    </row>
    <row r="1337" spans="6:6">
      <c r="F1337" s="130" t="str">
        <f t="shared" ca="1" si="20"/>
        <v/>
      </c>
    </row>
    <row r="1338" spans="6:6">
      <c r="F1338" s="130" t="str">
        <f t="shared" ca="1" si="20"/>
        <v/>
      </c>
    </row>
    <row r="1339" spans="6:6">
      <c r="F1339" s="130" t="str">
        <f t="shared" ca="1" si="20"/>
        <v/>
      </c>
    </row>
    <row r="1340" spans="6:6">
      <c r="F1340" s="130" t="str">
        <f t="shared" ca="1" si="20"/>
        <v/>
      </c>
    </row>
    <row r="1341" spans="6:6">
      <c r="F1341" s="130" t="str">
        <f t="shared" ca="1" si="20"/>
        <v/>
      </c>
    </row>
    <row r="1342" spans="6:6">
      <c r="F1342" s="130" t="str">
        <f t="shared" ca="1" si="20"/>
        <v/>
      </c>
    </row>
    <row r="1343" spans="6:6">
      <c r="F1343" s="130" t="str">
        <f t="shared" ca="1" si="20"/>
        <v/>
      </c>
    </row>
    <row r="1344" spans="6:6">
      <c r="F1344" s="130" t="str">
        <f t="shared" ca="1" si="20"/>
        <v/>
      </c>
    </row>
    <row r="1345" spans="6:6">
      <c r="F1345" s="130" t="str">
        <f t="shared" ca="1" si="20"/>
        <v/>
      </c>
    </row>
    <row r="1346" spans="6:6">
      <c r="F1346" s="130" t="str">
        <f t="shared" ca="1" si="20"/>
        <v/>
      </c>
    </row>
    <row r="1347" spans="6:6">
      <c r="F1347" s="130" t="str">
        <f t="shared" ca="1" si="20"/>
        <v/>
      </c>
    </row>
    <row r="1348" spans="6:6">
      <c r="F1348" s="130" t="str">
        <f t="shared" ref="F1348:F1411" ca="1" si="21">IFERROR(_xlfn.IFS(D1348="Chèque",1,D1348="Cash",2,D1348="CV",3),"")</f>
        <v/>
      </c>
    </row>
    <row r="1349" spans="6:6">
      <c r="F1349" s="130" t="str">
        <f t="shared" ca="1" si="21"/>
        <v/>
      </c>
    </row>
    <row r="1350" spans="6:6">
      <c r="F1350" s="130" t="str">
        <f t="shared" ca="1" si="21"/>
        <v/>
      </c>
    </row>
    <row r="1351" spans="6:6">
      <c r="F1351" s="130" t="str">
        <f t="shared" ca="1" si="21"/>
        <v/>
      </c>
    </row>
    <row r="1352" spans="6:6">
      <c r="F1352" s="130" t="str">
        <f t="shared" ca="1" si="21"/>
        <v/>
      </c>
    </row>
    <row r="1353" spans="6:6">
      <c r="F1353" s="130" t="str">
        <f t="shared" ca="1" si="21"/>
        <v/>
      </c>
    </row>
    <row r="1354" spans="6:6">
      <c r="F1354" s="130" t="str">
        <f t="shared" ca="1" si="21"/>
        <v/>
      </c>
    </row>
    <row r="1355" spans="6:6">
      <c r="F1355" s="130" t="str">
        <f t="shared" ca="1" si="21"/>
        <v/>
      </c>
    </row>
    <row r="1356" spans="6:6">
      <c r="F1356" s="130" t="str">
        <f t="shared" ca="1" si="21"/>
        <v/>
      </c>
    </row>
    <row r="1357" spans="6:6">
      <c r="F1357" s="130" t="str">
        <f t="shared" ca="1" si="21"/>
        <v/>
      </c>
    </row>
    <row r="1358" spans="6:6">
      <c r="F1358" s="130" t="str">
        <f t="shared" ca="1" si="21"/>
        <v/>
      </c>
    </row>
    <row r="1359" spans="6:6">
      <c r="F1359" s="130" t="str">
        <f t="shared" ca="1" si="21"/>
        <v/>
      </c>
    </row>
    <row r="1360" spans="6:6">
      <c r="F1360" s="130" t="str">
        <f t="shared" ca="1" si="21"/>
        <v/>
      </c>
    </row>
    <row r="1361" spans="6:6">
      <c r="F1361" s="130" t="str">
        <f t="shared" ca="1" si="21"/>
        <v/>
      </c>
    </row>
    <row r="1362" spans="6:6">
      <c r="F1362" s="130" t="str">
        <f t="shared" ca="1" si="21"/>
        <v/>
      </c>
    </row>
    <row r="1363" spans="6:6">
      <c r="F1363" s="130" t="str">
        <f t="shared" ca="1" si="21"/>
        <v/>
      </c>
    </row>
    <row r="1364" spans="6:6">
      <c r="F1364" s="130" t="str">
        <f t="shared" ca="1" si="21"/>
        <v/>
      </c>
    </row>
    <row r="1365" spans="6:6">
      <c r="F1365" s="130" t="str">
        <f t="shared" ca="1" si="21"/>
        <v/>
      </c>
    </row>
    <row r="1366" spans="6:6">
      <c r="F1366" s="130" t="str">
        <f t="shared" ca="1" si="21"/>
        <v/>
      </c>
    </row>
    <row r="1367" spans="6:6">
      <c r="F1367" s="130" t="str">
        <f t="shared" ca="1" si="21"/>
        <v/>
      </c>
    </row>
    <row r="1368" spans="6:6">
      <c r="F1368" s="130" t="str">
        <f t="shared" ca="1" si="21"/>
        <v/>
      </c>
    </row>
    <row r="1369" spans="6:6">
      <c r="F1369" s="130" t="str">
        <f t="shared" ca="1" si="21"/>
        <v/>
      </c>
    </row>
    <row r="1370" spans="6:6">
      <c r="F1370" s="130" t="str">
        <f t="shared" ca="1" si="21"/>
        <v/>
      </c>
    </row>
    <row r="1371" spans="6:6">
      <c r="F1371" s="130" t="str">
        <f t="shared" ca="1" si="21"/>
        <v/>
      </c>
    </row>
    <row r="1372" spans="6:6">
      <c r="F1372" s="130" t="str">
        <f t="shared" ca="1" si="21"/>
        <v/>
      </c>
    </row>
    <row r="1373" spans="6:6">
      <c r="F1373" s="130" t="str">
        <f t="shared" ca="1" si="21"/>
        <v/>
      </c>
    </row>
    <row r="1374" spans="6:6">
      <c r="F1374" s="130" t="str">
        <f t="shared" ca="1" si="21"/>
        <v/>
      </c>
    </row>
    <row r="1375" spans="6:6">
      <c r="F1375" s="130" t="str">
        <f t="shared" ca="1" si="21"/>
        <v/>
      </c>
    </row>
    <row r="1376" spans="6:6">
      <c r="F1376" s="130" t="str">
        <f t="shared" ca="1" si="21"/>
        <v/>
      </c>
    </row>
    <row r="1377" spans="6:6">
      <c r="F1377" s="130" t="str">
        <f t="shared" ca="1" si="21"/>
        <v/>
      </c>
    </row>
    <row r="1378" spans="6:6">
      <c r="F1378" s="130" t="str">
        <f t="shared" ca="1" si="21"/>
        <v/>
      </c>
    </row>
    <row r="1379" spans="6:6">
      <c r="F1379" s="130" t="str">
        <f t="shared" ca="1" si="21"/>
        <v/>
      </c>
    </row>
    <row r="1380" spans="6:6">
      <c r="F1380" s="130" t="str">
        <f t="shared" ca="1" si="21"/>
        <v/>
      </c>
    </row>
    <row r="1381" spans="6:6">
      <c r="F1381" s="130" t="str">
        <f t="shared" ca="1" si="21"/>
        <v/>
      </c>
    </row>
    <row r="1382" spans="6:6">
      <c r="F1382" s="130" t="str">
        <f t="shared" ca="1" si="21"/>
        <v/>
      </c>
    </row>
    <row r="1383" spans="6:6">
      <c r="F1383" s="130" t="str">
        <f t="shared" ca="1" si="21"/>
        <v/>
      </c>
    </row>
    <row r="1384" spans="6:6">
      <c r="F1384" s="130" t="str">
        <f t="shared" ca="1" si="21"/>
        <v/>
      </c>
    </row>
    <row r="1385" spans="6:6">
      <c r="F1385" s="130" t="str">
        <f t="shared" ca="1" si="21"/>
        <v/>
      </c>
    </row>
    <row r="1386" spans="6:6">
      <c r="F1386" s="130" t="str">
        <f t="shared" ca="1" si="21"/>
        <v/>
      </c>
    </row>
    <row r="1387" spans="6:6">
      <c r="F1387" s="130" t="str">
        <f t="shared" ca="1" si="21"/>
        <v/>
      </c>
    </row>
    <row r="1388" spans="6:6">
      <c r="F1388" s="130" t="str">
        <f t="shared" ca="1" si="21"/>
        <v/>
      </c>
    </row>
    <row r="1389" spans="6:6">
      <c r="F1389" s="130" t="str">
        <f t="shared" ca="1" si="21"/>
        <v/>
      </c>
    </row>
    <row r="1390" spans="6:6">
      <c r="F1390" s="130" t="str">
        <f t="shared" ca="1" si="21"/>
        <v/>
      </c>
    </row>
    <row r="1391" spans="6:6">
      <c r="F1391" s="130" t="str">
        <f t="shared" ca="1" si="21"/>
        <v/>
      </c>
    </row>
    <row r="1392" spans="6:6">
      <c r="F1392" s="130" t="str">
        <f t="shared" ca="1" si="21"/>
        <v/>
      </c>
    </row>
    <row r="1393" spans="6:6">
      <c r="F1393" s="130" t="str">
        <f t="shared" ca="1" si="21"/>
        <v/>
      </c>
    </row>
    <row r="1394" spans="6:6">
      <c r="F1394" s="130" t="str">
        <f t="shared" ca="1" si="21"/>
        <v/>
      </c>
    </row>
    <row r="1395" spans="6:6">
      <c r="F1395" s="130" t="str">
        <f t="shared" ca="1" si="21"/>
        <v/>
      </c>
    </row>
    <row r="1396" spans="6:6">
      <c r="F1396" s="130" t="str">
        <f t="shared" ca="1" si="21"/>
        <v/>
      </c>
    </row>
    <row r="1397" spans="6:6">
      <c r="F1397" s="130" t="str">
        <f t="shared" ca="1" si="21"/>
        <v/>
      </c>
    </row>
    <row r="1398" spans="6:6">
      <c r="F1398" s="130" t="str">
        <f t="shared" ca="1" si="21"/>
        <v/>
      </c>
    </row>
    <row r="1399" spans="6:6">
      <c r="F1399" s="130" t="str">
        <f t="shared" ca="1" si="21"/>
        <v/>
      </c>
    </row>
    <row r="1400" spans="6:6">
      <c r="F1400" s="130" t="str">
        <f t="shared" ca="1" si="21"/>
        <v/>
      </c>
    </row>
    <row r="1401" spans="6:6">
      <c r="F1401" s="130" t="str">
        <f t="shared" ca="1" si="21"/>
        <v/>
      </c>
    </row>
    <row r="1402" spans="6:6">
      <c r="F1402" s="130" t="str">
        <f t="shared" ca="1" si="21"/>
        <v/>
      </c>
    </row>
    <row r="1403" spans="6:6">
      <c r="F1403" s="130" t="str">
        <f t="shared" ca="1" si="21"/>
        <v/>
      </c>
    </row>
    <row r="1404" spans="6:6">
      <c r="F1404" s="130" t="str">
        <f t="shared" ca="1" si="21"/>
        <v/>
      </c>
    </row>
    <row r="1405" spans="6:6">
      <c r="F1405" s="130" t="str">
        <f t="shared" ca="1" si="21"/>
        <v/>
      </c>
    </row>
    <row r="1406" spans="6:6">
      <c r="F1406" s="130" t="str">
        <f t="shared" ca="1" si="21"/>
        <v/>
      </c>
    </row>
    <row r="1407" spans="6:6">
      <c r="F1407" s="130" t="str">
        <f t="shared" ca="1" si="21"/>
        <v/>
      </c>
    </row>
    <row r="1408" spans="6:6">
      <c r="F1408" s="130" t="str">
        <f t="shared" ca="1" si="21"/>
        <v/>
      </c>
    </row>
    <row r="1409" spans="6:6">
      <c r="F1409" s="130" t="str">
        <f t="shared" ca="1" si="21"/>
        <v/>
      </c>
    </row>
    <row r="1410" spans="6:6">
      <c r="F1410" s="130" t="str">
        <f t="shared" ca="1" si="21"/>
        <v/>
      </c>
    </row>
    <row r="1411" spans="6:6">
      <c r="F1411" s="130" t="str">
        <f t="shared" ca="1" si="21"/>
        <v/>
      </c>
    </row>
    <row r="1412" spans="6:6">
      <c r="F1412" s="130" t="str">
        <f t="shared" ref="F1412:F1475" ca="1" si="22">IFERROR(_xlfn.IFS(D1412="Chèque",1,D1412="Cash",2,D1412="CV",3),"")</f>
        <v/>
      </c>
    </row>
    <row r="1413" spans="6:6">
      <c r="F1413" s="130" t="str">
        <f t="shared" ca="1" si="22"/>
        <v/>
      </c>
    </row>
    <row r="1414" spans="6:6">
      <c r="F1414" s="130" t="str">
        <f t="shared" ca="1" si="22"/>
        <v/>
      </c>
    </row>
    <row r="1415" spans="6:6">
      <c r="F1415" s="130" t="str">
        <f t="shared" ca="1" si="22"/>
        <v/>
      </c>
    </row>
    <row r="1416" spans="6:6">
      <c r="F1416" s="130" t="str">
        <f t="shared" ca="1" si="22"/>
        <v/>
      </c>
    </row>
    <row r="1417" spans="6:6">
      <c r="F1417" s="130" t="str">
        <f t="shared" ca="1" si="22"/>
        <v/>
      </c>
    </row>
    <row r="1418" spans="6:6">
      <c r="F1418" s="130" t="str">
        <f t="shared" ca="1" si="22"/>
        <v/>
      </c>
    </row>
    <row r="1419" spans="6:6">
      <c r="F1419" s="130" t="str">
        <f t="shared" ca="1" si="22"/>
        <v/>
      </c>
    </row>
    <row r="1420" spans="6:6">
      <c r="F1420" s="130" t="str">
        <f t="shared" ca="1" si="22"/>
        <v/>
      </c>
    </row>
    <row r="1421" spans="6:6">
      <c r="F1421" s="130" t="str">
        <f t="shared" ca="1" si="22"/>
        <v/>
      </c>
    </row>
    <row r="1422" spans="6:6">
      <c r="F1422" s="130" t="str">
        <f t="shared" ca="1" si="22"/>
        <v/>
      </c>
    </row>
    <row r="1423" spans="6:6">
      <c r="F1423" s="130" t="str">
        <f t="shared" ca="1" si="22"/>
        <v/>
      </c>
    </row>
    <row r="1424" spans="6:6">
      <c r="F1424" s="130" t="str">
        <f t="shared" ca="1" si="22"/>
        <v/>
      </c>
    </row>
    <row r="1425" spans="6:6">
      <c r="F1425" s="130" t="str">
        <f t="shared" ca="1" si="22"/>
        <v/>
      </c>
    </row>
    <row r="1426" spans="6:6">
      <c r="F1426" s="130" t="str">
        <f t="shared" ca="1" si="22"/>
        <v/>
      </c>
    </row>
    <row r="1427" spans="6:6">
      <c r="F1427" s="130" t="str">
        <f t="shared" ca="1" si="22"/>
        <v/>
      </c>
    </row>
    <row r="1428" spans="6:6">
      <c r="F1428" s="130" t="str">
        <f t="shared" ca="1" si="22"/>
        <v/>
      </c>
    </row>
    <row r="1429" spans="6:6">
      <c r="F1429" s="130" t="str">
        <f t="shared" ca="1" si="22"/>
        <v/>
      </c>
    </row>
    <row r="1430" spans="6:6">
      <c r="F1430" s="130" t="str">
        <f t="shared" ca="1" si="22"/>
        <v/>
      </c>
    </row>
    <row r="1431" spans="6:6">
      <c r="F1431" s="130" t="str">
        <f t="shared" ca="1" si="22"/>
        <v/>
      </c>
    </row>
    <row r="1432" spans="6:6">
      <c r="F1432" s="130" t="str">
        <f t="shared" ca="1" si="22"/>
        <v/>
      </c>
    </row>
    <row r="1433" spans="6:6">
      <c r="F1433" s="130" t="str">
        <f t="shared" ca="1" si="22"/>
        <v/>
      </c>
    </row>
    <row r="1434" spans="6:6">
      <c r="F1434" s="130" t="str">
        <f t="shared" ca="1" si="22"/>
        <v/>
      </c>
    </row>
    <row r="1435" spans="6:6">
      <c r="F1435" s="130" t="str">
        <f t="shared" ca="1" si="22"/>
        <v/>
      </c>
    </row>
    <row r="1436" spans="6:6">
      <c r="F1436" s="130" t="str">
        <f t="shared" ca="1" si="22"/>
        <v/>
      </c>
    </row>
    <row r="1437" spans="6:6">
      <c r="F1437" s="130" t="str">
        <f t="shared" ca="1" si="22"/>
        <v/>
      </c>
    </row>
    <row r="1438" spans="6:6">
      <c r="F1438" s="130" t="str">
        <f t="shared" ca="1" si="22"/>
        <v/>
      </c>
    </row>
    <row r="1439" spans="6:6">
      <c r="F1439" s="130" t="str">
        <f t="shared" ca="1" si="22"/>
        <v/>
      </c>
    </row>
    <row r="1440" spans="6:6">
      <c r="F1440" s="130" t="str">
        <f t="shared" ca="1" si="22"/>
        <v/>
      </c>
    </row>
    <row r="1441" spans="6:6">
      <c r="F1441" s="130" t="str">
        <f t="shared" ca="1" si="22"/>
        <v/>
      </c>
    </row>
    <row r="1442" spans="6:6">
      <c r="F1442" s="130" t="str">
        <f t="shared" ca="1" si="22"/>
        <v/>
      </c>
    </row>
    <row r="1443" spans="6:6">
      <c r="F1443" s="130" t="str">
        <f t="shared" ca="1" si="22"/>
        <v/>
      </c>
    </row>
    <row r="1444" spans="6:6">
      <c r="F1444" s="130" t="str">
        <f t="shared" ca="1" si="22"/>
        <v/>
      </c>
    </row>
    <row r="1445" spans="6:6">
      <c r="F1445" s="130" t="str">
        <f t="shared" ca="1" si="22"/>
        <v/>
      </c>
    </row>
    <row r="1446" spans="6:6">
      <c r="F1446" s="130" t="str">
        <f t="shared" ca="1" si="22"/>
        <v/>
      </c>
    </row>
    <row r="1447" spans="6:6">
      <c r="F1447" s="130" t="str">
        <f t="shared" ca="1" si="22"/>
        <v/>
      </c>
    </row>
    <row r="1448" spans="6:6">
      <c r="F1448" s="130" t="str">
        <f t="shared" ca="1" si="22"/>
        <v/>
      </c>
    </row>
    <row r="1449" spans="6:6">
      <c r="F1449" s="130" t="str">
        <f t="shared" ca="1" si="22"/>
        <v/>
      </c>
    </row>
    <row r="1450" spans="6:6">
      <c r="F1450" s="130" t="str">
        <f t="shared" ca="1" si="22"/>
        <v/>
      </c>
    </row>
    <row r="1451" spans="6:6">
      <c r="F1451" s="130" t="str">
        <f t="shared" ca="1" si="22"/>
        <v/>
      </c>
    </row>
    <row r="1452" spans="6:6">
      <c r="F1452" s="130" t="str">
        <f t="shared" ca="1" si="22"/>
        <v/>
      </c>
    </row>
    <row r="1453" spans="6:6">
      <c r="F1453" s="130" t="str">
        <f t="shared" ca="1" si="22"/>
        <v/>
      </c>
    </row>
    <row r="1454" spans="6:6">
      <c r="F1454" s="130" t="str">
        <f t="shared" ca="1" si="22"/>
        <v/>
      </c>
    </row>
    <row r="1455" spans="6:6">
      <c r="F1455" s="130" t="str">
        <f t="shared" ca="1" si="22"/>
        <v/>
      </c>
    </row>
    <row r="1456" spans="6:6">
      <c r="F1456" s="130" t="str">
        <f t="shared" ca="1" si="22"/>
        <v/>
      </c>
    </row>
    <row r="1457" spans="6:6">
      <c r="F1457" s="130" t="str">
        <f t="shared" ca="1" si="22"/>
        <v/>
      </c>
    </row>
    <row r="1458" spans="6:6">
      <c r="F1458" s="130" t="str">
        <f t="shared" ca="1" si="22"/>
        <v/>
      </c>
    </row>
    <row r="1459" spans="6:6">
      <c r="F1459" s="130" t="str">
        <f t="shared" ca="1" si="22"/>
        <v/>
      </c>
    </row>
    <row r="1460" spans="6:6">
      <c r="F1460" s="130" t="str">
        <f t="shared" ca="1" si="22"/>
        <v/>
      </c>
    </row>
    <row r="1461" spans="6:6">
      <c r="F1461" s="130" t="str">
        <f t="shared" ca="1" si="22"/>
        <v/>
      </c>
    </row>
    <row r="1462" spans="6:6">
      <c r="F1462" s="130" t="str">
        <f t="shared" ca="1" si="22"/>
        <v/>
      </c>
    </row>
    <row r="1463" spans="6:6">
      <c r="F1463" s="130" t="str">
        <f t="shared" ca="1" si="22"/>
        <v/>
      </c>
    </row>
    <row r="1464" spans="6:6">
      <c r="F1464" s="130" t="str">
        <f t="shared" ca="1" si="22"/>
        <v/>
      </c>
    </row>
    <row r="1465" spans="6:6">
      <c r="F1465" s="130" t="str">
        <f t="shared" ca="1" si="22"/>
        <v/>
      </c>
    </row>
    <row r="1466" spans="6:6">
      <c r="F1466" s="130" t="str">
        <f t="shared" ca="1" si="22"/>
        <v/>
      </c>
    </row>
    <row r="1467" spans="6:6">
      <c r="F1467" s="130" t="str">
        <f t="shared" ca="1" si="22"/>
        <v/>
      </c>
    </row>
    <row r="1468" spans="6:6">
      <c r="F1468" s="130" t="str">
        <f t="shared" ca="1" si="22"/>
        <v/>
      </c>
    </row>
    <row r="1469" spans="6:6">
      <c r="F1469" s="130" t="str">
        <f t="shared" ca="1" si="22"/>
        <v/>
      </c>
    </row>
    <row r="1470" spans="6:6">
      <c r="F1470" s="130" t="str">
        <f t="shared" ca="1" si="22"/>
        <v/>
      </c>
    </row>
    <row r="1471" spans="6:6">
      <c r="F1471" s="130" t="str">
        <f t="shared" ca="1" si="22"/>
        <v/>
      </c>
    </row>
    <row r="1472" spans="6:6">
      <c r="F1472" s="130" t="str">
        <f t="shared" ca="1" si="22"/>
        <v/>
      </c>
    </row>
    <row r="1473" spans="6:6">
      <c r="F1473" s="130" t="str">
        <f t="shared" ca="1" si="22"/>
        <v/>
      </c>
    </row>
    <row r="1474" spans="6:6">
      <c r="F1474" s="130" t="str">
        <f t="shared" ca="1" si="22"/>
        <v/>
      </c>
    </row>
    <row r="1475" spans="6:6">
      <c r="F1475" s="130" t="str">
        <f t="shared" ca="1" si="22"/>
        <v/>
      </c>
    </row>
    <row r="1476" spans="6:6">
      <c r="F1476" s="130" t="str">
        <f t="shared" ref="F1476:F1539" ca="1" si="23">IFERROR(_xlfn.IFS(D1476="Chèque",1,D1476="Cash",2,D1476="CV",3),"")</f>
        <v/>
      </c>
    </row>
    <row r="1477" spans="6:6">
      <c r="F1477" s="130" t="str">
        <f t="shared" ca="1" si="23"/>
        <v/>
      </c>
    </row>
    <row r="1478" spans="6:6">
      <c r="F1478" s="130" t="str">
        <f t="shared" ca="1" si="23"/>
        <v/>
      </c>
    </row>
    <row r="1479" spans="6:6">
      <c r="F1479" s="130" t="str">
        <f t="shared" ca="1" si="23"/>
        <v/>
      </c>
    </row>
    <row r="1480" spans="6:6">
      <c r="F1480" s="130" t="str">
        <f t="shared" ca="1" si="23"/>
        <v/>
      </c>
    </row>
    <row r="1481" spans="6:6">
      <c r="F1481" s="130" t="str">
        <f t="shared" ca="1" si="23"/>
        <v/>
      </c>
    </row>
    <row r="1482" spans="6:6">
      <c r="F1482" s="130" t="str">
        <f t="shared" ca="1" si="23"/>
        <v/>
      </c>
    </row>
    <row r="1483" spans="6:6">
      <c r="F1483" s="130" t="str">
        <f t="shared" ca="1" si="23"/>
        <v/>
      </c>
    </row>
    <row r="1484" spans="6:6">
      <c r="F1484" s="130" t="str">
        <f t="shared" ca="1" si="23"/>
        <v/>
      </c>
    </row>
    <row r="1485" spans="6:6">
      <c r="F1485" s="130" t="str">
        <f t="shared" ca="1" si="23"/>
        <v/>
      </c>
    </row>
    <row r="1486" spans="6:6">
      <c r="F1486" s="130" t="str">
        <f t="shared" ca="1" si="23"/>
        <v/>
      </c>
    </row>
    <row r="1487" spans="6:6">
      <c r="F1487" s="130" t="str">
        <f t="shared" ca="1" si="23"/>
        <v/>
      </c>
    </row>
    <row r="1488" spans="6:6">
      <c r="F1488" s="130" t="str">
        <f t="shared" ca="1" si="23"/>
        <v/>
      </c>
    </row>
    <row r="1489" spans="6:6">
      <c r="F1489" s="130" t="str">
        <f t="shared" ca="1" si="23"/>
        <v/>
      </c>
    </row>
    <row r="1490" spans="6:6">
      <c r="F1490" s="130" t="str">
        <f t="shared" ca="1" si="23"/>
        <v/>
      </c>
    </row>
    <row r="1491" spans="6:6">
      <c r="F1491" s="130" t="str">
        <f t="shared" ca="1" si="23"/>
        <v/>
      </c>
    </row>
    <row r="1492" spans="6:6">
      <c r="F1492" s="130" t="str">
        <f t="shared" ca="1" si="23"/>
        <v/>
      </c>
    </row>
    <row r="1493" spans="6:6">
      <c r="F1493" s="130" t="str">
        <f t="shared" ca="1" si="23"/>
        <v/>
      </c>
    </row>
    <row r="1494" spans="6:6">
      <c r="F1494" s="130" t="str">
        <f t="shared" ca="1" si="23"/>
        <v/>
      </c>
    </row>
    <row r="1495" spans="6:6">
      <c r="F1495" s="130" t="str">
        <f t="shared" ca="1" si="23"/>
        <v/>
      </c>
    </row>
    <row r="1496" spans="6:6">
      <c r="F1496" s="130" t="str">
        <f t="shared" ca="1" si="23"/>
        <v/>
      </c>
    </row>
    <row r="1497" spans="6:6">
      <c r="F1497" s="130" t="str">
        <f t="shared" ca="1" si="23"/>
        <v/>
      </c>
    </row>
    <row r="1498" spans="6:6">
      <c r="F1498" s="130" t="str">
        <f t="shared" ca="1" si="23"/>
        <v/>
      </c>
    </row>
    <row r="1499" spans="6:6">
      <c r="F1499" s="130" t="str">
        <f t="shared" ca="1" si="23"/>
        <v/>
      </c>
    </row>
    <row r="1500" spans="6:6">
      <c r="F1500" s="130" t="str">
        <f t="shared" ca="1" si="23"/>
        <v/>
      </c>
    </row>
    <row r="1501" spans="6:6">
      <c r="F1501" s="130" t="str">
        <f t="shared" ca="1" si="23"/>
        <v/>
      </c>
    </row>
    <row r="1502" spans="6:6">
      <c r="F1502" s="130" t="str">
        <f t="shared" ca="1" si="23"/>
        <v/>
      </c>
    </row>
    <row r="1503" spans="6:6">
      <c r="F1503" s="130" t="str">
        <f t="shared" ca="1" si="23"/>
        <v/>
      </c>
    </row>
    <row r="1504" spans="6:6">
      <c r="F1504" s="130" t="str">
        <f t="shared" ca="1" si="23"/>
        <v/>
      </c>
    </row>
    <row r="1505" spans="6:6">
      <c r="F1505" s="130" t="str">
        <f t="shared" ca="1" si="23"/>
        <v/>
      </c>
    </row>
    <row r="1506" spans="6:6">
      <c r="F1506" s="130" t="str">
        <f t="shared" ca="1" si="23"/>
        <v/>
      </c>
    </row>
    <row r="1507" spans="6:6">
      <c r="F1507" s="130" t="str">
        <f t="shared" ca="1" si="23"/>
        <v/>
      </c>
    </row>
    <row r="1508" spans="6:6">
      <c r="F1508" s="130" t="str">
        <f t="shared" ca="1" si="23"/>
        <v/>
      </c>
    </row>
    <row r="1509" spans="6:6">
      <c r="F1509" s="130" t="str">
        <f t="shared" ca="1" si="23"/>
        <v/>
      </c>
    </row>
    <row r="1510" spans="6:6">
      <c r="F1510" s="130" t="str">
        <f t="shared" ca="1" si="23"/>
        <v/>
      </c>
    </row>
    <row r="1511" spans="6:6">
      <c r="F1511" s="130" t="str">
        <f t="shared" ca="1" si="23"/>
        <v/>
      </c>
    </row>
    <row r="1512" spans="6:6">
      <c r="F1512" s="130" t="str">
        <f t="shared" ca="1" si="23"/>
        <v/>
      </c>
    </row>
    <row r="1513" spans="6:6">
      <c r="F1513" s="130" t="str">
        <f t="shared" ca="1" si="23"/>
        <v/>
      </c>
    </row>
    <row r="1514" spans="6:6">
      <c r="F1514" s="130" t="str">
        <f t="shared" ca="1" si="23"/>
        <v/>
      </c>
    </row>
    <row r="1515" spans="6:6">
      <c r="F1515" s="130" t="str">
        <f t="shared" ca="1" si="23"/>
        <v/>
      </c>
    </row>
    <row r="1516" spans="6:6">
      <c r="F1516" s="130" t="str">
        <f t="shared" ca="1" si="23"/>
        <v/>
      </c>
    </row>
    <row r="1517" spans="6:6">
      <c r="F1517" s="130" t="str">
        <f t="shared" ca="1" si="23"/>
        <v/>
      </c>
    </row>
    <row r="1518" spans="6:6">
      <c r="F1518" s="130" t="str">
        <f t="shared" ca="1" si="23"/>
        <v/>
      </c>
    </row>
    <row r="1519" spans="6:6">
      <c r="F1519" s="130" t="str">
        <f t="shared" ca="1" si="23"/>
        <v/>
      </c>
    </row>
    <row r="1520" spans="6:6">
      <c r="F1520" s="130" t="str">
        <f t="shared" ca="1" si="23"/>
        <v/>
      </c>
    </row>
    <row r="1521" spans="6:6">
      <c r="F1521" s="130" t="str">
        <f t="shared" ca="1" si="23"/>
        <v/>
      </c>
    </row>
    <row r="1522" spans="6:6">
      <c r="F1522" s="130" t="str">
        <f t="shared" ca="1" si="23"/>
        <v/>
      </c>
    </row>
    <row r="1523" spans="6:6">
      <c r="F1523" s="130" t="str">
        <f t="shared" ca="1" si="23"/>
        <v/>
      </c>
    </row>
    <row r="1524" spans="6:6">
      <c r="F1524" s="130" t="str">
        <f t="shared" ca="1" si="23"/>
        <v/>
      </c>
    </row>
    <row r="1525" spans="6:6">
      <c r="F1525" s="130" t="str">
        <f t="shared" ca="1" si="23"/>
        <v/>
      </c>
    </row>
    <row r="1526" spans="6:6">
      <c r="F1526" s="130" t="str">
        <f t="shared" ca="1" si="23"/>
        <v/>
      </c>
    </row>
    <row r="1527" spans="6:6">
      <c r="F1527" s="130" t="str">
        <f t="shared" ca="1" si="23"/>
        <v/>
      </c>
    </row>
    <row r="1528" spans="6:6">
      <c r="F1528" s="130" t="str">
        <f t="shared" ca="1" si="23"/>
        <v/>
      </c>
    </row>
    <row r="1529" spans="6:6">
      <c r="F1529" s="130" t="str">
        <f t="shared" ca="1" si="23"/>
        <v/>
      </c>
    </row>
    <row r="1530" spans="6:6">
      <c r="F1530" s="130" t="str">
        <f t="shared" ca="1" si="23"/>
        <v/>
      </c>
    </row>
    <row r="1531" spans="6:6">
      <c r="F1531" s="130" t="str">
        <f t="shared" ca="1" si="23"/>
        <v/>
      </c>
    </row>
    <row r="1532" spans="6:6">
      <c r="F1532" s="130" t="str">
        <f t="shared" ca="1" si="23"/>
        <v/>
      </c>
    </row>
    <row r="1533" spans="6:6">
      <c r="F1533" s="130" t="str">
        <f t="shared" ca="1" si="23"/>
        <v/>
      </c>
    </row>
    <row r="1534" spans="6:6">
      <c r="F1534" s="130" t="str">
        <f t="shared" ca="1" si="23"/>
        <v/>
      </c>
    </row>
    <row r="1535" spans="6:6">
      <c r="F1535" s="130" t="str">
        <f t="shared" ca="1" si="23"/>
        <v/>
      </c>
    </row>
    <row r="1536" spans="6:6">
      <c r="F1536" s="130" t="str">
        <f t="shared" ca="1" si="23"/>
        <v/>
      </c>
    </row>
    <row r="1537" spans="6:6">
      <c r="F1537" s="130" t="str">
        <f t="shared" ca="1" si="23"/>
        <v/>
      </c>
    </row>
    <row r="1538" spans="6:6">
      <c r="F1538" s="130" t="str">
        <f t="shared" ca="1" si="23"/>
        <v/>
      </c>
    </row>
    <row r="1539" spans="6:6">
      <c r="F1539" s="130" t="str">
        <f t="shared" ca="1" si="23"/>
        <v/>
      </c>
    </row>
    <row r="1540" spans="6:6">
      <c r="F1540" s="130" t="str">
        <f t="shared" ref="F1540:F1603" ca="1" si="24">IFERROR(_xlfn.IFS(D1540="Chèque",1,D1540="Cash",2,D1540="CV",3),"")</f>
        <v/>
      </c>
    </row>
    <row r="1541" spans="6:6">
      <c r="F1541" s="130" t="str">
        <f t="shared" ca="1" si="24"/>
        <v/>
      </c>
    </row>
    <row r="1542" spans="6:6">
      <c r="F1542" s="130" t="str">
        <f t="shared" ca="1" si="24"/>
        <v/>
      </c>
    </row>
    <row r="1543" spans="6:6">
      <c r="F1543" s="130" t="str">
        <f t="shared" ca="1" si="24"/>
        <v/>
      </c>
    </row>
    <row r="1544" spans="6:6">
      <c r="F1544" s="130" t="str">
        <f t="shared" ca="1" si="24"/>
        <v/>
      </c>
    </row>
    <row r="1545" spans="6:6">
      <c r="F1545" s="130" t="str">
        <f t="shared" ca="1" si="24"/>
        <v/>
      </c>
    </row>
    <row r="1546" spans="6:6">
      <c r="F1546" s="130" t="str">
        <f t="shared" ca="1" si="24"/>
        <v/>
      </c>
    </row>
    <row r="1547" spans="6:6">
      <c r="F1547" s="130" t="str">
        <f t="shared" ca="1" si="24"/>
        <v/>
      </c>
    </row>
    <row r="1548" spans="6:6">
      <c r="F1548" s="130" t="str">
        <f t="shared" ca="1" si="24"/>
        <v/>
      </c>
    </row>
    <row r="1549" spans="6:6">
      <c r="F1549" s="130" t="str">
        <f t="shared" ca="1" si="24"/>
        <v/>
      </c>
    </row>
    <row r="1550" spans="6:6">
      <c r="F1550" s="130" t="str">
        <f t="shared" ca="1" si="24"/>
        <v/>
      </c>
    </row>
    <row r="1551" spans="6:6">
      <c r="F1551" s="130" t="str">
        <f t="shared" ca="1" si="24"/>
        <v/>
      </c>
    </row>
    <row r="1552" spans="6:6">
      <c r="F1552" s="130" t="str">
        <f t="shared" ca="1" si="24"/>
        <v/>
      </c>
    </row>
    <row r="1553" spans="6:6">
      <c r="F1553" s="130" t="str">
        <f t="shared" ca="1" si="24"/>
        <v/>
      </c>
    </row>
    <row r="1554" spans="6:6">
      <c r="F1554" s="130" t="str">
        <f t="shared" ca="1" si="24"/>
        <v/>
      </c>
    </row>
    <row r="1555" spans="6:6">
      <c r="F1555" s="130" t="str">
        <f t="shared" ca="1" si="24"/>
        <v/>
      </c>
    </row>
    <row r="1556" spans="6:6">
      <c r="F1556" s="130" t="str">
        <f t="shared" ca="1" si="24"/>
        <v/>
      </c>
    </row>
    <row r="1557" spans="6:6">
      <c r="F1557" s="130" t="str">
        <f t="shared" ca="1" si="24"/>
        <v/>
      </c>
    </row>
    <row r="1558" spans="6:6">
      <c r="F1558" s="130" t="str">
        <f t="shared" ca="1" si="24"/>
        <v/>
      </c>
    </row>
    <row r="1559" spans="6:6">
      <c r="F1559" s="130" t="str">
        <f t="shared" ca="1" si="24"/>
        <v/>
      </c>
    </row>
    <row r="1560" spans="6:6">
      <c r="F1560" s="130" t="str">
        <f t="shared" ca="1" si="24"/>
        <v/>
      </c>
    </row>
    <row r="1561" spans="6:6">
      <c r="F1561" s="130" t="str">
        <f t="shared" ca="1" si="24"/>
        <v/>
      </c>
    </row>
    <row r="1562" spans="6:6">
      <c r="F1562" s="130" t="str">
        <f t="shared" ca="1" si="24"/>
        <v/>
      </c>
    </row>
    <row r="1563" spans="6:6">
      <c r="F1563" s="130" t="str">
        <f t="shared" ca="1" si="24"/>
        <v/>
      </c>
    </row>
    <row r="1564" spans="6:6">
      <c r="F1564" s="130" t="str">
        <f t="shared" ca="1" si="24"/>
        <v/>
      </c>
    </row>
    <row r="1565" spans="6:6">
      <c r="F1565" s="130" t="str">
        <f t="shared" ca="1" si="24"/>
        <v/>
      </c>
    </row>
    <row r="1566" spans="6:6">
      <c r="F1566" s="130" t="str">
        <f t="shared" ca="1" si="24"/>
        <v/>
      </c>
    </row>
    <row r="1567" spans="6:6">
      <c r="F1567" s="130" t="str">
        <f t="shared" ca="1" si="24"/>
        <v/>
      </c>
    </row>
    <row r="1568" spans="6:6">
      <c r="F1568" s="130" t="str">
        <f t="shared" ca="1" si="24"/>
        <v/>
      </c>
    </row>
    <row r="1569" spans="6:6">
      <c r="F1569" s="130" t="str">
        <f t="shared" ca="1" si="24"/>
        <v/>
      </c>
    </row>
    <row r="1570" spans="6:6">
      <c r="F1570" s="130" t="str">
        <f t="shared" ca="1" si="24"/>
        <v/>
      </c>
    </row>
    <row r="1571" spans="6:6">
      <c r="F1571" s="130" t="str">
        <f t="shared" ca="1" si="24"/>
        <v/>
      </c>
    </row>
    <row r="1572" spans="6:6">
      <c r="F1572" s="130" t="str">
        <f t="shared" ca="1" si="24"/>
        <v/>
      </c>
    </row>
    <row r="1573" spans="6:6">
      <c r="F1573" s="130" t="str">
        <f t="shared" ca="1" si="24"/>
        <v/>
      </c>
    </row>
    <row r="1574" spans="6:6">
      <c r="F1574" s="130" t="str">
        <f t="shared" ca="1" si="24"/>
        <v/>
      </c>
    </row>
    <row r="1575" spans="6:6">
      <c r="F1575" s="130" t="str">
        <f t="shared" ca="1" si="24"/>
        <v/>
      </c>
    </row>
    <row r="1576" spans="6:6">
      <c r="F1576" s="130" t="str">
        <f t="shared" ca="1" si="24"/>
        <v/>
      </c>
    </row>
    <row r="1577" spans="6:6">
      <c r="F1577" s="130" t="str">
        <f t="shared" ca="1" si="24"/>
        <v/>
      </c>
    </row>
    <row r="1578" spans="6:6">
      <c r="F1578" s="130" t="str">
        <f t="shared" ca="1" si="24"/>
        <v/>
      </c>
    </row>
    <row r="1579" spans="6:6">
      <c r="F1579" s="130" t="str">
        <f t="shared" ca="1" si="24"/>
        <v/>
      </c>
    </row>
    <row r="1580" spans="6:6">
      <c r="F1580" s="130" t="str">
        <f t="shared" ca="1" si="24"/>
        <v/>
      </c>
    </row>
    <row r="1581" spans="6:6">
      <c r="F1581" s="130" t="str">
        <f t="shared" ca="1" si="24"/>
        <v/>
      </c>
    </row>
    <row r="1582" spans="6:6">
      <c r="F1582" s="130" t="str">
        <f t="shared" ca="1" si="24"/>
        <v/>
      </c>
    </row>
    <row r="1583" spans="6:6">
      <c r="F1583" s="130" t="str">
        <f t="shared" ca="1" si="24"/>
        <v/>
      </c>
    </row>
    <row r="1584" spans="6:6">
      <c r="F1584" s="130" t="str">
        <f t="shared" ca="1" si="24"/>
        <v/>
      </c>
    </row>
    <row r="1585" spans="6:6">
      <c r="F1585" s="130" t="str">
        <f t="shared" ca="1" si="24"/>
        <v/>
      </c>
    </row>
    <row r="1586" spans="6:6">
      <c r="F1586" s="130" t="str">
        <f t="shared" ca="1" si="24"/>
        <v/>
      </c>
    </row>
    <row r="1587" spans="6:6">
      <c r="F1587" s="130" t="str">
        <f t="shared" ca="1" si="24"/>
        <v/>
      </c>
    </row>
    <row r="1588" spans="6:6">
      <c r="F1588" s="130" t="str">
        <f t="shared" ca="1" si="24"/>
        <v/>
      </c>
    </row>
    <row r="1589" spans="6:6">
      <c r="F1589" s="130" t="str">
        <f t="shared" ca="1" si="24"/>
        <v/>
      </c>
    </row>
    <row r="1590" spans="6:6">
      <c r="F1590" s="130" t="str">
        <f t="shared" ca="1" si="24"/>
        <v/>
      </c>
    </row>
    <row r="1591" spans="6:6">
      <c r="F1591" s="130" t="str">
        <f t="shared" ca="1" si="24"/>
        <v/>
      </c>
    </row>
    <row r="1592" spans="6:6">
      <c r="F1592" s="130" t="str">
        <f t="shared" ca="1" si="24"/>
        <v/>
      </c>
    </row>
    <row r="1593" spans="6:6">
      <c r="F1593" s="130" t="str">
        <f t="shared" ca="1" si="24"/>
        <v/>
      </c>
    </row>
    <row r="1594" spans="6:6">
      <c r="F1594" s="130" t="str">
        <f t="shared" ca="1" si="24"/>
        <v/>
      </c>
    </row>
    <row r="1595" spans="6:6">
      <c r="F1595" s="130" t="str">
        <f t="shared" ca="1" si="24"/>
        <v/>
      </c>
    </row>
    <row r="1596" spans="6:6">
      <c r="F1596" s="130" t="str">
        <f t="shared" ca="1" si="24"/>
        <v/>
      </c>
    </row>
    <row r="1597" spans="6:6">
      <c r="F1597" s="130" t="str">
        <f t="shared" ca="1" si="24"/>
        <v/>
      </c>
    </row>
    <row r="1598" spans="6:6">
      <c r="F1598" s="130" t="str">
        <f t="shared" ca="1" si="24"/>
        <v/>
      </c>
    </row>
    <row r="1599" spans="6:6">
      <c r="F1599" s="130" t="str">
        <f t="shared" ca="1" si="24"/>
        <v/>
      </c>
    </row>
    <row r="1600" spans="6:6">
      <c r="F1600" s="130" t="str">
        <f t="shared" ca="1" si="24"/>
        <v/>
      </c>
    </row>
    <row r="1601" spans="6:6">
      <c r="F1601" s="130" t="str">
        <f t="shared" ca="1" si="24"/>
        <v/>
      </c>
    </row>
    <row r="1602" spans="6:6">
      <c r="F1602" s="130" t="str">
        <f t="shared" ca="1" si="24"/>
        <v/>
      </c>
    </row>
    <row r="1603" spans="6:6">
      <c r="F1603" s="130" t="str">
        <f t="shared" ca="1" si="24"/>
        <v/>
      </c>
    </row>
    <row r="1604" spans="6:6">
      <c r="F1604" s="130" t="str">
        <f t="shared" ref="F1604:F1667" ca="1" si="25">IFERROR(_xlfn.IFS(D1604="Chèque",1,D1604="Cash",2,D1604="CV",3),"")</f>
        <v/>
      </c>
    </row>
    <row r="1605" spans="6:6">
      <c r="F1605" s="130" t="str">
        <f t="shared" ca="1" si="25"/>
        <v/>
      </c>
    </row>
    <row r="1606" spans="6:6">
      <c r="F1606" s="130" t="str">
        <f t="shared" ca="1" si="25"/>
        <v/>
      </c>
    </row>
    <row r="1607" spans="6:6">
      <c r="F1607" s="130" t="str">
        <f t="shared" ca="1" si="25"/>
        <v/>
      </c>
    </row>
    <row r="1608" spans="6:6">
      <c r="F1608" s="130" t="str">
        <f t="shared" ca="1" si="25"/>
        <v/>
      </c>
    </row>
    <row r="1609" spans="6:6">
      <c r="F1609" s="130" t="str">
        <f t="shared" ca="1" si="25"/>
        <v/>
      </c>
    </row>
    <row r="1610" spans="6:6">
      <c r="F1610" s="130" t="str">
        <f t="shared" ca="1" si="25"/>
        <v/>
      </c>
    </row>
    <row r="1611" spans="6:6">
      <c r="F1611" s="130" t="str">
        <f t="shared" ca="1" si="25"/>
        <v/>
      </c>
    </row>
    <row r="1612" spans="6:6">
      <c r="F1612" s="130" t="str">
        <f t="shared" ca="1" si="25"/>
        <v/>
      </c>
    </row>
    <row r="1613" spans="6:6">
      <c r="F1613" s="130" t="str">
        <f t="shared" ca="1" si="25"/>
        <v/>
      </c>
    </row>
    <row r="1614" spans="6:6">
      <c r="F1614" s="130" t="str">
        <f t="shared" ca="1" si="25"/>
        <v/>
      </c>
    </row>
    <row r="1615" spans="6:6">
      <c r="F1615" s="130" t="str">
        <f t="shared" ca="1" si="25"/>
        <v/>
      </c>
    </row>
    <row r="1616" spans="6:6">
      <c r="F1616" s="130" t="str">
        <f t="shared" ca="1" si="25"/>
        <v/>
      </c>
    </row>
    <row r="1617" spans="6:6">
      <c r="F1617" s="130" t="str">
        <f t="shared" ca="1" si="25"/>
        <v/>
      </c>
    </row>
    <row r="1618" spans="6:6">
      <c r="F1618" s="130" t="str">
        <f t="shared" ca="1" si="25"/>
        <v/>
      </c>
    </row>
    <row r="1619" spans="6:6">
      <c r="F1619" s="130" t="str">
        <f t="shared" ca="1" si="25"/>
        <v/>
      </c>
    </row>
    <row r="1620" spans="6:6">
      <c r="F1620" s="130" t="str">
        <f t="shared" ca="1" si="25"/>
        <v/>
      </c>
    </row>
    <row r="1621" spans="6:6">
      <c r="F1621" s="130" t="str">
        <f t="shared" ca="1" si="25"/>
        <v/>
      </c>
    </row>
    <row r="1622" spans="6:6">
      <c r="F1622" s="130" t="str">
        <f t="shared" ca="1" si="25"/>
        <v/>
      </c>
    </row>
    <row r="1623" spans="6:6">
      <c r="F1623" s="130" t="str">
        <f t="shared" ca="1" si="25"/>
        <v/>
      </c>
    </row>
    <row r="1624" spans="6:6">
      <c r="F1624" s="130" t="str">
        <f t="shared" ca="1" si="25"/>
        <v/>
      </c>
    </row>
    <row r="1625" spans="6:6">
      <c r="F1625" s="130" t="str">
        <f t="shared" ca="1" si="25"/>
        <v/>
      </c>
    </row>
    <row r="1626" spans="6:6">
      <c r="F1626" s="130" t="str">
        <f t="shared" ca="1" si="25"/>
        <v/>
      </c>
    </row>
    <row r="1627" spans="6:6">
      <c r="F1627" s="130" t="str">
        <f t="shared" ca="1" si="25"/>
        <v/>
      </c>
    </row>
    <row r="1628" spans="6:6">
      <c r="F1628" s="130" t="str">
        <f t="shared" ca="1" si="25"/>
        <v/>
      </c>
    </row>
    <row r="1629" spans="6:6">
      <c r="F1629" s="130" t="str">
        <f t="shared" ca="1" si="25"/>
        <v/>
      </c>
    </row>
    <row r="1630" spans="6:6">
      <c r="F1630" s="130" t="str">
        <f t="shared" ca="1" si="25"/>
        <v/>
      </c>
    </row>
    <row r="1631" spans="6:6">
      <c r="F1631" s="130" t="str">
        <f t="shared" ca="1" si="25"/>
        <v/>
      </c>
    </row>
    <row r="1632" spans="6:6">
      <c r="F1632" s="130" t="str">
        <f t="shared" ca="1" si="25"/>
        <v/>
      </c>
    </row>
    <row r="1633" spans="6:6">
      <c r="F1633" s="130" t="str">
        <f t="shared" ca="1" si="25"/>
        <v/>
      </c>
    </row>
    <row r="1634" spans="6:6">
      <c r="F1634" s="130" t="str">
        <f t="shared" ca="1" si="25"/>
        <v/>
      </c>
    </row>
    <row r="1635" spans="6:6">
      <c r="F1635" s="130" t="str">
        <f t="shared" ca="1" si="25"/>
        <v/>
      </c>
    </row>
    <row r="1636" spans="6:6">
      <c r="F1636" s="130" t="str">
        <f t="shared" ca="1" si="25"/>
        <v/>
      </c>
    </row>
    <row r="1637" spans="6:6">
      <c r="F1637" s="130" t="str">
        <f t="shared" ca="1" si="25"/>
        <v/>
      </c>
    </row>
    <row r="1638" spans="6:6">
      <c r="F1638" s="130" t="str">
        <f t="shared" ca="1" si="25"/>
        <v/>
      </c>
    </row>
    <row r="1639" spans="6:6">
      <c r="F1639" s="130" t="str">
        <f t="shared" ca="1" si="25"/>
        <v/>
      </c>
    </row>
    <row r="1640" spans="6:6">
      <c r="F1640" s="130" t="str">
        <f t="shared" ca="1" si="25"/>
        <v/>
      </c>
    </row>
    <row r="1641" spans="6:6">
      <c r="F1641" s="130" t="str">
        <f t="shared" ca="1" si="25"/>
        <v/>
      </c>
    </row>
    <row r="1642" spans="6:6">
      <c r="F1642" s="130" t="str">
        <f t="shared" ca="1" si="25"/>
        <v/>
      </c>
    </row>
    <row r="1643" spans="6:6">
      <c r="F1643" s="130" t="str">
        <f t="shared" ca="1" si="25"/>
        <v/>
      </c>
    </row>
    <row r="1644" spans="6:6">
      <c r="F1644" s="130" t="str">
        <f t="shared" ca="1" si="25"/>
        <v/>
      </c>
    </row>
    <row r="1645" spans="6:6">
      <c r="F1645" s="130" t="str">
        <f t="shared" ca="1" si="25"/>
        <v/>
      </c>
    </row>
    <row r="1646" spans="6:6">
      <c r="F1646" s="130" t="str">
        <f t="shared" ca="1" si="25"/>
        <v/>
      </c>
    </row>
    <row r="1647" spans="6:6">
      <c r="F1647" s="130" t="str">
        <f t="shared" ca="1" si="25"/>
        <v/>
      </c>
    </row>
    <row r="1648" spans="6:6">
      <c r="F1648" s="130" t="str">
        <f t="shared" ca="1" si="25"/>
        <v/>
      </c>
    </row>
    <row r="1649" spans="6:6">
      <c r="F1649" s="130" t="str">
        <f t="shared" ca="1" si="25"/>
        <v/>
      </c>
    </row>
    <row r="1650" spans="6:6">
      <c r="F1650" s="130" t="str">
        <f t="shared" ca="1" si="25"/>
        <v/>
      </c>
    </row>
    <row r="1651" spans="6:6">
      <c r="F1651" s="130" t="str">
        <f t="shared" ca="1" si="25"/>
        <v/>
      </c>
    </row>
    <row r="1652" spans="6:6">
      <c r="F1652" s="130" t="str">
        <f t="shared" ca="1" si="25"/>
        <v/>
      </c>
    </row>
    <row r="1653" spans="6:6">
      <c r="F1653" s="130" t="str">
        <f t="shared" ca="1" si="25"/>
        <v/>
      </c>
    </row>
    <row r="1654" spans="6:6">
      <c r="F1654" s="130" t="str">
        <f t="shared" ca="1" si="25"/>
        <v/>
      </c>
    </row>
    <row r="1655" spans="6:6">
      <c r="F1655" s="130" t="str">
        <f t="shared" ca="1" si="25"/>
        <v/>
      </c>
    </row>
    <row r="1656" spans="6:6">
      <c r="F1656" s="130" t="str">
        <f t="shared" ca="1" si="25"/>
        <v/>
      </c>
    </row>
    <row r="1657" spans="6:6">
      <c r="F1657" s="130" t="str">
        <f t="shared" ca="1" si="25"/>
        <v/>
      </c>
    </row>
    <row r="1658" spans="6:6">
      <c r="F1658" s="130" t="str">
        <f t="shared" ca="1" si="25"/>
        <v/>
      </c>
    </row>
    <row r="1659" spans="6:6">
      <c r="F1659" s="130" t="str">
        <f t="shared" ca="1" si="25"/>
        <v/>
      </c>
    </row>
    <row r="1660" spans="6:6">
      <c r="F1660" s="130" t="str">
        <f t="shared" ca="1" si="25"/>
        <v/>
      </c>
    </row>
    <row r="1661" spans="6:6">
      <c r="F1661" s="130" t="str">
        <f t="shared" ca="1" si="25"/>
        <v/>
      </c>
    </row>
    <row r="1662" spans="6:6">
      <c r="F1662" s="130" t="str">
        <f t="shared" ca="1" si="25"/>
        <v/>
      </c>
    </row>
    <row r="1663" spans="6:6">
      <c r="F1663" s="130" t="str">
        <f t="shared" ca="1" si="25"/>
        <v/>
      </c>
    </row>
    <row r="1664" spans="6:6">
      <c r="F1664" s="130" t="str">
        <f t="shared" ca="1" si="25"/>
        <v/>
      </c>
    </row>
    <row r="1665" spans="6:6">
      <c r="F1665" s="130" t="str">
        <f t="shared" ca="1" si="25"/>
        <v/>
      </c>
    </row>
    <row r="1666" spans="6:6">
      <c r="F1666" s="130" t="str">
        <f t="shared" ca="1" si="25"/>
        <v/>
      </c>
    </row>
    <row r="1667" spans="6:6">
      <c r="F1667" s="130" t="str">
        <f t="shared" ca="1" si="25"/>
        <v/>
      </c>
    </row>
    <row r="1668" spans="6:6">
      <c r="F1668" s="130" t="str">
        <f t="shared" ref="F1668:F1731" ca="1" si="26">IFERROR(_xlfn.IFS(D1668="Chèque",1,D1668="Cash",2,D1668="CV",3),"")</f>
        <v/>
      </c>
    </row>
    <row r="1669" spans="6:6">
      <c r="F1669" s="130" t="str">
        <f t="shared" ca="1" si="26"/>
        <v/>
      </c>
    </row>
    <row r="1670" spans="6:6">
      <c r="F1670" s="130" t="str">
        <f t="shared" ca="1" si="26"/>
        <v/>
      </c>
    </row>
    <row r="1671" spans="6:6">
      <c r="F1671" s="130" t="str">
        <f t="shared" ca="1" si="26"/>
        <v/>
      </c>
    </row>
    <row r="1672" spans="6:6">
      <c r="F1672" s="130" t="str">
        <f t="shared" ca="1" si="26"/>
        <v/>
      </c>
    </row>
    <row r="1673" spans="6:6">
      <c r="F1673" s="130" t="str">
        <f t="shared" ca="1" si="26"/>
        <v/>
      </c>
    </row>
    <row r="1674" spans="6:6">
      <c r="F1674" s="130" t="str">
        <f t="shared" ca="1" si="26"/>
        <v/>
      </c>
    </row>
    <row r="1675" spans="6:6">
      <c r="F1675" s="130" t="str">
        <f t="shared" ca="1" si="26"/>
        <v/>
      </c>
    </row>
    <row r="1676" spans="6:6">
      <c r="F1676" s="130" t="str">
        <f t="shared" ca="1" si="26"/>
        <v/>
      </c>
    </row>
    <row r="1677" spans="6:6">
      <c r="F1677" s="130" t="str">
        <f t="shared" ca="1" si="26"/>
        <v/>
      </c>
    </row>
    <row r="1678" spans="6:6">
      <c r="F1678" s="130" t="str">
        <f t="shared" ca="1" si="26"/>
        <v/>
      </c>
    </row>
    <row r="1679" spans="6:6">
      <c r="F1679" s="130" t="str">
        <f t="shared" ca="1" si="26"/>
        <v/>
      </c>
    </row>
    <row r="1680" spans="6:6">
      <c r="F1680" s="130" t="str">
        <f t="shared" ca="1" si="26"/>
        <v/>
      </c>
    </row>
    <row r="1681" spans="6:6">
      <c r="F1681" s="130" t="str">
        <f t="shared" ca="1" si="26"/>
        <v/>
      </c>
    </row>
    <row r="1682" spans="6:6">
      <c r="F1682" s="130" t="str">
        <f t="shared" ca="1" si="26"/>
        <v/>
      </c>
    </row>
    <row r="1683" spans="6:6">
      <c r="F1683" s="130" t="str">
        <f t="shared" ca="1" si="26"/>
        <v/>
      </c>
    </row>
    <row r="1684" spans="6:6">
      <c r="F1684" s="130" t="str">
        <f t="shared" ca="1" si="26"/>
        <v/>
      </c>
    </row>
    <row r="1685" spans="6:6">
      <c r="F1685" s="130" t="str">
        <f t="shared" ca="1" si="26"/>
        <v/>
      </c>
    </row>
    <row r="1686" spans="6:6">
      <c r="F1686" s="130" t="str">
        <f t="shared" ca="1" si="26"/>
        <v/>
      </c>
    </row>
    <row r="1687" spans="6:6">
      <c r="F1687" s="130" t="str">
        <f t="shared" ca="1" si="26"/>
        <v/>
      </c>
    </row>
    <row r="1688" spans="6:6">
      <c r="F1688" s="130" t="str">
        <f t="shared" ca="1" si="26"/>
        <v/>
      </c>
    </row>
    <row r="1689" spans="6:6">
      <c r="F1689" s="130" t="str">
        <f t="shared" ca="1" si="26"/>
        <v/>
      </c>
    </row>
    <row r="1690" spans="6:6">
      <c r="F1690" s="130" t="str">
        <f t="shared" ca="1" si="26"/>
        <v/>
      </c>
    </row>
    <row r="1691" spans="6:6">
      <c r="F1691" s="130" t="str">
        <f t="shared" ca="1" si="26"/>
        <v/>
      </c>
    </row>
    <row r="1692" spans="6:6">
      <c r="F1692" s="130" t="str">
        <f t="shared" ca="1" si="26"/>
        <v/>
      </c>
    </row>
    <row r="1693" spans="6:6">
      <c r="F1693" s="130" t="str">
        <f t="shared" ca="1" si="26"/>
        <v/>
      </c>
    </row>
    <row r="1694" spans="6:6">
      <c r="F1694" s="130" t="str">
        <f t="shared" ca="1" si="26"/>
        <v/>
      </c>
    </row>
    <row r="1695" spans="6:6">
      <c r="F1695" s="130" t="str">
        <f t="shared" ca="1" si="26"/>
        <v/>
      </c>
    </row>
    <row r="1696" spans="6:6">
      <c r="F1696" s="130" t="str">
        <f t="shared" ca="1" si="26"/>
        <v/>
      </c>
    </row>
    <row r="1697" spans="6:6">
      <c r="F1697" s="130" t="str">
        <f t="shared" ca="1" si="26"/>
        <v/>
      </c>
    </row>
    <row r="1698" spans="6:6">
      <c r="F1698" s="130" t="str">
        <f t="shared" ca="1" si="26"/>
        <v/>
      </c>
    </row>
    <row r="1699" spans="6:6">
      <c r="F1699" s="130" t="str">
        <f t="shared" ca="1" si="26"/>
        <v/>
      </c>
    </row>
    <row r="1700" spans="6:6">
      <c r="F1700" s="130" t="str">
        <f t="shared" ca="1" si="26"/>
        <v/>
      </c>
    </row>
    <row r="1701" spans="6:6">
      <c r="F1701" s="130" t="str">
        <f t="shared" ca="1" si="26"/>
        <v/>
      </c>
    </row>
    <row r="1702" spans="6:6">
      <c r="F1702" s="130" t="str">
        <f t="shared" ca="1" si="26"/>
        <v/>
      </c>
    </row>
    <row r="1703" spans="6:6">
      <c r="F1703" s="130" t="str">
        <f t="shared" ca="1" si="26"/>
        <v/>
      </c>
    </row>
    <row r="1704" spans="6:6">
      <c r="F1704" s="130" t="str">
        <f t="shared" ca="1" si="26"/>
        <v/>
      </c>
    </row>
    <row r="1705" spans="6:6">
      <c r="F1705" s="130" t="str">
        <f t="shared" ca="1" si="26"/>
        <v/>
      </c>
    </row>
    <row r="1706" spans="6:6">
      <c r="F1706" s="130" t="str">
        <f t="shared" ca="1" si="26"/>
        <v/>
      </c>
    </row>
    <row r="1707" spans="6:6">
      <c r="F1707" s="130" t="str">
        <f t="shared" ca="1" si="26"/>
        <v/>
      </c>
    </row>
    <row r="1708" spans="6:6">
      <c r="F1708" s="130" t="str">
        <f t="shared" ca="1" si="26"/>
        <v/>
      </c>
    </row>
    <row r="1709" spans="6:6">
      <c r="F1709" s="130" t="str">
        <f t="shared" ca="1" si="26"/>
        <v/>
      </c>
    </row>
    <row r="1710" spans="6:6">
      <c r="F1710" s="130" t="str">
        <f t="shared" ca="1" si="26"/>
        <v/>
      </c>
    </row>
    <row r="1711" spans="6:6">
      <c r="F1711" s="130" t="str">
        <f t="shared" ca="1" si="26"/>
        <v/>
      </c>
    </row>
    <row r="1712" spans="6:6">
      <c r="F1712" s="130" t="str">
        <f t="shared" ca="1" si="26"/>
        <v/>
      </c>
    </row>
    <row r="1713" spans="6:6">
      <c r="F1713" s="130" t="str">
        <f t="shared" ca="1" si="26"/>
        <v/>
      </c>
    </row>
    <row r="1714" spans="6:6">
      <c r="F1714" s="130" t="str">
        <f t="shared" ca="1" si="26"/>
        <v/>
      </c>
    </row>
    <row r="1715" spans="6:6">
      <c r="F1715" s="130" t="str">
        <f t="shared" ca="1" si="26"/>
        <v/>
      </c>
    </row>
    <row r="1716" spans="6:6">
      <c r="F1716" s="130" t="str">
        <f t="shared" ca="1" si="26"/>
        <v/>
      </c>
    </row>
    <row r="1717" spans="6:6">
      <c r="F1717" s="130" t="str">
        <f t="shared" ca="1" si="26"/>
        <v/>
      </c>
    </row>
    <row r="1718" spans="6:6">
      <c r="F1718" s="130" t="str">
        <f t="shared" ca="1" si="26"/>
        <v/>
      </c>
    </row>
    <row r="1719" spans="6:6">
      <c r="F1719" s="130" t="str">
        <f t="shared" ca="1" si="26"/>
        <v/>
      </c>
    </row>
    <row r="1720" spans="6:6">
      <c r="F1720" s="130" t="str">
        <f t="shared" ca="1" si="26"/>
        <v/>
      </c>
    </row>
    <row r="1721" spans="6:6">
      <c r="F1721" s="130" t="str">
        <f t="shared" ca="1" si="26"/>
        <v/>
      </c>
    </row>
    <row r="1722" spans="6:6">
      <c r="F1722" s="130" t="str">
        <f t="shared" ca="1" si="26"/>
        <v/>
      </c>
    </row>
    <row r="1723" spans="6:6">
      <c r="F1723" s="130" t="str">
        <f t="shared" ca="1" si="26"/>
        <v/>
      </c>
    </row>
    <row r="1724" spans="6:6">
      <c r="F1724" s="130" t="str">
        <f t="shared" ca="1" si="26"/>
        <v/>
      </c>
    </row>
    <row r="1725" spans="6:6">
      <c r="F1725" s="130" t="str">
        <f t="shared" ca="1" si="26"/>
        <v/>
      </c>
    </row>
    <row r="1726" spans="6:6">
      <c r="F1726" s="130" t="str">
        <f t="shared" ca="1" si="26"/>
        <v/>
      </c>
    </row>
    <row r="1727" spans="6:6">
      <c r="F1727" s="130" t="str">
        <f t="shared" ca="1" si="26"/>
        <v/>
      </c>
    </row>
    <row r="1728" spans="6:6">
      <c r="F1728" s="130" t="str">
        <f t="shared" ca="1" si="26"/>
        <v/>
      </c>
    </row>
    <row r="1729" spans="6:6">
      <c r="F1729" s="130" t="str">
        <f t="shared" ca="1" si="26"/>
        <v/>
      </c>
    </row>
    <row r="1730" spans="6:6">
      <c r="F1730" s="130" t="str">
        <f t="shared" ca="1" si="26"/>
        <v/>
      </c>
    </row>
    <row r="1731" spans="6:6">
      <c r="F1731" s="130" t="str">
        <f t="shared" ca="1" si="26"/>
        <v/>
      </c>
    </row>
    <row r="1732" spans="6:6">
      <c r="F1732" s="130" t="str">
        <f t="shared" ref="F1732:F1795" ca="1" si="27">IFERROR(_xlfn.IFS(D1732="Chèque",1,D1732="Cash",2,D1732="CV",3),"")</f>
        <v/>
      </c>
    </row>
    <row r="1733" spans="6:6">
      <c r="F1733" s="130" t="str">
        <f t="shared" ca="1" si="27"/>
        <v/>
      </c>
    </row>
    <row r="1734" spans="6:6">
      <c r="F1734" s="130" t="str">
        <f t="shared" ca="1" si="27"/>
        <v/>
      </c>
    </row>
    <row r="1735" spans="6:6">
      <c r="F1735" s="130" t="str">
        <f t="shared" ca="1" si="27"/>
        <v/>
      </c>
    </row>
    <row r="1736" spans="6:6">
      <c r="F1736" s="130" t="str">
        <f t="shared" ca="1" si="27"/>
        <v/>
      </c>
    </row>
    <row r="1737" spans="6:6">
      <c r="F1737" s="130" t="str">
        <f t="shared" ca="1" si="27"/>
        <v/>
      </c>
    </row>
    <row r="1738" spans="6:6">
      <c r="F1738" s="130" t="str">
        <f t="shared" ca="1" si="27"/>
        <v/>
      </c>
    </row>
    <row r="1739" spans="6:6">
      <c r="F1739" s="130" t="str">
        <f t="shared" ca="1" si="27"/>
        <v/>
      </c>
    </row>
    <row r="1740" spans="6:6">
      <c r="F1740" s="130" t="str">
        <f t="shared" ca="1" si="27"/>
        <v/>
      </c>
    </row>
    <row r="1741" spans="6:6">
      <c r="F1741" s="130" t="str">
        <f t="shared" ca="1" si="27"/>
        <v/>
      </c>
    </row>
    <row r="1742" spans="6:6">
      <c r="F1742" s="130" t="str">
        <f t="shared" ca="1" si="27"/>
        <v/>
      </c>
    </row>
    <row r="1743" spans="6:6">
      <c r="F1743" s="130" t="str">
        <f t="shared" ca="1" si="27"/>
        <v/>
      </c>
    </row>
    <row r="1744" spans="6:6">
      <c r="F1744" s="130" t="str">
        <f t="shared" ca="1" si="27"/>
        <v/>
      </c>
    </row>
    <row r="1745" spans="6:6">
      <c r="F1745" s="130" t="str">
        <f t="shared" ca="1" si="27"/>
        <v/>
      </c>
    </row>
    <row r="1746" spans="6:6">
      <c r="F1746" s="130" t="str">
        <f t="shared" ca="1" si="27"/>
        <v/>
      </c>
    </row>
    <row r="1747" spans="6:6">
      <c r="F1747" s="130" t="str">
        <f t="shared" ca="1" si="27"/>
        <v/>
      </c>
    </row>
    <row r="1748" spans="6:6">
      <c r="F1748" s="130" t="str">
        <f t="shared" ca="1" si="27"/>
        <v/>
      </c>
    </row>
    <row r="1749" spans="6:6">
      <c r="F1749" s="130" t="str">
        <f t="shared" ca="1" si="27"/>
        <v/>
      </c>
    </row>
    <row r="1750" spans="6:6">
      <c r="F1750" s="130" t="str">
        <f t="shared" ca="1" si="27"/>
        <v/>
      </c>
    </row>
    <row r="1751" spans="6:6">
      <c r="F1751" s="130" t="str">
        <f t="shared" ca="1" si="27"/>
        <v/>
      </c>
    </row>
    <row r="1752" spans="6:6">
      <c r="F1752" s="130" t="str">
        <f t="shared" ca="1" si="27"/>
        <v/>
      </c>
    </row>
    <row r="1753" spans="6:6">
      <c r="F1753" s="130" t="str">
        <f t="shared" ca="1" si="27"/>
        <v/>
      </c>
    </row>
    <row r="1754" spans="6:6">
      <c r="F1754" s="130" t="str">
        <f t="shared" ca="1" si="27"/>
        <v/>
      </c>
    </row>
    <row r="1755" spans="6:6">
      <c r="F1755" s="130" t="str">
        <f t="shared" ca="1" si="27"/>
        <v/>
      </c>
    </row>
    <row r="1756" spans="6:6">
      <c r="F1756" s="130" t="str">
        <f t="shared" ca="1" si="27"/>
        <v/>
      </c>
    </row>
    <row r="1757" spans="6:6">
      <c r="F1757" s="130" t="str">
        <f t="shared" ca="1" si="27"/>
        <v/>
      </c>
    </row>
    <row r="1758" spans="6:6">
      <c r="F1758" s="130" t="str">
        <f t="shared" ca="1" si="27"/>
        <v/>
      </c>
    </row>
    <row r="1759" spans="6:6">
      <c r="F1759" s="130" t="str">
        <f t="shared" ca="1" si="27"/>
        <v/>
      </c>
    </row>
    <row r="1760" spans="6:6">
      <c r="F1760" s="130" t="str">
        <f t="shared" ca="1" si="27"/>
        <v/>
      </c>
    </row>
    <row r="1761" spans="6:6">
      <c r="F1761" s="130" t="str">
        <f t="shared" ca="1" si="27"/>
        <v/>
      </c>
    </row>
    <row r="1762" spans="6:6">
      <c r="F1762" s="130" t="str">
        <f t="shared" ca="1" si="27"/>
        <v/>
      </c>
    </row>
    <row r="1763" spans="6:6">
      <c r="F1763" s="130" t="str">
        <f t="shared" ca="1" si="27"/>
        <v/>
      </c>
    </row>
    <row r="1764" spans="6:6">
      <c r="F1764" s="130" t="str">
        <f t="shared" ca="1" si="27"/>
        <v/>
      </c>
    </row>
    <row r="1765" spans="6:6">
      <c r="F1765" s="130" t="str">
        <f t="shared" ca="1" si="27"/>
        <v/>
      </c>
    </row>
    <row r="1766" spans="6:6">
      <c r="F1766" s="130" t="str">
        <f t="shared" ca="1" si="27"/>
        <v/>
      </c>
    </row>
    <row r="1767" spans="6:6">
      <c r="F1767" s="130" t="str">
        <f t="shared" ca="1" si="27"/>
        <v/>
      </c>
    </row>
    <row r="1768" spans="6:6">
      <c r="F1768" s="130" t="str">
        <f t="shared" ca="1" si="27"/>
        <v/>
      </c>
    </row>
    <row r="1769" spans="6:6">
      <c r="F1769" s="130" t="str">
        <f t="shared" ca="1" si="27"/>
        <v/>
      </c>
    </row>
    <row r="1770" spans="6:6">
      <c r="F1770" s="130" t="str">
        <f t="shared" ca="1" si="27"/>
        <v/>
      </c>
    </row>
    <row r="1771" spans="6:6">
      <c r="F1771" s="130" t="str">
        <f t="shared" ca="1" si="27"/>
        <v/>
      </c>
    </row>
    <row r="1772" spans="6:6">
      <c r="F1772" s="130" t="str">
        <f t="shared" ca="1" si="27"/>
        <v/>
      </c>
    </row>
    <row r="1773" spans="6:6">
      <c r="F1773" s="130" t="str">
        <f t="shared" ca="1" si="27"/>
        <v/>
      </c>
    </row>
    <row r="1774" spans="6:6">
      <c r="F1774" s="130" t="str">
        <f t="shared" ca="1" si="27"/>
        <v/>
      </c>
    </row>
    <row r="1775" spans="6:6">
      <c r="F1775" s="130" t="str">
        <f t="shared" ca="1" si="27"/>
        <v/>
      </c>
    </row>
    <row r="1776" spans="6:6">
      <c r="F1776" s="130" t="str">
        <f t="shared" ca="1" si="27"/>
        <v/>
      </c>
    </row>
    <row r="1777" spans="6:6">
      <c r="F1777" s="130" t="str">
        <f t="shared" ca="1" si="27"/>
        <v/>
      </c>
    </row>
    <row r="1778" spans="6:6">
      <c r="F1778" s="130" t="str">
        <f t="shared" ca="1" si="27"/>
        <v/>
      </c>
    </row>
    <row r="1779" spans="6:6">
      <c r="F1779" s="130" t="str">
        <f t="shared" ca="1" si="27"/>
        <v/>
      </c>
    </row>
    <row r="1780" spans="6:6">
      <c r="F1780" s="130" t="str">
        <f t="shared" ca="1" si="27"/>
        <v/>
      </c>
    </row>
    <row r="1781" spans="6:6">
      <c r="F1781" s="130" t="str">
        <f t="shared" ca="1" si="27"/>
        <v/>
      </c>
    </row>
    <row r="1782" spans="6:6">
      <c r="F1782" s="130" t="str">
        <f t="shared" ca="1" si="27"/>
        <v/>
      </c>
    </row>
    <row r="1783" spans="6:6">
      <c r="F1783" s="130" t="str">
        <f t="shared" ca="1" si="27"/>
        <v/>
      </c>
    </row>
    <row r="1784" spans="6:6">
      <c r="F1784" s="130" t="str">
        <f t="shared" ca="1" si="27"/>
        <v/>
      </c>
    </row>
    <row r="1785" spans="6:6">
      <c r="F1785" s="130" t="str">
        <f t="shared" ca="1" si="27"/>
        <v/>
      </c>
    </row>
    <row r="1786" spans="6:6">
      <c r="F1786" s="130" t="str">
        <f t="shared" ca="1" si="27"/>
        <v/>
      </c>
    </row>
    <row r="1787" spans="6:6">
      <c r="F1787" s="130" t="str">
        <f t="shared" ca="1" si="27"/>
        <v/>
      </c>
    </row>
    <row r="1788" spans="6:6">
      <c r="F1788" s="130" t="str">
        <f t="shared" ca="1" si="27"/>
        <v/>
      </c>
    </row>
    <row r="1789" spans="6:6">
      <c r="F1789" s="130" t="str">
        <f t="shared" ca="1" si="27"/>
        <v/>
      </c>
    </row>
    <row r="1790" spans="6:6">
      <c r="F1790" s="130" t="str">
        <f t="shared" ca="1" si="27"/>
        <v/>
      </c>
    </row>
    <row r="1791" spans="6:6">
      <c r="F1791" s="130" t="str">
        <f t="shared" ca="1" si="27"/>
        <v/>
      </c>
    </row>
    <row r="1792" spans="6:6">
      <c r="F1792" s="130" t="str">
        <f t="shared" ca="1" si="27"/>
        <v/>
      </c>
    </row>
    <row r="1793" spans="6:6">
      <c r="F1793" s="130" t="str">
        <f t="shared" ca="1" si="27"/>
        <v/>
      </c>
    </row>
    <row r="1794" spans="6:6">
      <c r="F1794" s="130" t="str">
        <f t="shared" ca="1" si="27"/>
        <v/>
      </c>
    </row>
    <row r="1795" spans="6:6">
      <c r="F1795" s="130" t="str">
        <f t="shared" ca="1" si="27"/>
        <v/>
      </c>
    </row>
    <row r="1796" spans="6:6">
      <c r="F1796" s="130" t="str">
        <f t="shared" ref="F1796:F1859" ca="1" si="28">IFERROR(_xlfn.IFS(D1796="Chèque",1,D1796="Cash",2,D1796="CV",3),"")</f>
        <v/>
      </c>
    </row>
    <row r="1797" spans="6:6">
      <c r="F1797" s="130" t="str">
        <f t="shared" ca="1" si="28"/>
        <v/>
      </c>
    </row>
    <row r="1798" spans="6:6">
      <c r="F1798" s="130" t="str">
        <f t="shared" ca="1" si="28"/>
        <v/>
      </c>
    </row>
    <row r="1799" spans="6:6">
      <c r="F1799" s="130" t="str">
        <f t="shared" ca="1" si="28"/>
        <v/>
      </c>
    </row>
    <row r="1800" spans="6:6">
      <c r="F1800" s="130" t="str">
        <f t="shared" ca="1" si="28"/>
        <v/>
      </c>
    </row>
    <row r="1801" spans="6:6">
      <c r="F1801" s="130" t="str">
        <f t="shared" ca="1" si="28"/>
        <v/>
      </c>
    </row>
    <row r="1802" spans="6:6">
      <c r="F1802" s="130" t="str">
        <f t="shared" ca="1" si="28"/>
        <v/>
      </c>
    </row>
    <row r="1803" spans="6:6">
      <c r="F1803" s="130" t="str">
        <f t="shared" ca="1" si="28"/>
        <v/>
      </c>
    </row>
    <row r="1804" spans="6:6">
      <c r="F1804" s="130" t="str">
        <f t="shared" ca="1" si="28"/>
        <v/>
      </c>
    </row>
    <row r="1805" spans="6:6">
      <c r="F1805" s="130" t="str">
        <f t="shared" ca="1" si="28"/>
        <v/>
      </c>
    </row>
    <row r="1806" spans="6:6">
      <c r="F1806" s="130" t="str">
        <f t="shared" ca="1" si="28"/>
        <v/>
      </c>
    </row>
    <row r="1807" spans="6:6">
      <c r="F1807" s="130" t="str">
        <f t="shared" ca="1" si="28"/>
        <v/>
      </c>
    </row>
    <row r="1808" spans="6:6">
      <c r="F1808" s="130" t="str">
        <f t="shared" ca="1" si="28"/>
        <v/>
      </c>
    </row>
    <row r="1809" spans="6:6">
      <c r="F1809" s="130" t="str">
        <f t="shared" ca="1" si="28"/>
        <v/>
      </c>
    </row>
    <row r="1810" spans="6:6">
      <c r="F1810" s="130" t="str">
        <f t="shared" ca="1" si="28"/>
        <v/>
      </c>
    </row>
    <row r="1811" spans="6:6">
      <c r="F1811" s="130" t="str">
        <f t="shared" ca="1" si="28"/>
        <v/>
      </c>
    </row>
    <row r="1812" spans="6:6">
      <c r="F1812" s="130" t="str">
        <f t="shared" ca="1" si="28"/>
        <v/>
      </c>
    </row>
    <row r="1813" spans="6:6">
      <c r="F1813" s="130" t="str">
        <f t="shared" ca="1" si="28"/>
        <v/>
      </c>
    </row>
    <row r="1814" spans="6:6">
      <c r="F1814" s="130" t="str">
        <f t="shared" ca="1" si="28"/>
        <v/>
      </c>
    </row>
    <row r="1815" spans="6:6">
      <c r="F1815" s="130" t="str">
        <f t="shared" ca="1" si="28"/>
        <v/>
      </c>
    </row>
    <row r="1816" spans="6:6">
      <c r="F1816" s="130" t="str">
        <f t="shared" ca="1" si="28"/>
        <v/>
      </c>
    </row>
    <row r="1817" spans="6:6">
      <c r="F1817" s="130" t="str">
        <f t="shared" ca="1" si="28"/>
        <v/>
      </c>
    </row>
    <row r="1818" spans="6:6">
      <c r="F1818" s="130" t="str">
        <f t="shared" ca="1" si="28"/>
        <v/>
      </c>
    </row>
    <row r="1819" spans="6:6">
      <c r="F1819" s="130" t="str">
        <f t="shared" ca="1" si="28"/>
        <v/>
      </c>
    </row>
    <row r="1820" spans="6:6">
      <c r="F1820" s="130" t="str">
        <f t="shared" ca="1" si="28"/>
        <v/>
      </c>
    </row>
    <row r="1821" spans="6:6">
      <c r="F1821" s="130" t="str">
        <f t="shared" ca="1" si="28"/>
        <v/>
      </c>
    </row>
    <row r="1822" spans="6:6">
      <c r="F1822" s="130" t="str">
        <f t="shared" ca="1" si="28"/>
        <v/>
      </c>
    </row>
    <row r="1823" spans="6:6">
      <c r="F1823" s="130" t="str">
        <f t="shared" ca="1" si="28"/>
        <v/>
      </c>
    </row>
    <row r="1824" spans="6:6">
      <c r="F1824" s="130" t="str">
        <f t="shared" ca="1" si="28"/>
        <v/>
      </c>
    </row>
    <row r="1825" spans="6:6">
      <c r="F1825" s="130" t="str">
        <f t="shared" ca="1" si="28"/>
        <v/>
      </c>
    </row>
    <row r="1826" spans="6:6">
      <c r="F1826" s="130" t="str">
        <f t="shared" ca="1" si="28"/>
        <v/>
      </c>
    </row>
    <row r="1827" spans="6:6">
      <c r="F1827" s="130" t="str">
        <f t="shared" ca="1" si="28"/>
        <v/>
      </c>
    </row>
    <row r="1828" spans="6:6">
      <c r="F1828" s="130" t="str">
        <f t="shared" ca="1" si="28"/>
        <v/>
      </c>
    </row>
    <row r="1829" spans="6:6">
      <c r="F1829" s="130" t="str">
        <f t="shared" ca="1" si="28"/>
        <v/>
      </c>
    </row>
    <row r="1830" spans="6:6">
      <c r="F1830" s="130" t="str">
        <f t="shared" ca="1" si="28"/>
        <v/>
      </c>
    </row>
    <row r="1831" spans="6:6">
      <c r="F1831" s="130" t="str">
        <f t="shared" ca="1" si="28"/>
        <v/>
      </c>
    </row>
    <row r="1832" spans="6:6">
      <c r="F1832" s="130" t="str">
        <f t="shared" ca="1" si="28"/>
        <v/>
      </c>
    </row>
    <row r="1833" spans="6:6">
      <c r="F1833" s="130" t="str">
        <f t="shared" ca="1" si="28"/>
        <v/>
      </c>
    </row>
    <row r="1834" spans="6:6">
      <c r="F1834" s="130" t="str">
        <f t="shared" ca="1" si="28"/>
        <v/>
      </c>
    </row>
    <row r="1835" spans="6:6">
      <c r="F1835" s="130" t="str">
        <f t="shared" ca="1" si="28"/>
        <v/>
      </c>
    </row>
    <row r="1836" spans="6:6">
      <c r="F1836" s="130" t="str">
        <f t="shared" ca="1" si="28"/>
        <v/>
      </c>
    </row>
    <row r="1837" spans="6:6">
      <c r="F1837" s="130" t="str">
        <f t="shared" ca="1" si="28"/>
        <v/>
      </c>
    </row>
    <row r="1838" spans="6:6">
      <c r="F1838" s="130" t="str">
        <f t="shared" ca="1" si="28"/>
        <v/>
      </c>
    </row>
    <row r="1839" spans="6:6">
      <c r="F1839" s="130" t="str">
        <f t="shared" ca="1" si="28"/>
        <v/>
      </c>
    </row>
    <row r="1840" spans="6:6">
      <c r="F1840" s="130" t="str">
        <f t="shared" ca="1" si="28"/>
        <v/>
      </c>
    </row>
    <row r="1841" spans="6:6">
      <c r="F1841" s="130" t="str">
        <f t="shared" ca="1" si="28"/>
        <v/>
      </c>
    </row>
    <row r="1842" spans="6:6">
      <c r="F1842" s="130" t="str">
        <f t="shared" ca="1" si="28"/>
        <v/>
      </c>
    </row>
    <row r="1843" spans="6:6">
      <c r="F1843" s="130" t="str">
        <f t="shared" ca="1" si="28"/>
        <v/>
      </c>
    </row>
    <row r="1844" spans="6:6">
      <c r="F1844" s="130" t="str">
        <f t="shared" ca="1" si="28"/>
        <v/>
      </c>
    </row>
    <row r="1845" spans="6:6">
      <c r="F1845" s="130" t="str">
        <f t="shared" ca="1" si="28"/>
        <v/>
      </c>
    </row>
    <row r="1846" spans="6:6">
      <c r="F1846" s="130" t="str">
        <f t="shared" ca="1" si="28"/>
        <v/>
      </c>
    </row>
    <row r="1847" spans="6:6">
      <c r="F1847" s="130" t="str">
        <f t="shared" ca="1" si="28"/>
        <v/>
      </c>
    </row>
    <row r="1848" spans="6:6">
      <c r="F1848" s="130" t="str">
        <f t="shared" ca="1" si="28"/>
        <v/>
      </c>
    </row>
    <row r="1849" spans="6:6">
      <c r="F1849" s="130" t="str">
        <f t="shared" ca="1" si="28"/>
        <v/>
      </c>
    </row>
    <row r="1850" spans="6:6">
      <c r="F1850" s="130" t="str">
        <f t="shared" ca="1" si="28"/>
        <v/>
      </c>
    </row>
    <row r="1851" spans="6:6">
      <c r="F1851" s="130" t="str">
        <f t="shared" ca="1" si="28"/>
        <v/>
      </c>
    </row>
    <row r="1852" spans="6:6">
      <c r="F1852" s="130" t="str">
        <f t="shared" ca="1" si="28"/>
        <v/>
      </c>
    </row>
    <row r="1853" spans="6:6">
      <c r="F1853" s="130" t="str">
        <f t="shared" ca="1" si="28"/>
        <v/>
      </c>
    </row>
    <row r="1854" spans="6:6">
      <c r="F1854" s="130" t="str">
        <f t="shared" ca="1" si="28"/>
        <v/>
      </c>
    </row>
    <row r="1855" spans="6:6">
      <c r="F1855" s="130" t="str">
        <f t="shared" ca="1" si="28"/>
        <v/>
      </c>
    </row>
    <row r="1856" spans="6:6">
      <c r="F1856" s="130" t="str">
        <f t="shared" ca="1" si="28"/>
        <v/>
      </c>
    </row>
    <row r="1857" spans="6:6">
      <c r="F1857" s="130" t="str">
        <f t="shared" ca="1" si="28"/>
        <v/>
      </c>
    </row>
    <row r="1858" spans="6:6">
      <c r="F1858" s="130" t="str">
        <f t="shared" ca="1" si="28"/>
        <v/>
      </c>
    </row>
    <row r="1859" spans="6:6">
      <c r="F1859" s="130" t="str">
        <f t="shared" ca="1" si="28"/>
        <v/>
      </c>
    </row>
    <row r="1860" spans="6:6">
      <c r="F1860" s="130" t="str">
        <f t="shared" ref="F1860:F1923" ca="1" si="29">IFERROR(_xlfn.IFS(D1860="Chèque",1,D1860="Cash",2,D1860="CV",3),"")</f>
        <v/>
      </c>
    </row>
    <row r="1861" spans="6:6">
      <c r="F1861" s="130" t="str">
        <f t="shared" ca="1" si="29"/>
        <v/>
      </c>
    </row>
    <row r="1862" spans="6:6">
      <c r="F1862" s="130" t="str">
        <f t="shared" ca="1" si="29"/>
        <v/>
      </c>
    </row>
    <row r="1863" spans="6:6">
      <c r="F1863" s="130" t="str">
        <f t="shared" ca="1" si="29"/>
        <v/>
      </c>
    </row>
    <row r="1864" spans="6:6">
      <c r="F1864" s="130" t="str">
        <f t="shared" ca="1" si="29"/>
        <v/>
      </c>
    </row>
    <row r="1865" spans="6:6">
      <c r="F1865" s="130" t="str">
        <f t="shared" ca="1" si="29"/>
        <v/>
      </c>
    </row>
    <row r="1866" spans="6:6">
      <c r="F1866" s="130" t="str">
        <f t="shared" ca="1" si="29"/>
        <v/>
      </c>
    </row>
    <row r="1867" spans="6:6">
      <c r="F1867" s="130" t="str">
        <f t="shared" ca="1" si="29"/>
        <v/>
      </c>
    </row>
    <row r="1868" spans="6:6">
      <c r="F1868" s="130" t="str">
        <f t="shared" ca="1" si="29"/>
        <v/>
      </c>
    </row>
    <row r="1869" spans="6:6">
      <c r="F1869" s="130" t="str">
        <f t="shared" ca="1" si="29"/>
        <v/>
      </c>
    </row>
    <row r="1870" spans="6:6">
      <c r="F1870" s="130" t="str">
        <f t="shared" ca="1" si="29"/>
        <v/>
      </c>
    </row>
    <row r="1871" spans="6:6">
      <c r="F1871" s="130" t="str">
        <f t="shared" ca="1" si="29"/>
        <v/>
      </c>
    </row>
    <row r="1872" spans="6:6">
      <c r="F1872" s="130" t="str">
        <f t="shared" ca="1" si="29"/>
        <v/>
      </c>
    </row>
    <row r="1873" spans="6:6">
      <c r="F1873" s="130" t="str">
        <f t="shared" ca="1" si="29"/>
        <v/>
      </c>
    </row>
    <row r="1874" spans="6:6">
      <c r="F1874" s="130" t="str">
        <f t="shared" ca="1" si="29"/>
        <v/>
      </c>
    </row>
    <row r="1875" spans="6:6">
      <c r="F1875" s="130" t="str">
        <f t="shared" ca="1" si="29"/>
        <v/>
      </c>
    </row>
    <row r="1876" spans="6:6">
      <c r="F1876" s="130" t="str">
        <f t="shared" ca="1" si="29"/>
        <v/>
      </c>
    </row>
    <row r="1877" spans="6:6">
      <c r="F1877" s="130" t="str">
        <f t="shared" ca="1" si="29"/>
        <v/>
      </c>
    </row>
    <row r="1878" spans="6:6">
      <c r="F1878" s="130" t="str">
        <f t="shared" ca="1" si="29"/>
        <v/>
      </c>
    </row>
    <row r="1879" spans="6:6">
      <c r="F1879" s="130" t="str">
        <f t="shared" ca="1" si="29"/>
        <v/>
      </c>
    </row>
    <row r="1880" spans="6:6">
      <c r="F1880" s="130" t="str">
        <f t="shared" ca="1" si="29"/>
        <v/>
      </c>
    </row>
    <row r="1881" spans="6:6">
      <c r="F1881" s="130" t="str">
        <f t="shared" ca="1" si="29"/>
        <v/>
      </c>
    </row>
    <row r="1882" spans="6:6">
      <c r="F1882" s="130" t="str">
        <f t="shared" ca="1" si="29"/>
        <v/>
      </c>
    </row>
    <row r="1883" spans="6:6">
      <c r="F1883" s="130" t="str">
        <f t="shared" ca="1" si="29"/>
        <v/>
      </c>
    </row>
    <row r="1884" spans="6:6">
      <c r="F1884" s="130" t="str">
        <f t="shared" ca="1" si="29"/>
        <v/>
      </c>
    </row>
    <row r="1885" spans="6:6">
      <c r="F1885" s="130" t="str">
        <f t="shared" ca="1" si="29"/>
        <v/>
      </c>
    </row>
    <row r="1886" spans="6:6">
      <c r="F1886" s="130" t="str">
        <f t="shared" ca="1" si="29"/>
        <v/>
      </c>
    </row>
    <row r="1887" spans="6:6">
      <c r="F1887" s="130" t="str">
        <f t="shared" ca="1" si="29"/>
        <v/>
      </c>
    </row>
    <row r="1888" spans="6:6">
      <c r="F1888" s="130" t="str">
        <f t="shared" ca="1" si="29"/>
        <v/>
      </c>
    </row>
    <row r="1889" spans="6:6">
      <c r="F1889" s="130" t="str">
        <f t="shared" ca="1" si="29"/>
        <v/>
      </c>
    </row>
    <row r="1890" spans="6:6">
      <c r="F1890" s="130" t="str">
        <f t="shared" ca="1" si="29"/>
        <v/>
      </c>
    </row>
    <row r="1891" spans="6:6">
      <c r="F1891" s="130" t="str">
        <f t="shared" ca="1" si="29"/>
        <v/>
      </c>
    </row>
    <row r="1892" spans="6:6">
      <c r="F1892" s="130" t="str">
        <f t="shared" ca="1" si="29"/>
        <v/>
      </c>
    </row>
    <row r="1893" spans="6:6">
      <c r="F1893" s="130" t="str">
        <f t="shared" ca="1" si="29"/>
        <v/>
      </c>
    </row>
    <row r="1894" spans="6:6">
      <c r="F1894" s="130" t="str">
        <f t="shared" ca="1" si="29"/>
        <v/>
      </c>
    </row>
    <row r="1895" spans="6:6">
      <c r="F1895" s="130" t="str">
        <f t="shared" ca="1" si="29"/>
        <v/>
      </c>
    </row>
    <row r="1896" spans="6:6">
      <c r="F1896" s="130" t="str">
        <f t="shared" ca="1" si="29"/>
        <v/>
      </c>
    </row>
    <row r="1897" spans="6:6">
      <c r="F1897" s="130" t="str">
        <f t="shared" ca="1" si="29"/>
        <v/>
      </c>
    </row>
    <row r="1898" spans="6:6">
      <c r="F1898" s="130" t="str">
        <f t="shared" ca="1" si="29"/>
        <v/>
      </c>
    </row>
    <row r="1899" spans="6:6">
      <c r="F1899" s="130" t="str">
        <f t="shared" ca="1" si="29"/>
        <v/>
      </c>
    </row>
    <row r="1900" spans="6:6">
      <c r="F1900" s="130" t="str">
        <f t="shared" ca="1" si="29"/>
        <v/>
      </c>
    </row>
    <row r="1901" spans="6:6">
      <c r="F1901" s="130" t="str">
        <f t="shared" ca="1" si="29"/>
        <v/>
      </c>
    </row>
    <row r="1902" spans="6:6">
      <c r="F1902" s="130" t="str">
        <f t="shared" ca="1" si="29"/>
        <v/>
      </c>
    </row>
    <row r="1903" spans="6:6">
      <c r="F1903" s="130" t="str">
        <f t="shared" ca="1" si="29"/>
        <v/>
      </c>
    </row>
    <row r="1904" spans="6:6">
      <c r="F1904" s="130" t="str">
        <f t="shared" ca="1" si="29"/>
        <v/>
      </c>
    </row>
    <row r="1905" spans="6:6">
      <c r="F1905" s="130" t="str">
        <f t="shared" ca="1" si="29"/>
        <v/>
      </c>
    </row>
    <row r="1906" spans="6:6">
      <c r="F1906" s="130" t="str">
        <f t="shared" ca="1" si="29"/>
        <v/>
      </c>
    </row>
    <row r="1907" spans="6:6">
      <c r="F1907" s="130" t="str">
        <f t="shared" ca="1" si="29"/>
        <v/>
      </c>
    </row>
    <row r="1908" spans="6:6">
      <c r="F1908" s="130" t="str">
        <f t="shared" ca="1" si="29"/>
        <v/>
      </c>
    </row>
    <row r="1909" spans="6:6">
      <c r="F1909" s="130" t="str">
        <f t="shared" ca="1" si="29"/>
        <v/>
      </c>
    </row>
    <row r="1910" spans="6:6">
      <c r="F1910" s="130" t="str">
        <f t="shared" ca="1" si="29"/>
        <v/>
      </c>
    </row>
    <row r="1911" spans="6:6">
      <c r="F1911" s="130" t="str">
        <f t="shared" ca="1" si="29"/>
        <v/>
      </c>
    </row>
    <row r="1912" spans="6:6">
      <c r="F1912" s="130" t="str">
        <f t="shared" ca="1" si="29"/>
        <v/>
      </c>
    </row>
    <row r="1913" spans="6:6">
      <c r="F1913" s="130" t="str">
        <f t="shared" ca="1" si="29"/>
        <v/>
      </c>
    </row>
    <row r="1914" spans="6:6">
      <c r="F1914" s="130" t="str">
        <f t="shared" ca="1" si="29"/>
        <v/>
      </c>
    </row>
    <row r="1915" spans="6:6">
      <c r="F1915" s="130" t="str">
        <f t="shared" ca="1" si="29"/>
        <v/>
      </c>
    </row>
    <row r="1916" spans="6:6">
      <c r="F1916" s="130" t="str">
        <f t="shared" ca="1" si="29"/>
        <v/>
      </c>
    </row>
    <row r="1917" spans="6:6">
      <c r="F1917" s="130" t="str">
        <f t="shared" ca="1" si="29"/>
        <v/>
      </c>
    </row>
    <row r="1918" spans="6:6">
      <c r="F1918" s="130" t="str">
        <f t="shared" ca="1" si="29"/>
        <v/>
      </c>
    </row>
    <row r="1919" spans="6:6">
      <c r="F1919" s="130" t="str">
        <f t="shared" ca="1" si="29"/>
        <v/>
      </c>
    </row>
    <row r="1920" spans="6:6">
      <c r="F1920" s="130" t="str">
        <f t="shared" ca="1" si="29"/>
        <v/>
      </c>
    </row>
    <row r="1921" spans="6:6">
      <c r="F1921" s="130" t="str">
        <f t="shared" ca="1" si="29"/>
        <v/>
      </c>
    </row>
    <row r="1922" spans="6:6">
      <c r="F1922" s="130" t="str">
        <f t="shared" ca="1" si="29"/>
        <v/>
      </c>
    </row>
    <row r="1923" spans="6:6">
      <c r="F1923" s="130" t="str">
        <f t="shared" ca="1" si="29"/>
        <v/>
      </c>
    </row>
    <row r="1924" spans="6:6">
      <c r="F1924" s="130" t="str">
        <f t="shared" ref="F1924:F1987" ca="1" si="30">IFERROR(_xlfn.IFS(D1924="Chèque",1,D1924="Cash",2,D1924="CV",3),"")</f>
        <v/>
      </c>
    </row>
    <row r="1925" spans="6:6">
      <c r="F1925" s="130" t="str">
        <f t="shared" ca="1" si="30"/>
        <v/>
      </c>
    </row>
    <row r="1926" spans="6:6">
      <c r="F1926" s="130" t="str">
        <f t="shared" ca="1" si="30"/>
        <v/>
      </c>
    </row>
    <row r="1927" spans="6:6">
      <c r="F1927" s="130" t="str">
        <f t="shared" ca="1" si="30"/>
        <v/>
      </c>
    </row>
    <row r="1928" spans="6:6">
      <c r="F1928" s="130" t="str">
        <f t="shared" ca="1" si="30"/>
        <v/>
      </c>
    </row>
    <row r="1929" spans="6:6">
      <c r="F1929" s="130" t="str">
        <f t="shared" ca="1" si="30"/>
        <v/>
      </c>
    </row>
    <row r="1930" spans="6:6">
      <c r="F1930" s="130" t="str">
        <f t="shared" ca="1" si="30"/>
        <v/>
      </c>
    </row>
    <row r="1931" spans="6:6">
      <c r="F1931" s="130" t="str">
        <f t="shared" ca="1" si="30"/>
        <v/>
      </c>
    </row>
    <row r="1932" spans="6:6">
      <c r="F1932" s="130" t="str">
        <f t="shared" ca="1" si="30"/>
        <v/>
      </c>
    </row>
    <row r="1933" spans="6:6">
      <c r="F1933" s="130" t="str">
        <f t="shared" ca="1" si="30"/>
        <v/>
      </c>
    </row>
    <row r="1934" spans="6:6">
      <c r="F1934" s="130" t="str">
        <f t="shared" ca="1" si="30"/>
        <v/>
      </c>
    </row>
    <row r="1935" spans="6:6">
      <c r="F1935" s="130" t="str">
        <f t="shared" ca="1" si="30"/>
        <v/>
      </c>
    </row>
    <row r="1936" spans="6:6">
      <c r="F1936" s="130" t="str">
        <f t="shared" ca="1" si="30"/>
        <v/>
      </c>
    </row>
    <row r="1937" spans="6:6">
      <c r="F1937" s="130" t="str">
        <f t="shared" ca="1" si="30"/>
        <v/>
      </c>
    </row>
    <row r="1938" spans="6:6">
      <c r="F1938" s="130" t="str">
        <f t="shared" ca="1" si="30"/>
        <v/>
      </c>
    </row>
    <row r="1939" spans="6:6">
      <c r="F1939" s="130" t="str">
        <f t="shared" ca="1" si="30"/>
        <v/>
      </c>
    </row>
    <row r="1940" spans="6:6">
      <c r="F1940" s="130" t="str">
        <f t="shared" ca="1" si="30"/>
        <v/>
      </c>
    </row>
    <row r="1941" spans="6:6">
      <c r="F1941" s="130" t="str">
        <f t="shared" ca="1" si="30"/>
        <v/>
      </c>
    </row>
    <row r="1942" spans="6:6">
      <c r="F1942" s="130" t="str">
        <f t="shared" ca="1" si="30"/>
        <v/>
      </c>
    </row>
    <row r="1943" spans="6:6">
      <c r="F1943" s="130" t="str">
        <f t="shared" ca="1" si="30"/>
        <v/>
      </c>
    </row>
    <row r="1944" spans="6:6">
      <c r="F1944" s="130" t="str">
        <f t="shared" ca="1" si="30"/>
        <v/>
      </c>
    </row>
    <row r="1945" spans="6:6">
      <c r="F1945" s="130" t="str">
        <f t="shared" ca="1" si="30"/>
        <v/>
      </c>
    </row>
    <row r="1946" spans="6:6">
      <c r="F1946" s="130" t="str">
        <f t="shared" ca="1" si="30"/>
        <v/>
      </c>
    </row>
    <row r="1947" spans="6:6">
      <c r="F1947" s="130" t="str">
        <f t="shared" ca="1" si="30"/>
        <v/>
      </c>
    </row>
    <row r="1948" spans="6:6">
      <c r="F1948" s="130" t="str">
        <f t="shared" ca="1" si="30"/>
        <v/>
      </c>
    </row>
    <row r="1949" spans="6:6">
      <c r="F1949" s="130" t="str">
        <f t="shared" ca="1" si="30"/>
        <v/>
      </c>
    </row>
    <row r="1950" spans="6:6">
      <c r="F1950" s="130" t="str">
        <f t="shared" ca="1" si="30"/>
        <v/>
      </c>
    </row>
    <row r="1951" spans="6:6">
      <c r="F1951" s="130" t="str">
        <f t="shared" ca="1" si="30"/>
        <v/>
      </c>
    </row>
    <row r="1952" spans="6:6">
      <c r="F1952" s="130" t="str">
        <f t="shared" ca="1" si="30"/>
        <v/>
      </c>
    </row>
    <row r="1953" spans="6:6">
      <c r="F1953" s="130" t="str">
        <f t="shared" ca="1" si="30"/>
        <v/>
      </c>
    </row>
    <row r="1954" spans="6:6">
      <c r="F1954" s="130" t="str">
        <f t="shared" ca="1" si="30"/>
        <v/>
      </c>
    </row>
    <row r="1955" spans="6:6">
      <c r="F1955" s="130" t="str">
        <f t="shared" ca="1" si="30"/>
        <v/>
      </c>
    </row>
    <row r="1956" spans="6:6">
      <c r="F1956" s="130" t="str">
        <f t="shared" ca="1" si="30"/>
        <v/>
      </c>
    </row>
    <row r="1957" spans="6:6">
      <c r="F1957" s="130" t="str">
        <f t="shared" ca="1" si="30"/>
        <v/>
      </c>
    </row>
    <row r="1958" spans="6:6">
      <c r="F1958" s="130" t="str">
        <f t="shared" ca="1" si="30"/>
        <v/>
      </c>
    </row>
    <row r="1959" spans="6:6">
      <c r="F1959" s="130" t="str">
        <f t="shared" ca="1" si="30"/>
        <v/>
      </c>
    </row>
    <row r="1960" spans="6:6">
      <c r="F1960" s="130" t="str">
        <f t="shared" ca="1" si="30"/>
        <v/>
      </c>
    </row>
    <row r="1961" spans="6:6">
      <c r="F1961" s="130" t="str">
        <f t="shared" ca="1" si="30"/>
        <v/>
      </c>
    </row>
    <row r="1962" spans="6:6">
      <c r="F1962" s="130" t="str">
        <f t="shared" ca="1" si="30"/>
        <v/>
      </c>
    </row>
    <row r="1963" spans="6:6">
      <c r="F1963" s="130" t="str">
        <f t="shared" ca="1" si="30"/>
        <v/>
      </c>
    </row>
    <row r="1964" spans="6:6">
      <c r="F1964" s="130" t="str">
        <f t="shared" ca="1" si="30"/>
        <v/>
      </c>
    </row>
    <row r="1965" spans="6:6">
      <c r="F1965" s="130" t="str">
        <f t="shared" ca="1" si="30"/>
        <v/>
      </c>
    </row>
    <row r="1966" spans="6:6">
      <c r="F1966" s="130" t="str">
        <f t="shared" ca="1" si="30"/>
        <v/>
      </c>
    </row>
    <row r="1967" spans="6:6">
      <c r="F1967" s="130" t="str">
        <f t="shared" ca="1" si="30"/>
        <v/>
      </c>
    </row>
    <row r="1968" spans="6:6">
      <c r="F1968" s="130" t="str">
        <f t="shared" ca="1" si="30"/>
        <v/>
      </c>
    </row>
    <row r="1969" spans="6:6">
      <c r="F1969" s="130" t="str">
        <f t="shared" ca="1" si="30"/>
        <v/>
      </c>
    </row>
    <row r="1970" spans="6:6">
      <c r="F1970" s="130" t="str">
        <f t="shared" ca="1" si="30"/>
        <v/>
      </c>
    </row>
    <row r="1971" spans="6:6">
      <c r="F1971" s="130" t="str">
        <f t="shared" ca="1" si="30"/>
        <v/>
      </c>
    </row>
    <row r="1972" spans="6:6">
      <c r="F1972" s="130" t="str">
        <f t="shared" ca="1" si="30"/>
        <v/>
      </c>
    </row>
    <row r="1973" spans="6:6">
      <c r="F1973" s="130" t="str">
        <f t="shared" ca="1" si="30"/>
        <v/>
      </c>
    </row>
    <row r="1974" spans="6:6">
      <c r="F1974" s="130" t="str">
        <f t="shared" ca="1" si="30"/>
        <v/>
      </c>
    </row>
    <row r="1975" spans="6:6">
      <c r="F1975" s="130" t="str">
        <f t="shared" ca="1" si="30"/>
        <v/>
      </c>
    </row>
    <row r="1976" spans="6:6">
      <c r="F1976" s="130" t="str">
        <f t="shared" ca="1" si="30"/>
        <v/>
      </c>
    </row>
    <row r="1977" spans="6:6">
      <c r="F1977" s="130" t="str">
        <f t="shared" ca="1" si="30"/>
        <v/>
      </c>
    </row>
    <row r="1978" spans="6:6">
      <c r="F1978" s="130" t="str">
        <f t="shared" ca="1" si="30"/>
        <v/>
      </c>
    </row>
    <row r="1979" spans="6:6">
      <c r="F1979" s="130" t="str">
        <f t="shared" ca="1" si="30"/>
        <v/>
      </c>
    </row>
    <row r="1980" spans="6:6">
      <c r="F1980" s="130" t="str">
        <f t="shared" ca="1" si="30"/>
        <v/>
      </c>
    </row>
    <row r="1981" spans="6:6">
      <c r="F1981" s="130" t="str">
        <f t="shared" ca="1" si="30"/>
        <v/>
      </c>
    </row>
    <row r="1982" spans="6:6">
      <c r="F1982" s="130" t="str">
        <f t="shared" ca="1" si="30"/>
        <v/>
      </c>
    </row>
    <row r="1983" spans="6:6">
      <c r="F1983" s="130" t="str">
        <f t="shared" ca="1" si="30"/>
        <v/>
      </c>
    </row>
    <row r="1984" spans="6:6">
      <c r="F1984" s="130" t="str">
        <f t="shared" ca="1" si="30"/>
        <v/>
      </c>
    </row>
    <row r="1985" spans="6:6">
      <c r="F1985" s="130" t="str">
        <f t="shared" ca="1" si="30"/>
        <v/>
      </c>
    </row>
    <row r="1986" spans="6:6">
      <c r="F1986" s="130" t="str">
        <f t="shared" ca="1" si="30"/>
        <v/>
      </c>
    </row>
    <row r="1987" spans="6:6">
      <c r="F1987" s="130" t="str">
        <f t="shared" ca="1" si="30"/>
        <v/>
      </c>
    </row>
    <row r="1988" spans="6:6">
      <c r="F1988" s="130" t="str">
        <f t="shared" ref="F1988:F2051" ca="1" si="31">IFERROR(_xlfn.IFS(D1988="Chèque",1,D1988="Cash",2,D1988="CV",3),"")</f>
        <v/>
      </c>
    </row>
    <row r="1989" spans="6:6">
      <c r="F1989" s="130" t="str">
        <f t="shared" ca="1" si="31"/>
        <v/>
      </c>
    </row>
    <row r="1990" spans="6:6">
      <c r="F1990" s="130" t="str">
        <f t="shared" ca="1" si="31"/>
        <v/>
      </c>
    </row>
    <row r="1991" spans="6:6">
      <c r="F1991" s="130" t="str">
        <f t="shared" ca="1" si="31"/>
        <v/>
      </c>
    </row>
    <row r="1992" spans="6:6">
      <c r="F1992" s="130" t="str">
        <f t="shared" ca="1" si="31"/>
        <v/>
      </c>
    </row>
    <row r="1993" spans="6:6">
      <c r="F1993" s="130" t="str">
        <f t="shared" ca="1" si="31"/>
        <v/>
      </c>
    </row>
    <row r="1994" spans="6:6">
      <c r="F1994" s="130" t="str">
        <f t="shared" ca="1" si="31"/>
        <v/>
      </c>
    </row>
    <row r="1995" spans="6:6">
      <c r="F1995" s="130" t="str">
        <f t="shared" ca="1" si="31"/>
        <v/>
      </c>
    </row>
    <row r="1996" spans="6:6">
      <c r="F1996" s="130" t="str">
        <f t="shared" ca="1" si="31"/>
        <v/>
      </c>
    </row>
    <row r="1997" spans="6:6">
      <c r="F1997" s="130" t="str">
        <f t="shared" ca="1" si="31"/>
        <v/>
      </c>
    </row>
    <row r="1998" spans="6:6">
      <c r="F1998" s="130" t="str">
        <f t="shared" ca="1" si="31"/>
        <v/>
      </c>
    </row>
    <row r="1999" spans="6:6">
      <c r="F1999" s="130" t="str">
        <f t="shared" ca="1" si="31"/>
        <v/>
      </c>
    </row>
    <row r="2000" spans="6:6">
      <c r="F2000" s="130" t="str">
        <f t="shared" ca="1" si="31"/>
        <v/>
      </c>
    </row>
    <row r="2001" spans="6:6">
      <c r="F2001" s="130" t="str">
        <f t="shared" ca="1" si="31"/>
        <v/>
      </c>
    </row>
    <row r="2002" spans="6:6">
      <c r="F2002" s="130" t="str">
        <f t="shared" ca="1" si="31"/>
        <v/>
      </c>
    </row>
    <row r="2003" spans="6:6">
      <c r="F2003" s="130" t="str">
        <f t="shared" ca="1" si="31"/>
        <v/>
      </c>
    </row>
    <row r="2004" spans="6:6">
      <c r="F2004" s="130" t="str">
        <f t="shared" ca="1" si="31"/>
        <v/>
      </c>
    </row>
    <row r="2005" spans="6:6">
      <c r="F2005" s="130" t="str">
        <f t="shared" ca="1" si="31"/>
        <v/>
      </c>
    </row>
    <row r="2006" spans="6:6">
      <c r="F2006" s="130" t="str">
        <f t="shared" ca="1" si="31"/>
        <v/>
      </c>
    </row>
    <row r="2007" spans="6:6">
      <c r="F2007" s="130" t="str">
        <f t="shared" ca="1" si="31"/>
        <v/>
      </c>
    </row>
    <row r="2008" spans="6:6">
      <c r="F2008" s="130" t="str">
        <f t="shared" ca="1" si="31"/>
        <v/>
      </c>
    </row>
    <row r="2009" spans="6:6">
      <c r="F2009" s="130" t="str">
        <f t="shared" ca="1" si="31"/>
        <v/>
      </c>
    </row>
    <row r="2010" spans="6:6">
      <c r="F2010" s="130" t="str">
        <f t="shared" ca="1" si="31"/>
        <v/>
      </c>
    </row>
    <row r="2011" spans="6:6">
      <c r="F2011" s="130" t="str">
        <f t="shared" ca="1" si="31"/>
        <v/>
      </c>
    </row>
    <row r="2012" spans="6:6">
      <c r="F2012" s="130" t="str">
        <f t="shared" ca="1" si="31"/>
        <v/>
      </c>
    </row>
    <row r="2013" spans="6:6">
      <c r="F2013" s="130" t="str">
        <f t="shared" ca="1" si="31"/>
        <v/>
      </c>
    </row>
    <row r="2014" spans="6:6">
      <c r="F2014" s="130" t="str">
        <f t="shared" ca="1" si="31"/>
        <v/>
      </c>
    </row>
    <row r="2015" spans="6:6">
      <c r="F2015" s="130" t="str">
        <f t="shared" ca="1" si="31"/>
        <v/>
      </c>
    </row>
    <row r="2016" spans="6:6">
      <c r="F2016" s="130" t="str">
        <f t="shared" ca="1" si="31"/>
        <v/>
      </c>
    </row>
    <row r="2017" spans="6:6">
      <c r="F2017" s="130" t="str">
        <f t="shared" ca="1" si="31"/>
        <v/>
      </c>
    </row>
    <row r="2018" spans="6:6">
      <c r="F2018" s="130" t="str">
        <f t="shared" ca="1" si="31"/>
        <v/>
      </c>
    </row>
    <row r="2019" spans="6:6">
      <c r="F2019" s="130" t="str">
        <f t="shared" ca="1" si="31"/>
        <v/>
      </c>
    </row>
    <row r="2020" spans="6:6">
      <c r="F2020" s="130" t="str">
        <f t="shared" ca="1" si="31"/>
        <v/>
      </c>
    </row>
    <row r="2021" spans="6:6">
      <c r="F2021" s="130" t="str">
        <f t="shared" ca="1" si="31"/>
        <v/>
      </c>
    </row>
    <row r="2022" spans="6:6">
      <c r="F2022" s="130" t="str">
        <f t="shared" ca="1" si="31"/>
        <v/>
      </c>
    </row>
    <row r="2023" spans="6:6">
      <c r="F2023" s="130" t="str">
        <f t="shared" ca="1" si="31"/>
        <v/>
      </c>
    </row>
    <row r="2024" spans="6:6">
      <c r="F2024" s="130" t="str">
        <f t="shared" ca="1" si="31"/>
        <v/>
      </c>
    </row>
    <row r="2025" spans="6:6">
      <c r="F2025" s="130" t="str">
        <f t="shared" ca="1" si="31"/>
        <v/>
      </c>
    </row>
    <row r="2026" spans="6:6">
      <c r="F2026" s="130" t="str">
        <f t="shared" ca="1" si="31"/>
        <v/>
      </c>
    </row>
    <row r="2027" spans="6:6">
      <c r="F2027" s="130" t="str">
        <f t="shared" ca="1" si="31"/>
        <v/>
      </c>
    </row>
    <row r="2028" spans="6:6">
      <c r="F2028" s="130" t="str">
        <f t="shared" ca="1" si="31"/>
        <v/>
      </c>
    </row>
    <row r="2029" spans="6:6">
      <c r="F2029" s="130" t="str">
        <f t="shared" ca="1" si="31"/>
        <v/>
      </c>
    </row>
    <row r="2030" spans="6:6">
      <c r="F2030" s="130" t="str">
        <f t="shared" ca="1" si="31"/>
        <v/>
      </c>
    </row>
    <row r="2031" spans="6:6">
      <c r="F2031" s="130" t="str">
        <f t="shared" ca="1" si="31"/>
        <v/>
      </c>
    </row>
    <row r="2032" spans="6:6">
      <c r="F2032" s="130" t="str">
        <f t="shared" ca="1" si="31"/>
        <v/>
      </c>
    </row>
    <row r="2033" spans="6:6">
      <c r="F2033" s="130" t="str">
        <f t="shared" ca="1" si="31"/>
        <v/>
      </c>
    </row>
    <row r="2034" spans="6:6">
      <c r="F2034" s="130" t="str">
        <f t="shared" ca="1" si="31"/>
        <v/>
      </c>
    </row>
    <row r="2035" spans="6:6">
      <c r="F2035" s="130" t="str">
        <f t="shared" ca="1" si="31"/>
        <v/>
      </c>
    </row>
    <row r="2036" spans="6:6">
      <c r="F2036" s="130" t="str">
        <f t="shared" ca="1" si="31"/>
        <v/>
      </c>
    </row>
    <row r="2037" spans="6:6">
      <c r="F2037" s="130" t="str">
        <f t="shared" ca="1" si="31"/>
        <v/>
      </c>
    </row>
    <row r="2038" spans="6:6">
      <c r="F2038" s="130" t="str">
        <f t="shared" ca="1" si="31"/>
        <v/>
      </c>
    </row>
    <row r="2039" spans="6:6">
      <c r="F2039" s="130" t="str">
        <f t="shared" ca="1" si="31"/>
        <v/>
      </c>
    </row>
    <row r="2040" spans="6:6">
      <c r="F2040" s="130" t="str">
        <f t="shared" ca="1" si="31"/>
        <v/>
      </c>
    </row>
    <row r="2041" spans="6:6">
      <c r="F2041" s="130" t="str">
        <f t="shared" ca="1" si="31"/>
        <v/>
      </c>
    </row>
    <row r="2042" spans="6:6">
      <c r="F2042" s="130" t="str">
        <f t="shared" ca="1" si="31"/>
        <v/>
      </c>
    </row>
    <row r="2043" spans="6:6">
      <c r="F2043" s="130" t="str">
        <f t="shared" ca="1" si="31"/>
        <v/>
      </c>
    </row>
    <row r="2044" spans="6:6">
      <c r="F2044" s="130" t="str">
        <f t="shared" ca="1" si="31"/>
        <v/>
      </c>
    </row>
    <row r="2045" spans="6:6">
      <c r="F2045" s="130" t="str">
        <f t="shared" ca="1" si="31"/>
        <v/>
      </c>
    </row>
    <row r="2046" spans="6:6">
      <c r="F2046" s="130" t="str">
        <f t="shared" ca="1" si="31"/>
        <v/>
      </c>
    </row>
    <row r="2047" spans="6:6">
      <c r="F2047" s="130" t="str">
        <f t="shared" ca="1" si="31"/>
        <v/>
      </c>
    </row>
    <row r="2048" spans="6:6">
      <c r="F2048" s="130" t="str">
        <f t="shared" ca="1" si="31"/>
        <v/>
      </c>
    </row>
    <row r="2049" spans="6:6">
      <c r="F2049" s="130" t="str">
        <f t="shared" ca="1" si="31"/>
        <v/>
      </c>
    </row>
    <row r="2050" spans="6:6">
      <c r="F2050" s="130" t="str">
        <f t="shared" ca="1" si="31"/>
        <v/>
      </c>
    </row>
    <row r="2051" spans="6:6">
      <c r="F2051" s="130" t="str">
        <f t="shared" ca="1" si="31"/>
        <v/>
      </c>
    </row>
    <row r="2052" spans="6:6">
      <c r="F2052" s="130" t="str">
        <f t="shared" ref="F2052:F2115" ca="1" si="32">IFERROR(_xlfn.IFS(D2052="Chèque",1,D2052="Cash",2,D2052="CV",3),"")</f>
        <v/>
      </c>
    </row>
    <row r="2053" spans="6:6">
      <c r="F2053" s="130" t="str">
        <f t="shared" ca="1" si="32"/>
        <v/>
      </c>
    </row>
    <row r="2054" spans="6:6">
      <c r="F2054" s="130" t="str">
        <f t="shared" ca="1" si="32"/>
        <v/>
      </c>
    </row>
    <row r="2055" spans="6:6">
      <c r="F2055" s="130" t="str">
        <f t="shared" ca="1" si="32"/>
        <v/>
      </c>
    </row>
    <row r="2056" spans="6:6">
      <c r="F2056" s="130" t="str">
        <f t="shared" ca="1" si="32"/>
        <v/>
      </c>
    </row>
    <row r="2057" spans="6:6">
      <c r="F2057" s="130" t="str">
        <f t="shared" ca="1" si="32"/>
        <v/>
      </c>
    </row>
    <row r="2058" spans="6:6">
      <c r="F2058" s="130" t="str">
        <f t="shared" ca="1" si="32"/>
        <v/>
      </c>
    </row>
    <row r="2059" spans="6:6">
      <c r="F2059" s="130" t="str">
        <f t="shared" ca="1" si="32"/>
        <v/>
      </c>
    </row>
    <row r="2060" spans="6:6">
      <c r="F2060" s="130" t="str">
        <f t="shared" ca="1" si="32"/>
        <v/>
      </c>
    </row>
    <row r="2061" spans="6:6">
      <c r="F2061" s="130" t="str">
        <f t="shared" ca="1" si="32"/>
        <v/>
      </c>
    </row>
    <row r="2062" spans="6:6">
      <c r="F2062" s="130" t="str">
        <f t="shared" ca="1" si="32"/>
        <v/>
      </c>
    </row>
    <row r="2063" spans="6:6">
      <c r="F2063" s="130" t="str">
        <f t="shared" ca="1" si="32"/>
        <v/>
      </c>
    </row>
    <row r="2064" spans="6:6">
      <c r="F2064" s="130" t="str">
        <f t="shared" ca="1" si="32"/>
        <v/>
      </c>
    </row>
    <row r="2065" spans="6:6">
      <c r="F2065" s="130" t="str">
        <f t="shared" ca="1" si="32"/>
        <v/>
      </c>
    </row>
    <row r="2066" spans="6:6">
      <c r="F2066" s="130" t="str">
        <f t="shared" ca="1" si="32"/>
        <v/>
      </c>
    </row>
    <row r="2067" spans="6:6">
      <c r="F2067" s="130" t="str">
        <f t="shared" ca="1" si="32"/>
        <v/>
      </c>
    </row>
    <row r="2068" spans="6:6">
      <c r="F2068" s="130" t="str">
        <f t="shared" ca="1" si="32"/>
        <v/>
      </c>
    </row>
    <row r="2069" spans="6:6">
      <c r="F2069" s="130" t="str">
        <f t="shared" ca="1" si="32"/>
        <v/>
      </c>
    </row>
    <row r="2070" spans="6:6">
      <c r="F2070" s="130" t="str">
        <f t="shared" ca="1" si="32"/>
        <v/>
      </c>
    </row>
    <row r="2071" spans="6:6">
      <c r="F2071" s="130" t="str">
        <f t="shared" ca="1" si="32"/>
        <v/>
      </c>
    </row>
    <row r="2072" spans="6:6">
      <c r="F2072" s="130" t="str">
        <f t="shared" ca="1" si="32"/>
        <v/>
      </c>
    </row>
    <row r="2073" spans="6:6">
      <c r="F2073" s="130" t="str">
        <f t="shared" ca="1" si="32"/>
        <v/>
      </c>
    </row>
    <row r="2074" spans="6:6">
      <c r="F2074" s="130" t="str">
        <f t="shared" ca="1" si="32"/>
        <v/>
      </c>
    </row>
    <row r="2075" spans="6:6">
      <c r="F2075" s="130" t="str">
        <f t="shared" ca="1" si="32"/>
        <v/>
      </c>
    </row>
    <row r="2076" spans="6:6">
      <c r="F2076" s="130" t="str">
        <f t="shared" ca="1" si="32"/>
        <v/>
      </c>
    </row>
    <row r="2077" spans="6:6">
      <c r="F2077" s="130" t="str">
        <f t="shared" ca="1" si="32"/>
        <v/>
      </c>
    </row>
    <row r="2078" spans="6:6">
      <c r="F2078" s="130" t="str">
        <f t="shared" ca="1" si="32"/>
        <v/>
      </c>
    </row>
    <row r="2079" spans="6:6">
      <c r="F2079" s="130" t="str">
        <f t="shared" ca="1" si="32"/>
        <v/>
      </c>
    </row>
    <row r="2080" spans="6:6">
      <c r="F2080" s="130" t="str">
        <f t="shared" ca="1" si="32"/>
        <v/>
      </c>
    </row>
    <row r="2081" spans="6:6">
      <c r="F2081" s="130" t="str">
        <f t="shared" ca="1" si="32"/>
        <v/>
      </c>
    </row>
    <row r="2082" spans="6:6">
      <c r="F2082" s="130" t="str">
        <f t="shared" ca="1" si="32"/>
        <v/>
      </c>
    </row>
    <row r="2083" spans="6:6">
      <c r="F2083" s="130" t="str">
        <f t="shared" ca="1" si="32"/>
        <v/>
      </c>
    </row>
    <row r="2084" spans="6:6">
      <c r="F2084" s="130" t="str">
        <f t="shared" ca="1" si="32"/>
        <v/>
      </c>
    </row>
    <row r="2085" spans="6:6">
      <c r="F2085" s="130" t="str">
        <f t="shared" ca="1" si="32"/>
        <v/>
      </c>
    </row>
    <row r="2086" spans="6:6">
      <c r="F2086" s="130" t="str">
        <f t="shared" ca="1" si="32"/>
        <v/>
      </c>
    </row>
    <row r="2087" spans="6:6">
      <c r="F2087" s="130" t="str">
        <f t="shared" ca="1" si="32"/>
        <v/>
      </c>
    </row>
    <row r="2088" spans="6:6">
      <c r="F2088" s="130" t="str">
        <f t="shared" ca="1" si="32"/>
        <v/>
      </c>
    </row>
    <row r="2089" spans="6:6">
      <c r="F2089" s="130" t="str">
        <f t="shared" ca="1" si="32"/>
        <v/>
      </c>
    </row>
    <row r="2090" spans="6:6">
      <c r="F2090" s="130" t="str">
        <f t="shared" ca="1" si="32"/>
        <v/>
      </c>
    </row>
    <row r="2091" spans="6:6">
      <c r="F2091" s="130" t="str">
        <f t="shared" ca="1" si="32"/>
        <v/>
      </c>
    </row>
    <row r="2092" spans="6:6">
      <c r="F2092" s="130" t="str">
        <f t="shared" ca="1" si="32"/>
        <v/>
      </c>
    </row>
    <row r="2093" spans="6:6">
      <c r="F2093" s="130" t="str">
        <f t="shared" ca="1" si="32"/>
        <v/>
      </c>
    </row>
    <row r="2094" spans="6:6">
      <c r="F2094" s="130" t="str">
        <f t="shared" ca="1" si="32"/>
        <v/>
      </c>
    </row>
    <row r="2095" spans="6:6">
      <c r="F2095" s="130" t="str">
        <f t="shared" ca="1" si="32"/>
        <v/>
      </c>
    </row>
    <row r="2096" spans="6:6">
      <c r="F2096" s="130" t="str">
        <f t="shared" ca="1" si="32"/>
        <v/>
      </c>
    </row>
    <row r="2097" spans="6:6">
      <c r="F2097" s="130" t="str">
        <f t="shared" ca="1" si="32"/>
        <v/>
      </c>
    </row>
    <row r="2098" spans="6:6">
      <c r="F2098" s="130" t="str">
        <f t="shared" ca="1" si="32"/>
        <v/>
      </c>
    </row>
    <row r="2099" spans="6:6">
      <c r="F2099" s="130" t="str">
        <f t="shared" ca="1" si="32"/>
        <v/>
      </c>
    </row>
    <row r="2100" spans="6:6">
      <c r="F2100" s="130" t="str">
        <f t="shared" ca="1" si="32"/>
        <v/>
      </c>
    </row>
    <row r="2101" spans="6:6">
      <c r="F2101" s="130" t="str">
        <f t="shared" ca="1" si="32"/>
        <v/>
      </c>
    </row>
    <row r="2102" spans="6:6">
      <c r="F2102" s="130" t="str">
        <f t="shared" ca="1" si="32"/>
        <v/>
      </c>
    </row>
    <row r="2103" spans="6:6">
      <c r="F2103" s="130" t="str">
        <f t="shared" ca="1" si="32"/>
        <v/>
      </c>
    </row>
    <row r="2104" spans="6:6">
      <c r="F2104" s="130" t="str">
        <f t="shared" ca="1" si="32"/>
        <v/>
      </c>
    </row>
    <row r="2105" spans="6:6">
      <c r="F2105" s="130" t="str">
        <f t="shared" ca="1" si="32"/>
        <v/>
      </c>
    </row>
    <row r="2106" spans="6:6">
      <c r="F2106" s="130" t="str">
        <f t="shared" ca="1" si="32"/>
        <v/>
      </c>
    </row>
    <row r="2107" spans="6:6">
      <c r="F2107" s="130" t="str">
        <f t="shared" ca="1" si="32"/>
        <v/>
      </c>
    </row>
    <row r="2108" spans="6:6">
      <c r="F2108" s="130" t="str">
        <f t="shared" ca="1" si="32"/>
        <v/>
      </c>
    </row>
    <row r="2109" spans="6:6">
      <c r="F2109" s="130" t="str">
        <f t="shared" ca="1" si="32"/>
        <v/>
      </c>
    </row>
    <row r="2110" spans="6:6">
      <c r="F2110" s="130" t="str">
        <f t="shared" ca="1" si="32"/>
        <v/>
      </c>
    </row>
    <row r="2111" spans="6:6">
      <c r="F2111" s="130" t="str">
        <f t="shared" ca="1" si="32"/>
        <v/>
      </c>
    </row>
    <row r="2112" spans="6:6">
      <c r="F2112" s="130" t="str">
        <f t="shared" ca="1" si="32"/>
        <v/>
      </c>
    </row>
    <row r="2113" spans="6:6">
      <c r="F2113" s="130" t="str">
        <f t="shared" ca="1" si="32"/>
        <v/>
      </c>
    </row>
    <row r="2114" spans="6:6">
      <c r="F2114" s="130" t="str">
        <f t="shared" ca="1" si="32"/>
        <v/>
      </c>
    </row>
    <row r="2115" spans="6:6">
      <c r="F2115" s="130" t="str">
        <f t="shared" ca="1" si="32"/>
        <v/>
      </c>
    </row>
    <row r="2116" spans="6:6">
      <c r="F2116" s="130" t="str">
        <f t="shared" ref="F2116:F2179" ca="1" si="33">IFERROR(_xlfn.IFS(D2116="Chèque",1,D2116="Cash",2,D2116="CV",3),"")</f>
        <v/>
      </c>
    </row>
    <row r="2117" spans="6:6">
      <c r="F2117" s="130" t="str">
        <f t="shared" ca="1" si="33"/>
        <v/>
      </c>
    </row>
    <row r="2118" spans="6:6">
      <c r="F2118" s="130" t="str">
        <f t="shared" ca="1" si="33"/>
        <v/>
      </c>
    </row>
    <row r="2119" spans="6:6">
      <c r="F2119" s="130" t="str">
        <f t="shared" ca="1" si="33"/>
        <v/>
      </c>
    </row>
    <row r="2120" spans="6:6">
      <c r="F2120" s="130" t="str">
        <f t="shared" ca="1" si="33"/>
        <v/>
      </c>
    </row>
    <row r="2121" spans="6:6">
      <c r="F2121" s="130" t="str">
        <f t="shared" ca="1" si="33"/>
        <v/>
      </c>
    </row>
    <row r="2122" spans="6:6">
      <c r="F2122" s="130" t="str">
        <f t="shared" ca="1" si="33"/>
        <v/>
      </c>
    </row>
    <row r="2123" spans="6:6">
      <c r="F2123" s="130" t="str">
        <f t="shared" ca="1" si="33"/>
        <v/>
      </c>
    </row>
    <row r="2124" spans="6:6">
      <c r="F2124" s="130" t="str">
        <f t="shared" ca="1" si="33"/>
        <v/>
      </c>
    </row>
    <row r="2125" spans="6:6">
      <c r="F2125" s="130" t="str">
        <f t="shared" ca="1" si="33"/>
        <v/>
      </c>
    </row>
    <row r="2126" spans="6:6">
      <c r="F2126" s="130" t="str">
        <f t="shared" ca="1" si="33"/>
        <v/>
      </c>
    </row>
    <row r="2127" spans="6:6">
      <c r="F2127" s="130" t="str">
        <f t="shared" ca="1" si="33"/>
        <v/>
      </c>
    </row>
    <row r="2128" spans="6:6">
      <c r="F2128" s="130" t="str">
        <f t="shared" ca="1" si="33"/>
        <v/>
      </c>
    </row>
    <row r="2129" spans="6:6">
      <c r="F2129" s="130" t="str">
        <f t="shared" ca="1" si="33"/>
        <v/>
      </c>
    </row>
    <row r="2130" spans="6:6">
      <c r="F2130" s="130" t="str">
        <f t="shared" ca="1" si="33"/>
        <v/>
      </c>
    </row>
    <row r="2131" spans="6:6">
      <c r="F2131" s="130" t="str">
        <f t="shared" ca="1" si="33"/>
        <v/>
      </c>
    </row>
    <row r="2132" spans="6:6">
      <c r="F2132" s="130" t="str">
        <f t="shared" ca="1" si="33"/>
        <v/>
      </c>
    </row>
    <row r="2133" spans="6:6">
      <c r="F2133" s="130" t="str">
        <f t="shared" ca="1" si="33"/>
        <v/>
      </c>
    </row>
    <row r="2134" spans="6:6">
      <c r="F2134" s="130" t="str">
        <f t="shared" ca="1" si="33"/>
        <v/>
      </c>
    </row>
    <row r="2135" spans="6:6">
      <c r="F2135" s="130" t="str">
        <f t="shared" ca="1" si="33"/>
        <v/>
      </c>
    </row>
    <row r="2136" spans="6:6">
      <c r="F2136" s="130" t="str">
        <f t="shared" ca="1" si="33"/>
        <v/>
      </c>
    </row>
    <row r="2137" spans="6:6">
      <c r="F2137" s="130" t="str">
        <f t="shared" ca="1" si="33"/>
        <v/>
      </c>
    </row>
    <row r="2138" spans="6:6">
      <c r="F2138" s="130" t="str">
        <f t="shared" ca="1" si="33"/>
        <v/>
      </c>
    </row>
    <row r="2139" spans="6:6">
      <c r="F2139" s="130" t="str">
        <f t="shared" ca="1" si="33"/>
        <v/>
      </c>
    </row>
    <row r="2140" spans="6:6">
      <c r="F2140" s="130" t="str">
        <f t="shared" ca="1" si="33"/>
        <v/>
      </c>
    </row>
    <row r="2141" spans="6:6">
      <c r="F2141" s="130" t="str">
        <f t="shared" ca="1" si="33"/>
        <v/>
      </c>
    </row>
    <row r="2142" spans="6:6">
      <c r="F2142" s="130" t="str">
        <f t="shared" ca="1" si="33"/>
        <v/>
      </c>
    </row>
    <row r="2143" spans="6:6">
      <c r="F2143" s="130" t="str">
        <f t="shared" ca="1" si="33"/>
        <v/>
      </c>
    </row>
    <row r="2144" spans="6:6">
      <c r="F2144" s="130" t="str">
        <f t="shared" ca="1" si="33"/>
        <v/>
      </c>
    </row>
    <row r="2145" spans="6:6">
      <c r="F2145" s="130" t="str">
        <f t="shared" ca="1" si="33"/>
        <v/>
      </c>
    </row>
    <row r="2146" spans="6:6">
      <c r="F2146" s="130" t="str">
        <f t="shared" ca="1" si="33"/>
        <v/>
      </c>
    </row>
    <row r="2147" spans="6:6">
      <c r="F2147" s="130" t="str">
        <f t="shared" ca="1" si="33"/>
        <v/>
      </c>
    </row>
    <row r="2148" spans="6:6">
      <c r="F2148" s="130" t="str">
        <f t="shared" ca="1" si="33"/>
        <v/>
      </c>
    </row>
    <row r="2149" spans="6:6">
      <c r="F2149" s="130" t="str">
        <f t="shared" ca="1" si="33"/>
        <v/>
      </c>
    </row>
    <row r="2150" spans="6:6">
      <c r="F2150" s="130" t="str">
        <f t="shared" ca="1" si="33"/>
        <v/>
      </c>
    </row>
    <row r="2151" spans="6:6">
      <c r="F2151" s="130" t="str">
        <f t="shared" ca="1" si="33"/>
        <v/>
      </c>
    </row>
    <row r="2152" spans="6:6">
      <c r="F2152" s="130" t="str">
        <f t="shared" ca="1" si="33"/>
        <v/>
      </c>
    </row>
    <row r="2153" spans="6:6">
      <c r="F2153" s="130" t="str">
        <f t="shared" ca="1" si="33"/>
        <v/>
      </c>
    </row>
    <row r="2154" spans="6:6">
      <c r="F2154" s="130" t="str">
        <f t="shared" ca="1" si="33"/>
        <v/>
      </c>
    </row>
    <row r="2155" spans="6:6">
      <c r="F2155" s="130" t="str">
        <f t="shared" ca="1" si="33"/>
        <v/>
      </c>
    </row>
    <row r="2156" spans="6:6">
      <c r="F2156" s="130" t="str">
        <f t="shared" ca="1" si="33"/>
        <v/>
      </c>
    </row>
    <row r="2157" spans="6:6">
      <c r="F2157" s="130" t="str">
        <f t="shared" ca="1" si="33"/>
        <v/>
      </c>
    </row>
    <row r="2158" spans="6:6">
      <c r="F2158" s="130" t="str">
        <f t="shared" ca="1" si="33"/>
        <v/>
      </c>
    </row>
    <row r="2159" spans="6:6">
      <c r="F2159" s="130" t="str">
        <f t="shared" ca="1" si="33"/>
        <v/>
      </c>
    </row>
    <row r="2160" spans="6:6">
      <c r="F2160" s="130" t="str">
        <f t="shared" ca="1" si="33"/>
        <v/>
      </c>
    </row>
    <row r="2161" spans="6:6">
      <c r="F2161" s="130" t="str">
        <f t="shared" ca="1" si="33"/>
        <v/>
      </c>
    </row>
    <row r="2162" spans="6:6">
      <c r="F2162" s="130" t="str">
        <f t="shared" ca="1" si="33"/>
        <v/>
      </c>
    </row>
    <row r="2163" spans="6:6">
      <c r="F2163" s="130" t="str">
        <f t="shared" ca="1" si="33"/>
        <v/>
      </c>
    </row>
    <row r="2164" spans="6:6">
      <c r="F2164" s="130" t="str">
        <f t="shared" ca="1" si="33"/>
        <v/>
      </c>
    </row>
    <row r="2165" spans="6:6">
      <c r="F2165" s="130" t="str">
        <f t="shared" ca="1" si="33"/>
        <v/>
      </c>
    </row>
    <row r="2166" spans="6:6">
      <c r="F2166" s="130" t="str">
        <f t="shared" ca="1" si="33"/>
        <v/>
      </c>
    </row>
    <row r="2167" spans="6:6">
      <c r="F2167" s="130" t="str">
        <f t="shared" ca="1" si="33"/>
        <v/>
      </c>
    </row>
    <row r="2168" spans="6:6">
      <c r="F2168" s="130" t="str">
        <f t="shared" ca="1" si="33"/>
        <v/>
      </c>
    </row>
    <row r="2169" spans="6:6">
      <c r="F2169" s="130" t="str">
        <f t="shared" ca="1" si="33"/>
        <v/>
      </c>
    </row>
    <row r="2170" spans="6:6">
      <c r="F2170" s="130" t="str">
        <f t="shared" ca="1" si="33"/>
        <v/>
      </c>
    </row>
    <row r="2171" spans="6:6">
      <c r="F2171" s="130" t="str">
        <f t="shared" ca="1" si="33"/>
        <v/>
      </c>
    </row>
    <row r="2172" spans="6:6">
      <c r="F2172" s="130" t="str">
        <f t="shared" ca="1" si="33"/>
        <v/>
      </c>
    </row>
    <row r="2173" spans="6:6">
      <c r="F2173" s="130" t="str">
        <f t="shared" ca="1" si="33"/>
        <v/>
      </c>
    </row>
    <row r="2174" spans="6:6">
      <c r="F2174" s="130" t="str">
        <f t="shared" ca="1" si="33"/>
        <v/>
      </c>
    </row>
    <row r="2175" spans="6:6">
      <c r="F2175" s="130" t="str">
        <f t="shared" ca="1" si="33"/>
        <v/>
      </c>
    </row>
    <row r="2176" spans="6:6">
      <c r="F2176" s="130" t="str">
        <f t="shared" ca="1" si="33"/>
        <v/>
      </c>
    </row>
    <row r="2177" spans="6:6">
      <c r="F2177" s="130" t="str">
        <f t="shared" ca="1" si="33"/>
        <v/>
      </c>
    </row>
    <row r="2178" spans="6:6">
      <c r="F2178" s="130" t="str">
        <f t="shared" ca="1" si="33"/>
        <v/>
      </c>
    </row>
    <row r="2179" spans="6:6">
      <c r="F2179" s="130" t="str">
        <f t="shared" ca="1" si="33"/>
        <v/>
      </c>
    </row>
    <row r="2180" spans="6:6">
      <c r="F2180" s="130" t="str">
        <f t="shared" ref="F2180:F2243" ca="1" si="34">IFERROR(_xlfn.IFS(D2180="Chèque",1,D2180="Cash",2,D2180="CV",3),"")</f>
        <v/>
      </c>
    </row>
    <row r="2181" spans="6:6">
      <c r="F2181" s="130" t="str">
        <f t="shared" ca="1" si="34"/>
        <v/>
      </c>
    </row>
    <row r="2182" spans="6:6">
      <c r="F2182" s="130" t="str">
        <f t="shared" ca="1" si="34"/>
        <v/>
      </c>
    </row>
    <row r="2183" spans="6:6">
      <c r="F2183" s="130" t="str">
        <f t="shared" ca="1" si="34"/>
        <v/>
      </c>
    </row>
    <row r="2184" spans="6:6">
      <c r="F2184" s="130" t="str">
        <f t="shared" ca="1" si="34"/>
        <v/>
      </c>
    </row>
    <row r="2185" spans="6:6">
      <c r="F2185" s="130" t="str">
        <f t="shared" ca="1" si="34"/>
        <v/>
      </c>
    </row>
    <row r="2186" spans="6:6">
      <c r="F2186" s="130" t="str">
        <f t="shared" ca="1" si="34"/>
        <v/>
      </c>
    </row>
    <row r="2187" spans="6:6">
      <c r="F2187" s="130" t="str">
        <f t="shared" ca="1" si="34"/>
        <v/>
      </c>
    </row>
    <row r="2188" spans="6:6">
      <c r="F2188" s="130" t="str">
        <f t="shared" ca="1" si="34"/>
        <v/>
      </c>
    </row>
    <row r="2189" spans="6:6">
      <c r="F2189" s="130" t="str">
        <f t="shared" ca="1" si="34"/>
        <v/>
      </c>
    </row>
    <row r="2190" spans="6:6">
      <c r="F2190" s="130" t="str">
        <f t="shared" ca="1" si="34"/>
        <v/>
      </c>
    </row>
    <row r="2191" spans="6:6">
      <c r="F2191" s="130" t="str">
        <f t="shared" ca="1" si="34"/>
        <v/>
      </c>
    </row>
    <row r="2192" spans="6:6">
      <c r="F2192" s="130" t="str">
        <f t="shared" ca="1" si="34"/>
        <v/>
      </c>
    </row>
    <row r="2193" spans="6:6">
      <c r="F2193" s="130" t="str">
        <f t="shared" ca="1" si="34"/>
        <v/>
      </c>
    </row>
    <row r="2194" spans="6:6">
      <c r="F2194" s="130" t="str">
        <f t="shared" ca="1" si="34"/>
        <v/>
      </c>
    </row>
    <row r="2195" spans="6:6">
      <c r="F2195" s="130" t="str">
        <f t="shared" ca="1" si="34"/>
        <v/>
      </c>
    </row>
    <row r="2196" spans="6:6">
      <c r="F2196" s="130" t="str">
        <f t="shared" ca="1" si="34"/>
        <v/>
      </c>
    </row>
    <row r="2197" spans="6:6">
      <c r="F2197" s="130" t="str">
        <f t="shared" ca="1" si="34"/>
        <v/>
      </c>
    </row>
    <row r="2198" spans="6:6">
      <c r="F2198" s="130" t="str">
        <f t="shared" ca="1" si="34"/>
        <v/>
      </c>
    </row>
    <row r="2199" spans="6:6">
      <c r="F2199" s="130" t="str">
        <f t="shared" ca="1" si="34"/>
        <v/>
      </c>
    </row>
    <row r="2200" spans="6:6">
      <c r="F2200" s="130" t="str">
        <f t="shared" ca="1" si="34"/>
        <v/>
      </c>
    </row>
    <row r="2201" spans="6:6">
      <c r="F2201" s="130" t="str">
        <f t="shared" ca="1" si="34"/>
        <v/>
      </c>
    </row>
    <row r="2202" spans="6:6">
      <c r="F2202" s="130" t="str">
        <f t="shared" ca="1" si="34"/>
        <v/>
      </c>
    </row>
    <row r="2203" spans="6:6">
      <c r="F2203" s="130" t="str">
        <f t="shared" ca="1" si="34"/>
        <v/>
      </c>
    </row>
    <row r="2204" spans="6:6">
      <c r="F2204" s="130" t="str">
        <f t="shared" ca="1" si="34"/>
        <v/>
      </c>
    </row>
    <row r="2205" spans="6:6">
      <c r="F2205" s="130" t="str">
        <f t="shared" ca="1" si="34"/>
        <v/>
      </c>
    </row>
    <row r="2206" spans="6:6">
      <c r="F2206" s="130" t="str">
        <f t="shared" ca="1" si="34"/>
        <v/>
      </c>
    </row>
    <row r="2207" spans="6:6">
      <c r="F2207" s="130" t="str">
        <f t="shared" ca="1" si="34"/>
        <v/>
      </c>
    </row>
    <row r="2208" spans="6:6">
      <c r="F2208" s="130" t="str">
        <f t="shared" ca="1" si="34"/>
        <v/>
      </c>
    </row>
    <row r="2209" spans="6:6">
      <c r="F2209" s="130" t="str">
        <f t="shared" ca="1" si="34"/>
        <v/>
      </c>
    </row>
    <row r="2210" spans="6:6">
      <c r="F2210" s="130" t="str">
        <f t="shared" ca="1" si="34"/>
        <v/>
      </c>
    </row>
    <row r="2211" spans="6:6">
      <c r="F2211" s="130" t="str">
        <f t="shared" ca="1" si="34"/>
        <v/>
      </c>
    </row>
    <row r="2212" spans="6:6">
      <c r="F2212" s="130" t="str">
        <f t="shared" ca="1" si="34"/>
        <v/>
      </c>
    </row>
    <row r="2213" spans="6:6">
      <c r="F2213" s="130" t="str">
        <f t="shared" ca="1" si="34"/>
        <v/>
      </c>
    </row>
    <row r="2214" spans="6:6">
      <c r="F2214" s="130" t="str">
        <f t="shared" ca="1" si="34"/>
        <v/>
      </c>
    </row>
    <row r="2215" spans="6:6">
      <c r="F2215" s="130" t="str">
        <f t="shared" ca="1" si="34"/>
        <v/>
      </c>
    </row>
    <row r="2216" spans="6:6">
      <c r="F2216" s="130" t="str">
        <f t="shared" ca="1" si="34"/>
        <v/>
      </c>
    </row>
    <row r="2217" spans="6:6">
      <c r="F2217" s="130" t="str">
        <f t="shared" ca="1" si="34"/>
        <v/>
      </c>
    </row>
    <row r="2218" spans="6:6">
      <c r="F2218" s="130" t="str">
        <f t="shared" ca="1" si="34"/>
        <v/>
      </c>
    </row>
    <row r="2219" spans="6:6">
      <c r="F2219" s="130" t="str">
        <f t="shared" ca="1" si="34"/>
        <v/>
      </c>
    </row>
    <row r="2220" spans="6:6">
      <c r="F2220" s="130" t="str">
        <f t="shared" ca="1" si="34"/>
        <v/>
      </c>
    </row>
    <row r="2221" spans="6:6">
      <c r="F2221" s="130" t="str">
        <f t="shared" ca="1" si="34"/>
        <v/>
      </c>
    </row>
    <row r="2222" spans="6:6">
      <c r="F2222" s="130" t="str">
        <f t="shared" ca="1" si="34"/>
        <v/>
      </c>
    </row>
    <row r="2223" spans="6:6">
      <c r="F2223" s="130" t="str">
        <f t="shared" ca="1" si="34"/>
        <v/>
      </c>
    </row>
    <row r="2224" spans="6:6">
      <c r="F2224" s="130" t="str">
        <f t="shared" ca="1" si="34"/>
        <v/>
      </c>
    </row>
    <row r="2225" spans="6:6">
      <c r="F2225" s="130" t="str">
        <f t="shared" ca="1" si="34"/>
        <v/>
      </c>
    </row>
    <row r="2226" spans="6:6">
      <c r="F2226" s="130" t="str">
        <f t="shared" ca="1" si="34"/>
        <v/>
      </c>
    </row>
    <row r="2227" spans="6:6">
      <c r="F2227" s="130" t="str">
        <f t="shared" ca="1" si="34"/>
        <v/>
      </c>
    </row>
    <row r="2228" spans="6:6">
      <c r="F2228" s="130" t="str">
        <f t="shared" ca="1" si="34"/>
        <v/>
      </c>
    </row>
    <row r="2229" spans="6:6">
      <c r="F2229" s="130" t="str">
        <f t="shared" ca="1" si="34"/>
        <v/>
      </c>
    </row>
    <row r="2230" spans="6:6">
      <c r="F2230" s="130" t="str">
        <f t="shared" ca="1" si="34"/>
        <v/>
      </c>
    </row>
    <row r="2231" spans="6:6">
      <c r="F2231" s="130" t="str">
        <f t="shared" ca="1" si="34"/>
        <v/>
      </c>
    </row>
    <row r="2232" spans="6:6">
      <c r="F2232" s="130" t="str">
        <f t="shared" ca="1" si="34"/>
        <v/>
      </c>
    </row>
    <row r="2233" spans="6:6">
      <c r="F2233" s="130" t="str">
        <f t="shared" ca="1" si="34"/>
        <v/>
      </c>
    </row>
    <row r="2234" spans="6:6">
      <c r="F2234" s="130" t="str">
        <f t="shared" ca="1" si="34"/>
        <v/>
      </c>
    </row>
    <row r="2235" spans="6:6">
      <c r="F2235" s="130" t="str">
        <f t="shared" ca="1" si="34"/>
        <v/>
      </c>
    </row>
    <row r="2236" spans="6:6">
      <c r="F2236" s="130" t="str">
        <f t="shared" ca="1" si="34"/>
        <v/>
      </c>
    </row>
    <row r="2237" spans="6:6">
      <c r="F2237" s="130" t="str">
        <f t="shared" ca="1" si="34"/>
        <v/>
      </c>
    </row>
    <row r="2238" spans="6:6">
      <c r="F2238" s="130" t="str">
        <f t="shared" ca="1" si="34"/>
        <v/>
      </c>
    </row>
    <row r="2239" spans="6:6">
      <c r="F2239" s="130" t="str">
        <f t="shared" ca="1" si="34"/>
        <v/>
      </c>
    </row>
    <row r="2240" spans="6:6">
      <c r="F2240" s="130" t="str">
        <f t="shared" ca="1" si="34"/>
        <v/>
      </c>
    </row>
    <row r="2241" spans="6:6">
      <c r="F2241" s="130" t="str">
        <f t="shared" ca="1" si="34"/>
        <v/>
      </c>
    </row>
    <row r="2242" spans="6:6">
      <c r="F2242" s="130" t="str">
        <f t="shared" ca="1" si="34"/>
        <v/>
      </c>
    </row>
    <row r="2243" spans="6:6">
      <c r="F2243" s="130" t="str">
        <f t="shared" ca="1" si="34"/>
        <v/>
      </c>
    </row>
    <row r="2244" spans="6:6">
      <c r="F2244" s="130" t="str">
        <f t="shared" ref="F2244:F2307" ca="1" si="35">IFERROR(_xlfn.IFS(D2244="Chèque",1,D2244="Cash",2,D2244="CV",3),"")</f>
        <v/>
      </c>
    </row>
    <row r="2245" spans="6:6">
      <c r="F2245" s="130" t="str">
        <f t="shared" ca="1" si="35"/>
        <v/>
      </c>
    </row>
    <row r="2246" spans="6:6">
      <c r="F2246" s="130" t="str">
        <f t="shared" ca="1" si="35"/>
        <v/>
      </c>
    </row>
    <row r="2247" spans="6:6">
      <c r="F2247" s="130" t="str">
        <f t="shared" ca="1" si="35"/>
        <v/>
      </c>
    </row>
    <row r="2248" spans="6:6">
      <c r="F2248" s="130" t="str">
        <f t="shared" ca="1" si="35"/>
        <v/>
      </c>
    </row>
    <row r="2249" spans="6:6">
      <c r="F2249" s="130" t="str">
        <f t="shared" ca="1" si="35"/>
        <v/>
      </c>
    </row>
    <row r="2250" spans="6:6">
      <c r="F2250" s="130" t="str">
        <f t="shared" ca="1" si="35"/>
        <v/>
      </c>
    </row>
    <row r="2251" spans="6:6">
      <c r="F2251" s="130" t="str">
        <f t="shared" ca="1" si="35"/>
        <v/>
      </c>
    </row>
    <row r="2252" spans="6:6">
      <c r="F2252" s="130" t="str">
        <f t="shared" ca="1" si="35"/>
        <v/>
      </c>
    </row>
    <row r="2253" spans="6:6">
      <c r="F2253" s="130" t="str">
        <f t="shared" ca="1" si="35"/>
        <v/>
      </c>
    </row>
    <row r="2254" spans="6:6">
      <c r="F2254" s="130" t="str">
        <f t="shared" ca="1" si="35"/>
        <v/>
      </c>
    </row>
    <row r="2255" spans="6:6">
      <c r="F2255" s="130" t="str">
        <f t="shared" ca="1" si="35"/>
        <v/>
      </c>
    </row>
    <row r="2256" spans="6:6">
      <c r="F2256" s="130" t="str">
        <f t="shared" ca="1" si="35"/>
        <v/>
      </c>
    </row>
    <row r="2257" spans="6:6">
      <c r="F2257" s="130" t="str">
        <f t="shared" ca="1" si="35"/>
        <v/>
      </c>
    </row>
    <row r="2258" spans="6:6">
      <c r="F2258" s="130" t="str">
        <f t="shared" ca="1" si="35"/>
        <v/>
      </c>
    </row>
    <row r="2259" spans="6:6">
      <c r="F2259" s="130" t="str">
        <f t="shared" ca="1" si="35"/>
        <v/>
      </c>
    </row>
    <row r="2260" spans="6:6">
      <c r="F2260" s="130" t="str">
        <f t="shared" ca="1" si="35"/>
        <v/>
      </c>
    </row>
    <row r="2261" spans="6:6">
      <c r="F2261" s="130" t="str">
        <f t="shared" ca="1" si="35"/>
        <v/>
      </c>
    </row>
    <row r="2262" spans="6:6">
      <c r="F2262" s="130" t="str">
        <f t="shared" ca="1" si="35"/>
        <v/>
      </c>
    </row>
    <row r="2263" spans="6:6">
      <c r="F2263" s="130" t="str">
        <f t="shared" ca="1" si="35"/>
        <v/>
      </c>
    </row>
    <row r="2264" spans="6:6">
      <c r="F2264" s="130" t="str">
        <f t="shared" ca="1" si="35"/>
        <v/>
      </c>
    </row>
    <row r="2265" spans="6:6">
      <c r="F2265" s="130" t="str">
        <f t="shared" ca="1" si="35"/>
        <v/>
      </c>
    </row>
    <row r="2266" spans="6:6">
      <c r="F2266" s="130" t="str">
        <f t="shared" ca="1" si="35"/>
        <v/>
      </c>
    </row>
    <row r="2267" spans="6:6">
      <c r="F2267" s="130" t="str">
        <f t="shared" ca="1" si="35"/>
        <v/>
      </c>
    </row>
    <row r="2268" spans="6:6">
      <c r="F2268" s="130" t="str">
        <f t="shared" ca="1" si="35"/>
        <v/>
      </c>
    </row>
    <row r="2269" spans="6:6">
      <c r="F2269" s="130" t="str">
        <f t="shared" ca="1" si="35"/>
        <v/>
      </c>
    </row>
    <row r="2270" spans="6:6">
      <c r="F2270" s="130" t="str">
        <f t="shared" ca="1" si="35"/>
        <v/>
      </c>
    </row>
    <row r="2271" spans="6:6">
      <c r="F2271" s="130" t="str">
        <f t="shared" ca="1" si="35"/>
        <v/>
      </c>
    </row>
    <row r="2272" spans="6:6">
      <c r="F2272" s="130" t="str">
        <f t="shared" ca="1" si="35"/>
        <v/>
      </c>
    </row>
    <row r="2273" spans="6:6">
      <c r="F2273" s="130" t="str">
        <f t="shared" ca="1" si="35"/>
        <v/>
      </c>
    </row>
    <row r="2274" spans="6:6">
      <c r="F2274" s="130" t="str">
        <f t="shared" ca="1" si="35"/>
        <v/>
      </c>
    </row>
    <row r="2275" spans="6:6">
      <c r="F2275" s="130" t="str">
        <f t="shared" ca="1" si="35"/>
        <v/>
      </c>
    </row>
    <row r="2276" spans="6:6">
      <c r="F2276" s="130" t="str">
        <f t="shared" ca="1" si="35"/>
        <v/>
      </c>
    </row>
    <row r="2277" spans="6:6">
      <c r="F2277" s="130" t="str">
        <f t="shared" ca="1" si="35"/>
        <v/>
      </c>
    </row>
    <row r="2278" spans="6:6">
      <c r="F2278" s="130" t="str">
        <f t="shared" ca="1" si="35"/>
        <v/>
      </c>
    </row>
    <row r="2279" spans="6:6">
      <c r="F2279" s="130" t="str">
        <f t="shared" ca="1" si="35"/>
        <v/>
      </c>
    </row>
    <row r="2280" spans="6:6">
      <c r="F2280" s="130" t="str">
        <f t="shared" ca="1" si="35"/>
        <v/>
      </c>
    </row>
    <row r="2281" spans="6:6">
      <c r="F2281" s="130" t="str">
        <f t="shared" ca="1" si="35"/>
        <v/>
      </c>
    </row>
    <row r="2282" spans="6:6">
      <c r="F2282" s="130" t="str">
        <f t="shared" ca="1" si="35"/>
        <v/>
      </c>
    </row>
    <row r="2283" spans="6:6">
      <c r="F2283" s="130" t="str">
        <f t="shared" ca="1" si="35"/>
        <v/>
      </c>
    </row>
    <row r="2284" spans="6:6">
      <c r="F2284" s="130" t="str">
        <f t="shared" ca="1" si="35"/>
        <v/>
      </c>
    </row>
    <row r="2285" spans="6:6">
      <c r="F2285" s="130" t="str">
        <f t="shared" ca="1" si="35"/>
        <v/>
      </c>
    </row>
    <row r="2286" spans="6:6">
      <c r="F2286" s="130" t="str">
        <f t="shared" ca="1" si="35"/>
        <v/>
      </c>
    </row>
    <row r="2287" spans="6:6">
      <c r="F2287" s="130" t="str">
        <f t="shared" ca="1" si="35"/>
        <v/>
      </c>
    </row>
    <row r="2288" spans="6:6">
      <c r="F2288" s="130" t="str">
        <f t="shared" ca="1" si="35"/>
        <v/>
      </c>
    </row>
    <row r="2289" spans="6:6">
      <c r="F2289" s="130" t="str">
        <f t="shared" ca="1" si="35"/>
        <v/>
      </c>
    </row>
    <row r="2290" spans="6:6">
      <c r="F2290" s="130" t="str">
        <f t="shared" ca="1" si="35"/>
        <v/>
      </c>
    </row>
    <row r="2291" spans="6:6">
      <c r="F2291" s="130" t="str">
        <f t="shared" ca="1" si="35"/>
        <v/>
      </c>
    </row>
    <row r="2292" spans="6:6">
      <c r="F2292" s="130" t="str">
        <f t="shared" ca="1" si="35"/>
        <v/>
      </c>
    </row>
    <row r="2293" spans="6:6">
      <c r="F2293" s="130" t="str">
        <f t="shared" ca="1" si="35"/>
        <v/>
      </c>
    </row>
    <row r="2294" spans="6:6">
      <c r="F2294" s="130" t="str">
        <f t="shared" ca="1" si="35"/>
        <v/>
      </c>
    </row>
    <row r="2295" spans="6:6">
      <c r="F2295" s="130" t="str">
        <f t="shared" ca="1" si="35"/>
        <v/>
      </c>
    </row>
    <row r="2296" spans="6:6">
      <c r="F2296" s="130" t="str">
        <f t="shared" ca="1" si="35"/>
        <v/>
      </c>
    </row>
    <row r="2297" spans="6:6">
      <c r="F2297" s="130" t="str">
        <f t="shared" ca="1" si="35"/>
        <v/>
      </c>
    </row>
    <row r="2298" spans="6:6">
      <c r="F2298" s="130" t="str">
        <f t="shared" ca="1" si="35"/>
        <v/>
      </c>
    </row>
    <row r="2299" spans="6:6">
      <c r="F2299" s="130" t="str">
        <f t="shared" ca="1" si="35"/>
        <v/>
      </c>
    </row>
    <row r="2300" spans="6:6">
      <c r="F2300" s="130" t="str">
        <f t="shared" ca="1" si="35"/>
        <v/>
      </c>
    </row>
    <row r="2301" spans="6:6">
      <c r="F2301" s="130" t="str">
        <f t="shared" ca="1" si="35"/>
        <v/>
      </c>
    </row>
    <row r="2302" spans="6:6">
      <c r="F2302" s="130" t="str">
        <f t="shared" ca="1" si="35"/>
        <v/>
      </c>
    </row>
    <row r="2303" spans="6:6">
      <c r="F2303" s="130" t="str">
        <f t="shared" ca="1" si="35"/>
        <v/>
      </c>
    </row>
    <row r="2304" spans="6:6">
      <c r="F2304" s="130" t="str">
        <f t="shared" ca="1" si="35"/>
        <v/>
      </c>
    </row>
    <row r="2305" spans="6:6">
      <c r="F2305" s="130" t="str">
        <f t="shared" ca="1" si="35"/>
        <v/>
      </c>
    </row>
    <row r="2306" spans="6:6">
      <c r="F2306" s="130" t="str">
        <f t="shared" ca="1" si="35"/>
        <v/>
      </c>
    </row>
    <row r="2307" spans="6:6">
      <c r="F2307" s="130" t="str">
        <f t="shared" ca="1" si="35"/>
        <v/>
      </c>
    </row>
    <row r="2308" spans="6:6">
      <c r="F2308" s="130" t="str">
        <f t="shared" ref="F2308:F2371" ca="1" si="36">IFERROR(_xlfn.IFS(D2308="Chèque",1,D2308="Cash",2,D2308="CV",3),"")</f>
        <v/>
      </c>
    </row>
    <row r="2309" spans="6:6">
      <c r="F2309" s="130" t="str">
        <f t="shared" ca="1" si="36"/>
        <v/>
      </c>
    </row>
    <row r="2310" spans="6:6">
      <c r="F2310" s="130" t="str">
        <f t="shared" ca="1" si="36"/>
        <v/>
      </c>
    </row>
    <row r="2311" spans="6:6">
      <c r="F2311" s="130" t="str">
        <f t="shared" ca="1" si="36"/>
        <v/>
      </c>
    </row>
    <row r="2312" spans="6:6">
      <c r="F2312" s="130" t="str">
        <f t="shared" ca="1" si="36"/>
        <v/>
      </c>
    </row>
    <row r="2313" spans="6:6">
      <c r="F2313" s="130" t="str">
        <f t="shared" ca="1" si="36"/>
        <v/>
      </c>
    </row>
    <row r="2314" spans="6:6">
      <c r="F2314" s="130" t="str">
        <f t="shared" ca="1" si="36"/>
        <v/>
      </c>
    </row>
    <row r="2315" spans="6:6">
      <c r="F2315" s="130" t="str">
        <f t="shared" ca="1" si="36"/>
        <v/>
      </c>
    </row>
    <row r="2316" spans="6:6">
      <c r="F2316" s="130" t="str">
        <f t="shared" ca="1" si="36"/>
        <v/>
      </c>
    </row>
    <row r="2317" spans="6:6">
      <c r="F2317" s="130" t="str">
        <f t="shared" ca="1" si="36"/>
        <v/>
      </c>
    </row>
    <row r="2318" spans="6:6">
      <c r="F2318" s="130" t="str">
        <f t="shared" ca="1" si="36"/>
        <v/>
      </c>
    </row>
    <row r="2319" spans="6:6">
      <c r="F2319" s="130" t="str">
        <f t="shared" ca="1" si="36"/>
        <v/>
      </c>
    </row>
    <row r="2320" spans="6:6">
      <c r="F2320" s="130" t="str">
        <f t="shared" ca="1" si="36"/>
        <v/>
      </c>
    </row>
    <row r="2321" spans="6:6">
      <c r="F2321" s="130" t="str">
        <f t="shared" ca="1" si="36"/>
        <v/>
      </c>
    </row>
    <row r="2322" spans="6:6">
      <c r="F2322" s="130" t="str">
        <f t="shared" ca="1" si="36"/>
        <v/>
      </c>
    </row>
    <row r="2323" spans="6:6">
      <c r="F2323" s="130" t="str">
        <f t="shared" ca="1" si="36"/>
        <v/>
      </c>
    </row>
    <row r="2324" spans="6:6">
      <c r="F2324" s="130" t="str">
        <f t="shared" ca="1" si="36"/>
        <v/>
      </c>
    </row>
    <row r="2325" spans="6:6">
      <c r="F2325" s="130" t="str">
        <f t="shared" ca="1" si="36"/>
        <v/>
      </c>
    </row>
    <row r="2326" spans="6:6">
      <c r="F2326" s="130" t="str">
        <f t="shared" ca="1" si="36"/>
        <v/>
      </c>
    </row>
    <row r="2327" spans="6:6">
      <c r="F2327" s="130" t="str">
        <f t="shared" ca="1" si="36"/>
        <v/>
      </c>
    </row>
    <row r="2328" spans="6:6">
      <c r="F2328" s="130" t="str">
        <f t="shared" ca="1" si="36"/>
        <v/>
      </c>
    </row>
    <row r="2329" spans="6:6">
      <c r="F2329" s="130" t="str">
        <f t="shared" ca="1" si="36"/>
        <v/>
      </c>
    </row>
    <row r="2330" spans="6:6">
      <c r="F2330" s="130" t="str">
        <f t="shared" ca="1" si="36"/>
        <v/>
      </c>
    </row>
    <row r="2331" spans="6:6">
      <c r="F2331" s="130" t="str">
        <f t="shared" ca="1" si="36"/>
        <v/>
      </c>
    </row>
    <row r="2332" spans="6:6">
      <c r="F2332" s="130" t="str">
        <f t="shared" ca="1" si="36"/>
        <v/>
      </c>
    </row>
    <row r="2333" spans="6:6">
      <c r="F2333" s="130" t="str">
        <f t="shared" ca="1" si="36"/>
        <v/>
      </c>
    </row>
    <row r="2334" spans="6:6">
      <c r="F2334" s="130" t="str">
        <f t="shared" ca="1" si="36"/>
        <v/>
      </c>
    </row>
    <row r="2335" spans="6:6">
      <c r="F2335" s="130" t="str">
        <f t="shared" ca="1" si="36"/>
        <v/>
      </c>
    </row>
    <row r="2336" spans="6:6">
      <c r="F2336" s="130" t="str">
        <f t="shared" ca="1" si="36"/>
        <v/>
      </c>
    </row>
    <row r="2337" spans="6:6">
      <c r="F2337" s="130" t="str">
        <f t="shared" ca="1" si="36"/>
        <v/>
      </c>
    </row>
    <row r="2338" spans="6:6">
      <c r="F2338" s="130" t="str">
        <f t="shared" ca="1" si="36"/>
        <v/>
      </c>
    </row>
    <row r="2339" spans="6:6">
      <c r="F2339" s="130" t="str">
        <f t="shared" ca="1" si="36"/>
        <v/>
      </c>
    </row>
    <row r="2340" spans="6:6">
      <c r="F2340" s="130" t="str">
        <f t="shared" ca="1" si="36"/>
        <v/>
      </c>
    </row>
    <row r="2341" spans="6:6">
      <c r="F2341" s="130" t="str">
        <f t="shared" ca="1" si="36"/>
        <v/>
      </c>
    </row>
    <row r="2342" spans="6:6">
      <c r="F2342" s="130" t="str">
        <f t="shared" ca="1" si="36"/>
        <v/>
      </c>
    </row>
    <row r="2343" spans="6:6">
      <c r="F2343" s="130" t="str">
        <f t="shared" ca="1" si="36"/>
        <v/>
      </c>
    </row>
    <row r="2344" spans="6:6">
      <c r="F2344" s="130" t="str">
        <f t="shared" ca="1" si="36"/>
        <v/>
      </c>
    </row>
    <row r="2345" spans="6:6">
      <c r="F2345" s="130" t="str">
        <f t="shared" ca="1" si="36"/>
        <v/>
      </c>
    </row>
    <row r="2346" spans="6:6">
      <c r="F2346" s="130" t="str">
        <f t="shared" ca="1" si="36"/>
        <v/>
      </c>
    </row>
    <row r="2347" spans="6:6">
      <c r="F2347" s="130" t="str">
        <f t="shared" ca="1" si="36"/>
        <v/>
      </c>
    </row>
    <row r="2348" spans="6:6">
      <c r="F2348" s="130" t="str">
        <f t="shared" ca="1" si="36"/>
        <v/>
      </c>
    </row>
    <row r="2349" spans="6:6">
      <c r="F2349" s="130" t="str">
        <f t="shared" ca="1" si="36"/>
        <v/>
      </c>
    </row>
    <row r="2350" spans="6:6">
      <c r="F2350" s="130" t="str">
        <f t="shared" ca="1" si="36"/>
        <v/>
      </c>
    </row>
    <row r="2351" spans="6:6">
      <c r="F2351" s="130" t="str">
        <f t="shared" ca="1" si="36"/>
        <v/>
      </c>
    </row>
    <row r="2352" spans="6:6">
      <c r="F2352" s="130" t="str">
        <f t="shared" ca="1" si="36"/>
        <v/>
      </c>
    </row>
    <row r="2353" spans="6:6">
      <c r="F2353" s="130" t="str">
        <f t="shared" ca="1" si="36"/>
        <v/>
      </c>
    </row>
    <row r="2354" spans="6:6">
      <c r="F2354" s="130" t="str">
        <f t="shared" ca="1" si="36"/>
        <v/>
      </c>
    </row>
    <row r="2355" spans="6:6">
      <c r="F2355" s="130" t="str">
        <f t="shared" ca="1" si="36"/>
        <v/>
      </c>
    </row>
    <row r="2356" spans="6:6">
      <c r="F2356" s="130" t="str">
        <f t="shared" ca="1" si="36"/>
        <v/>
      </c>
    </row>
    <row r="2357" spans="6:6">
      <c r="F2357" s="130" t="str">
        <f t="shared" ca="1" si="36"/>
        <v/>
      </c>
    </row>
    <row r="2358" spans="6:6">
      <c r="F2358" s="130" t="str">
        <f t="shared" ca="1" si="36"/>
        <v/>
      </c>
    </row>
    <row r="2359" spans="6:6">
      <c r="F2359" s="130" t="str">
        <f t="shared" ca="1" si="36"/>
        <v/>
      </c>
    </row>
    <row r="2360" spans="6:6">
      <c r="F2360" s="130" t="str">
        <f t="shared" ca="1" si="36"/>
        <v/>
      </c>
    </row>
    <row r="2361" spans="6:6">
      <c r="F2361" s="130" t="str">
        <f t="shared" ca="1" si="36"/>
        <v/>
      </c>
    </row>
    <row r="2362" spans="6:6">
      <c r="F2362" s="130" t="str">
        <f t="shared" ca="1" si="36"/>
        <v/>
      </c>
    </row>
    <row r="2363" spans="6:6">
      <c r="F2363" s="130" t="str">
        <f t="shared" ca="1" si="36"/>
        <v/>
      </c>
    </row>
    <row r="2364" spans="6:6">
      <c r="F2364" s="130" t="str">
        <f t="shared" ca="1" si="36"/>
        <v/>
      </c>
    </row>
    <row r="2365" spans="6:6">
      <c r="F2365" s="130" t="str">
        <f t="shared" ca="1" si="36"/>
        <v/>
      </c>
    </row>
    <row r="2366" spans="6:6">
      <c r="F2366" s="130" t="str">
        <f t="shared" ca="1" si="36"/>
        <v/>
      </c>
    </row>
    <row r="2367" spans="6:6">
      <c r="F2367" s="130" t="str">
        <f t="shared" ca="1" si="36"/>
        <v/>
      </c>
    </row>
    <row r="2368" spans="6:6">
      <c r="F2368" s="130" t="str">
        <f t="shared" ca="1" si="36"/>
        <v/>
      </c>
    </row>
    <row r="2369" spans="6:6">
      <c r="F2369" s="130" t="str">
        <f t="shared" ca="1" si="36"/>
        <v/>
      </c>
    </row>
    <row r="2370" spans="6:6">
      <c r="F2370" s="130" t="str">
        <f t="shared" ca="1" si="36"/>
        <v/>
      </c>
    </row>
    <row r="2371" spans="6:6">
      <c r="F2371" s="130" t="str">
        <f t="shared" ca="1" si="36"/>
        <v/>
      </c>
    </row>
    <row r="2372" spans="6:6">
      <c r="F2372" s="130" t="str">
        <f t="shared" ref="F2372:F2392" ca="1" si="37">IFERROR(_xlfn.IFS(D2372="Chèque",1,D2372="Cash",2,D2372="CV",3),"")</f>
        <v/>
      </c>
    </row>
    <row r="2373" spans="6:6">
      <c r="F2373" s="130" t="str">
        <f t="shared" ca="1" si="37"/>
        <v/>
      </c>
    </row>
    <row r="2374" spans="6:6">
      <c r="F2374" s="130" t="str">
        <f t="shared" ca="1" si="37"/>
        <v/>
      </c>
    </row>
    <row r="2375" spans="6:6">
      <c r="F2375" s="130" t="str">
        <f t="shared" ca="1" si="37"/>
        <v/>
      </c>
    </row>
    <row r="2376" spans="6:6">
      <c r="F2376" s="130" t="str">
        <f t="shared" ca="1" si="37"/>
        <v/>
      </c>
    </row>
    <row r="2377" spans="6:6">
      <c r="F2377" s="130" t="str">
        <f t="shared" ca="1" si="37"/>
        <v/>
      </c>
    </row>
    <row r="2378" spans="6:6">
      <c r="F2378" s="130" t="str">
        <f t="shared" ca="1" si="37"/>
        <v/>
      </c>
    </row>
    <row r="2379" spans="6:6">
      <c r="F2379" s="130" t="str">
        <f t="shared" ca="1" si="37"/>
        <v/>
      </c>
    </row>
    <row r="2380" spans="6:6">
      <c r="F2380" s="130" t="str">
        <f t="shared" ca="1" si="37"/>
        <v/>
      </c>
    </row>
    <row r="2381" spans="6:6">
      <c r="F2381" s="130" t="str">
        <f t="shared" ca="1" si="37"/>
        <v/>
      </c>
    </row>
    <row r="2382" spans="6:6">
      <c r="F2382" s="130" t="str">
        <f t="shared" ca="1" si="37"/>
        <v/>
      </c>
    </row>
    <row r="2383" spans="6:6">
      <c r="F2383" s="130" t="str">
        <f t="shared" ca="1" si="37"/>
        <v/>
      </c>
    </row>
    <row r="2384" spans="6:6">
      <c r="F2384" s="130" t="str">
        <f t="shared" ca="1" si="37"/>
        <v/>
      </c>
    </row>
    <row r="2385" spans="6:6">
      <c r="F2385" s="130" t="str">
        <f t="shared" ca="1" si="37"/>
        <v/>
      </c>
    </row>
    <row r="2386" spans="6:6">
      <c r="F2386" s="130" t="str">
        <f t="shared" ca="1" si="37"/>
        <v/>
      </c>
    </row>
    <row r="2387" spans="6:6">
      <c r="F2387" s="130" t="str">
        <f t="shared" ca="1" si="37"/>
        <v/>
      </c>
    </row>
    <row r="2388" spans="6:6">
      <c r="F2388" s="130" t="str">
        <f t="shared" ca="1" si="37"/>
        <v/>
      </c>
    </row>
    <row r="2389" spans="6:6">
      <c r="F2389" s="130" t="str">
        <f t="shared" ca="1" si="37"/>
        <v/>
      </c>
    </row>
    <row r="2390" spans="6:6">
      <c r="F2390" s="130" t="str">
        <f t="shared" ca="1" si="37"/>
        <v/>
      </c>
    </row>
    <row r="2391" spans="6:6">
      <c r="F2391" s="130" t="str">
        <f t="shared" ca="1" si="37"/>
        <v/>
      </c>
    </row>
    <row r="2392" spans="6:6">
      <c r="F2392" s="130" t="str">
        <f t="shared" ca="1" si="37"/>
        <v/>
      </c>
    </row>
  </sheetData>
  <mergeCells count="5">
    <mergeCell ref="C489:D490"/>
    <mergeCell ref="C557:D557"/>
    <mergeCell ref="C558:D559"/>
    <mergeCell ref="C5:D5"/>
    <mergeCell ref="C6:D7"/>
  </mergeCells>
  <phoneticPr fontId="8" type="noConversion"/>
  <pageMargins left="0.25" right="0.25" top="0.75" bottom="0.75" header="0.3" footer="0.3"/>
  <pageSetup paperSize="9" scale="3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A1"/>
  <sheetViews>
    <sheetView workbookViewId="0">
      <selection activeCell="G25" sqref="G25"/>
    </sheetView>
  </sheetViews>
  <sheetFormatPr baseColWidth="10" defaultRowHeight="16.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>
    <tabColor theme="7"/>
  </sheetPr>
  <dimension ref="B1:X545"/>
  <sheetViews>
    <sheetView topLeftCell="C1" workbookViewId="0">
      <pane ySplit="1935" topLeftCell="A303" activePane="bottomLeft"/>
      <selection activeCell="I4" sqref="I4:M4"/>
      <selection pane="bottomLeft" activeCell="N530" sqref="N530"/>
    </sheetView>
  </sheetViews>
  <sheetFormatPr baseColWidth="10" defaultRowHeight="16.5"/>
  <cols>
    <col min="1" max="1" width="2.625" customWidth="1"/>
    <col min="2" max="3" width="14.875" style="11" customWidth="1"/>
    <col min="4" max="4" width="11.25" style="32"/>
    <col min="5" max="7" width="11.25" style="9"/>
    <col min="8" max="8" width="3.125" style="9" customWidth="1"/>
    <col min="9" max="9" width="18.875" style="63" customWidth="1"/>
    <col min="10" max="10" width="3.75" style="9" customWidth="1"/>
    <col min="11" max="11" width="11.25" style="9"/>
    <col min="12" max="12" width="2.875" style="9" customWidth="1"/>
    <col min="13" max="18" width="11.25" style="9"/>
    <col min="19" max="19" width="13.75" style="9" customWidth="1"/>
    <col min="20" max="24" width="11.25" style="9"/>
  </cols>
  <sheetData>
    <row r="1" spans="2:24">
      <c r="C1" s="249" t="s">
        <v>28</v>
      </c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57"/>
    </row>
    <row r="2" spans="2:24" ht="17.25" thickBot="1"/>
    <row r="3" spans="2:24" ht="17.25" thickBot="1">
      <c r="B3" s="256" t="s">
        <v>21</v>
      </c>
      <c r="C3" s="260" t="s">
        <v>21</v>
      </c>
      <c r="D3" s="253" t="s">
        <v>19</v>
      </c>
      <c r="E3" s="257" t="s">
        <v>22</v>
      </c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9"/>
      <c r="R3" s="60"/>
      <c r="S3" s="34"/>
      <c r="T3" s="35"/>
      <c r="U3" s="35"/>
    </row>
    <row r="4" spans="2:24" ht="17.25" thickBot="1">
      <c r="B4" s="256"/>
      <c r="C4" s="261"/>
      <c r="D4" s="254"/>
      <c r="E4" s="250" t="s">
        <v>48</v>
      </c>
      <c r="F4" s="251"/>
      <c r="G4" s="252"/>
      <c r="H4" s="52"/>
      <c r="I4" s="198" t="s">
        <v>114</v>
      </c>
      <c r="J4" s="198"/>
      <c r="K4" s="198" t="s">
        <v>115</v>
      </c>
      <c r="L4" s="198"/>
      <c r="M4" s="198" t="s">
        <v>116</v>
      </c>
      <c r="N4" s="52"/>
      <c r="O4" s="58" t="s">
        <v>14</v>
      </c>
      <c r="P4" s="58" t="s">
        <v>23</v>
      </c>
      <c r="Q4" s="31" t="s">
        <v>24</v>
      </c>
      <c r="R4" s="61" t="s">
        <v>156</v>
      </c>
      <c r="S4" s="36" t="s">
        <v>157</v>
      </c>
      <c r="T4" s="36"/>
      <c r="U4" s="36"/>
    </row>
    <row r="5" spans="2:24" ht="17.25" thickBot="1">
      <c r="B5" s="256"/>
      <c r="C5" s="262"/>
      <c r="D5" s="255"/>
      <c r="E5" s="15" t="s">
        <v>25</v>
      </c>
      <c r="F5" s="16" t="s">
        <v>26</v>
      </c>
      <c r="G5" s="48" t="s">
        <v>27</v>
      </c>
      <c r="H5" s="47"/>
      <c r="J5" s="47"/>
      <c r="K5" s="47"/>
      <c r="L5" s="47"/>
      <c r="M5" s="47"/>
      <c r="N5" s="47"/>
      <c r="O5" s="50" t="s">
        <v>25</v>
      </c>
      <c r="P5" s="15" t="s">
        <v>25</v>
      </c>
      <c r="Q5" s="17"/>
      <c r="R5" s="56"/>
      <c r="S5" s="35"/>
      <c r="T5" s="35"/>
      <c r="U5" s="35"/>
    </row>
    <row r="6" spans="2:24" ht="17.25" thickBot="1">
      <c r="B6" s="11">
        <f>C6</f>
        <v>44341</v>
      </c>
      <c r="C6" s="246">
        <v>44341</v>
      </c>
      <c r="D6" s="33">
        <v>20</v>
      </c>
      <c r="E6" s="14" t="e">
        <f>SUMIFS(Histo!F:F,Histo!A:A,B6,#REF!,D6)</f>
        <v>#REF!</v>
      </c>
      <c r="F6" s="13" t="e">
        <f>E6/(1+(D6/100))</f>
        <v>#REF!</v>
      </c>
      <c r="G6" s="49" t="e">
        <f>E6-F6</f>
        <v>#REF!</v>
      </c>
      <c r="H6" s="51"/>
      <c r="I6" s="64" t="e">
        <f>SUMIFS(#REF!,Histo!A:A,B6,#REF!,D6,#REF!,"Herbergement")</f>
        <v>#REF!</v>
      </c>
      <c r="J6" s="51"/>
      <c r="K6" s="51" t="e">
        <f>SUMIFS(Histo!F:F,Histo!A:A,B6,#REF!,D6,#REF!,"Vente")+SUMIFS(#REF!,Histo!A:A,B6,#REF!,D6,#REF!,"Herbergement")</f>
        <v>#REF!</v>
      </c>
      <c r="L6" s="51"/>
      <c r="M6" s="51" t="e">
        <f>SUMIFS(#REF!,Histo!A:A,B6,#REF!,D6)</f>
        <v>#REF!</v>
      </c>
      <c r="N6" s="51"/>
      <c r="O6" s="242" t="e">
        <f>SUMIFS(Histo!F:F,Histo!A:A,C6,Histo!#REF!,$O$4)</f>
        <v>#REF!</v>
      </c>
      <c r="P6" s="233" t="e">
        <f>SUMIFS(Histo!F:F,Histo!A:A,C6,Histo!#REF!,"Cash")</f>
        <v>#REF!</v>
      </c>
      <c r="Q6" s="227" t="e">
        <f>SUMIFS(Histo!F:F,Histo!A:A,C6,Histo!#REF!,"CV")</f>
        <v>#REF!</v>
      </c>
      <c r="R6" s="62"/>
    </row>
    <row r="7" spans="2:24" ht="17.25" thickBot="1">
      <c r="B7" s="11">
        <f>C6</f>
        <v>44341</v>
      </c>
      <c r="C7" s="247"/>
      <c r="D7" s="33">
        <v>10</v>
      </c>
      <c r="E7" s="14" t="e">
        <f>SUMIFS(Histo!F:F,Histo!A:A,B7,#REF!,D7)</f>
        <v>#REF!</v>
      </c>
      <c r="F7" s="13" t="e">
        <f>E7/(1+(D7/100))</f>
        <v>#REF!</v>
      </c>
      <c r="G7" s="49" t="e">
        <f>E7-F7</f>
        <v>#REF!</v>
      </c>
      <c r="H7" s="51"/>
      <c r="I7" s="64" t="e">
        <f>SUMIFS(#REF!,Histo!A:A,B7,#REF!,D7,#REF!,"Herbergement")</f>
        <v>#REF!</v>
      </c>
      <c r="J7" s="51"/>
      <c r="K7" s="51" t="e">
        <f>SUMIFS(Histo!F:F,Histo!A:A,B7,#REF!,D7,#REF!,"Vente")+SUMIFS(#REF!,Histo!A:A,B7,#REF!,D7,#REF!,"Herbergement")</f>
        <v>#REF!</v>
      </c>
      <c r="L7" s="51"/>
      <c r="M7" s="51" t="e">
        <f>SUMIFS(#REF!,Histo!A:A,B7,#REF!,D7)</f>
        <v>#REF!</v>
      </c>
      <c r="N7" s="51"/>
      <c r="O7" s="243"/>
      <c r="P7" s="234"/>
      <c r="Q7" s="228"/>
      <c r="R7" s="62"/>
    </row>
    <row r="8" spans="2:24" ht="17.25" thickBot="1">
      <c r="B8" s="11">
        <f>C6</f>
        <v>44341</v>
      </c>
      <c r="C8" s="247"/>
      <c r="D8" s="33">
        <v>5.5</v>
      </c>
      <c r="E8" s="14" t="e">
        <f>SUMIFS(Histo!F:F,Histo!A:A,B8,#REF!,D8)</f>
        <v>#REF!</v>
      </c>
      <c r="F8" s="13" t="e">
        <f>E8/(1+(D8/100))</f>
        <v>#REF!</v>
      </c>
      <c r="G8" s="49" t="e">
        <f>E8-F8</f>
        <v>#REF!</v>
      </c>
      <c r="H8" s="51"/>
      <c r="I8" s="64" t="e">
        <f>SUMIFS(#REF!,Histo!A:A,B8,#REF!,D8,#REF!,"Herbergement")</f>
        <v>#REF!</v>
      </c>
      <c r="J8" s="51"/>
      <c r="K8" s="51" t="e">
        <f>SUMIFS(Histo!F:F,Histo!A:A,B8,#REF!,D8,#REF!,"Vente")+SUMIFS(#REF!,Histo!A:A,B8,#REF!,D8,#REF!,"Herbergement")</f>
        <v>#REF!</v>
      </c>
      <c r="L8" s="51"/>
      <c r="M8" s="51" t="e">
        <f>SUMIFS(#REF!,Histo!A:A,B8,#REF!,D8)</f>
        <v>#REF!</v>
      </c>
      <c r="N8" s="51"/>
      <c r="O8" s="243"/>
      <c r="P8" s="234"/>
      <c r="Q8" s="228"/>
      <c r="R8" s="62"/>
    </row>
    <row r="9" spans="2:24" s="10" customFormat="1" ht="17.25" thickBot="1">
      <c r="B9" s="53">
        <v>44341</v>
      </c>
      <c r="C9" s="248"/>
      <c r="D9" s="54" t="s">
        <v>113</v>
      </c>
      <c r="E9" s="55" t="e">
        <f>SUM(E6:E8)</f>
        <v>#REF!</v>
      </c>
      <c r="F9" s="55" t="e">
        <f>SUM(F6:F8)</f>
        <v>#REF!</v>
      </c>
      <c r="G9" s="55" t="e">
        <f>SUM(G6:G8)</f>
        <v>#REF!</v>
      </c>
      <c r="H9" s="56"/>
      <c r="I9" s="65" t="e">
        <f>SUM(I6:I8)</f>
        <v>#REF!</v>
      </c>
      <c r="J9" s="56"/>
      <c r="K9" s="55" t="e">
        <f>SUM(K6:K8)</f>
        <v>#REF!</v>
      </c>
      <c r="L9" s="56"/>
      <c r="M9" s="55" t="e">
        <f>SUM(M6:M8)</f>
        <v>#REF!</v>
      </c>
      <c r="N9" s="56"/>
      <c r="O9" s="243"/>
      <c r="P9" s="235"/>
      <c r="Q9" s="229"/>
      <c r="R9" s="62"/>
      <c r="S9" s="12"/>
      <c r="T9" s="12"/>
      <c r="U9" s="12"/>
      <c r="V9" s="12"/>
      <c r="W9" s="12"/>
      <c r="X9" s="12"/>
    </row>
    <row r="10" spans="2:24" ht="17.25" thickBot="1">
      <c r="B10" s="11">
        <f>C10</f>
        <v>44342</v>
      </c>
      <c r="C10" s="246">
        <v>44342</v>
      </c>
      <c r="D10" s="33">
        <v>20</v>
      </c>
      <c r="E10" s="14" t="e">
        <f>SUMIFS(Histo!F:F,Histo!A:A,B10,#REF!,D10)</f>
        <v>#REF!</v>
      </c>
      <c r="F10" s="13" t="e">
        <f>E10/(1+(D10/100))</f>
        <v>#REF!</v>
      </c>
      <c r="G10" s="49" t="e">
        <f>E10-F10</f>
        <v>#REF!</v>
      </c>
      <c r="H10" s="51"/>
      <c r="I10" s="64" t="e">
        <f>SUMIFS(#REF!,Histo!A:A,B10,#REF!,D10,#REF!,"Herbergement")</f>
        <v>#REF!</v>
      </c>
      <c r="J10" s="51"/>
      <c r="K10" s="51" t="e">
        <f>SUMIFS(Histo!F:F,Histo!A:A,B10,#REF!,D10,#REF!,"Vente")+SUMIFS(#REF!,Histo!A:A,B10,#REF!,D10,#REF!,"Herbergement")</f>
        <v>#REF!</v>
      </c>
      <c r="L10" s="51"/>
      <c r="M10" s="51" t="e">
        <f>SUMIFS(#REF!,Histo!A:A,B10,#REF!,D10)</f>
        <v>#REF!</v>
      </c>
      <c r="N10" s="51"/>
      <c r="O10" s="242" t="e">
        <f>SUMIFS(Histo!F:F,Histo!A:A,C10,Histo!#REF!,$O$4)</f>
        <v>#REF!</v>
      </c>
      <c r="P10" s="233" t="e">
        <f>SUMIFS(Histo!F:F,Histo!A:A,C10,Histo!#REF!,"Cash")</f>
        <v>#REF!</v>
      </c>
      <c r="Q10" s="227" t="e">
        <f>SUMIFS(Histo!F:F,Histo!A:A,C10,Histo!#REF!,"CV")</f>
        <v>#REF!</v>
      </c>
      <c r="R10" s="62"/>
    </row>
    <row r="11" spans="2:24" ht="17.25" thickBot="1">
      <c r="B11" s="11">
        <f>C10</f>
        <v>44342</v>
      </c>
      <c r="C11" s="247"/>
      <c r="D11" s="33">
        <v>10</v>
      </c>
      <c r="E11" s="14" t="e">
        <f>SUMIFS(Histo!F:F,Histo!A:A,B11,#REF!,D11)</f>
        <v>#REF!</v>
      </c>
      <c r="F11" s="13" t="e">
        <f>E11/(1+(D11/100))</f>
        <v>#REF!</v>
      </c>
      <c r="G11" s="49" t="e">
        <f>E11-F11</f>
        <v>#REF!</v>
      </c>
      <c r="H11" s="51"/>
      <c r="I11" s="64" t="e">
        <f>SUMIFS(#REF!,Histo!A:A,B11,#REF!,D11,#REF!,"Herbergement")</f>
        <v>#REF!</v>
      </c>
      <c r="J11" s="51"/>
      <c r="K11" s="51" t="e">
        <f>SUMIFS(Histo!F:F,Histo!A:A,B11,#REF!,D11,#REF!,"Vente")+SUMIFS(#REF!,Histo!A:A,B11,#REF!,D11,#REF!,"Herbergement")</f>
        <v>#REF!</v>
      </c>
      <c r="L11" s="51"/>
      <c r="M11" s="51" t="e">
        <f>SUMIFS(#REF!,Histo!A:A,B11,#REF!,D11)</f>
        <v>#REF!</v>
      </c>
      <c r="N11" s="51"/>
      <c r="O11" s="243"/>
      <c r="P11" s="234"/>
      <c r="Q11" s="228"/>
      <c r="R11" s="62"/>
    </row>
    <row r="12" spans="2:24" ht="17.25" thickBot="1">
      <c r="B12" s="11">
        <f>C10</f>
        <v>44342</v>
      </c>
      <c r="C12" s="247"/>
      <c r="D12" s="33">
        <v>5.5</v>
      </c>
      <c r="E12" s="14" t="e">
        <f>SUMIFS(Histo!F:F,Histo!A:A,B12,#REF!,D12)</f>
        <v>#REF!</v>
      </c>
      <c r="F12" s="13" t="e">
        <f>E12/(1+(D12/100))</f>
        <v>#REF!</v>
      </c>
      <c r="G12" s="49" t="e">
        <f>E12-F12</f>
        <v>#REF!</v>
      </c>
      <c r="H12" s="51"/>
      <c r="I12" s="64" t="e">
        <f>SUMIFS(#REF!,Histo!A:A,B12,#REF!,D12,#REF!,"Herbergement")</f>
        <v>#REF!</v>
      </c>
      <c r="J12" s="51"/>
      <c r="K12" s="51" t="e">
        <f>SUMIFS(Histo!F:F,Histo!A:A,B12,#REF!,D12,#REF!,"Vente")+SUMIFS(#REF!,Histo!A:A,B12,#REF!,D12,#REF!,"Herbergement")</f>
        <v>#REF!</v>
      </c>
      <c r="L12" s="51"/>
      <c r="M12" s="51" t="e">
        <f>SUMIFS(#REF!,Histo!A:A,B12,#REF!,D12)</f>
        <v>#REF!</v>
      </c>
      <c r="N12" s="51"/>
      <c r="O12" s="243"/>
      <c r="P12" s="234"/>
      <c r="Q12" s="228"/>
      <c r="R12" s="62"/>
    </row>
    <row r="13" spans="2:24" s="10" customFormat="1" ht="17.25" thickBot="1">
      <c r="B13" s="53">
        <v>44342</v>
      </c>
      <c r="C13" s="248"/>
      <c r="D13" s="54" t="s">
        <v>113</v>
      </c>
      <c r="E13" s="55" t="e">
        <f>SUM(E10:E12)</f>
        <v>#REF!</v>
      </c>
      <c r="F13" s="55" t="e">
        <f>SUM(F10:F12)</f>
        <v>#REF!</v>
      </c>
      <c r="G13" s="55" t="e">
        <f>SUM(G10:G12)</f>
        <v>#REF!</v>
      </c>
      <c r="H13" s="56"/>
      <c r="I13" s="65" t="e">
        <f>SUM(I10:I12)</f>
        <v>#REF!</v>
      </c>
      <c r="J13" s="56"/>
      <c r="K13" s="55" t="e">
        <f>SUM(K10:K12)</f>
        <v>#REF!</v>
      </c>
      <c r="L13" s="56"/>
      <c r="M13" s="55" t="e">
        <f>SUM(M10:M12)</f>
        <v>#REF!</v>
      </c>
      <c r="N13" s="56"/>
      <c r="O13" s="243"/>
      <c r="P13" s="235"/>
      <c r="Q13" s="229"/>
      <c r="R13" s="62"/>
      <c r="S13" s="12"/>
      <c r="T13" s="12"/>
      <c r="U13" s="12"/>
      <c r="V13" s="12"/>
      <c r="W13" s="12"/>
      <c r="X13" s="12"/>
    </row>
    <row r="14" spans="2:24" ht="17.25" thickBot="1">
      <c r="B14" s="11">
        <f>C14</f>
        <v>44343</v>
      </c>
      <c r="C14" s="246">
        <v>44343</v>
      </c>
      <c r="D14" s="33">
        <v>20</v>
      </c>
      <c r="E14" s="14" t="e">
        <f>SUMIFS(Histo!F:F,Histo!A:A,B14,#REF!,D14)</f>
        <v>#REF!</v>
      </c>
      <c r="F14" s="13" t="e">
        <f>E14/(1+(D14/100))</f>
        <v>#REF!</v>
      </c>
      <c r="G14" s="49" t="e">
        <f>E14-F14</f>
        <v>#REF!</v>
      </c>
      <c r="H14" s="51"/>
      <c r="I14" s="64" t="e">
        <f>SUMIFS(#REF!,Histo!A:A,B14,#REF!,D14,#REF!,"Herbergement")</f>
        <v>#REF!</v>
      </c>
      <c r="J14" s="51"/>
      <c r="K14" s="51" t="e">
        <f>SUMIFS(Histo!F:F,Histo!A:A,B14,#REF!,D14,#REF!,"Vente")+SUMIFS(#REF!,Histo!A:A,B14,#REF!,D14,#REF!,"Herbergement")</f>
        <v>#REF!</v>
      </c>
      <c r="L14" s="51"/>
      <c r="M14" s="51" t="e">
        <f>SUMIFS(#REF!,Histo!A:A,B14,#REF!,D14)</f>
        <v>#REF!</v>
      </c>
      <c r="N14" s="51"/>
      <c r="O14" s="242" t="e">
        <f>SUMIFS(Histo!F:F,Histo!A:A,C14,Histo!#REF!,$O$4)</f>
        <v>#REF!</v>
      </c>
      <c r="P14" s="233" t="e">
        <f>SUMIFS(Histo!F:F,Histo!A:A,C14,Histo!#REF!,"Cash")</f>
        <v>#REF!</v>
      </c>
      <c r="Q14" s="227" t="e">
        <f>SUMIFS(Histo!F:F,Histo!A:A,C14,Histo!#REF!,"CV")</f>
        <v>#REF!</v>
      </c>
      <c r="R14" s="51"/>
    </row>
    <row r="15" spans="2:24" ht="17.25" thickBot="1">
      <c r="B15" s="11">
        <f>C14</f>
        <v>44343</v>
      </c>
      <c r="C15" s="247"/>
      <c r="D15" s="33">
        <v>10</v>
      </c>
      <c r="E15" s="14" t="e">
        <f>SUMIFS(Histo!F:F,Histo!A:A,B15,#REF!,D15)</f>
        <v>#REF!</v>
      </c>
      <c r="F15" s="13" t="e">
        <f>E15/(1+(D15/100))</f>
        <v>#REF!</v>
      </c>
      <c r="G15" s="49" t="e">
        <f>E15-F15</f>
        <v>#REF!</v>
      </c>
      <c r="H15" s="51"/>
      <c r="I15" s="64" t="e">
        <f>SUMIFS(#REF!,Histo!A:A,B15,#REF!,D15,#REF!,"Herbergement")</f>
        <v>#REF!</v>
      </c>
      <c r="J15" s="51"/>
      <c r="K15" s="51" t="e">
        <f>SUMIFS(Histo!F:F,Histo!A:A,B15,#REF!,D15,#REF!,"Vente")+SUMIFS(#REF!,Histo!A:A,B15,#REF!,D15,#REF!,"Herbergement")</f>
        <v>#REF!</v>
      </c>
      <c r="L15" s="51"/>
      <c r="M15" s="51" t="e">
        <f>SUMIFS(#REF!,Histo!A:A,B15,#REF!,D15)</f>
        <v>#REF!</v>
      </c>
      <c r="N15" s="51"/>
      <c r="O15" s="243"/>
      <c r="P15" s="234"/>
      <c r="Q15" s="228"/>
      <c r="R15" s="51"/>
    </row>
    <row r="16" spans="2:24" ht="17.25" thickBot="1">
      <c r="B16" s="11">
        <f>C14</f>
        <v>44343</v>
      </c>
      <c r="C16" s="247"/>
      <c r="D16" s="33">
        <v>5.5</v>
      </c>
      <c r="E16" s="14" t="e">
        <f>SUMIFS(Histo!F:F,Histo!A:A,B16,#REF!,D16)</f>
        <v>#REF!</v>
      </c>
      <c r="F16" s="13" t="e">
        <f>E16/(1+(D16/100))</f>
        <v>#REF!</v>
      </c>
      <c r="G16" s="49" t="e">
        <f>E16-F16</f>
        <v>#REF!</v>
      </c>
      <c r="H16" s="51"/>
      <c r="I16" s="64" t="e">
        <f>SUMIFS(#REF!,Histo!A:A,B16,#REF!,D16,#REF!,"Herbergement")</f>
        <v>#REF!</v>
      </c>
      <c r="J16" s="51"/>
      <c r="K16" s="51" t="e">
        <f>SUMIFS(Histo!F:F,Histo!A:A,B16,#REF!,D16,#REF!,"Vente")+SUMIFS(#REF!,Histo!A:A,B16,#REF!,D16,#REF!,"Herbergement")</f>
        <v>#REF!</v>
      </c>
      <c r="L16" s="51"/>
      <c r="M16" s="51" t="e">
        <f>SUMIFS(#REF!,Histo!A:A,B16,#REF!,D16)</f>
        <v>#REF!</v>
      </c>
      <c r="N16" s="51"/>
      <c r="O16" s="243"/>
      <c r="P16" s="234"/>
      <c r="Q16" s="228"/>
      <c r="R16" s="51"/>
    </row>
    <row r="17" spans="2:24" s="10" customFormat="1" ht="15" thickBot="1">
      <c r="B17" s="53">
        <v>44343</v>
      </c>
      <c r="C17" s="248"/>
      <c r="D17" s="54" t="s">
        <v>113</v>
      </c>
      <c r="E17" s="55" t="e">
        <f>SUM(E14:E16)</f>
        <v>#REF!</v>
      </c>
      <c r="F17" s="55" t="e">
        <f>SUM(F14:F16)</f>
        <v>#REF!</v>
      </c>
      <c r="G17" s="55" t="e">
        <f>SUM(G14:G16)</f>
        <v>#REF!</v>
      </c>
      <c r="H17" s="56"/>
      <c r="I17" s="65" t="e">
        <f>SUM(I14:I16)</f>
        <v>#REF!</v>
      </c>
      <c r="J17" s="56"/>
      <c r="K17" s="55" t="e">
        <f>SUM(K14:K16)</f>
        <v>#REF!</v>
      </c>
      <c r="L17" s="56"/>
      <c r="M17" s="55" t="e">
        <f>SUM(M14:M16)</f>
        <v>#REF!</v>
      </c>
      <c r="N17" s="56"/>
      <c r="O17" s="243"/>
      <c r="P17" s="235"/>
      <c r="Q17" s="229"/>
      <c r="R17" s="56"/>
      <c r="S17" s="12"/>
      <c r="T17" s="12"/>
      <c r="U17" s="12"/>
      <c r="V17" s="12"/>
      <c r="W17" s="12"/>
      <c r="X17" s="12"/>
    </row>
    <row r="18" spans="2:24" ht="17.25" thickBot="1">
      <c r="B18" s="11">
        <f>C18</f>
        <v>44344</v>
      </c>
      <c r="C18" s="246">
        <v>44344</v>
      </c>
      <c r="D18" s="33">
        <v>20</v>
      </c>
      <c r="E18" s="14" t="e">
        <f>SUMIFS(Histo!F:F,Histo!A:A,B18,#REF!,D18)</f>
        <v>#REF!</v>
      </c>
      <c r="F18" s="13" t="e">
        <f>E18/(1+(D18/100))</f>
        <v>#REF!</v>
      </c>
      <c r="G18" s="49" t="e">
        <f>E18-F18</f>
        <v>#REF!</v>
      </c>
      <c r="H18" s="51"/>
      <c r="I18" s="64" t="e">
        <f>SUMIFS(#REF!,Histo!A:A,B18,#REF!,D18,#REF!,"Herbergement")</f>
        <v>#REF!</v>
      </c>
      <c r="J18" s="51"/>
      <c r="K18" s="51" t="e">
        <f>SUMIFS(Histo!F:F,Histo!A:A,B18,#REF!,D18,#REF!,"Vente")+SUMIFS(#REF!,Histo!A:A,B18,#REF!,D18,#REF!,"Herbergement")</f>
        <v>#REF!</v>
      </c>
      <c r="L18" s="51"/>
      <c r="M18" s="51" t="e">
        <f>SUMIFS(#REF!,Histo!A:A,B18,#REF!,D18)</f>
        <v>#REF!</v>
      </c>
      <c r="N18" s="51"/>
      <c r="O18" s="242" t="e">
        <f>SUMIFS(Histo!F:F,Histo!A:A,C18,Histo!#REF!,$O$4)</f>
        <v>#REF!</v>
      </c>
      <c r="P18" s="233" t="e">
        <f>SUMIFS(Histo!F:F,Histo!A:A,C18,Histo!#REF!,"Cash")</f>
        <v>#REF!</v>
      </c>
      <c r="Q18" s="227" t="e">
        <f>SUMIFS(Histo!F:F,Histo!A:A,C18,Histo!#REF!,"CV")</f>
        <v>#REF!</v>
      </c>
      <c r="R18" s="51"/>
    </row>
    <row r="19" spans="2:24" ht="17.25" thickBot="1">
      <c r="B19" s="11">
        <f>C18</f>
        <v>44344</v>
      </c>
      <c r="C19" s="247"/>
      <c r="D19" s="33">
        <v>10</v>
      </c>
      <c r="E19" s="14" t="e">
        <f>SUMIFS(Histo!F:F,Histo!A:A,B19,#REF!,D19)</f>
        <v>#REF!</v>
      </c>
      <c r="F19" s="13" t="e">
        <f>E19/(1+(D19/100))</f>
        <v>#REF!</v>
      </c>
      <c r="G19" s="49" t="e">
        <f>E19-F19</f>
        <v>#REF!</v>
      </c>
      <c r="H19" s="51"/>
      <c r="I19" s="64" t="e">
        <f>SUMIFS(#REF!,Histo!A:A,B19,#REF!,D19,#REF!,"Herbergement")</f>
        <v>#REF!</v>
      </c>
      <c r="J19" s="51"/>
      <c r="K19" s="51" t="e">
        <f>SUMIFS(Histo!F:F,Histo!A:A,B19,#REF!,D19,#REF!,"Vente")+SUMIFS(#REF!,Histo!A:A,B19,#REF!,D19,#REF!,"Herbergement")</f>
        <v>#REF!</v>
      </c>
      <c r="L19" s="51"/>
      <c r="M19" s="51" t="e">
        <f>SUMIFS(#REF!,Histo!A:A,B19,#REF!,D19)</f>
        <v>#REF!</v>
      </c>
      <c r="N19" s="51"/>
      <c r="O19" s="243"/>
      <c r="P19" s="234"/>
      <c r="Q19" s="228"/>
      <c r="R19" s="51"/>
    </row>
    <row r="20" spans="2:24" ht="17.25" thickBot="1">
      <c r="B20" s="11">
        <f>C18</f>
        <v>44344</v>
      </c>
      <c r="C20" s="247"/>
      <c r="D20" s="33">
        <v>5.5</v>
      </c>
      <c r="E20" s="14" t="e">
        <f>SUMIFS(Histo!F:F,Histo!A:A,B20,#REF!,D20)</f>
        <v>#REF!</v>
      </c>
      <c r="F20" s="13" t="e">
        <f>E20/(1+(D20/100))</f>
        <v>#REF!</v>
      </c>
      <c r="G20" s="49" t="e">
        <f>E20-F20</f>
        <v>#REF!</v>
      </c>
      <c r="H20" s="51"/>
      <c r="I20" s="64" t="e">
        <f>SUMIFS(#REF!,Histo!A:A,B20,#REF!,D20,#REF!,"Herbergement")</f>
        <v>#REF!</v>
      </c>
      <c r="J20" s="51"/>
      <c r="K20" s="51" t="e">
        <f>SUMIFS(Histo!F:F,Histo!A:A,B20,#REF!,D20,#REF!,"Vente")+SUMIFS(#REF!,Histo!A:A,B20,#REF!,D20,#REF!,"Herbergement")</f>
        <v>#REF!</v>
      </c>
      <c r="L20" s="51"/>
      <c r="M20" s="51" t="e">
        <f>SUMIFS(#REF!,Histo!A:A,B20,#REF!,D20)</f>
        <v>#REF!</v>
      </c>
      <c r="N20" s="51"/>
      <c r="O20" s="243"/>
      <c r="P20" s="234"/>
      <c r="Q20" s="228"/>
      <c r="R20" s="51"/>
    </row>
    <row r="21" spans="2:24" s="10" customFormat="1" ht="15" thickBot="1">
      <c r="B21" s="53">
        <v>44344</v>
      </c>
      <c r="C21" s="248"/>
      <c r="D21" s="54" t="s">
        <v>113</v>
      </c>
      <c r="E21" s="55" t="e">
        <f>SUM(E18:E20)</f>
        <v>#REF!</v>
      </c>
      <c r="F21" s="55" t="e">
        <f>SUM(F18:F20)</f>
        <v>#REF!</v>
      </c>
      <c r="G21" s="55" t="e">
        <f>SUM(G18:G20)</f>
        <v>#REF!</v>
      </c>
      <c r="H21" s="56"/>
      <c r="I21" s="65" t="e">
        <f>SUM(I18:I20)</f>
        <v>#REF!</v>
      </c>
      <c r="J21" s="56"/>
      <c r="K21" s="55" t="e">
        <f>SUM(K18:K20)</f>
        <v>#REF!</v>
      </c>
      <c r="L21" s="56"/>
      <c r="M21" s="55" t="e">
        <f>SUM(M18:M20)</f>
        <v>#REF!</v>
      </c>
      <c r="N21" s="56"/>
      <c r="O21" s="243"/>
      <c r="P21" s="235"/>
      <c r="Q21" s="229"/>
      <c r="R21" s="56"/>
      <c r="S21" s="12"/>
      <c r="T21" s="12"/>
      <c r="U21" s="12"/>
      <c r="V21" s="12"/>
      <c r="W21" s="12"/>
      <c r="X21" s="12"/>
    </row>
    <row r="22" spans="2:24" ht="17.25" thickBot="1">
      <c r="B22" s="11">
        <f>C22</f>
        <v>44345</v>
      </c>
      <c r="C22" s="246">
        <v>44345</v>
      </c>
      <c r="D22" s="33">
        <v>20</v>
      </c>
      <c r="E22" s="14" t="e">
        <f>SUMIFS(Histo!F:F,Histo!A:A,B22,#REF!,D22)</f>
        <v>#REF!</v>
      </c>
      <c r="F22" s="13" t="e">
        <f>E22/(1+(D22/100))</f>
        <v>#REF!</v>
      </c>
      <c r="G22" s="49" t="e">
        <f>E22-F22</f>
        <v>#REF!</v>
      </c>
      <c r="H22" s="51"/>
      <c r="I22" s="64" t="e">
        <f>SUMIFS(#REF!,Histo!A:A,B22,#REF!,D22,#REF!,"Herbergement")</f>
        <v>#REF!</v>
      </c>
      <c r="J22" s="51"/>
      <c r="K22" s="51" t="e">
        <f>SUMIFS(Histo!F:F,Histo!A:A,B22,#REF!,D22,#REF!,"Vente")+SUMIFS(#REF!,Histo!A:A,B22,#REF!,D22,#REF!,"Herbergement")</f>
        <v>#REF!</v>
      </c>
      <c r="L22" s="51"/>
      <c r="M22" s="51" t="e">
        <f>SUMIFS(#REF!,Histo!A:A,B22,#REF!,D22)</f>
        <v>#REF!</v>
      </c>
      <c r="N22" s="51"/>
      <c r="O22" s="242" t="e">
        <f>SUMIFS(Histo!F:F,Histo!A:A,C22,Histo!#REF!,$O$4)</f>
        <v>#REF!</v>
      </c>
      <c r="P22" s="233" t="e">
        <f>SUMIFS(Histo!F:F,Histo!A:A,C22,Histo!#REF!,"Cash")</f>
        <v>#REF!</v>
      </c>
      <c r="Q22" s="227" t="e">
        <f>SUMIFS(Histo!F:F,Histo!A:A,C22,Histo!#REF!,"CV")</f>
        <v>#REF!</v>
      </c>
    </row>
    <row r="23" spans="2:24" ht="17.25" thickBot="1">
      <c r="B23" s="11">
        <f>C22</f>
        <v>44345</v>
      </c>
      <c r="C23" s="247"/>
      <c r="D23" s="33">
        <v>10</v>
      </c>
      <c r="E23" s="14" t="e">
        <f>SUMIFS(Histo!F:F,Histo!A:A,B23,#REF!,D23)</f>
        <v>#REF!</v>
      </c>
      <c r="F23" s="13" t="e">
        <f>E23/(1+(D23/100))</f>
        <v>#REF!</v>
      </c>
      <c r="G23" s="49" t="e">
        <f>E23-F23</f>
        <v>#REF!</v>
      </c>
      <c r="H23" s="51"/>
      <c r="I23" s="64" t="e">
        <f>SUMIFS(#REF!,Histo!A:A,B23,#REF!,D23,#REF!,"Herbergement")</f>
        <v>#REF!</v>
      </c>
      <c r="J23" s="51"/>
      <c r="K23" s="51" t="e">
        <f>SUMIFS(Histo!F:F,Histo!A:A,B23,#REF!,D23,#REF!,"Vente")+SUMIFS(#REF!,Histo!A:A,B23,#REF!,D23,#REF!,"Herbergement")</f>
        <v>#REF!</v>
      </c>
      <c r="L23" s="51"/>
      <c r="M23" s="51" t="e">
        <f>SUMIFS(#REF!,Histo!A:A,B23,#REF!,D23)</f>
        <v>#REF!</v>
      </c>
      <c r="N23" s="51"/>
      <c r="O23" s="243"/>
      <c r="P23" s="234"/>
      <c r="Q23" s="228"/>
    </row>
    <row r="24" spans="2:24" ht="17.25" thickBot="1">
      <c r="B24" s="11">
        <f>C22</f>
        <v>44345</v>
      </c>
      <c r="C24" s="247"/>
      <c r="D24" s="33">
        <v>5.5</v>
      </c>
      <c r="E24" s="14" t="e">
        <f>SUMIFS(Histo!F:F,Histo!A:A,B24,#REF!,D24)</f>
        <v>#REF!</v>
      </c>
      <c r="F24" s="13" t="e">
        <f>E24/(1+(D24/100))</f>
        <v>#REF!</v>
      </c>
      <c r="G24" s="49" t="e">
        <f>E24-F24</f>
        <v>#REF!</v>
      </c>
      <c r="H24" s="51"/>
      <c r="I24" s="64" t="e">
        <f>SUMIFS(#REF!,Histo!A:A,B24,#REF!,D24,#REF!,"Herbergement")</f>
        <v>#REF!</v>
      </c>
      <c r="J24" s="51"/>
      <c r="K24" s="51" t="e">
        <f>SUMIFS(Histo!F:F,Histo!A:A,B24,#REF!,D24,#REF!,"Vente")+SUMIFS(#REF!,Histo!A:A,B24,#REF!,D24,#REF!,"Herbergement")</f>
        <v>#REF!</v>
      </c>
      <c r="L24" s="51"/>
      <c r="M24" s="51" t="e">
        <f>SUMIFS(#REF!,Histo!A:A,B24,#REF!,D24)</f>
        <v>#REF!</v>
      </c>
      <c r="N24" s="51"/>
      <c r="O24" s="243"/>
      <c r="P24" s="234"/>
      <c r="Q24" s="228"/>
    </row>
    <row r="25" spans="2:24" ht="17.25" thickBot="1">
      <c r="B25" s="11">
        <v>44345</v>
      </c>
      <c r="C25" s="248"/>
      <c r="D25" s="33" t="s">
        <v>113</v>
      </c>
      <c r="E25" s="14" t="e">
        <f>SUM(E22:E24)</f>
        <v>#REF!</v>
      </c>
      <c r="F25" s="14" t="e">
        <f>SUM(F22:F24)</f>
        <v>#REF!</v>
      </c>
      <c r="G25" s="14" t="e">
        <f>SUM(G22:G24)</f>
        <v>#REF!</v>
      </c>
      <c r="H25" s="51"/>
      <c r="I25" s="65" t="e">
        <f>SUM(I22:I24)</f>
        <v>#REF!</v>
      </c>
      <c r="J25" s="56"/>
      <c r="K25" s="55" t="e">
        <f>SUM(K22:K24)</f>
        <v>#REF!</v>
      </c>
      <c r="L25" s="56"/>
      <c r="M25" s="55" t="e">
        <f>SUM(M22:M24)</f>
        <v>#REF!</v>
      </c>
      <c r="N25" s="51"/>
      <c r="O25" s="243"/>
      <c r="P25" s="235"/>
      <c r="Q25" s="229"/>
    </row>
    <row r="26" spans="2:24" ht="17.25" thickBot="1">
      <c r="B26" s="11">
        <f>C26</f>
        <v>44346</v>
      </c>
      <c r="C26" s="246">
        <v>44346</v>
      </c>
      <c r="D26" s="33">
        <v>20</v>
      </c>
      <c r="E26" s="14" t="e">
        <f>SUMIFS(Histo!F:F,Histo!A:A,B26,#REF!,D26)</f>
        <v>#REF!</v>
      </c>
      <c r="F26" s="13" t="e">
        <f>E26/(1+(D26/100))</f>
        <v>#REF!</v>
      </c>
      <c r="G26" s="49" t="e">
        <f>E26-F26</f>
        <v>#REF!</v>
      </c>
      <c r="H26" s="51"/>
      <c r="I26" s="64" t="e">
        <f>SUMIFS(#REF!,Histo!A:A,B26,#REF!,D26,#REF!,"Herbergement")</f>
        <v>#REF!</v>
      </c>
      <c r="J26" s="51"/>
      <c r="K26" s="51" t="e">
        <f>SUMIFS(Histo!F:F,Histo!A:A,B26,#REF!,D26,#REF!,"Vente")+SUMIFS(#REF!,Histo!A:A,B26,#REF!,D26,#REF!,"Herbergement")</f>
        <v>#REF!</v>
      </c>
      <c r="L26" s="51"/>
      <c r="M26" s="51" t="e">
        <f>SUMIFS(#REF!,Histo!A:A,B26,#REF!,D26)</f>
        <v>#REF!</v>
      </c>
      <c r="N26" s="51"/>
      <c r="O26" s="242" t="e">
        <f>SUMIFS(Histo!F:F,Histo!A:A,C26,Histo!#REF!,$O$4)</f>
        <v>#REF!</v>
      </c>
      <c r="P26" s="233" t="e">
        <f>SUMIFS(Histo!F:F,Histo!A:A,C26,Histo!#REF!,"Cash")</f>
        <v>#REF!</v>
      </c>
      <c r="Q26" s="227" t="e">
        <f>SUMIFS(Histo!F:F,Histo!A:A,C26,Histo!#REF!,"CV")</f>
        <v>#REF!</v>
      </c>
    </row>
    <row r="27" spans="2:24" ht="17.25" thickBot="1">
      <c r="B27" s="11">
        <f>C26</f>
        <v>44346</v>
      </c>
      <c r="C27" s="247"/>
      <c r="D27" s="33">
        <v>10</v>
      </c>
      <c r="E27" s="14" t="e">
        <f>SUMIFS(Histo!F:F,Histo!A:A,B27,#REF!,D27)</f>
        <v>#REF!</v>
      </c>
      <c r="F27" s="13" t="e">
        <f>E27/(1+(D27/100))</f>
        <v>#REF!</v>
      </c>
      <c r="G27" s="49" t="e">
        <f>E27-F27</f>
        <v>#REF!</v>
      </c>
      <c r="H27" s="51"/>
      <c r="I27" s="64" t="e">
        <f>SUMIFS(#REF!,Histo!A:A,B27,#REF!,D27,#REF!,"Herbergement")</f>
        <v>#REF!</v>
      </c>
      <c r="J27" s="51"/>
      <c r="K27" s="51" t="e">
        <f>SUMIFS(Histo!F:F,Histo!A:A,B27,#REF!,D27,#REF!,"Vente")+SUMIFS(#REF!,Histo!A:A,B27,#REF!,D27,#REF!,"Herbergement")</f>
        <v>#REF!</v>
      </c>
      <c r="L27" s="51"/>
      <c r="M27" s="51" t="e">
        <f>SUMIFS(#REF!,Histo!A:A,B27,#REF!,D27)</f>
        <v>#REF!</v>
      </c>
      <c r="N27" s="51"/>
      <c r="O27" s="243"/>
      <c r="P27" s="234"/>
      <c r="Q27" s="228"/>
    </row>
    <row r="28" spans="2:24" ht="17.25" thickBot="1">
      <c r="B28" s="11">
        <f>C26</f>
        <v>44346</v>
      </c>
      <c r="C28" s="247"/>
      <c r="D28" s="33">
        <v>5.5</v>
      </c>
      <c r="E28" s="14" t="e">
        <f>SUMIFS(Histo!F:F,Histo!A:A,B28,#REF!,D28)</f>
        <v>#REF!</v>
      </c>
      <c r="F28" s="13" t="e">
        <f>E28/(1+(D28/100))</f>
        <v>#REF!</v>
      </c>
      <c r="G28" s="49" t="e">
        <f>E28-F28</f>
        <v>#REF!</v>
      </c>
      <c r="H28" s="51"/>
      <c r="I28" s="64" t="e">
        <f>SUMIFS(#REF!,Histo!A:A,B28,#REF!,D28,#REF!,"Herbergement")</f>
        <v>#REF!</v>
      </c>
      <c r="J28" s="51"/>
      <c r="K28" s="51" t="e">
        <f>SUMIFS(Histo!F:F,Histo!A:A,B28,#REF!,D28,#REF!,"Vente")+SUMIFS(#REF!,Histo!A:A,B28,#REF!,D28,#REF!,"Herbergement")</f>
        <v>#REF!</v>
      </c>
      <c r="L28" s="51"/>
      <c r="M28" s="51" t="e">
        <f>SUMIFS(#REF!,Histo!A:A,B28,#REF!,D28)</f>
        <v>#REF!</v>
      </c>
      <c r="N28" s="51"/>
      <c r="O28" s="243"/>
      <c r="P28" s="234"/>
      <c r="Q28" s="228"/>
    </row>
    <row r="29" spans="2:24" ht="17.25" thickBot="1">
      <c r="B29" s="11">
        <v>44346</v>
      </c>
      <c r="C29" s="248"/>
      <c r="D29" s="33" t="s">
        <v>113</v>
      </c>
      <c r="E29" s="14" t="e">
        <f>SUM(E26:E28)</f>
        <v>#REF!</v>
      </c>
      <c r="F29" s="14" t="e">
        <f>SUM(F26:F28)</f>
        <v>#REF!</v>
      </c>
      <c r="G29" s="14" t="e">
        <f>SUM(G26:G28)</f>
        <v>#REF!</v>
      </c>
      <c r="H29" s="51"/>
      <c r="I29" s="65" t="e">
        <f>SUM(I26:I28)</f>
        <v>#REF!</v>
      </c>
      <c r="J29" s="56"/>
      <c r="K29" s="55" t="e">
        <f>SUM(K26:K28)</f>
        <v>#REF!</v>
      </c>
      <c r="L29" s="56"/>
      <c r="M29" s="55" t="e">
        <f>SUM(M26:M28)</f>
        <v>#REF!</v>
      </c>
      <c r="N29" s="51"/>
      <c r="O29" s="243"/>
      <c r="P29" s="235"/>
      <c r="Q29" s="229"/>
    </row>
    <row r="30" spans="2:24" ht="17.25" thickBot="1">
      <c r="B30" s="11">
        <f>C30</f>
        <v>44347</v>
      </c>
      <c r="C30" s="246">
        <v>44347</v>
      </c>
      <c r="D30" s="33">
        <v>20</v>
      </c>
      <c r="E30" s="14" t="e">
        <f>SUMIFS(Histo!F:F,Histo!A:A,B30,#REF!,D30)</f>
        <v>#REF!</v>
      </c>
      <c r="F30" s="13" t="e">
        <f>E30/(1+(D30/100))</f>
        <v>#REF!</v>
      </c>
      <c r="G30" s="49" t="e">
        <f>E30-F30</f>
        <v>#REF!</v>
      </c>
      <c r="H30" s="51"/>
      <c r="I30" s="64" t="e">
        <f>SUMIFS(#REF!,Histo!A:A,B30,#REF!,D30,#REF!,"Herbergement")</f>
        <v>#REF!</v>
      </c>
      <c r="J30" s="51"/>
      <c r="K30" s="51" t="e">
        <f>SUMIFS(Histo!F:F,Histo!A:A,B30,#REF!,D30,#REF!,"Vente")+SUMIFS(#REF!,Histo!A:A,B30,#REF!,D30,#REF!,"Herbergement")</f>
        <v>#REF!</v>
      </c>
      <c r="L30" s="51"/>
      <c r="M30" s="51" t="e">
        <f>SUMIFS(#REF!,Histo!A:A,B30,#REF!,D30)</f>
        <v>#REF!</v>
      </c>
      <c r="N30" s="51"/>
      <c r="O30" s="242" t="e">
        <f>SUMIFS(Histo!F:F,Histo!A:A,C30,Histo!#REF!,$O$4)</f>
        <v>#REF!</v>
      </c>
      <c r="P30" s="233" t="e">
        <f>SUMIFS(Histo!F:F,Histo!A:A,C30,Histo!#REF!,"Cash")</f>
        <v>#REF!</v>
      </c>
      <c r="Q30" s="227" t="e">
        <f>SUMIFS(Histo!F:F,Histo!A:A,C30,Histo!#REF!,"CV")</f>
        <v>#REF!</v>
      </c>
    </row>
    <row r="31" spans="2:24" ht="17.25" thickBot="1">
      <c r="B31" s="11">
        <f>C30</f>
        <v>44347</v>
      </c>
      <c r="C31" s="247"/>
      <c r="D31" s="33">
        <v>10</v>
      </c>
      <c r="E31" s="14" t="e">
        <f>SUMIFS(Histo!F:F,Histo!A:A,B31,#REF!,D31)</f>
        <v>#REF!</v>
      </c>
      <c r="F31" s="13" t="e">
        <f>E31/(1+(D31/100))</f>
        <v>#REF!</v>
      </c>
      <c r="G31" s="49" t="e">
        <f>E31-F31</f>
        <v>#REF!</v>
      </c>
      <c r="H31" s="51"/>
      <c r="I31" s="64" t="e">
        <f>SUMIFS(#REF!,Histo!A:A,B31,#REF!,D31,#REF!,"Herbergement")</f>
        <v>#REF!</v>
      </c>
      <c r="J31" s="51"/>
      <c r="K31" s="51" t="e">
        <f>SUMIFS(Histo!F:F,Histo!A:A,B31,#REF!,D31,#REF!,"Vente")+SUMIFS(#REF!,Histo!A:A,B31,#REF!,D31,#REF!,"Herbergement")</f>
        <v>#REF!</v>
      </c>
      <c r="L31" s="51"/>
      <c r="M31" s="51" t="e">
        <f>SUMIFS(#REF!,Histo!A:A,B31,#REF!,D31)</f>
        <v>#REF!</v>
      </c>
      <c r="N31" s="51"/>
      <c r="O31" s="243"/>
      <c r="P31" s="234"/>
      <c r="Q31" s="228"/>
    </row>
    <row r="32" spans="2:24" ht="17.25" thickBot="1">
      <c r="B32" s="11">
        <f>C30</f>
        <v>44347</v>
      </c>
      <c r="C32" s="247"/>
      <c r="D32" s="33">
        <v>5.5</v>
      </c>
      <c r="E32" s="14" t="e">
        <f>SUMIFS(Histo!F:F,Histo!A:A,B32,#REF!,D32)</f>
        <v>#REF!</v>
      </c>
      <c r="F32" s="13" t="e">
        <f>E32/(1+(D32/100))</f>
        <v>#REF!</v>
      </c>
      <c r="G32" s="49" t="e">
        <f>E32-F32</f>
        <v>#REF!</v>
      </c>
      <c r="H32" s="51"/>
      <c r="I32" s="64" t="e">
        <f>SUMIFS(#REF!,Histo!A:A,B32,#REF!,D32,#REF!,"Herbergement")</f>
        <v>#REF!</v>
      </c>
      <c r="J32" s="51"/>
      <c r="K32" s="51" t="e">
        <f>SUMIFS(Histo!F:F,Histo!A:A,B32,#REF!,D32,#REF!,"Vente")+SUMIFS(#REF!,Histo!A:A,B32,#REF!,D32,#REF!,"Herbergement")</f>
        <v>#REF!</v>
      </c>
      <c r="L32" s="51"/>
      <c r="M32" s="51" t="e">
        <f>SUMIFS(#REF!,Histo!A:A,B32,#REF!,D32)</f>
        <v>#REF!</v>
      </c>
      <c r="N32" s="51"/>
      <c r="O32" s="243"/>
      <c r="P32" s="234"/>
      <c r="Q32" s="228"/>
    </row>
    <row r="33" spans="2:17" ht="17.25" thickBot="1">
      <c r="B33" s="11">
        <v>44347</v>
      </c>
      <c r="C33" s="248"/>
      <c r="D33" s="33" t="s">
        <v>113</v>
      </c>
      <c r="E33" s="14" t="e">
        <f>SUM(E30:E32)</f>
        <v>#REF!</v>
      </c>
      <c r="F33" s="14" t="e">
        <f>SUM(F30:F32)</f>
        <v>#REF!</v>
      </c>
      <c r="G33" s="14" t="e">
        <f>SUM(G30:G32)</f>
        <v>#REF!</v>
      </c>
      <c r="H33" s="51"/>
      <c r="I33" s="65" t="e">
        <f>SUM(I30:I32)</f>
        <v>#REF!</v>
      </c>
      <c r="J33" s="56"/>
      <c r="K33" s="55" t="e">
        <f>SUM(K30:K32)</f>
        <v>#REF!</v>
      </c>
      <c r="L33" s="56"/>
      <c r="M33" s="55" t="e">
        <f>SUM(M30:M32)</f>
        <v>#REF!</v>
      </c>
      <c r="N33" s="51"/>
      <c r="O33" s="243"/>
      <c r="P33" s="235"/>
      <c r="Q33" s="229"/>
    </row>
    <row r="34" spans="2:17" ht="17.25" thickBot="1">
      <c r="B34" s="11">
        <f>C34</f>
        <v>44348</v>
      </c>
      <c r="C34" s="246">
        <v>44348</v>
      </c>
      <c r="D34" s="33">
        <v>20</v>
      </c>
      <c r="E34" s="14" t="e">
        <f>SUMIFS(Histo!F:F,Histo!A:A,B34,#REF!,D34)</f>
        <v>#REF!</v>
      </c>
      <c r="F34" s="13" t="e">
        <f>E34/(1+(D34/100))</f>
        <v>#REF!</v>
      </c>
      <c r="G34" s="49" t="e">
        <f>E34-F34</f>
        <v>#REF!</v>
      </c>
      <c r="H34" s="51"/>
      <c r="I34" s="64" t="e">
        <f>SUMIFS(#REF!,Histo!A:A,B34,#REF!,D34,#REF!,"Herbergement")</f>
        <v>#REF!</v>
      </c>
      <c r="J34" s="51"/>
      <c r="K34" s="51" t="e">
        <f>SUMIFS(Histo!F:F,Histo!A:A,B34,#REF!,D34,#REF!,"Vente")+SUMIFS(#REF!,Histo!A:A,B34,#REF!,D34,#REF!,"Herbergement")</f>
        <v>#REF!</v>
      </c>
      <c r="L34" s="51"/>
      <c r="M34" s="51" t="e">
        <f>SUMIFS(#REF!,Histo!A:A,B34,#REF!,D34)</f>
        <v>#REF!</v>
      </c>
      <c r="N34" s="51"/>
      <c r="O34" s="242" t="e">
        <f>SUMIFS(Histo!F:F,Histo!A:A,C34,Histo!#REF!,$O$4)</f>
        <v>#REF!</v>
      </c>
      <c r="P34" s="233" t="e">
        <f>SUMIFS(Histo!F:F,Histo!A:A,C34,Histo!#REF!,"Cash")</f>
        <v>#REF!</v>
      </c>
      <c r="Q34" s="227" t="e">
        <f>SUMIFS(Histo!F:F,Histo!A:A,C34,Histo!#REF!,"CV")</f>
        <v>#REF!</v>
      </c>
    </row>
    <row r="35" spans="2:17" ht="17.25" thickBot="1">
      <c r="B35" s="11">
        <f>C34</f>
        <v>44348</v>
      </c>
      <c r="C35" s="247"/>
      <c r="D35" s="33">
        <v>10</v>
      </c>
      <c r="E35" s="14" t="e">
        <f>SUMIFS(Histo!F:F,Histo!A:A,B35,#REF!,D35)</f>
        <v>#REF!</v>
      </c>
      <c r="F35" s="13" t="e">
        <f>E35/(1+(D35/100))</f>
        <v>#REF!</v>
      </c>
      <c r="G35" s="49" t="e">
        <f>E35-F35</f>
        <v>#REF!</v>
      </c>
      <c r="H35" s="51"/>
      <c r="I35" s="64" t="e">
        <f>SUMIFS(#REF!,Histo!A:A,B35,#REF!,D35,#REF!,"Herbergement")</f>
        <v>#REF!</v>
      </c>
      <c r="J35" s="51"/>
      <c r="K35" s="51" t="e">
        <f>SUMIFS(Histo!F:F,Histo!A:A,B35,#REF!,D35,#REF!,"Vente")+SUMIFS(#REF!,Histo!A:A,B35,#REF!,D35,#REF!,"Herbergement")</f>
        <v>#REF!</v>
      </c>
      <c r="L35" s="51"/>
      <c r="M35" s="51" t="e">
        <f>SUMIFS(#REF!,Histo!A:A,B35,#REF!,D35)</f>
        <v>#REF!</v>
      </c>
      <c r="N35" s="51"/>
      <c r="O35" s="243"/>
      <c r="P35" s="234"/>
      <c r="Q35" s="228"/>
    </row>
    <row r="36" spans="2:17" ht="17.25" thickBot="1">
      <c r="B36" s="11">
        <f>C34</f>
        <v>44348</v>
      </c>
      <c r="C36" s="247"/>
      <c r="D36" s="33">
        <v>5.5</v>
      </c>
      <c r="E36" s="14" t="e">
        <f>SUMIFS(Histo!F:F,Histo!A:A,B36,#REF!,D36)</f>
        <v>#REF!</v>
      </c>
      <c r="F36" s="13" t="e">
        <f>E36/(1+(D36/100))</f>
        <v>#REF!</v>
      </c>
      <c r="G36" s="49" t="e">
        <f>E36-F36</f>
        <v>#REF!</v>
      </c>
      <c r="H36" s="51"/>
      <c r="I36" s="64" t="e">
        <f>SUMIFS(#REF!,Histo!A:A,B36,#REF!,D36,#REF!,"Herbergement")</f>
        <v>#REF!</v>
      </c>
      <c r="J36" s="51"/>
      <c r="K36" s="51" t="e">
        <f>SUMIFS(Histo!F:F,Histo!A:A,B36,#REF!,D36,#REF!,"Vente")+SUMIFS(#REF!,Histo!A:A,B36,#REF!,D36,#REF!,"Herbergement")</f>
        <v>#REF!</v>
      </c>
      <c r="L36" s="51"/>
      <c r="M36" s="51" t="e">
        <f>SUMIFS(#REF!,Histo!A:A,B36,#REF!,D36)</f>
        <v>#REF!</v>
      </c>
      <c r="N36" s="51"/>
      <c r="O36" s="243"/>
      <c r="P36" s="234"/>
      <c r="Q36" s="228"/>
    </row>
    <row r="37" spans="2:17" ht="17.25" thickBot="1">
      <c r="B37" s="11">
        <v>44348</v>
      </c>
      <c r="C37" s="248"/>
      <c r="D37" s="33" t="s">
        <v>113</v>
      </c>
      <c r="E37" s="14" t="e">
        <f>SUM(E34:E36)</f>
        <v>#REF!</v>
      </c>
      <c r="F37" s="14" t="e">
        <f>SUM(F34:F36)</f>
        <v>#REF!</v>
      </c>
      <c r="G37" s="14" t="e">
        <f>SUM(G34:G36)</f>
        <v>#REF!</v>
      </c>
      <c r="H37" s="51"/>
      <c r="I37" s="65" t="e">
        <f>SUM(I34:I36)</f>
        <v>#REF!</v>
      </c>
      <c r="J37" s="56"/>
      <c r="K37" s="55" t="e">
        <f>SUM(K34:K36)</f>
        <v>#REF!</v>
      </c>
      <c r="L37" s="56"/>
      <c r="M37" s="55" t="e">
        <f>SUM(M34:M36)</f>
        <v>#REF!</v>
      </c>
      <c r="N37" s="51"/>
      <c r="O37" s="243"/>
      <c r="P37" s="235"/>
      <c r="Q37" s="229"/>
    </row>
    <row r="38" spans="2:17" ht="17.25" thickBot="1">
      <c r="B38" s="11">
        <f>C38</f>
        <v>44349</v>
      </c>
      <c r="C38" s="246">
        <v>44349</v>
      </c>
      <c r="D38" s="33">
        <v>20</v>
      </c>
      <c r="E38" s="14" t="e">
        <f>SUMIFS(Histo!F:F,Histo!A:A,B38,#REF!,D38)</f>
        <v>#REF!</v>
      </c>
      <c r="F38" s="13" t="e">
        <f>E38/(1+(D38/100))</f>
        <v>#REF!</v>
      </c>
      <c r="G38" s="49" t="e">
        <f>E38-F38</f>
        <v>#REF!</v>
      </c>
      <c r="H38" s="51"/>
      <c r="I38" s="64" t="e">
        <f>SUMIFS(#REF!,Histo!A:A,B38,#REF!,D38,#REF!,"Herbergement")</f>
        <v>#REF!</v>
      </c>
      <c r="J38" s="51"/>
      <c r="K38" s="51" t="e">
        <f>SUMIFS(Histo!F:F,Histo!A:A,B38,#REF!,D38,#REF!,"Vente")+SUMIFS(#REF!,Histo!A:A,B38,#REF!,D38,#REF!,"Herbergement")</f>
        <v>#REF!</v>
      </c>
      <c r="L38" s="51"/>
      <c r="M38" s="51" t="e">
        <f>SUMIFS(#REF!,Histo!A:A,B38,#REF!,D38)</f>
        <v>#REF!</v>
      </c>
      <c r="N38" s="51"/>
      <c r="O38" s="242" t="e">
        <f>SUMIFS(Histo!F:F,Histo!A:A,C38,Histo!#REF!,$O$4)</f>
        <v>#REF!</v>
      </c>
      <c r="P38" s="233" t="e">
        <f>SUMIFS(Histo!F:F,Histo!A:A,C38,Histo!#REF!,"Cash")</f>
        <v>#REF!</v>
      </c>
      <c r="Q38" s="227" t="e">
        <f>SUMIFS(Histo!F:F,Histo!A:A,C38,Histo!#REF!,"CV")</f>
        <v>#REF!</v>
      </c>
    </row>
    <row r="39" spans="2:17" ht="17.25" thickBot="1">
      <c r="B39" s="11">
        <f>C38</f>
        <v>44349</v>
      </c>
      <c r="C39" s="247"/>
      <c r="D39" s="33">
        <v>10</v>
      </c>
      <c r="E39" s="14" t="e">
        <f>SUMIFS(Histo!F:F,Histo!A:A,B39,#REF!,D39)</f>
        <v>#REF!</v>
      </c>
      <c r="F39" s="13" t="e">
        <f>E39/(1+(D39/100))</f>
        <v>#REF!</v>
      </c>
      <c r="G39" s="49" t="e">
        <f>E39-F39</f>
        <v>#REF!</v>
      </c>
      <c r="H39" s="51"/>
      <c r="I39" s="64" t="e">
        <f>SUMIFS(#REF!,Histo!A:A,B39,#REF!,D39,#REF!,"Herbergement")</f>
        <v>#REF!</v>
      </c>
      <c r="J39" s="51"/>
      <c r="K39" s="51" t="e">
        <f>SUMIFS(Histo!F:F,Histo!A:A,B39,#REF!,D39,#REF!,"Vente")+SUMIFS(#REF!,Histo!A:A,B39,#REF!,D39,#REF!,"Herbergement")</f>
        <v>#REF!</v>
      </c>
      <c r="L39" s="51"/>
      <c r="M39" s="51" t="e">
        <f>SUMIFS(#REF!,Histo!A:A,B39,#REF!,D39)</f>
        <v>#REF!</v>
      </c>
      <c r="N39" s="51"/>
      <c r="O39" s="243"/>
      <c r="P39" s="234"/>
      <c r="Q39" s="228"/>
    </row>
    <row r="40" spans="2:17" ht="17.25" thickBot="1">
      <c r="B40" s="11">
        <f>C38</f>
        <v>44349</v>
      </c>
      <c r="C40" s="247"/>
      <c r="D40" s="33">
        <v>5.5</v>
      </c>
      <c r="E40" s="14" t="e">
        <f>SUMIFS(Histo!F:F,Histo!A:A,B40,#REF!,D40)</f>
        <v>#REF!</v>
      </c>
      <c r="F40" s="13" t="e">
        <f>E40/(1+(D40/100))</f>
        <v>#REF!</v>
      </c>
      <c r="G40" s="49" t="e">
        <f>E40-F40</f>
        <v>#REF!</v>
      </c>
      <c r="H40" s="51"/>
      <c r="I40" s="64" t="e">
        <f>SUMIFS(#REF!,Histo!A:A,B40,#REF!,D40,#REF!,"Herbergement")</f>
        <v>#REF!</v>
      </c>
      <c r="J40" s="51"/>
      <c r="K40" s="51" t="e">
        <f>SUMIFS(Histo!F:F,Histo!A:A,B40,#REF!,D40,#REF!,"Vente")+SUMIFS(#REF!,Histo!A:A,B40,#REF!,D40,#REF!,"Herbergement")</f>
        <v>#REF!</v>
      </c>
      <c r="L40" s="51"/>
      <c r="M40" s="51" t="e">
        <f>SUMIFS(#REF!,Histo!A:A,B40,#REF!,D40)</f>
        <v>#REF!</v>
      </c>
      <c r="N40" s="51"/>
      <c r="O40" s="243"/>
      <c r="P40" s="234"/>
      <c r="Q40" s="228"/>
    </row>
    <row r="41" spans="2:17" ht="17.25" thickBot="1">
      <c r="B41" s="11">
        <v>44349</v>
      </c>
      <c r="C41" s="248"/>
      <c r="D41" s="33" t="s">
        <v>113</v>
      </c>
      <c r="E41" s="14" t="e">
        <f>SUM(E38:E40)</f>
        <v>#REF!</v>
      </c>
      <c r="F41" s="14" t="e">
        <f>SUM(F38:F40)</f>
        <v>#REF!</v>
      </c>
      <c r="G41" s="14" t="e">
        <f>SUM(G38:G40)</f>
        <v>#REF!</v>
      </c>
      <c r="H41" s="51"/>
      <c r="I41" s="65" t="e">
        <f>SUM(I38:I40)</f>
        <v>#REF!</v>
      </c>
      <c r="J41" s="56"/>
      <c r="K41" s="55" t="e">
        <f>SUM(K38:K40)</f>
        <v>#REF!</v>
      </c>
      <c r="L41" s="56"/>
      <c r="M41" s="55" t="e">
        <f>SUM(M38:M40)</f>
        <v>#REF!</v>
      </c>
      <c r="N41" s="51"/>
      <c r="O41" s="243"/>
      <c r="P41" s="235"/>
      <c r="Q41" s="229"/>
    </row>
    <row r="42" spans="2:17" ht="17.25" thickBot="1">
      <c r="B42" s="11">
        <f>C42</f>
        <v>44350</v>
      </c>
      <c r="C42" s="246">
        <v>44350</v>
      </c>
      <c r="D42" s="33">
        <v>20</v>
      </c>
      <c r="E42" s="14" t="e">
        <f>SUMIFS(Histo!F:F,Histo!A:A,B42,#REF!,D42)</f>
        <v>#REF!</v>
      </c>
      <c r="F42" s="13" t="e">
        <f>E42/(1+(D42/100))</f>
        <v>#REF!</v>
      </c>
      <c r="G42" s="49" t="e">
        <f>E42-F42</f>
        <v>#REF!</v>
      </c>
      <c r="H42" s="51"/>
      <c r="I42" s="64" t="e">
        <f>SUMIFS(#REF!,Histo!A:A,B42,#REF!,D42,#REF!,"Herbergement")</f>
        <v>#REF!</v>
      </c>
      <c r="J42" s="51"/>
      <c r="K42" s="51" t="e">
        <f>SUMIFS(Histo!F:F,Histo!A:A,B42,#REF!,D42,#REF!,"Vente")+SUMIFS(#REF!,Histo!A:A,B42,#REF!,D42,#REF!,"Herbergement")</f>
        <v>#REF!</v>
      </c>
      <c r="L42" s="51"/>
      <c r="M42" s="51" t="e">
        <f>SUMIFS(#REF!,Histo!A:A,B42,#REF!,D42)</f>
        <v>#REF!</v>
      </c>
      <c r="N42" s="51"/>
      <c r="O42" s="242" t="e">
        <f>SUMIFS(Histo!F:F,Histo!A:A,C42,Histo!#REF!,$O$4)</f>
        <v>#REF!</v>
      </c>
      <c r="P42" s="233" t="e">
        <f>SUMIFS(Histo!F:F,Histo!A:A,C42,Histo!#REF!,"Cash")</f>
        <v>#REF!</v>
      </c>
      <c r="Q42" s="227" t="e">
        <f>SUMIFS(Histo!F:F,Histo!A:A,C42,Histo!#REF!,"CV")</f>
        <v>#REF!</v>
      </c>
    </row>
    <row r="43" spans="2:17" ht="17.25" thickBot="1">
      <c r="B43" s="11">
        <f>C42</f>
        <v>44350</v>
      </c>
      <c r="C43" s="247"/>
      <c r="D43" s="33">
        <v>10</v>
      </c>
      <c r="E43" s="14" t="e">
        <f>SUMIFS(Histo!F:F,Histo!A:A,B43,#REF!,D43)</f>
        <v>#REF!</v>
      </c>
      <c r="F43" s="13" t="e">
        <f>E43/(1+(D43/100))</f>
        <v>#REF!</v>
      </c>
      <c r="G43" s="49" t="e">
        <f>E43-F43</f>
        <v>#REF!</v>
      </c>
      <c r="H43" s="51"/>
      <c r="I43" s="64" t="e">
        <f>SUMIFS(#REF!,Histo!A:A,B43,#REF!,D43,#REF!,"Herbergement")</f>
        <v>#REF!</v>
      </c>
      <c r="J43" s="51"/>
      <c r="K43" s="51" t="e">
        <f>SUMIFS(Histo!F:F,Histo!A:A,B43,#REF!,D43,#REF!,"Vente")+SUMIFS(#REF!,Histo!A:A,B43,#REF!,D43,#REF!,"Herbergement")</f>
        <v>#REF!</v>
      </c>
      <c r="L43" s="51"/>
      <c r="M43" s="51" t="e">
        <f>SUMIFS(#REF!,Histo!A:A,B43,#REF!,D43)</f>
        <v>#REF!</v>
      </c>
      <c r="N43" s="51"/>
      <c r="O43" s="243"/>
      <c r="P43" s="234"/>
      <c r="Q43" s="228"/>
    </row>
    <row r="44" spans="2:17" ht="17.25" thickBot="1">
      <c r="B44" s="11">
        <f>C42</f>
        <v>44350</v>
      </c>
      <c r="C44" s="247"/>
      <c r="D44" s="33">
        <v>5.5</v>
      </c>
      <c r="E44" s="14" t="e">
        <f>SUMIFS(Histo!F:F,Histo!A:A,B44,#REF!,D44)</f>
        <v>#REF!</v>
      </c>
      <c r="F44" s="13" t="e">
        <f>E44/(1+(D44/100))</f>
        <v>#REF!</v>
      </c>
      <c r="G44" s="49" t="e">
        <f>E44-F44</f>
        <v>#REF!</v>
      </c>
      <c r="H44" s="51"/>
      <c r="I44" s="64" t="e">
        <f>SUMIFS(#REF!,Histo!A:A,B44,#REF!,D44,#REF!,"Herbergement")</f>
        <v>#REF!</v>
      </c>
      <c r="J44" s="51"/>
      <c r="K44" s="51" t="e">
        <f>SUMIFS(Histo!F:F,Histo!A:A,B44,#REF!,D44,#REF!,"Vente")+SUMIFS(#REF!,Histo!A:A,B44,#REF!,D44,#REF!,"Herbergement")</f>
        <v>#REF!</v>
      </c>
      <c r="L44" s="51"/>
      <c r="M44" s="51" t="e">
        <f>SUMIFS(#REF!,Histo!A:A,B44,#REF!,D44)</f>
        <v>#REF!</v>
      </c>
      <c r="N44" s="51"/>
      <c r="O44" s="243"/>
      <c r="P44" s="234"/>
      <c r="Q44" s="228"/>
    </row>
    <row r="45" spans="2:17" ht="17.25" thickBot="1">
      <c r="B45" s="11">
        <v>44350</v>
      </c>
      <c r="C45" s="248"/>
      <c r="D45" s="33" t="s">
        <v>113</v>
      </c>
      <c r="E45" s="14" t="e">
        <f>SUM(E42:E44)</f>
        <v>#REF!</v>
      </c>
      <c r="F45" s="14" t="e">
        <f>SUM(F42:F44)</f>
        <v>#REF!</v>
      </c>
      <c r="G45" s="14" t="e">
        <f>SUM(G42:G44)</f>
        <v>#REF!</v>
      </c>
      <c r="H45" s="51"/>
      <c r="I45" s="65" t="e">
        <f>SUM(I42:I44)</f>
        <v>#REF!</v>
      </c>
      <c r="J45" s="56"/>
      <c r="K45" s="55" t="e">
        <f>SUM(K42:K44)</f>
        <v>#REF!</v>
      </c>
      <c r="L45" s="56"/>
      <c r="M45" s="55" t="e">
        <f>SUM(M42:M44)</f>
        <v>#REF!</v>
      </c>
      <c r="N45" s="51"/>
      <c r="O45" s="243"/>
      <c r="P45" s="235"/>
      <c r="Q45" s="229"/>
    </row>
    <row r="46" spans="2:17" ht="17.25" thickBot="1">
      <c r="B46" s="11">
        <f>C46</f>
        <v>44351</v>
      </c>
      <c r="C46" s="246">
        <v>44351</v>
      </c>
      <c r="D46" s="33">
        <v>20</v>
      </c>
      <c r="E46" s="14" t="e">
        <f>SUMIFS(Histo!F:F,Histo!A:A,B46,#REF!,D46)</f>
        <v>#REF!</v>
      </c>
      <c r="F46" s="13" t="e">
        <f>E46/(1+(D46/100))</f>
        <v>#REF!</v>
      </c>
      <c r="G46" s="49" t="e">
        <f>E46-F46</f>
        <v>#REF!</v>
      </c>
      <c r="H46" s="51"/>
      <c r="I46" s="64" t="e">
        <f>SUMIFS(#REF!,Histo!A:A,B46,#REF!,D46,#REF!,"Herbergement")</f>
        <v>#REF!</v>
      </c>
      <c r="J46" s="51"/>
      <c r="K46" s="51" t="e">
        <f>SUMIFS(Histo!F:F,Histo!A:A,B46,#REF!,D46,#REF!,"Vente")+SUMIFS(#REF!,Histo!A:A,B46,#REF!,D46,#REF!,"Herbergement")</f>
        <v>#REF!</v>
      </c>
      <c r="L46" s="51"/>
      <c r="M46" s="51" t="e">
        <f>SUMIFS(#REF!,Histo!A:A,B46,#REF!,D46)</f>
        <v>#REF!</v>
      </c>
      <c r="N46" s="51"/>
      <c r="O46" s="242" t="e">
        <f>SUMIFS(Histo!F:F,Histo!A:A,C46,Histo!#REF!,$O$4)</f>
        <v>#REF!</v>
      </c>
      <c r="P46" s="233" t="e">
        <f>SUMIFS(Histo!F:F,Histo!A:A,C46,Histo!#REF!,"Cash")</f>
        <v>#REF!</v>
      </c>
      <c r="Q46" s="227" t="e">
        <f>SUMIFS(Histo!F:F,Histo!A:A,C46,Histo!#REF!,"CV")</f>
        <v>#REF!</v>
      </c>
    </row>
    <row r="47" spans="2:17" ht="17.25" thickBot="1">
      <c r="B47" s="11">
        <f>C46</f>
        <v>44351</v>
      </c>
      <c r="C47" s="247"/>
      <c r="D47" s="33">
        <v>10</v>
      </c>
      <c r="E47" s="14" t="e">
        <f>SUMIFS(Histo!F:F,Histo!A:A,B47,#REF!,D47)</f>
        <v>#REF!</v>
      </c>
      <c r="F47" s="13" t="e">
        <f>E47/(1+(D47/100))</f>
        <v>#REF!</v>
      </c>
      <c r="G47" s="49" t="e">
        <f>E47-F47</f>
        <v>#REF!</v>
      </c>
      <c r="H47" s="51"/>
      <c r="I47" s="64" t="e">
        <f>SUMIFS(#REF!,Histo!A:A,B47,#REF!,D47,#REF!,"Herbergement")</f>
        <v>#REF!</v>
      </c>
      <c r="J47" s="51"/>
      <c r="K47" s="51" t="e">
        <f>SUMIFS(Histo!F:F,Histo!A:A,B47,#REF!,D47,#REF!,"Vente")+SUMIFS(#REF!,Histo!A:A,B47,#REF!,D47,#REF!,"Herbergement")</f>
        <v>#REF!</v>
      </c>
      <c r="L47" s="51"/>
      <c r="M47" s="51" t="e">
        <f>SUMIFS(#REF!,Histo!A:A,B47,#REF!,D47)</f>
        <v>#REF!</v>
      </c>
      <c r="N47" s="51"/>
      <c r="O47" s="243"/>
      <c r="P47" s="234"/>
      <c r="Q47" s="228"/>
    </row>
    <row r="48" spans="2:17" ht="17.25" thickBot="1">
      <c r="B48" s="11">
        <f>C46</f>
        <v>44351</v>
      </c>
      <c r="C48" s="247"/>
      <c r="D48" s="33">
        <v>5.5</v>
      </c>
      <c r="E48" s="14" t="e">
        <f>SUMIFS(Histo!F:F,Histo!A:A,B48,#REF!,D48)</f>
        <v>#REF!</v>
      </c>
      <c r="F48" s="13" t="e">
        <f>E48/(1+(D48/100))</f>
        <v>#REF!</v>
      </c>
      <c r="G48" s="49" t="e">
        <f>E48-F48</f>
        <v>#REF!</v>
      </c>
      <c r="H48" s="51"/>
      <c r="I48" s="64" t="e">
        <f>SUMIFS(#REF!,Histo!A:A,B48,#REF!,D48,#REF!,"Herbergement")</f>
        <v>#REF!</v>
      </c>
      <c r="J48" s="51"/>
      <c r="K48" s="51" t="e">
        <f>SUMIFS(Histo!F:F,Histo!A:A,B48,#REF!,D48,#REF!,"Vente")+SUMIFS(#REF!,Histo!A:A,B48,#REF!,D48,#REF!,"Herbergement")</f>
        <v>#REF!</v>
      </c>
      <c r="L48" s="51"/>
      <c r="M48" s="51" t="e">
        <f>SUMIFS(#REF!,Histo!A:A,B48,#REF!,D48)</f>
        <v>#REF!</v>
      </c>
      <c r="N48" s="51"/>
      <c r="O48" s="243"/>
      <c r="P48" s="234"/>
      <c r="Q48" s="228"/>
    </row>
    <row r="49" spans="2:17" ht="17.25" thickBot="1">
      <c r="B49" s="11">
        <v>44351</v>
      </c>
      <c r="C49" s="248"/>
      <c r="D49" s="33" t="s">
        <v>113</v>
      </c>
      <c r="E49" s="14" t="e">
        <f>SUM(E46:E48)</f>
        <v>#REF!</v>
      </c>
      <c r="F49" s="14" t="e">
        <f>SUM(F46:F48)</f>
        <v>#REF!</v>
      </c>
      <c r="G49" s="14" t="e">
        <f>SUM(G46:G48)</f>
        <v>#REF!</v>
      </c>
      <c r="H49" s="51"/>
      <c r="I49" s="65" t="e">
        <f>SUM(I46:I48)</f>
        <v>#REF!</v>
      </c>
      <c r="J49" s="56"/>
      <c r="K49" s="55" t="e">
        <f>SUM(K46:K48)</f>
        <v>#REF!</v>
      </c>
      <c r="L49" s="56"/>
      <c r="M49" s="55" t="e">
        <f>SUM(M46:M48)</f>
        <v>#REF!</v>
      </c>
      <c r="N49" s="51"/>
      <c r="O49" s="243"/>
      <c r="P49" s="235"/>
      <c r="Q49" s="229"/>
    </row>
    <row r="50" spans="2:17" ht="17.25" thickBot="1">
      <c r="B50" s="11">
        <f>C50</f>
        <v>44352</v>
      </c>
      <c r="C50" s="246">
        <v>44352</v>
      </c>
      <c r="D50" s="33">
        <v>20</v>
      </c>
      <c r="E50" s="14" t="e">
        <f>SUMIFS(Histo!F:F,Histo!A:A,B50,#REF!,D50)</f>
        <v>#REF!</v>
      </c>
      <c r="F50" s="13" t="e">
        <f>E50/(1+(D50/100))</f>
        <v>#REF!</v>
      </c>
      <c r="G50" s="49" t="e">
        <f>E50-F50</f>
        <v>#REF!</v>
      </c>
      <c r="H50" s="51"/>
      <c r="I50" s="64" t="e">
        <f>SUMIFS(#REF!,Histo!A:A,B50,#REF!,D50,#REF!,"Herbergement")</f>
        <v>#REF!</v>
      </c>
      <c r="J50" s="51"/>
      <c r="K50" s="51" t="e">
        <f>SUMIFS(Histo!F:F,Histo!A:A,B50,#REF!,D50,#REF!,"Vente")+SUMIFS(#REF!,Histo!A:A,B50,#REF!,D50,#REF!,"Herbergement")</f>
        <v>#REF!</v>
      </c>
      <c r="L50" s="51"/>
      <c r="M50" s="51" t="e">
        <f>SUMIFS(#REF!,Histo!A:A,B50,#REF!,D50)</f>
        <v>#REF!</v>
      </c>
      <c r="N50" s="51"/>
      <c r="O50" s="242" t="e">
        <f>SUMIFS(Histo!F:F,Histo!A:A,C50,Histo!#REF!,$O$4)</f>
        <v>#REF!</v>
      </c>
      <c r="P50" s="233" t="e">
        <f>SUMIFS(Histo!F:F,Histo!A:A,C50,Histo!#REF!,"Cash")</f>
        <v>#REF!</v>
      </c>
      <c r="Q50" s="227" t="e">
        <f>SUMIFS(Histo!F:F,Histo!A:A,C50,Histo!#REF!,"CV")</f>
        <v>#REF!</v>
      </c>
    </row>
    <row r="51" spans="2:17" ht="17.25" thickBot="1">
      <c r="B51" s="11">
        <f>C50</f>
        <v>44352</v>
      </c>
      <c r="C51" s="247"/>
      <c r="D51" s="33">
        <v>10</v>
      </c>
      <c r="E51" s="14" t="e">
        <f>SUMIFS(Histo!F:F,Histo!A:A,B51,#REF!,D51)</f>
        <v>#REF!</v>
      </c>
      <c r="F51" s="13" t="e">
        <f>E51/(1+(D51/100))</f>
        <v>#REF!</v>
      </c>
      <c r="G51" s="49" t="e">
        <f>E51-F51</f>
        <v>#REF!</v>
      </c>
      <c r="H51" s="51"/>
      <c r="I51" s="64" t="e">
        <f>SUMIFS(#REF!,Histo!A:A,B51,#REF!,D51,#REF!,"Herbergement")</f>
        <v>#REF!</v>
      </c>
      <c r="J51" s="51"/>
      <c r="K51" s="51" t="e">
        <f>SUMIFS(Histo!F:F,Histo!A:A,B51,#REF!,D51,#REF!,"Vente")+SUMIFS(#REF!,Histo!A:A,B51,#REF!,D51,#REF!,"Herbergement")</f>
        <v>#REF!</v>
      </c>
      <c r="L51" s="51"/>
      <c r="M51" s="51" t="e">
        <f>SUMIFS(#REF!,Histo!A:A,B51,#REF!,D51)</f>
        <v>#REF!</v>
      </c>
      <c r="N51" s="51"/>
      <c r="O51" s="243"/>
      <c r="P51" s="234"/>
      <c r="Q51" s="228"/>
    </row>
    <row r="52" spans="2:17" ht="17.25" thickBot="1">
      <c r="B52" s="11">
        <f>C50</f>
        <v>44352</v>
      </c>
      <c r="C52" s="247"/>
      <c r="D52" s="33">
        <v>5.5</v>
      </c>
      <c r="E52" s="14" t="e">
        <f>SUMIFS(Histo!F:F,Histo!A:A,B52,#REF!,D52)</f>
        <v>#REF!</v>
      </c>
      <c r="F52" s="13" t="e">
        <f>E52/(1+(D52/100))</f>
        <v>#REF!</v>
      </c>
      <c r="G52" s="49" t="e">
        <f>E52-F52</f>
        <v>#REF!</v>
      </c>
      <c r="H52" s="51"/>
      <c r="I52" s="64" t="e">
        <f>SUMIFS(#REF!,Histo!A:A,B52,#REF!,D52,#REF!,"Herbergement")</f>
        <v>#REF!</v>
      </c>
      <c r="J52" s="51"/>
      <c r="K52" s="51" t="e">
        <f>SUMIFS(Histo!F:F,Histo!A:A,B52,#REF!,D52,#REF!,"Vente")+SUMIFS(#REF!,Histo!A:A,B52,#REF!,D52,#REF!,"Herbergement")</f>
        <v>#REF!</v>
      </c>
      <c r="L52" s="51"/>
      <c r="M52" s="51" t="e">
        <f>SUMIFS(#REF!,Histo!A:A,B52,#REF!,D52)</f>
        <v>#REF!</v>
      </c>
      <c r="N52" s="51"/>
      <c r="O52" s="243"/>
      <c r="P52" s="234"/>
      <c r="Q52" s="228"/>
    </row>
    <row r="53" spans="2:17" ht="17.25" thickBot="1">
      <c r="B53" s="11">
        <v>44352</v>
      </c>
      <c r="C53" s="248"/>
      <c r="D53" s="33" t="s">
        <v>113</v>
      </c>
      <c r="E53" s="14" t="e">
        <f>SUM(E50:E52)</f>
        <v>#REF!</v>
      </c>
      <c r="F53" s="14" t="e">
        <f>SUM(F50:F52)</f>
        <v>#REF!</v>
      </c>
      <c r="G53" s="14" t="e">
        <f>SUM(G50:G52)</f>
        <v>#REF!</v>
      </c>
      <c r="H53" s="51"/>
      <c r="I53" s="65" t="e">
        <f>SUM(I50:I52)</f>
        <v>#REF!</v>
      </c>
      <c r="J53" s="56"/>
      <c r="K53" s="55" t="e">
        <f>SUM(K50:K52)</f>
        <v>#REF!</v>
      </c>
      <c r="L53" s="56"/>
      <c r="M53" s="55" t="e">
        <f>SUM(M50:M52)</f>
        <v>#REF!</v>
      </c>
      <c r="N53" s="51"/>
      <c r="O53" s="243"/>
      <c r="P53" s="235"/>
      <c r="Q53" s="229"/>
    </row>
    <row r="54" spans="2:17" ht="17.25" thickBot="1">
      <c r="B54" s="11">
        <f>C54</f>
        <v>44353</v>
      </c>
      <c r="C54" s="246">
        <v>44353</v>
      </c>
      <c r="D54" s="33">
        <v>20</v>
      </c>
      <c r="E54" s="14" t="e">
        <f>SUMIFS(Histo!F:F,Histo!A:A,B54,#REF!,D54)</f>
        <v>#REF!</v>
      </c>
      <c r="F54" s="13" t="e">
        <f>E54/(1+(D54/100))</f>
        <v>#REF!</v>
      </c>
      <c r="G54" s="49" t="e">
        <f>E54-F54</f>
        <v>#REF!</v>
      </c>
      <c r="H54" s="51"/>
      <c r="I54" s="64" t="e">
        <f>SUMIFS(#REF!,Histo!A:A,B54,#REF!,D54,#REF!,"Herbergement")</f>
        <v>#REF!</v>
      </c>
      <c r="J54" s="51"/>
      <c r="K54" s="51" t="e">
        <f>SUMIFS(Histo!F:F,Histo!A:A,B54,#REF!,D54,#REF!,"Vente")+SUMIFS(#REF!,Histo!A:A,B54,#REF!,D54,#REF!,"Herbergement")</f>
        <v>#REF!</v>
      </c>
      <c r="L54" s="51"/>
      <c r="M54" s="51" t="e">
        <f>SUMIFS(#REF!,Histo!A:A,B54,#REF!,D54)</f>
        <v>#REF!</v>
      </c>
      <c r="N54" s="51"/>
      <c r="O54" s="242" t="e">
        <f>SUMIFS(Histo!F:F,Histo!A:A,C54,Histo!#REF!,$O$4)</f>
        <v>#REF!</v>
      </c>
      <c r="P54" s="233" t="e">
        <f>SUMIFS(Histo!F:F,Histo!A:A,C54,Histo!#REF!,"Cash")</f>
        <v>#REF!</v>
      </c>
      <c r="Q54" s="227" t="e">
        <f>SUMIFS(Histo!F:F,Histo!A:A,C54,Histo!#REF!,"CV")</f>
        <v>#REF!</v>
      </c>
    </row>
    <row r="55" spans="2:17" ht="17.25" thickBot="1">
      <c r="B55" s="11">
        <f>C54</f>
        <v>44353</v>
      </c>
      <c r="C55" s="247"/>
      <c r="D55" s="33">
        <v>10</v>
      </c>
      <c r="E55" s="14" t="e">
        <f>SUMIFS(Histo!F:F,Histo!A:A,B55,#REF!,D55)</f>
        <v>#REF!</v>
      </c>
      <c r="F55" s="13" t="e">
        <f>E55/(1+(D55/100))</f>
        <v>#REF!</v>
      </c>
      <c r="G55" s="49" t="e">
        <f>E55-F55</f>
        <v>#REF!</v>
      </c>
      <c r="H55" s="51"/>
      <c r="I55" s="64" t="e">
        <f>SUMIFS(#REF!,Histo!A:A,B55,#REF!,D55,#REF!,"Herbergement")</f>
        <v>#REF!</v>
      </c>
      <c r="J55" s="51"/>
      <c r="K55" s="51" t="e">
        <f>SUMIFS(Histo!F:F,Histo!A:A,B55,#REF!,D55,#REF!,"Vente")+SUMIFS(#REF!,Histo!A:A,B55,#REF!,D55,#REF!,"Herbergement")</f>
        <v>#REF!</v>
      </c>
      <c r="L55" s="51"/>
      <c r="M55" s="51" t="e">
        <f>SUMIFS(#REF!,Histo!A:A,B55,#REF!,D55)</f>
        <v>#REF!</v>
      </c>
      <c r="N55" s="51"/>
      <c r="O55" s="243"/>
      <c r="P55" s="234"/>
      <c r="Q55" s="228"/>
    </row>
    <row r="56" spans="2:17" ht="17.25" thickBot="1">
      <c r="B56" s="11">
        <f>C54</f>
        <v>44353</v>
      </c>
      <c r="C56" s="247"/>
      <c r="D56" s="33">
        <v>5.5</v>
      </c>
      <c r="E56" s="14" t="e">
        <f>SUMIFS(Histo!F:F,Histo!A:A,B56,#REF!,D56)</f>
        <v>#REF!</v>
      </c>
      <c r="F56" s="13" t="e">
        <f>E56/(1+(D56/100))</f>
        <v>#REF!</v>
      </c>
      <c r="G56" s="49" t="e">
        <f>E56-F56</f>
        <v>#REF!</v>
      </c>
      <c r="H56" s="51"/>
      <c r="I56" s="64" t="e">
        <f>SUMIFS(#REF!,Histo!A:A,B56,#REF!,D56,#REF!,"Herbergement")</f>
        <v>#REF!</v>
      </c>
      <c r="J56" s="51"/>
      <c r="K56" s="51" t="e">
        <f>SUMIFS(Histo!F:F,Histo!A:A,B56,#REF!,D56,#REF!,"Vente")+SUMIFS(#REF!,Histo!A:A,B56,#REF!,D56,#REF!,"Herbergement")</f>
        <v>#REF!</v>
      </c>
      <c r="L56" s="51"/>
      <c r="M56" s="51" t="e">
        <f>SUMIFS(#REF!,Histo!A:A,B56,#REF!,D56)</f>
        <v>#REF!</v>
      </c>
      <c r="N56" s="51"/>
      <c r="O56" s="243"/>
      <c r="P56" s="234"/>
      <c r="Q56" s="228"/>
    </row>
    <row r="57" spans="2:17" ht="17.25" thickBot="1">
      <c r="B57" s="11">
        <v>44353</v>
      </c>
      <c r="C57" s="248"/>
      <c r="D57" s="33" t="s">
        <v>113</v>
      </c>
      <c r="E57" s="14" t="e">
        <f>SUM(E54:E56)</f>
        <v>#REF!</v>
      </c>
      <c r="F57" s="14" t="e">
        <f>SUM(F54:F56)</f>
        <v>#REF!</v>
      </c>
      <c r="G57" s="14" t="e">
        <f>SUM(G54:G56)</f>
        <v>#REF!</v>
      </c>
      <c r="H57" s="51"/>
      <c r="I57" s="65" t="e">
        <f>SUM(I54:I56)</f>
        <v>#REF!</v>
      </c>
      <c r="J57" s="56"/>
      <c r="K57" s="55" t="e">
        <f>SUM(K54:K56)</f>
        <v>#REF!</v>
      </c>
      <c r="L57" s="56"/>
      <c r="M57" s="55" t="e">
        <f>SUM(M54:M56)</f>
        <v>#REF!</v>
      </c>
      <c r="N57" s="51"/>
      <c r="O57" s="243"/>
      <c r="P57" s="235"/>
      <c r="Q57" s="229"/>
    </row>
    <row r="58" spans="2:17" ht="17.25" thickBot="1">
      <c r="B58" s="11">
        <f>C58</f>
        <v>44354</v>
      </c>
      <c r="C58" s="246">
        <v>44354</v>
      </c>
      <c r="D58" s="33">
        <v>20</v>
      </c>
      <c r="E58" s="14" t="e">
        <f>SUMIFS(Histo!F:F,Histo!A:A,B58,#REF!,D58)</f>
        <v>#REF!</v>
      </c>
      <c r="F58" s="13" t="e">
        <f>E58/(1+(D58/100))</f>
        <v>#REF!</v>
      </c>
      <c r="G58" s="49" t="e">
        <f>E58-F58</f>
        <v>#REF!</v>
      </c>
      <c r="H58" s="51"/>
      <c r="I58" s="64" t="e">
        <f>SUMIFS(#REF!,Histo!A:A,B58,#REF!,D58,#REF!,"Herbergement")</f>
        <v>#REF!</v>
      </c>
      <c r="J58" s="51"/>
      <c r="K58" s="51" t="e">
        <f>SUMIFS(Histo!F:F,Histo!A:A,B58,#REF!,D58,#REF!,"Vente")+SUMIFS(#REF!,Histo!A:A,B58,#REF!,D58,#REF!,"Herbergement")</f>
        <v>#REF!</v>
      </c>
      <c r="L58" s="51"/>
      <c r="M58" s="51" t="e">
        <f>SUMIFS(#REF!,Histo!A:A,B58,#REF!,D58)</f>
        <v>#REF!</v>
      </c>
      <c r="N58" s="51"/>
      <c r="O58" s="242" t="e">
        <f>SUMIFS(Histo!F:F,Histo!A:A,C58,Histo!#REF!,$O$4)</f>
        <v>#REF!</v>
      </c>
      <c r="P58" s="233" t="e">
        <f>SUMIFS(Histo!F:F,Histo!A:A,C58,Histo!#REF!,"Cash")</f>
        <v>#REF!</v>
      </c>
      <c r="Q58" s="227" t="e">
        <f>SUMIFS(Histo!F:F,Histo!A:A,C58,Histo!#REF!,"CV")</f>
        <v>#REF!</v>
      </c>
    </row>
    <row r="59" spans="2:17" ht="17.25" thickBot="1">
      <c r="B59" s="11">
        <f>C58</f>
        <v>44354</v>
      </c>
      <c r="C59" s="247"/>
      <c r="D59" s="33">
        <v>10</v>
      </c>
      <c r="E59" s="14" t="e">
        <f>SUMIFS(Histo!F:F,Histo!A:A,B59,#REF!,D59)</f>
        <v>#REF!</v>
      </c>
      <c r="F59" s="13" t="e">
        <f>E59/(1+(D59/100))</f>
        <v>#REF!</v>
      </c>
      <c r="G59" s="49" t="e">
        <f>E59-F59</f>
        <v>#REF!</v>
      </c>
      <c r="H59" s="51"/>
      <c r="I59" s="64" t="e">
        <f>SUMIFS(#REF!,Histo!A:A,B59,#REF!,D59,#REF!,"Herbergement")</f>
        <v>#REF!</v>
      </c>
      <c r="J59" s="51"/>
      <c r="K59" s="51" t="e">
        <f>SUMIFS(Histo!F:F,Histo!A:A,B59,#REF!,D59,#REF!,"Vente")+SUMIFS(#REF!,Histo!A:A,B59,#REF!,D59,#REF!,"Herbergement")</f>
        <v>#REF!</v>
      </c>
      <c r="L59" s="51"/>
      <c r="M59" s="51" t="e">
        <f>SUMIFS(#REF!,Histo!A:A,B59,#REF!,D59)</f>
        <v>#REF!</v>
      </c>
      <c r="N59" s="51"/>
      <c r="O59" s="243"/>
      <c r="P59" s="234"/>
      <c r="Q59" s="228"/>
    </row>
    <row r="60" spans="2:17" ht="17.25" thickBot="1">
      <c r="B60" s="11">
        <f>C58</f>
        <v>44354</v>
      </c>
      <c r="C60" s="247"/>
      <c r="D60" s="33">
        <v>5.5</v>
      </c>
      <c r="E60" s="14" t="e">
        <f>SUMIFS(Histo!F:F,Histo!A:A,B60,#REF!,D60)</f>
        <v>#REF!</v>
      </c>
      <c r="F60" s="13" t="e">
        <f>E60/(1+(D60/100))</f>
        <v>#REF!</v>
      </c>
      <c r="G60" s="49" t="e">
        <f>E60-F60</f>
        <v>#REF!</v>
      </c>
      <c r="H60" s="51"/>
      <c r="I60" s="64" t="e">
        <f>SUMIFS(#REF!,Histo!A:A,B60,#REF!,D60,#REF!,"Herbergement")</f>
        <v>#REF!</v>
      </c>
      <c r="J60" s="51"/>
      <c r="K60" s="51" t="e">
        <f>SUMIFS(Histo!F:F,Histo!A:A,B60,#REF!,D60,#REF!,"Vente")+SUMIFS(#REF!,Histo!A:A,B60,#REF!,D60,#REF!,"Herbergement")</f>
        <v>#REF!</v>
      </c>
      <c r="L60" s="51"/>
      <c r="M60" s="51" t="e">
        <f>SUMIFS(#REF!,Histo!A:A,B60,#REF!,D60)</f>
        <v>#REF!</v>
      </c>
      <c r="N60" s="51"/>
      <c r="O60" s="243"/>
      <c r="P60" s="234"/>
      <c r="Q60" s="228"/>
    </row>
    <row r="61" spans="2:17" ht="17.25" thickBot="1">
      <c r="B61" s="11">
        <v>44354</v>
      </c>
      <c r="C61" s="248"/>
      <c r="D61" s="33" t="s">
        <v>113</v>
      </c>
      <c r="E61" s="14" t="e">
        <f>SUM(E58:E60)</f>
        <v>#REF!</v>
      </c>
      <c r="F61" s="14" t="e">
        <f>SUM(F58:F60)</f>
        <v>#REF!</v>
      </c>
      <c r="G61" s="14" t="e">
        <f>SUM(G58:G60)</f>
        <v>#REF!</v>
      </c>
      <c r="H61" s="51"/>
      <c r="I61" s="65" t="e">
        <f>SUM(I58:I60)</f>
        <v>#REF!</v>
      </c>
      <c r="J61" s="56"/>
      <c r="K61" s="55" t="e">
        <f>SUM(K58:K60)</f>
        <v>#REF!</v>
      </c>
      <c r="L61" s="56"/>
      <c r="M61" s="55" t="e">
        <f>SUM(M58:M60)</f>
        <v>#REF!</v>
      </c>
      <c r="N61" s="51"/>
      <c r="O61" s="243"/>
      <c r="P61" s="235"/>
      <c r="Q61" s="229"/>
    </row>
    <row r="62" spans="2:17" ht="17.25" thickBot="1">
      <c r="B62" s="11">
        <f>C62</f>
        <v>44355</v>
      </c>
      <c r="C62" s="246">
        <v>44355</v>
      </c>
      <c r="D62" s="33">
        <v>20</v>
      </c>
      <c r="E62" s="14" t="e">
        <f>SUMIFS(Histo!F:F,Histo!A:A,B62,#REF!,D62)</f>
        <v>#REF!</v>
      </c>
      <c r="F62" s="13" t="e">
        <f>E62/(1+(D62/100))</f>
        <v>#REF!</v>
      </c>
      <c r="G62" s="49" t="e">
        <f>E62-F62</f>
        <v>#REF!</v>
      </c>
      <c r="H62" s="51"/>
      <c r="I62" s="64" t="e">
        <f>SUMIFS(#REF!,Histo!A:A,B62,#REF!,D62,#REF!,"Herbergement")</f>
        <v>#REF!</v>
      </c>
      <c r="J62" s="51"/>
      <c r="K62" s="51" t="e">
        <f>SUMIFS(Histo!F:F,Histo!A:A,B62,#REF!,D62,#REF!,"Vente")+SUMIFS(#REF!,Histo!A:A,B62,#REF!,D62,#REF!,"Herbergement")</f>
        <v>#REF!</v>
      </c>
      <c r="L62" s="51"/>
      <c r="M62" s="51" t="e">
        <f>SUMIFS(#REF!,Histo!A:A,B62,#REF!,D62)</f>
        <v>#REF!</v>
      </c>
      <c r="N62" s="51"/>
      <c r="O62" s="242" t="e">
        <f>SUMIFS(Histo!F:F,Histo!A:A,C62,Histo!#REF!,$O$4)</f>
        <v>#REF!</v>
      </c>
      <c r="P62" s="233" t="e">
        <f>SUMIFS(Histo!F:F,Histo!A:A,C62,Histo!#REF!,"Cash")</f>
        <v>#REF!</v>
      </c>
      <c r="Q62" s="227" t="e">
        <f>SUMIFS(Histo!F:F,Histo!A:A,C62,Histo!#REF!,"CV")</f>
        <v>#REF!</v>
      </c>
    </row>
    <row r="63" spans="2:17" ht="17.25" thickBot="1">
      <c r="B63" s="11">
        <f>C62</f>
        <v>44355</v>
      </c>
      <c r="C63" s="247"/>
      <c r="D63" s="33">
        <v>10</v>
      </c>
      <c r="E63" s="14" t="e">
        <f>SUMIFS(Histo!F:F,Histo!A:A,B63,#REF!,D63)</f>
        <v>#REF!</v>
      </c>
      <c r="F63" s="13" t="e">
        <f>E63/(1+(D63/100))</f>
        <v>#REF!</v>
      </c>
      <c r="G63" s="49" t="e">
        <f>E63-F63</f>
        <v>#REF!</v>
      </c>
      <c r="H63" s="51"/>
      <c r="I63" s="64" t="e">
        <f>SUMIFS(#REF!,Histo!A:A,B63,#REF!,D63,#REF!,"Herbergement")</f>
        <v>#REF!</v>
      </c>
      <c r="J63" s="51"/>
      <c r="K63" s="51" t="e">
        <f>SUMIFS(Histo!F:F,Histo!A:A,B63,#REF!,D63,#REF!,"Vente")+SUMIFS(#REF!,Histo!A:A,B63,#REF!,D63,#REF!,"Herbergement")</f>
        <v>#REF!</v>
      </c>
      <c r="L63" s="51"/>
      <c r="M63" s="51" t="e">
        <f>SUMIFS(#REF!,Histo!A:A,B63,#REF!,D63)</f>
        <v>#REF!</v>
      </c>
      <c r="N63" s="51"/>
      <c r="O63" s="243"/>
      <c r="P63" s="234"/>
      <c r="Q63" s="228"/>
    </row>
    <row r="64" spans="2:17" ht="17.25" thickBot="1">
      <c r="B64" s="11">
        <f>C62</f>
        <v>44355</v>
      </c>
      <c r="C64" s="247"/>
      <c r="D64" s="33">
        <v>5.5</v>
      </c>
      <c r="E64" s="14" t="e">
        <f>SUMIFS(Histo!F:F,Histo!A:A,B64,#REF!,D64)</f>
        <v>#REF!</v>
      </c>
      <c r="F64" s="13" t="e">
        <f>E64/(1+(D64/100))</f>
        <v>#REF!</v>
      </c>
      <c r="G64" s="49" t="e">
        <f>E64-F64</f>
        <v>#REF!</v>
      </c>
      <c r="H64" s="51"/>
      <c r="I64" s="64" t="e">
        <f>SUMIFS(#REF!,Histo!A:A,B64,#REF!,D64,#REF!,"Herbergement")</f>
        <v>#REF!</v>
      </c>
      <c r="J64" s="51"/>
      <c r="K64" s="51" t="e">
        <f>SUMIFS(Histo!F:F,Histo!A:A,B64,#REF!,D64,#REF!,"Vente")+SUMIFS(#REF!,Histo!A:A,B64,#REF!,D64,#REF!,"Herbergement")</f>
        <v>#REF!</v>
      </c>
      <c r="L64" s="51"/>
      <c r="M64" s="51" t="e">
        <f>SUMIFS(#REF!,Histo!A:A,B64,#REF!,D64)</f>
        <v>#REF!</v>
      </c>
      <c r="N64" s="51"/>
      <c r="O64" s="243"/>
      <c r="P64" s="234"/>
      <c r="Q64" s="228"/>
    </row>
    <row r="65" spans="2:17" ht="17.25" thickBot="1">
      <c r="B65" s="11">
        <v>44355</v>
      </c>
      <c r="C65" s="248"/>
      <c r="D65" s="33" t="s">
        <v>113</v>
      </c>
      <c r="E65" s="14" t="e">
        <f>SUM(E62:E64)</f>
        <v>#REF!</v>
      </c>
      <c r="F65" s="14" t="e">
        <f>SUM(F62:F64)</f>
        <v>#REF!</v>
      </c>
      <c r="G65" s="14" t="e">
        <f>SUM(G62:G64)</f>
        <v>#REF!</v>
      </c>
      <c r="H65" s="51"/>
      <c r="I65" s="65" t="e">
        <f>SUM(I62:I64)</f>
        <v>#REF!</v>
      </c>
      <c r="J65" s="56"/>
      <c r="K65" s="55" t="e">
        <f>SUM(K62:K64)</f>
        <v>#REF!</v>
      </c>
      <c r="L65" s="56"/>
      <c r="M65" s="55" t="e">
        <f>SUM(M62:M64)</f>
        <v>#REF!</v>
      </c>
      <c r="N65" s="51"/>
      <c r="O65" s="243"/>
      <c r="P65" s="235"/>
      <c r="Q65" s="229"/>
    </row>
    <row r="66" spans="2:17" ht="17.25" thickBot="1">
      <c r="B66" s="11">
        <f>C66</f>
        <v>44356</v>
      </c>
      <c r="C66" s="246">
        <v>44356</v>
      </c>
      <c r="D66" s="33">
        <v>20</v>
      </c>
      <c r="E66" s="14" t="e">
        <f>SUMIFS(Histo!F:F,Histo!A:A,B66,#REF!,D66)</f>
        <v>#REF!</v>
      </c>
      <c r="F66" s="13" t="e">
        <f>E66/(1+(D66/100))</f>
        <v>#REF!</v>
      </c>
      <c r="G66" s="49" t="e">
        <f>E66-F66</f>
        <v>#REF!</v>
      </c>
      <c r="H66" s="51"/>
      <c r="I66" s="64" t="e">
        <f>SUMIFS(#REF!,Histo!A:A,B66,#REF!,D66,#REF!,"Herbergement")</f>
        <v>#REF!</v>
      </c>
      <c r="J66" s="51"/>
      <c r="K66" s="51" t="e">
        <f>SUMIFS(Histo!F:F,Histo!A:A,B66,#REF!,D66,#REF!,"Vente")+SUMIFS(#REF!,Histo!A:A,B66,#REF!,D66,#REF!,"Herbergement")</f>
        <v>#REF!</v>
      </c>
      <c r="L66" s="51"/>
      <c r="M66" s="51" t="e">
        <f>SUMIFS(#REF!,Histo!A:A,B66,#REF!,D66)</f>
        <v>#REF!</v>
      </c>
      <c r="N66" s="51"/>
      <c r="O66" s="242" t="e">
        <f>SUMIFS(Histo!F:F,Histo!A:A,C66,Histo!#REF!,$O$4)</f>
        <v>#REF!</v>
      </c>
      <c r="P66" s="233" t="e">
        <f>SUMIFS(Histo!F:F,Histo!A:A,C66,Histo!#REF!,"Cash")</f>
        <v>#REF!</v>
      </c>
      <c r="Q66" s="227" t="e">
        <f>SUMIFS(Histo!F:F,Histo!A:A,C66,Histo!#REF!,"CV")</f>
        <v>#REF!</v>
      </c>
    </row>
    <row r="67" spans="2:17" ht="17.25" thickBot="1">
      <c r="B67" s="11">
        <f>C66</f>
        <v>44356</v>
      </c>
      <c r="C67" s="247"/>
      <c r="D67" s="33">
        <v>10</v>
      </c>
      <c r="E67" s="14" t="e">
        <f>SUMIFS(Histo!F:F,Histo!A:A,B67,#REF!,D67)</f>
        <v>#REF!</v>
      </c>
      <c r="F67" s="13" t="e">
        <f>E67/(1+(D67/100))</f>
        <v>#REF!</v>
      </c>
      <c r="G67" s="49" t="e">
        <f>E67-F67</f>
        <v>#REF!</v>
      </c>
      <c r="H67" s="51"/>
      <c r="I67" s="64" t="e">
        <f>SUMIFS(#REF!,Histo!A:A,B67,#REF!,D67,#REF!,"Herbergement")</f>
        <v>#REF!</v>
      </c>
      <c r="J67" s="51"/>
      <c r="K67" s="51" t="e">
        <f>SUMIFS(Histo!F:F,Histo!A:A,B67,#REF!,D67,#REF!,"Vente")+SUMIFS(#REF!,Histo!A:A,B67,#REF!,D67,#REF!,"Herbergement")</f>
        <v>#REF!</v>
      </c>
      <c r="L67" s="51"/>
      <c r="M67" s="51" t="e">
        <f>SUMIFS(#REF!,Histo!A:A,B67,#REF!,D67)</f>
        <v>#REF!</v>
      </c>
      <c r="N67" s="51"/>
      <c r="O67" s="243"/>
      <c r="P67" s="234"/>
      <c r="Q67" s="228"/>
    </row>
    <row r="68" spans="2:17" ht="17.25" thickBot="1">
      <c r="B68" s="11">
        <f>C66</f>
        <v>44356</v>
      </c>
      <c r="C68" s="247"/>
      <c r="D68" s="33">
        <v>5.5</v>
      </c>
      <c r="E68" s="14" t="e">
        <f>SUMIFS(Histo!F:F,Histo!A:A,B68,#REF!,D68)</f>
        <v>#REF!</v>
      </c>
      <c r="F68" s="13" t="e">
        <f>E68/(1+(D68/100))</f>
        <v>#REF!</v>
      </c>
      <c r="G68" s="49" t="e">
        <f>E68-F68</f>
        <v>#REF!</v>
      </c>
      <c r="H68" s="51"/>
      <c r="I68" s="64" t="e">
        <f>SUMIFS(#REF!,Histo!A:A,B68,#REF!,D68,#REF!,"Herbergement")</f>
        <v>#REF!</v>
      </c>
      <c r="J68" s="51"/>
      <c r="K68" s="51" t="e">
        <f>SUMIFS(Histo!F:F,Histo!A:A,B68,#REF!,D68,#REF!,"Vente")+SUMIFS(#REF!,Histo!A:A,B68,#REF!,D68,#REF!,"Herbergement")</f>
        <v>#REF!</v>
      </c>
      <c r="L68" s="51"/>
      <c r="M68" s="51" t="e">
        <f>SUMIFS(#REF!,Histo!A:A,B68,#REF!,D68)</f>
        <v>#REF!</v>
      </c>
      <c r="N68" s="51"/>
      <c r="O68" s="243"/>
      <c r="P68" s="234"/>
      <c r="Q68" s="228"/>
    </row>
    <row r="69" spans="2:17" ht="17.25" thickBot="1">
      <c r="B69" s="11">
        <v>44356</v>
      </c>
      <c r="C69" s="248"/>
      <c r="D69" s="33" t="s">
        <v>113</v>
      </c>
      <c r="E69" s="14" t="e">
        <f>SUM(E66:E68)</f>
        <v>#REF!</v>
      </c>
      <c r="F69" s="14" t="e">
        <f>SUM(F66:F68)</f>
        <v>#REF!</v>
      </c>
      <c r="G69" s="14" t="e">
        <f>SUM(G66:G68)</f>
        <v>#REF!</v>
      </c>
      <c r="H69" s="51"/>
      <c r="I69" s="65" t="e">
        <f>SUM(I66:I68)</f>
        <v>#REF!</v>
      </c>
      <c r="J69" s="56"/>
      <c r="K69" s="55" t="e">
        <f>SUM(K66:K68)</f>
        <v>#REF!</v>
      </c>
      <c r="L69" s="56"/>
      <c r="M69" s="55" t="e">
        <f>SUM(M66:M68)</f>
        <v>#REF!</v>
      </c>
      <c r="N69" s="51"/>
      <c r="O69" s="243"/>
      <c r="P69" s="235"/>
      <c r="Q69" s="229"/>
    </row>
    <row r="70" spans="2:17" ht="17.25" thickBot="1">
      <c r="B70" s="11">
        <f>C70</f>
        <v>44357</v>
      </c>
      <c r="C70" s="246">
        <v>44357</v>
      </c>
      <c r="D70" s="33">
        <v>20</v>
      </c>
      <c r="E70" s="14" t="e">
        <f>SUMIFS(Histo!F:F,Histo!A:A,B70,#REF!,D70)</f>
        <v>#REF!</v>
      </c>
      <c r="F70" s="13" t="e">
        <f>E70/(1+(D70/100))</f>
        <v>#REF!</v>
      </c>
      <c r="G70" s="49" t="e">
        <f>E70-F70</f>
        <v>#REF!</v>
      </c>
      <c r="H70" s="51"/>
      <c r="I70" s="64" t="e">
        <f>SUMIFS(#REF!,Histo!A:A,B70,#REF!,D70,#REF!,"Herbergement")</f>
        <v>#REF!</v>
      </c>
      <c r="J70" s="51"/>
      <c r="K70" s="51" t="e">
        <f>SUMIFS(Histo!F:F,Histo!A:A,B70,#REF!,D70,#REF!,"Vente")+SUMIFS(#REF!,Histo!A:A,B70,#REF!,D70,#REF!,"Herbergement")</f>
        <v>#REF!</v>
      </c>
      <c r="L70" s="51"/>
      <c r="M70" s="51" t="e">
        <f>SUMIFS(#REF!,Histo!A:A,B70,#REF!,D70)</f>
        <v>#REF!</v>
      </c>
      <c r="N70" s="51"/>
      <c r="O70" s="242" t="e">
        <f>SUMIFS(Histo!F:F,Histo!A:A,C70,Histo!#REF!,$O$4)</f>
        <v>#REF!</v>
      </c>
      <c r="P70" s="233" t="e">
        <f>SUMIFS(Histo!F:F,Histo!A:A,C70,Histo!#REF!,"Cash")</f>
        <v>#REF!</v>
      </c>
      <c r="Q70" s="227" t="e">
        <f>SUMIFS(Histo!F:F,Histo!A:A,C70,Histo!#REF!,"CV")</f>
        <v>#REF!</v>
      </c>
    </row>
    <row r="71" spans="2:17" ht="17.25" thickBot="1">
      <c r="B71" s="11">
        <f>C70</f>
        <v>44357</v>
      </c>
      <c r="C71" s="247"/>
      <c r="D71" s="33">
        <v>10</v>
      </c>
      <c r="E71" s="14" t="e">
        <f>SUMIFS(Histo!F:F,Histo!A:A,B71,#REF!,D71)</f>
        <v>#REF!</v>
      </c>
      <c r="F71" s="13" t="e">
        <f>E71/(1+(D71/100))</f>
        <v>#REF!</v>
      </c>
      <c r="G71" s="49" t="e">
        <f>E71-F71</f>
        <v>#REF!</v>
      </c>
      <c r="H71" s="51"/>
      <c r="I71" s="64" t="e">
        <f>SUMIFS(#REF!,Histo!A:A,B71,#REF!,D71,#REF!,"Herbergement")</f>
        <v>#REF!</v>
      </c>
      <c r="J71" s="51"/>
      <c r="K71" s="51" t="e">
        <f>SUMIFS(Histo!F:F,Histo!A:A,B71,#REF!,D71,#REF!,"Vente")+SUMIFS(#REF!,Histo!A:A,B71,#REF!,D71,#REF!,"Herbergement")</f>
        <v>#REF!</v>
      </c>
      <c r="L71" s="51"/>
      <c r="M71" s="51" t="e">
        <f>SUMIFS(#REF!,Histo!A:A,B71,#REF!,D71)</f>
        <v>#REF!</v>
      </c>
      <c r="N71" s="51"/>
      <c r="O71" s="243"/>
      <c r="P71" s="234"/>
      <c r="Q71" s="228"/>
    </row>
    <row r="72" spans="2:17" ht="17.25" thickBot="1">
      <c r="B72" s="11">
        <f>C70</f>
        <v>44357</v>
      </c>
      <c r="C72" s="247"/>
      <c r="D72" s="33">
        <v>5.5</v>
      </c>
      <c r="E72" s="14" t="e">
        <f>SUMIFS(Histo!F:F,Histo!A:A,B72,#REF!,D72)</f>
        <v>#REF!</v>
      </c>
      <c r="F72" s="13" t="e">
        <f>E72/(1+(D72/100))</f>
        <v>#REF!</v>
      </c>
      <c r="G72" s="49" t="e">
        <f>E72-F72</f>
        <v>#REF!</v>
      </c>
      <c r="H72" s="51"/>
      <c r="I72" s="64" t="e">
        <f>SUMIFS(#REF!,Histo!A:A,B72,#REF!,D72,#REF!,"Herbergement")</f>
        <v>#REF!</v>
      </c>
      <c r="J72" s="51"/>
      <c r="K72" s="51" t="e">
        <f>SUMIFS(Histo!F:F,Histo!A:A,B72,#REF!,D72,#REF!,"Vente")+SUMIFS(#REF!,Histo!A:A,B72,#REF!,D72,#REF!,"Herbergement")</f>
        <v>#REF!</v>
      </c>
      <c r="L72" s="51"/>
      <c r="M72" s="51" t="e">
        <f>SUMIFS(#REF!,Histo!A:A,B72,#REF!,D72)</f>
        <v>#REF!</v>
      </c>
      <c r="N72" s="51"/>
      <c r="O72" s="243"/>
      <c r="P72" s="234"/>
      <c r="Q72" s="228"/>
    </row>
    <row r="73" spans="2:17" ht="17.25" thickBot="1">
      <c r="B73" s="11">
        <v>44357</v>
      </c>
      <c r="C73" s="248"/>
      <c r="D73" s="33" t="s">
        <v>113</v>
      </c>
      <c r="E73" s="14" t="e">
        <f>SUM(E70:E72)</f>
        <v>#REF!</v>
      </c>
      <c r="F73" s="14" t="e">
        <f>SUM(F70:F72)</f>
        <v>#REF!</v>
      </c>
      <c r="G73" s="14" t="e">
        <f>SUM(G70:G72)</f>
        <v>#REF!</v>
      </c>
      <c r="H73" s="51"/>
      <c r="I73" s="65" t="e">
        <f>SUM(I70:I72)</f>
        <v>#REF!</v>
      </c>
      <c r="J73" s="56"/>
      <c r="K73" s="55" t="e">
        <f>SUM(K70:K72)</f>
        <v>#REF!</v>
      </c>
      <c r="L73" s="56"/>
      <c r="M73" s="55" t="e">
        <f>SUM(M70:M72)</f>
        <v>#REF!</v>
      </c>
      <c r="N73" s="51"/>
      <c r="O73" s="243"/>
      <c r="P73" s="235"/>
      <c r="Q73" s="229"/>
    </row>
    <row r="74" spans="2:17" ht="17.25" thickBot="1">
      <c r="B74" s="11">
        <f>C74</f>
        <v>44358</v>
      </c>
      <c r="C74" s="246">
        <v>44358</v>
      </c>
      <c r="D74" s="33">
        <v>20</v>
      </c>
      <c r="E74" s="14" t="e">
        <f>SUMIFS(Histo!F:F,Histo!A:A,B74,#REF!,D74)</f>
        <v>#REF!</v>
      </c>
      <c r="F74" s="13" t="e">
        <f>E74/(1+(D74/100))</f>
        <v>#REF!</v>
      </c>
      <c r="G74" s="49" t="e">
        <f>E74-F74</f>
        <v>#REF!</v>
      </c>
      <c r="H74" s="51"/>
      <c r="I74" s="64" t="e">
        <f>SUMIFS(#REF!,Histo!A:A,B74,#REF!,D74,#REF!,"Herbergement")</f>
        <v>#REF!</v>
      </c>
      <c r="J74" s="51"/>
      <c r="K74" s="51" t="e">
        <f>SUMIFS(Histo!F:F,Histo!A:A,B74,#REF!,D74,#REF!,"Vente")+SUMIFS(#REF!,Histo!A:A,B74,#REF!,D74,#REF!,"Herbergement")</f>
        <v>#REF!</v>
      </c>
      <c r="L74" s="51"/>
      <c r="M74" s="51" t="e">
        <f>SUMIFS(#REF!,Histo!A:A,B74,#REF!,D74)</f>
        <v>#REF!</v>
      </c>
      <c r="N74" s="51"/>
      <c r="O74" s="242" t="e">
        <f>SUMIFS(Histo!F:F,Histo!A:A,C74,Histo!#REF!,$O$4)</f>
        <v>#REF!</v>
      </c>
      <c r="P74" s="233" t="e">
        <f>SUMIFS(Histo!F:F,Histo!A:A,C74,Histo!#REF!,"Cash")</f>
        <v>#REF!</v>
      </c>
      <c r="Q74" s="227" t="e">
        <f>SUMIFS(Histo!F:F,Histo!A:A,C74,Histo!#REF!,"CV")</f>
        <v>#REF!</v>
      </c>
    </row>
    <row r="75" spans="2:17" ht="17.25" thickBot="1">
      <c r="B75" s="11">
        <f>C74</f>
        <v>44358</v>
      </c>
      <c r="C75" s="247"/>
      <c r="D75" s="33">
        <v>10</v>
      </c>
      <c r="E75" s="14" t="e">
        <f>SUMIFS(Histo!F:F,Histo!A:A,B75,#REF!,D75)</f>
        <v>#REF!</v>
      </c>
      <c r="F75" s="13" t="e">
        <f>E75/(1+(D75/100))</f>
        <v>#REF!</v>
      </c>
      <c r="G75" s="49" t="e">
        <f>E75-F75</f>
        <v>#REF!</v>
      </c>
      <c r="H75" s="51"/>
      <c r="I75" s="64" t="e">
        <f>SUMIFS(#REF!,Histo!A:A,B75,#REF!,D75,#REF!,"Herbergement")</f>
        <v>#REF!</v>
      </c>
      <c r="J75" s="51"/>
      <c r="K75" s="51" t="e">
        <f>SUMIFS(Histo!F:F,Histo!A:A,B75,#REF!,D75,#REF!,"Vente")+SUMIFS(#REF!,Histo!A:A,B75,#REF!,D75,#REF!,"Herbergement")</f>
        <v>#REF!</v>
      </c>
      <c r="L75" s="51"/>
      <c r="M75" s="51" t="e">
        <f>SUMIFS(#REF!,Histo!A:A,B75,#REF!,D75)</f>
        <v>#REF!</v>
      </c>
      <c r="N75" s="51"/>
      <c r="O75" s="243"/>
      <c r="P75" s="234"/>
      <c r="Q75" s="228"/>
    </row>
    <row r="76" spans="2:17" ht="17.25" thickBot="1">
      <c r="B76" s="11">
        <f>C74</f>
        <v>44358</v>
      </c>
      <c r="C76" s="247"/>
      <c r="D76" s="33">
        <v>5.5</v>
      </c>
      <c r="E76" s="14" t="e">
        <f>SUMIFS(Histo!F:F,Histo!A:A,B76,#REF!,D76)</f>
        <v>#REF!</v>
      </c>
      <c r="F76" s="13" t="e">
        <f>E76/(1+(D76/100))</f>
        <v>#REF!</v>
      </c>
      <c r="G76" s="49" t="e">
        <f>E76-F76</f>
        <v>#REF!</v>
      </c>
      <c r="H76" s="51"/>
      <c r="I76" s="64" t="e">
        <f>SUMIFS(#REF!,Histo!A:A,B76,#REF!,D76,#REF!,"Herbergement")</f>
        <v>#REF!</v>
      </c>
      <c r="J76" s="51"/>
      <c r="K76" s="51" t="e">
        <f>SUMIFS(Histo!F:F,Histo!A:A,B76,#REF!,D76,#REF!,"Vente")+SUMIFS(#REF!,Histo!A:A,B76,#REF!,D76,#REF!,"Herbergement")</f>
        <v>#REF!</v>
      </c>
      <c r="L76" s="51"/>
      <c r="M76" s="51" t="e">
        <f>SUMIFS(#REF!,Histo!A:A,B76,#REF!,D76)</f>
        <v>#REF!</v>
      </c>
      <c r="N76" s="51"/>
      <c r="O76" s="243"/>
      <c r="P76" s="234"/>
      <c r="Q76" s="228"/>
    </row>
    <row r="77" spans="2:17" ht="17.25" thickBot="1">
      <c r="B77" s="11">
        <v>44358</v>
      </c>
      <c r="C77" s="248"/>
      <c r="D77" s="33" t="s">
        <v>113</v>
      </c>
      <c r="E77" s="14" t="e">
        <f>SUM(E74:E76)</f>
        <v>#REF!</v>
      </c>
      <c r="F77" s="14" t="e">
        <f>SUM(F74:F76)</f>
        <v>#REF!</v>
      </c>
      <c r="G77" s="14" t="e">
        <f>SUM(G74:G76)</f>
        <v>#REF!</v>
      </c>
      <c r="H77" s="51"/>
      <c r="I77" s="65" t="e">
        <f>SUM(I74:I76)</f>
        <v>#REF!</v>
      </c>
      <c r="J77" s="56"/>
      <c r="K77" s="55" t="e">
        <f>SUM(K74:K76)</f>
        <v>#REF!</v>
      </c>
      <c r="L77" s="56"/>
      <c r="M77" s="55" t="e">
        <f>SUM(M74:M76)</f>
        <v>#REF!</v>
      </c>
      <c r="N77" s="51"/>
      <c r="O77" s="243"/>
      <c r="P77" s="235"/>
      <c r="Q77" s="229"/>
    </row>
    <row r="78" spans="2:17" ht="17.25" thickBot="1">
      <c r="B78" s="11">
        <f>C78</f>
        <v>44359</v>
      </c>
      <c r="C78" s="246">
        <v>44359</v>
      </c>
      <c r="D78" s="33">
        <v>20</v>
      </c>
      <c r="E78" s="14" t="e">
        <f>SUMIFS(Histo!F:F,Histo!A:A,B78,#REF!,D78)</f>
        <v>#REF!</v>
      </c>
      <c r="F78" s="13" t="e">
        <f>E78/(1+(D78/100))</f>
        <v>#REF!</v>
      </c>
      <c r="G78" s="49" t="e">
        <f>E78-F78</f>
        <v>#REF!</v>
      </c>
      <c r="H78" s="51"/>
      <c r="I78" s="64" t="e">
        <f>SUMIFS(#REF!,Histo!A:A,B78,#REF!,D78,#REF!,"Herbergement")</f>
        <v>#REF!</v>
      </c>
      <c r="J78" s="51"/>
      <c r="K78" s="51" t="e">
        <f>SUMIFS(Histo!F:F,Histo!A:A,B78,#REF!,D78,#REF!,"Vente")+SUMIFS(#REF!,Histo!A:A,B78,#REF!,D78,#REF!,"Herbergement")</f>
        <v>#REF!</v>
      </c>
      <c r="L78" s="51"/>
      <c r="M78" s="51" t="e">
        <f>SUMIFS(#REF!,Histo!A:A,B78,#REF!,D78)</f>
        <v>#REF!</v>
      </c>
      <c r="N78" s="51"/>
      <c r="O78" s="242" t="e">
        <f>SUMIFS(Histo!F:F,Histo!A:A,C78,Histo!#REF!,$O$4)</f>
        <v>#REF!</v>
      </c>
      <c r="P78" s="233" t="e">
        <f>SUMIFS(Histo!F:F,Histo!A:A,C78,Histo!#REF!,"Cash")</f>
        <v>#REF!</v>
      </c>
      <c r="Q78" s="227" t="e">
        <f>SUMIFS(Histo!F:F,Histo!A:A,C78,Histo!#REF!,"CV")</f>
        <v>#REF!</v>
      </c>
    </row>
    <row r="79" spans="2:17" ht="17.25" thickBot="1">
      <c r="B79" s="11">
        <f>C78</f>
        <v>44359</v>
      </c>
      <c r="C79" s="247"/>
      <c r="D79" s="33">
        <v>10</v>
      </c>
      <c r="E79" s="14" t="e">
        <f>SUMIFS(Histo!F:F,Histo!A:A,B79,#REF!,D79)</f>
        <v>#REF!</v>
      </c>
      <c r="F79" s="13" t="e">
        <f>E79/(1+(D79/100))</f>
        <v>#REF!</v>
      </c>
      <c r="G79" s="49" t="e">
        <f>E79-F79</f>
        <v>#REF!</v>
      </c>
      <c r="H79" s="51"/>
      <c r="I79" s="64" t="e">
        <f>SUMIFS(#REF!,Histo!A:A,B79,#REF!,D79,#REF!,"Herbergement")</f>
        <v>#REF!</v>
      </c>
      <c r="J79" s="51"/>
      <c r="K79" s="51" t="e">
        <f>SUMIFS(Histo!F:F,Histo!A:A,B79,#REF!,D79,#REF!,"Vente")+SUMIFS(#REF!,Histo!A:A,B79,#REF!,D79,#REF!,"Herbergement")</f>
        <v>#REF!</v>
      </c>
      <c r="L79" s="51"/>
      <c r="M79" s="51" t="e">
        <f>SUMIFS(#REF!,Histo!A:A,B79,#REF!,D79)</f>
        <v>#REF!</v>
      </c>
      <c r="N79" s="51"/>
      <c r="O79" s="243"/>
      <c r="P79" s="234"/>
      <c r="Q79" s="228"/>
    </row>
    <row r="80" spans="2:17" ht="17.25" thickBot="1">
      <c r="B80" s="11">
        <f>C78</f>
        <v>44359</v>
      </c>
      <c r="C80" s="247"/>
      <c r="D80" s="33">
        <v>5.5</v>
      </c>
      <c r="E80" s="14" t="e">
        <f>SUMIFS(Histo!F:F,Histo!A:A,B80,#REF!,D80)</f>
        <v>#REF!</v>
      </c>
      <c r="F80" s="13" t="e">
        <f>E80/(1+(D80/100))</f>
        <v>#REF!</v>
      </c>
      <c r="G80" s="49" t="e">
        <f>E80-F80</f>
        <v>#REF!</v>
      </c>
      <c r="H80" s="51"/>
      <c r="I80" s="64" t="e">
        <f>SUMIFS(#REF!,Histo!A:A,B80,#REF!,D80,#REF!,"Herbergement")</f>
        <v>#REF!</v>
      </c>
      <c r="J80" s="51"/>
      <c r="K80" s="51" t="e">
        <f>SUMIFS(Histo!F:F,Histo!A:A,B80,#REF!,D80,#REF!,"Vente")+SUMIFS(#REF!,Histo!A:A,B80,#REF!,D80,#REF!,"Herbergement")</f>
        <v>#REF!</v>
      </c>
      <c r="L80" s="51"/>
      <c r="M80" s="51" t="e">
        <f>SUMIFS(#REF!,Histo!A:A,B80,#REF!,D80)</f>
        <v>#REF!</v>
      </c>
      <c r="N80" s="51"/>
      <c r="O80" s="243"/>
      <c r="P80" s="234"/>
      <c r="Q80" s="228"/>
    </row>
    <row r="81" spans="2:17" ht="17.25" thickBot="1">
      <c r="B81" s="11">
        <v>44359</v>
      </c>
      <c r="C81" s="248"/>
      <c r="D81" s="33" t="s">
        <v>113</v>
      </c>
      <c r="E81" s="14" t="e">
        <f>SUM(E78:E80)</f>
        <v>#REF!</v>
      </c>
      <c r="F81" s="14" t="e">
        <f>SUM(F78:F80)</f>
        <v>#REF!</v>
      </c>
      <c r="G81" s="14" t="e">
        <f>SUM(G78:G80)</f>
        <v>#REF!</v>
      </c>
      <c r="H81" s="51"/>
      <c r="I81" s="65" t="e">
        <f>SUM(I78:I80)</f>
        <v>#REF!</v>
      </c>
      <c r="J81" s="56"/>
      <c r="K81" s="55" t="e">
        <f>SUM(K78:K80)</f>
        <v>#REF!</v>
      </c>
      <c r="L81" s="56"/>
      <c r="M81" s="55" t="e">
        <f>SUM(M78:M80)</f>
        <v>#REF!</v>
      </c>
      <c r="N81" s="51"/>
      <c r="O81" s="243"/>
      <c r="P81" s="235"/>
      <c r="Q81" s="229"/>
    </row>
    <row r="82" spans="2:17" ht="17.25" thickBot="1">
      <c r="B82" s="11">
        <f>C82</f>
        <v>44360</v>
      </c>
      <c r="C82" s="246">
        <v>44360</v>
      </c>
      <c r="D82" s="33">
        <v>20</v>
      </c>
      <c r="E82" s="14" t="e">
        <f>SUMIFS(Histo!F:F,Histo!A:A,B82,#REF!,D82)</f>
        <v>#REF!</v>
      </c>
      <c r="F82" s="13" t="e">
        <f>E82/(1+(D82/100))</f>
        <v>#REF!</v>
      </c>
      <c r="G82" s="49" t="e">
        <f>E82-F82</f>
        <v>#REF!</v>
      </c>
      <c r="H82" s="51"/>
      <c r="I82" s="64" t="e">
        <f>SUMIFS(#REF!,Histo!A:A,B82,#REF!,D82,#REF!,"Herbergement")</f>
        <v>#REF!</v>
      </c>
      <c r="J82" s="51"/>
      <c r="K82" s="51" t="e">
        <f>SUMIFS(Histo!F:F,Histo!A:A,B82,#REF!,D82,#REF!,"Vente")+SUMIFS(#REF!,Histo!A:A,B82,#REF!,D82,#REF!,"Herbergement")</f>
        <v>#REF!</v>
      </c>
      <c r="L82" s="51"/>
      <c r="M82" s="51" t="e">
        <f>SUMIFS(#REF!,Histo!A:A,B82,#REF!,D82)</f>
        <v>#REF!</v>
      </c>
      <c r="N82" s="51"/>
      <c r="O82" s="242" t="e">
        <f>SUMIFS(Histo!F:F,Histo!A:A,C82,Histo!#REF!,$O$4)</f>
        <v>#REF!</v>
      </c>
      <c r="P82" s="233" t="e">
        <f>SUMIFS(Histo!F:F,Histo!A:A,C82,Histo!#REF!,"Cash")</f>
        <v>#REF!</v>
      </c>
      <c r="Q82" s="227" t="e">
        <f>SUMIFS(Histo!F:F,Histo!A:A,C82,Histo!#REF!,"CV")</f>
        <v>#REF!</v>
      </c>
    </row>
    <row r="83" spans="2:17" ht="17.25" thickBot="1">
      <c r="B83" s="11">
        <f>C82</f>
        <v>44360</v>
      </c>
      <c r="C83" s="247"/>
      <c r="D83" s="33">
        <v>10</v>
      </c>
      <c r="E83" s="14" t="e">
        <f>SUMIFS(Histo!F:F,Histo!A:A,B83,#REF!,D83)</f>
        <v>#REF!</v>
      </c>
      <c r="F83" s="13" t="e">
        <f>E83/(1+(D83/100))</f>
        <v>#REF!</v>
      </c>
      <c r="G83" s="49" t="e">
        <f>E83-F83</f>
        <v>#REF!</v>
      </c>
      <c r="H83" s="51"/>
      <c r="I83" s="64" t="e">
        <f>SUMIFS(#REF!,Histo!A:A,B83,#REF!,D83,#REF!,"Herbergement")</f>
        <v>#REF!</v>
      </c>
      <c r="J83" s="51"/>
      <c r="K83" s="51" t="e">
        <f>SUMIFS(Histo!F:F,Histo!A:A,B83,#REF!,D83,#REF!,"Vente")+SUMIFS(#REF!,Histo!A:A,B83,#REF!,D83,#REF!,"Herbergement")</f>
        <v>#REF!</v>
      </c>
      <c r="L83" s="51"/>
      <c r="M83" s="51" t="e">
        <f>SUMIFS(#REF!,Histo!A:A,B83,#REF!,D83)</f>
        <v>#REF!</v>
      </c>
      <c r="N83" s="51"/>
      <c r="O83" s="243"/>
      <c r="P83" s="234"/>
      <c r="Q83" s="228"/>
    </row>
    <row r="84" spans="2:17" ht="17.25" thickBot="1">
      <c r="B84" s="11">
        <f>C82</f>
        <v>44360</v>
      </c>
      <c r="C84" s="247"/>
      <c r="D84" s="33">
        <v>5.5</v>
      </c>
      <c r="E84" s="14" t="e">
        <f>SUMIFS(Histo!F:F,Histo!A:A,B84,#REF!,D84)</f>
        <v>#REF!</v>
      </c>
      <c r="F84" s="13" t="e">
        <f>E84/(1+(D84/100))</f>
        <v>#REF!</v>
      </c>
      <c r="G84" s="49" t="e">
        <f>E84-F84</f>
        <v>#REF!</v>
      </c>
      <c r="H84" s="51"/>
      <c r="I84" s="64" t="e">
        <f>SUMIFS(#REF!,Histo!A:A,B84,#REF!,D84,#REF!,"Herbergement")</f>
        <v>#REF!</v>
      </c>
      <c r="J84" s="51"/>
      <c r="K84" s="51" t="e">
        <f>SUMIFS(Histo!F:F,Histo!A:A,B84,#REF!,D84,#REF!,"Vente")+SUMIFS(#REF!,Histo!A:A,B84,#REF!,D84,#REF!,"Herbergement")</f>
        <v>#REF!</v>
      </c>
      <c r="L84" s="51"/>
      <c r="M84" s="51" t="e">
        <f>SUMIFS(#REF!,Histo!A:A,B84,#REF!,D84)</f>
        <v>#REF!</v>
      </c>
      <c r="N84" s="51"/>
      <c r="O84" s="243"/>
      <c r="P84" s="234"/>
      <c r="Q84" s="228"/>
    </row>
    <row r="85" spans="2:17" ht="17.25" thickBot="1">
      <c r="B85" s="11">
        <v>44360</v>
      </c>
      <c r="C85" s="248"/>
      <c r="D85" s="33" t="s">
        <v>113</v>
      </c>
      <c r="E85" s="14" t="e">
        <f>SUM(E82:E84)</f>
        <v>#REF!</v>
      </c>
      <c r="F85" s="14" t="e">
        <f>SUM(F82:F84)</f>
        <v>#REF!</v>
      </c>
      <c r="G85" s="14" t="e">
        <f>SUM(G82:G84)</f>
        <v>#REF!</v>
      </c>
      <c r="H85" s="51"/>
      <c r="I85" s="65" t="e">
        <f>SUM(I82:I84)</f>
        <v>#REF!</v>
      </c>
      <c r="J85" s="56"/>
      <c r="K85" s="55" t="e">
        <f>SUM(K82:K84)</f>
        <v>#REF!</v>
      </c>
      <c r="L85" s="56"/>
      <c r="M85" s="55" t="e">
        <f>SUM(M82:M84)</f>
        <v>#REF!</v>
      </c>
      <c r="N85" s="51"/>
      <c r="O85" s="243"/>
      <c r="P85" s="235"/>
      <c r="Q85" s="229"/>
    </row>
    <row r="86" spans="2:17" ht="17.25" thickBot="1">
      <c r="B86" s="11">
        <f>C86</f>
        <v>44361</v>
      </c>
      <c r="C86" s="246">
        <v>44361</v>
      </c>
      <c r="D86" s="33">
        <v>20</v>
      </c>
      <c r="E86" s="14" t="e">
        <f>SUMIFS(Histo!F:F,Histo!A:A,B86,#REF!,D86)</f>
        <v>#REF!</v>
      </c>
      <c r="F86" s="13" t="e">
        <f>E86/(1+(D86/100))</f>
        <v>#REF!</v>
      </c>
      <c r="G86" s="49" t="e">
        <f>E86-F86</f>
        <v>#REF!</v>
      </c>
      <c r="H86" s="51"/>
      <c r="I86" s="64" t="e">
        <f>SUMIFS(#REF!,Histo!A:A,B86,#REF!,D86,#REF!,"Herbergement")</f>
        <v>#REF!</v>
      </c>
      <c r="J86" s="51"/>
      <c r="K86" s="51" t="e">
        <f>SUMIFS(Histo!F:F,Histo!A:A,B86,#REF!,D86,#REF!,"Vente")+SUMIFS(#REF!,Histo!A:A,B86,#REF!,D86,#REF!,"Herbergement")</f>
        <v>#REF!</v>
      </c>
      <c r="L86" s="51"/>
      <c r="M86" s="51" t="e">
        <f>SUMIFS(#REF!,Histo!A:A,B86,#REF!,D86)</f>
        <v>#REF!</v>
      </c>
      <c r="N86" s="51"/>
      <c r="O86" s="242" t="e">
        <f>SUMIFS(Histo!F:F,Histo!A:A,C86,Histo!#REF!,$O$4)</f>
        <v>#REF!</v>
      </c>
      <c r="P86" s="233" t="e">
        <f>SUMIFS(Histo!F:F,Histo!A:A,C86,Histo!#REF!,"Cash")</f>
        <v>#REF!</v>
      </c>
      <c r="Q86" s="227" t="e">
        <f>SUMIFS(Histo!F:F,Histo!A:A,C86,Histo!#REF!,"CV")</f>
        <v>#REF!</v>
      </c>
    </row>
    <row r="87" spans="2:17" ht="17.25" thickBot="1">
      <c r="B87" s="11">
        <f>C86</f>
        <v>44361</v>
      </c>
      <c r="C87" s="247"/>
      <c r="D87" s="33">
        <v>10</v>
      </c>
      <c r="E87" s="14" t="e">
        <f>SUMIFS(Histo!F:F,Histo!A:A,B87,#REF!,D87)</f>
        <v>#REF!</v>
      </c>
      <c r="F87" s="13" t="e">
        <f>E87/(1+(D87/100))</f>
        <v>#REF!</v>
      </c>
      <c r="G87" s="49" t="e">
        <f>E87-F87</f>
        <v>#REF!</v>
      </c>
      <c r="H87" s="51"/>
      <c r="I87" s="64" t="e">
        <f>SUMIFS(#REF!,Histo!A:A,B87,#REF!,D87,#REF!,"Herbergement")</f>
        <v>#REF!</v>
      </c>
      <c r="J87" s="51"/>
      <c r="K87" s="51" t="e">
        <f>SUMIFS(Histo!F:F,Histo!A:A,B87,#REF!,D87,#REF!,"Vente")+SUMIFS(#REF!,Histo!A:A,B87,#REF!,D87,#REF!,"Herbergement")</f>
        <v>#REF!</v>
      </c>
      <c r="L87" s="51"/>
      <c r="M87" s="51" t="e">
        <f>SUMIFS(#REF!,Histo!A:A,B87,#REF!,D87)</f>
        <v>#REF!</v>
      </c>
      <c r="N87" s="51"/>
      <c r="O87" s="243"/>
      <c r="P87" s="234"/>
      <c r="Q87" s="228"/>
    </row>
    <row r="88" spans="2:17" ht="17.25" thickBot="1">
      <c r="B88" s="11">
        <f>C86</f>
        <v>44361</v>
      </c>
      <c r="C88" s="247"/>
      <c r="D88" s="33">
        <v>5.5</v>
      </c>
      <c r="E88" s="14" t="e">
        <f>SUMIFS(Histo!F:F,Histo!A:A,B88,#REF!,D88)</f>
        <v>#REF!</v>
      </c>
      <c r="F88" s="13" t="e">
        <f>E88/(1+(D88/100))</f>
        <v>#REF!</v>
      </c>
      <c r="G88" s="49" t="e">
        <f>E88-F88</f>
        <v>#REF!</v>
      </c>
      <c r="H88" s="51"/>
      <c r="I88" s="64" t="e">
        <f>SUMIFS(#REF!,Histo!A:A,B88,#REF!,D88,#REF!,"Herbergement")</f>
        <v>#REF!</v>
      </c>
      <c r="J88" s="51"/>
      <c r="K88" s="51" t="e">
        <f>SUMIFS(Histo!F:F,Histo!A:A,B88,#REF!,D88,#REF!,"Vente")+SUMIFS(#REF!,Histo!A:A,B88,#REF!,D88,#REF!,"Herbergement")</f>
        <v>#REF!</v>
      </c>
      <c r="L88" s="51"/>
      <c r="M88" s="51" t="e">
        <f>SUMIFS(#REF!,Histo!A:A,B88,#REF!,D88)</f>
        <v>#REF!</v>
      </c>
      <c r="N88" s="51"/>
      <c r="O88" s="243"/>
      <c r="P88" s="234"/>
      <c r="Q88" s="228"/>
    </row>
    <row r="89" spans="2:17" ht="17.25" thickBot="1">
      <c r="B89" s="11">
        <v>44361</v>
      </c>
      <c r="C89" s="248"/>
      <c r="D89" s="33" t="s">
        <v>113</v>
      </c>
      <c r="E89" s="14" t="e">
        <f>SUM(E86:E88)</f>
        <v>#REF!</v>
      </c>
      <c r="F89" s="14" t="e">
        <f>SUM(F86:F88)</f>
        <v>#REF!</v>
      </c>
      <c r="G89" s="14" t="e">
        <f>SUM(G86:G88)</f>
        <v>#REF!</v>
      </c>
      <c r="H89" s="51"/>
      <c r="I89" s="65" t="e">
        <f>SUM(I86:I88)</f>
        <v>#REF!</v>
      </c>
      <c r="J89" s="56"/>
      <c r="K89" s="55" t="e">
        <f>SUM(K86:K88)</f>
        <v>#REF!</v>
      </c>
      <c r="L89" s="56"/>
      <c r="M89" s="55" t="e">
        <f>SUM(M86:M88)</f>
        <v>#REF!</v>
      </c>
      <c r="N89" s="51"/>
      <c r="O89" s="243"/>
      <c r="P89" s="235"/>
      <c r="Q89" s="229"/>
    </row>
    <row r="90" spans="2:17" ht="17.25" thickBot="1">
      <c r="B90" s="11">
        <f>C90</f>
        <v>44362</v>
      </c>
      <c r="C90" s="246">
        <v>44362</v>
      </c>
      <c r="D90" s="33">
        <v>20</v>
      </c>
      <c r="E90" s="14" t="e">
        <f>SUMIFS(Histo!F:F,Histo!A:A,B90,#REF!,D90)</f>
        <v>#REF!</v>
      </c>
      <c r="F90" s="13" t="e">
        <f>E90/(1+(D90/100))</f>
        <v>#REF!</v>
      </c>
      <c r="G90" s="49" t="e">
        <f>E90-F90</f>
        <v>#REF!</v>
      </c>
      <c r="H90" s="51"/>
      <c r="I90" s="64" t="e">
        <f>SUMIFS(#REF!,Histo!A:A,B90,#REF!,D90,#REF!,"Herbergement")</f>
        <v>#REF!</v>
      </c>
      <c r="J90" s="51"/>
      <c r="K90" s="51" t="e">
        <f>SUMIFS(Histo!F:F,Histo!A:A,B90,#REF!,D90,#REF!,"Vente")+SUMIFS(#REF!,Histo!A:A,B90,#REF!,D90,#REF!,"Herbergement")</f>
        <v>#REF!</v>
      </c>
      <c r="L90" s="51"/>
      <c r="M90" s="51" t="e">
        <f>SUMIFS(#REF!,Histo!A:A,B90,#REF!,D90)</f>
        <v>#REF!</v>
      </c>
      <c r="N90" s="51"/>
      <c r="O90" s="242" t="e">
        <f>SUMIFS(Histo!F:F,Histo!A:A,C90,Histo!#REF!,$O$4)</f>
        <v>#REF!</v>
      </c>
      <c r="P90" s="233" t="e">
        <f>SUMIFS(Histo!F:F,Histo!A:A,C90,Histo!#REF!,"Cash")</f>
        <v>#REF!</v>
      </c>
      <c r="Q90" s="227" t="e">
        <f>SUMIFS(Histo!F:F,Histo!A:A,C90,Histo!#REF!,"CV")</f>
        <v>#REF!</v>
      </c>
    </row>
    <row r="91" spans="2:17" ht="17.25" thickBot="1">
      <c r="B91" s="11">
        <f>C90</f>
        <v>44362</v>
      </c>
      <c r="C91" s="247"/>
      <c r="D91" s="33">
        <v>10</v>
      </c>
      <c r="E91" s="14" t="e">
        <f>SUMIFS(Histo!F:F,Histo!A:A,B91,#REF!,D91)</f>
        <v>#REF!</v>
      </c>
      <c r="F91" s="13" t="e">
        <f>E91/(1+(D91/100))</f>
        <v>#REF!</v>
      </c>
      <c r="G91" s="49" t="e">
        <f>E91-F91</f>
        <v>#REF!</v>
      </c>
      <c r="H91" s="51"/>
      <c r="I91" s="64" t="e">
        <f>SUMIFS(#REF!,Histo!A:A,B91,#REF!,D91,#REF!,"Herbergement")</f>
        <v>#REF!</v>
      </c>
      <c r="J91" s="51"/>
      <c r="K91" s="51" t="e">
        <f>SUMIFS(Histo!F:F,Histo!A:A,B91,#REF!,D91,#REF!,"Vente")+SUMIFS(#REF!,Histo!A:A,B91,#REF!,D91,#REF!,"Herbergement")</f>
        <v>#REF!</v>
      </c>
      <c r="L91" s="51"/>
      <c r="M91" s="51" t="e">
        <f>SUMIFS(#REF!,Histo!A:A,B91,#REF!,D91)</f>
        <v>#REF!</v>
      </c>
      <c r="N91" s="51"/>
      <c r="O91" s="243"/>
      <c r="P91" s="234"/>
      <c r="Q91" s="228"/>
    </row>
    <row r="92" spans="2:17" ht="17.25" thickBot="1">
      <c r="B92" s="11">
        <f>C90</f>
        <v>44362</v>
      </c>
      <c r="C92" s="247"/>
      <c r="D92" s="33">
        <v>5.5</v>
      </c>
      <c r="E92" s="14" t="e">
        <f>SUMIFS(Histo!F:F,Histo!A:A,B92,#REF!,D92)</f>
        <v>#REF!</v>
      </c>
      <c r="F92" s="13" t="e">
        <f>E92/(1+(D92/100))</f>
        <v>#REF!</v>
      </c>
      <c r="G92" s="49" t="e">
        <f>E92-F92</f>
        <v>#REF!</v>
      </c>
      <c r="H92" s="51"/>
      <c r="I92" s="64" t="e">
        <f>SUMIFS(#REF!,Histo!A:A,B92,#REF!,D92,#REF!,"Herbergement")</f>
        <v>#REF!</v>
      </c>
      <c r="J92" s="51"/>
      <c r="K92" s="51" t="e">
        <f>SUMIFS(Histo!F:F,Histo!A:A,B92,#REF!,D92,#REF!,"Vente")+SUMIFS(#REF!,Histo!A:A,B92,#REF!,D92,#REF!,"Herbergement")</f>
        <v>#REF!</v>
      </c>
      <c r="L92" s="51"/>
      <c r="M92" s="51" t="e">
        <f>SUMIFS(#REF!,Histo!A:A,B92,#REF!,D92)</f>
        <v>#REF!</v>
      </c>
      <c r="N92" s="51"/>
      <c r="O92" s="243"/>
      <c r="P92" s="234"/>
      <c r="Q92" s="228"/>
    </row>
    <row r="93" spans="2:17" ht="17.25" thickBot="1">
      <c r="B93" s="11">
        <v>44362</v>
      </c>
      <c r="C93" s="248"/>
      <c r="D93" s="33" t="s">
        <v>113</v>
      </c>
      <c r="E93" s="14" t="e">
        <f>SUM(E90:E92)</f>
        <v>#REF!</v>
      </c>
      <c r="F93" s="14" t="e">
        <f>SUM(F90:F92)</f>
        <v>#REF!</v>
      </c>
      <c r="G93" s="14" t="e">
        <f>SUM(G90:G92)</f>
        <v>#REF!</v>
      </c>
      <c r="H93" s="51"/>
      <c r="I93" s="65" t="e">
        <f>SUM(I90:I92)</f>
        <v>#REF!</v>
      </c>
      <c r="J93" s="56"/>
      <c r="K93" s="55" t="e">
        <f>SUM(K90:K92)</f>
        <v>#REF!</v>
      </c>
      <c r="L93" s="56"/>
      <c r="M93" s="55" t="e">
        <f>SUM(M90:M92)</f>
        <v>#REF!</v>
      </c>
      <c r="N93" s="51"/>
      <c r="O93" s="243"/>
      <c r="P93" s="235"/>
      <c r="Q93" s="229"/>
    </row>
    <row r="94" spans="2:17" ht="17.25" thickBot="1">
      <c r="B94" s="11">
        <f>C94</f>
        <v>44363</v>
      </c>
      <c r="C94" s="246">
        <v>44363</v>
      </c>
      <c r="D94" s="33">
        <v>20</v>
      </c>
      <c r="E94" s="14" t="e">
        <f>SUMIFS(Histo!F:F,Histo!A:A,B94,#REF!,D94)</f>
        <v>#REF!</v>
      </c>
      <c r="F94" s="13" t="e">
        <f>E94/(1+(D94/100))</f>
        <v>#REF!</v>
      </c>
      <c r="G94" s="49" t="e">
        <f>E94-F94</f>
        <v>#REF!</v>
      </c>
      <c r="H94" s="51"/>
      <c r="I94" s="64" t="e">
        <f>SUMIFS(#REF!,Histo!A:A,B94,#REF!,D94,#REF!,"Herbergement")</f>
        <v>#REF!</v>
      </c>
      <c r="J94" s="51"/>
      <c r="K94" s="51" t="e">
        <f>SUMIFS(Histo!F:F,Histo!A:A,B94,#REF!,D94,#REF!,"Vente")+SUMIFS(#REF!,Histo!A:A,B94,#REF!,D94,#REF!,"Herbergement")</f>
        <v>#REF!</v>
      </c>
      <c r="L94" s="51"/>
      <c r="M94" s="51" t="e">
        <f>SUMIFS(#REF!,Histo!A:A,B94,#REF!,D94)</f>
        <v>#REF!</v>
      </c>
      <c r="N94" s="51"/>
      <c r="O94" s="242" t="e">
        <f>SUMIFS(Histo!F:F,Histo!A:A,C94,Histo!#REF!,$O$4)</f>
        <v>#REF!</v>
      </c>
      <c r="P94" s="233" t="e">
        <f>SUMIFS(Histo!F:F,Histo!A:A,C94,Histo!#REF!,"Cash")</f>
        <v>#REF!</v>
      </c>
      <c r="Q94" s="227" t="e">
        <f>SUMIFS(Histo!F:F,Histo!A:A,C94,Histo!#REF!,"CV")</f>
        <v>#REF!</v>
      </c>
    </row>
    <row r="95" spans="2:17" ht="17.25" thickBot="1">
      <c r="B95" s="11">
        <f>C94</f>
        <v>44363</v>
      </c>
      <c r="C95" s="247"/>
      <c r="D95" s="33">
        <v>10</v>
      </c>
      <c r="E95" s="14" t="e">
        <f>SUMIFS(Histo!F:F,Histo!A:A,B95,#REF!,D95)</f>
        <v>#REF!</v>
      </c>
      <c r="F95" s="13" t="e">
        <f>E95/(1+(D95/100))</f>
        <v>#REF!</v>
      </c>
      <c r="G95" s="49" t="e">
        <f>E95-F95</f>
        <v>#REF!</v>
      </c>
      <c r="H95" s="51"/>
      <c r="I95" s="64" t="e">
        <f>SUMIFS(#REF!,Histo!A:A,B95,#REF!,D95,#REF!,"Herbergement")</f>
        <v>#REF!</v>
      </c>
      <c r="J95" s="51"/>
      <c r="K95" s="51" t="e">
        <f>SUMIFS(Histo!F:F,Histo!A:A,B95,#REF!,D95,#REF!,"Vente")+SUMIFS(#REF!,Histo!A:A,B95,#REF!,D95,#REF!,"Herbergement")</f>
        <v>#REF!</v>
      </c>
      <c r="L95" s="51"/>
      <c r="M95" s="51" t="e">
        <f>SUMIFS(#REF!,Histo!A:A,B95,#REF!,D95)</f>
        <v>#REF!</v>
      </c>
      <c r="N95" s="51"/>
      <c r="O95" s="243"/>
      <c r="P95" s="234"/>
      <c r="Q95" s="228"/>
    </row>
    <row r="96" spans="2:17" ht="17.25" thickBot="1">
      <c r="B96" s="11">
        <f>C94</f>
        <v>44363</v>
      </c>
      <c r="C96" s="247"/>
      <c r="D96" s="33">
        <v>5.5</v>
      </c>
      <c r="E96" s="14" t="e">
        <f>SUMIFS(Histo!F:F,Histo!A:A,B96,#REF!,D96)</f>
        <v>#REF!</v>
      </c>
      <c r="F96" s="13" t="e">
        <f>E96/(1+(D96/100))</f>
        <v>#REF!</v>
      </c>
      <c r="G96" s="49" t="e">
        <f>E96-F96</f>
        <v>#REF!</v>
      </c>
      <c r="H96" s="51"/>
      <c r="I96" s="64" t="e">
        <f>SUMIFS(#REF!,Histo!A:A,B96,#REF!,D96,#REF!,"Herbergement")</f>
        <v>#REF!</v>
      </c>
      <c r="J96" s="51"/>
      <c r="K96" s="51" t="e">
        <f>SUMIFS(Histo!F:F,Histo!A:A,B96,#REF!,D96,#REF!,"Vente")+SUMIFS(#REF!,Histo!A:A,B96,#REF!,D96,#REF!,"Herbergement")</f>
        <v>#REF!</v>
      </c>
      <c r="L96" s="51"/>
      <c r="M96" s="51" t="e">
        <f>SUMIFS(#REF!,Histo!A:A,B96,#REF!,D96)</f>
        <v>#REF!</v>
      </c>
      <c r="N96" s="51"/>
      <c r="O96" s="243"/>
      <c r="P96" s="234"/>
      <c r="Q96" s="228"/>
    </row>
    <row r="97" spans="2:17" ht="17.25" thickBot="1">
      <c r="B97" s="11">
        <v>44363</v>
      </c>
      <c r="C97" s="248"/>
      <c r="D97" s="33" t="s">
        <v>113</v>
      </c>
      <c r="E97" s="14" t="e">
        <f>SUM(E94:E96)</f>
        <v>#REF!</v>
      </c>
      <c r="F97" s="14" t="e">
        <f>SUM(F94:F96)</f>
        <v>#REF!</v>
      </c>
      <c r="G97" s="14" t="e">
        <f>SUM(G94:G96)</f>
        <v>#REF!</v>
      </c>
      <c r="H97" s="51"/>
      <c r="I97" s="65" t="e">
        <f>SUM(I94:I96)</f>
        <v>#REF!</v>
      </c>
      <c r="J97" s="56"/>
      <c r="K97" s="55" t="e">
        <f>SUM(K94:K96)</f>
        <v>#REF!</v>
      </c>
      <c r="L97" s="56"/>
      <c r="M97" s="55" t="e">
        <f>SUM(M94:M96)</f>
        <v>#REF!</v>
      </c>
      <c r="N97" s="51"/>
      <c r="O97" s="243"/>
      <c r="P97" s="235"/>
      <c r="Q97" s="229"/>
    </row>
    <row r="98" spans="2:17" ht="17.25" thickBot="1">
      <c r="B98" s="11">
        <f>C98</f>
        <v>44364</v>
      </c>
      <c r="C98" s="246">
        <v>44364</v>
      </c>
      <c r="D98" s="33">
        <v>20</v>
      </c>
      <c r="E98" s="14" t="e">
        <f>SUMIFS(Histo!F:F,Histo!A:A,B98,#REF!,D98)</f>
        <v>#REF!</v>
      </c>
      <c r="F98" s="13" t="e">
        <f>E98/(1+(D98/100))</f>
        <v>#REF!</v>
      </c>
      <c r="G98" s="49" t="e">
        <f>E98-F98</f>
        <v>#REF!</v>
      </c>
      <c r="H98" s="51"/>
      <c r="I98" s="64" t="e">
        <f>SUMIFS(#REF!,Histo!A:A,B98,#REF!,D98,#REF!,"Herbergement")</f>
        <v>#REF!</v>
      </c>
      <c r="J98" s="51"/>
      <c r="K98" s="51" t="e">
        <f>SUMIFS(Histo!F:F,Histo!A:A,B98,#REF!,D98,#REF!,"Vente")+SUMIFS(#REF!,Histo!A:A,B98,#REF!,D98,#REF!,"Herbergement")</f>
        <v>#REF!</v>
      </c>
      <c r="L98" s="51"/>
      <c r="M98" s="51" t="e">
        <f>SUMIFS(#REF!,Histo!A:A,B98,#REF!,D98)</f>
        <v>#REF!</v>
      </c>
      <c r="N98" s="51"/>
      <c r="O98" s="242" t="e">
        <f>SUMIFS(Histo!F:F,Histo!A:A,C98,Histo!#REF!,$O$4)</f>
        <v>#REF!</v>
      </c>
      <c r="P98" s="233" t="e">
        <f>SUMIFS(Histo!F:F,Histo!A:A,C98,Histo!#REF!,"Cash")</f>
        <v>#REF!</v>
      </c>
      <c r="Q98" s="227" t="e">
        <f>SUMIFS(Histo!F:F,Histo!A:A,C98,Histo!#REF!,"CV")</f>
        <v>#REF!</v>
      </c>
    </row>
    <row r="99" spans="2:17" ht="17.25" thickBot="1">
      <c r="B99" s="11">
        <f>C98</f>
        <v>44364</v>
      </c>
      <c r="C99" s="247"/>
      <c r="D99" s="33">
        <v>10</v>
      </c>
      <c r="E99" s="14" t="e">
        <f>SUMIFS(Histo!F:F,Histo!A:A,B99,#REF!,D99)</f>
        <v>#REF!</v>
      </c>
      <c r="F99" s="13" t="e">
        <f>E99/(1+(D99/100))</f>
        <v>#REF!</v>
      </c>
      <c r="G99" s="49" t="e">
        <f>E99-F99</f>
        <v>#REF!</v>
      </c>
      <c r="H99" s="51"/>
      <c r="I99" s="64" t="e">
        <f>SUMIFS(#REF!,Histo!A:A,B99,#REF!,D99,#REF!,"Herbergement")</f>
        <v>#REF!</v>
      </c>
      <c r="J99" s="51"/>
      <c r="K99" s="51" t="e">
        <f>SUMIFS(Histo!F:F,Histo!A:A,B99,#REF!,D99,#REF!,"Vente")+SUMIFS(#REF!,Histo!A:A,B99,#REF!,D99,#REF!,"Herbergement")</f>
        <v>#REF!</v>
      </c>
      <c r="L99" s="51"/>
      <c r="M99" s="51" t="e">
        <f>SUMIFS(#REF!,Histo!A:A,B99,#REF!,D99)</f>
        <v>#REF!</v>
      </c>
      <c r="N99" s="51"/>
      <c r="O99" s="243"/>
      <c r="P99" s="234"/>
      <c r="Q99" s="228"/>
    </row>
    <row r="100" spans="2:17" ht="17.25" thickBot="1">
      <c r="B100" s="11">
        <f>C98</f>
        <v>44364</v>
      </c>
      <c r="C100" s="247"/>
      <c r="D100" s="33">
        <v>5.5</v>
      </c>
      <c r="E100" s="14" t="e">
        <f>SUMIFS(Histo!F:F,Histo!A:A,B100,#REF!,D100)</f>
        <v>#REF!</v>
      </c>
      <c r="F100" s="13" t="e">
        <f>E100/(1+(D100/100))</f>
        <v>#REF!</v>
      </c>
      <c r="G100" s="49" t="e">
        <f>E100-F100</f>
        <v>#REF!</v>
      </c>
      <c r="H100" s="51"/>
      <c r="I100" s="64" t="e">
        <f>SUMIFS(#REF!,Histo!A:A,B100,#REF!,D100,#REF!,"Herbergement")</f>
        <v>#REF!</v>
      </c>
      <c r="J100" s="51"/>
      <c r="K100" s="51" t="e">
        <f>SUMIFS(Histo!F:F,Histo!A:A,B100,#REF!,D100,#REF!,"Vente")+SUMIFS(#REF!,Histo!A:A,B100,#REF!,D100,#REF!,"Herbergement")</f>
        <v>#REF!</v>
      </c>
      <c r="L100" s="51"/>
      <c r="M100" s="51" t="e">
        <f>SUMIFS(#REF!,Histo!A:A,B100,#REF!,D100)</f>
        <v>#REF!</v>
      </c>
      <c r="N100" s="51"/>
      <c r="O100" s="243"/>
      <c r="P100" s="234"/>
      <c r="Q100" s="228"/>
    </row>
    <row r="101" spans="2:17" ht="17.25" thickBot="1">
      <c r="B101" s="11">
        <v>44364</v>
      </c>
      <c r="C101" s="248"/>
      <c r="D101" s="33" t="s">
        <v>113</v>
      </c>
      <c r="E101" s="14" t="e">
        <f>SUM(E98:E100)</f>
        <v>#REF!</v>
      </c>
      <c r="F101" s="14" t="e">
        <f>SUM(F98:F100)</f>
        <v>#REF!</v>
      </c>
      <c r="G101" s="14" t="e">
        <f>SUM(G98:G100)</f>
        <v>#REF!</v>
      </c>
      <c r="H101" s="51"/>
      <c r="I101" s="65" t="e">
        <f>SUM(I98:I100)</f>
        <v>#REF!</v>
      </c>
      <c r="J101" s="56"/>
      <c r="K101" s="55" t="e">
        <f>SUM(K98:K100)</f>
        <v>#REF!</v>
      </c>
      <c r="L101" s="56"/>
      <c r="M101" s="55" t="e">
        <f>SUM(M98:M100)</f>
        <v>#REF!</v>
      </c>
      <c r="N101" s="51"/>
      <c r="O101" s="243"/>
      <c r="P101" s="235"/>
      <c r="Q101" s="229"/>
    </row>
    <row r="102" spans="2:17" ht="17.25" thickBot="1">
      <c r="B102" s="11">
        <f>C102</f>
        <v>44365</v>
      </c>
      <c r="C102" s="246">
        <v>44365</v>
      </c>
      <c r="D102" s="33">
        <v>20</v>
      </c>
      <c r="E102" s="14" t="e">
        <f>SUMIFS(Histo!F:F,Histo!A:A,B102,#REF!,D102)</f>
        <v>#REF!</v>
      </c>
      <c r="F102" s="13" t="e">
        <f>E102/(1+(D102/100))</f>
        <v>#REF!</v>
      </c>
      <c r="G102" s="49" t="e">
        <f>E102-F102</f>
        <v>#REF!</v>
      </c>
      <c r="H102" s="51"/>
      <c r="I102" s="64" t="e">
        <f>SUMIFS(#REF!,Histo!A:A,B102,#REF!,D102,#REF!,"Herbergement")</f>
        <v>#REF!</v>
      </c>
      <c r="J102" s="51"/>
      <c r="K102" s="51" t="e">
        <f>SUMIFS(Histo!F:F,Histo!A:A,B102,#REF!,D102,#REF!,"Vente")+SUMIFS(#REF!,Histo!A:A,B102,#REF!,D102,#REF!,"Herbergement")</f>
        <v>#REF!</v>
      </c>
      <c r="L102" s="51"/>
      <c r="M102" s="51" t="e">
        <f>SUMIFS(#REF!,Histo!A:A,B102,#REF!,D102)</f>
        <v>#REF!</v>
      </c>
      <c r="N102" s="51"/>
      <c r="O102" s="242" t="e">
        <f>SUMIFS(Histo!F:F,Histo!A:A,C102,Histo!#REF!,$O$4)</f>
        <v>#REF!</v>
      </c>
      <c r="P102" s="233" t="e">
        <f>SUMIFS(Histo!F:F,Histo!A:A,C102,Histo!#REF!,"Cash")</f>
        <v>#REF!</v>
      </c>
      <c r="Q102" s="227" t="e">
        <f>SUMIFS(Histo!F:F,Histo!A:A,C102,Histo!#REF!,"CV")</f>
        <v>#REF!</v>
      </c>
    </row>
    <row r="103" spans="2:17" ht="17.25" thickBot="1">
      <c r="B103" s="11">
        <f>C102</f>
        <v>44365</v>
      </c>
      <c r="C103" s="247"/>
      <c r="D103" s="33">
        <v>10</v>
      </c>
      <c r="E103" s="14" t="e">
        <f>SUMIFS(Histo!F:F,Histo!A:A,B103,#REF!,D103)</f>
        <v>#REF!</v>
      </c>
      <c r="F103" s="13" t="e">
        <f>E103/(1+(D103/100))</f>
        <v>#REF!</v>
      </c>
      <c r="G103" s="49" t="e">
        <f>E103-F103</f>
        <v>#REF!</v>
      </c>
      <c r="H103" s="51"/>
      <c r="I103" s="64" t="e">
        <f>SUMIFS(#REF!,Histo!A:A,B103,#REF!,D103,#REF!,"Herbergement")</f>
        <v>#REF!</v>
      </c>
      <c r="J103" s="51"/>
      <c r="K103" s="51" t="e">
        <f>SUMIFS(Histo!F:F,Histo!A:A,B103,#REF!,D103,#REF!,"Vente")+SUMIFS(#REF!,Histo!A:A,B103,#REF!,D103,#REF!,"Herbergement")</f>
        <v>#REF!</v>
      </c>
      <c r="L103" s="51"/>
      <c r="M103" s="51" t="e">
        <f>SUMIFS(#REF!,Histo!A:A,B103,#REF!,D103)</f>
        <v>#REF!</v>
      </c>
      <c r="N103" s="51"/>
      <c r="O103" s="243"/>
      <c r="P103" s="234"/>
      <c r="Q103" s="228"/>
    </row>
    <row r="104" spans="2:17" ht="17.25" thickBot="1">
      <c r="B104" s="11">
        <f>C102</f>
        <v>44365</v>
      </c>
      <c r="C104" s="247"/>
      <c r="D104" s="33">
        <v>5.5</v>
      </c>
      <c r="E104" s="14" t="e">
        <f>SUMIFS(Histo!F:F,Histo!A:A,B104,#REF!,D104)</f>
        <v>#REF!</v>
      </c>
      <c r="F104" s="13" t="e">
        <f>E104/(1+(D104/100))</f>
        <v>#REF!</v>
      </c>
      <c r="G104" s="49" t="e">
        <f>E104-F104</f>
        <v>#REF!</v>
      </c>
      <c r="H104" s="51"/>
      <c r="I104" s="64" t="e">
        <f>SUMIFS(#REF!,Histo!A:A,B104,#REF!,D104,#REF!,"Herbergement")</f>
        <v>#REF!</v>
      </c>
      <c r="J104" s="51"/>
      <c r="K104" s="51" t="e">
        <f>SUMIFS(Histo!F:F,Histo!A:A,B104,#REF!,D104,#REF!,"Vente")+SUMIFS(#REF!,Histo!A:A,B104,#REF!,D104,#REF!,"Herbergement")</f>
        <v>#REF!</v>
      </c>
      <c r="L104" s="51"/>
      <c r="M104" s="51" t="e">
        <f>SUMIFS(#REF!,Histo!A:A,B104,#REF!,D104)</f>
        <v>#REF!</v>
      </c>
      <c r="N104" s="51"/>
      <c r="O104" s="243"/>
      <c r="P104" s="234"/>
      <c r="Q104" s="228"/>
    </row>
    <row r="105" spans="2:17" ht="17.25" thickBot="1">
      <c r="B105" s="11">
        <v>44365</v>
      </c>
      <c r="C105" s="248"/>
      <c r="D105" s="33" t="s">
        <v>113</v>
      </c>
      <c r="E105" s="14" t="e">
        <f>SUM(E102:E104)</f>
        <v>#REF!</v>
      </c>
      <c r="F105" s="14" t="e">
        <f>SUM(F102:F104)</f>
        <v>#REF!</v>
      </c>
      <c r="G105" s="14" t="e">
        <f>SUM(G102:G104)</f>
        <v>#REF!</v>
      </c>
      <c r="H105" s="51"/>
      <c r="I105" s="65" t="e">
        <f>SUM(I102:I104)</f>
        <v>#REF!</v>
      </c>
      <c r="J105" s="56"/>
      <c r="K105" s="55" t="e">
        <f>SUM(K102:K104)</f>
        <v>#REF!</v>
      </c>
      <c r="L105" s="56"/>
      <c r="M105" s="55" t="e">
        <f>SUM(M102:M104)</f>
        <v>#REF!</v>
      </c>
      <c r="N105" s="51"/>
      <c r="O105" s="243"/>
      <c r="P105" s="235"/>
      <c r="Q105" s="229"/>
    </row>
    <row r="106" spans="2:17" ht="17.25" thickBot="1">
      <c r="B106" s="11">
        <f>C106</f>
        <v>44366</v>
      </c>
      <c r="C106" s="246">
        <v>44366</v>
      </c>
      <c r="D106" s="33">
        <v>20</v>
      </c>
      <c r="E106" s="14" t="e">
        <f>SUMIFS(Histo!F:F,Histo!A:A,B106,#REF!,D106)</f>
        <v>#REF!</v>
      </c>
      <c r="F106" s="13" t="e">
        <f>E106/(1+(D106/100))</f>
        <v>#REF!</v>
      </c>
      <c r="G106" s="49" t="e">
        <f>E106-F106</f>
        <v>#REF!</v>
      </c>
      <c r="H106" s="51"/>
      <c r="I106" s="64" t="e">
        <f>SUMIFS(#REF!,Histo!A:A,B106,#REF!,D106,#REF!,"Herbergement")</f>
        <v>#REF!</v>
      </c>
      <c r="J106" s="51"/>
      <c r="K106" s="51" t="e">
        <f>SUMIFS(Histo!F:F,Histo!A:A,B106,#REF!,D106,#REF!,"Vente")+SUMIFS(#REF!,Histo!A:A,B106,#REF!,D106,#REF!,"Herbergement")</f>
        <v>#REF!</v>
      </c>
      <c r="L106" s="51"/>
      <c r="M106" s="51" t="e">
        <f>SUMIFS(#REF!,Histo!A:A,B106,#REF!,D106)</f>
        <v>#REF!</v>
      </c>
      <c r="N106" s="51"/>
      <c r="O106" s="242" t="e">
        <f>SUMIFS(Histo!F:F,Histo!A:A,C106,Histo!#REF!,$O$4)</f>
        <v>#REF!</v>
      </c>
      <c r="P106" s="233" t="e">
        <f>SUMIFS(Histo!F:F,Histo!A:A,C106,Histo!#REF!,"Cash")</f>
        <v>#REF!</v>
      </c>
      <c r="Q106" s="227" t="e">
        <f>SUMIFS(Histo!F:F,Histo!A:A,C106,Histo!#REF!,"CV")</f>
        <v>#REF!</v>
      </c>
    </row>
    <row r="107" spans="2:17" ht="17.25" thickBot="1">
      <c r="B107" s="11">
        <f>C106</f>
        <v>44366</v>
      </c>
      <c r="C107" s="247"/>
      <c r="D107" s="33">
        <v>10</v>
      </c>
      <c r="E107" s="14" t="e">
        <f>SUMIFS(Histo!F:F,Histo!A:A,B107,#REF!,D107)</f>
        <v>#REF!</v>
      </c>
      <c r="F107" s="13" t="e">
        <f>E107/(1+(D107/100))</f>
        <v>#REF!</v>
      </c>
      <c r="G107" s="49" t="e">
        <f>E107-F107</f>
        <v>#REF!</v>
      </c>
      <c r="H107" s="51"/>
      <c r="I107" s="64" t="e">
        <f>SUMIFS(#REF!,Histo!A:A,B107,#REF!,D107,#REF!,"Herbergement")</f>
        <v>#REF!</v>
      </c>
      <c r="J107" s="51"/>
      <c r="K107" s="51" t="e">
        <f>SUMIFS(Histo!F:F,Histo!A:A,B107,#REF!,D107,#REF!,"Vente")+SUMIFS(#REF!,Histo!A:A,B107,#REF!,D107,#REF!,"Herbergement")</f>
        <v>#REF!</v>
      </c>
      <c r="L107" s="51"/>
      <c r="M107" s="51" t="e">
        <f>SUMIFS(#REF!,Histo!A:A,B107,#REF!,D107)</f>
        <v>#REF!</v>
      </c>
      <c r="N107" s="51"/>
      <c r="O107" s="243"/>
      <c r="P107" s="234"/>
      <c r="Q107" s="228"/>
    </row>
    <row r="108" spans="2:17" ht="17.25" thickBot="1">
      <c r="B108" s="11">
        <f>C106</f>
        <v>44366</v>
      </c>
      <c r="C108" s="247"/>
      <c r="D108" s="33">
        <v>5.5</v>
      </c>
      <c r="E108" s="14" t="e">
        <f>SUMIFS(Histo!F:F,Histo!A:A,B108,#REF!,D108)</f>
        <v>#REF!</v>
      </c>
      <c r="F108" s="13" t="e">
        <f>E108/(1+(D108/100))</f>
        <v>#REF!</v>
      </c>
      <c r="G108" s="49" t="e">
        <f>E108-F108</f>
        <v>#REF!</v>
      </c>
      <c r="H108" s="51"/>
      <c r="I108" s="64" t="e">
        <f>SUMIFS(#REF!,Histo!A:A,B108,#REF!,D108,#REF!,"Herbergement")</f>
        <v>#REF!</v>
      </c>
      <c r="J108" s="51"/>
      <c r="K108" s="51" t="e">
        <f>SUMIFS(Histo!F:F,Histo!A:A,B108,#REF!,D108,#REF!,"Vente")+SUMIFS(#REF!,Histo!A:A,B108,#REF!,D108,#REF!,"Herbergement")</f>
        <v>#REF!</v>
      </c>
      <c r="L108" s="51"/>
      <c r="M108" s="51" t="e">
        <f>SUMIFS(#REF!,Histo!A:A,B108,#REF!,D108)</f>
        <v>#REF!</v>
      </c>
      <c r="N108" s="51"/>
      <c r="O108" s="243"/>
      <c r="P108" s="234"/>
      <c r="Q108" s="228"/>
    </row>
    <row r="109" spans="2:17" ht="17.25" thickBot="1">
      <c r="B109" s="11">
        <v>44366</v>
      </c>
      <c r="C109" s="248"/>
      <c r="D109" s="33" t="s">
        <v>113</v>
      </c>
      <c r="E109" s="14" t="e">
        <f>SUM(E106:E108)</f>
        <v>#REF!</v>
      </c>
      <c r="F109" s="14" t="e">
        <f>SUM(F106:F108)</f>
        <v>#REF!</v>
      </c>
      <c r="G109" s="14" t="e">
        <f>SUM(G106:G108)</f>
        <v>#REF!</v>
      </c>
      <c r="H109" s="51"/>
      <c r="I109" s="65" t="e">
        <f>SUM(I106:I108)</f>
        <v>#REF!</v>
      </c>
      <c r="J109" s="56"/>
      <c r="K109" s="55" t="e">
        <f>SUM(K106:K108)</f>
        <v>#REF!</v>
      </c>
      <c r="L109" s="56"/>
      <c r="M109" s="55" t="e">
        <f>SUM(M106:M108)</f>
        <v>#REF!</v>
      </c>
      <c r="N109" s="51"/>
      <c r="O109" s="243"/>
      <c r="P109" s="235"/>
      <c r="Q109" s="229"/>
    </row>
    <row r="110" spans="2:17" ht="17.25" thickBot="1">
      <c r="B110" s="11">
        <f>C110</f>
        <v>44367</v>
      </c>
      <c r="C110" s="246">
        <v>44367</v>
      </c>
      <c r="D110" s="33">
        <v>20</v>
      </c>
      <c r="E110" s="14" t="e">
        <f>SUMIFS(Histo!F:F,Histo!A:A,B110,#REF!,D110)</f>
        <v>#REF!</v>
      </c>
      <c r="F110" s="13" t="e">
        <f>E110/(1+(D110/100))</f>
        <v>#REF!</v>
      </c>
      <c r="G110" s="49" t="e">
        <f>E110-F110</f>
        <v>#REF!</v>
      </c>
      <c r="H110" s="51"/>
      <c r="I110" s="64" t="e">
        <f>SUMIFS(#REF!,Histo!A:A,B110,#REF!,D110,#REF!,"Herbergement")</f>
        <v>#REF!</v>
      </c>
      <c r="J110" s="51"/>
      <c r="K110" s="51" t="e">
        <f>SUMIFS(Histo!F:F,Histo!A:A,B110,#REF!,D110,#REF!,"Vente")+SUMIFS(#REF!,Histo!A:A,B110,#REF!,D110,#REF!,"Herbergement")</f>
        <v>#REF!</v>
      </c>
      <c r="L110" s="51"/>
      <c r="M110" s="51" t="e">
        <f>SUMIFS(#REF!,Histo!A:A,B110,#REF!,D110)</f>
        <v>#REF!</v>
      </c>
      <c r="N110" s="51"/>
      <c r="O110" s="242" t="e">
        <f>SUMIFS(Histo!F:F,Histo!A:A,C110,Histo!#REF!,$O$4)</f>
        <v>#REF!</v>
      </c>
      <c r="P110" s="233" t="e">
        <f>SUMIFS(Histo!F:F,Histo!A:A,C110,Histo!#REF!,"Cash")</f>
        <v>#REF!</v>
      </c>
      <c r="Q110" s="227" t="e">
        <f>SUMIFS(Histo!F:F,Histo!A:A,C110,Histo!#REF!,"CV")</f>
        <v>#REF!</v>
      </c>
    </row>
    <row r="111" spans="2:17" ht="17.25" thickBot="1">
      <c r="B111" s="11">
        <f>C110</f>
        <v>44367</v>
      </c>
      <c r="C111" s="247"/>
      <c r="D111" s="33">
        <v>10</v>
      </c>
      <c r="E111" s="14" t="e">
        <f>SUMIFS(Histo!F:F,Histo!A:A,B111,#REF!,D111)</f>
        <v>#REF!</v>
      </c>
      <c r="F111" s="13" t="e">
        <f>E111/(1+(D111/100))</f>
        <v>#REF!</v>
      </c>
      <c r="G111" s="49" t="e">
        <f>E111-F111</f>
        <v>#REF!</v>
      </c>
      <c r="H111" s="51"/>
      <c r="I111" s="64" t="e">
        <f>SUMIFS(#REF!,Histo!A:A,B111,#REF!,D111,#REF!,"Herbergement")</f>
        <v>#REF!</v>
      </c>
      <c r="J111" s="51"/>
      <c r="K111" s="51" t="e">
        <f>SUMIFS(Histo!F:F,Histo!A:A,B111,#REF!,D111,#REF!,"Vente")+SUMIFS(#REF!,Histo!A:A,B111,#REF!,D111,#REF!,"Herbergement")</f>
        <v>#REF!</v>
      </c>
      <c r="L111" s="51"/>
      <c r="M111" s="51" t="e">
        <f>SUMIFS(#REF!,Histo!A:A,B111,#REF!,D111)</f>
        <v>#REF!</v>
      </c>
      <c r="N111" s="51"/>
      <c r="O111" s="243"/>
      <c r="P111" s="234"/>
      <c r="Q111" s="228"/>
    </row>
    <row r="112" spans="2:17" ht="17.25" thickBot="1">
      <c r="B112" s="11">
        <f>C110</f>
        <v>44367</v>
      </c>
      <c r="C112" s="247"/>
      <c r="D112" s="33">
        <v>5.5</v>
      </c>
      <c r="E112" s="14" t="e">
        <f>SUMIFS(Histo!F:F,Histo!A:A,B112,#REF!,D112)</f>
        <v>#REF!</v>
      </c>
      <c r="F112" s="13" t="e">
        <f>E112/(1+(D112/100))</f>
        <v>#REF!</v>
      </c>
      <c r="G112" s="49" t="e">
        <f>E112-F112</f>
        <v>#REF!</v>
      </c>
      <c r="H112" s="51"/>
      <c r="I112" s="64" t="e">
        <f>SUMIFS(#REF!,Histo!A:A,B112,#REF!,D112,#REF!,"Herbergement")</f>
        <v>#REF!</v>
      </c>
      <c r="J112" s="51"/>
      <c r="K112" s="51" t="e">
        <f>SUMIFS(Histo!F:F,Histo!A:A,B112,#REF!,D112,#REF!,"Vente")+SUMIFS(#REF!,Histo!A:A,B112,#REF!,D112,#REF!,"Herbergement")</f>
        <v>#REF!</v>
      </c>
      <c r="L112" s="51"/>
      <c r="M112" s="51" t="e">
        <f>SUMIFS(#REF!,Histo!A:A,B112,#REF!,D112)</f>
        <v>#REF!</v>
      </c>
      <c r="N112" s="51"/>
      <c r="O112" s="243"/>
      <c r="P112" s="234"/>
      <c r="Q112" s="228"/>
    </row>
    <row r="113" spans="2:17" ht="17.25" thickBot="1">
      <c r="B113" s="11">
        <v>44367</v>
      </c>
      <c r="C113" s="248"/>
      <c r="D113" s="33" t="s">
        <v>113</v>
      </c>
      <c r="E113" s="14" t="e">
        <f>SUM(E110:E112)</f>
        <v>#REF!</v>
      </c>
      <c r="F113" s="14" t="e">
        <f>SUM(F110:F112)</f>
        <v>#REF!</v>
      </c>
      <c r="G113" s="14" t="e">
        <f>SUM(G110:G112)</f>
        <v>#REF!</v>
      </c>
      <c r="H113" s="51"/>
      <c r="I113" s="65" t="e">
        <f>SUM(I110:I112)</f>
        <v>#REF!</v>
      </c>
      <c r="J113" s="56"/>
      <c r="K113" s="55" t="e">
        <f>SUM(K110:K112)</f>
        <v>#REF!</v>
      </c>
      <c r="L113" s="56"/>
      <c r="M113" s="55" t="e">
        <f>SUM(M110:M112)</f>
        <v>#REF!</v>
      </c>
      <c r="N113" s="51"/>
      <c r="O113" s="243"/>
      <c r="P113" s="235"/>
      <c r="Q113" s="229"/>
    </row>
    <row r="114" spans="2:17" ht="17.25" thickBot="1">
      <c r="B114" s="11">
        <f>C114</f>
        <v>44368</v>
      </c>
      <c r="C114" s="246">
        <v>44368</v>
      </c>
      <c r="D114" s="33">
        <v>20</v>
      </c>
      <c r="E114" s="14" t="e">
        <f>SUMIFS(Histo!F:F,Histo!A:A,B114,#REF!,D114)</f>
        <v>#REF!</v>
      </c>
      <c r="F114" s="13" t="e">
        <f>E114/(1+(D114/100))</f>
        <v>#REF!</v>
      </c>
      <c r="G114" s="49" t="e">
        <f>E114-F114</f>
        <v>#REF!</v>
      </c>
      <c r="H114" s="51"/>
      <c r="I114" s="64" t="e">
        <f>SUMIFS(#REF!,Histo!A:A,B114,#REF!,D114,#REF!,"Herbergement")</f>
        <v>#REF!</v>
      </c>
      <c r="J114" s="51"/>
      <c r="K114" s="51" t="e">
        <f>SUMIFS(Histo!F:F,Histo!A:A,B114,#REF!,D114,#REF!,"Vente")+SUMIFS(#REF!,Histo!A:A,B114,#REF!,D114,#REF!,"Herbergement")</f>
        <v>#REF!</v>
      </c>
      <c r="L114" s="51"/>
      <c r="M114" s="51" t="e">
        <f>SUMIFS(#REF!,Histo!A:A,B114,#REF!,D114)</f>
        <v>#REF!</v>
      </c>
      <c r="N114" s="51"/>
      <c r="O114" s="242" t="e">
        <f>SUMIFS(Histo!F:F,Histo!A:A,C114,Histo!#REF!,$O$4)</f>
        <v>#REF!</v>
      </c>
      <c r="P114" s="233" t="e">
        <f>SUMIFS(Histo!F:F,Histo!A:A,C114,Histo!#REF!,"Cash")</f>
        <v>#REF!</v>
      </c>
      <c r="Q114" s="227" t="e">
        <f>SUMIFS(Histo!F:F,Histo!A:A,C114,Histo!#REF!,"CV")</f>
        <v>#REF!</v>
      </c>
    </row>
    <row r="115" spans="2:17" ht="17.25" thickBot="1">
      <c r="B115" s="11">
        <f>C114</f>
        <v>44368</v>
      </c>
      <c r="C115" s="247"/>
      <c r="D115" s="33">
        <v>10</v>
      </c>
      <c r="E115" s="14" t="e">
        <f>SUMIFS(Histo!F:F,Histo!A:A,B115,#REF!,D115)</f>
        <v>#REF!</v>
      </c>
      <c r="F115" s="13" t="e">
        <f>E115/(1+(D115/100))</f>
        <v>#REF!</v>
      </c>
      <c r="G115" s="49" t="e">
        <f>E115-F115</f>
        <v>#REF!</v>
      </c>
      <c r="H115" s="51"/>
      <c r="I115" s="64" t="e">
        <f>SUMIFS(#REF!,Histo!A:A,B115,#REF!,D115,#REF!,"Herbergement")</f>
        <v>#REF!</v>
      </c>
      <c r="J115" s="51"/>
      <c r="K115" s="51" t="e">
        <f>SUMIFS(Histo!F:F,Histo!A:A,B115,#REF!,D115,#REF!,"Vente")+SUMIFS(#REF!,Histo!A:A,B115,#REF!,D115,#REF!,"Herbergement")</f>
        <v>#REF!</v>
      </c>
      <c r="L115" s="51"/>
      <c r="M115" s="51" t="e">
        <f>SUMIFS(#REF!,Histo!A:A,B115,#REF!,D115)</f>
        <v>#REF!</v>
      </c>
      <c r="N115" s="51"/>
      <c r="O115" s="243"/>
      <c r="P115" s="234"/>
      <c r="Q115" s="228"/>
    </row>
    <row r="116" spans="2:17" ht="17.25" thickBot="1">
      <c r="B116" s="11">
        <f>C114</f>
        <v>44368</v>
      </c>
      <c r="C116" s="247"/>
      <c r="D116" s="33">
        <v>5.5</v>
      </c>
      <c r="E116" s="14" t="e">
        <f>SUMIFS(Histo!F:F,Histo!A:A,B116,#REF!,D116)</f>
        <v>#REF!</v>
      </c>
      <c r="F116" s="13" t="e">
        <f>E116/(1+(D116/100))</f>
        <v>#REF!</v>
      </c>
      <c r="G116" s="49" t="e">
        <f>E116-F116</f>
        <v>#REF!</v>
      </c>
      <c r="H116" s="51"/>
      <c r="I116" s="64" t="e">
        <f>SUMIFS(#REF!,Histo!A:A,B116,#REF!,D116,#REF!,"Herbergement")</f>
        <v>#REF!</v>
      </c>
      <c r="J116" s="51"/>
      <c r="K116" s="51" t="e">
        <f>SUMIFS(Histo!F:F,Histo!A:A,B116,#REF!,D116,#REF!,"Vente")+SUMIFS(#REF!,Histo!A:A,B116,#REF!,D116,#REF!,"Herbergement")</f>
        <v>#REF!</v>
      </c>
      <c r="L116" s="51"/>
      <c r="M116" s="51" t="e">
        <f>SUMIFS(#REF!,Histo!A:A,B116,#REF!,D116)</f>
        <v>#REF!</v>
      </c>
      <c r="N116" s="51"/>
      <c r="O116" s="243"/>
      <c r="P116" s="234"/>
      <c r="Q116" s="228"/>
    </row>
    <row r="117" spans="2:17" ht="17.25" thickBot="1">
      <c r="B117" s="11">
        <v>44368</v>
      </c>
      <c r="C117" s="248"/>
      <c r="D117" s="33" t="s">
        <v>113</v>
      </c>
      <c r="E117" s="14" t="e">
        <f>SUM(E114:E116)</f>
        <v>#REF!</v>
      </c>
      <c r="F117" s="14" t="e">
        <f>SUM(F114:F116)</f>
        <v>#REF!</v>
      </c>
      <c r="G117" s="14" t="e">
        <f>SUM(G114:G116)</f>
        <v>#REF!</v>
      </c>
      <c r="H117" s="51"/>
      <c r="I117" s="65" t="e">
        <f>SUM(I114:I116)</f>
        <v>#REF!</v>
      </c>
      <c r="J117" s="56"/>
      <c r="K117" s="55" t="e">
        <f>SUM(K114:K116)</f>
        <v>#REF!</v>
      </c>
      <c r="L117" s="56"/>
      <c r="M117" s="55" t="e">
        <f>SUM(M114:M116)</f>
        <v>#REF!</v>
      </c>
      <c r="N117" s="51"/>
      <c r="O117" s="243"/>
      <c r="P117" s="235"/>
      <c r="Q117" s="229"/>
    </row>
    <row r="118" spans="2:17" ht="17.25" thickBot="1">
      <c r="B118" s="11">
        <f>C118</f>
        <v>44369</v>
      </c>
      <c r="C118" s="246">
        <v>44369</v>
      </c>
      <c r="D118" s="33">
        <v>20</v>
      </c>
      <c r="E118" s="14" t="e">
        <f>SUMIFS(Histo!F:F,Histo!A:A,B118,#REF!,D118)</f>
        <v>#REF!</v>
      </c>
      <c r="F118" s="13" t="e">
        <f>E118/(1+(D118/100))</f>
        <v>#REF!</v>
      </c>
      <c r="G118" s="49" t="e">
        <f>E118-F118</f>
        <v>#REF!</v>
      </c>
      <c r="H118" s="51"/>
      <c r="I118" s="64" t="e">
        <f>SUMIFS(#REF!,Histo!A:A,B118,#REF!,D118,#REF!,"Herbergement")</f>
        <v>#REF!</v>
      </c>
      <c r="J118" s="51"/>
      <c r="K118" s="51" t="e">
        <f>SUMIFS(Histo!F:F,Histo!A:A,B118,#REF!,D118,#REF!,"Vente")+SUMIFS(#REF!,Histo!A:A,B118,#REF!,D118,#REF!,"Herbergement")</f>
        <v>#REF!</v>
      </c>
      <c r="L118" s="51"/>
      <c r="M118" s="51" t="e">
        <f>SUMIFS(#REF!,Histo!A:A,B118,#REF!,D118)</f>
        <v>#REF!</v>
      </c>
      <c r="N118" s="51"/>
      <c r="O118" s="242" t="e">
        <f>SUMIFS(Histo!F:F,Histo!A:A,C118,Histo!#REF!,$O$4)</f>
        <v>#REF!</v>
      </c>
      <c r="P118" s="233" t="e">
        <f>SUMIFS(Histo!F:F,Histo!A:A,C118,Histo!#REF!,"Cash")</f>
        <v>#REF!</v>
      </c>
      <c r="Q118" s="227" t="e">
        <f>SUMIFS(Histo!F:F,Histo!A:A,C118,Histo!#REF!,"CV")</f>
        <v>#REF!</v>
      </c>
    </row>
    <row r="119" spans="2:17" ht="17.25" thickBot="1">
      <c r="B119" s="11">
        <f>C118</f>
        <v>44369</v>
      </c>
      <c r="C119" s="247"/>
      <c r="D119" s="33">
        <v>10</v>
      </c>
      <c r="E119" s="14" t="e">
        <f>SUMIFS(Histo!F:F,Histo!A:A,B119,#REF!,D119)</f>
        <v>#REF!</v>
      </c>
      <c r="F119" s="13" t="e">
        <f>E119/(1+(D119/100))</f>
        <v>#REF!</v>
      </c>
      <c r="G119" s="49" t="e">
        <f>E119-F119</f>
        <v>#REF!</v>
      </c>
      <c r="H119" s="51"/>
      <c r="I119" s="64" t="e">
        <f>SUMIFS(#REF!,Histo!A:A,B119,#REF!,D119,#REF!,"Herbergement")</f>
        <v>#REF!</v>
      </c>
      <c r="J119" s="51"/>
      <c r="K119" s="51" t="e">
        <f>SUMIFS(Histo!F:F,Histo!A:A,B119,#REF!,D119,#REF!,"Vente")+SUMIFS(#REF!,Histo!A:A,B119,#REF!,D119,#REF!,"Herbergement")</f>
        <v>#REF!</v>
      </c>
      <c r="L119" s="51"/>
      <c r="M119" s="51" t="e">
        <f>SUMIFS(#REF!,Histo!A:A,B119,#REF!,D119)</f>
        <v>#REF!</v>
      </c>
      <c r="N119" s="51"/>
      <c r="O119" s="243"/>
      <c r="P119" s="234"/>
      <c r="Q119" s="228"/>
    </row>
    <row r="120" spans="2:17" ht="17.25" thickBot="1">
      <c r="B120" s="11">
        <f>C118</f>
        <v>44369</v>
      </c>
      <c r="C120" s="247"/>
      <c r="D120" s="33">
        <v>5.5</v>
      </c>
      <c r="E120" s="14" t="e">
        <f>SUMIFS(Histo!F:F,Histo!A:A,B120,#REF!,D120)</f>
        <v>#REF!</v>
      </c>
      <c r="F120" s="13" t="e">
        <f>E120/(1+(D120/100))</f>
        <v>#REF!</v>
      </c>
      <c r="G120" s="49" t="e">
        <f>E120-F120</f>
        <v>#REF!</v>
      </c>
      <c r="H120" s="51"/>
      <c r="I120" s="64" t="e">
        <f>SUMIFS(#REF!,Histo!A:A,B120,#REF!,D120,#REF!,"Herbergement")</f>
        <v>#REF!</v>
      </c>
      <c r="J120" s="51"/>
      <c r="K120" s="51" t="e">
        <f>SUMIFS(Histo!F:F,Histo!A:A,B120,#REF!,D120,#REF!,"Vente")+SUMIFS(#REF!,Histo!A:A,B120,#REF!,D120,#REF!,"Herbergement")</f>
        <v>#REF!</v>
      </c>
      <c r="L120" s="51"/>
      <c r="M120" s="51" t="e">
        <f>SUMIFS(#REF!,Histo!A:A,B120,#REF!,D120)</f>
        <v>#REF!</v>
      </c>
      <c r="N120" s="51"/>
      <c r="O120" s="243"/>
      <c r="P120" s="234"/>
      <c r="Q120" s="228"/>
    </row>
    <row r="121" spans="2:17" ht="17.25" thickBot="1">
      <c r="B121" s="11">
        <v>44369</v>
      </c>
      <c r="C121" s="248"/>
      <c r="D121" s="33" t="s">
        <v>113</v>
      </c>
      <c r="E121" s="14" t="e">
        <f>SUM(E118:E120)</f>
        <v>#REF!</v>
      </c>
      <c r="F121" s="14" t="e">
        <f>SUM(F118:F120)</f>
        <v>#REF!</v>
      </c>
      <c r="G121" s="14" t="e">
        <f>SUM(G118:G120)</f>
        <v>#REF!</v>
      </c>
      <c r="H121" s="51"/>
      <c r="I121" s="65" t="e">
        <f>SUM(I118:I120)</f>
        <v>#REF!</v>
      </c>
      <c r="J121" s="56"/>
      <c r="K121" s="55" t="e">
        <f>SUM(K118:K120)</f>
        <v>#REF!</v>
      </c>
      <c r="L121" s="56"/>
      <c r="M121" s="55" t="e">
        <f>SUM(M118:M120)</f>
        <v>#REF!</v>
      </c>
      <c r="N121" s="51"/>
      <c r="O121" s="243"/>
      <c r="P121" s="235"/>
      <c r="Q121" s="229"/>
    </row>
    <row r="122" spans="2:17" ht="17.25" thickBot="1">
      <c r="B122" s="11">
        <f>C122</f>
        <v>44370</v>
      </c>
      <c r="C122" s="246">
        <v>44370</v>
      </c>
      <c r="D122" s="33">
        <v>20</v>
      </c>
      <c r="E122" s="14" t="e">
        <f>SUMIFS(Histo!F:F,Histo!A:A,B122,#REF!,D122)</f>
        <v>#REF!</v>
      </c>
      <c r="F122" s="13" t="e">
        <f>E122/(1+(D122/100))</f>
        <v>#REF!</v>
      </c>
      <c r="G122" s="49" t="e">
        <f>E122-F122</f>
        <v>#REF!</v>
      </c>
      <c r="H122" s="51"/>
      <c r="I122" s="64" t="e">
        <f>SUMIFS(#REF!,Histo!A:A,B122,#REF!,D122,#REF!,"Herbergement")</f>
        <v>#REF!</v>
      </c>
      <c r="J122" s="51"/>
      <c r="K122" s="51" t="e">
        <f>SUMIFS(Histo!F:F,Histo!A:A,B122,#REF!,D122,#REF!,"Vente")+SUMIFS(#REF!,Histo!A:A,B122,#REF!,D122,#REF!,"Herbergement")</f>
        <v>#REF!</v>
      </c>
      <c r="L122" s="51"/>
      <c r="M122" s="51" t="e">
        <f>SUMIFS(#REF!,Histo!A:A,B122,#REF!,D122)</f>
        <v>#REF!</v>
      </c>
      <c r="N122" s="51"/>
      <c r="O122" s="242" t="e">
        <f>SUMIFS(Histo!F:F,Histo!A:A,C122,Histo!#REF!,$O$4)</f>
        <v>#REF!</v>
      </c>
      <c r="P122" s="233" t="e">
        <f>SUMIFS(Histo!F:F,Histo!A:A,C122,Histo!#REF!,"Cash")</f>
        <v>#REF!</v>
      </c>
      <c r="Q122" s="227" t="e">
        <f>SUMIFS(Histo!F:F,Histo!A:A,C122,Histo!#REF!,"CV")</f>
        <v>#REF!</v>
      </c>
    </row>
    <row r="123" spans="2:17" ht="17.25" thickBot="1">
      <c r="B123" s="11">
        <f>C122</f>
        <v>44370</v>
      </c>
      <c r="C123" s="247"/>
      <c r="D123" s="33">
        <v>10</v>
      </c>
      <c r="E123" s="14" t="e">
        <f>SUMIFS(Histo!F:F,Histo!A:A,B123,#REF!,D123)</f>
        <v>#REF!</v>
      </c>
      <c r="F123" s="13" t="e">
        <f>E123/(1+(D123/100))</f>
        <v>#REF!</v>
      </c>
      <c r="G123" s="49" t="e">
        <f>E123-F123</f>
        <v>#REF!</v>
      </c>
      <c r="H123" s="51"/>
      <c r="I123" s="64" t="e">
        <f>SUMIFS(#REF!,Histo!A:A,B123,#REF!,D123,#REF!,"Herbergement")</f>
        <v>#REF!</v>
      </c>
      <c r="J123" s="51"/>
      <c r="K123" s="51" t="e">
        <f>SUMIFS(Histo!F:F,Histo!A:A,B123,#REF!,D123,#REF!,"Vente")+SUMIFS(#REF!,Histo!A:A,B123,#REF!,D123,#REF!,"Herbergement")</f>
        <v>#REF!</v>
      </c>
      <c r="L123" s="51"/>
      <c r="M123" s="51" t="e">
        <f>SUMIFS(#REF!,Histo!A:A,B123,#REF!,D123)</f>
        <v>#REF!</v>
      </c>
      <c r="N123" s="51"/>
      <c r="O123" s="243"/>
      <c r="P123" s="234"/>
      <c r="Q123" s="228"/>
    </row>
    <row r="124" spans="2:17" ht="17.25" thickBot="1">
      <c r="B124" s="11">
        <f>C122</f>
        <v>44370</v>
      </c>
      <c r="C124" s="247"/>
      <c r="D124" s="33">
        <v>5.5</v>
      </c>
      <c r="E124" s="14" t="e">
        <f>SUMIFS(Histo!F:F,Histo!A:A,B124,#REF!,D124)</f>
        <v>#REF!</v>
      </c>
      <c r="F124" s="13" t="e">
        <f>E124/(1+(D124/100))</f>
        <v>#REF!</v>
      </c>
      <c r="G124" s="49" t="e">
        <f>E124-F124</f>
        <v>#REF!</v>
      </c>
      <c r="H124" s="51"/>
      <c r="I124" s="64" t="e">
        <f>SUMIFS(#REF!,Histo!A:A,B124,#REF!,D124,#REF!,"Herbergement")</f>
        <v>#REF!</v>
      </c>
      <c r="J124" s="51"/>
      <c r="K124" s="51" t="e">
        <f>SUMIFS(Histo!F:F,Histo!A:A,B124,#REF!,D124,#REF!,"Vente")+SUMIFS(#REF!,Histo!A:A,B124,#REF!,D124,#REF!,"Herbergement")</f>
        <v>#REF!</v>
      </c>
      <c r="L124" s="51"/>
      <c r="M124" s="51" t="e">
        <f>SUMIFS(#REF!,Histo!A:A,B124,#REF!,D124)</f>
        <v>#REF!</v>
      </c>
      <c r="N124" s="51"/>
      <c r="O124" s="243"/>
      <c r="P124" s="234"/>
      <c r="Q124" s="228"/>
    </row>
    <row r="125" spans="2:17" ht="17.25" thickBot="1">
      <c r="B125" s="11">
        <v>44370</v>
      </c>
      <c r="C125" s="248"/>
      <c r="D125" s="33" t="s">
        <v>113</v>
      </c>
      <c r="E125" s="14" t="e">
        <f>SUM(E122:E124)</f>
        <v>#REF!</v>
      </c>
      <c r="F125" s="14" t="e">
        <f>SUM(F122:F124)</f>
        <v>#REF!</v>
      </c>
      <c r="G125" s="14" t="e">
        <f>SUM(G122:G124)</f>
        <v>#REF!</v>
      </c>
      <c r="H125" s="51"/>
      <c r="I125" s="65" t="e">
        <f>SUM(I122:I124)</f>
        <v>#REF!</v>
      </c>
      <c r="J125" s="56"/>
      <c r="K125" s="55" t="e">
        <f>SUM(K122:K124)</f>
        <v>#REF!</v>
      </c>
      <c r="L125" s="56"/>
      <c r="M125" s="55" t="e">
        <f>SUM(M122:M124)</f>
        <v>#REF!</v>
      </c>
      <c r="N125" s="51"/>
      <c r="O125" s="243"/>
      <c r="P125" s="235"/>
      <c r="Q125" s="229"/>
    </row>
    <row r="126" spans="2:17" ht="17.25" thickBot="1">
      <c r="B126" s="11">
        <f>C126</f>
        <v>44371</v>
      </c>
      <c r="C126" s="246">
        <v>44371</v>
      </c>
      <c r="D126" s="33">
        <v>20</v>
      </c>
      <c r="E126" s="14" t="e">
        <f>SUMIFS(Histo!F:F,Histo!A:A,B126,#REF!,D126)</f>
        <v>#REF!</v>
      </c>
      <c r="F126" s="13" t="e">
        <f>E126/(1+(D126/100))</f>
        <v>#REF!</v>
      </c>
      <c r="G126" s="49" t="e">
        <f>E126-F126</f>
        <v>#REF!</v>
      </c>
      <c r="H126" s="51"/>
      <c r="I126" s="64" t="e">
        <f>SUMIFS(#REF!,Histo!A:A,B126,#REF!,D126,#REF!,"Herbergement")</f>
        <v>#REF!</v>
      </c>
      <c r="J126" s="51"/>
      <c r="K126" s="51" t="e">
        <f>SUMIFS(Histo!F:F,Histo!A:A,B126,#REF!,D126,#REF!,"Vente")+SUMIFS(#REF!,Histo!A:A,B126,#REF!,D126,#REF!,"Herbergement")</f>
        <v>#REF!</v>
      </c>
      <c r="L126" s="51"/>
      <c r="M126" s="51" t="e">
        <f>SUMIFS(#REF!,Histo!A:A,B126,#REF!,D126)</f>
        <v>#REF!</v>
      </c>
      <c r="N126" s="51"/>
      <c r="O126" s="242" t="e">
        <f>SUMIFS(Histo!F:F,Histo!A:A,C126,Histo!#REF!,$O$4)</f>
        <v>#REF!</v>
      </c>
      <c r="P126" s="233" t="e">
        <f>SUMIFS(Histo!F:F,Histo!A:A,C126,Histo!#REF!,"Cash")</f>
        <v>#REF!</v>
      </c>
      <c r="Q126" s="227" t="e">
        <f>SUMIFS(Histo!F:F,Histo!A:A,C126,Histo!#REF!,"CV")</f>
        <v>#REF!</v>
      </c>
    </row>
    <row r="127" spans="2:17" ht="17.25" thickBot="1">
      <c r="B127" s="11">
        <f>C126</f>
        <v>44371</v>
      </c>
      <c r="C127" s="247"/>
      <c r="D127" s="33">
        <v>10</v>
      </c>
      <c r="E127" s="14" t="e">
        <f>SUMIFS(Histo!F:F,Histo!A:A,B127,#REF!,D127)</f>
        <v>#REF!</v>
      </c>
      <c r="F127" s="13" t="e">
        <f>E127/(1+(D127/100))</f>
        <v>#REF!</v>
      </c>
      <c r="G127" s="49" t="e">
        <f>E127-F127</f>
        <v>#REF!</v>
      </c>
      <c r="H127" s="51"/>
      <c r="I127" s="64" t="e">
        <f>SUMIFS(#REF!,Histo!A:A,B127,#REF!,D127,#REF!,"Herbergement")</f>
        <v>#REF!</v>
      </c>
      <c r="J127" s="51"/>
      <c r="K127" s="51" t="e">
        <f>SUMIFS(Histo!F:F,Histo!A:A,B127,#REF!,D127,#REF!,"Vente")+SUMIFS(#REF!,Histo!A:A,B127,#REF!,D127,#REF!,"Herbergement")</f>
        <v>#REF!</v>
      </c>
      <c r="L127" s="51"/>
      <c r="M127" s="51" t="e">
        <f>SUMIFS(#REF!,Histo!A:A,B127,#REF!,D127)</f>
        <v>#REF!</v>
      </c>
      <c r="N127" s="51"/>
      <c r="O127" s="243"/>
      <c r="P127" s="234"/>
      <c r="Q127" s="228"/>
    </row>
    <row r="128" spans="2:17" ht="17.25" thickBot="1">
      <c r="B128" s="11">
        <f>C126</f>
        <v>44371</v>
      </c>
      <c r="C128" s="247"/>
      <c r="D128" s="33">
        <v>5.5</v>
      </c>
      <c r="E128" s="14" t="e">
        <f>SUMIFS(Histo!F:F,Histo!A:A,B128,#REF!,D128)</f>
        <v>#REF!</v>
      </c>
      <c r="F128" s="13" t="e">
        <f>E128/(1+(D128/100))</f>
        <v>#REF!</v>
      </c>
      <c r="G128" s="49" t="e">
        <f>E128-F128</f>
        <v>#REF!</v>
      </c>
      <c r="H128" s="51"/>
      <c r="I128" s="64" t="e">
        <f>SUMIFS(#REF!,Histo!A:A,B128,#REF!,D128,#REF!,"Herbergement")</f>
        <v>#REF!</v>
      </c>
      <c r="J128" s="51"/>
      <c r="K128" s="51" t="e">
        <f>SUMIFS(Histo!F:F,Histo!A:A,B128,#REF!,D128,#REF!,"Vente")+SUMIFS(#REF!,Histo!A:A,B128,#REF!,D128,#REF!,"Herbergement")</f>
        <v>#REF!</v>
      </c>
      <c r="L128" s="51"/>
      <c r="M128" s="51" t="e">
        <f>SUMIFS(#REF!,Histo!A:A,B128,#REF!,D128)</f>
        <v>#REF!</v>
      </c>
      <c r="N128" s="51"/>
      <c r="O128" s="243"/>
      <c r="P128" s="234"/>
      <c r="Q128" s="228"/>
    </row>
    <row r="129" spans="2:17" ht="17.25" thickBot="1">
      <c r="B129" s="11">
        <v>44371</v>
      </c>
      <c r="C129" s="248"/>
      <c r="D129" s="33" t="s">
        <v>113</v>
      </c>
      <c r="E129" s="14" t="e">
        <f>SUM(E126:E128)</f>
        <v>#REF!</v>
      </c>
      <c r="F129" s="14" t="e">
        <f>SUM(F126:F128)</f>
        <v>#REF!</v>
      </c>
      <c r="G129" s="14" t="e">
        <f>SUM(G126:G128)</f>
        <v>#REF!</v>
      </c>
      <c r="H129" s="51"/>
      <c r="I129" s="65" t="e">
        <f>SUM(I126:I128)</f>
        <v>#REF!</v>
      </c>
      <c r="J129" s="56"/>
      <c r="K129" s="55" t="e">
        <f>SUM(K126:K128)</f>
        <v>#REF!</v>
      </c>
      <c r="L129" s="56"/>
      <c r="M129" s="55" t="e">
        <f>SUM(M126:M128)</f>
        <v>#REF!</v>
      </c>
      <c r="N129" s="51"/>
      <c r="O129" s="243"/>
      <c r="P129" s="235"/>
      <c r="Q129" s="229"/>
    </row>
    <row r="130" spans="2:17" ht="17.25" thickBot="1">
      <c r="B130" s="11">
        <f>C130</f>
        <v>44372</v>
      </c>
      <c r="C130" s="246">
        <v>44372</v>
      </c>
      <c r="D130" s="33">
        <v>20</v>
      </c>
      <c r="E130" s="14" t="e">
        <f>SUMIFS(Histo!F:F,Histo!A:A,B130,#REF!,D130)</f>
        <v>#REF!</v>
      </c>
      <c r="F130" s="13" t="e">
        <f>E130/(1+(D130/100))</f>
        <v>#REF!</v>
      </c>
      <c r="G130" s="49" t="e">
        <f>E130-F130</f>
        <v>#REF!</v>
      </c>
      <c r="H130" s="51"/>
      <c r="I130" s="64" t="e">
        <f>SUMIFS(#REF!,Histo!A:A,B130,#REF!,D130,#REF!,"Herbergement")</f>
        <v>#REF!</v>
      </c>
      <c r="J130" s="51"/>
      <c r="K130" s="51" t="e">
        <f>SUMIFS(Histo!F:F,Histo!A:A,B130,#REF!,D130,#REF!,"Vente")+SUMIFS(#REF!,Histo!A:A,B130,#REF!,D130,#REF!,"Herbergement")</f>
        <v>#REF!</v>
      </c>
      <c r="L130" s="51"/>
      <c r="M130" s="51" t="e">
        <f>SUMIFS(#REF!,Histo!A:A,B130,#REF!,D130)</f>
        <v>#REF!</v>
      </c>
      <c r="N130" s="51"/>
      <c r="O130" s="242" t="e">
        <f>SUMIFS(Histo!F:F,Histo!A:A,C130,Histo!#REF!,$O$4)</f>
        <v>#REF!</v>
      </c>
      <c r="P130" s="233" t="e">
        <f>SUMIFS(Histo!F:F,Histo!A:A,C130,Histo!#REF!,"Cash")</f>
        <v>#REF!</v>
      </c>
      <c r="Q130" s="227" t="e">
        <f>SUMIFS(Histo!F:F,Histo!A:A,C130,Histo!#REF!,"CV")</f>
        <v>#REF!</v>
      </c>
    </row>
    <row r="131" spans="2:17" ht="17.25" thickBot="1">
      <c r="B131" s="11">
        <f>C130</f>
        <v>44372</v>
      </c>
      <c r="C131" s="247"/>
      <c r="D131" s="33">
        <v>10</v>
      </c>
      <c r="E131" s="14" t="e">
        <f>SUMIFS(Histo!F:F,Histo!A:A,B131,#REF!,D131)</f>
        <v>#REF!</v>
      </c>
      <c r="F131" s="13" t="e">
        <f>E131/(1+(D131/100))</f>
        <v>#REF!</v>
      </c>
      <c r="G131" s="49" t="e">
        <f>E131-F131</f>
        <v>#REF!</v>
      </c>
      <c r="H131" s="51"/>
      <c r="I131" s="64" t="e">
        <f>SUMIFS(#REF!,Histo!A:A,B131,#REF!,D131,#REF!,"Herbergement")</f>
        <v>#REF!</v>
      </c>
      <c r="J131" s="51"/>
      <c r="K131" s="51" t="e">
        <f>SUMIFS(Histo!F:F,Histo!A:A,B131,#REF!,D131,#REF!,"Vente")+SUMIFS(#REF!,Histo!A:A,B131,#REF!,D131,#REF!,"Herbergement")</f>
        <v>#REF!</v>
      </c>
      <c r="L131" s="51"/>
      <c r="M131" s="51" t="e">
        <f>SUMIFS(#REF!,Histo!A:A,B131,#REF!,D131)</f>
        <v>#REF!</v>
      </c>
      <c r="N131" s="51"/>
      <c r="O131" s="243"/>
      <c r="P131" s="234"/>
      <c r="Q131" s="228"/>
    </row>
    <row r="132" spans="2:17" ht="17.25" thickBot="1">
      <c r="B132" s="11">
        <f>C130</f>
        <v>44372</v>
      </c>
      <c r="C132" s="247"/>
      <c r="D132" s="33">
        <v>5.5</v>
      </c>
      <c r="E132" s="14" t="e">
        <f>SUMIFS(Histo!F:F,Histo!A:A,B132,#REF!,D132)</f>
        <v>#REF!</v>
      </c>
      <c r="F132" s="13" t="e">
        <f>E132/(1+(D132/100))</f>
        <v>#REF!</v>
      </c>
      <c r="G132" s="49" t="e">
        <f>E132-F132</f>
        <v>#REF!</v>
      </c>
      <c r="H132" s="51"/>
      <c r="I132" s="64" t="e">
        <f>SUMIFS(#REF!,Histo!A:A,B132,#REF!,D132,#REF!,"Herbergement")</f>
        <v>#REF!</v>
      </c>
      <c r="J132" s="51"/>
      <c r="K132" s="51" t="e">
        <f>SUMIFS(Histo!F:F,Histo!A:A,B132,#REF!,D132,#REF!,"Vente")+SUMIFS(#REF!,Histo!A:A,B132,#REF!,D132,#REF!,"Herbergement")</f>
        <v>#REF!</v>
      </c>
      <c r="L132" s="51"/>
      <c r="M132" s="51" t="e">
        <f>SUMIFS(#REF!,Histo!A:A,B132,#REF!,D132)</f>
        <v>#REF!</v>
      </c>
      <c r="N132" s="51"/>
      <c r="O132" s="243"/>
      <c r="P132" s="234"/>
      <c r="Q132" s="228"/>
    </row>
    <row r="133" spans="2:17" ht="17.25" thickBot="1">
      <c r="B133" s="11">
        <v>44372</v>
      </c>
      <c r="C133" s="248"/>
      <c r="D133" s="33" t="s">
        <v>113</v>
      </c>
      <c r="E133" s="14" t="e">
        <f>SUM(E130:E132)</f>
        <v>#REF!</v>
      </c>
      <c r="F133" s="14" t="e">
        <f>SUM(F130:F132)</f>
        <v>#REF!</v>
      </c>
      <c r="G133" s="14" t="e">
        <f>SUM(G130:G132)</f>
        <v>#REF!</v>
      </c>
      <c r="H133" s="51"/>
      <c r="I133" s="65" t="e">
        <f>SUM(I130:I132)</f>
        <v>#REF!</v>
      </c>
      <c r="J133" s="56"/>
      <c r="K133" s="55" t="e">
        <f>SUM(K130:K132)</f>
        <v>#REF!</v>
      </c>
      <c r="L133" s="56"/>
      <c r="M133" s="55" t="e">
        <f>SUM(M130:M132)</f>
        <v>#REF!</v>
      </c>
      <c r="N133" s="51"/>
      <c r="O133" s="243"/>
      <c r="P133" s="235"/>
      <c r="Q133" s="229"/>
    </row>
    <row r="134" spans="2:17" ht="17.25" thickBot="1">
      <c r="B134" s="11">
        <f>C134</f>
        <v>44373</v>
      </c>
      <c r="C134" s="246">
        <v>44373</v>
      </c>
      <c r="D134" s="33">
        <v>20</v>
      </c>
      <c r="E134" s="14" t="e">
        <f>SUMIFS(Histo!F:F,Histo!A:A,B134,#REF!,D134)</f>
        <v>#REF!</v>
      </c>
      <c r="F134" s="13" t="e">
        <f>E134/(1+(D134/100))</f>
        <v>#REF!</v>
      </c>
      <c r="G134" s="49" t="e">
        <f>E134-F134</f>
        <v>#REF!</v>
      </c>
      <c r="H134" s="51"/>
      <c r="I134" s="64" t="e">
        <f>SUMIFS(#REF!,Histo!A:A,B134,#REF!,D134,#REF!,"Herbergement")</f>
        <v>#REF!</v>
      </c>
      <c r="J134" s="51"/>
      <c r="K134" s="51" t="e">
        <f>SUMIFS(Histo!F:F,Histo!A:A,B134,#REF!,D134,#REF!,"Vente")+SUMIFS(#REF!,Histo!A:A,B134,#REF!,D134,#REF!,"Herbergement")</f>
        <v>#REF!</v>
      </c>
      <c r="L134" s="51"/>
      <c r="M134" s="51" t="e">
        <f>SUMIFS(#REF!,Histo!A:A,B134,#REF!,D134)</f>
        <v>#REF!</v>
      </c>
      <c r="N134" s="51"/>
      <c r="O134" s="242" t="e">
        <f>SUMIFS(Histo!F:F,Histo!A:A,C134,Histo!#REF!,$O$4)</f>
        <v>#REF!</v>
      </c>
      <c r="P134" s="233" t="e">
        <f>SUMIFS(Histo!F:F,Histo!A:A,C134,Histo!#REF!,"Cash")</f>
        <v>#REF!</v>
      </c>
      <c r="Q134" s="227" t="e">
        <f>SUMIFS(Histo!F:F,Histo!A:A,C134,Histo!#REF!,"CV")</f>
        <v>#REF!</v>
      </c>
    </row>
    <row r="135" spans="2:17" ht="17.25" thickBot="1">
      <c r="B135" s="11">
        <f>C134</f>
        <v>44373</v>
      </c>
      <c r="C135" s="247"/>
      <c r="D135" s="33">
        <v>10</v>
      </c>
      <c r="E135" s="14" t="e">
        <f>SUMIFS(Histo!F:F,Histo!A:A,B135,#REF!,D135)</f>
        <v>#REF!</v>
      </c>
      <c r="F135" s="13" t="e">
        <f>E135/(1+(D135/100))</f>
        <v>#REF!</v>
      </c>
      <c r="G135" s="49" t="e">
        <f>E135-F135</f>
        <v>#REF!</v>
      </c>
      <c r="H135" s="51"/>
      <c r="I135" s="64" t="e">
        <f>SUMIFS(#REF!,Histo!A:A,B135,#REF!,D135,#REF!,"Herbergement")</f>
        <v>#REF!</v>
      </c>
      <c r="J135" s="51"/>
      <c r="K135" s="51" t="e">
        <f>SUMIFS(Histo!F:F,Histo!A:A,B135,#REF!,D135,#REF!,"Vente")+SUMIFS(#REF!,Histo!A:A,B135,#REF!,D135,#REF!,"Herbergement")</f>
        <v>#REF!</v>
      </c>
      <c r="L135" s="51"/>
      <c r="M135" s="51" t="e">
        <f>SUMIFS(#REF!,Histo!A:A,B135,#REF!,D135)</f>
        <v>#REF!</v>
      </c>
      <c r="N135" s="51"/>
      <c r="O135" s="243"/>
      <c r="P135" s="234"/>
      <c r="Q135" s="228"/>
    </row>
    <row r="136" spans="2:17" ht="17.25" thickBot="1">
      <c r="B136" s="11">
        <f>C134</f>
        <v>44373</v>
      </c>
      <c r="C136" s="247"/>
      <c r="D136" s="33">
        <v>5.5</v>
      </c>
      <c r="E136" s="14" t="e">
        <f>SUMIFS(Histo!F:F,Histo!A:A,B136,#REF!,D136)</f>
        <v>#REF!</v>
      </c>
      <c r="F136" s="13" t="e">
        <f>E136/(1+(D136/100))</f>
        <v>#REF!</v>
      </c>
      <c r="G136" s="49" t="e">
        <f>E136-F136</f>
        <v>#REF!</v>
      </c>
      <c r="H136" s="51"/>
      <c r="I136" s="64" t="e">
        <f>SUMIFS(#REF!,Histo!A:A,B136,#REF!,D136,#REF!,"Herbergement")</f>
        <v>#REF!</v>
      </c>
      <c r="J136" s="51"/>
      <c r="K136" s="51" t="e">
        <f>SUMIFS(Histo!F:F,Histo!A:A,B136,#REF!,D136,#REF!,"Vente")+SUMIFS(#REF!,Histo!A:A,B136,#REF!,D136,#REF!,"Herbergement")</f>
        <v>#REF!</v>
      </c>
      <c r="L136" s="51"/>
      <c r="M136" s="51" t="e">
        <f>SUMIFS(#REF!,Histo!A:A,B136,#REF!,D136)</f>
        <v>#REF!</v>
      </c>
      <c r="N136" s="51"/>
      <c r="O136" s="243"/>
      <c r="P136" s="234"/>
      <c r="Q136" s="228"/>
    </row>
    <row r="137" spans="2:17" ht="17.25" thickBot="1">
      <c r="B137" s="11">
        <v>44373</v>
      </c>
      <c r="C137" s="248"/>
      <c r="D137" s="33" t="s">
        <v>113</v>
      </c>
      <c r="E137" s="14" t="e">
        <f>SUM(E134:E136)</f>
        <v>#REF!</v>
      </c>
      <c r="F137" s="14" t="e">
        <f>SUM(F134:F136)</f>
        <v>#REF!</v>
      </c>
      <c r="G137" s="14" t="e">
        <f>SUM(G134:G136)</f>
        <v>#REF!</v>
      </c>
      <c r="H137" s="51"/>
      <c r="I137" s="65" t="e">
        <f>SUM(I134:I136)</f>
        <v>#REF!</v>
      </c>
      <c r="J137" s="56"/>
      <c r="K137" s="55" t="e">
        <f>SUM(K134:K136)</f>
        <v>#REF!</v>
      </c>
      <c r="L137" s="56"/>
      <c r="M137" s="55" t="e">
        <f>SUM(M134:M136)</f>
        <v>#REF!</v>
      </c>
      <c r="N137" s="51"/>
      <c r="O137" s="243"/>
      <c r="P137" s="235"/>
      <c r="Q137" s="229"/>
    </row>
    <row r="138" spans="2:17" ht="17.25" thickBot="1">
      <c r="B138" s="11">
        <f>C138</f>
        <v>44374</v>
      </c>
      <c r="C138" s="246">
        <v>44374</v>
      </c>
      <c r="D138" s="33">
        <v>20</v>
      </c>
      <c r="E138" s="14" t="e">
        <f>SUMIFS(Histo!F:F,Histo!A:A,B138,#REF!,D138)</f>
        <v>#REF!</v>
      </c>
      <c r="F138" s="13" t="e">
        <f>E138/(1+(D138/100))</f>
        <v>#REF!</v>
      </c>
      <c r="G138" s="49" t="e">
        <f>E138-F138</f>
        <v>#REF!</v>
      </c>
      <c r="H138" s="51"/>
      <c r="I138" s="64" t="e">
        <f>SUMIFS(#REF!,Histo!A:A,B138,#REF!,D138,#REF!,"Herbergement")</f>
        <v>#REF!</v>
      </c>
      <c r="J138" s="51"/>
      <c r="K138" s="51" t="e">
        <f>SUMIFS(Histo!F:F,Histo!A:A,B138,#REF!,D138,#REF!,"Vente")+SUMIFS(#REF!,Histo!A:A,B138,#REF!,D138,#REF!,"Herbergement")</f>
        <v>#REF!</v>
      </c>
      <c r="L138" s="51"/>
      <c r="M138" s="51" t="e">
        <f>SUMIFS(#REF!,Histo!A:A,B138,#REF!,D138)</f>
        <v>#REF!</v>
      </c>
      <c r="N138" s="51"/>
      <c r="O138" s="242" t="e">
        <f>SUMIFS(Histo!F:F,Histo!A:A,C138,Histo!#REF!,$O$4)</f>
        <v>#REF!</v>
      </c>
      <c r="P138" s="233" t="e">
        <f>SUMIFS(Histo!F:F,Histo!A:A,C138,Histo!#REF!,"Cash")</f>
        <v>#REF!</v>
      </c>
      <c r="Q138" s="227" t="e">
        <f>SUMIFS(Histo!F:F,Histo!A:A,C138,Histo!#REF!,"CV")</f>
        <v>#REF!</v>
      </c>
    </row>
    <row r="139" spans="2:17" ht="17.25" thickBot="1">
      <c r="B139" s="11">
        <f>C138</f>
        <v>44374</v>
      </c>
      <c r="C139" s="247"/>
      <c r="D139" s="33">
        <v>10</v>
      </c>
      <c r="E139" s="14" t="e">
        <f>SUMIFS(Histo!F:F,Histo!A:A,B139,#REF!,D139)</f>
        <v>#REF!</v>
      </c>
      <c r="F139" s="13" t="e">
        <f>E139/(1+(D139/100))</f>
        <v>#REF!</v>
      </c>
      <c r="G139" s="49" t="e">
        <f>E139-F139</f>
        <v>#REF!</v>
      </c>
      <c r="H139" s="51"/>
      <c r="I139" s="64" t="e">
        <f>SUMIFS(#REF!,Histo!A:A,B139,#REF!,D139,#REF!,"Herbergement")</f>
        <v>#REF!</v>
      </c>
      <c r="J139" s="51"/>
      <c r="K139" s="51" t="e">
        <f>SUMIFS(Histo!F:F,Histo!A:A,B139,#REF!,D139,#REF!,"Vente")+SUMIFS(#REF!,Histo!A:A,B139,#REF!,D139,#REF!,"Herbergement")</f>
        <v>#REF!</v>
      </c>
      <c r="L139" s="51"/>
      <c r="M139" s="51" t="e">
        <f>SUMIFS(#REF!,Histo!A:A,B139,#REF!,D139)</f>
        <v>#REF!</v>
      </c>
      <c r="N139" s="51"/>
      <c r="O139" s="243"/>
      <c r="P139" s="234"/>
      <c r="Q139" s="228"/>
    </row>
    <row r="140" spans="2:17" ht="17.25" thickBot="1">
      <c r="B140" s="11">
        <f>C138</f>
        <v>44374</v>
      </c>
      <c r="C140" s="247"/>
      <c r="D140" s="33">
        <v>5.5</v>
      </c>
      <c r="E140" s="14" t="e">
        <f>SUMIFS(Histo!F:F,Histo!A:A,B140,#REF!,D140)</f>
        <v>#REF!</v>
      </c>
      <c r="F140" s="13" t="e">
        <f>E140/(1+(D140/100))</f>
        <v>#REF!</v>
      </c>
      <c r="G140" s="49" t="e">
        <f>E140-F140</f>
        <v>#REF!</v>
      </c>
      <c r="H140" s="51"/>
      <c r="I140" s="64" t="e">
        <f>SUMIFS(#REF!,Histo!A:A,B140,#REF!,D140,#REF!,"Herbergement")</f>
        <v>#REF!</v>
      </c>
      <c r="J140" s="51"/>
      <c r="K140" s="51" t="e">
        <f>SUMIFS(Histo!F:F,Histo!A:A,B140,#REF!,D140,#REF!,"Vente")+SUMIFS(#REF!,Histo!A:A,B140,#REF!,D140,#REF!,"Herbergement")</f>
        <v>#REF!</v>
      </c>
      <c r="L140" s="51"/>
      <c r="M140" s="51" t="e">
        <f>SUMIFS(#REF!,Histo!A:A,B140,#REF!,D140)</f>
        <v>#REF!</v>
      </c>
      <c r="N140" s="51"/>
      <c r="O140" s="243"/>
      <c r="P140" s="234"/>
      <c r="Q140" s="228"/>
    </row>
    <row r="141" spans="2:17" ht="17.25" thickBot="1">
      <c r="B141" s="11">
        <v>44374</v>
      </c>
      <c r="C141" s="248"/>
      <c r="D141" s="33" t="s">
        <v>113</v>
      </c>
      <c r="E141" s="14" t="e">
        <f>SUM(E138:E140)</f>
        <v>#REF!</v>
      </c>
      <c r="F141" s="14" t="e">
        <f>SUM(F138:F140)</f>
        <v>#REF!</v>
      </c>
      <c r="G141" s="14" t="e">
        <f>SUM(G138:G140)</f>
        <v>#REF!</v>
      </c>
      <c r="H141" s="51"/>
      <c r="I141" s="65" t="e">
        <f>SUM(I138:I140)</f>
        <v>#REF!</v>
      </c>
      <c r="J141" s="56"/>
      <c r="K141" s="55" t="e">
        <f>SUM(K138:K140)</f>
        <v>#REF!</v>
      </c>
      <c r="L141" s="56"/>
      <c r="M141" s="55" t="e">
        <f>SUM(M138:M140)</f>
        <v>#REF!</v>
      </c>
      <c r="N141" s="51"/>
      <c r="O141" s="243"/>
      <c r="P141" s="235"/>
      <c r="Q141" s="229"/>
    </row>
    <row r="142" spans="2:17" ht="17.25" thickBot="1">
      <c r="B142" s="11">
        <f>C142</f>
        <v>44375</v>
      </c>
      <c r="C142" s="246">
        <v>44375</v>
      </c>
      <c r="D142" s="33">
        <v>20</v>
      </c>
      <c r="E142" s="14" t="e">
        <f>SUMIFS(Histo!F:F,Histo!A:A,B142,#REF!,D142)</f>
        <v>#REF!</v>
      </c>
      <c r="F142" s="13" t="e">
        <f>E142/(1+(D142/100))</f>
        <v>#REF!</v>
      </c>
      <c r="G142" s="49" t="e">
        <f>E142-F142</f>
        <v>#REF!</v>
      </c>
      <c r="H142" s="51"/>
      <c r="I142" s="64" t="e">
        <f>SUMIFS(#REF!,Histo!A:A,B142,#REF!,D142,#REF!,"Herbergement")</f>
        <v>#REF!</v>
      </c>
      <c r="J142" s="51"/>
      <c r="K142" s="51" t="e">
        <f>SUMIFS(Histo!F:F,Histo!A:A,B142,#REF!,D142,#REF!,"Vente")+SUMIFS(#REF!,Histo!A:A,B142,#REF!,D142,#REF!,"Herbergement")</f>
        <v>#REF!</v>
      </c>
      <c r="L142" s="51"/>
      <c r="M142" s="51" t="e">
        <f>SUMIFS(#REF!,Histo!A:A,B142,#REF!,D142)</f>
        <v>#REF!</v>
      </c>
      <c r="N142" s="51"/>
      <c r="O142" s="242" t="e">
        <f>SUMIFS(Histo!F:F,Histo!A:A,C142,Histo!#REF!,$O$4)</f>
        <v>#REF!</v>
      </c>
      <c r="P142" s="233" t="e">
        <f>SUMIFS(Histo!F:F,Histo!A:A,C142,Histo!#REF!,"Cash")</f>
        <v>#REF!</v>
      </c>
      <c r="Q142" s="227" t="e">
        <f>SUMIFS(Histo!F:F,Histo!A:A,C142,Histo!#REF!,"CV")</f>
        <v>#REF!</v>
      </c>
    </row>
    <row r="143" spans="2:17" ht="17.25" thickBot="1">
      <c r="B143" s="11">
        <f>C142</f>
        <v>44375</v>
      </c>
      <c r="C143" s="247"/>
      <c r="D143" s="33">
        <v>10</v>
      </c>
      <c r="E143" s="14" t="e">
        <f>SUMIFS(Histo!F:F,Histo!A:A,B143,#REF!,D143)</f>
        <v>#REF!</v>
      </c>
      <c r="F143" s="13" t="e">
        <f>E143/(1+(D143/100))</f>
        <v>#REF!</v>
      </c>
      <c r="G143" s="49" t="e">
        <f>E143-F143</f>
        <v>#REF!</v>
      </c>
      <c r="H143" s="51"/>
      <c r="I143" s="64" t="e">
        <f>SUMIFS(#REF!,Histo!A:A,B143,#REF!,D143,#REF!,"Herbergement")</f>
        <v>#REF!</v>
      </c>
      <c r="J143" s="51"/>
      <c r="K143" s="51" t="e">
        <f>SUMIFS(Histo!F:F,Histo!A:A,B143,#REF!,D143,#REF!,"Vente")+SUMIFS(#REF!,Histo!A:A,B143,#REF!,D143,#REF!,"Herbergement")</f>
        <v>#REF!</v>
      </c>
      <c r="L143" s="51"/>
      <c r="M143" s="51" t="e">
        <f>SUMIFS(#REF!,Histo!A:A,B143,#REF!,D143)</f>
        <v>#REF!</v>
      </c>
      <c r="N143" s="51"/>
      <c r="O143" s="243"/>
      <c r="P143" s="234"/>
      <c r="Q143" s="228"/>
    </row>
    <row r="144" spans="2:17" ht="17.25" thickBot="1">
      <c r="B144" s="11">
        <f>C142</f>
        <v>44375</v>
      </c>
      <c r="C144" s="247"/>
      <c r="D144" s="33">
        <v>5.5</v>
      </c>
      <c r="E144" s="14" t="e">
        <f>SUMIFS(Histo!F:F,Histo!A:A,B144,#REF!,D144)</f>
        <v>#REF!</v>
      </c>
      <c r="F144" s="13" t="e">
        <f>E144/(1+(D144/100))</f>
        <v>#REF!</v>
      </c>
      <c r="G144" s="49" t="e">
        <f>E144-F144</f>
        <v>#REF!</v>
      </c>
      <c r="H144" s="51"/>
      <c r="I144" s="64" t="e">
        <f>SUMIFS(#REF!,Histo!A:A,B144,#REF!,D144,#REF!,"Herbergement")</f>
        <v>#REF!</v>
      </c>
      <c r="J144" s="51"/>
      <c r="K144" s="51" t="e">
        <f>SUMIFS(Histo!F:F,Histo!A:A,B144,#REF!,D144,#REF!,"Vente")+SUMIFS(#REF!,Histo!A:A,B144,#REF!,D144,#REF!,"Herbergement")</f>
        <v>#REF!</v>
      </c>
      <c r="L144" s="51"/>
      <c r="M144" s="51" t="e">
        <f>SUMIFS(#REF!,Histo!A:A,B144,#REF!,D144)</f>
        <v>#REF!</v>
      </c>
      <c r="N144" s="51"/>
      <c r="O144" s="243"/>
      <c r="P144" s="234"/>
      <c r="Q144" s="228"/>
    </row>
    <row r="145" spans="2:17" ht="17.25" thickBot="1">
      <c r="B145" s="11">
        <v>44375</v>
      </c>
      <c r="C145" s="248"/>
      <c r="D145" s="33" t="s">
        <v>113</v>
      </c>
      <c r="E145" s="14" t="e">
        <f>SUM(E142:E144)</f>
        <v>#REF!</v>
      </c>
      <c r="F145" s="14" t="e">
        <f>SUM(F142:F144)</f>
        <v>#REF!</v>
      </c>
      <c r="G145" s="14" t="e">
        <f>SUM(G142:G144)</f>
        <v>#REF!</v>
      </c>
      <c r="H145" s="51"/>
      <c r="I145" s="65" t="e">
        <f>SUM(I142:I144)</f>
        <v>#REF!</v>
      </c>
      <c r="J145" s="56"/>
      <c r="K145" s="55" t="e">
        <f>SUM(K142:K144)</f>
        <v>#REF!</v>
      </c>
      <c r="L145" s="56"/>
      <c r="M145" s="55" t="e">
        <f>SUM(M142:M144)</f>
        <v>#REF!</v>
      </c>
      <c r="N145" s="51"/>
      <c r="O145" s="243"/>
      <c r="P145" s="235"/>
      <c r="Q145" s="229"/>
    </row>
    <row r="146" spans="2:17" ht="17.25" thickBot="1">
      <c r="B146" s="11">
        <f>C146</f>
        <v>44376</v>
      </c>
      <c r="C146" s="246">
        <v>44376</v>
      </c>
      <c r="D146" s="33">
        <v>20</v>
      </c>
      <c r="E146" s="14" t="e">
        <f>SUMIFS(Histo!F:F,Histo!A:A,B146,#REF!,D146)</f>
        <v>#REF!</v>
      </c>
      <c r="F146" s="13" t="e">
        <f>E146/(1+(D146/100))</f>
        <v>#REF!</v>
      </c>
      <c r="G146" s="49" t="e">
        <f>E146-F146</f>
        <v>#REF!</v>
      </c>
      <c r="H146" s="51"/>
      <c r="I146" s="64" t="e">
        <f>SUMIFS(#REF!,Histo!A:A,B146,#REF!,D146,#REF!,"Herbergement")</f>
        <v>#REF!</v>
      </c>
      <c r="J146" s="51"/>
      <c r="K146" s="51" t="e">
        <f>SUMIFS(Histo!F:F,Histo!A:A,B146,#REF!,D146,#REF!,"Vente")+SUMIFS(#REF!,Histo!A:A,B146,#REF!,D146,#REF!,"Herbergement")</f>
        <v>#REF!</v>
      </c>
      <c r="L146" s="51"/>
      <c r="M146" s="51" t="e">
        <f>SUMIFS(#REF!,Histo!A:A,B146,#REF!,D146)</f>
        <v>#REF!</v>
      </c>
      <c r="N146" s="51"/>
      <c r="O146" s="242" t="e">
        <f>SUMIFS(Histo!F:F,Histo!A:A,C146,Histo!#REF!,$O$4)</f>
        <v>#REF!</v>
      </c>
      <c r="P146" s="233" t="e">
        <f>SUMIFS(Histo!F:F,Histo!A:A,C146,Histo!#REF!,"Cash")</f>
        <v>#REF!</v>
      </c>
      <c r="Q146" s="227" t="e">
        <f>SUMIFS(Histo!F:F,Histo!A:A,C146,Histo!#REF!,"CV")</f>
        <v>#REF!</v>
      </c>
    </row>
    <row r="147" spans="2:17" ht="17.25" thickBot="1">
      <c r="B147" s="11">
        <f>C146</f>
        <v>44376</v>
      </c>
      <c r="C147" s="247"/>
      <c r="D147" s="33">
        <v>10</v>
      </c>
      <c r="E147" s="14" t="e">
        <f>SUMIFS(Histo!F:F,Histo!A:A,B147,#REF!,D147)</f>
        <v>#REF!</v>
      </c>
      <c r="F147" s="13" t="e">
        <f>E147/(1+(D147/100))</f>
        <v>#REF!</v>
      </c>
      <c r="G147" s="49" t="e">
        <f>E147-F147</f>
        <v>#REF!</v>
      </c>
      <c r="H147" s="51"/>
      <c r="I147" s="64" t="e">
        <f>SUMIFS(#REF!,Histo!A:A,B147,#REF!,D147,#REF!,"Herbergement")</f>
        <v>#REF!</v>
      </c>
      <c r="J147" s="51"/>
      <c r="K147" s="51" t="e">
        <f>SUMIFS(Histo!F:F,Histo!A:A,B147,#REF!,D147,#REF!,"Vente")+SUMIFS(#REF!,Histo!A:A,B147,#REF!,D147,#REF!,"Herbergement")</f>
        <v>#REF!</v>
      </c>
      <c r="L147" s="51"/>
      <c r="M147" s="51" t="e">
        <f>SUMIFS(#REF!,Histo!A:A,B147,#REF!,D147)</f>
        <v>#REF!</v>
      </c>
      <c r="N147" s="51"/>
      <c r="O147" s="243"/>
      <c r="P147" s="234"/>
      <c r="Q147" s="228"/>
    </row>
    <row r="148" spans="2:17" ht="17.25" thickBot="1">
      <c r="B148" s="11">
        <f>C146</f>
        <v>44376</v>
      </c>
      <c r="C148" s="247"/>
      <c r="D148" s="33">
        <v>5.5</v>
      </c>
      <c r="E148" s="14" t="e">
        <f>SUMIFS(Histo!F:F,Histo!A:A,B148,#REF!,D148)</f>
        <v>#REF!</v>
      </c>
      <c r="F148" s="13" t="e">
        <f>E148/(1+(D148/100))</f>
        <v>#REF!</v>
      </c>
      <c r="G148" s="49" t="e">
        <f>E148-F148</f>
        <v>#REF!</v>
      </c>
      <c r="H148" s="51"/>
      <c r="I148" s="64" t="e">
        <f>SUMIFS(#REF!,Histo!A:A,B148,#REF!,D148,#REF!,"Herbergement")</f>
        <v>#REF!</v>
      </c>
      <c r="J148" s="51"/>
      <c r="K148" s="51" t="e">
        <f>SUMIFS(Histo!F:F,Histo!A:A,B148,#REF!,D148,#REF!,"Vente")+SUMIFS(#REF!,Histo!A:A,B148,#REF!,D148,#REF!,"Herbergement")</f>
        <v>#REF!</v>
      </c>
      <c r="L148" s="51"/>
      <c r="M148" s="51" t="e">
        <f>SUMIFS(#REF!,Histo!A:A,B148,#REF!,D148)</f>
        <v>#REF!</v>
      </c>
      <c r="N148" s="51"/>
      <c r="O148" s="243"/>
      <c r="P148" s="234"/>
      <c r="Q148" s="228"/>
    </row>
    <row r="149" spans="2:17" ht="17.25" thickBot="1">
      <c r="B149" s="11">
        <v>44376</v>
      </c>
      <c r="C149" s="248"/>
      <c r="D149" s="33" t="s">
        <v>113</v>
      </c>
      <c r="E149" s="14" t="e">
        <f>SUM(E146:E148)</f>
        <v>#REF!</v>
      </c>
      <c r="F149" s="14" t="e">
        <f>SUM(F146:F148)</f>
        <v>#REF!</v>
      </c>
      <c r="G149" s="14" t="e">
        <f>SUM(G146:G148)</f>
        <v>#REF!</v>
      </c>
      <c r="H149" s="51"/>
      <c r="I149" s="65" t="e">
        <f>SUM(I146:I148)</f>
        <v>#REF!</v>
      </c>
      <c r="J149" s="56"/>
      <c r="K149" s="55" t="e">
        <f>SUM(K146:K148)</f>
        <v>#REF!</v>
      </c>
      <c r="L149" s="56"/>
      <c r="M149" s="55" t="e">
        <f>SUM(M146:M148)</f>
        <v>#REF!</v>
      </c>
      <c r="N149" s="51"/>
      <c r="O149" s="243"/>
      <c r="P149" s="235"/>
      <c r="Q149" s="229"/>
    </row>
    <row r="150" spans="2:17" ht="17.25" thickBot="1">
      <c r="B150" s="11">
        <f>C150</f>
        <v>44377</v>
      </c>
      <c r="C150" s="246">
        <v>44377</v>
      </c>
      <c r="D150" s="33">
        <v>20</v>
      </c>
      <c r="E150" s="14" t="e">
        <f>SUMIFS(Histo!F:F,Histo!A:A,B150,#REF!,D150)</f>
        <v>#REF!</v>
      </c>
      <c r="F150" s="13" t="e">
        <f>E150/(1+(D150/100))</f>
        <v>#REF!</v>
      </c>
      <c r="G150" s="49" t="e">
        <f>E150-F150</f>
        <v>#REF!</v>
      </c>
      <c r="H150" s="51"/>
      <c r="I150" s="64" t="e">
        <f>SUMIFS(#REF!,Histo!A:A,B150,#REF!,D150,#REF!,"Herbergement")</f>
        <v>#REF!</v>
      </c>
      <c r="J150" s="51"/>
      <c r="K150" s="51" t="e">
        <f>SUMIFS(Histo!F:F,Histo!A:A,B150,#REF!,D150,#REF!,"Vente")+SUMIFS(#REF!,Histo!A:A,B150,#REF!,D150,#REF!,"Herbergement")</f>
        <v>#REF!</v>
      </c>
      <c r="L150" s="51"/>
      <c r="M150" s="51" t="e">
        <f>SUMIFS(#REF!,Histo!A:A,B150,#REF!,D150)</f>
        <v>#REF!</v>
      </c>
      <c r="N150" s="51"/>
      <c r="O150" s="242" t="e">
        <f>SUMIFS(Histo!F:F,Histo!A:A,C150,Histo!#REF!,$O$4)</f>
        <v>#REF!</v>
      </c>
      <c r="P150" s="233" t="e">
        <f>SUMIFS(Histo!F:F,Histo!A:A,C150,Histo!#REF!,"Cash")</f>
        <v>#REF!</v>
      </c>
      <c r="Q150" s="227" t="e">
        <f>SUMIFS(Histo!F:F,Histo!A:A,C150,Histo!#REF!,"CV")</f>
        <v>#REF!</v>
      </c>
    </row>
    <row r="151" spans="2:17" ht="17.25" thickBot="1">
      <c r="B151" s="11">
        <f>C150</f>
        <v>44377</v>
      </c>
      <c r="C151" s="247"/>
      <c r="D151" s="33">
        <v>10</v>
      </c>
      <c r="E151" s="14" t="e">
        <f>SUMIFS(Histo!F:F,Histo!A:A,B151,#REF!,D151)</f>
        <v>#REF!</v>
      </c>
      <c r="F151" s="13" t="e">
        <f>E151/(1+(D151/100))</f>
        <v>#REF!</v>
      </c>
      <c r="G151" s="49" t="e">
        <f>E151-F151</f>
        <v>#REF!</v>
      </c>
      <c r="H151" s="51"/>
      <c r="I151" s="64" t="e">
        <f>SUMIFS(#REF!,Histo!A:A,B151,#REF!,D151,#REF!,"Herbergement")</f>
        <v>#REF!</v>
      </c>
      <c r="J151" s="51"/>
      <c r="K151" s="51" t="e">
        <f>SUMIFS(Histo!F:F,Histo!A:A,B151,#REF!,D151,#REF!,"Vente")+SUMIFS(#REF!,Histo!A:A,B151,#REF!,D151,#REF!,"Herbergement")</f>
        <v>#REF!</v>
      </c>
      <c r="L151" s="51"/>
      <c r="M151" s="51" t="e">
        <f>SUMIFS(#REF!,Histo!A:A,B151,#REF!,D151)</f>
        <v>#REF!</v>
      </c>
      <c r="N151" s="51"/>
      <c r="O151" s="243"/>
      <c r="P151" s="234"/>
      <c r="Q151" s="228"/>
    </row>
    <row r="152" spans="2:17" ht="17.25" thickBot="1">
      <c r="B152" s="11">
        <f>C150</f>
        <v>44377</v>
      </c>
      <c r="C152" s="247"/>
      <c r="D152" s="33">
        <v>5.5</v>
      </c>
      <c r="E152" s="14" t="e">
        <f>SUMIFS(Histo!F:F,Histo!A:A,B152,#REF!,D152)</f>
        <v>#REF!</v>
      </c>
      <c r="F152" s="13" t="e">
        <f>E152/(1+(D152/100))</f>
        <v>#REF!</v>
      </c>
      <c r="G152" s="49" t="e">
        <f>E152-F152</f>
        <v>#REF!</v>
      </c>
      <c r="H152" s="51"/>
      <c r="I152" s="64" t="e">
        <f>SUMIFS(#REF!,Histo!A:A,B152,#REF!,D152,#REF!,"Herbergement")</f>
        <v>#REF!</v>
      </c>
      <c r="J152" s="51"/>
      <c r="K152" s="51" t="e">
        <f>SUMIFS(Histo!F:F,Histo!A:A,B152,#REF!,D152,#REF!,"Vente")+SUMIFS(#REF!,Histo!A:A,B152,#REF!,D152,#REF!,"Herbergement")</f>
        <v>#REF!</v>
      </c>
      <c r="L152" s="51"/>
      <c r="M152" s="51" t="e">
        <f>SUMIFS(#REF!,Histo!A:A,B152,#REF!,D152)</f>
        <v>#REF!</v>
      </c>
      <c r="N152" s="51"/>
      <c r="O152" s="243"/>
      <c r="P152" s="234"/>
      <c r="Q152" s="228"/>
    </row>
    <row r="153" spans="2:17" ht="17.25" thickBot="1">
      <c r="B153" s="11">
        <v>44377</v>
      </c>
      <c r="C153" s="248"/>
      <c r="D153" s="33" t="s">
        <v>113</v>
      </c>
      <c r="E153" s="14" t="e">
        <f>SUM(E150:E152)</f>
        <v>#REF!</v>
      </c>
      <c r="F153" s="14" t="e">
        <f>SUM(F150:F152)</f>
        <v>#REF!</v>
      </c>
      <c r="G153" s="14" t="e">
        <f>SUM(G150:G152)</f>
        <v>#REF!</v>
      </c>
      <c r="H153" s="51"/>
      <c r="I153" s="65" t="e">
        <f>SUM(I150:I152)</f>
        <v>#REF!</v>
      </c>
      <c r="J153" s="56"/>
      <c r="K153" s="55" t="e">
        <f>SUM(K150:K152)</f>
        <v>#REF!</v>
      </c>
      <c r="L153" s="56"/>
      <c r="M153" s="55" t="e">
        <f>SUM(M150:M152)</f>
        <v>#REF!</v>
      </c>
      <c r="N153" s="51"/>
      <c r="O153" s="243"/>
      <c r="P153" s="235"/>
      <c r="Q153" s="229"/>
    </row>
    <row r="154" spans="2:17" ht="17.25" thickBot="1">
      <c r="B154" s="11">
        <f>C154</f>
        <v>44378</v>
      </c>
      <c r="C154" s="246">
        <v>44378</v>
      </c>
      <c r="D154" s="33">
        <v>20</v>
      </c>
      <c r="E154" s="14" t="e">
        <f>SUMIFS(Histo!F:F,Histo!A:A,B154,#REF!,D154)</f>
        <v>#REF!</v>
      </c>
      <c r="F154" s="13" t="e">
        <f>E154/(1+(D154/100))</f>
        <v>#REF!</v>
      </c>
      <c r="G154" s="49" t="e">
        <f>E154-F154</f>
        <v>#REF!</v>
      </c>
      <c r="H154" s="51"/>
      <c r="I154" s="64" t="e">
        <f>SUMIFS(#REF!,Histo!A:A,B154,#REF!,D154,#REF!,"Herbergement")</f>
        <v>#REF!</v>
      </c>
      <c r="J154" s="51"/>
      <c r="K154" s="51" t="e">
        <f>SUMIFS(Histo!F:F,Histo!A:A,B154,#REF!,D154,#REF!,"Vente")+SUMIFS(#REF!,Histo!A:A,B154,#REF!,D154,#REF!,"Herbergement")</f>
        <v>#REF!</v>
      </c>
      <c r="L154" s="51"/>
      <c r="M154" s="51" t="e">
        <f>SUMIFS(#REF!,Histo!A:A,B154,#REF!,D154)</f>
        <v>#REF!</v>
      </c>
      <c r="N154" s="51"/>
      <c r="O154" s="242" t="e">
        <f>SUMIFS(Histo!F:F,Histo!A:A,C154,Histo!#REF!,$O$4)</f>
        <v>#REF!</v>
      </c>
      <c r="P154" s="233" t="e">
        <f>SUMIFS(Histo!F:F,Histo!A:A,C154,Histo!#REF!,"Cash")</f>
        <v>#REF!</v>
      </c>
      <c r="Q154" s="227" t="e">
        <f>SUMIFS(Histo!F:F,Histo!A:A,C154,Histo!#REF!,"CV")</f>
        <v>#REF!</v>
      </c>
    </row>
    <row r="155" spans="2:17" ht="17.25" thickBot="1">
      <c r="B155" s="11">
        <f>C154</f>
        <v>44378</v>
      </c>
      <c r="C155" s="247"/>
      <c r="D155" s="33">
        <v>10</v>
      </c>
      <c r="E155" s="14" t="e">
        <f>SUMIFS(Histo!F:F,Histo!A:A,B155,#REF!,D155)</f>
        <v>#REF!</v>
      </c>
      <c r="F155" s="13" t="e">
        <f>E155/(1+(D155/100))</f>
        <v>#REF!</v>
      </c>
      <c r="G155" s="49" t="e">
        <f>E155-F155</f>
        <v>#REF!</v>
      </c>
      <c r="H155" s="51"/>
      <c r="I155" s="64" t="e">
        <f>SUMIFS(#REF!,Histo!A:A,B155,#REF!,D155,#REF!,"Herbergement")</f>
        <v>#REF!</v>
      </c>
      <c r="J155" s="51"/>
      <c r="K155" s="51" t="e">
        <f>SUMIFS(Histo!F:F,Histo!A:A,B155,#REF!,D155,#REF!,"Vente")+SUMIFS(#REF!,Histo!A:A,B155,#REF!,D155,#REF!,"Herbergement")</f>
        <v>#REF!</v>
      </c>
      <c r="L155" s="51"/>
      <c r="M155" s="51" t="e">
        <f>SUMIFS(#REF!,Histo!A:A,B155,#REF!,D155)</f>
        <v>#REF!</v>
      </c>
      <c r="N155" s="51"/>
      <c r="O155" s="243"/>
      <c r="P155" s="234"/>
      <c r="Q155" s="228"/>
    </row>
    <row r="156" spans="2:17" ht="17.25" thickBot="1">
      <c r="B156" s="11">
        <f>C154</f>
        <v>44378</v>
      </c>
      <c r="C156" s="247"/>
      <c r="D156" s="33">
        <v>5.5</v>
      </c>
      <c r="E156" s="14" t="e">
        <f>SUMIFS(Histo!F:F,Histo!A:A,B156,#REF!,D156)</f>
        <v>#REF!</v>
      </c>
      <c r="F156" s="13" t="e">
        <f>E156/(1+(D156/100))</f>
        <v>#REF!</v>
      </c>
      <c r="G156" s="49" t="e">
        <f>E156-F156</f>
        <v>#REF!</v>
      </c>
      <c r="H156" s="51"/>
      <c r="I156" s="64" t="e">
        <f>SUMIFS(#REF!,Histo!A:A,B156,#REF!,D156,#REF!,"Herbergement")</f>
        <v>#REF!</v>
      </c>
      <c r="J156" s="51"/>
      <c r="K156" s="51" t="e">
        <f>SUMIFS(Histo!F:F,Histo!A:A,B156,#REF!,D156,#REF!,"Vente")+SUMIFS(#REF!,Histo!A:A,B156,#REF!,D156,#REF!,"Herbergement")</f>
        <v>#REF!</v>
      </c>
      <c r="L156" s="51"/>
      <c r="M156" s="51" t="e">
        <f>SUMIFS(#REF!,Histo!A:A,B156,#REF!,D156)</f>
        <v>#REF!</v>
      </c>
      <c r="N156" s="51"/>
      <c r="O156" s="243"/>
      <c r="P156" s="234"/>
      <c r="Q156" s="228"/>
    </row>
    <row r="157" spans="2:17" ht="17.25" thickBot="1">
      <c r="B157" s="11">
        <v>44378</v>
      </c>
      <c r="C157" s="248"/>
      <c r="D157" s="33" t="s">
        <v>113</v>
      </c>
      <c r="E157" s="14" t="e">
        <f>SUM(E154:E156)</f>
        <v>#REF!</v>
      </c>
      <c r="F157" s="14" t="e">
        <f>SUM(F154:F156)</f>
        <v>#REF!</v>
      </c>
      <c r="G157" s="14" t="e">
        <f>SUM(G154:G156)</f>
        <v>#REF!</v>
      </c>
      <c r="H157" s="51"/>
      <c r="I157" s="65" t="e">
        <f>SUM(I154:I156)</f>
        <v>#REF!</v>
      </c>
      <c r="J157" s="56"/>
      <c r="K157" s="55" t="e">
        <f>SUM(K154:K156)</f>
        <v>#REF!</v>
      </c>
      <c r="L157" s="56"/>
      <c r="M157" s="55" t="e">
        <f>SUM(M154:M156)</f>
        <v>#REF!</v>
      </c>
      <c r="N157" s="51"/>
      <c r="O157" s="243"/>
      <c r="P157" s="235"/>
      <c r="Q157" s="229"/>
    </row>
    <row r="158" spans="2:17" ht="17.25" thickBot="1">
      <c r="B158" s="11">
        <f>C158</f>
        <v>44379</v>
      </c>
      <c r="C158" s="246">
        <v>44379</v>
      </c>
      <c r="D158" s="33">
        <v>20</v>
      </c>
      <c r="E158" s="14" t="e">
        <f>SUMIFS(Histo!F:F,Histo!A:A,B158,#REF!,D158)</f>
        <v>#REF!</v>
      </c>
      <c r="F158" s="13" t="e">
        <f>E158/(1+(D158/100))</f>
        <v>#REF!</v>
      </c>
      <c r="G158" s="49" t="e">
        <f>E158-F158</f>
        <v>#REF!</v>
      </c>
      <c r="H158" s="51"/>
      <c r="I158" s="64" t="e">
        <f>SUMIFS(#REF!,Histo!A:A,B158,#REF!,D158,#REF!,"Herbergement")</f>
        <v>#REF!</v>
      </c>
      <c r="J158" s="51"/>
      <c r="K158" s="51" t="e">
        <f>SUMIFS(Histo!F:F,Histo!A:A,B158,#REF!,D158,#REF!,"Vente")+SUMIFS(#REF!,Histo!A:A,B158,#REF!,D158,#REF!,"Herbergement")</f>
        <v>#REF!</v>
      </c>
      <c r="L158" s="51"/>
      <c r="M158" s="51" t="e">
        <f>SUMIFS(#REF!,Histo!A:A,B158,#REF!,D158)</f>
        <v>#REF!</v>
      </c>
      <c r="N158" s="51"/>
      <c r="O158" s="242" t="e">
        <f>SUMIFS(Histo!F:F,Histo!A:A,C158,Histo!#REF!,$O$4)</f>
        <v>#REF!</v>
      </c>
      <c r="P158" s="233" t="e">
        <f>SUMIFS(Histo!F:F,Histo!A:A,C158,Histo!#REF!,"Cash")</f>
        <v>#REF!</v>
      </c>
      <c r="Q158" s="227" t="e">
        <f>SUMIFS(Histo!F:F,Histo!A:A,C158,Histo!#REF!,"CV")</f>
        <v>#REF!</v>
      </c>
    </row>
    <row r="159" spans="2:17" ht="17.25" thickBot="1">
      <c r="B159" s="11">
        <f>C158</f>
        <v>44379</v>
      </c>
      <c r="C159" s="247"/>
      <c r="D159" s="33">
        <v>10</v>
      </c>
      <c r="E159" s="14" t="e">
        <f>SUMIFS(Histo!F:F,Histo!A:A,B159,#REF!,D159)</f>
        <v>#REF!</v>
      </c>
      <c r="F159" s="13" t="e">
        <f>E159/(1+(D159/100))</f>
        <v>#REF!</v>
      </c>
      <c r="G159" s="49" t="e">
        <f>E159-F159</f>
        <v>#REF!</v>
      </c>
      <c r="H159" s="51"/>
      <c r="I159" s="64" t="e">
        <f>SUMIFS(#REF!,Histo!A:A,B159,#REF!,D159,#REF!,"Herbergement")</f>
        <v>#REF!</v>
      </c>
      <c r="J159" s="51"/>
      <c r="K159" s="51" t="e">
        <f>SUMIFS(Histo!F:F,Histo!A:A,B159,#REF!,D159,#REF!,"Vente")+SUMIFS(#REF!,Histo!A:A,B159,#REF!,D159,#REF!,"Herbergement")</f>
        <v>#REF!</v>
      </c>
      <c r="L159" s="51"/>
      <c r="M159" s="51" t="e">
        <f>SUMIFS(#REF!,Histo!A:A,B159,#REF!,D159)</f>
        <v>#REF!</v>
      </c>
      <c r="N159" s="51"/>
      <c r="O159" s="243"/>
      <c r="P159" s="234"/>
      <c r="Q159" s="228"/>
    </row>
    <row r="160" spans="2:17" ht="17.25" thickBot="1">
      <c r="B160" s="11">
        <f>C158</f>
        <v>44379</v>
      </c>
      <c r="C160" s="247"/>
      <c r="D160" s="33">
        <v>5.5</v>
      </c>
      <c r="E160" s="14" t="e">
        <f>SUMIFS(Histo!F:F,Histo!A:A,B160,#REF!,D160)</f>
        <v>#REF!</v>
      </c>
      <c r="F160" s="13" t="e">
        <f>E160/(1+(D160/100))</f>
        <v>#REF!</v>
      </c>
      <c r="G160" s="49" t="e">
        <f>E160-F160</f>
        <v>#REF!</v>
      </c>
      <c r="H160" s="51"/>
      <c r="I160" s="64" t="e">
        <f>SUMIFS(#REF!,Histo!A:A,B160,#REF!,D160,#REF!,"Herbergement")</f>
        <v>#REF!</v>
      </c>
      <c r="J160" s="51"/>
      <c r="K160" s="51" t="e">
        <f>SUMIFS(Histo!F:F,Histo!A:A,B160,#REF!,D160,#REF!,"Vente")+SUMIFS(#REF!,Histo!A:A,B160,#REF!,D160,#REF!,"Herbergement")</f>
        <v>#REF!</v>
      </c>
      <c r="L160" s="51"/>
      <c r="M160" s="51" t="e">
        <f>SUMIFS(#REF!,Histo!A:A,B160,#REF!,D160)</f>
        <v>#REF!</v>
      </c>
      <c r="N160" s="51"/>
      <c r="O160" s="243"/>
      <c r="P160" s="234"/>
      <c r="Q160" s="228"/>
    </row>
    <row r="161" spans="2:17" ht="17.25" thickBot="1">
      <c r="B161" s="11">
        <v>44379</v>
      </c>
      <c r="C161" s="248"/>
      <c r="D161" s="33" t="s">
        <v>113</v>
      </c>
      <c r="E161" s="14" t="e">
        <f>SUM(E158:E160)</f>
        <v>#REF!</v>
      </c>
      <c r="F161" s="14" t="e">
        <f>SUM(F158:F160)</f>
        <v>#REF!</v>
      </c>
      <c r="G161" s="14" t="e">
        <f>SUM(G158:G160)</f>
        <v>#REF!</v>
      </c>
      <c r="H161" s="51"/>
      <c r="I161" s="65" t="e">
        <f>SUM(I158:I160)</f>
        <v>#REF!</v>
      </c>
      <c r="J161" s="56"/>
      <c r="K161" s="55" t="e">
        <f>SUM(K158:K160)</f>
        <v>#REF!</v>
      </c>
      <c r="L161" s="56"/>
      <c r="M161" s="55" t="e">
        <f>SUM(M158:M160)</f>
        <v>#REF!</v>
      </c>
      <c r="N161" s="51"/>
      <c r="O161" s="243"/>
      <c r="P161" s="235"/>
      <c r="Q161" s="229"/>
    </row>
    <row r="162" spans="2:17" ht="17.25" thickBot="1">
      <c r="B162" s="11">
        <f>C162</f>
        <v>44380</v>
      </c>
      <c r="C162" s="246">
        <v>44380</v>
      </c>
      <c r="D162" s="33">
        <v>20</v>
      </c>
      <c r="E162" s="14" t="e">
        <f>SUMIFS(Histo!F:F,Histo!A:A,B162,#REF!,D162)</f>
        <v>#REF!</v>
      </c>
      <c r="F162" s="13" t="e">
        <f>E162/(1+(D162/100))</f>
        <v>#REF!</v>
      </c>
      <c r="G162" s="49" t="e">
        <f>E162-F162</f>
        <v>#REF!</v>
      </c>
      <c r="H162" s="51"/>
      <c r="I162" s="64" t="e">
        <f>SUMIFS(#REF!,Histo!A:A,B162,#REF!,D162,#REF!,"Herbergement")</f>
        <v>#REF!</v>
      </c>
      <c r="J162" s="51"/>
      <c r="K162" s="51" t="e">
        <f>SUMIFS(Histo!F:F,Histo!A:A,B162,#REF!,D162,#REF!,"Vente")+SUMIFS(#REF!,Histo!A:A,B162,#REF!,D162,#REF!,"Herbergement")</f>
        <v>#REF!</v>
      </c>
      <c r="L162" s="51"/>
      <c r="M162" s="51" t="e">
        <f>SUMIFS(#REF!,Histo!A:A,B162,#REF!,D162)</f>
        <v>#REF!</v>
      </c>
      <c r="N162" s="51"/>
      <c r="O162" s="242" t="e">
        <f>SUMIFS(Histo!F:F,Histo!A:A,C162,Histo!#REF!,$O$4)</f>
        <v>#REF!</v>
      </c>
      <c r="P162" s="233" t="e">
        <f>SUMIFS(Histo!F:F,Histo!A:A,C162,Histo!#REF!,"Cash")</f>
        <v>#REF!</v>
      </c>
      <c r="Q162" s="227" t="e">
        <f>SUMIFS(Histo!F:F,Histo!A:A,C162,Histo!#REF!,"CV")</f>
        <v>#REF!</v>
      </c>
    </row>
    <row r="163" spans="2:17" ht="17.25" thickBot="1">
      <c r="B163" s="11">
        <f>C162</f>
        <v>44380</v>
      </c>
      <c r="C163" s="247"/>
      <c r="D163" s="33">
        <v>10</v>
      </c>
      <c r="E163" s="14" t="e">
        <f>SUMIFS(Histo!F:F,Histo!A:A,B163,#REF!,D163)</f>
        <v>#REF!</v>
      </c>
      <c r="F163" s="13" t="e">
        <f>E163/(1+(D163/100))</f>
        <v>#REF!</v>
      </c>
      <c r="G163" s="49" t="e">
        <f>E163-F163</f>
        <v>#REF!</v>
      </c>
      <c r="H163" s="51"/>
      <c r="I163" s="64" t="e">
        <f>SUMIFS(#REF!,Histo!A:A,B163,#REF!,D163,#REF!,"Herbergement")</f>
        <v>#REF!</v>
      </c>
      <c r="J163" s="51"/>
      <c r="K163" s="51" t="e">
        <f>SUMIFS(Histo!F:F,Histo!A:A,B163,#REF!,D163,#REF!,"Vente")+SUMIFS(#REF!,Histo!A:A,B163,#REF!,D163,#REF!,"Herbergement")</f>
        <v>#REF!</v>
      </c>
      <c r="L163" s="51"/>
      <c r="M163" s="51" t="e">
        <f>SUMIFS(#REF!,Histo!A:A,B163,#REF!,D163)</f>
        <v>#REF!</v>
      </c>
      <c r="N163" s="51"/>
      <c r="O163" s="243"/>
      <c r="P163" s="234"/>
      <c r="Q163" s="228"/>
    </row>
    <row r="164" spans="2:17" ht="17.25" thickBot="1">
      <c r="B164" s="11">
        <f>C162</f>
        <v>44380</v>
      </c>
      <c r="C164" s="247"/>
      <c r="D164" s="33">
        <v>5.5</v>
      </c>
      <c r="E164" s="14" t="e">
        <f>SUMIFS(Histo!F:F,Histo!A:A,B164,#REF!,D164)</f>
        <v>#REF!</v>
      </c>
      <c r="F164" s="13" t="e">
        <f>E164/(1+(D164/100))</f>
        <v>#REF!</v>
      </c>
      <c r="G164" s="49" t="e">
        <f>E164-F164</f>
        <v>#REF!</v>
      </c>
      <c r="H164" s="51"/>
      <c r="I164" s="64" t="e">
        <f>SUMIFS(#REF!,Histo!A:A,B164,#REF!,D164,#REF!,"Herbergement")</f>
        <v>#REF!</v>
      </c>
      <c r="J164" s="51"/>
      <c r="K164" s="51" t="e">
        <f>SUMIFS(Histo!F:F,Histo!A:A,B164,#REF!,D164,#REF!,"Vente")+SUMIFS(#REF!,Histo!A:A,B164,#REF!,D164,#REF!,"Herbergement")</f>
        <v>#REF!</v>
      </c>
      <c r="L164" s="51"/>
      <c r="M164" s="51" t="e">
        <f>SUMIFS(#REF!,Histo!A:A,B164,#REF!,D164)</f>
        <v>#REF!</v>
      </c>
      <c r="N164" s="51"/>
      <c r="O164" s="243"/>
      <c r="P164" s="234"/>
      <c r="Q164" s="228"/>
    </row>
    <row r="165" spans="2:17" ht="17.25" thickBot="1">
      <c r="B165" s="11">
        <v>44380</v>
      </c>
      <c r="C165" s="248"/>
      <c r="D165" s="33" t="s">
        <v>113</v>
      </c>
      <c r="E165" s="14" t="e">
        <f>SUM(E162:E164)</f>
        <v>#REF!</v>
      </c>
      <c r="F165" s="14" t="e">
        <f>SUM(F162:F164)</f>
        <v>#REF!</v>
      </c>
      <c r="G165" s="14" t="e">
        <f>SUM(G162:G164)</f>
        <v>#REF!</v>
      </c>
      <c r="H165" s="51"/>
      <c r="I165" s="65" t="e">
        <f>SUM(I162:I164)</f>
        <v>#REF!</v>
      </c>
      <c r="J165" s="56"/>
      <c r="K165" s="55" t="e">
        <f>SUM(K162:K164)</f>
        <v>#REF!</v>
      </c>
      <c r="L165" s="56"/>
      <c r="M165" s="55" t="e">
        <f>SUM(M162:M164)</f>
        <v>#REF!</v>
      </c>
      <c r="N165" s="51"/>
      <c r="O165" s="243"/>
      <c r="P165" s="235"/>
      <c r="Q165" s="229"/>
    </row>
    <row r="166" spans="2:17" ht="17.25" thickBot="1">
      <c r="B166" s="11">
        <f>C166</f>
        <v>44381</v>
      </c>
      <c r="C166" s="246">
        <v>44381</v>
      </c>
      <c r="D166" s="33">
        <v>20</v>
      </c>
      <c r="E166" s="14" t="e">
        <f>SUMIFS(Histo!F:F,Histo!A:A,B166,#REF!,D166)</f>
        <v>#REF!</v>
      </c>
      <c r="F166" s="13" t="e">
        <f>E166/(1+(D166/100))</f>
        <v>#REF!</v>
      </c>
      <c r="G166" s="49" t="e">
        <f>E166-F166</f>
        <v>#REF!</v>
      </c>
      <c r="H166" s="51"/>
      <c r="I166" s="64" t="e">
        <f>SUMIFS(#REF!,Histo!A:A,B166,#REF!,D166,#REF!,"Herbergement")</f>
        <v>#REF!</v>
      </c>
      <c r="J166" s="51"/>
      <c r="K166" s="51" t="e">
        <f>SUMIFS(Histo!F:F,Histo!A:A,B166,#REF!,D166,#REF!,"Vente")+SUMIFS(#REF!,Histo!A:A,B166,#REF!,D166,#REF!,"Herbergement")</f>
        <v>#REF!</v>
      </c>
      <c r="L166" s="51"/>
      <c r="M166" s="51" t="e">
        <f>SUMIFS(#REF!,Histo!A:A,B166,#REF!,D166)</f>
        <v>#REF!</v>
      </c>
      <c r="N166" s="51"/>
      <c r="O166" s="242" t="e">
        <f>SUMIFS(Histo!F:F,Histo!A:A,C166,Histo!#REF!,$O$4)</f>
        <v>#REF!</v>
      </c>
      <c r="P166" s="233" t="e">
        <f>SUMIFS(Histo!F:F,Histo!A:A,C166,Histo!#REF!,"Cash")</f>
        <v>#REF!</v>
      </c>
      <c r="Q166" s="227" t="e">
        <f>SUMIFS(Histo!F:F,Histo!A:A,C166,Histo!#REF!,"CV")</f>
        <v>#REF!</v>
      </c>
    </row>
    <row r="167" spans="2:17" ht="17.25" thickBot="1">
      <c r="B167" s="11">
        <f>C166</f>
        <v>44381</v>
      </c>
      <c r="C167" s="247"/>
      <c r="D167" s="33">
        <v>10</v>
      </c>
      <c r="E167" s="14" t="e">
        <f>SUMIFS(Histo!F:F,Histo!A:A,B167,#REF!,D167)</f>
        <v>#REF!</v>
      </c>
      <c r="F167" s="13" t="e">
        <f>E167/(1+(D167/100))</f>
        <v>#REF!</v>
      </c>
      <c r="G167" s="49" t="e">
        <f>E167-F167</f>
        <v>#REF!</v>
      </c>
      <c r="H167" s="51"/>
      <c r="I167" s="64" t="e">
        <f>SUMIFS(#REF!,Histo!A:A,B167,#REF!,D167,#REF!,"Herbergement")</f>
        <v>#REF!</v>
      </c>
      <c r="J167" s="51"/>
      <c r="K167" s="51" t="e">
        <f>SUMIFS(Histo!F:F,Histo!A:A,B167,#REF!,D167,#REF!,"Vente")+SUMIFS(#REF!,Histo!A:A,B167,#REF!,D167,#REF!,"Herbergement")</f>
        <v>#REF!</v>
      </c>
      <c r="L167" s="51"/>
      <c r="M167" s="51" t="e">
        <f>SUMIFS(#REF!,Histo!A:A,B167,#REF!,D167)</f>
        <v>#REF!</v>
      </c>
      <c r="N167" s="51"/>
      <c r="O167" s="243"/>
      <c r="P167" s="234"/>
      <c r="Q167" s="228"/>
    </row>
    <row r="168" spans="2:17" ht="17.25" thickBot="1">
      <c r="B168" s="11">
        <f>C166</f>
        <v>44381</v>
      </c>
      <c r="C168" s="247"/>
      <c r="D168" s="33">
        <v>5.5</v>
      </c>
      <c r="E168" s="14" t="e">
        <f>SUMIFS(Histo!F:F,Histo!A:A,B168,#REF!,D168)</f>
        <v>#REF!</v>
      </c>
      <c r="F168" s="13" t="e">
        <f>E168/(1+(D168/100))</f>
        <v>#REF!</v>
      </c>
      <c r="G168" s="49" t="e">
        <f>E168-F168</f>
        <v>#REF!</v>
      </c>
      <c r="H168" s="51"/>
      <c r="I168" s="64" t="e">
        <f>SUMIFS(#REF!,Histo!A:A,B168,#REF!,D168,#REF!,"Herbergement")</f>
        <v>#REF!</v>
      </c>
      <c r="J168" s="51"/>
      <c r="K168" s="51" t="e">
        <f>SUMIFS(Histo!F:F,Histo!A:A,B168,#REF!,D168,#REF!,"Vente")+SUMIFS(#REF!,Histo!A:A,B168,#REF!,D168,#REF!,"Herbergement")</f>
        <v>#REF!</v>
      </c>
      <c r="L168" s="51"/>
      <c r="M168" s="51" t="e">
        <f>SUMIFS(#REF!,Histo!A:A,B168,#REF!,D168)</f>
        <v>#REF!</v>
      </c>
      <c r="N168" s="51"/>
      <c r="O168" s="243"/>
      <c r="P168" s="234"/>
      <c r="Q168" s="228"/>
    </row>
    <row r="169" spans="2:17" ht="17.25" thickBot="1">
      <c r="B169" s="11">
        <v>44381</v>
      </c>
      <c r="C169" s="248"/>
      <c r="D169" s="33" t="s">
        <v>113</v>
      </c>
      <c r="E169" s="14" t="e">
        <f>SUM(E166:E168)</f>
        <v>#REF!</v>
      </c>
      <c r="F169" s="14" t="e">
        <f>SUM(F166:F168)</f>
        <v>#REF!</v>
      </c>
      <c r="G169" s="14" t="e">
        <f>SUM(G166:G168)</f>
        <v>#REF!</v>
      </c>
      <c r="H169" s="51"/>
      <c r="I169" s="65" t="e">
        <f>SUM(I166:I168)</f>
        <v>#REF!</v>
      </c>
      <c r="J169" s="56"/>
      <c r="K169" s="55" t="e">
        <f>SUM(K166:K168)</f>
        <v>#REF!</v>
      </c>
      <c r="L169" s="56"/>
      <c r="M169" s="55" t="e">
        <f>SUM(M166:M168)</f>
        <v>#REF!</v>
      </c>
      <c r="N169" s="51"/>
      <c r="O169" s="243"/>
      <c r="P169" s="235"/>
      <c r="Q169" s="229"/>
    </row>
    <row r="170" spans="2:17" ht="17.25" thickBot="1">
      <c r="B170" s="11">
        <f>C170</f>
        <v>44382</v>
      </c>
      <c r="C170" s="246">
        <v>44382</v>
      </c>
      <c r="D170" s="33">
        <v>20</v>
      </c>
      <c r="E170" s="14" t="e">
        <f>SUMIFS(Histo!F:F,Histo!A:A,B170,#REF!,D170)</f>
        <v>#REF!</v>
      </c>
      <c r="F170" s="13" t="e">
        <f>E170/(1+(D170/100))</f>
        <v>#REF!</v>
      </c>
      <c r="G170" s="49" t="e">
        <f>E170-F170</f>
        <v>#REF!</v>
      </c>
      <c r="H170" s="51"/>
      <c r="I170" s="64" t="e">
        <f>SUMIFS(#REF!,Histo!A:A,B170,#REF!,D170,#REF!,"Herbergement")</f>
        <v>#REF!</v>
      </c>
      <c r="J170" s="51"/>
      <c r="K170" s="51" t="e">
        <f>SUMIFS(Histo!F:F,Histo!A:A,B170,#REF!,D170,#REF!,"Vente")+SUMIFS(#REF!,Histo!A:A,B170,#REF!,D170,#REF!,"Herbergement")</f>
        <v>#REF!</v>
      </c>
      <c r="L170" s="51"/>
      <c r="M170" s="51" t="e">
        <f>SUMIFS(#REF!,Histo!A:A,B170,#REF!,D170)</f>
        <v>#REF!</v>
      </c>
      <c r="N170" s="51"/>
      <c r="O170" s="242" t="e">
        <f>SUMIFS(Histo!F:F,Histo!A:A,C170,Histo!#REF!,$O$4)</f>
        <v>#REF!</v>
      </c>
      <c r="P170" s="233" t="e">
        <f>SUMIFS(Histo!F:F,Histo!A:A,C170,Histo!#REF!,"Cash")</f>
        <v>#REF!</v>
      </c>
      <c r="Q170" s="227" t="e">
        <f>SUMIFS(Histo!F:F,Histo!A:A,C170,Histo!#REF!,"CV")</f>
        <v>#REF!</v>
      </c>
    </row>
    <row r="171" spans="2:17" ht="17.25" thickBot="1">
      <c r="B171" s="11">
        <f>C170</f>
        <v>44382</v>
      </c>
      <c r="C171" s="247"/>
      <c r="D171" s="33">
        <v>10</v>
      </c>
      <c r="E171" s="14" t="e">
        <f>SUMIFS(Histo!F:F,Histo!A:A,B171,#REF!,D171)</f>
        <v>#REF!</v>
      </c>
      <c r="F171" s="13" t="e">
        <f>E171/(1+(D171/100))</f>
        <v>#REF!</v>
      </c>
      <c r="G171" s="49" t="e">
        <f>E171-F171</f>
        <v>#REF!</v>
      </c>
      <c r="H171" s="51"/>
      <c r="I171" s="64" t="e">
        <f>SUMIFS(#REF!,Histo!A:A,B171,#REF!,D171,#REF!,"Herbergement")</f>
        <v>#REF!</v>
      </c>
      <c r="J171" s="51"/>
      <c r="K171" s="51" t="e">
        <f>SUMIFS(Histo!F:F,Histo!A:A,B171,#REF!,D171,#REF!,"Vente")+SUMIFS(#REF!,Histo!A:A,B171,#REF!,D171,#REF!,"Herbergement")</f>
        <v>#REF!</v>
      </c>
      <c r="L171" s="51"/>
      <c r="M171" s="51" t="e">
        <f>SUMIFS(#REF!,Histo!A:A,B171,#REF!,D171)</f>
        <v>#REF!</v>
      </c>
      <c r="N171" s="51"/>
      <c r="O171" s="243"/>
      <c r="P171" s="234"/>
      <c r="Q171" s="228"/>
    </row>
    <row r="172" spans="2:17" ht="17.25" thickBot="1">
      <c r="B172" s="11">
        <f>C170</f>
        <v>44382</v>
      </c>
      <c r="C172" s="247"/>
      <c r="D172" s="33">
        <v>5.5</v>
      </c>
      <c r="E172" s="14" t="e">
        <f>SUMIFS(Histo!F:F,Histo!A:A,B172,#REF!,D172)</f>
        <v>#REF!</v>
      </c>
      <c r="F172" s="13" t="e">
        <f>E172/(1+(D172/100))</f>
        <v>#REF!</v>
      </c>
      <c r="G172" s="49" t="e">
        <f>E172-F172</f>
        <v>#REF!</v>
      </c>
      <c r="H172" s="51"/>
      <c r="I172" s="64" t="e">
        <f>SUMIFS(#REF!,Histo!A:A,B172,#REF!,D172,#REF!,"Herbergement")</f>
        <v>#REF!</v>
      </c>
      <c r="J172" s="51"/>
      <c r="K172" s="51" t="e">
        <f>SUMIFS(Histo!F:F,Histo!A:A,B172,#REF!,D172,#REF!,"Vente")+SUMIFS(#REF!,Histo!A:A,B172,#REF!,D172,#REF!,"Herbergement")</f>
        <v>#REF!</v>
      </c>
      <c r="L172" s="51"/>
      <c r="M172" s="51" t="e">
        <f>SUMIFS(#REF!,Histo!A:A,B172,#REF!,D172)</f>
        <v>#REF!</v>
      </c>
      <c r="N172" s="51"/>
      <c r="O172" s="243"/>
      <c r="P172" s="234"/>
      <c r="Q172" s="228"/>
    </row>
    <row r="173" spans="2:17" ht="17.25" thickBot="1">
      <c r="B173" s="11">
        <v>44382</v>
      </c>
      <c r="C173" s="248"/>
      <c r="D173" s="33" t="s">
        <v>113</v>
      </c>
      <c r="E173" s="14" t="e">
        <f>SUM(E170:E172)</f>
        <v>#REF!</v>
      </c>
      <c r="F173" s="14" t="e">
        <f>SUM(F170:F172)</f>
        <v>#REF!</v>
      </c>
      <c r="G173" s="14" t="e">
        <f>SUM(G170:G172)</f>
        <v>#REF!</v>
      </c>
      <c r="H173" s="51"/>
      <c r="I173" s="65" t="e">
        <f>SUM(I170:I172)</f>
        <v>#REF!</v>
      </c>
      <c r="J173" s="56"/>
      <c r="K173" s="55" t="e">
        <f>SUM(K170:K172)</f>
        <v>#REF!</v>
      </c>
      <c r="L173" s="56"/>
      <c r="M173" s="55" t="e">
        <f>SUM(M170:M172)</f>
        <v>#REF!</v>
      </c>
      <c r="N173" s="51"/>
      <c r="O173" s="243"/>
      <c r="P173" s="235"/>
      <c r="Q173" s="229"/>
    </row>
    <row r="174" spans="2:17" ht="17.25" thickBot="1">
      <c r="B174" s="11">
        <f>C174</f>
        <v>44383</v>
      </c>
      <c r="C174" s="246">
        <v>44383</v>
      </c>
      <c r="D174" s="33">
        <v>20</v>
      </c>
      <c r="E174" s="14" t="e">
        <f>SUMIFS(Histo!F:F,Histo!A:A,B174,#REF!,D174)</f>
        <v>#REF!</v>
      </c>
      <c r="F174" s="13" t="e">
        <f>E174/(1+(D174/100))</f>
        <v>#REF!</v>
      </c>
      <c r="G174" s="49" t="e">
        <f>E174-F174</f>
        <v>#REF!</v>
      </c>
      <c r="H174" s="51"/>
      <c r="I174" s="64" t="e">
        <f>SUMIFS(#REF!,Histo!A:A,B174,#REF!,D174,#REF!,"Herbergement")</f>
        <v>#REF!</v>
      </c>
      <c r="J174" s="51"/>
      <c r="K174" s="51" t="e">
        <f>SUMIFS(Histo!F:F,Histo!A:A,B174,#REF!,D174,#REF!,"Vente")+SUMIFS(#REF!,Histo!A:A,B174,#REF!,D174,#REF!,"Herbergement")</f>
        <v>#REF!</v>
      </c>
      <c r="L174" s="51"/>
      <c r="M174" s="51" t="e">
        <f>SUMIFS(#REF!,Histo!A:A,B174,#REF!,D174)</f>
        <v>#REF!</v>
      </c>
      <c r="N174" s="51"/>
      <c r="O174" s="242" t="e">
        <f>SUMIFS(Histo!F:F,Histo!A:A,C174,Histo!#REF!,$O$4)</f>
        <v>#REF!</v>
      </c>
      <c r="P174" s="233" t="e">
        <f>SUMIFS(Histo!F:F,Histo!A:A,C174,Histo!#REF!,"Cash")</f>
        <v>#REF!</v>
      </c>
      <c r="Q174" s="227" t="e">
        <f>SUMIFS(Histo!F:F,Histo!A:A,C174,Histo!#REF!,"CV")</f>
        <v>#REF!</v>
      </c>
    </row>
    <row r="175" spans="2:17" ht="17.25" thickBot="1">
      <c r="B175" s="11">
        <f>C174</f>
        <v>44383</v>
      </c>
      <c r="C175" s="247"/>
      <c r="D175" s="33">
        <v>10</v>
      </c>
      <c r="E175" s="14" t="e">
        <f>SUMIFS(Histo!F:F,Histo!A:A,B175,#REF!,D175)</f>
        <v>#REF!</v>
      </c>
      <c r="F175" s="13" t="e">
        <f>E175/(1+(D175/100))</f>
        <v>#REF!</v>
      </c>
      <c r="G175" s="49" t="e">
        <f>E175-F175</f>
        <v>#REF!</v>
      </c>
      <c r="H175" s="51"/>
      <c r="I175" s="64" t="e">
        <f>SUMIFS(#REF!,Histo!A:A,B175,#REF!,D175,#REF!,"Herbergement")</f>
        <v>#REF!</v>
      </c>
      <c r="J175" s="51"/>
      <c r="K175" s="51" t="e">
        <f>SUMIFS(Histo!F:F,Histo!A:A,B175,#REF!,D175,#REF!,"Vente")+SUMIFS(#REF!,Histo!A:A,B175,#REF!,D175,#REF!,"Herbergement")</f>
        <v>#REF!</v>
      </c>
      <c r="L175" s="51"/>
      <c r="M175" s="51" t="e">
        <f>SUMIFS(#REF!,Histo!A:A,B175,#REF!,D175)</f>
        <v>#REF!</v>
      </c>
      <c r="N175" s="51"/>
      <c r="O175" s="243"/>
      <c r="P175" s="234"/>
      <c r="Q175" s="228"/>
    </row>
    <row r="176" spans="2:17" ht="17.25" thickBot="1">
      <c r="B176" s="11">
        <f>C174</f>
        <v>44383</v>
      </c>
      <c r="C176" s="247"/>
      <c r="D176" s="33">
        <v>5.5</v>
      </c>
      <c r="E176" s="14" t="e">
        <f>SUMIFS(Histo!F:F,Histo!A:A,B176,#REF!,D176)</f>
        <v>#REF!</v>
      </c>
      <c r="F176" s="13" t="e">
        <f>E176/(1+(D176/100))</f>
        <v>#REF!</v>
      </c>
      <c r="G176" s="49" t="e">
        <f>E176-F176</f>
        <v>#REF!</v>
      </c>
      <c r="H176" s="51"/>
      <c r="I176" s="64" t="e">
        <f>SUMIFS(#REF!,Histo!A:A,B176,#REF!,D176,#REF!,"Herbergement")</f>
        <v>#REF!</v>
      </c>
      <c r="J176" s="51"/>
      <c r="K176" s="51" t="e">
        <f>SUMIFS(Histo!F:F,Histo!A:A,B176,#REF!,D176,#REF!,"Vente")+SUMIFS(#REF!,Histo!A:A,B176,#REF!,D176,#REF!,"Herbergement")</f>
        <v>#REF!</v>
      </c>
      <c r="L176" s="51"/>
      <c r="M176" s="51" t="e">
        <f>SUMIFS(#REF!,Histo!A:A,B176,#REF!,D176)</f>
        <v>#REF!</v>
      </c>
      <c r="N176" s="51"/>
      <c r="O176" s="243"/>
      <c r="P176" s="234"/>
      <c r="Q176" s="228"/>
    </row>
    <row r="177" spans="2:17" ht="17.25" thickBot="1">
      <c r="B177" s="11">
        <v>44383</v>
      </c>
      <c r="C177" s="248"/>
      <c r="D177" s="33" t="s">
        <v>113</v>
      </c>
      <c r="E177" s="14" t="e">
        <f>SUM(E174:E176)</f>
        <v>#REF!</v>
      </c>
      <c r="F177" s="14" t="e">
        <f>SUM(F174:F176)</f>
        <v>#REF!</v>
      </c>
      <c r="G177" s="14" t="e">
        <f>SUM(G174:G176)</f>
        <v>#REF!</v>
      </c>
      <c r="H177" s="51"/>
      <c r="I177" s="65" t="e">
        <f>SUM(I174:I176)</f>
        <v>#REF!</v>
      </c>
      <c r="J177" s="56"/>
      <c r="K177" s="55" t="e">
        <f>SUM(K174:K176)</f>
        <v>#REF!</v>
      </c>
      <c r="L177" s="56"/>
      <c r="M177" s="55" t="e">
        <f>SUM(M174:M176)</f>
        <v>#REF!</v>
      </c>
      <c r="N177" s="51"/>
      <c r="O177" s="243"/>
      <c r="P177" s="235"/>
      <c r="Q177" s="229"/>
    </row>
    <row r="178" spans="2:17" ht="17.25" thickBot="1">
      <c r="B178" s="11">
        <f>C178</f>
        <v>44384</v>
      </c>
      <c r="C178" s="246">
        <v>44384</v>
      </c>
      <c r="D178" s="33">
        <v>20</v>
      </c>
      <c r="E178" s="14" t="e">
        <f>SUMIFS(Histo!F:F,Histo!A:A,B178,#REF!,D178)</f>
        <v>#REF!</v>
      </c>
      <c r="F178" s="13" t="e">
        <f>E178/(1+(D178/100))</f>
        <v>#REF!</v>
      </c>
      <c r="G178" s="49" t="e">
        <f>E178-F178</f>
        <v>#REF!</v>
      </c>
      <c r="H178" s="51"/>
      <c r="I178" s="64" t="e">
        <f>SUMIFS(#REF!,Histo!A:A,B178,#REF!,D178,#REF!,"Herbergement")</f>
        <v>#REF!</v>
      </c>
      <c r="J178" s="51"/>
      <c r="K178" s="51" t="e">
        <f>SUMIFS(Histo!F:F,Histo!A:A,B178,#REF!,D178,#REF!,"Vente")+SUMIFS(#REF!,Histo!A:A,B178,#REF!,D178,#REF!,"Herbergement")</f>
        <v>#REF!</v>
      </c>
      <c r="L178" s="51"/>
      <c r="M178" s="51" t="e">
        <f>SUMIFS(#REF!,Histo!A:A,B178,#REF!,D178)</f>
        <v>#REF!</v>
      </c>
      <c r="N178" s="51"/>
      <c r="O178" s="242" t="e">
        <f>SUMIFS(Histo!F:F,Histo!A:A,C178,Histo!#REF!,$O$4)</f>
        <v>#REF!</v>
      </c>
      <c r="P178" s="233" t="e">
        <f>SUMIFS(Histo!F:F,Histo!A:A,C178,Histo!#REF!,"Cash")</f>
        <v>#REF!</v>
      </c>
      <c r="Q178" s="227" t="e">
        <f>SUMIFS(Histo!F:F,Histo!A:A,C178,Histo!#REF!,"CV")</f>
        <v>#REF!</v>
      </c>
    </row>
    <row r="179" spans="2:17" ht="17.25" thickBot="1">
      <c r="B179" s="11">
        <f>C178</f>
        <v>44384</v>
      </c>
      <c r="C179" s="247"/>
      <c r="D179" s="33">
        <v>10</v>
      </c>
      <c r="E179" s="14" t="e">
        <f>SUMIFS(Histo!F:F,Histo!A:A,B179,#REF!,D179)</f>
        <v>#REF!</v>
      </c>
      <c r="F179" s="13" t="e">
        <f>E179/(1+(D179/100))</f>
        <v>#REF!</v>
      </c>
      <c r="G179" s="49" t="e">
        <f>E179-F179</f>
        <v>#REF!</v>
      </c>
      <c r="H179" s="51"/>
      <c r="I179" s="64" t="e">
        <f>SUMIFS(#REF!,Histo!A:A,B179,#REF!,D179,#REF!,"Herbergement")</f>
        <v>#REF!</v>
      </c>
      <c r="J179" s="51"/>
      <c r="K179" s="51" t="e">
        <f>SUMIFS(Histo!F:F,Histo!A:A,B179,#REF!,D179,#REF!,"Vente")+SUMIFS(#REF!,Histo!A:A,B179,#REF!,D179,#REF!,"Herbergement")</f>
        <v>#REF!</v>
      </c>
      <c r="L179" s="51"/>
      <c r="M179" s="51" t="e">
        <f>SUMIFS(#REF!,Histo!A:A,B179,#REF!,D179)</f>
        <v>#REF!</v>
      </c>
      <c r="N179" s="51"/>
      <c r="O179" s="243"/>
      <c r="P179" s="234"/>
      <c r="Q179" s="228"/>
    </row>
    <row r="180" spans="2:17" ht="17.25" thickBot="1">
      <c r="B180" s="11">
        <f>C178</f>
        <v>44384</v>
      </c>
      <c r="C180" s="247"/>
      <c r="D180" s="33">
        <v>5.5</v>
      </c>
      <c r="E180" s="14" t="e">
        <f>SUMIFS(Histo!F:F,Histo!A:A,B180,#REF!,D180)</f>
        <v>#REF!</v>
      </c>
      <c r="F180" s="13" t="e">
        <f>E180/(1+(D180/100))</f>
        <v>#REF!</v>
      </c>
      <c r="G180" s="49" t="e">
        <f>E180-F180</f>
        <v>#REF!</v>
      </c>
      <c r="H180" s="51"/>
      <c r="I180" s="64" t="e">
        <f>SUMIFS(#REF!,Histo!A:A,B180,#REF!,D180,#REF!,"Herbergement")</f>
        <v>#REF!</v>
      </c>
      <c r="J180" s="51"/>
      <c r="K180" s="51" t="e">
        <f>SUMIFS(Histo!F:F,Histo!A:A,B180,#REF!,D180,#REF!,"Vente")+SUMIFS(#REF!,Histo!A:A,B180,#REF!,D180,#REF!,"Herbergement")</f>
        <v>#REF!</v>
      </c>
      <c r="L180" s="51"/>
      <c r="M180" s="51" t="e">
        <f>SUMIFS(#REF!,Histo!A:A,B180,#REF!,D180)</f>
        <v>#REF!</v>
      </c>
      <c r="N180" s="51"/>
      <c r="O180" s="243"/>
      <c r="P180" s="234"/>
      <c r="Q180" s="228"/>
    </row>
    <row r="181" spans="2:17" ht="17.25" thickBot="1">
      <c r="B181" s="11">
        <v>44384</v>
      </c>
      <c r="C181" s="248"/>
      <c r="D181" s="33" t="s">
        <v>113</v>
      </c>
      <c r="E181" s="14" t="e">
        <f>SUM(E178:E180)</f>
        <v>#REF!</v>
      </c>
      <c r="F181" s="14" t="e">
        <f>SUM(F178:F180)</f>
        <v>#REF!</v>
      </c>
      <c r="G181" s="14" t="e">
        <f>SUM(G178:G180)</f>
        <v>#REF!</v>
      </c>
      <c r="H181" s="51"/>
      <c r="I181" s="65" t="e">
        <f>SUM(I178:I180)</f>
        <v>#REF!</v>
      </c>
      <c r="J181" s="56"/>
      <c r="K181" s="55" t="e">
        <f>SUM(K178:K180)</f>
        <v>#REF!</v>
      </c>
      <c r="L181" s="56"/>
      <c r="M181" s="55" t="e">
        <f>SUM(M178:M180)</f>
        <v>#REF!</v>
      </c>
      <c r="N181" s="51"/>
      <c r="O181" s="243"/>
      <c r="P181" s="235"/>
      <c r="Q181" s="229"/>
    </row>
    <row r="182" spans="2:17" ht="17.25" thickBot="1">
      <c r="B182" s="11">
        <f>C182</f>
        <v>44385</v>
      </c>
      <c r="C182" s="246">
        <v>44385</v>
      </c>
      <c r="D182" s="33">
        <v>20</v>
      </c>
      <c r="E182" s="14" t="e">
        <f>SUMIFS(Histo!F:F,Histo!A:A,B182,#REF!,D182)</f>
        <v>#REF!</v>
      </c>
      <c r="F182" s="13" t="e">
        <f>E182/(1+(D182/100))</f>
        <v>#REF!</v>
      </c>
      <c r="G182" s="49" t="e">
        <f>E182-F182</f>
        <v>#REF!</v>
      </c>
      <c r="H182" s="51"/>
      <c r="I182" s="64" t="e">
        <f>SUMIFS(#REF!,Histo!A:A,B182,#REF!,D182,#REF!,"Herbergement")</f>
        <v>#REF!</v>
      </c>
      <c r="J182" s="51"/>
      <c r="K182" s="51" t="e">
        <f>SUMIFS(Histo!F:F,Histo!A:A,B182,#REF!,D182,#REF!,"Vente")+SUMIFS(#REF!,Histo!A:A,B182,#REF!,D182,#REF!,"Herbergement")</f>
        <v>#REF!</v>
      </c>
      <c r="L182" s="51"/>
      <c r="M182" s="51" t="e">
        <f>SUMIFS(#REF!,Histo!A:A,B182,#REF!,D182)</f>
        <v>#REF!</v>
      </c>
      <c r="N182" s="51"/>
      <c r="O182" s="242" t="e">
        <f>SUMIFS(Histo!F:F,Histo!A:A,C182,Histo!#REF!,$O$4)</f>
        <v>#REF!</v>
      </c>
      <c r="P182" s="233" t="e">
        <f>SUMIFS(Histo!F:F,Histo!A:A,C182,Histo!#REF!,"Cash")</f>
        <v>#REF!</v>
      </c>
      <c r="Q182" s="227" t="e">
        <f>SUMIFS(Histo!F:F,Histo!A:A,C182,Histo!#REF!,"CV")</f>
        <v>#REF!</v>
      </c>
    </row>
    <row r="183" spans="2:17" ht="17.25" thickBot="1">
      <c r="B183" s="11">
        <f>C182</f>
        <v>44385</v>
      </c>
      <c r="C183" s="247"/>
      <c r="D183" s="33">
        <v>10</v>
      </c>
      <c r="E183" s="14" t="e">
        <f>SUMIFS(Histo!F:F,Histo!A:A,B183,#REF!,D183)</f>
        <v>#REF!</v>
      </c>
      <c r="F183" s="13" t="e">
        <f>E183/(1+(D183/100))</f>
        <v>#REF!</v>
      </c>
      <c r="G183" s="49" t="e">
        <f>E183-F183</f>
        <v>#REF!</v>
      </c>
      <c r="H183" s="51"/>
      <c r="I183" s="64" t="e">
        <f>SUMIFS(#REF!,Histo!A:A,B183,#REF!,D183,#REF!,"Herbergement")</f>
        <v>#REF!</v>
      </c>
      <c r="J183" s="51"/>
      <c r="K183" s="51" t="e">
        <f>SUMIFS(Histo!F:F,Histo!A:A,B183,#REF!,D183,#REF!,"Vente")+SUMIFS(#REF!,Histo!A:A,B183,#REF!,D183,#REF!,"Herbergement")</f>
        <v>#REF!</v>
      </c>
      <c r="L183" s="51"/>
      <c r="M183" s="51" t="e">
        <f>SUMIFS(#REF!,Histo!A:A,B183,#REF!,D183)</f>
        <v>#REF!</v>
      </c>
      <c r="N183" s="51"/>
      <c r="O183" s="243"/>
      <c r="P183" s="234"/>
      <c r="Q183" s="228"/>
    </row>
    <row r="184" spans="2:17" ht="17.25" thickBot="1">
      <c r="B184" s="11">
        <f>C182</f>
        <v>44385</v>
      </c>
      <c r="C184" s="247"/>
      <c r="D184" s="33">
        <v>5.5</v>
      </c>
      <c r="E184" s="14" t="e">
        <f>SUMIFS(Histo!F:F,Histo!A:A,B184,#REF!,D184)</f>
        <v>#REF!</v>
      </c>
      <c r="F184" s="13" t="e">
        <f>E184/(1+(D184/100))</f>
        <v>#REF!</v>
      </c>
      <c r="G184" s="49" t="e">
        <f>E184-F184</f>
        <v>#REF!</v>
      </c>
      <c r="H184" s="51"/>
      <c r="I184" s="64" t="e">
        <f>SUMIFS(#REF!,Histo!A:A,B184,#REF!,D184,#REF!,"Herbergement")</f>
        <v>#REF!</v>
      </c>
      <c r="J184" s="51"/>
      <c r="K184" s="51" t="e">
        <f>SUMIFS(Histo!F:F,Histo!A:A,B184,#REF!,D184,#REF!,"Vente")+SUMIFS(#REF!,Histo!A:A,B184,#REF!,D184,#REF!,"Herbergement")</f>
        <v>#REF!</v>
      </c>
      <c r="L184" s="51"/>
      <c r="M184" s="51" t="e">
        <f>SUMIFS(#REF!,Histo!A:A,B184,#REF!,D184)</f>
        <v>#REF!</v>
      </c>
      <c r="N184" s="51"/>
      <c r="O184" s="243"/>
      <c r="P184" s="234"/>
      <c r="Q184" s="228"/>
    </row>
    <row r="185" spans="2:17" ht="17.25" thickBot="1">
      <c r="B185" s="11">
        <v>44385</v>
      </c>
      <c r="C185" s="248"/>
      <c r="D185" s="33" t="s">
        <v>113</v>
      </c>
      <c r="E185" s="14" t="e">
        <f>SUM(E182:E184)</f>
        <v>#REF!</v>
      </c>
      <c r="F185" s="14" t="e">
        <f>SUM(F182:F184)</f>
        <v>#REF!</v>
      </c>
      <c r="G185" s="14" t="e">
        <f>SUM(G182:G184)</f>
        <v>#REF!</v>
      </c>
      <c r="H185" s="51"/>
      <c r="I185" s="65" t="e">
        <f>SUM(I182:I184)</f>
        <v>#REF!</v>
      </c>
      <c r="J185" s="56"/>
      <c r="K185" s="55" t="e">
        <f>SUM(K182:K184)</f>
        <v>#REF!</v>
      </c>
      <c r="L185" s="56"/>
      <c r="M185" s="55" t="e">
        <f>SUM(M182:M184)</f>
        <v>#REF!</v>
      </c>
      <c r="N185" s="51"/>
      <c r="O185" s="243"/>
      <c r="P185" s="235"/>
      <c r="Q185" s="229"/>
    </row>
    <row r="186" spans="2:17" ht="17.25" thickBot="1">
      <c r="B186" s="11">
        <f>C186</f>
        <v>44386</v>
      </c>
      <c r="C186" s="246">
        <v>44386</v>
      </c>
      <c r="D186" s="33">
        <v>20</v>
      </c>
      <c r="E186" s="14" t="e">
        <f>SUMIFS(Histo!F:F,Histo!A:A,B186,#REF!,D186)</f>
        <v>#REF!</v>
      </c>
      <c r="F186" s="13" t="e">
        <f>E186/(1+(D186/100))</f>
        <v>#REF!</v>
      </c>
      <c r="G186" s="49" t="e">
        <f>E186-F186</f>
        <v>#REF!</v>
      </c>
      <c r="H186" s="51"/>
      <c r="I186" s="64" t="e">
        <f>SUMIFS(#REF!,Histo!A:A,B186,#REF!,D186,#REF!,"Herbergement")</f>
        <v>#REF!</v>
      </c>
      <c r="J186" s="51"/>
      <c r="K186" s="51" t="e">
        <f>SUMIFS(Histo!F:F,Histo!A:A,B186,#REF!,D186,#REF!,"Vente")+SUMIFS(#REF!,Histo!A:A,B186,#REF!,D186,#REF!,"Herbergement")</f>
        <v>#REF!</v>
      </c>
      <c r="L186" s="51"/>
      <c r="M186" s="51" t="e">
        <f>SUMIFS(#REF!,Histo!A:A,B186,#REF!,D186)</f>
        <v>#REF!</v>
      </c>
      <c r="N186" s="51"/>
      <c r="O186" s="242" t="e">
        <f>SUMIFS(Histo!F:F,Histo!A:A,C186,Histo!#REF!,$O$4)</f>
        <v>#REF!</v>
      </c>
      <c r="P186" s="233" t="e">
        <f>SUMIFS(Histo!F:F,Histo!A:A,C186,Histo!#REF!,"Cash")</f>
        <v>#REF!</v>
      </c>
      <c r="Q186" s="227" t="e">
        <f>SUMIFS(Histo!F:F,Histo!A:A,C186,Histo!#REF!,"CV")</f>
        <v>#REF!</v>
      </c>
    </row>
    <row r="187" spans="2:17" ht="17.25" thickBot="1">
      <c r="B187" s="11">
        <f>C186</f>
        <v>44386</v>
      </c>
      <c r="C187" s="247"/>
      <c r="D187" s="33">
        <v>10</v>
      </c>
      <c r="E187" s="14" t="e">
        <f>SUMIFS(Histo!F:F,Histo!A:A,B187,#REF!,D187)</f>
        <v>#REF!</v>
      </c>
      <c r="F187" s="13" t="e">
        <f>E187/(1+(D187/100))</f>
        <v>#REF!</v>
      </c>
      <c r="G187" s="49" t="e">
        <f>E187-F187</f>
        <v>#REF!</v>
      </c>
      <c r="H187" s="51"/>
      <c r="I187" s="64" t="e">
        <f>SUMIFS(#REF!,Histo!A:A,B187,#REF!,D187,#REF!,"Herbergement")</f>
        <v>#REF!</v>
      </c>
      <c r="J187" s="51"/>
      <c r="K187" s="51" t="e">
        <f>SUMIFS(Histo!F:F,Histo!A:A,B187,#REF!,D187,#REF!,"Vente")+SUMIFS(#REF!,Histo!A:A,B187,#REF!,D187,#REF!,"Herbergement")</f>
        <v>#REF!</v>
      </c>
      <c r="L187" s="51"/>
      <c r="M187" s="51" t="e">
        <f>SUMIFS(#REF!,Histo!A:A,B187,#REF!,D187)</f>
        <v>#REF!</v>
      </c>
      <c r="N187" s="51"/>
      <c r="O187" s="243"/>
      <c r="P187" s="234"/>
      <c r="Q187" s="228"/>
    </row>
    <row r="188" spans="2:17" ht="17.25" thickBot="1">
      <c r="B188" s="11">
        <f>C186</f>
        <v>44386</v>
      </c>
      <c r="C188" s="247"/>
      <c r="D188" s="33">
        <v>5.5</v>
      </c>
      <c r="E188" s="14" t="e">
        <f>SUMIFS(Histo!F:F,Histo!A:A,B188,#REF!,D188)</f>
        <v>#REF!</v>
      </c>
      <c r="F188" s="13" t="e">
        <f>E188/(1+(D188/100))</f>
        <v>#REF!</v>
      </c>
      <c r="G188" s="49" t="e">
        <f>E188-F188</f>
        <v>#REF!</v>
      </c>
      <c r="H188" s="51"/>
      <c r="I188" s="64" t="e">
        <f>SUMIFS(#REF!,Histo!A:A,B188,#REF!,D188,#REF!,"Herbergement")</f>
        <v>#REF!</v>
      </c>
      <c r="J188" s="51"/>
      <c r="K188" s="51" t="e">
        <f>SUMIFS(Histo!F:F,Histo!A:A,B188,#REF!,D188,#REF!,"Vente")+SUMIFS(#REF!,Histo!A:A,B188,#REF!,D188,#REF!,"Herbergement")</f>
        <v>#REF!</v>
      </c>
      <c r="L188" s="51"/>
      <c r="M188" s="51" t="e">
        <f>SUMIFS(#REF!,Histo!A:A,B188,#REF!,D188)</f>
        <v>#REF!</v>
      </c>
      <c r="N188" s="51"/>
      <c r="O188" s="243"/>
      <c r="P188" s="234"/>
      <c r="Q188" s="228"/>
    </row>
    <row r="189" spans="2:17" ht="17.25" thickBot="1">
      <c r="B189" s="11">
        <v>44386</v>
      </c>
      <c r="C189" s="248"/>
      <c r="D189" s="33" t="s">
        <v>113</v>
      </c>
      <c r="E189" s="14" t="e">
        <f>SUM(E186:E188)</f>
        <v>#REF!</v>
      </c>
      <c r="F189" s="14" t="e">
        <f>SUM(F186:F188)</f>
        <v>#REF!</v>
      </c>
      <c r="G189" s="14" t="e">
        <f>SUM(G186:G188)</f>
        <v>#REF!</v>
      </c>
      <c r="H189" s="51"/>
      <c r="I189" s="65" t="e">
        <f>SUM(I186:I188)</f>
        <v>#REF!</v>
      </c>
      <c r="J189" s="56"/>
      <c r="K189" s="55" t="e">
        <f>SUM(K186:K188)</f>
        <v>#REF!</v>
      </c>
      <c r="L189" s="56"/>
      <c r="M189" s="55" t="e">
        <f>SUM(M186:M188)</f>
        <v>#REF!</v>
      </c>
      <c r="N189" s="51"/>
      <c r="O189" s="243"/>
      <c r="P189" s="235"/>
      <c r="Q189" s="229"/>
    </row>
    <row r="190" spans="2:17" ht="17.25" thickBot="1">
      <c r="B190" s="11">
        <f>C190</f>
        <v>44387</v>
      </c>
      <c r="C190" s="246">
        <v>44387</v>
      </c>
      <c r="D190" s="33">
        <v>20</v>
      </c>
      <c r="E190" s="14" t="e">
        <f>SUMIFS(Histo!F:F,Histo!A:A,B190,#REF!,D190)</f>
        <v>#REF!</v>
      </c>
      <c r="F190" s="13" t="e">
        <f>E190/(1+(D190/100))</f>
        <v>#REF!</v>
      </c>
      <c r="G190" s="49" t="e">
        <f>E190-F190</f>
        <v>#REF!</v>
      </c>
      <c r="H190" s="51"/>
      <c r="I190" s="64" t="e">
        <f>SUMIFS(#REF!,Histo!A:A,B190,#REF!,D190,#REF!,"Herbergement")</f>
        <v>#REF!</v>
      </c>
      <c r="J190" s="51"/>
      <c r="K190" s="51" t="e">
        <f>SUMIFS(Histo!F:F,Histo!A:A,B190,#REF!,D190,#REF!,"Vente")+SUMIFS(#REF!,Histo!A:A,B190,#REF!,D190,#REF!,"Herbergement")</f>
        <v>#REF!</v>
      </c>
      <c r="L190" s="51"/>
      <c r="M190" s="51" t="e">
        <f>SUMIFS(#REF!,Histo!A:A,B190,#REF!,D190)</f>
        <v>#REF!</v>
      </c>
      <c r="N190" s="51"/>
      <c r="O190" s="242" t="e">
        <f>SUMIFS(Histo!F:F,Histo!A:A,C190,Histo!#REF!,$O$4)</f>
        <v>#REF!</v>
      </c>
      <c r="P190" s="233" t="e">
        <f>SUMIFS(Histo!F:F,Histo!A:A,C190,Histo!#REF!,"Cash")</f>
        <v>#REF!</v>
      </c>
      <c r="Q190" s="227" t="e">
        <f>SUMIFS(Histo!F:F,Histo!A:A,C190,Histo!#REF!,"CV")</f>
        <v>#REF!</v>
      </c>
    </row>
    <row r="191" spans="2:17" ht="17.25" thickBot="1">
      <c r="B191" s="11">
        <f>C190</f>
        <v>44387</v>
      </c>
      <c r="C191" s="247"/>
      <c r="D191" s="33">
        <v>10</v>
      </c>
      <c r="E191" s="14" t="e">
        <f>SUMIFS(Histo!F:F,Histo!A:A,B191,#REF!,D191)</f>
        <v>#REF!</v>
      </c>
      <c r="F191" s="13" t="e">
        <f>E191/(1+(D191/100))</f>
        <v>#REF!</v>
      </c>
      <c r="G191" s="49" t="e">
        <f>E191-F191</f>
        <v>#REF!</v>
      </c>
      <c r="H191" s="51"/>
      <c r="I191" s="64" t="e">
        <f>SUMIFS(#REF!,Histo!A:A,B191,#REF!,D191,#REF!,"Herbergement")</f>
        <v>#REF!</v>
      </c>
      <c r="J191" s="51"/>
      <c r="K191" s="51" t="e">
        <f>SUMIFS(Histo!F:F,Histo!A:A,B191,#REF!,D191,#REF!,"Vente")+SUMIFS(#REF!,Histo!A:A,B191,#REF!,D191,#REF!,"Herbergement")</f>
        <v>#REF!</v>
      </c>
      <c r="L191" s="51"/>
      <c r="M191" s="51" t="e">
        <f>SUMIFS(#REF!,Histo!A:A,B191,#REF!,D191)</f>
        <v>#REF!</v>
      </c>
      <c r="N191" s="51"/>
      <c r="O191" s="243"/>
      <c r="P191" s="234"/>
      <c r="Q191" s="228"/>
    </row>
    <row r="192" spans="2:17" ht="17.25" thickBot="1">
      <c r="B192" s="11">
        <f>C190</f>
        <v>44387</v>
      </c>
      <c r="C192" s="247"/>
      <c r="D192" s="33">
        <v>5.5</v>
      </c>
      <c r="E192" s="14" t="e">
        <f>SUMIFS(Histo!F:F,Histo!A:A,B192,#REF!,D192)</f>
        <v>#REF!</v>
      </c>
      <c r="F192" s="13" t="e">
        <f>E192/(1+(D192/100))</f>
        <v>#REF!</v>
      </c>
      <c r="G192" s="49" t="e">
        <f>E192-F192</f>
        <v>#REF!</v>
      </c>
      <c r="H192" s="51"/>
      <c r="I192" s="64" t="e">
        <f>SUMIFS(#REF!,Histo!A:A,B192,#REF!,D192,#REF!,"Herbergement")</f>
        <v>#REF!</v>
      </c>
      <c r="J192" s="51"/>
      <c r="K192" s="51" t="e">
        <f>SUMIFS(Histo!F:F,Histo!A:A,B192,#REF!,D192,#REF!,"Vente")+SUMIFS(#REF!,Histo!A:A,B192,#REF!,D192,#REF!,"Herbergement")</f>
        <v>#REF!</v>
      </c>
      <c r="L192" s="51"/>
      <c r="M192" s="51" t="e">
        <f>SUMIFS(#REF!,Histo!A:A,B192,#REF!,D192)</f>
        <v>#REF!</v>
      </c>
      <c r="N192" s="51"/>
      <c r="O192" s="243"/>
      <c r="P192" s="234"/>
      <c r="Q192" s="228"/>
    </row>
    <row r="193" spans="2:17" ht="17.25" thickBot="1">
      <c r="B193" s="11">
        <v>44387</v>
      </c>
      <c r="C193" s="248"/>
      <c r="D193" s="33" t="s">
        <v>113</v>
      </c>
      <c r="E193" s="14" t="e">
        <f>SUM(E190:E192)</f>
        <v>#REF!</v>
      </c>
      <c r="F193" s="14" t="e">
        <f>SUM(F190:F192)</f>
        <v>#REF!</v>
      </c>
      <c r="G193" s="14" t="e">
        <f>SUM(G190:G192)</f>
        <v>#REF!</v>
      </c>
      <c r="H193" s="51"/>
      <c r="I193" s="65" t="e">
        <f>SUM(I190:I192)</f>
        <v>#REF!</v>
      </c>
      <c r="J193" s="56"/>
      <c r="K193" s="55" t="e">
        <f>SUM(K190:K192)</f>
        <v>#REF!</v>
      </c>
      <c r="L193" s="56"/>
      <c r="M193" s="55" t="e">
        <f>SUM(M190:M192)</f>
        <v>#REF!</v>
      </c>
      <c r="N193" s="51"/>
      <c r="O193" s="243"/>
      <c r="P193" s="235"/>
      <c r="Q193" s="229"/>
    </row>
    <row r="194" spans="2:17" ht="17.25" thickBot="1">
      <c r="B194" s="11">
        <f>C194</f>
        <v>44388</v>
      </c>
      <c r="C194" s="246">
        <v>44388</v>
      </c>
      <c r="D194" s="33">
        <v>20</v>
      </c>
      <c r="E194" s="14" t="e">
        <f>SUMIFS(Histo!F:F,Histo!A:A,B194,#REF!,D194)</f>
        <v>#REF!</v>
      </c>
      <c r="F194" s="13" t="e">
        <f>E194/(1+(D194/100))</f>
        <v>#REF!</v>
      </c>
      <c r="G194" s="49" t="e">
        <f>E194-F194</f>
        <v>#REF!</v>
      </c>
      <c r="H194" s="51"/>
      <c r="I194" s="64" t="e">
        <f>SUMIFS(#REF!,Histo!A:A,B194,#REF!,D194,#REF!,"Herbergement")</f>
        <v>#REF!</v>
      </c>
      <c r="J194" s="51"/>
      <c r="K194" s="51" t="e">
        <f>SUMIFS(Histo!F:F,Histo!A:A,B194,#REF!,D194,#REF!,"Vente")+SUMIFS(#REF!,Histo!A:A,B194,#REF!,D194,#REF!,"Herbergement")</f>
        <v>#REF!</v>
      </c>
      <c r="L194" s="51"/>
      <c r="M194" s="51" t="e">
        <f>SUMIFS(#REF!,Histo!A:A,B194,#REF!,D194)</f>
        <v>#REF!</v>
      </c>
      <c r="N194" s="51"/>
      <c r="O194" s="242" t="e">
        <f>SUMIFS(Histo!F:F,Histo!A:A,C194,Histo!#REF!,$O$4)</f>
        <v>#REF!</v>
      </c>
      <c r="P194" s="233" t="e">
        <f>SUMIFS(Histo!F:F,Histo!A:A,C194,Histo!#REF!,"Cash")</f>
        <v>#REF!</v>
      </c>
      <c r="Q194" s="227" t="e">
        <f>SUMIFS(Histo!F:F,Histo!A:A,C194,Histo!#REF!,"CV")</f>
        <v>#REF!</v>
      </c>
    </row>
    <row r="195" spans="2:17" ht="17.25" thickBot="1">
      <c r="B195" s="11">
        <f>C194</f>
        <v>44388</v>
      </c>
      <c r="C195" s="247"/>
      <c r="D195" s="33">
        <v>10</v>
      </c>
      <c r="E195" s="14" t="e">
        <f>SUMIFS(Histo!F:F,Histo!A:A,B195,#REF!,D195)</f>
        <v>#REF!</v>
      </c>
      <c r="F195" s="13" t="e">
        <f>E195/(1+(D195/100))</f>
        <v>#REF!</v>
      </c>
      <c r="G195" s="49" t="e">
        <f>E195-F195</f>
        <v>#REF!</v>
      </c>
      <c r="H195" s="51"/>
      <c r="I195" s="64" t="e">
        <f>SUMIFS(#REF!,Histo!A:A,B195,#REF!,D195,#REF!,"Herbergement")</f>
        <v>#REF!</v>
      </c>
      <c r="J195" s="51"/>
      <c r="K195" s="51" t="e">
        <f>SUMIFS(Histo!F:F,Histo!A:A,B195,#REF!,D195,#REF!,"Vente")+SUMIFS(#REF!,Histo!A:A,B195,#REF!,D195,#REF!,"Herbergement")</f>
        <v>#REF!</v>
      </c>
      <c r="L195" s="51"/>
      <c r="M195" s="51" t="e">
        <f>SUMIFS(#REF!,Histo!A:A,B195,#REF!,D195)</f>
        <v>#REF!</v>
      </c>
      <c r="N195" s="51"/>
      <c r="O195" s="243"/>
      <c r="P195" s="234"/>
      <c r="Q195" s="228"/>
    </row>
    <row r="196" spans="2:17" ht="17.25" thickBot="1">
      <c r="B196" s="11">
        <f>C194</f>
        <v>44388</v>
      </c>
      <c r="C196" s="247"/>
      <c r="D196" s="33">
        <v>5.5</v>
      </c>
      <c r="E196" s="14" t="e">
        <f>SUMIFS(Histo!F:F,Histo!A:A,B196,#REF!,D196)</f>
        <v>#REF!</v>
      </c>
      <c r="F196" s="13" t="e">
        <f>E196/(1+(D196/100))</f>
        <v>#REF!</v>
      </c>
      <c r="G196" s="49" t="e">
        <f>E196-F196</f>
        <v>#REF!</v>
      </c>
      <c r="H196" s="51"/>
      <c r="I196" s="64" t="e">
        <f>SUMIFS(#REF!,Histo!A:A,B196,#REF!,D196,#REF!,"Herbergement")</f>
        <v>#REF!</v>
      </c>
      <c r="J196" s="51"/>
      <c r="K196" s="51" t="e">
        <f>SUMIFS(Histo!F:F,Histo!A:A,B196,#REF!,D196,#REF!,"Vente")+SUMIFS(#REF!,Histo!A:A,B196,#REF!,D196,#REF!,"Herbergement")</f>
        <v>#REF!</v>
      </c>
      <c r="L196" s="51"/>
      <c r="M196" s="51" t="e">
        <f>SUMIFS(#REF!,Histo!A:A,B196,#REF!,D196)</f>
        <v>#REF!</v>
      </c>
      <c r="N196" s="51"/>
      <c r="O196" s="243"/>
      <c r="P196" s="234"/>
      <c r="Q196" s="228"/>
    </row>
    <row r="197" spans="2:17" ht="17.25" thickBot="1">
      <c r="B197" s="11">
        <v>44388</v>
      </c>
      <c r="C197" s="248"/>
      <c r="D197" s="33" t="s">
        <v>113</v>
      </c>
      <c r="E197" s="14" t="e">
        <f>SUM(E194:E196)</f>
        <v>#REF!</v>
      </c>
      <c r="F197" s="14" t="e">
        <f>SUM(F194:F196)</f>
        <v>#REF!</v>
      </c>
      <c r="G197" s="14" t="e">
        <f>SUM(G194:G196)</f>
        <v>#REF!</v>
      </c>
      <c r="H197" s="51"/>
      <c r="I197" s="65" t="e">
        <f>SUM(I194:I196)</f>
        <v>#REF!</v>
      </c>
      <c r="J197" s="56"/>
      <c r="K197" s="55" t="e">
        <f>SUM(K194:K196)</f>
        <v>#REF!</v>
      </c>
      <c r="L197" s="56"/>
      <c r="M197" s="55" t="e">
        <f>SUM(M194:M196)</f>
        <v>#REF!</v>
      </c>
      <c r="N197" s="51"/>
      <c r="O197" s="243"/>
      <c r="P197" s="235"/>
      <c r="Q197" s="229"/>
    </row>
    <row r="198" spans="2:17" ht="17.25" thickBot="1">
      <c r="B198" s="11">
        <f>C198</f>
        <v>44389</v>
      </c>
      <c r="C198" s="246">
        <v>44389</v>
      </c>
      <c r="D198" s="33">
        <v>20</v>
      </c>
      <c r="E198" s="14" t="e">
        <f>SUMIFS(Histo!F:F,Histo!A:A,B198,#REF!,D198)</f>
        <v>#REF!</v>
      </c>
      <c r="F198" s="13" t="e">
        <f>E198/(1+(D198/100))</f>
        <v>#REF!</v>
      </c>
      <c r="G198" s="49" t="e">
        <f>E198-F198</f>
        <v>#REF!</v>
      </c>
      <c r="H198" s="51"/>
      <c r="I198" s="64" t="e">
        <f>SUMIFS(#REF!,Histo!A:A,B198,#REF!,D198,#REF!,"Herbergement")</f>
        <v>#REF!</v>
      </c>
      <c r="J198" s="51"/>
      <c r="K198" s="51" t="e">
        <f>SUMIFS(Histo!F:F,Histo!A:A,B198,#REF!,D198,#REF!,"Vente")+SUMIFS(#REF!,Histo!A:A,B198,#REF!,D198,#REF!,"Herbergement")</f>
        <v>#REF!</v>
      </c>
      <c r="L198" s="51"/>
      <c r="M198" s="51" t="e">
        <f>SUMIFS(#REF!,Histo!A:A,B198,#REF!,D198)</f>
        <v>#REF!</v>
      </c>
      <c r="N198" s="51"/>
      <c r="O198" s="242" t="e">
        <f>SUMIFS(Histo!F:F,Histo!A:A,C198,Histo!#REF!,$O$4)</f>
        <v>#REF!</v>
      </c>
      <c r="P198" s="233" t="e">
        <f>SUMIFS(Histo!F:F,Histo!A:A,C198,Histo!#REF!,"Cash")</f>
        <v>#REF!</v>
      </c>
      <c r="Q198" s="227" t="e">
        <f>SUMIFS(Histo!F:F,Histo!A:A,C198,Histo!#REF!,"CV")</f>
        <v>#REF!</v>
      </c>
    </row>
    <row r="199" spans="2:17" ht="17.25" thickBot="1">
      <c r="B199" s="11">
        <f>C198</f>
        <v>44389</v>
      </c>
      <c r="C199" s="247"/>
      <c r="D199" s="33">
        <v>10</v>
      </c>
      <c r="E199" s="14" t="e">
        <f>SUMIFS(Histo!F:F,Histo!A:A,B199,#REF!,D199)</f>
        <v>#REF!</v>
      </c>
      <c r="F199" s="13" t="e">
        <f>E199/(1+(D199/100))</f>
        <v>#REF!</v>
      </c>
      <c r="G199" s="49" t="e">
        <f>E199-F199</f>
        <v>#REF!</v>
      </c>
      <c r="H199" s="51"/>
      <c r="I199" s="64" t="e">
        <f>SUMIFS(#REF!,Histo!A:A,B199,#REF!,D199,#REF!,"Herbergement")</f>
        <v>#REF!</v>
      </c>
      <c r="J199" s="51"/>
      <c r="K199" s="51" t="e">
        <f>SUMIFS(Histo!F:F,Histo!A:A,B199,#REF!,D199,#REF!,"Vente")+SUMIFS(#REF!,Histo!A:A,B199,#REF!,D199,#REF!,"Herbergement")</f>
        <v>#REF!</v>
      </c>
      <c r="L199" s="51"/>
      <c r="M199" s="51" t="e">
        <f>SUMIFS(#REF!,Histo!A:A,B199,#REF!,D199)</f>
        <v>#REF!</v>
      </c>
      <c r="N199" s="51"/>
      <c r="O199" s="243"/>
      <c r="P199" s="234"/>
      <c r="Q199" s="228"/>
    </row>
    <row r="200" spans="2:17" ht="17.25" thickBot="1">
      <c r="B200" s="11">
        <f>C198</f>
        <v>44389</v>
      </c>
      <c r="C200" s="247"/>
      <c r="D200" s="33">
        <v>5.5</v>
      </c>
      <c r="E200" s="14" t="e">
        <f>SUMIFS(Histo!F:F,Histo!A:A,B200,#REF!,D200)</f>
        <v>#REF!</v>
      </c>
      <c r="F200" s="13" t="e">
        <f>E200/(1+(D200/100))</f>
        <v>#REF!</v>
      </c>
      <c r="G200" s="49" t="e">
        <f>E200-F200</f>
        <v>#REF!</v>
      </c>
      <c r="H200" s="51"/>
      <c r="I200" s="64" t="e">
        <f>SUMIFS(#REF!,Histo!A:A,B200,#REF!,D200,#REF!,"Herbergement")</f>
        <v>#REF!</v>
      </c>
      <c r="J200" s="51"/>
      <c r="K200" s="51" t="e">
        <f>SUMIFS(Histo!F:F,Histo!A:A,B200,#REF!,D200,#REF!,"Vente")+SUMIFS(#REF!,Histo!A:A,B200,#REF!,D200,#REF!,"Herbergement")</f>
        <v>#REF!</v>
      </c>
      <c r="L200" s="51"/>
      <c r="M200" s="51" t="e">
        <f>SUMIFS(#REF!,Histo!A:A,B200,#REF!,D200)</f>
        <v>#REF!</v>
      </c>
      <c r="N200" s="51"/>
      <c r="O200" s="243"/>
      <c r="P200" s="234"/>
      <c r="Q200" s="228"/>
    </row>
    <row r="201" spans="2:17" ht="17.25" thickBot="1">
      <c r="B201" s="11">
        <v>44389</v>
      </c>
      <c r="C201" s="248"/>
      <c r="D201" s="33" t="s">
        <v>113</v>
      </c>
      <c r="E201" s="14" t="e">
        <f>SUM(E198:E200)</f>
        <v>#REF!</v>
      </c>
      <c r="F201" s="14" t="e">
        <f>SUM(F198:F200)</f>
        <v>#REF!</v>
      </c>
      <c r="G201" s="14" t="e">
        <f>SUM(G198:G200)</f>
        <v>#REF!</v>
      </c>
      <c r="H201" s="51"/>
      <c r="I201" s="65" t="e">
        <f>SUM(I198:I200)</f>
        <v>#REF!</v>
      </c>
      <c r="J201" s="56"/>
      <c r="K201" s="55" t="e">
        <f>SUM(K198:K200)</f>
        <v>#REF!</v>
      </c>
      <c r="L201" s="56"/>
      <c r="M201" s="55" t="e">
        <f>SUM(M198:M200)</f>
        <v>#REF!</v>
      </c>
      <c r="N201" s="51"/>
      <c r="O201" s="243"/>
      <c r="P201" s="235"/>
      <c r="Q201" s="229"/>
    </row>
    <row r="202" spans="2:17" ht="17.25" thickBot="1">
      <c r="B202" s="11">
        <f>C202</f>
        <v>44390</v>
      </c>
      <c r="C202" s="246">
        <v>44390</v>
      </c>
      <c r="D202" s="33">
        <v>20</v>
      </c>
      <c r="E202" s="14" t="e">
        <f>SUMIFS(Histo!F:F,Histo!A:A,B202,#REF!,D202)</f>
        <v>#REF!</v>
      </c>
      <c r="F202" s="13" t="e">
        <f>E202/(1+(D202/100))</f>
        <v>#REF!</v>
      </c>
      <c r="G202" s="49" t="e">
        <f>E202-F202</f>
        <v>#REF!</v>
      </c>
      <c r="H202" s="51"/>
      <c r="I202" s="64" t="e">
        <f>SUMIFS(#REF!,Histo!A:A,B202,#REF!,D202,#REF!,"Herbergement")</f>
        <v>#REF!</v>
      </c>
      <c r="J202" s="51"/>
      <c r="K202" s="51" t="e">
        <f>SUMIFS(Histo!F:F,Histo!A:A,B202,#REF!,D202,#REF!,"Vente")+SUMIFS(#REF!,Histo!A:A,B202,#REF!,D202,#REF!,"Herbergement")</f>
        <v>#REF!</v>
      </c>
      <c r="L202" s="51"/>
      <c r="M202" s="51" t="e">
        <f>SUMIFS(#REF!,Histo!A:A,B202,#REF!,D202)</f>
        <v>#REF!</v>
      </c>
      <c r="N202" s="51"/>
      <c r="O202" s="242" t="e">
        <f>SUMIFS(Histo!F:F,Histo!A:A,C202,Histo!#REF!,$O$4)</f>
        <v>#REF!</v>
      </c>
      <c r="P202" s="233" t="e">
        <f>SUMIFS(Histo!F:F,Histo!A:A,C202,Histo!#REF!,"Cash")</f>
        <v>#REF!</v>
      </c>
      <c r="Q202" s="227" t="e">
        <f>SUMIFS(Histo!F:F,Histo!A:A,C202,Histo!#REF!,"CV")</f>
        <v>#REF!</v>
      </c>
    </row>
    <row r="203" spans="2:17" ht="17.25" thickBot="1">
      <c r="B203" s="11">
        <f>C202</f>
        <v>44390</v>
      </c>
      <c r="C203" s="247"/>
      <c r="D203" s="33">
        <v>10</v>
      </c>
      <c r="E203" s="14" t="e">
        <f>SUMIFS(Histo!F:F,Histo!A:A,B203,#REF!,D203)</f>
        <v>#REF!</v>
      </c>
      <c r="F203" s="13" t="e">
        <f>E203/(1+(D203/100))</f>
        <v>#REF!</v>
      </c>
      <c r="G203" s="49" t="e">
        <f>E203-F203</f>
        <v>#REF!</v>
      </c>
      <c r="H203" s="51"/>
      <c r="I203" s="64" t="e">
        <f>SUMIFS(#REF!,Histo!A:A,B203,#REF!,D203,#REF!,"Herbergement")</f>
        <v>#REF!</v>
      </c>
      <c r="J203" s="51"/>
      <c r="K203" s="51" t="e">
        <f>SUMIFS(Histo!F:F,Histo!A:A,B203,#REF!,D203,#REF!,"Vente")+SUMIFS(#REF!,Histo!A:A,B203,#REF!,D203,#REF!,"Herbergement")</f>
        <v>#REF!</v>
      </c>
      <c r="L203" s="51"/>
      <c r="M203" s="51" t="e">
        <f>SUMIFS(#REF!,Histo!A:A,B203,#REF!,D203)</f>
        <v>#REF!</v>
      </c>
      <c r="N203" s="51"/>
      <c r="O203" s="243"/>
      <c r="P203" s="234"/>
      <c r="Q203" s="228"/>
    </row>
    <row r="204" spans="2:17" ht="17.25" thickBot="1">
      <c r="B204" s="11">
        <f>C202</f>
        <v>44390</v>
      </c>
      <c r="C204" s="247"/>
      <c r="D204" s="33">
        <v>5.5</v>
      </c>
      <c r="E204" s="14" t="e">
        <f>SUMIFS(Histo!F:F,Histo!A:A,B204,#REF!,D204)</f>
        <v>#REF!</v>
      </c>
      <c r="F204" s="13" t="e">
        <f>E204/(1+(D204/100))</f>
        <v>#REF!</v>
      </c>
      <c r="G204" s="49" t="e">
        <f>E204-F204</f>
        <v>#REF!</v>
      </c>
      <c r="H204" s="51"/>
      <c r="I204" s="64" t="e">
        <f>SUMIFS(#REF!,Histo!A:A,B204,#REF!,D204,#REF!,"Herbergement")</f>
        <v>#REF!</v>
      </c>
      <c r="J204" s="51"/>
      <c r="K204" s="51" t="e">
        <f>SUMIFS(Histo!F:F,Histo!A:A,B204,#REF!,D204,#REF!,"Vente")+SUMIFS(#REF!,Histo!A:A,B204,#REF!,D204,#REF!,"Herbergement")</f>
        <v>#REF!</v>
      </c>
      <c r="L204" s="51"/>
      <c r="M204" s="51" t="e">
        <f>SUMIFS(#REF!,Histo!A:A,B204,#REF!,D204)</f>
        <v>#REF!</v>
      </c>
      <c r="N204" s="51"/>
      <c r="O204" s="243"/>
      <c r="P204" s="234"/>
      <c r="Q204" s="228"/>
    </row>
    <row r="205" spans="2:17" ht="17.25" thickBot="1">
      <c r="B205" s="11">
        <v>44390</v>
      </c>
      <c r="C205" s="248"/>
      <c r="D205" s="33" t="s">
        <v>113</v>
      </c>
      <c r="E205" s="14" t="e">
        <f>SUM(E202:E204)</f>
        <v>#REF!</v>
      </c>
      <c r="F205" s="14" t="e">
        <f>SUM(F202:F204)</f>
        <v>#REF!</v>
      </c>
      <c r="G205" s="14" t="e">
        <f>SUM(G202:G204)</f>
        <v>#REF!</v>
      </c>
      <c r="H205" s="51"/>
      <c r="I205" s="65" t="e">
        <f>SUM(I202:I204)</f>
        <v>#REF!</v>
      </c>
      <c r="J205" s="56"/>
      <c r="K205" s="55" t="e">
        <f>SUM(K202:K204)</f>
        <v>#REF!</v>
      </c>
      <c r="L205" s="56"/>
      <c r="M205" s="55" t="e">
        <f>SUM(M202:M204)</f>
        <v>#REF!</v>
      </c>
      <c r="N205" s="51"/>
      <c r="O205" s="243"/>
      <c r="P205" s="235"/>
      <c r="Q205" s="229"/>
    </row>
    <row r="206" spans="2:17" ht="17.25" thickBot="1">
      <c r="B206" s="11">
        <f>C206</f>
        <v>44391</v>
      </c>
      <c r="C206" s="246">
        <v>44391</v>
      </c>
      <c r="D206" s="33">
        <v>20</v>
      </c>
      <c r="E206" s="14" t="e">
        <f>SUMIFS(Histo!F:F,Histo!A:A,B206,#REF!,D206)</f>
        <v>#REF!</v>
      </c>
      <c r="F206" s="13" t="e">
        <f>E206/(1+(D206/100))</f>
        <v>#REF!</v>
      </c>
      <c r="G206" s="49" t="e">
        <f>E206-F206</f>
        <v>#REF!</v>
      </c>
      <c r="H206" s="51"/>
      <c r="I206" s="64" t="e">
        <f>SUMIFS(#REF!,Histo!A:A,B206,#REF!,D206,#REF!,"Herbergement")</f>
        <v>#REF!</v>
      </c>
      <c r="J206" s="51"/>
      <c r="K206" s="51" t="e">
        <f>SUMIFS(Histo!F:F,Histo!A:A,B206,#REF!,D206,#REF!,"Vente")+SUMIFS(#REF!,Histo!A:A,B206,#REF!,D206,#REF!,"Herbergement")</f>
        <v>#REF!</v>
      </c>
      <c r="L206" s="51"/>
      <c r="M206" s="51" t="e">
        <f>SUMIFS(#REF!,Histo!A:A,B206,#REF!,D206)</f>
        <v>#REF!</v>
      </c>
      <c r="N206" s="51"/>
      <c r="O206" s="242" t="e">
        <f>SUMIFS(Histo!F:F,Histo!A:A,C206,Histo!#REF!,$O$4)</f>
        <v>#REF!</v>
      </c>
      <c r="P206" s="233" t="e">
        <f>SUMIFS(Histo!F:F,Histo!A:A,C206,Histo!#REF!,"Cash")</f>
        <v>#REF!</v>
      </c>
      <c r="Q206" s="227" t="e">
        <f>SUMIFS(Histo!F:F,Histo!A:A,C206,Histo!#REF!,"CV")</f>
        <v>#REF!</v>
      </c>
    </row>
    <row r="207" spans="2:17" ht="17.25" thickBot="1">
      <c r="B207" s="11">
        <f>C206</f>
        <v>44391</v>
      </c>
      <c r="C207" s="247"/>
      <c r="D207" s="33">
        <v>10</v>
      </c>
      <c r="E207" s="14" t="e">
        <f>SUMIFS(Histo!F:F,Histo!A:A,B207,#REF!,D207)</f>
        <v>#REF!</v>
      </c>
      <c r="F207" s="13" t="e">
        <f>E207/(1+(D207/100))</f>
        <v>#REF!</v>
      </c>
      <c r="G207" s="49" t="e">
        <f>E207-F207</f>
        <v>#REF!</v>
      </c>
      <c r="H207" s="51"/>
      <c r="I207" s="64" t="e">
        <f>SUMIFS(#REF!,Histo!A:A,B207,#REF!,D207,#REF!,"Herbergement")</f>
        <v>#REF!</v>
      </c>
      <c r="J207" s="51"/>
      <c r="K207" s="51" t="e">
        <f>SUMIFS(Histo!F:F,Histo!A:A,B207,#REF!,D207,#REF!,"Vente")+SUMIFS(#REF!,Histo!A:A,B207,#REF!,D207,#REF!,"Herbergement")</f>
        <v>#REF!</v>
      </c>
      <c r="L207" s="51"/>
      <c r="M207" s="51" t="e">
        <f>SUMIFS(#REF!,Histo!A:A,B207,#REF!,D207)</f>
        <v>#REF!</v>
      </c>
      <c r="N207" s="51"/>
      <c r="O207" s="243"/>
      <c r="P207" s="234"/>
      <c r="Q207" s="228"/>
    </row>
    <row r="208" spans="2:17" ht="17.25" thickBot="1">
      <c r="B208" s="11">
        <f>C206</f>
        <v>44391</v>
      </c>
      <c r="C208" s="247"/>
      <c r="D208" s="33">
        <v>5.5</v>
      </c>
      <c r="E208" s="14" t="e">
        <f>SUMIFS(Histo!F:F,Histo!A:A,B208,#REF!,D208)</f>
        <v>#REF!</v>
      </c>
      <c r="F208" s="13" t="e">
        <f>E208/(1+(D208/100))</f>
        <v>#REF!</v>
      </c>
      <c r="G208" s="49" t="e">
        <f>E208-F208</f>
        <v>#REF!</v>
      </c>
      <c r="H208" s="51"/>
      <c r="I208" s="64" t="e">
        <f>SUMIFS(#REF!,Histo!A:A,B208,#REF!,D208,#REF!,"Herbergement")</f>
        <v>#REF!</v>
      </c>
      <c r="J208" s="51"/>
      <c r="K208" s="51" t="e">
        <f>SUMIFS(Histo!F:F,Histo!A:A,B208,#REF!,D208,#REF!,"Vente")+SUMIFS(#REF!,Histo!A:A,B208,#REF!,D208,#REF!,"Herbergement")</f>
        <v>#REF!</v>
      </c>
      <c r="L208" s="51"/>
      <c r="M208" s="51" t="e">
        <f>SUMIFS(#REF!,Histo!A:A,B208,#REF!,D208)</f>
        <v>#REF!</v>
      </c>
      <c r="N208" s="51"/>
      <c r="O208" s="243"/>
      <c r="P208" s="234"/>
      <c r="Q208" s="228"/>
    </row>
    <row r="209" spans="2:17" ht="17.25" thickBot="1">
      <c r="B209" s="11">
        <v>44391</v>
      </c>
      <c r="C209" s="248"/>
      <c r="D209" s="33" t="s">
        <v>113</v>
      </c>
      <c r="E209" s="14" t="e">
        <f>SUM(E206:E208)</f>
        <v>#REF!</v>
      </c>
      <c r="F209" s="14" t="e">
        <f>SUM(F206:F208)</f>
        <v>#REF!</v>
      </c>
      <c r="G209" s="14" t="e">
        <f>SUM(G206:G208)</f>
        <v>#REF!</v>
      </c>
      <c r="H209" s="51"/>
      <c r="I209" s="65" t="e">
        <f>SUM(I206:I208)</f>
        <v>#REF!</v>
      </c>
      <c r="J209" s="56"/>
      <c r="K209" s="55" t="e">
        <f>SUM(K206:K208)</f>
        <v>#REF!</v>
      </c>
      <c r="L209" s="56"/>
      <c r="M209" s="55" t="e">
        <f>SUM(M206:M208)</f>
        <v>#REF!</v>
      </c>
      <c r="N209" s="51"/>
      <c r="O209" s="243"/>
      <c r="P209" s="235"/>
      <c r="Q209" s="229"/>
    </row>
    <row r="210" spans="2:17" ht="17.25" thickBot="1">
      <c r="B210" s="11">
        <f>C210</f>
        <v>44392</v>
      </c>
      <c r="C210" s="246">
        <v>44392</v>
      </c>
      <c r="D210" s="33">
        <v>20</v>
      </c>
      <c r="E210" s="14" t="e">
        <f>SUMIFS(Histo!F:F,Histo!A:A,B210,#REF!,D210)</f>
        <v>#REF!</v>
      </c>
      <c r="F210" s="13" t="e">
        <f>E210/(1+(D210/100))</f>
        <v>#REF!</v>
      </c>
      <c r="G210" s="49" t="e">
        <f>E210-F210</f>
        <v>#REF!</v>
      </c>
      <c r="H210" s="51"/>
      <c r="I210" s="64" t="e">
        <f>SUMIFS(#REF!,Histo!A:A,B210,#REF!,D210,#REF!,"Herbergement")</f>
        <v>#REF!</v>
      </c>
      <c r="J210" s="51"/>
      <c r="K210" s="51" t="e">
        <f>SUMIFS(Histo!F:F,Histo!A:A,B210,#REF!,D210,#REF!,"Vente")+SUMIFS(#REF!,Histo!A:A,B210,#REF!,D210,#REF!,"Herbergement")</f>
        <v>#REF!</v>
      </c>
      <c r="L210" s="51"/>
      <c r="M210" s="51" t="e">
        <f>SUMIFS(#REF!,Histo!A:A,B210,#REF!,D210)</f>
        <v>#REF!</v>
      </c>
      <c r="N210" s="51"/>
      <c r="O210" s="242" t="e">
        <f>SUMIFS(Histo!F:F,Histo!A:A,C210,Histo!#REF!,$O$4)</f>
        <v>#REF!</v>
      </c>
      <c r="P210" s="233" t="e">
        <f>SUMIFS(Histo!F:F,Histo!A:A,C210,Histo!#REF!,"Cash")</f>
        <v>#REF!</v>
      </c>
      <c r="Q210" s="227" t="e">
        <f>SUMIFS(Histo!F:F,Histo!A:A,C210,Histo!#REF!,"CV")</f>
        <v>#REF!</v>
      </c>
    </row>
    <row r="211" spans="2:17" ht="17.25" thickBot="1">
      <c r="B211" s="11">
        <f>C210</f>
        <v>44392</v>
      </c>
      <c r="C211" s="247"/>
      <c r="D211" s="33">
        <v>10</v>
      </c>
      <c r="E211" s="14" t="e">
        <f>SUMIFS(Histo!F:F,Histo!A:A,B211,#REF!,D211)</f>
        <v>#REF!</v>
      </c>
      <c r="F211" s="13" t="e">
        <f>E211/(1+(D211/100))</f>
        <v>#REF!</v>
      </c>
      <c r="G211" s="49" t="e">
        <f>E211-F211</f>
        <v>#REF!</v>
      </c>
      <c r="H211" s="51"/>
      <c r="I211" s="64" t="e">
        <f>SUMIFS(#REF!,Histo!A:A,B211,#REF!,D211,#REF!,"Herbergement")</f>
        <v>#REF!</v>
      </c>
      <c r="J211" s="51"/>
      <c r="K211" s="51" t="e">
        <f>SUMIFS(Histo!F:F,Histo!A:A,B211,#REF!,D211,#REF!,"Vente")+SUMIFS(#REF!,Histo!A:A,B211,#REF!,D211,#REF!,"Herbergement")</f>
        <v>#REF!</v>
      </c>
      <c r="L211" s="51"/>
      <c r="M211" s="51" t="e">
        <f>SUMIFS(#REF!,Histo!A:A,B211,#REF!,D211)</f>
        <v>#REF!</v>
      </c>
      <c r="N211" s="51"/>
      <c r="O211" s="243"/>
      <c r="P211" s="234"/>
      <c r="Q211" s="228"/>
    </row>
    <row r="212" spans="2:17" ht="17.25" thickBot="1">
      <c r="B212" s="11">
        <f>C210</f>
        <v>44392</v>
      </c>
      <c r="C212" s="247"/>
      <c r="D212" s="33">
        <v>5.5</v>
      </c>
      <c r="E212" s="14" t="e">
        <f>SUMIFS(Histo!F:F,Histo!A:A,B212,#REF!,D212)</f>
        <v>#REF!</v>
      </c>
      <c r="F212" s="13" t="e">
        <f>E212/(1+(D212/100))</f>
        <v>#REF!</v>
      </c>
      <c r="G212" s="49" t="e">
        <f>E212-F212</f>
        <v>#REF!</v>
      </c>
      <c r="H212" s="51"/>
      <c r="I212" s="64" t="e">
        <f>SUMIFS(#REF!,Histo!A:A,B212,#REF!,D212,#REF!,"Herbergement")</f>
        <v>#REF!</v>
      </c>
      <c r="J212" s="51"/>
      <c r="K212" s="51" t="e">
        <f>SUMIFS(Histo!F:F,Histo!A:A,B212,#REF!,D212,#REF!,"Vente")+SUMIFS(#REF!,Histo!A:A,B212,#REF!,D212,#REF!,"Herbergement")</f>
        <v>#REF!</v>
      </c>
      <c r="L212" s="51"/>
      <c r="M212" s="51" t="e">
        <f>SUMIFS(#REF!,Histo!A:A,B212,#REF!,D212)</f>
        <v>#REF!</v>
      </c>
      <c r="N212" s="51"/>
      <c r="O212" s="243"/>
      <c r="P212" s="234"/>
      <c r="Q212" s="228"/>
    </row>
    <row r="213" spans="2:17" ht="17.25" thickBot="1">
      <c r="B213" s="11">
        <v>44392</v>
      </c>
      <c r="C213" s="248"/>
      <c r="D213" s="33" t="s">
        <v>113</v>
      </c>
      <c r="E213" s="14" t="e">
        <f>SUM(E210:E212)</f>
        <v>#REF!</v>
      </c>
      <c r="F213" s="14" t="e">
        <f>SUM(F210:F212)</f>
        <v>#REF!</v>
      </c>
      <c r="G213" s="14" t="e">
        <f>SUM(G210:G212)</f>
        <v>#REF!</v>
      </c>
      <c r="H213" s="51"/>
      <c r="I213" s="65" t="e">
        <f>SUM(I210:I212)</f>
        <v>#REF!</v>
      </c>
      <c r="J213" s="56"/>
      <c r="K213" s="55" t="e">
        <f>SUM(K210:K212)</f>
        <v>#REF!</v>
      </c>
      <c r="L213" s="56"/>
      <c r="M213" s="55" t="e">
        <f>SUM(M210:M212)</f>
        <v>#REF!</v>
      </c>
      <c r="N213" s="51"/>
      <c r="O213" s="243"/>
      <c r="P213" s="235"/>
      <c r="Q213" s="229"/>
    </row>
    <row r="214" spans="2:17" ht="17.25" thickBot="1">
      <c r="B214" s="11">
        <f>C214</f>
        <v>44393</v>
      </c>
      <c r="C214" s="246">
        <v>44393</v>
      </c>
      <c r="D214" s="33">
        <v>20</v>
      </c>
      <c r="E214" s="14" t="e">
        <f>SUMIFS(Histo!F:F,Histo!A:A,B214,#REF!,D214)</f>
        <v>#REF!</v>
      </c>
      <c r="F214" s="13" t="e">
        <f>E214/(1+(D214/100))</f>
        <v>#REF!</v>
      </c>
      <c r="G214" s="49" t="e">
        <f>E214-F214</f>
        <v>#REF!</v>
      </c>
      <c r="H214" s="51"/>
      <c r="I214" s="64" t="e">
        <f>SUMIFS(#REF!,Histo!A:A,B214,#REF!,D214,#REF!,"Herbergement")</f>
        <v>#REF!</v>
      </c>
      <c r="J214" s="51"/>
      <c r="K214" s="51" t="e">
        <f>SUMIFS(Histo!F:F,Histo!A:A,B214,#REF!,D214,#REF!,"Vente")+SUMIFS(#REF!,Histo!A:A,B214,#REF!,D214,#REF!,"Herbergement")</f>
        <v>#REF!</v>
      </c>
      <c r="L214" s="51"/>
      <c r="M214" s="51" t="e">
        <f>SUMIFS(#REF!,Histo!A:A,B214,#REF!,D214)</f>
        <v>#REF!</v>
      </c>
      <c r="N214" s="51"/>
      <c r="O214" s="242" t="e">
        <f>SUMIFS(Histo!F:F,Histo!A:A,C214,Histo!#REF!,$O$4)</f>
        <v>#REF!</v>
      </c>
      <c r="P214" s="233" t="e">
        <f>SUMIFS(Histo!F:F,Histo!A:A,C214,Histo!#REF!,"Cash")</f>
        <v>#REF!</v>
      </c>
      <c r="Q214" s="227" t="e">
        <f>SUMIFS(Histo!F:F,Histo!A:A,C214,Histo!#REF!,"CV")</f>
        <v>#REF!</v>
      </c>
    </row>
    <row r="215" spans="2:17" ht="17.25" thickBot="1">
      <c r="B215" s="11">
        <f>C214</f>
        <v>44393</v>
      </c>
      <c r="C215" s="247"/>
      <c r="D215" s="33">
        <v>10</v>
      </c>
      <c r="E215" s="14" t="e">
        <f>SUMIFS(Histo!F:F,Histo!A:A,B215,#REF!,D215)</f>
        <v>#REF!</v>
      </c>
      <c r="F215" s="13" t="e">
        <f>E215/(1+(D215/100))</f>
        <v>#REF!</v>
      </c>
      <c r="G215" s="49" t="e">
        <f>E215-F215</f>
        <v>#REF!</v>
      </c>
      <c r="H215" s="51"/>
      <c r="I215" s="64" t="e">
        <f>SUMIFS(#REF!,Histo!A:A,B215,#REF!,D215,#REF!,"Herbergement")</f>
        <v>#REF!</v>
      </c>
      <c r="J215" s="51"/>
      <c r="K215" s="51" t="e">
        <f>SUMIFS(Histo!F:F,Histo!A:A,B215,#REF!,D215,#REF!,"Vente")+SUMIFS(#REF!,Histo!A:A,B215,#REF!,D215,#REF!,"Herbergement")</f>
        <v>#REF!</v>
      </c>
      <c r="L215" s="51"/>
      <c r="M215" s="51" t="e">
        <f>SUMIFS(#REF!,Histo!A:A,B215,#REF!,D215)</f>
        <v>#REF!</v>
      </c>
      <c r="N215" s="51"/>
      <c r="O215" s="243"/>
      <c r="P215" s="234"/>
      <c r="Q215" s="228"/>
    </row>
    <row r="216" spans="2:17" ht="17.25" thickBot="1">
      <c r="B216" s="11">
        <f>C214</f>
        <v>44393</v>
      </c>
      <c r="C216" s="247"/>
      <c r="D216" s="33">
        <v>5.5</v>
      </c>
      <c r="E216" s="14" t="e">
        <f>SUMIFS(Histo!F:F,Histo!A:A,B216,#REF!,D216)</f>
        <v>#REF!</v>
      </c>
      <c r="F216" s="13" t="e">
        <f>E216/(1+(D216/100))</f>
        <v>#REF!</v>
      </c>
      <c r="G216" s="49" t="e">
        <f>E216-F216</f>
        <v>#REF!</v>
      </c>
      <c r="H216" s="51"/>
      <c r="I216" s="64" t="e">
        <f>SUMIFS(#REF!,Histo!A:A,B216,#REF!,D216,#REF!,"Herbergement")</f>
        <v>#REF!</v>
      </c>
      <c r="J216" s="51"/>
      <c r="K216" s="51" t="e">
        <f>SUMIFS(Histo!F:F,Histo!A:A,B216,#REF!,D216,#REF!,"Vente")+SUMIFS(#REF!,Histo!A:A,B216,#REF!,D216,#REF!,"Herbergement")</f>
        <v>#REF!</v>
      </c>
      <c r="L216" s="51"/>
      <c r="M216" s="51" t="e">
        <f>SUMIFS(#REF!,Histo!A:A,B216,#REF!,D216)</f>
        <v>#REF!</v>
      </c>
      <c r="N216" s="51"/>
      <c r="O216" s="243"/>
      <c r="P216" s="234"/>
      <c r="Q216" s="228"/>
    </row>
    <row r="217" spans="2:17" ht="17.25" thickBot="1">
      <c r="B217" s="11">
        <v>44393</v>
      </c>
      <c r="C217" s="248"/>
      <c r="D217" s="33" t="s">
        <v>113</v>
      </c>
      <c r="E217" s="14" t="e">
        <f>SUM(E214:E216)</f>
        <v>#REF!</v>
      </c>
      <c r="F217" s="14" t="e">
        <f>SUM(F214:F216)</f>
        <v>#REF!</v>
      </c>
      <c r="G217" s="14" t="e">
        <f>SUM(G214:G216)</f>
        <v>#REF!</v>
      </c>
      <c r="H217" s="51"/>
      <c r="I217" s="65" t="e">
        <f>SUM(I214:I216)</f>
        <v>#REF!</v>
      </c>
      <c r="J217" s="56"/>
      <c r="K217" s="55" t="e">
        <f>SUM(K214:K216)</f>
        <v>#REF!</v>
      </c>
      <c r="L217" s="56"/>
      <c r="M217" s="55" t="e">
        <f>SUM(M214:M216)</f>
        <v>#REF!</v>
      </c>
      <c r="N217" s="51"/>
      <c r="O217" s="243"/>
      <c r="P217" s="235"/>
      <c r="Q217" s="229"/>
    </row>
    <row r="218" spans="2:17" ht="17.25" thickBot="1">
      <c r="B218" s="11">
        <f>C218</f>
        <v>44394</v>
      </c>
      <c r="C218" s="246">
        <v>44394</v>
      </c>
      <c r="D218" s="33">
        <v>20</v>
      </c>
      <c r="E218" s="14" t="e">
        <f>SUMIFS(Histo!F:F,Histo!A:A,B218,#REF!,D218)</f>
        <v>#REF!</v>
      </c>
      <c r="F218" s="13" t="e">
        <f>E218/(1+(D218/100))</f>
        <v>#REF!</v>
      </c>
      <c r="G218" s="49" t="e">
        <f>E218-F218</f>
        <v>#REF!</v>
      </c>
      <c r="H218" s="51"/>
      <c r="I218" s="64" t="e">
        <f>SUMIFS(#REF!,Histo!A:A,B218,#REF!,D218,#REF!,"Herbergement")</f>
        <v>#REF!</v>
      </c>
      <c r="J218" s="51"/>
      <c r="K218" s="51" t="e">
        <f>SUMIFS(Histo!F:F,Histo!A:A,B218,#REF!,D218,#REF!,"Vente")+SUMIFS(#REF!,Histo!A:A,B218,#REF!,D218,#REF!,"Herbergement")</f>
        <v>#REF!</v>
      </c>
      <c r="L218" s="51"/>
      <c r="M218" s="51" t="e">
        <f>SUMIFS(#REF!,Histo!A:A,B218,#REF!,D218)</f>
        <v>#REF!</v>
      </c>
      <c r="N218" s="51"/>
      <c r="O218" s="242" t="e">
        <f>SUMIFS(Histo!F:F,Histo!A:A,C218,Histo!#REF!,$O$4)</f>
        <v>#REF!</v>
      </c>
      <c r="P218" s="233" t="e">
        <f>SUMIFS(Histo!F:F,Histo!A:A,C218,Histo!#REF!,"Cash")</f>
        <v>#REF!</v>
      </c>
      <c r="Q218" s="227" t="e">
        <f>SUMIFS(Histo!F:F,Histo!A:A,C218,Histo!#REF!,"CV")</f>
        <v>#REF!</v>
      </c>
    </row>
    <row r="219" spans="2:17" ht="17.25" thickBot="1">
      <c r="B219" s="11">
        <f>C218</f>
        <v>44394</v>
      </c>
      <c r="C219" s="247"/>
      <c r="D219" s="33">
        <v>10</v>
      </c>
      <c r="E219" s="14" t="e">
        <f>SUMIFS(Histo!F:F,Histo!A:A,B219,#REF!,D219)</f>
        <v>#REF!</v>
      </c>
      <c r="F219" s="13" t="e">
        <f>E219/(1+(D219/100))</f>
        <v>#REF!</v>
      </c>
      <c r="G219" s="49" t="e">
        <f>E219-F219</f>
        <v>#REF!</v>
      </c>
      <c r="H219" s="51"/>
      <c r="I219" s="64" t="e">
        <f>SUMIFS(#REF!,Histo!A:A,B219,#REF!,D219,#REF!,"Herbergement")</f>
        <v>#REF!</v>
      </c>
      <c r="J219" s="51"/>
      <c r="K219" s="51" t="e">
        <f>SUMIFS(Histo!F:F,Histo!A:A,B219,#REF!,D219,#REF!,"Vente")+SUMIFS(#REF!,Histo!A:A,B219,#REF!,D219,#REF!,"Herbergement")</f>
        <v>#REF!</v>
      </c>
      <c r="L219" s="51"/>
      <c r="M219" s="51" t="e">
        <f>SUMIFS(#REF!,Histo!A:A,B219,#REF!,D219)</f>
        <v>#REF!</v>
      </c>
      <c r="N219" s="51"/>
      <c r="O219" s="243"/>
      <c r="P219" s="234"/>
      <c r="Q219" s="228"/>
    </row>
    <row r="220" spans="2:17" ht="17.25" thickBot="1">
      <c r="B220" s="11">
        <f>C218</f>
        <v>44394</v>
      </c>
      <c r="C220" s="247"/>
      <c r="D220" s="33">
        <v>5.5</v>
      </c>
      <c r="E220" s="14" t="e">
        <f>SUMIFS(Histo!F:F,Histo!A:A,B220,#REF!,D220)</f>
        <v>#REF!</v>
      </c>
      <c r="F220" s="13" t="e">
        <f>E220/(1+(D220/100))</f>
        <v>#REF!</v>
      </c>
      <c r="G220" s="49" t="e">
        <f>E220-F220</f>
        <v>#REF!</v>
      </c>
      <c r="H220" s="51"/>
      <c r="I220" s="64" t="e">
        <f>SUMIFS(#REF!,Histo!A:A,B220,#REF!,D220,#REF!,"Herbergement")</f>
        <v>#REF!</v>
      </c>
      <c r="J220" s="51"/>
      <c r="K220" s="51" t="e">
        <f>SUMIFS(Histo!F:F,Histo!A:A,B220,#REF!,D220,#REF!,"Vente")+SUMIFS(#REF!,Histo!A:A,B220,#REF!,D220,#REF!,"Herbergement")</f>
        <v>#REF!</v>
      </c>
      <c r="L220" s="51"/>
      <c r="M220" s="51" t="e">
        <f>SUMIFS(#REF!,Histo!A:A,B220,#REF!,D220)</f>
        <v>#REF!</v>
      </c>
      <c r="N220" s="51"/>
      <c r="O220" s="243"/>
      <c r="P220" s="234"/>
      <c r="Q220" s="228"/>
    </row>
    <row r="221" spans="2:17" ht="17.25" thickBot="1">
      <c r="B221" s="11">
        <v>44394</v>
      </c>
      <c r="C221" s="248"/>
      <c r="D221" s="33" t="s">
        <v>113</v>
      </c>
      <c r="E221" s="14" t="e">
        <f>SUM(E218:E220)</f>
        <v>#REF!</v>
      </c>
      <c r="F221" s="14" t="e">
        <f>SUM(F218:F220)</f>
        <v>#REF!</v>
      </c>
      <c r="G221" s="14" t="e">
        <f>SUM(G218:G220)</f>
        <v>#REF!</v>
      </c>
      <c r="H221" s="51"/>
      <c r="I221" s="65" t="e">
        <f>SUM(I218:I220)</f>
        <v>#REF!</v>
      </c>
      <c r="J221" s="56"/>
      <c r="K221" s="55" t="e">
        <f>SUM(K218:K220)</f>
        <v>#REF!</v>
      </c>
      <c r="L221" s="56"/>
      <c r="M221" s="55" t="e">
        <f>SUM(M218:M220)</f>
        <v>#REF!</v>
      </c>
      <c r="N221" s="51"/>
      <c r="O221" s="243"/>
      <c r="P221" s="235"/>
      <c r="Q221" s="229"/>
    </row>
    <row r="222" spans="2:17" ht="17.25" thickBot="1">
      <c r="B222" s="11">
        <f>C222</f>
        <v>44395</v>
      </c>
      <c r="C222" s="246">
        <v>44395</v>
      </c>
      <c r="D222" s="33">
        <v>20</v>
      </c>
      <c r="E222" s="14" t="e">
        <f>SUMIFS(Histo!F:F,Histo!A:A,B222,#REF!,D222)</f>
        <v>#REF!</v>
      </c>
      <c r="F222" s="13" t="e">
        <f>E222/(1+(D222/100))</f>
        <v>#REF!</v>
      </c>
      <c r="G222" s="49" t="e">
        <f>E222-F222</f>
        <v>#REF!</v>
      </c>
      <c r="H222" s="51"/>
      <c r="I222" s="64" t="e">
        <f>SUMIFS(#REF!,Histo!A:A,B222,#REF!,D222,#REF!,"Herbergement")</f>
        <v>#REF!</v>
      </c>
      <c r="J222" s="51"/>
      <c r="K222" s="51" t="e">
        <f>SUMIFS(Histo!F:F,Histo!A:A,B222,#REF!,D222,#REF!,"Vente")+SUMIFS(#REF!,Histo!A:A,B222,#REF!,D222,#REF!,"Herbergement")</f>
        <v>#REF!</v>
      </c>
      <c r="L222" s="51"/>
      <c r="M222" s="51" t="e">
        <f>SUMIFS(#REF!,Histo!A:A,B222,#REF!,D222)</f>
        <v>#REF!</v>
      </c>
      <c r="N222" s="51"/>
      <c r="O222" s="242" t="e">
        <f>SUMIFS(Histo!F:F,Histo!A:A,C222,Histo!#REF!,$O$4)</f>
        <v>#REF!</v>
      </c>
      <c r="P222" s="233" t="e">
        <f>SUMIFS(Histo!F:F,Histo!A:A,C222,Histo!#REF!,"Cash")</f>
        <v>#REF!</v>
      </c>
      <c r="Q222" s="227" t="e">
        <f>SUMIFS(Histo!F:F,Histo!A:A,C222,Histo!#REF!,"CV")</f>
        <v>#REF!</v>
      </c>
    </row>
    <row r="223" spans="2:17" ht="17.25" thickBot="1">
      <c r="B223" s="11">
        <f>C222</f>
        <v>44395</v>
      </c>
      <c r="C223" s="247"/>
      <c r="D223" s="33">
        <v>10</v>
      </c>
      <c r="E223" s="14" t="e">
        <f>SUMIFS(Histo!F:F,Histo!A:A,B223,#REF!,D223)</f>
        <v>#REF!</v>
      </c>
      <c r="F223" s="13" t="e">
        <f>E223/(1+(D223/100))</f>
        <v>#REF!</v>
      </c>
      <c r="G223" s="49" t="e">
        <f>E223-F223</f>
        <v>#REF!</v>
      </c>
      <c r="H223" s="51"/>
      <c r="I223" s="64" t="e">
        <f>SUMIFS(#REF!,Histo!A:A,B223,#REF!,D223,#REF!,"Herbergement")</f>
        <v>#REF!</v>
      </c>
      <c r="J223" s="51"/>
      <c r="K223" s="51" t="e">
        <f>SUMIFS(Histo!F:F,Histo!A:A,B223,#REF!,D223,#REF!,"Vente")+SUMIFS(#REF!,Histo!A:A,B223,#REF!,D223,#REF!,"Herbergement")</f>
        <v>#REF!</v>
      </c>
      <c r="L223" s="51"/>
      <c r="M223" s="51" t="e">
        <f>SUMIFS(#REF!,Histo!A:A,B223,#REF!,D223)</f>
        <v>#REF!</v>
      </c>
      <c r="N223" s="51"/>
      <c r="O223" s="243"/>
      <c r="P223" s="234"/>
      <c r="Q223" s="228"/>
    </row>
    <row r="224" spans="2:17" ht="17.25" thickBot="1">
      <c r="B224" s="11">
        <f>C222</f>
        <v>44395</v>
      </c>
      <c r="C224" s="247"/>
      <c r="D224" s="33">
        <v>5.5</v>
      </c>
      <c r="E224" s="14" t="e">
        <f>SUMIFS(Histo!F:F,Histo!A:A,B224,#REF!,D224)</f>
        <v>#REF!</v>
      </c>
      <c r="F224" s="13" t="e">
        <f>E224/(1+(D224/100))</f>
        <v>#REF!</v>
      </c>
      <c r="G224" s="49" t="e">
        <f>E224-F224</f>
        <v>#REF!</v>
      </c>
      <c r="H224" s="51"/>
      <c r="I224" s="64" t="e">
        <f>SUMIFS(#REF!,Histo!A:A,B224,#REF!,D224,#REF!,"Herbergement")</f>
        <v>#REF!</v>
      </c>
      <c r="J224" s="51"/>
      <c r="K224" s="51" t="e">
        <f>SUMIFS(Histo!F:F,Histo!A:A,B224,#REF!,D224,#REF!,"Vente")+SUMIFS(#REF!,Histo!A:A,B224,#REF!,D224,#REF!,"Herbergement")</f>
        <v>#REF!</v>
      </c>
      <c r="L224" s="51"/>
      <c r="M224" s="51" t="e">
        <f>SUMIFS(#REF!,Histo!A:A,B224,#REF!,D224)</f>
        <v>#REF!</v>
      </c>
      <c r="N224" s="51"/>
      <c r="O224" s="243"/>
      <c r="P224" s="234"/>
      <c r="Q224" s="228"/>
    </row>
    <row r="225" spans="2:17" ht="17.25" thickBot="1">
      <c r="B225" s="11">
        <v>44395</v>
      </c>
      <c r="C225" s="248"/>
      <c r="D225" s="33" t="s">
        <v>113</v>
      </c>
      <c r="E225" s="14" t="e">
        <f>SUM(E222:E224)</f>
        <v>#REF!</v>
      </c>
      <c r="F225" s="14" t="e">
        <f>SUM(F222:F224)</f>
        <v>#REF!</v>
      </c>
      <c r="G225" s="14" t="e">
        <f>SUM(G222:G224)</f>
        <v>#REF!</v>
      </c>
      <c r="H225" s="51"/>
      <c r="I225" s="65" t="e">
        <f>SUM(I222:I224)</f>
        <v>#REF!</v>
      </c>
      <c r="J225" s="56"/>
      <c r="K225" s="55" t="e">
        <f>SUM(K222:K224)</f>
        <v>#REF!</v>
      </c>
      <c r="L225" s="56"/>
      <c r="M225" s="55" t="e">
        <f>SUM(M222:M224)</f>
        <v>#REF!</v>
      </c>
      <c r="N225" s="51"/>
      <c r="O225" s="243"/>
      <c r="P225" s="235"/>
      <c r="Q225" s="229"/>
    </row>
    <row r="226" spans="2:17" ht="17.25" thickBot="1">
      <c r="B226" s="11">
        <f>C226</f>
        <v>44396</v>
      </c>
      <c r="C226" s="246">
        <v>44396</v>
      </c>
      <c r="D226" s="33">
        <v>20</v>
      </c>
      <c r="E226" s="14" t="e">
        <f>SUMIFS(Histo!F:F,Histo!A:A,B226,#REF!,D226)</f>
        <v>#REF!</v>
      </c>
      <c r="F226" s="13" t="e">
        <f>E226/(1+(D226/100))</f>
        <v>#REF!</v>
      </c>
      <c r="G226" s="49" t="e">
        <f>E226-F226</f>
        <v>#REF!</v>
      </c>
      <c r="H226" s="51"/>
      <c r="I226" s="64" t="e">
        <f>SUMIFS(#REF!,Histo!A:A,B226,#REF!,D226,#REF!,"Herbergement")</f>
        <v>#REF!</v>
      </c>
      <c r="J226" s="51"/>
      <c r="K226" s="51" t="e">
        <f>SUMIFS(Histo!F:F,Histo!A:A,B226,#REF!,D226,#REF!,"Vente")+SUMIFS(#REF!,Histo!A:A,B226,#REF!,D226,#REF!,"Herbergement")</f>
        <v>#REF!</v>
      </c>
      <c r="L226" s="51"/>
      <c r="M226" s="51" t="e">
        <f>SUMIFS(#REF!,Histo!A:A,B226,#REF!,D226)</f>
        <v>#REF!</v>
      </c>
      <c r="N226" s="51"/>
      <c r="O226" s="242" t="e">
        <f>SUMIFS(Histo!F:F,Histo!A:A,C226,Histo!#REF!,$O$4)</f>
        <v>#REF!</v>
      </c>
      <c r="P226" s="233" t="e">
        <f>SUMIFS(Histo!F:F,Histo!A:A,C226,Histo!#REF!,"Cash")</f>
        <v>#REF!</v>
      </c>
      <c r="Q226" s="227" t="e">
        <f>SUMIFS(Histo!F:F,Histo!A:A,C226,Histo!#REF!,"CV")</f>
        <v>#REF!</v>
      </c>
    </row>
    <row r="227" spans="2:17" ht="17.25" thickBot="1">
      <c r="B227" s="11">
        <f>C226</f>
        <v>44396</v>
      </c>
      <c r="C227" s="247"/>
      <c r="D227" s="33">
        <v>10</v>
      </c>
      <c r="E227" s="14" t="e">
        <f>SUMIFS(Histo!F:F,Histo!A:A,B227,#REF!,D227)</f>
        <v>#REF!</v>
      </c>
      <c r="F227" s="13" t="e">
        <f>E227/(1+(D227/100))</f>
        <v>#REF!</v>
      </c>
      <c r="G227" s="49" t="e">
        <f>E227-F227</f>
        <v>#REF!</v>
      </c>
      <c r="H227" s="51"/>
      <c r="I227" s="64" t="e">
        <f>SUMIFS(#REF!,Histo!A:A,B227,#REF!,D227,#REF!,"Herbergement")</f>
        <v>#REF!</v>
      </c>
      <c r="J227" s="51"/>
      <c r="K227" s="51" t="e">
        <f>SUMIFS(Histo!F:F,Histo!A:A,B227,#REF!,D227,#REF!,"Vente")+SUMIFS(#REF!,Histo!A:A,B227,#REF!,D227,#REF!,"Herbergement")</f>
        <v>#REF!</v>
      </c>
      <c r="L227" s="51"/>
      <c r="M227" s="51" t="e">
        <f>SUMIFS(#REF!,Histo!A:A,B227,#REF!,D227)</f>
        <v>#REF!</v>
      </c>
      <c r="N227" s="51"/>
      <c r="O227" s="243"/>
      <c r="P227" s="234"/>
      <c r="Q227" s="228"/>
    </row>
    <row r="228" spans="2:17" ht="17.25" thickBot="1">
      <c r="B228" s="11">
        <f>C226</f>
        <v>44396</v>
      </c>
      <c r="C228" s="247"/>
      <c r="D228" s="33">
        <v>5.5</v>
      </c>
      <c r="E228" s="14" t="e">
        <f>SUMIFS(Histo!F:F,Histo!A:A,B228,#REF!,D228)</f>
        <v>#REF!</v>
      </c>
      <c r="F228" s="13" t="e">
        <f>E228/(1+(D228/100))</f>
        <v>#REF!</v>
      </c>
      <c r="G228" s="49" t="e">
        <f>E228-F228</f>
        <v>#REF!</v>
      </c>
      <c r="H228" s="51"/>
      <c r="I228" s="64" t="e">
        <f>SUMIFS(#REF!,Histo!A:A,B228,#REF!,D228,#REF!,"Herbergement")</f>
        <v>#REF!</v>
      </c>
      <c r="J228" s="51"/>
      <c r="K228" s="51" t="e">
        <f>SUMIFS(Histo!F:F,Histo!A:A,B228,#REF!,D228,#REF!,"Vente")+SUMIFS(#REF!,Histo!A:A,B228,#REF!,D228,#REF!,"Herbergement")</f>
        <v>#REF!</v>
      </c>
      <c r="L228" s="51"/>
      <c r="M228" s="51" t="e">
        <f>SUMIFS(#REF!,Histo!A:A,B228,#REF!,D228)</f>
        <v>#REF!</v>
      </c>
      <c r="N228" s="51"/>
      <c r="O228" s="243"/>
      <c r="P228" s="234"/>
      <c r="Q228" s="228"/>
    </row>
    <row r="229" spans="2:17" ht="17.25" thickBot="1">
      <c r="B229" s="11">
        <v>44396</v>
      </c>
      <c r="C229" s="248"/>
      <c r="D229" s="33" t="s">
        <v>113</v>
      </c>
      <c r="E229" s="14" t="e">
        <f>SUM(E226:E228)</f>
        <v>#REF!</v>
      </c>
      <c r="F229" s="14" t="e">
        <f>SUM(F226:F228)</f>
        <v>#REF!</v>
      </c>
      <c r="G229" s="14" t="e">
        <f>SUM(G226:G228)</f>
        <v>#REF!</v>
      </c>
      <c r="H229" s="51"/>
      <c r="I229" s="65" t="e">
        <f>SUM(I226:I228)</f>
        <v>#REF!</v>
      </c>
      <c r="J229" s="56"/>
      <c r="K229" s="55" t="e">
        <f>SUM(K226:K228)</f>
        <v>#REF!</v>
      </c>
      <c r="L229" s="56"/>
      <c r="M229" s="55" t="e">
        <f>SUM(M226:M228)</f>
        <v>#REF!</v>
      </c>
      <c r="N229" s="51"/>
      <c r="O229" s="243"/>
      <c r="P229" s="235"/>
      <c r="Q229" s="229"/>
    </row>
    <row r="230" spans="2:17" ht="17.25" thickBot="1">
      <c r="B230" s="11">
        <f>C230</f>
        <v>44397</v>
      </c>
      <c r="C230" s="246">
        <v>44397</v>
      </c>
      <c r="D230" s="33">
        <v>20</v>
      </c>
      <c r="E230" s="14" t="e">
        <f>SUMIFS(Histo!F:F,Histo!A:A,B230,#REF!,D230)</f>
        <v>#REF!</v>
      </c>
      <c r="F230" s="13" t="e">
        <f>E230/(1+(D230/100))</f>
        <v>#REF!</v>
      </c>
      <c r="G230" s="49" t="e">
        <f>E230-F230</f>
        <v>#REF!</v>
      </c>
      <c r="H230" s="51"/>
      <c r="I230" s="64" t="e">
        <f>SUMIFS(#REF!,Histo!A:A,B230,#REF!,D230,#REF!,"Herbergement")</f>
        <v>#REF!</v>
      </c>
      <c r="J230" s="51"/>
      <c r="K230" s="51" t="e">
        <f>SUMIFS(Histo!F:F,Histo!A:A,B230,#REF!,D230,#REF!,"Vente")+SUMIFS(#REF!,Histo!A:A,B230,#REF!,D230,#REF!,"Herbergement")</f>
        <v>#REF!</v>
      </c>
      <c r="L230" s="51"/>
      <c r="M230" s="51" t="e">
        <f>SUMIFS(#REF!,Histo!A:A,B230,#REF!,D230)</f>
        <v>#REF!</v>
      </c>
      <c r="N230" s="51"/>
      <c r="O230" s="242" t="e">
        <f>SUMIFS(Histo!F:F,Histo!A:A,C230,Histo!#REF!,$O$4)</f>
        <v>#REF!</v>
      </c>
      <c r="P230" s="233" t="e">
        <f>SUMIFS(Histo!F:F,Histo!A:A,C230,Histo!#REF!,"Cash")</f>
        <v>#REF!</v>
      </c>
      <c r="Q230" s="227" t="e">
        <f>SUMIFS(Histo!F:F,Histo!A:A,C230,Histo!#REF!,"CV")</f>
        <v>#REF!</v>
      </c>
    </row>
    <row r="231" spans="2:17" ht="17.25" thickBot="1">
      <c r="B231" s="11">
        <f>C230</f>
        <v>44397</v>
      </c>
      <c r="C231" s="247"/>
      <c r="D231" s="33">
        <v>10</v>
      </c>
      <c r="E231" s="14" t="e">
        <f>SUMIFS(Histo!F:F,Histo!A:A,B231,#REF!,D231)</f>
        <v>#REF!</v>
      </c>
      <c r="F231" s="13" t="e">
        <f>E231/(1+(D231/100))</f>
        <v>#REF!</v>
      </c>
      <c r="G231" s="49" t="e">
        <f>E231-F231</f>
        <v>#REF!</v>
      </c>
      <c r="H231" s="51"/>
      <c r="I231" s="64" t="e">
        <f>SUMIFS(#REF!,Histo!A:A,B231,#REF!,D231,#REF!,"Herbergement")</f>
        <v>#REF!</v>
      </c>
      <c r="J231" s="51"/>
      <c r="K231" s="51" t="e">
        <f>SUMIFS(Histo!F:F,Histo!A:A,B231,#REF!,D231,#REF!,"Vente")+SUMIFS(#REF!,Histo!A:A,B231,#REF!,D231,#REF!,"Herbergement")</f>
        <v>#REF!</v>
      </c>
      <c r="L231" s="51"/>
      <c r="M231" s="51" t="e">
        <f>SUMIFS(#REF!,Histo!A:A,B231,#REF!,D231)</f>
        <v>#REF!</v>
      </c>
      <c r="N231" s="51"/>
      <c r="O231" s="243"/>
      <c r="P231" s="234"/>
      <c r="Q231" s="228"/>
    </row>
    <row r="232" spans="2:17" ht="17.25" thickBot="1">
      <c r="B232" s="11">
        <f>C230</f>
        <v>44397</v>
      </c>
      <c r="C232" s="247"/>
      <c r="D232" s="33">
        <v>5.5</v>
      </c>
      <c r="E232" s="14" t="e">
        <f>SUMIFS(Histo!F:F,Histo!A:A,B232,#REF!,D232)</f>
        <v>#REF!</v>
      </c>
      <c r="F232" s="13" t="e">
        <f>E232/(1+(D232/100))</f>
        <v>#REF!</v>
      </c>
      <c r="G232" s="49" t="e">
        <f>E232-F232</f>
        <v>#REF!</v>
      </c>
      <c r="H232" s="51"/>
      <c r="I232" s="64" t="e">
        <f>SUMIFS(#REF!,Histo!A:A,B232,#REF!,D232,#REF!,"Herbergement")</f>
        <v>#REF!</v>
      </c>
      <c r="J232" s="51"/>
      <c r="K232" s="51" t="e">
        <f>SUMIFS(Histo!F:F,Histo!A:A,B232,#REF!,D232,#REF!,"Vente")+SUMIFS(#REF!,Histo!A:A,B232,#REF!,D232,#REF!,"Herbergement")</f>
        <v>#REF!</v>
      </c>
      <c r="L232" s="51"/>
      <c r="M232" s="51" t="e">
        <f>SUMIFS(#REF!,Histo!A:A,B232,#REF!,D232)</f>
        <v>#REF!</v>
      </c>
      <c r="N232" s="51"/>
      <c r="O232" s="243"/>
      <c r="P232" s="234"/>
      <c r="Q232" s="228"/>
    </row>
    <row r="233" spans="2:17" ht="17.25" thickBot="1">
      <c r="B233" s="11">
        <v>44397</v>
      </c>
      <c r="C233" s="248"/>
      <c r="D233" s="33" t="s">
        <v>113</v>
      </c>
      <c r="E233" s="14" t="e">
        <f>SUM(E230:E232)</f>
        <v>#REF!</v>
      </c>
      <c r="F233" s="14" t="e">
        <f>SUM(F230:F232)</f>
        <v>#REF!</v>
      </c>
      <c r="G233" s="14" t="e">
        <f>SUM(G230:G232)</f>
        <v>#REF!</v>
      </c>
      <c r="H233" s="51"/>
      <c r="I233" s="65" t="e">
        <f>SUM(I230:I232)</f>
        <v>#REF!</v>
      </c>
      <c r="J233" s="56"/>
      <c r="K233" s="55" t="e">
        <f>SUM(K230:K232)</f>
        <v>#REF!</v>
      </c>
      <c r="L233" s="56"/>
      <c r="M233" s="55" t="e">
        <f>SUM(M230:M232)</f>
        <v>#REF!</v>
      </c>
      <c r="N233" s="51"/>
      <c r="O233" s="243"/>
      <c r="P233" s="235"/>
      <c r="Q233" s="229"/>
    </row>
    <row r="234" spans="2:17" ht="17.25" thickBot="1">
      <c r="B234" s="11">
        <f>C234</f>
        <v>44398</v>
      </c>
      <c r="C234" s="246">
        <v>44398</v>
      </c>
      <c r="D234" s="33">
        <v>20</v>
      </c>
      <c r="E234" s="14" t="e">
        <f>SUMIFS(Histo!F:F,Histo!A:A,B234,#REF!,D234)</f>
        <v>#REF!</v>
      </c>
      <c r="F234" s="13" t="e">
        <f>E234/(1+(D234/100))</f>
        <v>#REF!</v>
      </c>
      <c r="G234" s="49" t="e">
        <f>E234-F234</f>
        <v>#REF!</v>
      </c>
      <c r="H234" s="51"/>
      <c r="I234" s="64" t="e">
        <f>SUMIFS(#REF!,Histo!A:A,B234,#REF!,D234,#REF!,"Herbergement")</f>
        <v>#REF!</v>
      </c>
      <c r="J234" s="51"/>
      <c r="K234" s="51" t="e">
        <f>SUMIFS(Histo!F:F,Histo!A:A,B234,#REF!,D234,#REF!,"Vente")+SUMIFS(#REF!,Histo!A:A,B234,#REF!,D234,#REF!,"Herbergement")</f>
        <v>#REF!</v>
      </c>
      <c r="L234" s="51"/>
      <c r="M234" s="51" t="e">
        <f>SUMIFS(#REF!,Histo!A:A,B234,#REF!,D234)</f>
        <v>#REF!</v>
      </c>
      <c r="N234" s="51"/>
      <c r="O234" s="242" t="e">
        <f>SUMIFS(Histo!F:F,Histo!A:A,C234,Histo!#REF!,$O$4)</f>
        <v>#REF!</v>
      </c>
      <c r="P234" s="233" t="e">
        <f>SUMIFS(Histo!F:F,Histo!A:A,C234,Histo!#REF!,"Cash")</f>
        <v>#REF!</v>
      </c>
      <c r="Q234" s="227" t="e">
        <f>SUMIFS(Histo!F:F,Histo!A:A,C234,Histo!#REF!,"CV")</f>
        <v>#REF!</v>
      </c>
    </row>
    <row r="235" spans="2:17" ht="17.25" thickBot="1">
      <c r="B235" s="11">
        <f>C234</f>
        <v>44398</v>
      </c>
      <c r="C235" s="247"/>
      <c r="D235" s="33">
        <v>10</v>
      </c>
      <c r="E235" s="14" t="e">
        <f>SUMIFS(Histo!F:F,Histo!A:A,B235,#REF!,D235)</f>
        <v>#REF!</v>
      </c>
      <c r="F235" s="13" t="e">
        <f>E235/(1+(D235/100))</f>
        <v>#REF!</v>
      </c>
      <c r="G235" s="49" t="e">
        <f>E235-F235</f>
        <v>#REF!</v>
      </c>
      <c r="H235" s="51"/>
      <c r="I235" s="64" t="e">
        <f>SUMIFS(#REF!,Histo!A:A,B235,#REF!,D235,#REF!,"Herbergement")</f>
        <v>#REF!</v>
      </c>
      <c r="J235" s="51"/>
      <c r="K235" s="51" t="e">
        <f>SUMIFS(Histo!F:F,Histo!A:A,B235,#REF!,D235,#REF!,"Vente")+SUMIFS(#REF!,Histo!A:A,B235,#REF!,D235,#REF!,"Herbergement")</f>
        <v>#REF!</v>
      </c>
      <c r="L235" s="51"/>
      <c r="M235" s="51" t="e">
        <f>SUMIFS(#REF!,Histo!A:A,B235,#REF!,D235)</f>
        <v>#REF!</v>
      </c>
      <c r="N235" s="51"/>
      <c r="O235" s="243"/>
      <c r="P235" s="234"/>
      <c r="Q235" s="228"/>
    </row>
    <row r="236" spans="2:17" ht="17.25" thickBot="1">
      <c r="B236" s="11">
        <f>C234</f>
        <v>44398</v>
      </c>
      <c r="C236" s="247"/>
      <c r="D236" s="33">
        <v>5.5</v>
      </c>
      <c r="E236" s="14" t="e">
        <f>SUMIFS(Histo!F:F,Histo!A:A,B236,#REF!,D236)</f>
        <v>#REF!</v>
      </c>
      <c r="F236" s="13" t="e">
        <f>E236/(1+(D236/100))</f>
        <v>#REF!</v>
      </c>
      <c r="G236" s="49" t="e">
        <f>E236-F236</f>
        <v>#REF!</v>
      </c>
      <c r="H236" s="51"/>
      <c r="I236" s="64" t="e">
        <f>SUMIFS(#REF!,Histo!A:A,B236,#REF!,D236,#REF!,"Herbergement")</f>
        <v>#REF!</v>
      </c>
      <c r="J236" s="51"/>
      <c r="K236" s="51" t="e">
        <f>SUMIFS(Histo!F:F,Histo!A:A,B236,#REF!,D236,#REF!,"Vente")+SUMIFS(#REF!,Histo!A:A,B236,#REF!,D236,#REF!,"Herbergement")</f>
        <v>#REF!</v>
      </c>
      <c r="L236" s="51"/>
      <c r="M236" s="51" t="e">
        <f>SUMIFS(#REF!,Histo!A:A,B236,#REF!,D236)</f>
        <v>#REF!</v>
      </c>
      <c r="N236" s="51"/>
      <c r="O236" s="243"/>
      <c r="P236" s="234"/>
      <c r="Q236" s="228"/>
    </row>
    <row r="237" spans="2:17" ht="17.25" thickBot="1">
      <c r="B237" s="11">
        <v>44398</v>
      </c>
      <c r="C237" s="248"/>
      <c r="D237" s="33" t="s">
        <v>113</v>
      </c>
      <c r="E237" s="14" t="e">
        <f>SUM(E234:E236)</f>
        <v>#REF!</v>
      </c>
      <c r="F237" s="14" t="e">
        <f>SUM(F234:F236)</f>
        <v>#REF!</v>
      </c>
      <c r="G237" s="14" t="e">
        <f>SUM(G234:G236)</f>
        <v>#REF!</v>
      </c>
      <c r="H237" s="51"/>
      <c r="I237" s="65" t="e">
        <f>SUM(I234:I236)</f>
        <v>#REF!</v>
      </c>
      <c r="J237" s="56"/>
      <c r="K237" s="55" t="e">
        <f>SUM(K234:K236)</f>
        <v>#REF!</v>
      </c>
      <c r="L237" s="56"/>
      <c r="M237" s="55" t="e">
        <f>SUM(M234:M236)</f>
        <v>#REF!</v>
      </c>
      <c r="N237" s="51"/>
      <c r="O237" s="243"/>
      <c r="P237" s="235"/>
      <c r="Q237" s="229"/>
    </row>
    <row r="238" spans="2:17" ht="17.25" thickBot="1">
      <c r="B238" s="11">
        <f>C238</f>
        <v>44399</v>
      </c>
      <c r="C238" s="246">
        <v>44399</v>
      </c>
      <c r="D238" s="33">
        <v>20</v>
      </c>
      <c r="E238" s="14" t="e">
        <f>SUMIFS(Histo!F:F,Histo!A:A,B238,#REF!,D238)</f>
        <v>#REF!</v>
      </c>
      <c r="F238" s="13" t="e">
        <f>E238/(1+(D238/100))</f>
        <v>#REF!</v>
      </c>
      <c r="G238" s="49" t="e">
        <f>E238-F238</f>
        <v>#REF!</v>
      </c>
      <c r="H238" s="51"/>
      <c r="I238" s="64" t="e">
        <f>SUMIFS(#REF!,Histo!A:A,B238,#REF!,D238,#REF!,"Herbergement")</f>
        <v>#REF!</v>
      </c>
      <c r="J238" s="51"/>
      <c r="K238" s="51" t="e">
        <f>SUMIFS(Histo!F:F,Histo!A:A,B238,#REF!,D238,#REF!,"Vente")+SUMIFS(#REF!,Histo!A:A,B238,#REF!,D238,#REF!,"Herbergement")</f>
        <v>#REF!</v>
      </c>
      <c r="L238" s="51"/>
      <c r="M238" s="51" t="e">
        <f>SUMIFS(#REF!,Histo!A:A,B238,#REF!,D238)</f>
        <v>#REF!</v>
      </c>
      <c r="N238" s="51"/>
      <c r="O238" s="242" t="e">
        <f>SUMIFS(Histo!F:F,Histo!A:A,C238,Histo!#REF!,$O$4)</f>
        <v>#REF!</v>
      </c>
      <c r="P238" s="233" t="e">
        <f>SUMIFS(Histo!F:F,Histo!A:A,C238,Histo!#REF!,"Cash")</f>
        <v>#REF!</v>
      </c>
      <c r="Q238" s="227" t="e">
        <f>SUMIFS(Histo!F:F,Histo!A:A,C238,Histo!#REF!,"CV")</f>
        <v>#REF!</v>
      </c>
    </row>
    <row r="239" spans="2:17" ht="17.25" thickBot="1">
      <c r="B239" s="11">
        <f>C238</f>
        <v>44399</v>
      </c>
      <c r="C239" s="247"/>
      <c r="D239" s="33">
        <v>10</v>
      </c>
      <c r="E239" s="14" t="e">
        <f>SUMIFS(Histo!F:F,Histo!A:A,B239,#REF!,D239)</f>
        <v>#REF!</v>
      </c>
      <c r="F239" s="13" t="e">
        <f>E239/(1+(D239/100))</f>
        <v>#REF!</v>
      </c>
      <c r="G239" s="49" t="e">
        <f>E239-F239</f>
        <v>#REF!</v>
      </c>
      <c r="H239" s="51"/>
      <c r="I239" s="64" t="e">
        <f>SUMIFS(#REF!,Histo!A:A,B239,#REF!,D239,#REF!,"Herbergement")</f>
        <v>#REF!</v>
      </c>
      <c r="J239" s="51"/>
      <c r="K239" s="51" t="e">
        <f>SUMIFS(Histo!F:F,Histo!A:A,B239,#REF!,D239,#REF!,"Vente")+SUMIFS(#REF!,Histo!A:A,B239,#REF!,D239,#REF!,"Herbergement")</f>
        <v>#REF!</v>
      </c>
      <c r="L239" s="51"/>
      <c r="M239" s="51" t="e">
        <f>SUMIFS(#REF!,Histo!A:A,B239,#REF!,D239)</f>
        <v>#REF!</v>
      </c>
      <c r="N239" s="51"/>
      <c r="O239" s="243"/>
      <c r="P239" s="234"/>
      <c r="Q239" s="228"/>
    </row>
    <row r="240" spans="2:17" ht="17.25" thickBot="1">
      <c r="B240" s="11">
        <f>C238</f>
        <v>44399</v>
      </c>
      <c r="C240" s="247"/>
      <c r="D240" s="33">
        <v>5.5</v>
      </c>
      <c r="E240" s="14" t="e">
        <f>SUMIFS(Histo!F:F,Histo!A:A,B240,#REF!,D240)</f>
        <v>#REF!</v>
      </c>
      <c r="F240" s="13" t="e">
        <f>E240/(1+(D240/100))</f>
        <v>#REF!</v>
      </c>
      <c r="G240" s="49" t="e">
        <f>E240-F240</f>
        <v>#REF!</v>
      </c>
      <c r="H240" s="51"/>
      <c r="I240" s="64" t="e">
        <f>SUMIFS(#REF!,Histo!A:A,B240,#REF!,D240,#REF!,"Herbergement")</f>
        <v>#REF!</v>
      </c>
      <c r="J240" s="51"/>
      <c r="K240" s="51" t="e">
        <f>SUMIFS(Histo!F:F,Histo!A:A,B240,#REF!,D240,#REF!,"Vente")+SUMIFS(#REF!,Histo!A:A,B240,#REF!,D240,#REF!,"Herbergement")</f>
        <v>#REF!</v>
      </c>
      <c r="L240" s="51"/>
      <c r="M240" s="51" t="e">
        <f>SUMIFS(#REF!,Histo!A:A,B240,#REF!,D240)</f>
        <v>#REF!</v>
      </c>
      <c r="N240" s="51"/>
      <c r="O240" s="243"/>
      <c r="P240" s="234"/>
      <c r="Q240" s="228"/>
    </row>
    <row r="241" spans="2:17" ht="17.25" thickBot="1">
      <c r="B241" s="11">
        <v>44399</v>
      </c>
      <c r="C241" s="248"/>
      <c r="D241" s="33" t="s">
        <v>113</v>
      </c>
      <c r="E241" s="14" t="e">
        <f>SUM(E238:E240)</f>
        <v>#REF!</v>
      </c>
      <c r="F241" s="14" t="e">
        <f>SUM(F238:F240)</f>
        <v>#REF!</v>
      </c>
      <c r="G241" s="14" t="e">
        <f>SUM(G238:G240)</f>
        <v>#REF!</v>
      </c>
      <c r="H241" s="51"/>
      <c r="I241" s="65" t="e">
        <f>SUM(I238:I240)</f>
        <v>#REF!</v>
      </c>
      <c r="J241" s="56"/>
      <c r="K241" s="55" t="e">
        <f>SUM(K238:K240)</f>
        <v>#REF!</v>
      </c>
      <c r="L241" s="56"/>
      <c r="M241" s="55" t="e">
        <f>SUM(M238:M240)</f>
        <v>#REF!</v>
      </c>
      <c r="N241" s="51"/>
      <c r="O241" s="243"/>
      <c r="P241" s="235"/>
      <c r="Q241" s="229"/>
    </row>
    <row r="242" spans="2:17" ht="17.25" thickBot="1">
      <c r="B242" s="11">
        <f>C242</f>
        <v>44400</v>
      </c>
      <c r="C242" s="246">
        <v>44400</v>
      </c>
      <c r="D242" s="33">
        <v>20</v>
      </c>
      <c r="E242" s="14" t="e">
        <f>SUMIFS(Histo!F:F,Histo!A:A,B242,#REF!,D242)</f>
        <v>#REF!</v>
      </c>
      <c r="F242" s="13" t="e">
        <f>E242/(1+(D242/100))</f>
        <v>#REF!</v>
      </c>
      <c r="G242" s="49" t="e">
        <f>E242-F242</f>
        <v>#REF!</v>
      </c>
      <c r="H242" s="51"/>
      <c r="I242" s="64" t="e">
        <f>SUMIFS(#REF!,Histo!A:A,B242,#REF!,D242,#REF!,"Herbergement")</f>
        <v>#REF!</v>
      </c>
      <c r="J242" s="51"/>
      <c r="K242" s="51" t="e">
        <f>SUMIFS(Histo!F:F,Histo!A:A,B242,#REF!,D242,#REF!,"Vente")+SUMIFS(#REF!,Histo!A:A,B242,#REF!,D242,#REF!,"Herbergement")</f>
        <v>#REF!</v>
      </c>
      <c r="L242" s="51"/>
      <c r="M242" s="51" t="e">
        <f>SUMIFS(#REF!,Histo!A:A,B242,#REF!,D242)</f>
        <v>#REF!</v>
      </c>
      <c r="N242" s="51"/>
      <c r="O242" s="242" t="e">
        <f>SUMIFS(Histo!F:F,Histo!A:A,C242,Histo!#REF!,$O$4)</f>
        <v>#REF!</v>
      </c>
      <c r="P242" s="233" t="e">
        <f>SUMIFS(Histo!F:F,Histo!A:A,C242,Histo!#REF!,"Cash")</f>
        <v>#REF!</v>
      </c>
      <c r="Q242" s="227" t="e">
        <f>SUMIFS(Histo!F:F,Histo!A:A,C242,Histo!#REF!,"CV")</f>
        <v>#REF!</v>
      </c>
    </row>
    <row r="243" spans="2:17" ht="17.25" thickBot="1">
      <c r="B243" s="11">
        <f>C242</f>
        <v>44400</v>
      </c>
      <c r="C243" s="247"/>
      <c r="D243" s="33">
        <v>10</v>
      </c>
      <c r="E243" s="14" t="e">
        <f>SUMIFS(Histo!F:F,Histo!A:A,B243,#REF!,D243)</f>
        <v>#REF!</v>
      </c>
      <c r="F243" s="13" t="e">
        <f>E243/(1+(D243/100))</f>
        <v>#REF!</v>
      </c>
      <c r="G243" s="49" t="e">
        <f>E243-F243</f>
        <v>#REF!</v>
      </c>
      <c r="H243" s="51"/>
      <c r="I243" s="64" t="e">
        <f>SUMIFS(#REF!,Histo!A:A,B243,#REF!,D243,#REF!,"Herbergement")</f>
        <v>#REF!</v>
      </c>
      <c r="J243" s="51"/>
      <c r="K243" s="51" t="e">
        <f>SUMIFS(Histo!F:F,Histo!A:A,B243,#REF!,D243,#REF!,"Vente")+SUMIFS(#REF!,Histo!A:A,B243,#REF!,D243,#REF!,"Herbergement")</f>
        <v>#REF!</v>
      </c>
      <c r="L243" s="51"/>
      <c r="M243" s="51" t="e">
        <f>SUMIFS(#REF!,Histo!A:A,B243,#REF!,D243)</f>
        <v>#REF!</v>
      </c>
      <c r="N243" s="51"/>
      <c r="O243" s="243"/>
      <c r="P243" s="234"/>
      <c r="Q243" s="228"/>
    </row>
    <row r="244" spans="2:17" ht="17.25" thickBot="1">
      <c r="B244" s="11">
        <f>C242</f>
        <v>44400</v>
      </c>
      <c r="C244" s="247"/>
      <c r="D244" s="33">
        <v>5.5</v>
      </c>
      <c r="E244" s="14" t="e">
        <f>SUMIFS(Histo!F:F,Histo!A:A,B244,#REF!,D244)</f>
        <v>#REF!</v>
      </c>
      <c r="F244" s="13" t="e">
        <f>E244/(1+(D244/100))</f>
        <v>#REF!</v>
      </c>
      <c r="G244" s="49" t="e">
        <f>E244-F244</f>
        <v>#REF!</v>
      </c>
      <c r="H244" s="51"/>
      <c r="I244" s="64" t="e">
        <f>SUMIFS(#REF!,Histo!A:A,B244,#REF!,D244,#REF!,"Herbergement")</f>
        <v>#REF!</v>
      </c>
      <c r="J244" s="51"/>
      <c r="K244" s="51" t="e">
        <f>SUMIFS(Histo!F:F,Histo!A:A,B244,#REF!,D244,#REF!,"Vente")+SUMIFS(#REF!,Histo!A:A,B244,#REF!,D244,#REF!,"Herbergement")</f>
        <v>#REF!</v>
      </c>
      <c r="L244" s="51"/>
      <c r="M244" s="51" t="e">
        <f>SUMIFS(#REF!,Histo!A:A,B244,#REF!,D244)</f>
        <v>#REF!</v>
      </c>
      <c r="N244" s="51"/>
      <c r="O244" s="243"/>
      <c r="P244" s="234"/>
      <c r="Q244" s="228"/>
    </row>
    <row r="245" spans="2:17" ht="17.25" thickBot="1">
      <c r="B245" s="11">
        <v>44400</v>
      </c>
      <c r="C245" s="248"/>
      <c r="D245" s="33" t="s">
        <v>113</v>
      </c>
      <c r="E245" s="14" t="e">
        <f>SUM(E242:E244)</f>
        <v>#REF!</v>
      </c>
      <c r="F245" s="14" t="e">
        <f>SUM(F242:F244)</f>
        <v>#REF!</v>
      </c>
      <c r="G245" s="14" t="e">
        <f>SUM(G242:G244)</f>
        <v>#REF!</v>
      </c>
      <c r="H245" s="51"/>
      <c r="I245" s="65" t="e">
        <f>SUM(I242:I244)</f>
        <v>#REF!</v>
      </c>
      <c r="J245" s="56"/>
      <c r="K245" s="55" t="e">
        <f>SUM(K242:K244)</f>
        <v>#REF!</v>
      </c>
      <c r="L245" s="56"/>
      <c r="M245" s="55" t="e">
        <f>SUM(M242:M244)</f>
        <v>#REF!</v>
      </c>
      <c r="N245" s="51"/>
      <c r="O245" s="243"/>
      <c r="P245" s="235"/>
      <c r="Q245" s="229"/>
    </row>
    <row r="246" spans="2:17" ht="17.25" thickBot="1">
      <c r="B246" s="11">
        <f>C246</f>
        <v>44401</v>
      </c>
      <c r="C246" s="246">
        <v>44401</v>
      </c>
      <c r="D246" s="33">
        <v>20</v>
      </c>
      <c r="E246" s="14" t="e">
        <f>SUMIFS(Histo!F:F,Histo!A:A,B246,#REF!,D246)</f>
        <v>#REF!</v>
      </c>
      <c r="F246" s="13" t="e">
        <f>E246/(1+(D246/100))</f>
        <v>#REF!</v>
      </c>
      <c r="G246" s="49" t="e">
        <f>E246-F246</f>
        <v>#REF!</v>
      </c>
      <c r="H246" s="51"/>
      <c r="I246" s="64" t="e">
        <f>SUMIFS(#REF!,Histo!A:A,B246,#REF!,D246,#REF!,"Herbergement")</f>
        <v>#REF!</v>
      </c>
      <c r="J246" s="51"/>
      <c r="K246" s="51" t="e">
        <f>SUMIFS(Histo!F:F,Histo!A:A,B246,#REF!,D246,#REF!,"Vente")+SUMIFS(#REF!,Histo!A:A,B246,#REF!,D246,#REF!,"Herbergement")</f>
        <v>#REF!</v>
      </c>
      <c r="L246" s="51"/>
      <c r="M246" s="51" t="e">
        <f>SUMIFS(#REF!,Histo!A:A,B246,#REF!,D246)</f>
        <v>#REF!</v>
      </c>
      <c r="N246" s="51"/>
      <c r="O246" s="242" t="e">
        <f>SUMIFS(Histo!F:F,Histo!A:A,C246,Histo!#REF!,$O$4)</f>
        <v>#REF!</v>
      </c>
      <c r="P246" s="233" t="e">
        <f>SUMIFS(Histo!F:F,Histo!A:A,C246,Histo!#REF!,"Cash")</f>
        <v>#REF!</v>
      </c>
      <c r="Q246" s="227" t="e">
        <f>SUMIFS(Histo!F:F,Histo!A:A,C246,Histo!#REF!,"CV")</f>
        <v>#REF!</v>
      </c>
    </row>
    <row r="247" spans="2:17" ht="17.25" thickBot="1">
      <c r="B247" s="11">
        <f>C246</f>
        <v>44401</v>
      </c>
      <c r="C247" s="247"/>
      <c r="D247" s="33">
        <v>10</v>
      </c>
      <c r="E247" s="14" t="e">
        <f>SUMIFS(Histo!F:F,Histo!A:A,B247,#REF!,D247)</f>
        <v>#REF!</v>
      </c>
      <c r="F247" s="13" t="e">
        <f>E247/(1+(D247/100))</f>
        <v>#REF!</v>
      </c>
      <c r="G247" s="49" t="e">
        <f>E247-F247</f>
        <v>#REF!</v>
      </c>
      <c r="H247" s="51"/>
      <c r="I247" s="64" t="e">
        <f>SUMIFS(#REF!,Histo!A:A,B247,#REF!,D247,#REF!,"Herbergement")</f>
        <v>#REF!</v>
      </c>
      <c r="J247" s="51"/>
      <c r="K247" s="51" t="e">
        <f>SUMIFS(Histo!F:F,Histo!A:A,B247,#REF!,D247,#REF!,"Vente")+SUMIFS(#REF!,Histo!A:A,B247,#REF!,D247,#REF!,"Herbergement")</f>
        <v>#REF!</v>
      </c>
      <c r="L247" s="51"/>
      <c r="M247" s="51" t="e">
        <f>SUMIFS(#REF!,Histo!A:A,B247,#REF!,D247)</f>
        <v>#REF!</v>
      </c>
      <c r="N247" s="51"/>
      <c r="O247" s="243"/>
      <c r="P247" s="234"/>
      <c r="Q247" s="228"/>
    </row>
    <row r="248" spans="2:17" ht="17.25" thickBot="1">
      <c r="B248" s="11">
        <f>C246</f>
        <v>44401</v>
      </c>
      <c r="C248" s="247"/>
      <c r="D248" s="33">
        <v>5.5</v>
      </c>
      <c r="E248" s="14" t="e">
        <f>SUMIFS(Histo!F:F,Histo!A:A,B248,#REF!,D248)</f>
        <v>#REF!</v>
      </c>
      <c r="F248" s="13" t="e">
        <f>E248/(1+(D248/100))</f>
        <v>#REF!</v>
      </c>
      <c r="G248" s="49" t="e">
        <f>E248-F248</f>
        <v>#REF!</v>
      </c>
      <c r="H248" s="51"/>
      <c r="I248" s="64" t="e">
        <f>SUMIFS(#REF!,Histo!A:A,B248,#REF!,D248,#REF!,"Herbergement")</f>
        <v>#REF!</v>
      </c>
      <c r="J248" s="51"/>
      <c r="K248" s="51" t="e">
        <f>SUMIFS(Histo!F:F,Histo!A:A,B248,#REF!,D248,#REF!,"Vente")+SUMIFS(#REF!,Histo!A:A,B248,#REF!,D248,#REF!,"Herbergement")</f>
        <v>#REF!</v>
      </c>
      <c r="L248" s="51"/>
      <c r="M248" s="51" t="e">
        <f>SUMIFS(#REF!,Histo!A:A,B248,#REF!,D248)</f>
        <v>#REF!</v>
      </c>
      <c r="N248" s="51"/>
      <c r="O248" s="243"/>
      <c r="P248" s="234"/>
      <c r="Q248" s="228"/>
    </row>
    <row r="249" spans="2:17" ht="17.25" thickBot="1">
      <c r="B249" s="11">
        <v>44401</v>
      </c>
      <c r="C249" s="248"/>
      <c r="D249" s="33" t="s">
        <v>113</v>
      </c>
      <c r="E249" s="14" t="e">
        <f>SUM(E246:E248)</f>
        <v>#REF!</v>
      </c>
      <c r="F249" s="14" t="e">
        <f>SUM(F246:F248)</f>
        <v>#REF!</v>
      </c>
      <c r="G249" s="14" t="e">
        <f>SUM(G246:G248)</f>
        <v>#REF!</v>
      </c>
      <c r="H249" s="51"/>
      <c r="I249" s="65" t="e">
        <f>SUM(I246:I248)</f>
        <v>#REF!</v>
      </c>
      <c r="J249" s="56"/>
      <c r="K249" s="55" t="e">
        <f>SUM(K246:K248)</f>
        <v>#REF!</v>
      </c>
      <c r="L249" s="56"/>
      <c r="M249" s="55" t="e">
        <f>SUM(M246:M248)</f>
        <v>#REF!</v>
      </c>
      <c r="N249" s="51"/>
      <c r="O249" s="243"/>
      <c r="P249" s="235"/>
      <c r="Q249" s="229"/>
    </row>
    <row r="250" spans="2:17" ht="17.25" thickBot="1">
      <c r="B250" s="11">
        <f>C250</f>
        <v>44402</v>
      </c>
      <c r="C250" s="246">
        <v>44402</v>
      </c>
      <c r="D250" s="33">
        <v>20</v>
      </c>
      <c r="E250" s="14" t="e">
        <f>SUMIFS(Histo!F:F,Histo!A:A,B250,#REF!,D250)</f>
        <v>#REF!</v>
      </c>
      <c r="F250" s="13" t="e">
        <f>E250/(1+(D250/100))</f>
        <v>#REF!</v>
      </c>
      <c r="G250" s="49" t="e">
        <f>E250-F250</f>
        <v>#REF!</v>
      </c>
      <c r="H250" s="51"/>
      <c r="I250" s="64" t="e">
        <f>SUMIFS(#REF!,Histo!A:A,B250,#REF!,D250,#REF!,"Herbergement")</f>
        <v>#REF!</v>
      </c>
      <c r="J250" s="51"/>
      <c r="K250" s="51" t="e">
        <f>SUMIFS(Histo!F:F,Histo!A:A,B250,#REF!,D250,#REF!,"Vente")+SUMIFS(#REF!,Histo!A:A,B250,#REF!,D250,#REF!,"Herbergement")</f>
        <v>#REF!</v>
      </c>
      <c r="L250" s="51"/>
      <c r="M250" s="51" t="e">
        <f>SUMIFS(#REF!,Histo!A:A,B250,#REF!,D250)</f>
        <v>#REF!</v>
      </c>
      <c r="N250" s="51"/>
      <c r="O250" s="242" t="e">
        <f>SUMIFS(Histo!F:F,Histo!A:A,C250,Histo!#REF!,$O$4)</f>
        <v>#REF!</v>
      </c>
      <c r="P250" s="233" t="e">
        <f>SUMIFS(Histo!F:F,Histo!A:A,C250,Histo!#REF!,"Cash")</f>
        <v>#REF!</v>
      </c>
      <c r="Q250" s="227" t="e">
        <f>SUMIFS(Histo!F:F,Histo!A:A,C250,Histo!#REF!,"CV")</f>
        <v>#REF!</v>
      </c>
    </row>
    <row r="251" spans="2:17" ht="17.25" thickBot="1">
      <c r="B251" s="11">
        <f>C250</f>
        <v>44402</v>
      </c>
      <c r="C251" s="247"/>
      <c r="D251" s="33">
        <v>10</v>
      </c>
      <c r="E251" s="14" t="e">
        <f>SUMIFS(Histo!F:F,Histo!A:A,B251,#REF!,D251)</f>
        <v>#REF!</v>
      </c>
      <c r="F251" s="13" t="e">
        <f>E251/(1+(D251/100))</f>
        <v>#REF!</v>
      </c>
      <c r="G251" s="49" t="e">
        <f>E251-F251</f>
        <v>#REF!</v>
      </c>
      <c r="H251" s="51"/>
      <c r="I251" s="64" t="e">
        <f>SUMIFS(#REF!,Histo!A:A,B251,#REF!,D251,#REF!,"Herbergement")</f>
        <v>#REF!</v>
      </c>
      <c r="J251" s="51"/>
      <c r="K251" s="51" t="e">
        <f>SUMIFS(Histo!F:F,Histo!A:A,B251,#REF!,D251,#REF!,"Vente")+SUMIFS(#REF!,Histo!A:A,B251,#REF!,D251,#REF!,"Herbergement")</f>
        <v>#REF!</v>
      </c>
      <c r="L251" s="51"/>
      <c r="M251" s="51" t="e">
        <f>SUMIFS(#REF!,Histo!A:A,B251,#REF!,D251)</f>
        <v>#REF!</v>
      </c>
      <c r="N251" s="51"/>
      <c r="O251" s="243"/>
      <c r="P251" s="234"/>
      <c r="Q251" s="228"/>
    </row>
    <row r="252" spans="2:17" ht="17.25" thickBot="1">
      <c r="B252" s="11">
        <f>C250</f>
        <v>44402</v>
      </c>
      <c r="C252" s="247"/>
      <c r="D252" s="33">
        <v>5.5</v>
      </c>
      <c r="E252" s="14" t="e">
        <f>SUMIFS(Histo!F:F,Histo!A:A,B252,#REF!,D252)</f>
        <v>#REF!</v>
      </c>
      <c r="F252" s="13" t="e">
        <f>E252/(1+(D252/100))</f>
        <v>#REF!</v>
      </c>
      <c r="G252" s="49" t="e">
        <f>E252-F252</f>
        <v>#REF!</v>
      </c>
      <c r="H252" s="51"/>
      <c r="I252" s="64" t="e">
        <f>SUMIFS(#REF!,Histo!A:A,B252,#REF!,D252,#REF!,"Herbergement")</f>
        <v>#REF!</v>
      </c>
      <c r="J252" s="51"/>
      <c r="K252" s="51" t="e">
        <f>SUMIFS(Histo!F:F,Histo!A:A,B252,#REF!,D252,#REF!,"Vente")+SUMIFS(#REF!,Histo!A:A,B252,#REF!,D252,#REF!,"Herbergement")</f>
        <v>#REF!</v>
      </c>
      <c r="L252" s="51"/>
      <c r="M252" s="51" t="e">
        <f>SUMIFS(#REF!,Histo!A:A,B252,#REF!,D252)</f>
        <v>#REF!</v>
      </c>
      <c r="N252" s="51"/>
      <c r="O252" s="243"/>
      <c r="P252" s="234"/>
      <c r="Q252" s="228"/>
    </row>
    <row r="253" spans="2:17" ht="17.25" thickBot="1">
      <c r="B253" s="11">
        <v>44402</v>
      </c>
      <c r="C253" s="248"/>
      <c r="D253" s="33" t="s">
        <v>113</v>
      </c>
      <c r="E253" s="14" t="e">
        <f>SUM(E250:E252)</f>
        <v>#REF!</v>
      </c>
      <c r="F253" s="14" t="e">
        <f>SUM(F250:F252)</f>
        <v>#REF!</v>
      </c>
      <c r="G253" s="14" t="e">
        <f>SUM(G250:G252)</f>
        <v>#REF!</v>
      </c>
      <c r="H253" s="51"/>
      <c r="I253" s="65" t="e">
        <f>SUM(I250:I252)</f>
        <v>#REF!</v>
      </c>
      <c r="J253" s="56"/>
      <c r="K253" s="55" t="e">
        <f>SUM(K250:K252)</f>
        <v>#REF!</v>
      </c>
      <c r="L253" s="56"/>
      <c r="M253" s="55" t="e">
        <f>SUM(M250:M252)</f>
        <v>#REF!</v>
      </c>
      <c r="N253" s="51"/>
      <c r="O253" s="243"/>
      <c r="P253" s="235"/>
      <c r="Q253" s="229"/>
    </row>
    <row r="254" spans="2:17" ht="17.25" thickBot="1">
      <c r="B254" s="11">
        <f>C254</f>
        <v>44403</v>
      </c>
      <c r="C254" s="246">
        <v>44403</v>
      </c>
      <c r="D254" s="33">
        <v>20</v>
      </c>
      <c r="E254" s="14" t="e">
        <f>SUMIFS(Histo!F:F,Histo!A:A,B254,#REF!,D254)</f>
        <v>#REF!</v>
      </c>
      <c r="F254" s="13" t="e">
        <f>E254/(1+(D254/100))</f>
        <v>#REF!</v>
      </c>
      <c r="G254" s="49" t="e">
        <f>E254-F254</f>
        <v>#REF!</v>
      </c>
      <c r="H254" s="51"/>
      <c r="I254" s="64" t="e">
        <f>SUMIFS(#REF!,Histo!A:A,B254,#REF!,D254,#REF!,"Herbergement")</f>
        <v>#REF!</v>
      </c>
      <c r="J254" s="51"/>
      <c r="K254" s="51" t="e">
        <f>SUMIFS(Histo!F:F,Histo!A:A,B254,#REF!,D254,#REF!,"Vente")+SUMIFS(#REF!,Histo!A:A,B254,#REF!,D254,#REF!,"Herbergement")</f>
        <v>#REF!</v>
      </c>
      <c r="L254" s="51"/>
      <c r="M254" s="51" t="e">
        <f>SUMIFS(#REF!,Histo!A:A,B254,#REF!,D254)</f>
        <v>#REF!</v>
      </c>
      <c r="N254" s="51"/>
      <c r="O254" s="242" t="e">
        <f>SUMIFS(Histo!F:F,Histo!A:A,C254,Histo!#REF!,$O$4)</f>
        <v>#REF!</v>
      </c>
      <c r="P254" s="233" t="e">
        <f>SUMIFS(Histo!F:F,Histo!A:A,C254,Histo!#REF!,"Cash")</f>
        <v>#REF!</v>
      </c>
      <c r="Q254" s="227" t="e">
        <f>SUMIFS(Histo!F:F,Histo!A:A,C254,Histo!#REF!,"CV")</f>
        <v>#REF!</v>
      </c>
    </row>
    <row r="255" spans="2:17" ht="17.25" thickBot="1">
      <c r="B255" s="11">
        <f>C254</f>
        <v>44403</v>
      </c>
      <c r="C255" s="247"/>
      <c r="D255" s="33">
        <v>10</v>
      </c>
      <c r="E255" s="14" t="e">
        <f>SUMIFS(Histo!F:F,Histo!A:A,B255,#REF!,D255)</f>
        <v>#REF!</v>
      </c>
      <c r="F255" s="13" t="e">
        <f>E255/(1+(D255/100))</f>
        <v>#REF!</v>
      </c>
      <c r="G255" s="49" t="e">
        <f>E255-F255</f>
        <v>#REF!</v>
      </c>
      <c r="H255" s="51"/>
      <c r="I255" s="64" t="e">
        <f>SUMIFS(#REF!,Histo!A:A,B255,#REF!,D255,#REF!,"Herbergement")</f>
        <v>#REF!</v>
      </c>
      <c r="J255" s="51"/>
      <c r="K255" s="51" t="e">
        <f>SUMIFS(Histo!F:F,Histo!A:A,B255,#REF!,D255,#REF!,"Vente")+SUMIFS(#REF!,Histo!A:A,B255,#REF!,D255,#REF!,"Herbergement")</f>
        <v>#REF!</v>
      </c>
      <c r="L255" s="51"/>
      <c r="M255" s="51" t="e">
        <f>SUMIFS(#REF!,Histo!A:A,B255,#REF!,D255)</f>
        <v>#REF!</v>
      </c>
      <c r="N255" s="51"/>
      <c r="O255" s="243"/>
      <c r="P255" s="234"/>
      <c r="Q255" s="228"/>
    </row>
    <row r="256" spans="2:17" ht="17.25" thickBot="1">
      <c r="B256" s="11">
        <f>C254</f>
        <v>44403</v>
      </c>
      <c r="C256" s="247"/>
      <c r="D256" s="33">
        <v>5.5</v>
      </c>
      <c r="E256" s="14" t="e">
        <f>SUMIFS(Histo!F:F,Histo!A:A,B256,#REF!,D256)</f>
        <v>#REF!</v>
      </c>
      <c r="F256" s="13" t="e">
        <f>E256/(1+(D256/100))</f>
        <v>#REF!</v>
      </c>
      <c r="G256" s="49" t="e">
        <f>E256-F256</f>
        <v>#REF!</v>
      </c>
      <c r="H256" s="51"/>
      <c r="I256" s="64" t="e">
        <f>SUMIFS(#REF!,Histo!A:A,B256,#REF!,D256,#REF!,"Herbergement")</f>
        <v>#REF!</v>
      </c>
      <c r="J256" s="51"/>
      <c r="K256" s="51" t="e">
        <f>SUMIFS(Histo!F:F,Histo!A:A,B256,#REF!,D256,#REF!,"Vente")+SUMIFS(#REF!,Histo!A:A,B256,#REF!,D256,#REF!,"Herbergement")</f>
        <v>#REF!</v>
      </c>
      <c r="L256" s="51"/>
      <c r="M256" s="51" t="e">
        <f>SUMIFS(#REF!,Histo!A:A,B256,#REF!,D256)</f>
        <v>#REF!</v>
      </c>
      <c r="N256" s="51"/>
      <c r="O256" s="243"/>
      <c r="P256" s="234"/>
      <c r="Q256" s="228"/>
    </row>
    <row r="257" spans="2:17" ht="17.25" thickBot="1">
      <c r="B257" s="11">
        <v>44403</v>
      </c>
      <c r="C257" s="248"/>
      <c r="D257" s="33" t="s">
        <v>113</v>
      </c>
      <c r="E257" s="14" t="e">
        <f>SUM(E254:E256)</f>
        <v>#REF!</v>
      </c>
      <c r="F257" s="14" t="e">
        <f>SUM(F254:F256)</f>
        <v>#REF!</v>
      </c>
      <c r="G257" s="14" t="e">
        <f>SUM(G254:G256)</f>
        <v>#REF!</v>
      </c>
      <c r="H257" s="51"/>
      <c r="I257" s="65" t="e">
        <f>SUM(I254:I256)</f>
        <v>#REF!</v>
      </c>
      <c r="J257" s="56"/>
      <c r="K257" s="55" t="e">
        <f>SUM(K254:K256)</f>
        <v>#REF!</v>
      </c>
      <c r="L257" s="56"/>
      <c r="M257" s="55" t="e">
        <f>SUM(M254:M256)</f>
        <v>#REF!</v>
      </c>
      <c r="N257" s="51"/>
      <c r="O257" s="243"/>
      <c r="P257" s="235"/>
      <c r="Q257" s="229"/>
    </row>
    <row r="258" spans="2:17" ht="17.25" thickBot="1">
      <c r="B258" s="11">
        <f>C258</f>
        <v>44404</v>
      </c>
      <c r="C258" s="246">
        <v>44404</v>
      </c>
      <c r="D258" s="33">
        <v>20</v>
      </c>
      <c r="E258" s="14" t="e">
        <f>SUMIFS(Histo!F:F,Histo!A:A,B258,#REF!,D258)</f>
        <v>#REF!</v>
      </c>
      <c r="F258" s="13" t="e">
        <f>E258/(1+(D258/100))</f>
        <v>#REF!</v>
      </c>
      <c r="G258" s="49" t="e">
        <f>E258-F258</f>
        <v>#REF!</v>
      </c>
      <c r="H258" s="51"/>
      <c r="I258" s="64" t="e">
        <f>SUMIFS(#REF!,Histo!A:A,B258,#REF!,D258,#REF!,"Herbergement")</f>
        <v>#REF!</v>
      </c>
      <c r="J258" s="51"/>
      <c r="K258" s="51" t="e">
        <f>SUMIFS(Histo!F:F,Histo!A:A,B258,#REF!,D258,#REF!,"Vente")+SUMIFS(#REF!,Histo!A:A,B258,#REF!,D258,#REF!,"Herbergement")</f>
        <v>#REF!</v>
      </c>
      <c r="L258" s="51"/>
      <c r="M258" s="51" t="e">
        <f>SUMIFS(#REF!,Histo!A:A,B258,#REF!,D258)</f>
        <v>#REF!</v>
      </c>
      <c r="N258" s="51"/>
      <c r="O258" s="242" t="e">
        <f>SUMIFS(Histo!F:F,Histo!A:A,C258,Histo!#REF!,$O$4)</f>
        <v>#REF!</v>
      </c>
      <c r="P258" s="233" t="e">
        <f>SUMIFS(Histo!F:F,Histo!A:A,C258,Histo!#REF!,"Cash")</f>
        <v>#REF!</v>
      </c>
      <c r="Q258" s="227" t="e">
        <f>SUMIFS(Histo!F:F,Histo!A:A,C258,Histo!#REF!,"CV")</f>
        <v>#REF!</v>
      </c>
    </row>
    <row r="259" spans="2:17" ht="17.25" thickBot="1">
      <c r="B259" s="11">
        <f>C258</f>
        <v>44404</v>
      </c>
      <c r="C259" s="247"/>
      <c r="D259" s="33">
        <v>10</v>
      </c>
      <c r="E259" s="14" t="e">
        <f>SUMIFS(Histo!F:F,Histo!A:A,B259,#REF!,D259)</f>
        <v>#REF!</v>
      </c>
      <c r="F259" s="13" t="e">
        <f>E259/(1+(D259/100))</f>
        <v>#REF!</v>
      </c>
      <c r="G259" s="49" t="e">
        <f>E259-F259</f>
        <v>#REF!</v>
      </c>
      <c r="H259" s="51"/>
      <c r="I259" s="64" t="e">
        <f>SUMIFS(#REF!,Histo!A:A,B259,#REF!,D259,#REF!,"Herbergement")</f>
        <v>#REF!</v>
      </c>
      <c r="J259" s="51"/>
      <c r="K259" s="51" t="e">
        <f>SUMIFS(Histo!F:F,Histo!A:A,B259,#REF!,D259,#REF!,"Vente")+SUMIFS(#REF!,Histo!A:A,B259,#REF!,D259,#REF!,"Herbergement")</f>
        <v>#REF!</v>
      </c>
      <c r="L259" s="51"/>
      <c r="M259" s="51" t="e">
        <f>SUMIFS(#REF!,Histo!A:A,B259,#REF!,D259)</f>
        <v>#REF!</v>
      </c>
      <c r="N259" s="51"/>
      <c r="O259" s="243"/>
      <c r="P259" s="234"/>
      <c r="Q259" s="228"/>
    </row>
    <row r="260" spans="2:17" ht="17.25" thickBot="1">
      <c r="B260" s="11">
        <f>C258</f>
        <v>44404</v>
      </c>
      <c r="C260" s="247"/>
      <c r="D260" s="33">
        <v>5.5</v>
      </c>
      <c r="E260" s="14" t="e">
        <f>SUMIFS(Histo!F:F,Histo!A:A,B260,#REF!,D260)</f>
        <v>#REF!</v>
      </c>
      <c r="F260" s="13" t="e">
        <f>E260/(1+(D260/100))</f>
        <v>#REF!</v>
      </c>
      <c r="G260" s="49" t="e">
        <f>E260-F260</f>
        <v>#REF!</v>
      </c>
      <c r="H260" s="51"/>
      <c r="I260" s="64" t="e">
        <f>SUMIFS(#REF!,Histo!A:A,B260,#REF!,D260,#REF!,"Herbergement")</f>
        <v>#REF!</v>
      </c>
      <c r="J260" s="51"/>
      <c r="K260" s="51" t="e">
        <f>SUMIFS(Histo!F:F,Histo!A:A,B260,#REF!,D260,#REF!,"Vente")+SUMIFS(#REF!,Histo!A:A,B260,#REF!,D260,#REF!,"Herbergement")</f>
        <v>#REF!</v>
      </c>
      <c r="L260" s="51"/>
      <c r="M260" s="51" t="e">
        <f>SUMIFS(#REF!,Histo!A:A,B260,#REF!,D260)</f>
        <v>#REF!</v>
      </c>
      <c r="N260" s="51"/>
      <c r="O260" s="243"/>
      <c r="P260" s="234"/>
      <c r="Q260" s="228"/>
    </row>
    <row r="261" spans="2:17" ht="17.25" thickBot="1">
      <c r="B261" s="11">
        <v>44404</v>
      </c>
      <c r="C261" s="248"/>
      <c r="D261" s="33" t="s">
        <v>113</v>
      </c>
      <c r="E261" s="14" t="e">
        <f>SUM(E258:E260)</f>
        <v>#REF!</v>
      </c>
      <c r="F261" s="14" t="e">
        <f>SUM(F258:F260)</f>
        <v>#REF!</v>
      </c>
      <c r="G261" s="14" t="e">
        <f>SUM(G258:G260)</f>
        <v>#REF!</v>
      </c>
      <c r="H261" s="51"/>
      <c r="I261" s="65" t="e">
        <f>SUM(I258:I260)</f>
        <v>#REF!</v>
      </c>
      <c r="J261" s="56"/>
      <c r="K261" s="55" t="e">
        <f>SUM(K258:K260)</f>
        <v>#REF!</v>
      </c>
      <c r="L261" s="56"/>
      <c r="M261" s="55" t="e">
        <f>SUM(M258:M260)</f>
        <v>#REF!</v>
      </c>
      <c r="N261" s="51"/>
      <c r="O261" s="243"/>
      <c r="P261" s="235"/>
      <c r="Q261" s="229"/>
    </row>
    <row r="262" spans="2:17" ht="17.25" thickBot="1">
      <c r="B262" s="11">
        <f>C262</f>
        <v>44405</v>
      </c>
      <c r="C262" s="246">
        <v>44405</v>
      </c>
      <c r="D262" s="33">
        <v>20</v>
      </c>
      <c r="E262" s="14" t="e">
        <f>SUMIFS(Histo!F:F,Histo!A:A,B262,#REF!,D262)</f>
        <v>#REF!</v>
      </c>
      <c r="F262" s="13" t="e">
        <f>E262/(1+(D262/100))</f>
        <v>#REF!</v>
      </c>
      <c r="G262" s="49" t="e">
        <f>E262-F262</f>
        <v>#REF!</v>
      </c>
      <c r="H262" s="51"/>
      <c r="I262" s="64" t="e">
        <f>SUMIFS(#REF!,Histo!A:A,B262,#REF!,D262,#REF!,"Herbergement")</f>
        <v>#REF!</v>
      </c>
      <c r="J262" s="51"/>
      <c r="K262" s="51" t="e">
        <f>SUMIFS(Histo!F:F,Histo!A:A,B262,#REF!,D262,#REF!,"Vente")+SUMIFS(#REF!,Histo!A:A,B262,#REF!,D262,#REF!,"Herbergement")</f>
        <v>#REF!</v>
      </c>
      <c r="L262" s="51"/>
      <c r="M262" s="51" t="e">
        <f>SUMIFS(#REF!,Histo!A:A,B262,#REF!,D262)</f>
        <v>#REF!</v>
      </c>
      <c r="N262" s="51"/>
      <c r="O262" s="242" t="e">
        <f>SUMIFS(Histo!F:F,Histo!A:A,C262,Histo!#REF!,$O$4)</f>
        <v>#REF!</v>
      </c>
      <c r="P262" s="233" t="e">
        <f>SUMIFS(Histo!F:F,Histo!A:A,C262,Histo!#REF!,"Cash")</f>
        <v>#REF!</v>
      </c>
      <c r="Q262" s="227" t="e">
        <f>SUMIFS(Histo!F:F,Histo!A:A,C262,Histo!#REF!,"CV")</f>
        <v>#REF!</v>
      </c>
    </row>
    <row r="263" spans="2:17" ht="17.25" thickBot="1">
      <c r="B263" s="11">
        <f>C262</f>
        <v>44405</v>
      </c>
      <c r="C263" s="247"/>
      <c r="D263" s="33">
        <v>10</v>
      </c>
      <c r="E263" s="14" t="e">
        <f>SUMIFS(Histo!F:F,Histo!A:A,B263,#REF!,D263)</f>
        <v>#REF!</v>
      </c>
      <c r="F263" s="13" t="e">
        <f>E263/(1+(D263/100))</f>
        <v>#REF!</v>
      </c>
      <c r="G263" s="49" t="e">
        <f>E263-F263</f>
        <v>#REF!</v>
      </c>
      <c r="H263" s="51"/>
      <c r="I263" s="64" t="e">
        <f>SUMIFS(#REF!,Histo!A:A,B263,#REF!,D263,#REF!,"Herbergement")</f>
        <v>#REF!</v>
      </c>
      <c r="J263" s="51"/>
      <c r="K263" s="51" t="e">
        <f>SUMIFS(Histo!F:F,Histo!A:A,B263,#REF!,D263,#REF!,"Vente")+SUMIFS(#REF!,Histo!A:A,B263,#REF!,D263,#REF!,"Herbergement")</f>
        <v>#REF!</v>
      </c>
      <c r="L263" s="51"/>
      <c r="M263" s="51" t="e">
        <f>SUMIFS(#REF!,Histo!A:A,B263,#REF!,D263)</f>
        <v>#REF!</v>
      </c>
      <c r="N263" s="51"/>
      <c r="O263" s="243"/>
      <c r="P263" s="234"/>
      <c r="Q263" s="228"/>
    </row>
    <row r="264" spans="2:17" ht="17.25" thickBot="1">
      <c r="B264" s="11">
        <f>C262</f>
        <v>44405</v>
      </c>
      <c r="C264" s="247"/>
      <c r="D264" s="33">
        <v>5.5</v>
      </c>
      <c r="E264" s="14" t="e">
        <f>SUMIFS(Histo!F:F,Histo!A:A,B264,#REF!,D264)</f>
        <v>#REF!</v>
      </c>
      <c r="F264" s="13" t="e">
        <f>E264/(1+(D264/100))</f>
        <v>#REF!</v>
      </c>
      <c r="G264" s="49" t="e">
        <f>E264-F264</f>
        <v>#REF!</v>
      </c>
      <c r="H264" s="51"/>
      <c r="I264" s="64" t="e">
        <f>SUMIFS(#REF!,Histo!A:A,B264,#REF!,D264,#REF!,"Herbergement")</f>
        <v>#REF!</v>
      </c>
      <c r="J264" s="51"/>
      <c r="K264" s="51" t="e">
        <f>SUMIFS(Histo!F:F,Histo!A:A,B264,#REF!,D264,#REF!,"Vente")+SUMIFS(#REF!,Histo!A:A,B264,#REF!,D264,#REF!,"Herbergement")</f>
        <v>#REF!</v>
      </c>
      <c r="L264" s="51"/>
      <c r="M264" s="51" t="e">
        <f>SUMIFS(#REF!,Histo!A:A,B264,#REF!,D264)</f>
        <v>#REF!</v>
      </c>
      <c r="N264" s="51"/>
      <c r="O264" s="243"/>
      <c r="P264" s="234"/>
      <c r="Q264" s="228"/>
    </row>
    <row r="265" spans="2:17" ht="17.25" thickBot="1">
      <c r="B265" s="11">
        <v>44405</v>
      </c>
      <c r="C265" s="248"/>
      <c r="D265" s="33" t="s">
        <v>113</v>
      </c>
      <c r="E265" s="14" t="e">
        <f>SUM(E262:E264)</f>
        <v>#REF!</v>
      </c>
      <c r="F265" s="14" t="e">
        <f>SUM(F262:F264)</f>
        <v>#REF!</v>
      </c>
      <c r="G265" s="14" t="e">
        <f>SUM(G262:G264)</f>
        <v>#REF!</v>
      </c>
      <c r="H265" s="51"/>
      <c r="I265" s="65" t="e">
        <f>SUM(I262:I264)</f>
        <v>#REF!</v>
      </c>
      <c r="J265" s="56"/>
      <c r="K265" s="55" t="e">
        <f>SUM(K262:K264)</f>
        <v>#REF!</v>
      </c>
      <c r="L265" s="56"/>
      <c r="M265" s="55" t="e">
        <f>SUM(M262:M264)</f>
        <v>#REF!</v>
      </c>
      <c r="N265" s="51"/>
      <c r="O265" s="243"/>
      <c r="P265" s="235"/>
      <c r="Q265" s="229"/>
    </row>
    <row r="266" spans="2:17" ht="17.25" thickBot="1">
      <c r="B266" s="11">
        <f>C266</f>
        <v>44406</v>
      </c>
      <c r="C266" s="246">
        <v>44406</v>
      </c>
      <c r="D266" s="33">
        <v>20</v>
      </c>
      <c r="E266" s="14" t="e">
        <f>SUMIFS(Histo!F:F,Histo!A:A,B266,#REF!,D266)</f>
        <v>#REF!</v>
      </c>
      <c r="F266" s="13" t="e">
        <f>E266/(1+(D266/100))</f>
        <v>#REF!</v>
      </c>
      <c r="G266" s="49" t="e">
        <f>E266-F266</f>
        <v>#REF!</v>
      </c>
      <c r="H266" s="51"/>
      <c r="I266" s="64" t="e">
        <f>SUMIFS(#REF!,Histo!A:A,B266,#REF!,D266,#REF!,"Herbergement")</f>
        <v>#REF!</v>
      </c>
      <c r="J266" s="51"/>
      <c r="K266" s="51" t="e">
        <f>SUMIFS(Histo!F:F,Histo!A:A,B266,#REF!,D266,#REF!,"Vente")+SUMIFS(#REF!,Histo!A:A,B266,#REF!,D266,#REF!,"Herbergement")</f>
        <v>#REF!</v>
      </c>
      <c r="L266" s="51"/>
      <c r="M266" s="51" t="e">
        <f>SUMIFS(#REF!,Histo!A:A,B266,#REF!,D266)</f>
        <v>#REF!</v>
      </c>
      <c r="N266" s="51"/>
      <c r="O266" s="242" t="e">
        <f>SUMIFS(Histo!F:F,Histo!A:A,C266,Histo!#REF!,$O$4)</f>
        <v>#REF!</v>
      </c>
      <c r="P266" s="233" t="e">
        <f>SUMIFS(Histo!F:F,Histo!A:A,C266,Histo!#REF!,"Cash")</f>
        <v>#REF!</v>
      </c>
      <c r="Q266" s="227" t="e">
        <f>SUMIFS(Histo!F:F,Histo!A:A,C266,Histo!#REF!,"CV")</f>
        <v>#REF!</v>
      </c>
    </row>
    <row r="267" spans="2:17" ht="17.25" thickBot="1">
      <c r="B267" s="11">
        <f>C266</f>
        <v>44406</v>
      </c>
      <c r="C267" s="247"/>
      <c r="D267" s="33">
        <v>10</v>
      </c>
      <c r="E267" s="14" t="e">
        <f>SUMIFS(Histo!F:F,Histo!A:A,B267,#REF!,D267)</f>
        <v>#REF!</v>
      </c>
      <c r="F267" s="13" t="e">
        <f>E267/(1+(D267/100))</f>
        <v>#REF!</v>
      </c>
      <c r="G267" s="49" t="e">
        <f>E267-F267</f>
        <v>#REF!</v>
      </c>
      <c r="H267" s="51"/>
      <c r="I267" s="64" t="e">
        <f>SUMIFS(#REF!,Histo!A:A,B267,#REF!,D267,#REF!,"Herbergement")</f>
        <v>#REF!</v>
      </c>
      <c r="J267" s="51"/>
      <c r="K267" s="51" t="e">
        <f>SUMIFS(Histo!F:F,Histo!A:A,B267,#REF!,D267,#REF!,"Vente")+SUMIFS(#REF!,Histo!A:A,B267,#REF!,D267,#REF!,"Herbergement")</f>
        <v>#REF!</v>
      </c>
      <c r="L267" s="51"/>
      <c r="M267" s="51" t="e">
        <f>SUMIFS(#REF!,Histo!A:A,B267,#REF!,D267)</f>
        <v>#REF!</v>
      </c>
      <c r="N267" s="51"/>
      <c r="O267" s="243"/>
      <c r="P267" s="234"/>
      <c r="Q267" s="228"/>
    </row>
    <row r="268" spans="2:17" ht="17.25" thickBot="1">
      <c r="B268" s="11">
        <f>C266</f>
        <v>44406</v>
      </c>
      <c r="C268" s="247"/>
      <c r="D268" s="33">
        <v>5.5</v>
      </c>
      <c r="E268" s="14" t="e">
        <f>SUMIFS(Histo!F:F,Histo!A:A,B268,#REF!,D268)</f>
        <v>#REF!</v>
      </c>
      <c r="F268" s="13" t="e">
        <f>E268/(1+(D268/100))</f>
        <v>#REF!</v>
      </c>
      <c r="G268" s="49" t="e">
        <f>E268-F268</f>
        <v>#REF!</v>
      </c>
      <c r="H268" s="51"/>
      <c r="I268" s="64" t="e">
        <f>SUMIFS(#REF!,Histo!A:A,B268,#REF!,D268,#REF!,"Herbergement")</f>
        <v>#REF!</v>
      </c>
      <c r="J268" s="51"/>
      <c r="K268" s="51" t="e">
        <f>SUMIFS(Histo!F:F,Histo!A:A,B268,#REF!,D268,#REF!,"Vente")+SUMIFS(#REF!,Histo!A:A,B268,#REF!,D268,#REF!,"Herbergement")</f>
        <v>#REF!</v>
      </c>
      <c r="L268" s="51"/>
      <c r="M268" s="51" t="e">
        <f>SUMIFS(#REF!,Histo!A:A,B268,#REF!,D268)</f>
        <v>#REF!</v>
      </c>
      <c r="N268" s="51"/>
      <c r="O268" s="243"/>
      <c r="P268" s="234"/>
      <c r="Q268" s="228"/>
    </row>
    <row r="269" spans="2:17" ht="17.25" thickBot="1">
      <c r="B269" s="11">
        <v>44406</v>
      </c>
      <c r="C269" s="248"/>
      <c r="D269" s="33" t="s">
        <v>113</v>
      </c>
      <c r="E269" s="14" t="e">
        <f>SUM(E266:E268)</f>
        <v>#REF!</v>
      </c>
      <c r="F269" s="14" t="e">
        <f>SUM(F266:F268)</f>
        <v>#REF!</v>
      </c>
      <c r="G269" s="14" t="e">
        <f>SUM(G266:G268)</f>
        <v>#REF!</v>
      </c>
      <c r="H269" s="51"/>
      <c r="I269" s="65" t="e">
        <f>SUM(I266:I268)</f>
        <v>#REF!</v>
      </c>
      <c r="J269" s="56"/>
      <c r="K269" s="55" t="e">
        <f>SUM(K266:K268)</f>
        <v>#REF!</v>
      </c>
      <c r="L269" s="56"/>
      <c r="M269" s="55" t="e">
        <f>SUM(M266:M268)</f>
        <v>#REF!</v>
      </c>
      <c r="N269" s="51"/>
      <c r="O269" s="243"/>
      <c r="P269" s="235"/>
      <c r="Q269" s="229"/>
    </row>
    <row r="270" spans="2:17" ht="17.25" thickBot="1">
      <c r="B270" s="11">
        <f>C270</f>
        <v>44407</v>
      </c>
      <c r="C270" s="246">
        <v>44407</v>
      </c>
      <c r="D270" s="33">
        <v>20</v>
      </c>
      <c r="E270" s="14" t="e">
        <f>SUMIFS(Histo!F:F,Histo!A:A,B270,#REF!,D270)</f>
        <v>#REF!</v>
      </c>
      <c r="F270" s="13" t="e">
        <f>E270/(1+(D270/100))</f>
        <v>#REF!</v>
      </c>
      <c r="G270" s="49" t="e">
        <f>E270-F270</f>
        <v>#REF!</v>
      </c>
      <c r="H270" s="51"/>
      <c r="I270" s="64" t="e">
        <f>SUMIFS(#REF!,Histo!A:A,B270,#REF!,D270,#REF!,"Herbergement")</f>
        <v>#REF!</v>
      </c>
      <c r="J270" s="51"/>
      <c r="K270" s="51" t="e">
        <f>SUMIFS(Histo!F:F,Histo!A:A,B270,#REF!,D270,#REF!,"Vente")+SUMIFS(#REF!,Histo!A:A,B270,#REF!,D270,#REF!,"Herbergement")</f>
        <v>#REF!</v>
      </c>
      <c r="L270" s="51"/>
      <c r="M270" s="51" t="e">
        <f>SUMIFS(#REF!,Histo!A:A,B270,#REF!,D270)</f>
        <v>#REF!</v>
      </c>
      <c r="N270" s="51"/>
      <c r="O270" s="242" t="e">
        <f>SUMIFS(Histo!F:F,Histo!A:A,C270,Histo!#REF!,$O$4)</f>
        <v>#REF!</v>
      </c>
      <c r="P270" s="233" t="e">
        <f>SUMIFS(Histo!F:F,Histo!A:A,C270,Histo!#REF!,"Cash")</f>
        <v>#REF!</v>
      </c>
      <c r="Q270" s="227" t="e">
        <f>SUMIFS(Histo!F:F,Histo!A:A,C270,Histo!#REF!,"CV")</f>
        <v>#REF!</v>
      </c>
    </row>
    <row r="271" spans="2:17" ht="17.25" thickBot="1">
      <c r="B271" s="11">
        <f>C270</f>
        <v>44407</v>
      </c>
      <c r="C271" s="247"/>
      <c r="D271" s="33">
        <v>10</v>
      </c>
      <c r="E271" s="14" t="e">
        <f>SUMIFS(Histo!F:F,Histo!A:A,B271,#REF!,D271)</f>
        <v>#REF!</v>
      </c>
      <c r="F271" s="13" t="e">
        <f>E271/(1+(D271/100))</f>
        <v>#REF!</v>
      </c>
      <c r="G271" s="49" t="e">
        <f>E271-F271</f>
        <v>#REF!</v>
      </c>
      <c r="H271" s="51"/>
      <c r="I271" s="64" t="e">
        <f>SUMIFS(#REF!,Histo!A:A,B271,#REF!,D271,#REF!,"Herbergement")</f>
        <v>#REF!</v>
      </c>
      <c r="J271" s="51"/>
      <c r="K271" s="51" t="e">
        <f>SUMIFS(Histo!F:F,Histo!A:A,B271,#REF!,D271,#REF!,"Vente")+SUMIFS(#REF!,Histo!A:A,B271,#REF!,D271,#REF!,"Herbergement")</f>
        <v>#REF!</v>
      </c>
      <c r="L271" s="51"/>
      <c r="M271" s="51" t="e">
        <f>SUMIFS(#REF!,Histo!A:A,B271,#REF!,D271)</f>
        <v>#REF!</v>
      </c>
      <c r="N271" s="51"/>
      <c r="O271" s="243"/>
      <c r="P271" s="234"/>
      <c r="Q271" s="228"/>
    </row>
    <row r="272" spans="2:17" ht="17.25" thickBot="1">
      <c r="B272" s="11">
        <f>C270</f>
        <v>44407</v>
      </c>
      <c r="C272" s="247"/>
      <c r="D272" s="33">
        <v>5.5</v>
      </c>
      <c r="E272" s="14" t="e">
        <f>SUMIFS(Histo!F:F,Histo!A:A,B272,#REF!,D272)</f>
        <v>#REF!</v>
      </c>
      <c r="F272" s="13" t="e">
        <f>E272/(1+(D272/100))</f>
        <v>#REF!</v>
      </c>
      <c r="G272" s="49" t="e">
        <f>E272-F272</f>
        <v>#REF!</v>
      </c>
      <c r="H272" s="51"/>
      <c r="I272" s="64" t="e">
        <f>SUMIFS(#REF!,Histo!A:A,B272,#REF!,D272,#REF!,"Herbergement")</f>
        <v>#REF!</v>
      </c>
      <c r="J272" s="51"/>
      <c r="K272" s="51" t="e">
        <f>SUMIFS(Histo!F:F,Histo!A:A,B272,#REF!,D272,#REF!,"Vente")+SUMIFS(#REF!,Histo!A:A,B272,#REF!,D272,#REF!,"Herbergement")</f>
        <v>#REF!</v>
      </c>
      <c r="L272" s="51"/>
      <c r="M272" s="51" t="e">
        <f>SUMIFS(#REF!,Histo!A:A,B272,#REF!,D272)</f>
        <v>#REF!</v>
      </c>
      <c r="N272" s="51"/>
      <c r="O272" s="243"/>
      <c r="P272" s="234"/>
      <c r="Q272" s="228"/>
    </row>
    <row r="273" spans="2:17" ht="17.25" thickBot="1">
      <c r="B273" s="11">
        <v>44407</v>
      </c>
      <c r="C273" s="248"/>
      <c r="D273" s="33" t="s">
        <v>113</v>
      </c>
      <c r="E273" s="14" t="e">
        <f>SUM(E270:E272)</f>
        <v>#REF!</v>
      </c>
      <c r="F273" s="14" t="e">
        <f>SUM(F270:F272)</f>
        <v>#REF!</v>
      </c>
      <c r="G273" s="14" t="e">
        <f>SUM(G270:G272)</f>
        <v>#REF!</v>
      </c>
      <c r="H273" s="51"/>
      <c r="I273" s="65" t="e">
        <f>SUM(I270:I272)</f>
        <v>#REF!</v>
      </c>
      <c r="J273" s="56"/>
      <c r="K273" s="55" t="e">
        <f>SUM(K270:K272)</f>
        <v>#REF!</v>
      </c>
      <c r="L273" s="56"/>
      <c r="M273" s="55" t="e">
        <f>SUM(M270:M272)</f>
        <v>#REF!</v>
      </c>
      <c r="N273" s="51"/>
      <c r="O273" s="243"/>
      <c r="P273" s="235"/>
      <c r="Q273" s="229"/>
    </row>
    <row r="274" spans="2:17" ht="17.25" thickBot="1">
      <c r="B274" s="11">
        <f>C274</f>
        <v>44408</v>
      </c>
      <c r="C274" s="246">
        <v>44408</v>
      </c>
      <c r="D274" s="33">
        <v>20</v>
      </c>
      <c r="E274" s="14" t="e">
        <f>SUMIFS(Histo!F:F,Histo!A:A,B274,#REF!,D274)</f>
        <v>#REF!</v>
      </c>
      <c r="F274" s="13" t="e">
        <f>E274/(1+(D274/100))</f>
        <v>#REF!</v>
      </c>
      <c r="G274" s="49" t="e">
        <f>E274-F274</f>
        <v>#REF!</v>
      </c>
      <c r="H274" s="51"/>
      <c r="I274" s="64" t="e">
        <f>SUMIFS(#REF!,Histo!A:A,B274,#REF!,D274,#REF!,"Herbergement")</f>
        <v>#REF!</v>
      </c>
      <c r="J274" s="51"/>
      <c r="K274" s="51" t="e">
        <f>SUMIFS(Histo!F:F,Histo!A:A,B274,#REF!,D274,#REF!,"Vente")+SUMIFS(#REF!,Histo!A:A,B274,#REF!,D274,#REF!,"Herbergement")</f>
        <v>#REF!</v>
      </c>
      <c r="L274" s="51"/>
      <c r="M274" s="51" t="e">
        <f>SUMIFS(#REF!,Histo!A:A,B274,#REF!,D274)</f>
        <v>#REF!</v>
      </c>
      <c r="N274" s="51"/>
      <c r="O274" s="242" t="e">
        <f>SUMIFS(Histo!F:F,Histo!A:A,C274,Histo!#REF!,$O$4)</f>
        <v>#REF!</v>
      </c>
      <c r="P274" s="233" t="e">
        <f>SUMIFS(Histo!F:F,Histo!A:A,C274,Histo!#REF!,"Cash")</f>
        <v>#REF!</v>
      </c>
      <c r="Q274" s="227" t="e">
        <f>SUMIFS(Histo!F:F,Histo!A:A,C274,Histo!#REF!,"CV")</f>
        <v>#REF!</v>
      </c>
    </row>
    <row r="275" spans="2:17" ht="17.25" thickBot="1">
      <c r="B275" s="11">
        <f>C274</f>
        <v>44408</v>
      </c>
      <c r="C275" s="247"/>
      <c r="D275" s="33">
        <v>10</v>
      </c>
      <c r="E275" s="14" t="e">
        <f>SUMIFS(Histo!F:F,Histo!A:A,B275,#REF!,D275)</f>
        <v>#REF!</v>
      </c>
      <c r="F275" s="13" t="e">
        <f>E275/(1+(D275/100))</f>
        <v>#REF!</v>
      </c>
      <c r="G275" s="49" t="e">
        <f>E275-F275</f>
        <v>#REF!</v>
      </c>
      <c r="H275" s="51"/>
      <c r="I275" s="64" t="e">
        <f>SUMIFS(#REF!,Histo!A:A,B275,#REF!,D275,#REF!,"Herbergement")</f>
        <v>#REF!</v>
      </c>
      <c r="J275" s="51"/>
      <c r="K275" s="51" t="e">
        <f>SUMIFS(Histo!F:F,Histo!A:A,B275,#REF!,D275,#REF!,"Vente")+SUMIFS(#REF!,Histo!A:A,B275,#REF!,D275,#REF!,"Herbergement")</f>
        <v>#REF!</v>
      </c>
      <c r="L275" s="51"/>
      <c r="M275" s="51" t="e">
        <f>SUMIFS(#REF!,Histo!A:A,B275,#REF!,D275)</f>
        <v>#REF!</v>
      </c>
      <c r="N275" s="51"/>
      <c r="O275" s="243"/>
      <c r="P275" s="234"/>
      <c r="Q275" s="228"/>
    </row>
    <row r="276" spans="2:17" ht="17.25" thickBot="1">
      <c r="B276" s="11">
        <f>C274</f>
        <v>44408</v>
      </c>
      <c r="C276" s="247"/>
      <c r="D276" s="33">
        <v>5.5</v>
      </c>
      <c r="E276" s="14" t="e">
        <f>SUMIFS(Histo!F:F,Histo!A:A,B276,#REF!,D276)</f>
        <v>#REF!</v>
      </c>
      <c r="F276" s="13" t="e">
        <f>E276/(1+(D276/100))</f>
        <v>#REF!</v>
      </c>
      <c r="G276" s="49" t="e">
        <f>E276-F276</f>
        <v>#REF!</v>
      </c>
      <c r="H276" s="51"/>
      <c r="I276" s="64" t="e">
        <f>SUMIFS(#REF!,Histo!A:A,B276,#REF!,D276,#REF!,"Herbergement")</f>
        <v>#REF!</v>
      </c>
      <c r="J276" s="51"/>
      <c r="K276" s="51" t="e">
        <f>SUMIFS(Histo!F:F,Histo!A:A,B276,#REF!,D276,#REF!,"Vente")+SUMIFS(#REF!,Histo!A:A,B276,#REF!,D276,#REF!,"Herbergement")</f>
        <v>#REF!</v>
      </c>
      <c r="L276" s="51"/>
      <c r="M276" s="51" t="e">
        <f>SUMIFS(#REF!,Histo!A:A,B276,#REF!,D276)</f>
        <v>#REF!</v>
      </c>
      <c r="N276" s="51"/>
      <c r="O276" s="243"/>
      <c r="P276" s="234"/>
      <c r="Q276" s="228"/>
    </row>
    <row r="277" spans="2:17" ht="17.25" thickBot="1">
      <c r="B277" s="11">
        <v>44408</v>
      </c>
      <c r="C277" s="248"/>
      <c r="D277" s="33" t="s">
        <v>113</v>
      </c>
      <c r="E277" s="14" t="e">
        <f>SUM(E274:E276)</f>
        <v>#REF!</v>
      </c>
      <c r="F277" s="14" t="e">
        <f>SUM(F274:F276)</f>
        <v>#REF!</v>
      </c>
      <c r="G277" s="14" t="e">
        <f>SUM(G274:G276)</f>
        <v>#REF!</v>
      </c>
      <c r="H277" s="51"/>
      <c r="I277" s="65" t="e">
        <f>SUM(I274:I276)</f>
        <v>#REF!</v>
      </c>
      <c r="J277" s="56"/>
      <c r="K277" s="55" t="e">
        <f>SUM(K274:K276)</f>
        <v>#REF!</v>
      </c>
      <c r="L277" s="56"/>
      <c r="M277" s="55" t="e">
        <f>SUM(M274:M276)</f>
        <v>#REF!</v>
      </c>
      <c r="N277" s="51"/>
      <c r="O277" s="243"/>
      <c r="P277" s="235"/>
      <c r="Q277" s="229"/>
    </row>
    <row r="278" spans="2:17" ht="17.25" thickBot="1">
      <c r="B278" s="11">
        <f>C278</f>
        <v>44409</v>
      </c>
      <c r="C278" s="246">
        <v>44409</v>
      </c>
      <c r="D278" s="33">
        <v>20</v>
      </c>
      <c r="E278" s="14" t="e">
        <f>SUMIFS(Histo!F:F,Histo!A:A,B278,#REF!,D278)</f>
        <v>#REF!</v>
      </c>
      <c r="F278" s="13" t="e">
        <f>E278/(1+(D278/100))</f>
        <v>#REF!</v>
      </c>
      <c r="G278" s="49" t="e">
        <f>E278-F278</f>
        <v>#REF!</v>
      </c>
      <c r="H278" s="51"/>
      <c r="I278" s="64" t="e">
        <f>SUMIFS(#REF!,Histo!A:A,B278,#REF!,D278,#REF!,"Herbergement")</f>
        <v>#REF!</v>
      </c>
      <c r="J278" s="51"/>
      <c r="K278" s="51" t="e">
        <f>SUMIFS(Histo!F:F,Histo!A:A,B278,#REF!,D278,#REF!,"Vente")+SUMIFS(#REF!,Histo!A:A,B278,#REF!,D278,#REF!,"Herbergement")</f>
        <v>#REF!</v>
      </c>
      <c r="L278" s="51"/>
      <c r="M278" s="51" t="e">
        <f>SUMIFS(#REF!,Histo!A:A,B278,#REF!,D278)</f>
        <v>#REF!</v>
      </c>
      <c r="N278" s="51"/>
      <c r="O278" s="242" t="e">
        <f>SUMIFS(Histo!F:F,Histo!A:A,C278,Histo!#REF!,$O$4)</f>
        <v>#REF!</v>
      </c>
      <c r="P278" s="233" t="e">
        <f>SUMIFS(Histo!F:F,Histo!A:A,C278,Histo!#REF!,"Cash")</f>
        <v>#REF!</v>
      </c>
      <c r="Q278" s="227" t="e">
        <f>SUMIFS(Histo!F:F,Histo!A:A,C278,Histo!#REF!,"CV")</f>
        <v>#REF!</v>
      </c>
    </row>
    <row r="279" spans="2:17" ht="17.25" thickBot="1">
      <c r="B279" s="11">
        <f>C278</f>
        <v>44409</v>
      </c>
      <c r="C279" s="247"/>
      <c r="D279" s="33">
        <v>10</v>
      </c>
      <c r="E279" s="14" t="e">
        <f>SUMIFS(Histo!F:F,Histo!A:A,B279,#REF!,D279)</f>
        <v>#REF!</v>
      </c>
      <c r="F279" s="13" t="e">
        <f>E279/(1+(D279/100))</f>
        <v>#REF!</v>
      </c>
      <c r="G279" s="49" t="e">
        <f>E279-F279</f>
        <v>#REF!</v>
      </c>
      <c r="H279" s="51"/>
      <c r="I279" s="64" t="e">
        <f>SUMIFS(#REF!,Histo!A:A,B279,#REF!,D279,#REF!,"Herbergement")</f>
        <v>#REF!</v>
      </c>
      <c r="J279" s="51"/>
      <c r="K279" s="51" t="e">
        <f>SUMIFS(Histo!F:F,Histo!A:A,B279,#REF!,D279,#REF!,"Vente")+SUMIFS(#REF!,Histo!A:A,B279,#REF!,D279,#REF!,"Herbergement")</f>
        <v>#REF!</v>
      </c>
      <c r="L279" s="51"/>
      <c r="M279" s="51" t="e">
        <f>SUMIFS(#REF!,Histo!A:A,B279,#REF!,D279)</f>
        <v>#REF!</v>
      </c>
      <c r="N279" s="51"/>
      <c r="O279" s="243"/>
      <c r="P279" s="234"/>
      <c r="Q279" s="228"/>
    </row>
    <row r="280" spans="2:17" ht="17.25" thickBot="1">
      <c r="B280" s="11">
        <f>C278</f>
        <v>44409</v>
      </c>
      <c r="C280" s="247"/>
      <c r="D280" s="33">
        <v>5.5</v>
      </c>
      <c r="E280" s="14" t="e">
        <f>SUMIFS(Histo!F:F,Histo!A:A,B280,#REF!,D280)</f>
        <v>#REF!</v>
      </c>
      <c r="F280" s="13" t="e">
        <f>E280/(1+(D280/100))</f>
        <v>#REF!</v>
      </c>
      <c r="G280" s="49" t="e">
        <f>E280-F280</f>
        <v>#REF!</v>
      </c>
      <c r="H280" s="51"/>
      <c r="I280" s="64" t="e">
        <f>SUMIFS(#REF!,Histo!A:A,B280,#REF!,D280,#REF!,"Herbergement")</f>
        <v>#REF!</v>
      </c>
      <c r="J280" s="51"/>
      <c r="K280" s="51" t="e">
        <f>SUMIFS(Histo!F:F,Histo!A:A,B280,#REF!,D280,#REF!,"Vente")+SUMIFS(#REF!,Histo!A:A,B280,#REF!,D280,#REF!,"Herbergement")</f>
        <v>#REF!</v>
      </c>
      <c r="L280" s="51"/>
      <c r="M280" s="51" t="e">
        <f>SUMIFS(#REF!,Histo!A:A,B280,#REF!,D280)</f>
        <v>#REF!</v>
      </c>
      <c r="N280" s="51"/>
      <c r="O280" s="243"/>
      <c r="P280" s="234"/>
      <c r="Q280" s="228"/>
    </row>
    <row r="281" spans="2:17" ht="17.25" thickBot="1">
      <c r="B281" s="11">
        <v>44409</v>
      </c>
      <c r="C281" s="248"/>
      <c r="D281" s="33" t="s">
        <v>113</v>
      </c>
      <c r="E281" s="14" t="e">
        <f>SUM(E278:E280)</f>
        <v>#REF!</v>
      </c>
      <c r="F281" s="14" t="e">
        <f>SUM(F278:F280)</f>
        <v>#REF!</v>
      </c>
      <c r="G281" s="14" t="e">
        <f>SUM(G278:G280)</f>
        <v>#REF!</v>
      </c>
      <c r="H281" s="51"/>
      <c r="I281" s="65" t="e">
        <f>SUM(I278:I280)</f>
        <v>#REF!</v>
      </c>
      <c r="J281" s="56"/>
      <c r="K281" s="55" t="e">
        <f>SUM(K278:K280)</f>
        <v>#REF!</v>
      </c>
      <c r="L281" s="56"/>
      <c r="M281" s="55" t="e">
        <f>SUM(M278:M280)</f>
        <v>#REF!</v>
      </c>
      <c r="N281" s="51"/>
      <c r="O281" s="243"/>
      <c r="P281" s="235"/>
      <c r="Q281" s="229"/>
    </row>
    <row r="282" spans="2:17" ht="17.25" thickBot="1">
      <c r="B282" s="11">
        <f>C282</f>
        <v>44410</v>
      </c>
      <c r="C282" s="246">
        <v>44410</v>
      </c>
      <c r="D282" s="33">
        <v>20</v>
      </c>
      <c r="E282" s="14" t="e">
        <f>SUMIFS(Histo!F:F,Histo!A:A,B282,#REF!,D282)</f>
        <v>#REF!</v>
      </c>
      <c r="F282" s="13" t="e">
        <f>E282/(1+(D282/100))</f>
        <v>#REF!</v>
      </c>
      <c r="G282" s="49" t="e">
        <f>E282-F282</f>
        <v>#REF!</v>
      </c>
      <c r="H282" s="51"/>
      <c r="I282" s="64" t="e">
        <f>SUMIFS(#REF!,Histo!A:A,B282,#REF!,D282,#REF!,"Herbergement")</f>
        <v>#REF!</v>
      </c>
      <c r="J282" s="51"/>
      <c r="K282" s="51" t="e">
        <f>SUMIFS(Histo!F:F,Histo!A:A,B282,#REF!,D282,#REF!,"Vente")+SUMIFS(#REF!,Histo!A:A,B282,#REF!,D282,#REF!,"Herbergement")</f>
        <v>#REF!</v>
      </c>
      <c r="L282" s="51"/>
      <c r="M282" s="51" t="e">
        <f>SUMIFS(#REF!,Histo!A:A,B282,#REF!,D282)</f>
        <v>#REF!</v>
      </c>
      <c r="N282" s="51"/>
      <c r="O282" s="242" t="e">
        <f>SUMIFS(Histo!F:F,Histo!A:A,C282,Histo!#REF!,$O$4)</f>
        <v>#REF!</v>
      </c>
      <c r="P282" s="233" t="e">
        <f>SUMIFS(Histo!F:F,Histo!A:A,C282,Histo!#REF!,"Cash")</f>
        <v>#REF!</v>
      </c>
      <c r="Q282" s="227" t="e">
        <f>SUMIFS(Histo!F:F,Histo!A:A,C282,Histo!#REF!,"CV")</f>
        <v>#REF!</v>
      </c>
    </row>
    <row r="283" spans="2:17" ht="17.25" thickBot="1">
      <c r="B283" s="11">
        <f>C282</f>
        <v>44410</v>
      </c>
      <c r="C283" s="247"/>
      <c r="D283" s="33">
        <v>10</v>
      </c>
      <c r="E283" s="14" t="e">
        <f>SUMIFS(Histo!F:F,Histo!A:A,B283,#REF!,D283)</f>
        <v>#REF!</v>
      </c>
      <c r="F283" s="13" t="e">
        <f>E283/(1+(D283/100))</f>
        <v>#REF!</v>
      </c>
      <c r="G283" s="49" t="e">
        <f>E283-F283</f>
        <v>#REF!</v>
      </c>
      <c r="H283" s="51"/>
      <c r="I283" s="64" t="e">
        <f>SUMIFS(#REF!,Histo!A:A,B283,#REF!,D283,#REF!,"Herbergement")</f>
        <v>#REF!</v>
      </c>
      <c r="J283" s="51"/>
      <c r="K283" s="51" t="e">
        <f>SUMIFS(Histo!F:F,Histo!A:A,B283,#REF!,D283,#REF!,"Vente")+SUMIFS(#REF!,Histo!A:A,B283,#REF!,D283,#REF!,"Herbergement")</f>
        <v>#REF!</v>
      </c>
      <c r="L283" s="51"/>
      <c r="M283" s="51" t="e">
        <f>SUMIFS(#REF!,Histo!A:A,B283,#REF!,D283)</f>
        <v>#REF!</v>
      </c>
      <c r="N283" s="51"/>
      <c r="O283" s="243"/>
      <c r="P283" s="234"/>
      <c r="Q283" s="228"/>
    </row>
    <row r="284" spans="2:17" ht="17.25" thickBot="1">
      <c r="B284" s="11">
        <f>C282</f>
        <v>44410</v>
      </c>
      <c r="C284" s="247"/>
      <c r="D284" s="33">
        <v>5.5</v>
      </c>
      <c r="E284" s="14" t="e">
        <f>SUMIFS(Histo!F:F,Histo!A:A,B284,#REF!,D284)</f>
        <v>#REF!</v>
      </c>
      <c r="F284" s="13" t="e">
        <f>E284/(1+(D284/100))</f>
        <v>#REF!</v>
      </c>
      <c r="G284" s="49" t="e">
        <f>E284-F284</f>
        <v>#REF!</v>
      </c>
      <c r="H284" s="51"/>
      <c r="I284" s="64" t="e">
        <f>SUMIFS(#REF!,Histo!A:A,B284,#REF!,D284,#REF!,"Herbergement")</f>
        <v>#REF!</v>
      </c>
      <c r="J284" s="51"/>
      <c r="K284" s="51" t="e">
        <f>SUMIFS(Histo!F:F,Histo!A:A,B284,#REF!,D284,#REF!,"Vente")+SUMIFS(#REF!,Histo!A:A,B284,#REF!,D284,#REF!,"Herbergement")</f>
        <v>#REF!</v>
      </c>
      <c r="L284" s="51"/>
      <c r="M284" s="51" t="e">
        <f>SUMIFS(#REF!,Histo!A:A,B284,#REF!,D284)</f>
        <v>#REF!</v>
      </c>
      <c r="N284" s="51"/>
      <c r="O284" s="243"/>
      <c r="P284" s="234"/>
      <c r="Q284" s="228"/>
    </row>
    <row r="285" spans="2:17" ht="17.25" thickBot="1">
      <c r="B285" s="11">
        <v>44410</v>
      </c>
      <c r="C285" s="248"/>
      <c r="D285" s="33" t="s">
        <v>113</v>
      </c>
      <c r="E285" s="14" t="e">
        <f>SUM(E282:E284)</f>
        <v>#REF!</v>
      </c>
      <c r="F285" s="14" t="e">
        <f>SUM(F282:F284)</f>
        <v>#REF!</v>
      </c>
      <c r="G285" s="14" t="e">
        <f>SUM(G282:G284)</f>
        <v>#REF!</v>
      </c>
      <c r="H285" s="51"/>
      <c r="I285" s="65" t="e">
        <f>SUM(I282:I284)</f>
        <v>#REF!</v>
      </c>
      <c r="J285" s="56"/>
      <c r="K285" s="55" t="e">
        <f>SUM(K282:K284)</f>
        <v>#REF!</v>
      </c>
      <c r="L285" s="56"/>
      <c r="M285" s="55" t="e">
        <f>SUM(M282:M284)</f>
        <v>#REF!</v>
      </c>
      <c r="N285" s="51"/>
      <c r="O285" s="243"/>
      <c r="P285" s="235"/>
      <c r="Q285" s="229"/>
    </row>
    <row r="286" spans="2:17" ht="17.25" thickBot="1">
      <c r="B286" s="11">
        <f>C286</f>
        <v>44411</v>
      </c>
      <c r="C286" s="246">
        <v>44411</v>
      </c>
      <c r="D286" s="33">
        <v>20</v>
      </c>
      <c r="E286" s="14" t="e">
        <f>SUMIFS(Histo!F:F,Histo!A:A,B286,#REF!,D286)</f>
        <v>#REF!</v>
      </c>
      <c r="F286" s="13" t="e">
        <f>E286/(1+(D286/100))</f>
        <v>#REF!</v>
      </c>
      <c r="G286" s="49" t="e">
        <f>E286-F286</f>
        <v>#REF!</v>
      </c>
      <c r="H286" s="51"/>
      <c r="I286" s="64" t="e">
        <f>SUMIFS(#REF!,Histo!A:A,B286,#REF!,D286,#REF!,"Herbergement")</f>
        <v>#REF!</v>
      </c>
      <c r="J286" s="51"/>
      <c r="K286" s="51" t="e">
        <f>SUMIFS(Histo!F:F,Histo!A:A,B286,#REF!,D286,#REF!,"Vente")+SUMIFS(#REF!,Histo!A:A,B286,#REF!,D286,#REF!,"Herbergement")</f>
        <v>#REF!</v>
      </c>
      <c r="L286" s="51"/>
      <c r="M286" s="51" t="e">
        <f>SUMIFS(#REF!,Histo!A:A,B286,#REF!,D286)</f>
        <v>#REF!</v>
      </c>
      <c r="N286" s="51"/>
      <c r="O286" s="242" t="e">
        <f>SUMIFS(Histo!F:F,Histo!A:A,C286,Histo!#REF!,$O$4)</f>
        <v>#REF!</v>
      </c>
      <c r="P286" s="233" t="e">
        <f>SUMIFS(Histo!F:F,Histo!A:A,C286,Histo!#REF!,"Cash")</f>
        <v>#REF!</v>
      </c>
      <c r="Q286" s="227" t="e">
        <f>SUMIFS(Histo!F:F,Histo!A:A,C286,Histo!#REF!,"CV")</f>
        <v>#REF!</v>
      </c>
    </row>
    <row r="287" spans="2:17" ht="17.25" thickBot="1">
      <c r="B287" s="11">
        <f>C286</f>
        <v>44411</v>
      </c>
      <c r="C287" s="247"/>
      <c r="D287" s="33">
        <v>10</v>
      </c>
      <c r="E287" s="14" t="e">
        <f>SUMIFS(Histo!F:F,Histo!A:A,B287,#REF!,D287)</f>
        <v>#REF!</v>
      </c>
      <c r="F287" s="13" t="e">
        <f>E287/(1+(D287/100))</f>
        <v>#REF!</v>
      </c>
      <c r="G287" s="49" t="e">
        <f>E287-F287</f>
        <v>#REF!</v>
      </c>
      <c r="H287" s="51"/>
      <c r="I287" s="64" t="e">
        <f>SUMIFS(#REF!,Histo!A:A,B287,#REF!,D287,#REF!,"Herbergement")</f>
        <v>#REF!</v>
      </c>
      <c r="J287" s="51"/>
      <c r="K287" s="51" t="e">
        <f>SUMIFS(Histo!F:F,Histo!A:A,B287,#REF!,D287,#REF!,"Vente")+SUMIFS(#REF!,Histo!A:A,B287,#REF!,D287,#REF!,"Herbergement")</f>
        <v>#REF!</v>
      </c>
      <c r="L287" s="51"/>
      <c r="M287" s="51" t="e">
        <f>SUMIFS(#REF!,Histo!A:A,B287,#REF!,D287)</f>
        <v>#REF!</v>
      </c>
      <c r="N287" s="51"/>
      <c r="O287" s="243"/>
      <c r="P287" s="234"/>
      <c r="Q287" s="228"/>
    </row>
    <row r="288" spans="2:17" ht="17.25" thickBot="1">
      <c r="B288" s="11">
        <f>C286</f>
        <v>44411</v>
      </c>
      <c r="C288" s="247"/>
      <c r="D288" s="33">
        <v>5.5</v>
      </c>
      <c r="E288" s="14" t="e">
        <f>SUMIFS(Histo!F:F,Histo!A:A,B288,#REF!,D288)</f>
        <v>#REF!</v>
      </c>
      <c r="F288" s="13" t="e">
        <f>E288/(1+(D288/100))</f>
        <v>#REF!</v>
      </c>
      <c r="G288" s="49" t="e">
        <f>E288-F288</f>
        <v>#REF!</v>
      </c>
      <c r="H288" s="51"/>
      <c r="I288" s="64" t="e">
        <f>SUMIFS(#REF!,Histo!A:A,B288,#REF!,D288,#REF!,"Herbergement")</f>
        <v>#REF!</v>
      </c>
      <c r="J288" s="51"/>
      <c r="K288" s="51" t="e">
        <f>SUMIFS(Histo!F:F,Histo!A:A,B288,#REF!,D288,#REF!,"Vente")+SUMIFS(#REF!,Histo!A:A,B288,#REF!,D288,#REF!,"Herbergement")</f>
        <v>#REF!</v>
      </c>
      <c r="L288" s="51"/>
      <c r="M288" s="51" t="e">
        <f>SUMIFS(#REF!,Histo!A:A,B288,#REF!,D288)</f>
        <v>#REF!</v>
      </c>
      <c r="N288" s="51"/>
      <c r="O288" s="243"/>
      <c r="P288" s="234"/>
      <c r="Q288" s="228"/>
    </row>
    <row r="289" spans="2:19" ht="17.25" thickBot="1">
      <c r="B289" s="11">
        <v>44411</v>
      </c>
      <c r="C289" s="248"/>
      <c r="D289" s="33" t="s">
        <v>113</v>
      </c>
      <c r="E289" s="14" t="e">
        <f>SUM(E286:E288)</f>
        <v>#REF!</v>
      </c>
      <c r="F289" s="14" t="e">
        <f>SUM(F286:F288)</f>
        <v>#REF!</v>
      </c>
      <c r="G289" s="14" t="e">
        <f>SUM(G286:G288)</f>
        <v>#REF!</v>
      </c>
      <c r="H289" s="51"/>
      <c r="I289" s="65" t="e">
        <f>SUM(I286:I288)</f>
        <v>#REF!</v>
      </c>
      <c r="J289" s="56"/>
      <c r="K289" s="55" t="e">
        <f>SUM(K286:K288)</f>
        <v>#REF!</v>
      </c>
      <c r="L289" s="56"/>
      <c r="M289" s="55" t="e">
        <f>SUM(M286:M288)</f>
        <v>#REF!</v>
      </c>
      <c r="N289" s="51"/>
      <c r="O289" s="243"/>
      <c r="P289" s="235"/>
      <c r="Q289" s="229"/>
    </row>
    <row r="290" spans="2:19" ht="17.25" thickBot="1">
      <c r="B290" s="11">
        <f>C290</f>
        <v>44412</v>
      </c>
      <c r="C290" s="246">
        <v>44412</v>
      </c>
      <c r="D290" s="33">
        <v>20</v>
      </c>
      <c r="E290" s="14" t="e">
        <f>SUMIFS(Histo!F:F,Histo!A:A,B290,#REF!,D290)</f>
        <v>#REF!</v>
      </c>
      <c r="F290" s="13" t="e">
        <f>E290/(1+(D290/100))</f>
        <v>#REF!</v>
      </c>
      <c r="G290" s="49" t="e">
        <f>E290-F290</f>
        <v>#REF!</v>
      </c>
      <c r="H290" s="51"/>
      <c r="I290" s="64" t="e">
        <f>SUMIFS(#REF!,Histo!A:A,B290,#REF!,D290,#REF!,"Herbergement")</f>
        <v>#REF!</v>
      </c>
      <c r="J290" s="51"/>
      <c r="K290" s="51" t="e">
        <f>SUMIFS(Histo!F:F,Histo!A:A,B290,#REF!,D290,#REF!,"Vente")+SUMIFS(#REF!,Histo!A:A,B290,#REF!,D290,#REF!,"Herbergement")</f>
        <v>#REF!</v>
      </c>
      <c r="L290" s="51"/>
      <c r="M290" s="51" t="e">
        <f>SUMIFS(#REF!,Histo!A:A,B290,#REF!,D290)</f>
        <v>#REF!</v>
      </c>
      <c r="N290" s="51"/>
      <c r="O290" s="242" t="e">
        <f>SUMIFS(Histo!F:F,Histo!A:A,C290,Histo!#REF!,$O$4)</f>
        <v>#REF!</v>
      </c>
      <c r="P290" s="233" t="e">
        <f>SUMIFS(Histo!F:F,Histo!A:A,C290,Histo!#REF!,"Cash")</f>
        <v>#REF!</v>
      </c>
      <c r="Q290" s="227" t="e">
        <f>SUMIFS(Histo!F:F,Histo!A:A,C290,Histo!#REF!,"CV")</f>
        <v>#REF!</v>
      </c>
    </row>
    <row r="291" spans="2:19" ht="17.25" thickBot="1">
      <c r="B291" s="11">
        <f>C290</f>
        <v>44412</v>
      </c>
      <c r="C291" s="247"/>
      <c r="D291" s="33">
        <v>10</v>
      </c>
      <c r="E291" s="14" t="e">
        <f>SUMIFS(Histo!F:F,Histo!A:A,B291,#REF!,D291)</f>
        <v>#REF!</v>
      </c>
      <c r="F291" s="13" t="e">
        <f>E291/(1+(D291/100))</f>
        <v>#REF!</v>
      </c>
      <c r="G291" s="49" t="e">
        <f>E291-F291</f>
        <v>#REF!</v>
      </c>
      <c r="H291" s="51"/>
      <c r="I291" s="64" t="e">
        <f>SUMIFS(#REF!,Histo!A:A,B291,#REF!,D291,#REF!,"Herbergement")</f>
        <v>#REF!</v>
      </c>
      <c r="J291" s="51"/>
      <c r="K291" s="51" t="e">
        <f>SUMIFS(Histo!F:F,Histo!A:A,B291,#REF!,D291,#REF!,"Vente")+SUMIFS(#REF!,Histo!A:A,B291,#REF!,D291,#REF!,"Herbergement")</f>
        <v>#REF!</v>
      </c>
      <c r="L291" s="51"/>
      <c r="M291" s="51" t="e">
        <f>SUMIFS(#REF!,Histo!A:A,B291,#REF!,D291)</f>
        <v>#REF!</v>
      </c>
      <c r="N291" s="51"/>
      <c r="O291" s="243"/>
      <c r="P291" s="234"/>
      <c r="Q291" s="228"/>
    </row>
    <row r="292" spans="2:19" ht="17.25" thickBot="1">
      <c r="B292" s="11">
        <f>C290</f>
        <v>44412</v>
      </c>
      <c r="C292" s="247"/>
      <c r="D292" s="33">
        <v>5.5</v>
      </c>
      <c r="E292" s="14" t="e">
        <f>SUMIFS(Histo!F:F,Histo!A:A,B292,#REF!,D292)</f>
        <v>#REF!</v>
      </c>
      <c r="F292" s="13" t="e">
        <f>E292/(1+(D292/100))</f>
        <v>#REF!</v>
      </c>
      <c r="G292" s="49" t="e">
        <f>E292-F292</f>
        <v>#REF!</v>
      </c>
      <c r="H292" s="51"/>
      <c r="I292" s="64" t="e">
        <f>SUMIFS(#REF!,Histo!A:A,B292,#REF!,D292,#REF!,"Herbergement")</f>
        <v>#REF!</v>
      </c>
      <c r="J292" s="51"/>
      <c r="K292" s="51" t="e">
        <f>SUMIFS(Histo!F:F,Histo!A:A,B292,#REF!,D292,#REF!,"Vente")+SUMIFS(#REF!,Histo!A:A,B292,#REF!,D292,#REF!,"Herbergement")</f>
        <v>#REF!</v>
      </c>
      <c r="L292" s="51"/>
      <c r="M292" s="51" t="e">
        <f>SUMIFS(#REF!,Histo!A:A,B292,#REF!,D292)</f>
        <v>#REF!</v>
      </c>
      <c r="N292" s="51"/>
      <c r="O292" s="243"/>
      <c r="P292" s="234"/>
      <c r="Q292" s="228"/>
    </row>
    <row r="293" spans="2:19" ht="17.25" thickBot="1">
      <c r="B293" s="11">
        <v>44412</v>
      </c>
      <c r="C293" s="248"/>
      <c r="D293" s="33" t="s">
        <v>113</v>
      </c>
      <c r="E293" s="14" t="e">
        <f>SUM(E290:E292)</f>
        <v>#REF!</v>
      </c>
      <c r="F293" s="14" t="e">
        <f>SUM(F290:F292)</f>
        <v>#REF!</v>
      </c>
      <c r="G293" s="14" t="e">
        <f>SUM(G290:G292)</f>
        <v>#REF!</v>
      </c>
      <c r="H293" s="51"/>
      <c r="I293" s="65" t="e">
        <f>SUM(I290:I292)</f>
        <v>#REF!</v>
      </c>
      <c r="J293" s="56"/>
      <c r="K293" s="55" t="e">
        <f>SUM(K290:K292)</f>
        <v>#REF!</v>
      </c>
      <c r="L293" s="56"/>
      <c r="M293" s="55" t="e">
        <f>SUM(M290:M292)</f>
        <v>#REF!</v>
      </c>
      <c r="N293" s="51"/>
      <c r="O293" s="243"/>
      <c r="P293" s="235"/>
      <c r="Q293" s="229"/>
    </row>
    <row r="294" spans="2:19" ht="17.25" thickBot="1">
      <c r="B294" s="11">
        <f>C294</f>
        <v>44413</v>
      </c>
      <c r="C294" s="246">
        <v>44413</v>
      </c>
      <c r="D294" s="33">
        <v>20</v>
      </c>
      <c r="E294" s="14" t="e">
        <f>SUMIFS(Histo!F:F,Histo!A:A,B294,#REF!,D294)</f>
        <v>#REF!</v>
      </c>
      <c r="F294" s="13" t="e">
        <f>E294/(1+(D294/100))</f>
        <v>#REF!</v>
      </c>
      <c r="G294" s="49" t="e">
        <f>E294-F294</f>
        <v>#REF!</v>
      </c>
      <c r="H294" s="51"/>
      <c r="I294" s="64" t="e">
        <f>SUMIFS(#REF!,Histo!A:A,B294,#REF!,D294,#REF!,"Herbergement")</f>
        <v>#REF!</v>
      </c>
      <c r="J294" s="51"/>
      <c r="K294" s="51" t="e">
        <f>SUMIFS(Histo!F:F,Histo!A:A,B294,#REF!,D294,#REF!,"Vente")+SUMIFS(#REF!,Histo!A:A,B294,#REF!,D294,#REF!,"Herbergement")</f>
        <v>#REF!</v>
      </c>
      <c r="L294" s="51"/>
      <c r="M294" s="51" t="e">
        <f>SUMIFS(#REF!,Histo!A:A,B294,#REF!,D294)</f>
        <v>#REF!</v>
      </c>
      <c r="N294" s="51"/>
      <c r="O294" s="242" t="e">
        <f>SUMIFS(Histo!F:F,Histo!A:A,C294,Histo!#REF!,$O$4)</f>
        <v>#REF!</v>
      </c>
      <c r="P294" s="233" t="e">
        <f>SUMIFS(Histo!F:F,Histo!A:A,C294,Histo!#REF!,"Cash")</f>
        <v>#REF!</v>
      </c>
      <c r="Q294" s="227" t="e">
        <f>SUMIFS(Histo!F:F,Histo!A:A,C294,Histo!#REF!,"CV")</f>
        <v>#REF!</v>
      </c>
    </row>
    <row r="295" spans="2:19" ht="17.25" thickBot="1">
      <c r="B295" s="11">
        <f>C294</f>
        <v>44413</v>
      </c>
      <c r="C295" s="247"/>
      <c r="D295" s="33">
        <v>10</v>
      </c>
      <c r="E295" s="14" t="e">
        <f>SUMIFS(Histo!F:F,Histo!A:A,B295,#REF!,D295)</f>
        <v>#REF!</v>
      </c>
      <c r="F295" s="13" t="e">
        <f>E295/(1+(D295/100))</f>
        <v>#REF!</v>
      </c>
      <c r="G295" s="49" t="e">
        <f>E295-F295</f>
        <v>#REF!</v>
      </c>
      <c r="H295" s="51"/>
      <c r="I295" s="64" t="e">
        <f>SUMIFS(#REF!,Histo!A:A,B295,#REF!,D295,#REF!,"Herbergement")</f>
        <v>#REF!</v>
      </c>
      <c r="J295" s="51"/>
      <c r="K295" s="51" t="e">
        <f>SUMIFS(Histo!F:F,Histo!A:A,B295,#REF!,D295,#REF!,"Vente")+SUMIFS(#REF!,Histo!A:A,B295,#REF!,D295,#REF!,"Herbergement")</f>
        <v>#REF!</v>
      </c>
      <c r="L295" s="51"/>
      <c r="M295" s="51" t="e">
        <f>SUMIFS(#REF!,Histo!A:A,B295,#REF!,D295)</f>
        <v>#REF!</v>
      </c>
      <c r="N295" s="51"/>
      <c r="O295" s="243"/>
      <c r="P295" s="234"/>
      <c r="Q295" s="228"/>
    </row>
    <row r="296" spans="2:19" ht="17.25" thickBot="1">
      <c r="B296" s="11">
        <f>C294</f>
        <v>44413</v>
      </c>
      <c r="C296" s="247"/>
      <c r="D296" s="33">
        <v>5.5</v>
      </c>
      <c r="E296" s="14" t="e">
        <f>SUMIFS(Histo!F:F,Histo!A:A,B296,#REF!,D296)</f>
        <v>#REF!</v>
      </c>
      <c r="F296" s="13" t="e">
        <f>E296/(1+(D296/100))</f>
        <v>#REF!</v>
      </c>
      <c r="G296" s="49" t="e">
        <f>E296-F296</f>
        <v>#REF!</v>
      </c>
      <c r="H296" s="51"/>
      <c r="I296" s="64" t="e">
        <f>SUMIFS(#REF!,Histo!A:A,B296,#REF!,D296,#REF!,"Herbergement")</f>
        <v>#REF!</v>
      </c>
      <c r="J296" s="51"/>
      <c r="K296" s="51" t="e">
        <f>SUMIFS(Histo!F:F,Histo!A:A,B296,#REF!,D296,#REF!,"Vente")+SUMIFS(#REF!,Histo!A:A,B296,#REF!,D296,#REF!,"Herbergement")</f>
        <v>#REF!</v>
      </c>
      <c r="L296" s="51"/>
      <c r="M296" s="51" t="e">
        <f>SUMIFS(#REF!,Histo!A:A,B296,#REF!,D296)</f>
        <v>#REF!</v>
      </c>
      <c r="N296" s="51"/>
      <c r="O296" s="243"/>
      <c r="P296" s="234"/>
      <c r="Q296" s="228"/>
    </row>
    <row r="297" spans="2:19" ht="17.25" thickBot="1">
      <c r="B297" s="11">
        <v>44413</v>
      </c>
      <c r="C297" s="248"/>
      <c r="D297" s="33" t="s">
        <v>113</v>
      </c>
      <c r="E297" s="14" t="e">
        <f>SUM(E294:E296)</f>
        <v>#REF!</v>
      </c>
      <c r="F297" s="14" t="e">
        <f>SUM(F294:F296)</f>
        <v>#REF!</v>
      </c>
      <c r="G297" s="14" t="e">
        <f>SUM(G294:G296)</f>
        <v>#REF!</v>
      </c>
      <c r="H297" s="51"/>
      <c r="I297" s="65" t="e">
        <f>SUM(I294:I296)</f>
        <v>#REF!</v>
      </c>
      <c r="J297" s="56"/>
      <c r="K297" s="55" t="e">
        <f>SUM(K294:K296)</f>
        <v>#REF!</v>
      </c>
      <c r="L297" s="56"/>
      <c r="M297" s="55" t="e">
        <f>SUM(M294:M296)</f>
        <v>#REF!</v>
      </c>
      <c r="N297" s="51"/>
      <c r="O297" s="243"/>
      <c r="P297" s="235"/>
      <c r="Q297" s="229"/>
    </row>
    <row r="298" spans="2:19" ht="17.25" thickBot="1">
      <c r="B298" s="11">
        <f>C298</f>
        <v>44414</v>
      </c>
      <c r="C298" s="246">
        <v>44414</v>
      </c>
      <c r="D298" s="33">
        <v>20</v>
      </c>
      <c r="E298" s="14" t="e">
        <f>SUMIFS(Histo!F:F,Histo!A:A,B298,#REF!,D298)</f>
        <v>#REF!</v>
      </c>
      <c r="F298" s="13" t="e">
        <f>E298/(1+(D298/100))</f>
        <v>#REF!</v>
      </c>
      <c r="G298" s="49" t="e">
        <f>E298-F298</f>
        <v>#REF!</v>
      </c>
      <c r="H298" s="51"/>
      <c r="I298" s="64" t="e">
        <f>SUMIFS(#REF!,Histo!A:A,B298,#REF!,D298,#REF!,"Herbergement")</f>
        <v>#REF!</v>
      </c>
      <c r="J298" s="51"/>
      <c r="K298" s="51" t="e">
        <f>SUMIFS(Histo!F:F,Histo!A:A,B298,#REF!,D298,#REF!,"Vente")+SUMIFS(#REF!,Histo!A:A,B298,#REF!,D298,#REF!,"Herbergement")</f>
        <v>#REF!</v>
      </c>
      <c r="L298" s="51"/>
      <c r="M298" s="51" t="e">
        <f>SUMIFS(#REF!,Histo!A:A,B298,#REF!,D298)</f>
        <v>#REF!</v>
      </c>
      <c r="N298" s="51"/>
      <c r="O298" s="242" t="e">
        <f>SUMIFS(Histo!F:F,Histo!A:A,C298,Histo!#REF!,$O$4)</f>
        <v>#REF!</v>
      </c>
      <c r="P298" s="233" t="e">
        <f>SUMIFS(Histo!F:F,Histo!A:A,C298,Histo!#REF!,"Cash")</f>
        <v>#REF!</v>
      </c>
      <c r="Q298" s="227" t="e">
        <f>SUMIFS(Histo!F:F,Histo!A:A,C298,Histo!#REF!,"CV")</f>
        <v>#REF!</v>
      </c>
    </row>
    <row r="299" spans="2:19" ht="17.25" thickBot="1">
      <c r="B299" s="11">
        <f>C298</f>
        <v>44414</v>
      </c>
      <c r="C299" s="247"/>
      <c r="D299" s="33">
        <v>10</v>
      </c>
      <c r="E299" s="14" t="e">
        <f>SUMIFS(Histo!F:F,Histo!A:A,B299,#REF!,D299)</f>
        <v>#REF!</v>
      </c>
      <c r="F299" s="13" t="e">
        <f>E299/(1+(D299/100))</f>
        <v>#REF!</v>
      </c>
      <c r="G299" s="49" t="e">
        <f>E299-F299</f>
        <v>#REF!</v>
      </c>
      <c r="H299" s="51"/>
      <c r="I299" s="64" t="e">
        <f>SUMIFS(#REF!,Histo!A:A,B299,#REF!,D299,#REF!,"Herbergement")</f>
        <v>#REF!</v>
      </c>
      <c r="J299" s="51"/>
      <c r="K299" s="51" t="e">
        <f>SUMIFS(Histo!F:F,Histo!A:A,B299,#REF!,D299,#REF!,"Vente")+SUMIFS(#REF!,Histo!A:A,B299,#REF!,D299,#REF!,"Herbergement")</f>
        <v>#REF!</v>
      </c>
      <c r="L299" s="51"/>
      <c r="M299" s="51" t="e">
        <f>SUMIFS(#REF!,Histo!A:A,B299,#REF!,D299)</f>
        <v>#REF!</v>
      </c>
      <c r="N299" s="51"/>
      <c r="O299" s="243"/>
      <c r="P299" s="234"/>
      <c r="Q299" s="228"/>
    </row>
    <row r="300" spans="2:19" ht="17.25" thickBot="1">
      <c r="B300" s="11">
        <f>C298</f>
        <v>44414</v>
      </c>
      <c r="C300" s="247"/>
      <c r="D300" s="33">
        <v>5.5</v>
      </c>
      <c r="E300" s="14" t="e">
        <f>SUMIFS(Histo!F:F,Histo!A:A,B300,#REF!,D300)</f>
        <v>#REF!</v>
      </c>
      <c r="F300" s="13" t="e">
        <f>E300/(1+(D300/100))</f>
        <v>#REF!</v>
      </c>
      <c r="G300" s="49" t="e">
        <f>E300-F300</f>
        <v>#REF!</v>
      </c>
      <c r="H300" s="51"/>
      <c r="I300" s="64" t="e">
        <f>SUMIFS(#REF!,Histo!A:A,B300,#REF!,D300,#REF!,"Herbergement")</f>
        <v>#REF!</v>
      </c>
      <c r="J300" s="51"/>
      <c r="K300" s="51" t="e">
        <f>SUMIFS(Histo!F:F,Histo!A:A,B300,#REF!,D300,#REF!,"Vente")+SUMIFS(#REF!,Histo!A:A,B300,#REF!,D300,#REF!,"Herbergement")</f>
        <v>#REF!</v>
      </c>
      <c r="L300" s="51"/>
      <c r="M300" s="51" t="e">
        <f>SUMIFS(#REF!,Histo!A:A,B300,#REF!,D300)</f>
        <v>#REF!</v>
      </c>
      <c r="N300" s="51"/>
      <c r="O300" s="243"/>
      <c r="P300" s="234"/>
      <c r="Q300" s="228"/>
    </row>
    <row r="301" spans="2:19" ht="17.25" thickBot="1">
      <c r="B301" s="11">
        <v>44414</v>
      </c>
      <c r="C301" s="248"/>
      <c r="D301" s="33" t="s">
        <v>113</v>
      </c>
      <c r="E301" s="14" t="e">
        <f>SUM(E298:E300)</f>
        <v>#REF!</v>
      </c>
      <c r="F301" s="14" t="e">
        <f>SUM(F298:F300)</f>
        <v>#REF!</v>
      </c>
      <c r="G301" s="14" t="e">
        <f>SUM(G298:G300)</f>
        <v>#REF!</v>
      </c>
      <c r="H301" s="51"/>
      <c r="I301" s="65" t="e">
        <f>SUM(I298:I300)</f>
        <v>#REF!</v>
      </c>
      <c r="J301" s="56"/>
      <c r="K301" s="55" t="e">
        <f>SUM(K298:K300)</f>
        <v>#REF!</v>
      </c>
      <c r="L301" s="56"/>
      <c r="M301" s="55" t="e">
        <f>SUM(M298:M300)</f>
        <v>#REF!</v>
      </c>
      <c r="N301" s="51"/>
      <c r="O301" s="243"/>
      <c r="P301" s="235"/>
      <c r="Q301" s="229"/>
    </row>
    <row r="302" spans="2:19" ht="17.25" thickBot="1">
      <c r="B302" s="11">
        <f>C302</f>
        <v>44415</v>
      </c>
      <c r="C302" s="246">
        <v>44415</v>
      </c>
      <c r="D302" s="33">
        <v>20</v>
      </c>
      <c r="E302" s="14" t="e">
        <f>SUMIFS(Histo!F:F,Histo!A:A,B302,#REF!,D302)</f>
        <v>#REF!</v>
      </c>
      <c r="F302" s="13" t="e">
        <f>E302/(1+(D302/100))</f>
        <v>#REF!</v>
      </c>
      <c r="G302" s="49" t="e">
        <f>E302-F302</f>
        <v>#REF!</v>
      </c>
      <c r="H302" s="51"/>
      <c r="I302" s="64" t="e">
        <f>SUMIFS(#REF!,Histo!A:A,B302,#REF!,D302,#REF!,"Herbergement")</f>
        <v>#REF!</v>
      </c>
      <c r="J302" s="51"/>
      <c r="K302" s="51" t="e">
        <f>SUMIFS(Histo!F:F,Histo!A:A,B302,#REF!,D302,#REF!,"Vente")+SUMIFS(#REF!,Histo!A:A,B302,#REF!,D302,#REF!,"Herbergement")</f>
        <v>#REF!</v>
      </c>
      <c r="L302" s="51"/>
      <c r="M302" s="51" t="e">
        <f>SUMIFS(#REF!,Histo!A:A,B302,#REF!,D302)</f>
        <v>#REF!</v>
      </c>
      <c r="N302" s="51"/>
      <c r="O302" s="244">
        <f>SUMIFS(Archive!B:B,Archive!E:E,C302,Archive!A:A,$O$4)</f>
        <v>0</v>
      </c>
      <c r="P302" s="236">
        <f>SUMIFS(Archive!D:D,Archive!E:E,C302,Archive!C:C,"Espèces")</f>
        <v>0</v>
      </c>
      <c r="Q302" s="230">
        <f>SUMIFS(Archive!D:D,Archive!E:E,C302,Archive!C:C,"CV")</f>
        <v>0</v>
      </c>
      <c r="R302" s="226">
        <f>SUMIFS(Archive!B:B,Archive!E:E,C302,Archive!A:A,"arrhes")</f>
        <v>0</v>
      </c>
      <c r="S302" s="226">
        <f>SUMIFS(Archive!B:B,Archive!E:E,C302,Archive!A:A,"virement")</f>
        <v>0</v>
      </c>
    </row>
    <row r="303" spans="2:19" ht="17.25" thickBot="1">
      <c r="B303" s="11">
        <f>C302</f>
        <v>44415</v>
      </c>
      <c r="C303" s="247"/>
      <c r="D303" s="33">
        <v>10</v>
      </c>
      <c r="E303" s="14" t="e">
        <f>SUMIFS(Histo!F:F,Histo!A:A,B303,#REF!,D303)</f>
        <v>#REF!</v>
      </c>
      <c r="F303" s="13" t="e">
        <f>E303/(1+(D303/100))</f>
        <v>#REF!</v>
      </c>
      <c r="G303" s="49" t="e">
        <f>E303-F303</f>
        <v>#REF!</v>
      </c>
      <c r="H303" s="51"/>
      <c r="I303" s="64" t="e">
        <f>SUMIFS(#REF!,Histo!A:A,B303,#REF!,D303,#REF!,"Herbergement")</f>
        <v>#REF!</v>
      </c>
      <c r="J303" s="51"/>
      <c r="K303" s="51" t="e">
        <f>SUMIFS(Histo!F:F,Histo!A:A,B303,#REF!,D303,#REF!,"Vente")+SUMIFS(#REF!,Histo!A:A,B303,#REF!,D303,#REF!,"Herbergement")</f>
        <v>#REF!</v>
      </c>
      <c r="L303" s="51"/>
      <c r="M303" s="51" t="e">
        <f>SUMIFS(#REF!,Histo!A:A,B303,#REF!,D303)</f>
        <v>#REF!</v>
      </c>
      <c r="N303" s="51"/>
      <c r="O303" s="245"/>
      <c r="P303" s="237"/>
      <c r="Q303" s="231"/>
      <c r="R303" s="226"/>
      <c r="S303" s="226"/>
    </row>
    <row r="304" spans="2:19" ht="17.25" thickBot="1">
      <c r="B304" s="11">
        <f>C302</f>
        <v>44415</v>
      </c>
      <c r="C304" s="247"/>
      <c r="D304" s="33">
        <v>5.5</v>
      </c>
      <c r="E304" s="14" t="e">
        <f>SUMIFS(Histo!F:F,Histo!A:A,B304,#REF!,D304)</f>
        <v>#REF!</v>
      </c>
      <c r="F304" s="13" t="e">
        <f>E304/(1+(D304/100))</f>
        <v>#REF!</v>
      </c>
      <c r="G304" s="49" t="e">
        <f>E304-F304</f>
        <v>#REF!</v>
      </c>
      <c r="H304" s="51"/>
      <c r="I304" s="64" t="e">
        <f>SUMIFS(#REF!,Histo!A:A,B304,#REF!,D304,#REF!,"Herbergement")</f>
        <v>#REF!</v>
      </c>
      <c r="J304" s="51"/>
      <c r="K304" s="51" t="e">
        <f>SUMIFS(Histo!F:F,Histo!A:A,B304,#REF!,D304,#REF!,"Vente")+SUMIFS(#REF!,Histo!A:A,B304,#REF!,D304,#REF!,"Herbergement")</f>
        <v>#REF!</v>
      </c>
      <c r="L304" s="51"/>
      <c r="M304" s="51" t="e">
        <f>SUMIFS(#REF!,Histo!A:A,B304,#REF!,D304)</f>
        <v>#REF!</v>
      </c>
      <c r="N304" s="51"/>
      <c r="O304" s="245"/>
      <c r="P304" s="237"/>
      <c r="Q304" s="231"/>
      <c r="R304" s="226"/>
      <c r="S304" s="226"/>
    </row>
    <row r="305" spans="2:19" ht="17.25" thickBot="1">
      <c r="B305" s="11">
        <v>44415</v>
      </c>
      <c r="C305" s="248"/>
      <c r="D305" s="33" t="s">
        <v>113</v>
      </c>
      <c r="E305" s="14" t="e">
        <f>SUM(E302:E304)</f>
        <v>#REF!</v>
      </c>
      <c r="F305" s="14" t="e">
        <f>SUM(F302:F304)</f>
        <v>#REF!</v>
      </c>
      <c r="G305" s="14" t="e">
        <f>SUM(G302:G304)</f>
        <v>#REF!</v>
      </c>
      <c r="H305" s="51"/>
      <c r="I305" s="65" t="e">
        <f>SUM(I302:I304)</f>
        <v>#REF!</v>
      </c>
      <c r="J305" s="56"/>
      <c r="K305" s="55" t="e">
        <f>SUM(K302:K304)</f>
        <v>#REF!</v>
      </c>
      <c r="L305" s="56"/>
      <c r="M305" s="55" t="e">
        <f>SUM(M302:M304)</f>
        <v>#REF!</v>
      </c>
      <c r="N305" s="51"/>
      <c r="O305" s="245"/>
      <c r="P305" s="238"/>
      <c r="Q305" s="232"/>
      <c r="R305" s="226"/>
      <c r="S305" s="226"/>
    </row>
    <row r="306" spans="2:19" ht="17.25" thickBot="1">
      <c r="B306" s="11">
        <f>C306</f>
        <v>44416</v>
      </c>
      <c r="C306" s="246">
        <v>44416</v>
      </c>
      <c r="D306" s="33">
        <v>20</v>
      </c>
      <c r="E306" s="14">
        <f>SUMIFS(Histo!F:F,Histo!A:A,B306,Histo!J:J,D306)</f>
        <v>0</v>
      </c>
      <c r="F306" s="13">
        <f>E306/(1+(D306/100))</f>
        <v>0</v>
      </c>
      <c r="G306" s="49">
        <f>E306-F306</f>
        <v>0</v>
      </c>
      <c r="H306" s="51"/>
      <c r="I306" s="202">
        <f>SUMIFS(Histo!L:L,Histo!A:A,B306,Histo!J:J,20)</f>
        <v>0</v>
      </c>
      <c r="J306" s="203"/>
      <c r="K306" s="203">
        <f>SUMIFS(Histo!M:M,Histo!A:A,B306,Histo!J:J,20)</f>
        <v>0</v>
      </c>
      <c r="L306" s="51"/>
      <c r="M306" s="51">
        <f>SUMIFS(Histo!N:N,Histo!A:A,B306,Histo!J:J,20)</f>
        <v>0</v>
      </c>
      <c r="N306" s="51"/>
      <c r="O306" s="239" t="e">
        <f>SUMIFS(Histo!F:F,Histo!A:A,C306,Histo!#REF!,$O$4)</f>
        <v>#REF!</v>
      </c>
      <c r="P306" s="227" t="e">
        <f>SUMIFS(Histo!F:F,Histo!A:A,C306,Histo!#REF!,"Cash")</f>
        <v>#REF!</v>
      </c>
      <c r="Q306" s="227" t="e">
        <f>SUMIFS(Histo!F:F,Histo!A:A,C306,Histo!#REF!,"CV")</f>
        <v>#REF!</v>
      </c>
      <c r="R306" s="226">
        <f>SUMIFS(Archive!B:B,Archive!E:E,C306,Archive!A:A,"arrhes")</f>
        <v>0</v>
      </c>
      <c r="S306" s="226">
        <f>SUMIFS(Archive!B:B,Archive!E:E,C306,Archive!A:A,"virement")</f>
        <v>0</v>
      </c>
    </row>
    <row r="307" spans="2:19" ht="17.25" thickBot="1">
      <c r="B307" s="11">
        <f>C306</f>
        <v>44416</v>
      </c>
      <c r="C307" s="247"/>
      <c r="D307" s="33">
        <v>10</v>
      </c>
      <c r="E307" s="14">
        <f>SUMIFS(Histo!F:F,Histo!A:A,B307,Histo!J:J,D307)</f>
        <v>158.5</v>
      </c>
      <c r="F307" s="13">
        <f>E307/(1+(D307/100))</f>
        <v>144.09090909090907</v>
      </c>
      <c r="G307" s="49">
        <f>E307-F307</f>
        <v>14.409090909090935</v>
      </c>
      <c r="H307" s="51"/>
      <c r="I307" s="202">
        <f>SUMIFS(Histo!L:L,Histo!A:A,B307,Histo!J:J,10)</f>
        <v>42</v>
      </c>
      <c r="J307" s="203"/>
      <c r="K307" s="203">
        <f>SUMIFS(Histo!M:M,Histo!A:A,B307,Histo!J:J,10)</f>
        <v>115</v>
      </c>
      <c r="L307" s="51"/>
      <c r="M307" s="51">
        <f>SUMIFS(Histo!N:N,Histo!A:A,B307,Histo!J:J,10)</f>
        <v>1.5</v>
      </c>
      <c r="N307" s="51"/>
      <c r="O307" s="240"/>
      <c r="P307" s="228"/>
      <c r="Q307" s="228"/>
      <c r="R307" s="226"/>
      <c r="S307" s="226"/>
    </row>
    <row r="308" spans="2:19" ht="17.25" thickBot="1">
      <c r="B308" s="11">
        <f>C306</f>
        <v>44416</v>
      </c>
      <c r="C308" s="247"/>
      <c r="D308" s="33">
        <v>5.5</v>
      </c>
      <c r="E308" s="14">
        <f>SUMIFS(Histo!F:F,Histo!A:A,B308,Histo!J:J,D308)</f>
        <v>0</v>
      </c>
      <c r="F308" s="13">
        <f>E308/(1+(D308/100))</f>
        <v>0</v>
      </c>
      <c r="G308" s="49">
        <f>E308-F308</f>
        <v>0</v>
      </c>
      <c r="H308" s="51"/>
      <c r="I308" s="202">
        <f>SUMIFS(Histo!L:L,Histo!A:A,B308,Histo!J:J,5.5)</f>
        <v>0</v>
      </c>
      <c r="J308" s="203"/>
      <c r="K308" s="203">
        <f>SUMIFS(Histo!M:M,Histo!A:A,B308,Histo!J:J,5.5)</f>
        <v>0</v>
      </c>
      <c r="L308" s="51"/>
      <c r="M308" s="51">
        <f>SUMIFS(Histo!N:N,Histo!A:A,B308,Histo!J:J,20)</f>
        <v>0</v>
      </c>
      <c r="N308" s="51"/>
      <c r="O308" s="240"/>
      <c r="P308" s="228"/>
      <c r="Q308" s="228"/>
      <c r="R308" s="226"/>
      <c r="S308" s="226"/>
    </row>
    <row r="309" spans="2:19" ht="17.25" thickBot="1">
      <c r="B309" s="11">
        <v>44416</v>
      </c>
      <c r="C309" s="248"/>
      <c r="D309" s="33" t="s">
        <v>113</v>
      </c>
      <c r="E309" s="14">
        <f>SUM(E306:E308)</f>
        <v>158.5</v>
      </c>
      <c r="F309" s="14">
        <f>SUM(F306:F308)</f>
        <v>144.09090909090907</v>
      </c>
      <c r="G309" s="14">
        <f>SUM(G306:G308)</f>
        <v>14.409090909090935</v>
      </c>
      <c r="H309" s="51"/>
      <c r="I309" s="65">
        <f>SUM(I306:I308)</f>
        <v>42</v>
      </c>
      <c r="J309" s="56"/>
      <c r="K309" s="55">
        <f>SUM(K306:K308)</f>
        <v>115</v>
      </c>
      <c r="L309" s="56"/>
      <c r="M309" s="55">
        <f>SUM(M306:M308)</f>
        <v>1.5</v>
      </c>
      <c r="N309" s="51"/>
      <c r="O309" s="241"/>
      <c r="P309" s="229"/>
      <c r="Q309" s="229"/>
      <c r="R309" s="226"/>
      <c r="S309" s="226"/>
    </row>
    <row r="310" spans="2:19" ht="17.25" thickBot="1">
      <c r="B310" s="11">
        <f>C310</f>
        <v>44417</v>
      </c>
      <c r="C310" s="246">
        <v>44417</v>
      </c>
      <c r="D310" s="33">
        <v>20</v>
      </c>
      <c r="E310" s="14">
        <f>SUMIFS(Histo!F:F,Histo!A:A,B310,Histo!J:J,D310)</f>
        <v>0</v>
      </c>
      <c r="F310" s="13">
        <f t="shared" ref="F310:F312" si="0">E310/(1+(D310/100))</f>
        <v>0</v>
      </c>
      <c r="G310" s="49">
        <f t="shared" ref="G310:G312" si="1">E310-F310</f>
        <v>0</v>
      </c>
      <c r="H310" s="51"/>
      <c r="I310" s="202">
        <f>SUMIFS(Histo!L:L,Histo!A:A,B310,Histo!J:J,20)</f>
        <v>0</v>
      </c>
      <c r="J310" s="203"/>
      <c r="K310" s="203">
        <f>SUMIFS(Histo!M:M,Histo!A:A,B310,Histo!J:J,20)</f>
        <v>0</v>
      </c>
      <c r="L310" s="51"/>
      <c r="M310" s="51">
        <f>SUMIFS(Histo!N:N,Histo!A:A,B310,Histo!J:J,20)</f>
        <v>0</v>
      </c>
      <c r="N310" s="51"/>
      <c r="O310" s="239" t="e">
        <f>SUMIFS(Histo!F:F,Histo!A:A,C310,Histo!#REF!,$O$4)</f>
        <v>#REF!</v>
      </c>
      <c r="P310" s="227" t="e">
        <f>SUMIFS(Histo!F:F,Histo!A:A,C310,Histo!#REF!,"Cash")</f>
        <v>#REF!</v>
      </c>
      <c r="Q310" s="227" t="e">
        <f>SUMIFS(Histo!F:F,Histo!A:A,C310,Histo!#REF!,"CV")</f>
        <v>#REF!</v>
      </c>
      <c r="R310" s="226">
        <f>SUMIFS(Archive!B:B,Archive!E:E,C310,Archive!A:A,"arrhes")</f>
        <v>0</v>
      </c>
      <c r="S310" s="226">
        <f>SUMIFS(Archive!B:B,Archive!E:E,C310,Archive!A:A,"virement")</f>
        <v>0</v>
      </c>
    </row>
    <row r="311" spans="2:19" ht="17.25" thickBot="1">
      <c r="B311" s="11">
        <f>C310</f>
        <v>44417</v>
      </c>
      <c r="C311" s="247"/>
      <c r="D311" s="33">
        <v>10</v>
      </c>
      <c r="E311" s="14">
        <f>SUMIFS(Histo!F:F,Histo!A:A,B311,Histo!J:J,D311)</f>
        <v>0</v>
      </c>
      <c r="F311" s="13">
        <f t="shared" si="0"/>
        <v>0</v>
      </c>
      <c r="G311" s="49">
        <f t="shared" si="1"/>
        <v>0</v>
      </c>
      <c r="H311" s="51"/>
      <c r="I311" s="202">
        <f>SUMIFS(Histo!L:L,Histo!A:A,B311,Histo!J:J,10)</f>
        <v>0</v>
      </c>
      <c r="J311" s="203"/>
      <c r="K311" s="203">
        <f>SUMIFS(Histo!M:M,Histo!A:A,B311,Histo!J:J,10)</f>
        <v>0</v>
      </c>
      <c r="L311" s="51"/>
      <c r="M311" s="51">
        <f>SUMIFS(Histo!N:N,Histo!A:A,B311,Histo!J:J,10)</f>
        <v>0</v>
      </c>
      <c r="N311" s="51"/>
      <c r="O311" s="240"/>
      <c r="P311" s="228"/>
      <c r="Q311" s="228"/>
      <c r="R311" s="226"/>
      <c r="S311" s="226"/>
    </row>
    <row r="312" spans="2:19" ht="17.25" thickBot="1">
      <c r="B312" s="11">
        <f>C310</f>
        <v>44417</v>
      </c>
      <c r="C312" s="247"/>
      <c r="D312" s="33">
        <v>5.5</v>
      </c>
      <c r="E312" s="14">
        <f>SUMIFS(Histo!F:F,Histo!A:A,B312,Histo!J:J,D312)</f>
        <v>0</v>
      </c>
      <c r="F312" s="13">
        <f t="shared" si="0"/>
        <v>0</v>
      </c>
      <c r="G312" s="49">
        <f t="shared" si="1"/>
        <v>0</v>
      </c>
      <c r="H312" s="51"/>
      <c r="I312" s="202">
        <f>SUMIFS(Histo!L:L,Histo!A:A,B312,Histo!J:J,5.5)</f>
        <v>0</v>
      </c>
      <c r="J312" s="203"/>
      <c r="K312" s="203">
        <f>SUMIFS(Histo!M:M,Histo!A:A,B312,Histo!J:J,5.5)</f>
        <v>0</v>
      </c>
      <c r="L312" s="51"/>
      <c r="M312" s="51">
        <f>SUMIFS(Histo!N:N,Histo!A:A,B312,Histo!J:J,20)</f>
        <v>0</v>
      </c>
      <c r="N312" s="51"/>
      <c r="O312" s="240"/>
      <c r="P312" s="228"/>
      <c r="Q312" s="228"/>
      <c r="R312" s="226"/>
      <c r="S312" s="226"/>
    </row>
    <row r="313" spans="2:19" ht="17.25" thickBot="1">
      <c r="B313" s="11">
        <v>44417</v>
      </c>
      <c r="C313" s="248"/>
      <c r="D313" s="33" t="s">
        <v>113</v>
      </c>
      <c r="E313" s="14">
        <f t="shared" ref="E313:G313" si="2">SUM(E310:E312)</f>
        <v>0</v>
      </c>
      <c r="F313" s="14">
        <f t="shared" si="2"/>
        <v>0</v>
      </c>
      <c r="G313" s="14">
        <f t="shared" si="2"/>
        <v>0</v>
      </c>
      <c r="H313" s="51"/>
      <c r="I313" s="65">
        <f t="shared" ref="I313" si="3">SUM(I310:I312)</f>
        <v>0</v>
      </c>
      <c r="J313" s="56"/>
      <c r="K313" s="55">
        <f t="shared" ref="K313" si="4">SUM(K310:K312)</f>
        <v>0</v>
      </c>
      <c r="L313" s="56"/>
      <c r="M313" s="55">
        <f t="shared" ref="M313" si="5">SUM(M310:M312)</f>
        <v>0</v>
      </c>
      <c r="N313" s="51"/>
      <c r="O313" s="241"/>
      <c r="P313" s="229"/>
      <c r="Q313" s="229"/>
      <c r="R313" s="226"/>
      <c r="S313" s="226"/>
    </row>
    <row r="314" spans="2:19" ht="17.25" thickBot="1">
      <c r="B314" s="11">
        <f>C314</f>
        <v>44418</v>
      </c>
      <c r="C314" s="246">
        <v>44418</v>
      </c>
      <c r="D314" s="33">
        <v>20</v>
      </c>
      <c r="E314" s="14">
        <f>SUMIFS(Histo!F:F,Histo!A:A,B314,Histo!J:J,D314)</f>
        <v>0</v>
      </c>
      <c r="F314" s="13">
        <f t="shared" ref="F314:F316" si="6">E314/(1+(D314/100))</f>
        <v>0</v>
      </c>
      <c r="G314" s="49">
        <f t="shared" ref="G314:G316" si="7">E314-F314</f>
        <v>0</v>
      </c>
      <c r="H314" s="51"/>
      <c r="I314" s="202">
        <f>SUMIFS(Histo!L:L,Histo!A:A,B314,Histo!J:J,20)</f>
        <v>0</v>
      </c>
      <c r="J314" s="203"/>
      <c r="K314" s="203">
        <f>SUMIFS(Histo!M:M,Histo!A:A,B314,Histo!J:J,20)</f>
        <v>0</v>
      </c>
      <c r="L314" s="51"/>
      <c r="M314" s="51">
        <f>SUMIFS(Histo!N:N,Histo!A:A,B314,Histo!J:J,20)</f>
        <v>0</v>
      </c>
      <c r="N314" s="51"/>
      <c r="O314" s="239" t="e">
        <f>SUMIFS(Histo!F:F,Histo!A:A,C314,Histo!#REF!,$O$4)</f>
        <v>#REF!</v>
      </c>
      <c r="P314" s="227" t="e">
        <f>SUMIFS(Histo!F:F,Histo!A:A,C314,Histo!#REF!,"Cash")</f>
        <v>#REF!</v>
      </c>
      <c r="Q314" s="227" t="e">
        <f>SUMIFS(Histo!F:F,Histo!A:A,C314,Histo!#REF!,"CV")</f>
        <v>#REF!</v>
      </c>
      <c r="R314" s="226">
        <f>SUMIFS(Archive!B:B,Archive!E:E,C314,Archive!A:A,"arrhes")</f>
        <v>0</v>
      </c>
      <c r="S314" s="226">
        <f>SUMIFS(Archive!B:B,Archive!E:E,C314,Archive!A:A,"virement")</f>
        <v>0</v>
      </c>
    </row>
    <row r="315" spans="2:19" ht="17.25" thickBot="1">
      <c r="B315" s="11">
        <f>C314</f>
        <v>44418</v>
      </c>
      <c r="C315" s="247"/>
      <c r="D315" s="33">
        <v>10</v>
      </c>
      <c r="E315" s="14">
        <f>SUMIFS(Histo!F:F,Histo!A:A,B315,Histo!J:J,D315)</f>
        <v>0</v>
      </c>
      <c r="F315" s="13">
        <f t="shared" si="6"/>
        <v>0</v>
      </c>
      <c r="G315" s="49">
        <f t="shared" si="7"/>
        <v>0</v>
      </c>
      <c r="H315" s="51"/>
      <c r="I315" s="202">
        <f>SUMIFS(Histo!L:L,Histo!A:A,B315,Histo!J:J,10)</f>
        <v>0</v>
      </c>
      <c r="J315" s="203"/>
      <c r="K315" s="203">
        <f>SUMIFS(Histo!M:M,Histo!A:A,B315,Histo!J:J,10)</f>
        <v>0</v>
      </c>
      <c r="L315" s="51"/>
      <c r="M315" s="51">
        <f>SUMIFS(Histo!N:N,Histo!A:A,B315,Histo!J:J,10)</f>
        <v>0</v>
      </c>
      <c r="N315" s="51"/>
      <c r="O315" s="240"/>
      <c r="P315" s="228"/>
      <c r="Q315" s="228"/>
      <c r="R315" s="226"/>
      <c r="S315" s="226"/>
    </row>
    <row r="316" spans="2:19" ht="17.25" thickBot="1">
      <c r="B316" s="11">
        <f>C314</f>
        <v>44418</v>
      </c>
      <c r="C316" s="247"/>
      <c r="D316" s="33">
        <v>5.5</v>
      </c>
      <c r="E316" s="14">
        <f>SUMIFS(Histo!F:F,Histo!A:A,B316,Histo!J:J,D316)</f>
        <v>0</v>
      </c>
      <c r="F316" s="13">
        <f t="shared" si="6"/>
        <v>0</v>
      </c>
      <c r="G316" s="49">
        <f t="shared" si="7"/>
        <v>0</v>
      </c>
      <c r="H316" s="51"/>
      <c r="I316" s="202">
        <f>SUMIFS(Histo!L:L,Histo!A:A,B316,Histo!J:J,5.5)</f>
        <v>0</v>
      </c>
      <c r="J316" s="203"/>
      <c r="K316" s="203">
        <f>SUMIFS(Histo!M:M,Histo!A:A,B316,Histo!J:J,5.5)</f>
        <v>0</v>
      </c>
      <c r="L316" s="51"/>
      <c r="M316" s="51">
        <f>SUMIFS(Histo!N:N,Histo!A:A,B316,Histo!J:J,20)</f>
        <v>0</v>
      </c>
      <c r="N316" s="51"/>
      <c r="O316" s="240"/>
      <c r="P316" s="228"/>
      <c r="Q316" s="228"/>
      <c r="R316" s="226"/>
      <c r="S316" s="226"/>
    </row>
    <row r="317" spans="2:19" ht="17.25" thickBot="1">
      <c r="B317" s="11">
        <v>44418</v>
      </c>
      <c r="C317" s="248"/>
      <c r="D317" s="33" t="s">
        <v>113</v>
      </c>
      <c r="E317" s="14">
        <f t="shared" ref="E317:G317" si="8">SUM(E314:E316)</f>
        <v>0</v>
      </c>
      <c r="F317" s="14">
        <f t="shared" si="8"/>
        <v>0</v>
      </c>
      <c r="G317" s="14">
        <f t="shared" si="8"/>
        <v>0</v>
      </c>
      <c r="H317" s="51"/>
      <c r="I317" s="65">
        <f t="shared" ref="I317" si="9">SUM(I314:I316)</f>
        <v>0</v>
      </c>
      <c r="J317" s="56"/>
      <c r="K317" s="55">
        <f t="shared" ref="K317" si="10">SUM(K314:K316)</f>
        <v>0</v>
      </c>
      <c r="L317" s="56"/>
      <c r="M317" s="55">
        <f t="shared" ref="M317" si="11">SUM(M314:M316)</f>
        <v>0</v>
      </c>
      <c r="N317" s="51"/>
      <c r="O317" s="241"/>
      <c r="P317" s="229"/>
      <c r="Q317" s="229"/>
      <c r="R317" s="226"/>
      <c r="S317" s="226"/>
    </row>
    <row r="318" spans="2:19" ht="17.25" thickBot="1">
      <c r="B318" s="11">
        <f>C318</f>
        <v>44419</v>
      </c>
      <c r="C318" s="246">
        <v>44419</v>
      </c>
      <c r="D318" s="33">
        <v>20</v>
      </c>
      <c r="E318" s="14">
        <f>SUMIFS(Histo!F:F,Histo!A:A,B318,Histo!J:J,D318)</f>
        <v>0</v>
      </c>
      <c r="F318" s="13">
        <f t="shared" ref="F318:F320" si="12">E318/(1+(D318/100))</f>
        <v>0</v>
      </c>
      <c r="G318" s="49">
        <f t="shared" ref="G318:G320" si="13">E318-F318</f>
        <v>0</v>
      </c>
      <c r="H318" s="51"/>
      <c r="I318" s="202">
        <f>SUMIFS(Histo!L:L,Histo!A:A,B318,Histo!J:J,20)</f>
        <v>0</v>
      </c>
      <c r="J318" s="203"/>
      <c r="K318" s="203">
        <f>SUMIFS(Histo!M:M,Histo!A:A,B318,Histo!J:J,20)</f>
        <v>0</v>
      </c>
      <c r="L318" s="51"/>
      <c r="M318" s="51">
        <f>SUMIFS(Histo!N:N,Histo!A:A,B318,Histo!J:J,20)</f>
        <v>0</v>
      </c>
      <c r="N318" s="51"/>
      <c r="O318" s="239" t="e">
        <f>SUMIFS(Histo!F:F,Histo!A:A,C318,Histo!#REF!,$O$4)</f>
        <v>#REF!</v>
      </c>
      <c r="P318" s="227" t="e">
        <f>SUMIFS(Histo!F:F,Histo!A:A,C318,Histo!#REF!,"Cash")</f>
        <v>#REF!</v>
      </c>
      <c r="Q318" s="227" t="e">
        <f>SUMIFS(Histo!F:F,Histo!A:A,C318,Histo!#REF!,"CV")</f>
        <v>#REF!</v>
      </c>
      <c r="R318" s="226">
        <f>SUMIFS(Archive!B:B,Archive!E:E,C318,Archive!A:A,"arrhes")</f>
        <v>0</v>
      </c>
      <c r="S318" s="226">
        <f>SUMIFS(Archive!B:B,Archive!E:E,C318,Archive!A:A,"virement")</f>
        <v>0</v>
      </c>
    </row>
    <row r="319" spans="2:19" ht="17.25" thickBot="1">
      <c r="B319" s="11">
        <f>C318</f>
        <v>44419</v>
      </c>
      <c r="C319" s="247"/>
      <c r="D319" s="33">
        <v>10</v>
      </c>
      <c r="E319" s="14">
        <f>SUMIFS(Histo!F:F,Histo!A:A,B319,Histo!J:J,D319)</f>
        <v>0</v>
      </c>
      <c r="F319" s="13">
        <f t="shared" si="12"/>
        <v>0</v>
      </c>
      <c r="G319" s="49">
        <f t="shared" si="13"/>
        <v>0</v>
      </c>
      <c r="H319" s="51"/>
      <c r="I319" s="202">
        <f>SUMIFS(Histo!L:L,Histo!A:A,B319,Histo!J:J,10)</f>
        <v>0</v>
      </c>
      <c r="J319" s="203"/>
      <c r="K319" s="203">
        <f>SUMIFS(Histo!M:M,Histo!A:A,B319,Histo!J:J,10)</f>
        <v>0</v>
      </c>
      <c r="L319" s="51"/>
      <c r="M319" s="51">
        <f>SUMIFS(Histo!N:N,Histo!A:A,B319,Histo!J:J,10)</f>
        <v>0</v>
      </c>
      <c r="N319" s="51"/>
      <c r="O319" s="240"/>
      <c r="P319" s="228"/>
      <c r="Q319" s="228"/>
      <c r="R319" s="226"/>
      <c r="S319" s="226"/>
    </row>
    <row r="320" spans="2:19" ht="17.25" thickBot="1">
      <c r="B320" s="11">
        <f>C318</f>
        <v>44419</v>
      </c>
      <c r="C320" s="247"/>
      <c r="D320" s="33">
        <v>5.5</v>
      </c>
      <c r="E320" s="14">
        <f>SUMIFS(Histo!F:F,Histo!A:A,B320,Histo!J:J,D320)</f>
        <v>0</v>
      </c>
      <c r="F320" s="13">
        <f t="shared" si="12"/>
        <v>0</v>
      </c>
      <c r="G320" s="49">
        <f t="shared" si="13"/>
        <v>0</v>
      </c>
      <c r="H320" s="51"/>
      <c r="I320" s="202">
        <f>SUMIFS(Histo!L:L,Histo!A:A,B320,Histo!J:J,5.5)</f>
        <v>0</v>
      </c>
      <c r="J320" s="203"/>
      <c r="K320" s="203">
        <f>SUMIFS(Histo!M:M,Histo!A:A,B320,Histo!J:J,5.5)</f>
        <v>0</v>
      </c>
      <c r="L320" s="51"/>
      <c r="M320" s="51">
        <f>SUMIFS(Histo!N:N,Histo!A:A,B320,Histo!J:J,20)</f>
        <v>0</v>
      </c>
      <c r="N320" s="51"/>
      <c r="O320" s="240"/>
      <c r="P320" s="228"/>
      <c r="Q320" s="228"/>
      <c r="R320" s="226"/>
      <c r="S320" s="226"/>
    </row>
    <row r="321" spans="2:19" ht="17.25" thickBot="1">
      <c r="B321" s="11">
        <v>44419</v>
      </c>
      <c r="C321" s="248"/>
      <c r="D321" s="33" t="s">
        <v>113</v>
      </c>
      <c r="E321" s="14">
        <f t="shared" ref="E321:G321" si="14">SUM(E318:E320)</f>
        <v>0</v>
      </c>
      <c r="F321" s="14">
        <f t="shared" si="14"/>
        <v>0</v>
      </c>
      <c r="G321" s="14">
        <f t="shared" si="14"/>
        <v>0</v>
      </c>
      <c r="H321" s="51"/>
      <c r="I321" s="65">
        <f t="shared" ref="I321" si="15">SUM(I318:I320)</f>
        <v>0</v>
      </c>
      <c r="J321" s="56"/>
      <c r="K321" s="55">
        <f t="shared" ref="K321" si="16">SUM(K318:K320)</f>
        <v>0</v>
      </c>
      <c r="L321" s="56"/>
      <c r="M321" s="55">
        <f t="shared" ref="M321" si="17">SUM(M318:M320)</f>
        <v>0</v>
      </c>
      <c r="N321" s="51"/>
      <c r="O321" s="241"/>
      <c r="P321" s="229"/>
      <c r="Q321" s="229"/>
      <c r="R321" s="226"/>
      <c r="S321" s="226"/>
    </row>
    <row r="322" spans="2:19" ht="17.25" thickBot="1">
      <c r="B322" s="11">
        <f>C322</f>
        <v>44420</v>
      </c>
      <c r="C322" s="246">
        <v>44420</v>
      </c>
      <c r="D322" s="33">
        <v>20</v>
      </c>
      <c r="E322" s="14">
        <f>SUMIFS(Histo!F:F,Histo!A:A,B322,Histo!J:J,D322)</f>
        <v>0</v>
      </c>
      <c r="F322" s="13">
        <f t="shared" ref="F322:F324" si="18">E322/(1+(D322/100))</f>
        <v>0</v>
      </c>
      <c r="G322" s="49">
        <f t="shared" ref="G322:G324" si="19">E322-F322</f>
        <v>0</v>
      </c>
      <c r="H322" s="51"/>
      <c r="I322" s="202">
        <f>SUMIFS(Histo!L:L,Histo!A:A,B322,Histo!J:J,20)</f>
        <v>0</v>
      </c>
      <c r="J322" s="203"/>
      <c r="K322" s="203">
        <f>SUMIFS(Histo!M:M,Histo!A:A,B322,Histo!J:J,20)</f>
        <v>0</v>
      </c>
      <c r="L322" s="51"/>
      <c r="M322" s="51">
        <f>SUMIFS(Histo!N:N,Histo!A:A,B322,Histo!J:J,20)</f>
        <v>0</v>
      </c>
      <c r="N322" s="51"/>
      <c r="O322" s="239" t="e">
        <f>SUMIFS(Histo!F:F,Histo!A:A,C322,Histo!#REF!,$O$4)</f>
        <v>#REF!</v>
      </c>
      <c r="P322" s="227" t="e">
        <f>SUMIFS(Histo!F:F,Histo!A:A,C322,Histo!#REF!,"Cash")</f>
        <v>#REF!</v>
      </c>
      <c r="Q322" s="227" t="e">
        <f>SUMIFS(Histo!F:F,Histo!A:A,C322,Histo!#REF!,"CV")</f>
        <v>#REF!</v>
      </c>
      <c r="R322" s="226">
        <f>SUMIFS(Archive!B:B,Archive!E:E,C322,Archive!A:A,"arrhes")</f>
        <v>0</v>
      </c>
      <c r="S322" s="226">
        <f>SUMIFS(Archive!B:B,Archive!E:E,C322,Archive!A:A,"virement")</f>
        <v>0</v>
      </c>
    </row>
    <row r="323" spans="2:19" ht="17.25" thickBot="1">
      <c r="B323" s="11">
        <f>C322</f>
        <v>44420</v>
      </c>
      <c r="C323" s="247"/>
      <c r="D323" s="33">
        <v>10</v>
      </c>
      <c r="E323" s="14">
        <f>SUMIFS(Histo!F:F,Histo!A:A,B323,Histo!J:J,D323)</f>
        <v>0</v>
      </c>
      <c r="F323" s="13">
        <f t="shared" si="18"/>
        <v>0</v>
      </c>
      <c r="G323" s="49">
        <f t="shared" si="19"/>
        <v>0</v>
      </c>
      <c r="H323" s="51"/>
      <c r="I323" s="202">
        <f>SUMIFS(Histo!L:L,Histo!A:A,B323,Histo!J:J,10)</f>
        <v>0</v>
      </c>
      <c r="J323" s="203"/>
      <c r="K323" s="203">
        <f>SUMIFS(Histo!M:M,Histo!A:A,B323,Histo!J:J,10)</f>
        <v>0</v>
      </c>
      <c r="L323" s="51"/>
      <c r="M323" s="51">
        <f>SUMIFS(Histo!N:N,Histo!A:A,B323,Histo!J:J,10)</f>
        <v>0</v>
      </c>
      <c r="N323" s="51"/>
      <c r="O323" s="240"/>
      <c r="P323" s="228"/>
      <c r="Q323" s="228"/>
      <c r="R323" s="226"/>
      <c r="S323" s="226"/>
    </row>
    <row r="324" spans="2:19" ht="17.25" thickBot="1">
      <c r="B324" s="11">
        <f>C322</f>
        <v>44420</v>
      </c>
      <c r="C324" s="247"/>
      <c r="D324" s="33">
        <v>5.5</v>
      </c>
      <c r="E324" s="14">
        <f>SUMIFS(Histo!F:F,Histo!A:A,B324,Histo!J:J,D324)</f>
        <v>0</v>
      </c>
      <c r="F324" s="13">
        <f t="shared" si="18"/>
        <v>0</v>
      </c>
      <c r="G324" s="49">
        <f t="shared" si="19"/>
        <v>0</v>
      </c>
      <c r="H324" s="51"/>
      <c r="I324" s="202">
        <f>SUMIFS(Histo!L:L,Histo!A:A,B324,Histo!J:J,5.5)</f>
        <v>0</v>
      </c>
      <c r="J324" s="203"/>
      <c r="K324" s="203">
        <f>SUMIFS(Histo!M:M,Histo!A:A,B324,Histo!J:J,5.5)</f>
        <v>0</v>
      </c>
      <c r="L324" s="51"/>
      <c r="M324" s="51">
        <f>SUMIFS(Histo!N:N,Histo!A:A,B324,Histo!J:J,20)</f>
        <v>0</v>
      </c>
      <c r="N324" s="51"/>
      <c r="O324" s="240"/>
      <c r="P324" s="228"/>
      <c r="Q324" s="228"/>
      <c r="R324" s="226"/>
      <c r="S324" s="226"/>
    </row>
    <row r="325" spans="2:19" ht="17.25" thickBot="1">
      <c r="B325" s="11">
        <v>44420</v>
      </c>
      <c r="C325" s="248"/>
      <c r="D325" s="33" t="s">
        <v>113</v>
      </c>
      <c r="E325" s="14">
        <f t="shared" ref="E325:G325" si="20">SUM(E322:E324)</f>
        <v>0</v>
      </c>
      <c r="F325" s="14">
        <f t="shared" si="20"/>
        <v>0</v>
      </c>
      <c r="G325" s="14">
        <f t="shared" si="20"/>
        <v>0</v>
      </c>
      <c r="H325" s="51"/>
      <c r="I325" s="65">
        <f t="shared" ref="I325" si="21">SUM(I322:I324)</f>
        <v>0</v>
      </c>
      <c r="J325" s="56"/>
      <c r="K325" s="55">
        <f t="shared" ref="K325" si="22">SUM(K322:K324)</f>
        <v>0</v>
      </c>
      <c r="L325" s="56"/>
      <c r="M325" s="55">
        <f t="shared" ref="M325" si="23">SUM(M322:M324)</f>
        <v>0</v>
      </c>
      <c r="N325" s="51"/>
      <c r="O325" s="241"/>
      <c r="P325" s="229"/>
      <c r="Q325" s="229"/>
      <c r="R325" s="226"/>
      <c r="S325" s="226"/>
    </row>
    <row r="326" spans="2:19" ht="17.25" thickBot="1">
      <c r="B326" s="11">
        <f>C326</f>
        <v>44421</v>
      </c>
      <c r="C326" s="246">
        <v>44421</v>
      </c>
      <c r="D326" s="33">
        <v>20</v>
      </c>
      <c r="E326" s="14">
        <f>SUMIFS(Histo!F:F,Histo!A:A,B326,Histo!J:J,D326)</f>
        <v>0</v>
      </c>
      <c r="F326" s="13">
        <f t="shared" ref="F326:F328" si="24">E326/(1+(D326/100))</f>
        <v>0</v>
      </c>
      <c r="G326" s="49">
        <f t="shared" ref="G326:G328" si="25">E326-F326</f>
        <v>0</v>
      </c>
      <c r="H326" s="51"/>
      <c r="I326" s="202">
        <f>SUMIFS(Histo!L:L,Histo!A:A,B326,Histo!J:J,20)</f>
        <v>0</v>
      </c>
      <c r="J326" s="203"/>
      <c r="K326" s="203">
        <f>SUMIFS(Histo!M:M,Histo!A:A,B326,Histo!J:J,20)</f>
        <v>0</v>
      </c>
      <c r="L326" s="51"/>
      <c r="M326" s="51">
        <f>SUMIFS(Histo!N:N,Histo!A:A,B326,Histo!J:J,20)</f>
        <v>0</v>
      </c>
      <c r="N326" s="51"/>
      <c r="O326" s="239" t="e">
        <f>SUMIFS(Histo!F:F,Histo!A:A,C326,Histo!#REF!,$O$4)</f>
        <v>#REF!</v>
      </c>
      <c r="P326" s="227" t="e">
        <f>SUMIFS(Histo!F:F,Histo!A:A,C326,Histo!#REF!,"Cash")</f>
        <v>#REF!</v>
      </c>
      <c r="Q326" s="227" t="e">
        <f>SUMIFS(Histo!F:F,Histo!A:A,C326,Histo!#REF!,"CV")</f>
        <v>#REF!</v>
      </c>
      <c r="R326" s="226">
        <f>SUMIFS(Archive!B:B,Archive!E:E,C326,Archive!A:A,"arrhes")</f>
        <v>0</v>
      </c>
      <c r="S326" s="226">
        <f>SUMIFS(Archive!B:B,Archive!E:E,C326,Archive!A:A,"virement")</f>
        <v>0</v>
      </c>
    </row>
    <row r="327" spans="2:19" ht="17.25" thickBot="1">
      <c r="B327" s="11">
        <f>C326</f>
        <v>44421</v>
      </c>
      <c r="C327" s="247"/>
      <c r="D327" s="33">
        <v>10</v>
      </c>
      <c r="E327" s="14">
        <f>SUMIFS(Histo!F:F,Histo!A:A,B327,Histo!J:J,D327)</f>
        <v>0</v>
      </c>
      <c r="F327" s="13">
        <f t="shared" si="24"/>
        <v>0</v>
      </c>
      <c r="G327" s="49">
        <f t="shared" si="25"/>
        <v>0</v>
      </c>
      <c r="H327" s="51"/>
      <c r="I327" s="202">
        <f>SUMIFS(Histo!L:L,Histo!A:A,B327,Histo!J:J,10)</f>
        <v>0</v>
      </c>
      <c r="J327" s="203"/>
      <c r="K327" s="203">
        <f>SUMIFS(Histo!M:M,Histo!A:A,B327,Histo!J:J,10)</f>
        <v>0</v>
      </c>
      <c r="L327" s="51"/>
      <c r="M327" s="51">
        <f>SUMIFS(Histo!N:N,Histo!A:A,B327,Histo!J:J,10)</f>
        <v>0</v>
      </c>
      <c r="N327" s="51"/>
      <c r="O327" s="240"/>
      <c r="P327" s="228"/>
      <c r="Q327" s="228"/>
      <c r="R327" s="226"/>
      <c r="S327" s="226"/>
    </row>
    <row r="328" spans="2:19" ht="17.25" thickBot="1">
      <c r="B328" s="11">
        <f>C326</f>
        <v>44421</v>
      </c>
      <c r="C328" s="247"/>
      <c r="D328" s="33">
        <v>5.5</v>
      </c>
      <c r="E328" s="14">
        <f>SUMIFS(Histo!F:F,Histo!A:A,B328,Histo!J:J,D328)</f>
        <v>0</v>
      </c>
      <c r="F328" s="13">
        <f t="shared" si="24"/>
        <v>0</v>
      </c>
      <c r="G328" s="49">
        <f t="shared" si="25"/>
        <v>0</v>
      </c>
      <c r="H328" s="51"/>
      <c r="I328" s="202">
        <f>SUMIFS(Histo!L:L,Histo!A:A,B328,Histo!J:J,5.5)</f>
        <v>0</v>
      </c>
      <c r="J328" s="203"/>
      <c r="K328" s="203">
        <f>SUMIFS(Histo!M:M,Histo!A:A,B328,Histo!J:J,5.5)</f>
        <v>0</v>
      </c>
      <c r="L328" s="51"/>
      <c r="M328" s="51">
        <f>SUMIFS(Histo!N:N,Histo!A:A,B328,Histo!J:J,20)</f>
        <v>0</v>
      </c>
      <c r="N328" s="51"/>
      <c r="O328" s="240"/>
      <c r="P328" s="228"/>
      <c r="Q328" s="228"/>
      <c r="R328" s="226"/>
      <c r="S328" s="226"/>
    </row>
    <row r="329" spans="2:19" ht="17.25" thickBot="1">
      <c r="B329" s="11">
        <v>44421</v>
      </c>
      <c r="C329" s="248"/>
      <c r="D329" s="33" t="s">
        <v>113</v>
      </c>
      <c r="E329" s="14">
        <f t="shared" ref="E329:G329" si="26">SUM(E326:E328)</f>
        <v>0</v>
      </c>
      <c r="F329" s="14">
        <f t="shared" si="26"/>
        <v>0</v>
      </c>
      <c r="G329" s="14">
        <f t="shared" si="26"/>
        <v>0</v>
      </c>
      <c r="H329" s="51"/>
      <c r="I329" s="65">
        <f t="shared" ref="I329" si="27">SUM(I326:I328)</f>
        <v>0</v>
      </c>
      <c r="J329" s="56"/>
      <c r="K329" s="55">
        <f t="shared" ref="K329" si="28">SUM(K326:K328)</f>
        <v>0</v>
      </c>
      <c r="L329" s="56"/>
      <c r="M329" s="55">
        <f t="shared" ref="M329" si="29">SUM(M326:M328)</f>
        <v>0</v>
      </c>
      <c r="N329" s="51"/>
      <c r="O329" s="241"/>
      <c r="P329" s="229"/>
      <c r="Q329" s="229"/>
      <c r="R329" s="226"/>
      <c r="S329" s="226"/>
    </row>
    <row r="330" spans="2:19" ht="17.25" thickBot="1">
      <c r="B330" s="11">
        <f>C330</f>
        <v>44422</v>
      </c>
      <c r="C330" s="246">
        <v>44422</v>
      </c>
      <c r="D330" s="33">
        <v>20</v>
      </c>
      <c r="E330" s="14">
        <f>SUMIFS(Histo!F:F,Histo!A:A,B330,Histo!J:J,D330)</f>
        <v>0</v>
      </c>
      <c r="F330" s="13">
        <f t="shared" ref="F330:F332" si="30">E330/(1+(D330/100))</f>
        <v>0</v>
      </c>
      <c r="G330" s="49">
        <f t="shared" ref="G330:G332" si="31">E330-F330</f>
        <v>0</v>
      </c>
      <c r="H330" s="51"/>
      <c r="I330" s="202">
        <f>SUMIFS(Histo!L:L,Histo!A:A,B330,Histo!J:J,20)</f>
        <v>0</v>
      </c>
      <c r="J330" s="203"/>
      <c r="K330" s="203">
        <f>SUMIFS(Histo!M:M,Histo!A:A,B330,Histo!J:J,20)</f>
        <v>0</v>
      </c>
      <c r="L330" s="51"/>
      <c r="M330" s="51">
        <f>SUMIFS(Histo!N:N,Histo!A:A,B330,Histo!J:J,20)</f>
        <v>0</v>
      </c>
      <c r="N330" s="51"/>
      <c r="O330" s="239" t="e">
        <f>SUMIFS(Histo!F:F,Histo!A:A,C330,Histo!#REF!,$O$4)</f>
        <v>#REF!</v>
      </c>
      <c r="P330" s="227" t="e">
        <f>SUMIFS(Histo!F:F,Histo!A:A,C330,Histo!#REF!,"Cash")</f>
        <v>#REF!</v>
      </c>
      <c r="Q330" s="227" t="e">
        <f>SUMIFS(Histo!F:F,Histo!A:A,C330,Histo!#REF!,"CV")</f>
        <v>#REF!</v>
      </c>
      <c r="R330" s="226">
        <f>SUMIFS(Archive!B:B,Archive!E:E,C330,Archive!A:A,"arrhes")</f>
        <v>0</v>
      </c>
      <c r="S330" s="226">
        <f>SUMIFS(Archive!B:B,Archive!E:E,C330,Archive!A:A,"virement")</f>
        <v>0</v>
      </c>
    </row>
    <row r="331" spans="2:19" ht="17.25" thickBot="1">
      <c r="B331" s="11">
        <f>C330</f>
        <v>44422</v>
      </c>
      <c r="C331" s="247"/>
      <c r="D331" s="33">
        <v>10</v>
      </c>
      <c r="E331" s="14">
        <f>SUMIFS(Histo!F:F,Histo!A:A,B331,Histo!J:J,D331)</f>
        <v>0</v>
      </c>
      <c r="F331" s="13">
        <f t="shared" si="30"/>
        <v>0</v>
      </c>
      <c r="G331" s="49">
        <f t="shared" si="31"/>
        <v>0</v>
      </c>
      <c r="H331" s="51"/>
      <c r="I331" s="202">
        <f>SUMIFS(Histo!L:L,Histo!A:A,B331,Histo!J:J,10)</f>
        <v>0</v>
      </c>
      <c r="J331" s="203"/>
      <c r="K331" s="203">
        <f>SUMIFS(Histo!M:M,Histo!A:A,B331,Histo!J:J,10)</f>
        <v>0</v>
      </c>
      <c r="L331" s="51"/>
      <c r="M331" s="51">
        <f>SUMIFS(Histo!N:N,Histo!A:A,B331,Histo!J:J,10)</f>
        <v>0</v>
      </c>
      <c r="N331" s="51"/>
      <c r="O331" s="240"/>
      <c r="P331" s="228"/>
      <c r="Q331" s="228"/>
      <c r="R331" s="226"/>
      <c r="S331" s="226"/>
    </row>
    <row r="332" spans="2:19" ht="17.25" thickBot="1">
      <c r="B332" s="11">
        <f>C330</f>
        <v>44422</v>
      </c>
      <c r="C332" s="247"/>
      <c r="D332" s="33">
        <v>5.5</v>
      </c>
      <c r="E332" s="14">
        <f>SUMIFS(Histo!F:F,Histo!A:A,B332,Histo!J:J,D332)</f>
        <v>0</v>
      </c>
      <c r="F332" s="13">
        <f t="shared" si="30"/>
        <v>0</v>
      </c>
      <c r="G332" s="49">
        <f t="shared" si="31"/>
        <v>0</v>
      </c>
      <c r="H332" s="51"/>
      <c r="I332" s="202">
        <f>SUMIFS(Histo!L:L,Histo!A:A,B332,Histo!J:J,5.5)</f>
        <v>0</v>
      </c>
      <c r="J332" s="203"/>
      <c r="K332" s="203">
        <f>SUMIFS(Histo!M:M,Histo!A:A,B332,Histo!J:J,5.5)</f>
        <v>0</v>
      </c>
      <c r="L332" s="51"/>
      <c r="M332" s="51">
        <f>SUMIFS(Histo!N:N,Histo!A:A,B332,Histo!J:J,20)</f>
        <v>0</v>
      </c>
      <c r="N332" s="51"/>
      <c r="O332" s="240"/>
      <c r="P332" s="228"/>
      <c r="Q332" s="228"/>
      <c r="R332" s="226"/>
      <c r="S332" s="226"/>
    </row>
    <row r="333" spans="2:19" ht="17.25" thickBot="1">
      <c r="B333" s="11">
        <v>44422</v>
      </c>
      <c r="C333" s="248"/>
      <c r="D333" s="33" t="s">
        <v>113</v>
      </c>
      <c r="E333" s="14">
        <f t="shared" ref="E333:G333" si="32">SUM(E330:E332)</f>
        <v>0</v>
      </c>
      <c r="F333" s="14">
        <f t="shared" si="32"/>
        <v>0</v>
      </c>
      <c r="G333" s="14">
        <f t="shared" si="32"/>
        <v>0</v>
      </c>
      <c r="H333" s="51"/>
      <c r="I333" s="65">
        <f t="shared" ref="I333" si="33">SUM(I330:I332)</f>
        <v>0</v>
      </c>
      <c r="J333" s="56"/>
      <c r="K333" s="55">
        <f t="shared" ref="K333" si="34">SUM(K330:K332)</f>
        <v>0</v>
      </c>
      <c r="L333" s="56"/>
      <c r="M333" s="55">
        <f t="shared" ref="M333" si="35">SUM(M330:M332)</f>
        <v>0</v>
      </c>
      <c r="N333" s="51"/>
      <c r="O333" s="241"/>
      <c r="P333" s="229"/>
      <c r="Q333" s="229"/>
      <c r="R333" s="226"/>
      <c r="S333" s="226"/>
    </row>
    <row r="334" spans="2:19" ht="17.25" thickBot="1">
      <c r="B334" s="11">
        <f>C334</f>
        <v>44423</v>
      </c>
      <c r="C334" s="246">
        <v>44423</v>
      </c>
      <c r="D334" s="33">
        <v>20</v>
      </c>
      <c r="E334" s="14">
        <f>SUMIFS(Histo!F:F,Histo!A:A,B334,Histo!J:J,D334)</f>
        <v>0</v>
      </c>
      <c r="F334" s="13">
        <f t="shared" ref="F334:F336" si="36">E334/(1+(D334/100))</f>
        <v>0</v>
      </c>
      <c r="G334" s="49">
        <f t="shared" ref="G334:G336" si="37">E334-F334</f>
        <v>0</v>
      </c>
      <c r="H334" s="51"/>
      <c r="I334" s="202">
        <f>SUMIFS(Histo!L:L,Histo!A:A,B334,Histo!J:J,20)</f>
        <v>0</v>
      </c>
      <c r="J334" s="203"/>
      <c r="K334" s="203">
        <f>SUMIFS(Histo!M:M,Histo!A:A,B334,Histo!J:J,20)</f>
        <v>0</v>
      </c>
      <c r="L334" s="51"/>
      <c r="M334" s="51">
        <f>SUMIFS(Histo!N:N,Histo!A:A,B334,Histo!J:J,20)</f>
        <v>0</v>
      </c>
      <c r="N334" s="51"/>
      <c r="O334" s="239" t="e">
        <f>SUMIFS(Histo!F:F,Histo!A:A,C334,Histo!#REF!,$O$4)</f>
        <v>#REF!</v>
      </c>
      <c r="P334" s="227" t="e">
        <f>SUMIFS(Histo!F:F,Histo!A:A,C334,Histo!#REF!,"Cash")</f>
        <v>#REF!</v>
      </c>
      <c r="Q334" s="227" t="e">
        <f>SUMIFS(Histo!F:F,Histo!A:A,C334,Histo!#REF!,"CV")</f>
        <v>#REF!</v>
      </c>
      <c r="R334" s="226">
        <f>SUMIFS(Archive!B:B,Archive!E:E,C334,Archive!A:A,"arrhes")</f>
        <v>0</v>
      </c>
      <c r="S334" s="226">
        <f>SUMIFS(Archive!B:B,Archive!E:E,C334,Archive!A:A,"virement")</f>
        <v>0</v>
      </c>
    </row>
    <row r="335" spans="2:19" ht="17.25" thickBot="1">
      <c r="B335" s="11">
        <f>C334</f>
        <v>44423</v>
      </c>
      <c r="C335" s="247"/>
      <c r="D335" s="33">
        <v>10</v>
      </c>
      <c r="E335" s="14">
        <f>SUMIFS(Histo!F:F,Histo!A:A,B335,Histo!J:J,D335)</f>
        <v>0</v>
      </c>
      <c r="F335" s="13">
        <f t="shared" si="36"/>
        <v>0</v>
      </c>
      <c r="G335" s="49">
        <f t="shared" si="37"/>
        <v>0</v>
      </c>
      <c r="H335" s="51"/>
      <c r="I335" s="202">
        <f>SUMIFS(Histo!L:L,Histo!A:A,B335,Histo!J:J,10)</f>
        <v>0</v>
      </c>
      <c r="J335" s="203"/>
      <c r="K335" s="203">
        <f>SUMIFS(Histo!M:M,Histo!A:A,B335,Histo!J:J,10)</f>
        <v>0</v>
      </c>
      <c r="L335" s="51"/>
      <c r="M335" s="51">
        <f>SUMIFS(Histo!N:N,Histo!A:A,B335,Histo!J:J,10)</f>
        <v>0</v>
      </c>
      <c r="N335" s="51"/>
      <c r="O335" s="240"/>
      <c r="P335" s="228"/>
      <c r="Q335" s="228"/>
      <c r="R335" s="226"/>
      <c r="S335" s="226"/>
    </row>
    <row r="336" spans="2:19" ht="17.25" thickBot="1">
      <c r="B336" s="11">
        <f>C334</f>
        <v>44423</v>
      </c>
      <c r="C336" s="247"/>
      <c r="D336" s="33">
        <v>5.5</v>
      </c>
      <c r="E336" s="14">
        <f>SUMIFS(Histo!F:F,Histo!A:A,B336,Histo!J:J,D336)</f>
        <v>0</v>
      </c>
      <c r="F336" s="13">
        <f t="shared" si="36"/>
        <v>0</v>
      </c>
      <c r="G336" s="49">
        <f t="shared" si="37"/>
        <v>0</v>
      </c>
      <c r="H336" s="51"/>
      <c r="I336" s="202">
        <f>SUMIFS(Histo!L:L,Histo!A:A,B336,Histo!J:J,5.5)</f>
        <v>0</v>
      </c>
      <c r="J336" s="203"/>
      <c r="K336" s="203">
        <f>SUMIFS(Histo!M:M,Histo!A:A,B336,Histo!J:J,5.5)</f>
        <v>0</v>
      </c>
      <c r="L336" s="51"/>
      <c r="M336" s="51">
        <f>SUMIFS(Histo!N:N,Histo!A:A,B336,Histo!J:J,20)</f>
        <v>0</v>
      </c>
      <c r="N336" s="51"/>
      <c r="O336" s="240"/>
      <c r="P336" s="228"/>
      <c r="Q336" s="228"/>
      <c r="R336" s="226"/>
      <c r="S336" s="226"/>
    </row>
    <row r="337" spans="2:19" ht="17.25" thickBot="1">
      <c r="B337" s="11">
        <v>44423</v>
      </c>
      <c r="C337" s="248"/>
      <c r="D337" s="33" t="s">
        <v>113</v>
      </c>
      <c r="E337" s="14">
        <f t="shared" ref="E337:G337" si="38">SUM(E334:E336)</f>
        <v>0</v>
      </c>
      <c r="F337" s="14">
        <f t="shared" si="38"/>
        <v>0</v>
      </c>
      <c r="G337" s="14">
        <f t="shared" si="38"/>
        <v>0</v>
      </c>
      <c r="H337" s="51"/>
      <c r="I337" s="65">
        <f t="shared" ref="I337" si="39">SUM(I334:I336)</f>
        <v>0</v>
      </c>
      <c r="J337" s="56"/>
      <c r="K337" s="55">
        <f t="shared" ref="K337" si="40">SUM(K334:K336)</f>
        <v>0</v>
      </c>
      <c r="L337" s="56"/>
      <c r="M337" s="55">
        <f t="shared" ref="M337" si="41">SUM(M334:M336)</f>
        <v>0</v>
      </c>
      <c r="N337" s="51"/>
      <c r="O337" s="241"/>
      <c r="P337" s="229"/>
      <c r="Q337" s="229"/>
      <c r="R337" s="226"/>
      <c r="S337" s="226"/>
    </row>
    <row r="338" spans="2:19" ht="17.25" thickBot="1">
      <c r="B338" s="11">
        <f>C338</f>
        <v>44424</v>
      </c>
      <c r="C338" s="246">
        <v>44424</v>
      </c>
      <c r="D338" s="33">
        <v>20</v>
      </c>
      <c r="E338" s="14">
        <f>SUMIFS(Histo!F:F,Histo!A:A,B338,Histo!J:J,D338)</f>
        <v>0</v>
      </c>
      <c r="F338" s="13">
        <f t="shared" ref="F338:F340" si="42">E338/(1+(D338/100))</f>
        <v>0</v>
      </c>
      <c r="G338" s="49">
        <f t="shared" ref="G338:G340" si="43">E338-F338</f>
        <v>0</v>
      </c>
      <c r="H338" s="51"/>
      <c r="I338" s="202">
        <f>SUMIFS(Histo!L:L,Histo!A:A,B338,Histo!J:J,20)</f>
        <v>0</v>
      </c>
      <c r="J338" s="203"/>
      <c r="K338" s="203">
        <f>SUMIFS(Histo!M:M,Histo!A:A,B338,Histo!J:J,20)</f>
        <v>0</v>
      </c>
      <c r="L338" s="51"/>
      <c r="M338" s="51">
        <f>SUMIFS(Histo!N:N,Histo!A:A,B338,Histo!J:J,20)</f>
        <v>0</v>
      </c>
      <c r="N338" s="51"/>
      <c r="O338" s="239" t="e">
        <f>SUMIFS(Histo!F:F,Histo!A:A,C338,Histo!#REF!,$O$4)</f>
        <v>#REF!</v>
      </c>
      <c r="P338" s="227" t="e">
        <f>SUMIFS(Histo!F:F,Histo!A:A,C338,Histo!#REF!,"Cash")</f>
        <v>#REF!</v>
      </c>
      <c r="Q338" s="227" t="e">
        <f>SUMIFS(Histo!F:F,Histo!A:A,C338,Histo!#REF!,"CV")</f>
        <v>#REF!</v>
      </c>
      <c r="R338" s="226">
        <f>SUMIFS(Archive!B:B,Archive!E:E,C338,Archive!A:A,"arrhes")</f>
        <v>0</v>
      </c>
      <c r="S338" s="226">
        <f>SUMIFS(Archive!B:B,Archive!E:E,C338,Archive!A:A,"virement")</f>
        <v>0</v>
      </c>
    </row>
    <row r="339" spans="2:19" ht="17.25" thickBot="1">
      <c r="B339" s="11">
        <f>C338</f>
        <v>44424</v>
      </c>
      <c r="C339" s="247"/>
      <c r="D339" s="33">
        <v>10</v>
      </c>
      <c r="E339" s="14">
        <f>SUMIFS(Histo!F:F,Histo!A:A,B339,Histo!J:J,D339)</f>
        <v>0</v>
      </c>
      <c r="F339" s="13">
        <f t="shared" si="42"/>
        <v>0</v>
      </c>
      <c r="G339" s="49">
        <f t="shared" si="43"/>
        <v>0</v>
      </c>
      <c r="H339" s="51"/>
      <c r="I339" s="202">
        <f>SUMIFS(Histo!L:L,Histo!A:A,B339,Histo!J:J,10)</f>
        <v>0</v>
      </c>
      <c r="J339" s="203"/>
      <c r="K339" s="203">
        <f>SUMIFS(Histo!M:M,Histo!A:A,B339,Histo!J:J,10)</f>
        <v>0</v>
      </c>
      <c r="L339" s="51"/>
      <c r="M339" s="51">
        <f>SUMIFS(Histo!N:N,Histo!A:A,B339,Histo!J:J,10)</f>
        <v>0</v>
      </c>
      <c r="N339" s="51"/>
      <c r="O339" s="240"/>
      <c r="P339" s="228"/>
      <c r="Q339" s="228"/>
      <c r="R339" s="226"/>
      <c r="S339" s="226"/>
    </row>
    <row r="340" spans="2:19" ht="17.25" thickBot="1">
      <c r="B340" s="11">
        <f>C338</f>
        <v>44424</v>
      </c>
      <c r="C340" s="247"/>
      <c r="D340" s="33">
        <v>5.5</v>
      </c>
      <c r="E340" s="14">
        <f>SUMIFS(Histo!F:F,Histo!A:A,B340,Histo!J:J,D340)</f>
        <v>0</v>
      </c>
      <c r="F340" s="13">
        <f t="shared" si="42"/>
        <v>0</v>
      </c>
      <c r="G340" s="49">
        <f t="shared" si="43"/>
        <v>0</v>
      </c>
      <c r="H340" s="51"/>
      <c r="I340" s="202">
        <f>SUMIFS(Histo!L:L,Histo!A:A,B340,Histo!J:J,5.5)</f>
        <v>0</v>
      </c>
      <c r="J340" s="203"/>
      <c r="K340" s="203">
        <f>SUMIFS(Histo!M:M,Histo!A:A,B340,Histo!J:J,5.5)</f>
        <v>0</v>
      </c>
      <c r="L340" s="51"/>
      <c r="M340" s="51">
        <f>SUMIFS(Histo!N:N,Histo!A:A,B340,Histo!J:J,20)</f>
        <v>0</v>
      </c>
      <c r="N340" s="51"/>
      <c r="O340" s="240"/>
      <c r="P340" s="228"/>
      <c r="Q340" s="228"/>
      <c r="R340" s="226"/>
      <c r="S340" s="226"/>
    </row>
    <row r="341" spans="2:19" ht="17.25" thickBot="1">
      <c r="B341" s="11">
        <v>44424</v>
      </c>
      <c r="C341" s="248"/>
      <c r="D341" s="33" t="s">
        <v>113</v>
      </c>
      <c r="E341" s="14">
        <f t="shared" ref="E341:G341" si="44">SUM(E338:E340)</f>
        <v>0</v>
      </c>
      <c r="F341" s="14">
        <f t="shared" si="44"/>
        <v>0</v>
      </c>
      <c r="G341" s="14">
        <f t="shared" si="44"/>
        <v>0</v>
      </c>
      <c r="H341" s="51"/>
      <c r="I341" s="65">
        <f t="shared" ref="I341" si="45">SUM(I338:I340)</f>
        <v>0</v>
      </c>
      <c r="J341" s="56"/>
      <c r="K341" s="55">
        <f t="shared" ref="K341" si="46">SUM(K338:K340)</f>
        <v>0</v>
      </c>
      <c r="L341" s="56"/>
      <c r="M341" s="55">
        <f t="shared" ref="M341" si="47">SUM(M338:M340)</f>
        <v>0</v>
      </c>
      <c r="N341" s="51"/>
      <c r="O341" s="241"/>
      <c r="P341" s="229"/>
      <c r="Q341" s="229"/>
      <c r="R341" s="226"/>
      <c r="S341" s="226"/>
    </row>
    <row r="342" spans="2:19" ht="17.25" thickBot="1">
      <c r="B342" s="11">
        <f>C342</f>
        <v>44425</v>
      </c>
      <c r="C342" s="246">
        <v>44425</v>
      </c>
      <c r="D342" s="33">
        <v>20</v>
      </c>
      <c r="E342" s="14">
        <f>SUMIFS(Histo!F:F,Histo!A:A,B342,Histo!J:J,D342)</f>
        <v>0</v>
      </c>
      <c r="F342" s="13">
        <f t="shared" ref="F342:F344" si="48">E342/(1+(D342/100))</f>
        <v>0</v>
      </c>
      <c r="G342" s="49">
        <f t="shared" ref="G342:G344" si="49">E342-F342</f>
        <v>0</v>
      </c>
      <c r="H342" s="51"/>
      <c r="I342" s="202">
        <f>SUMIFS(Histo!L:L,Histo!A:A,B342,Histo!J:J,20)</f>
        <v>0</v>
      </c>
      <c r="J342" s="203"/>
      <c r="K342" s="203">
        <f>SUMIFS(Histo!M:M,Histo!A:A,B342,Histo!J:J,20)</f>
        <v>0</v>
      </c>
      <c r="L342" s="51"/>
      <c r="M342" s="51">
        <f>SUMIFS(Histo!N:N,Histo!A:A,B342,Histo!J:J,20)</f>
        <v>0</v>
      </c>
      <c r="N342" s="51"/>
      <c r="O342" s="239" t="e">
        <f>SUMIFS(Histo!F:F,Histo!A:A,C342,Histo!#REF!,$O$4)</f>
        <v>#REF!</v>
      </c>
      <c r="P342" s="227" t="e">
        <f>SUMIFS(Histo!F:F,Histo!A:A,C342,Histo!#REF!,"Cash")</f>
        <v>#REF!</v>
      </c>
      <c r="Q342" s="227" t="e">
        <f>SUMIFS(Histo!F:F,Histo!A:A,C342,Histo!#REF!,"CV")</f>
        <v>#REF!</v>
      </c>
      <c r="R342" s="226">
        <f>SUMIFS(Archive!B:B,Archive!E:E,C342,Archive!A:A,"arrhes")</f>
        <v>0</v>
      </c>
      <c r="S342" s="226">
        <f>SUMIFS(Archive!B:B,Archive!E:E,C342,Archive!A:A,"virement")</f>
        <v>0</v>
      </c>
    </row>
    <row r="343" spans="2:19" ht="17.25" thickBot="1">
      <c r="B343" s="11">
        <f>C342</f>
        <v>44425</v>
      </c>
      <c r="C343" s="247"/>
      <c r="D343" s="33">
        <v>10</v>
      </c>
      <c r="E343" s="14">
        <f>SUMIFS(Histo!F:F,Histo!A:A,B343,Histo!J:J,D343)</f>
        <v>0</v>
      </c>
      <c r="F343" s="13">
        <f t="shared" si="48"/>
        <v>0</v>
      </c>
      <c r="G343" s="49">
        <f t="shared" si="49"/>
        <v>0</v>
      </c>
      <c r="H343" s="51"/>
      <c r="I343" s="202">
        <f>SUMIFS(Histo!L:L,Histo!A:A,B343,Histo!J:J,10)</f>
        <v>0</v>
      </c>
      <c r="J343" s="203"/>
      <c r="K343" s="203">
        <f>SUMIFS(Histo!M:M,Histo!A:A,B343,Histo!J:J,10)</f>
        <v>0</v>
      </c>
      <c r="L343" s="51"/>
      <c r="M343" s="51">
        <f>SUMIFS(Histo!N:N,Histo!A:A,B343,Histo!J:J,10)</f>
        <v>0</v>
      </c>
      <c r="N343" s="51"/>
      <c r="O343" s="240"/>
      <c r="P343" s="228"/>
      <c r="Q343" s="228"/>
      <c r="R343" s="226"/>
      <c r="S343" s="226"/>
    </row>
    <row r="344" spans="2:19" ht="17.25" thickBot="1">
      <c r="B344" s="11">
        <f>C342</f>
        <v>44425</v>
      </c>
      <c r="C344" s="247"/>
      <c r="D344" s="33">
        <v>5.5</v>
      </c>
      <c r="E344" s="14">
        <f>SUMIFS(Histo!F:F,Histo!A:A,B344,Histo!J:J,D344)</f>
        <v>0</v>
      </c>
      <c r="F344" s="13">
        <f t="shared" si="48"/>
        <v>0</v>
      </c>
      <c r="G344" s="49">
        <f t="shared" si="49"/>
        <v>0</v>
      </c>
      <c r="H344" s="51"/>
      <c r="I344" s="202">
        <f>SUMIFS(Histo!L:L,Histo!A:A,B344,Histo!J:J,5.5)</f>
        <v>0</v>
      </c>
      <c r="J344" s="203"/>
      <c r="K344" s="203">
        <f>SUMIFS(Histo!M:M,Histo!A:A,B344,Histo!J:J,5.5)</f>
        <v>0</v>
      </c>
      <c r="L344" s="51"/>
      <c r="M344" s="51">
        <f>SUMIFS(Histo!N:N,Histo!A:A,B344,Histo!J:J,20)</f>
        <v>0</v>
      </c>
      <c r="N344" s="51"/>
      <c r="O344" s="240"/>
      <c r="P344" s="228"/>
      <c r="Q344" s="228"/>
      <c r="R344" s="226"/>
      <c r="S344" s="226"/>
    </row>
    <row r="345" spans="2:19" ht="17.25" thickBot="1">
      <c r="B345" s="11">
        <v>44425</v>
      </c>
      <c r="C345" s="248"/>
      <c r="D345" s="33" t="s">
        <v>113</v>
      </c>
      <c r="E345" s="14">
        <f t="shared" ref="E345:G345" si="50">SUM(E342:E344)</f>
        <v>0</v>
      </c>
      <c r="F345" s="14">
        <f t="shared" si="50"/>
        <v>0</v>
      </c>
      <c r="G345" s="14">
        <f t="shared" si="50"/>
        <v>0</v>
      </c>
      <c r="H345" s="51"/>
      <c r="I345" s="65">
        <f t="shared" ref="I345" si="51">SUM(I342:I344)</f>
        <v>0</v>
      </c>
      <c r="J345" s="56"/>
      <c r="K345" s="55">
        <f t="shared" ref="K345" si="52">SUM(K342:K344)</f>
        <v>0</v>
      </c>
      <c r="L345" s="56"/>
      <c r="M345" s="55">
        <f t="shared" ref="M345" si="53">SUM(M342:M344)</f>
        <v>0</v>
      </c>
      <c r="N345" s="51"/>
      <c r="O345" s="241"/>
      <c r="P345" s="229"/>
      <c r="Q345" s="229"/>
      <c r="R345" s="226"/>
      <c r="S345" s="226"/>
    </row>
    <row r="346" spans="2:19" ht="17.25" thickBot="1">
      <c r="B346" s="11">
        <f>C346</f>
        <v>44426</v>
      </c>
      <c r="C346" s="246">
        <v>44426</v>
      </c>
      <c r="D346" s="33">
        <v>20</v>
      </c>
      <c r="E346" s="14">
        <f>SUMIFS(Histo!F:F,Histo!A:A,B346,Histo!J:J,D346)</f>
        <v>0</v>
      </c>
      <c r="F346" s="13">
        <f t="shared" ref="F346:F348" si="54">E346/(1+(D346/100))</f>
        <v>0</v>
      </c>
      <c r="G346" s="49">
        <f t="shared" ref="G346:G348" si="55">E346-F346</f>
        <v>0</v>
      </c>
      <c r="H346" s="51"/>
      <c r="I346" s="202">
        <f>SUMIFS(Histo!L:L,Histo!A:A,B346,Histo!J:J,20)</f>
        <v>0</v>
      </c>
      <c r="J346" s="203"/>
      <c r="K346" s="203">
        <f>SUMIFS(Histo!M:M,Histo!A:A,B346,Histo!J:J,20)</f>
        <v>0</v>
      </c>
      <c r="L346" s="51"/>
      <c r="M346" s="51">
        <f>SUMIFS(Histo!N:N,Histo!A:A,B346,Histo!J:J,20)</f>
        <v>0</v>
      </c>
      <c r="N346" s="51"/>
      <c r="O346" s="239" t="e">
        <f>SUMIFS(Histo!F:F,Histo!A:A,C346,Histo!#REF!,$O$4)</f>
        <v>#REF!</v>
      </c>
      <c r="P346" s="227" t="e">
        <f>SUMIFS(Histo!F:F,Histo!A:A,C346,Histo!#REF!,"Cash")</f>
        <v>#REF!</v>
      </c>
      <c r="Q346" s="227" t="e">
        <f>SUMIFS(Histo!F:F,Histo!A:A,C346,Histo!#REF!,"CV")</f>
        <v>#REF!</v>
      </c>
      <c r="R346" s="226">
        <f>SUMIFS(Archive!B:B,Archive!E:E,C346,Archive!A:A,"arrhes")</f>
        <v>0</v>
      </c>
      <c r="S346" s="226">
        <f>SUMIFS(Archive!B:B,Archive!E:E,C346,Archive!A:A,"virement")</f>
        <v>0</v>
      </c>
    </row>
    <row r="347" spans="2:19" ht="17.25" thickBot="1">
      <c r="B347" s="11">
        <f>C346</f>
        <v>44426</v>
      </c>
      <c r="C347" s="247"/>
      <c r="D347" s="33">
        <v>10</v>
      </c>
      <c r="E347" s="14">
        <f>SUMIFS(Histo!F:F,Histo!A:A,B347,Histo!J:J,D347)</f>
        <v>0</v>
      </c>
      <c r="F347" s="13">
        <f t="shared" si="54"/>
        <v>0</v>
      </c>
      <c r="G347" s="49">
        <f t="shared" si="55"/>
        <v>0</v>
      </c>
      <c r="H347" s="51"/>
      <c r="I347" s="202">
        <f>SUMIFS(Histo!L:L,Histo!A:A,B347,Histo!J:J,10)</f>
        <v>0</v>
      </c>
      <c r="J347" s="203"/>
      <c r="K347" s="203">
        <f>SUMIFS(Histo!M:M,Histo!A:A,B347,Histo!J:J,10)</f>
        <v>0</v>
      </c>
      <c r="L347" s="51"/>
      <c r="M347" s="51">
        <f>SUMIFS(Histo!N:N,Histo!A:A,B347,Histo!J:J,10)</f>
        <v>0</v>
      </c>
      <c r="N347" s="51"/>
      <c r="O347" s="240"/>
      <c r="P347" s="228"/>
      <c r="Q347" s="228"/>
      <c r="R347" s="226"/>
      <c r="S347" s="226"/>
    </row>
    <row r="348" spans="2:19" ht="17.25" thickBot="1">
      <c r="B348" s="11">
        <f>C346</f>
        <v>44426</v>
      </c>
      <c r="C348" s="247"/>
      <c r="D348" s="33">
        <v>5.5</v>
      </c>
      <c r="E348" s="14">
        <f>SUMIFS(Histo!F:F,Histo!A:A,B348,Histo!J:J,D348)</f>
        <v>0</v>
      </c>
      <c r="F348" s="13">
        <f t="shared" si="54"/>
        <v>0</v>
      </c>
      <c r="G348" s="49">
        <f t="shared" si="55"/>
        <v>0</v>
      </c>
      <c r="H348" s="51"/>
      <c r="I348" s="202">
        <f>SUMIFS(Histo!L:L,Histo!A:A,B348,Histo!J:J,5.5)</f>
        <v>0</v>
      </c>
      <c r="J348" s="203"/>
      <c r="K348" s="203">
        <f>SUMIFS(Histo!M:M,Histo!A:A,B348,Histo!J:J,5.5)</f>
        <v>0</v>
      </c>
      <c r="L348" s="51"/>
      <c r="M348" s="51">
        <f>SUMIFS(Histo!N:N,Histo!A:A,B348,Histo!J:J,20)</f>
        <v>0</v>
      </c>
      <c r="N348" s="51"/>
      <c r="O348" s="240"/>
      <c r="P348" s="228"/>
      <c r="Q348" s="228"/>
      <c r="R348" s="226"/>
      <c r="S348" s="226"/>
    </row>
    <row r="349" spans="2:19" ht="17.25" thickBot="1">
      <c r="B349" s="11">
        <v>44426</v>
      </c>
      <c r="C349" s="248"/>
      <c r="D349" s="33" t="s">
        <v>113</v>
      </c>
      <c r="E349" s="14">
        <f t="shared" ref="E349:G349" si="56">SUM(E346:E348)</f>
        <v>0</v>
      </c>
      <c r="F349" s="14">
        <f t="shared" si="56"/>
        <v>0</v>
      </c>
      <c r="G349" s="14">
        <f t="shared" si="56"/>
        <v>0</v>
      </c>
      <c r="H349" s="51"/>
      <c r="I349" s="65">
        <f t="shared" ref="I349" si="57">SUM(I346:I348)</f>
        <v>0</v>
      </c>
      <c r="J349" s="56"/>
      <c r="K349" s="55">
        <f t="shared" ref="K349" si="58">SUM(K346:K348)</f>
        <v>0</v>
      </c>
      <c r="L349" s="56"/>
      <c r="M349" s="55">
        <f t="shared" ref="M349" si="59">SUM(M346:M348)</f>
        <v>0</v>
      </c>
      <c r="N349" s="51"/>
      <c r="O349" s="241"/>
      <c r="P349" s="229"/>
      <c r="Q349" s="229"/>
      <c r="R349" s="226"/>
      <c r="S349" s="226"/>
    </row>
    <row r="350" spans="2:19" ht="17.25" thickBot="1">
      <c r="B350" s="11">
        <f>C350</f>
        <v>44427</v>
      </c>
      <c r="C350" s="246">
        <v>44427</v>
      </c>
      <c r="D350" s="33">
        <v>20</v>
      </c>
      <c r="E350" s="14">
        <f>SUMIFS(Histo!F:F,Histo!A:A,B350,Histo!J:J,D350)</f>
        <v>0</v>
      </c>
      <c r="F350" s="13">
        <f t="shared" ref="F350:F352" si="60">E350/(1+(D350/100))</f>
        <v>0</v>
      </c>
      <c r="G350" s="49">
        <f t="shared" ref="G350:G352" si="61">E350-F350</f>
        <v>0</v>
      </c>
      <c r="H350" s="51"/>
      <c r="I350" s="202">
        <f>SUMIFS(Histo!L:L,Histo!A:A,B350,Histo!J:J,20)</f>
        <v>0</v>
      </c>
      <c r="J350" s="203"/>
      <c r="K350" s="203">
        <f>SUMIFS(Histo!M:M,Histo!A:A,B350,Histo!J:J,20)</f>
        <v>0</v>
      </c>
      <c r="L350" s="51"/>
      <c r="M350" s="51">
        <f>SUMIFS(Histo!N:N,Histo!A:A,B350,Histo!J:J,20)</f>
        <v>0</v>
      </c>
      <c r="N350" s="51"/>
      <c r="O350" s="239" t="e">
        <f>SUMIFS(Histo!F:F,Histo!A:A,C350,Histo!#REF!,$O$4)</f>
        <v>#REF!</v>
      </c>
      <c r="P350" s="227" t="e">
        <f>SUMIFS(Histo!F:F,Histo!A:A,C350,Histo!#REF!,"Cash")</f>
        <v>#REF!</v>
      </c>
      <c r="Q350" s="227" t="e">
        <f>SUMIFS(Histo!F:F,Histo!A:A,C350,Histo!#REF!,"CV")</f>
        <v>#REF!</v>
      </c>
      <c r="R350" s="226">
        <f>SUMIFS(Archive!B:B,Archive!E:E,C350,Archive!A:A,"arrhes")</f>
        <v>0</v>
      </c>
      <c r="S350" s="226">
        <f>SUMIFS(Archive!B:B,Archive!E:E,C350,Archive!A:A,"virement")</f>
        <v>0</v>
      </c>
    </row>
    <row r="351" spans="2:19" ht="17.25" thickBot="1">
      <c r="B351" s="11">
        <f>C350</f>
        <v>44427</v>
      </c>
      <c r="C351" s="247"/>
      <c r="D351" s="33">
        <v>10</v>
      </c>
      <c r="E351" s="14">
        <f>SUMIFS(Histo!F:F,Histo!A:A,B351,Histo!J:J,D351)</f>
        <v>0</v>
      </c>
      <c r="F351" s="13">
        <f t="shared" si="60"/>
        <v>0</v>
      </c>
      <c r="G351" s="49">
        <f t="shared" si="61"/>
        <v>0</v>
      </c>
      <c r="H351" s="51"/>
      <c r="I351" s="202">
        <f>SUMIFS(Histo!L:L,Histo!A:A,B351,Histo!J:J,10)</f>
        <v>0</v>
      </c>
      <c r="J351" s="203"/>
      <c r="K351" s="203">
        <f>SUMIFS(Histo!M:M,Histo!A:A,B351,Histo!J:J,10)</f>
        <v>0</v>
      </c>
      <c r="L351" s="51"/>
      <c r="M351" s="51">
        <f>SUMIFS(Histo!N:N,Histo!A:A,B351,Histo!J:J,10)</f>
        <v>0</v>
      </c>
      <c r="N351" s="51"/>
      <c r="O351" s="240"/>
      <c r="P351" s="228"/>
      <c r="Q351" s="228"/>
      <c r="R351" s="226"/>
      <c r="S351" s="226"/>
    </row>
    <row r="352" spans="2:19" ht="17.25" thickBot="1">
      <c r="B352" s="11">
        <f>C350</f>
        <v>44427</v>
      </c>
      <c r="C352" s="247"/>
      <c r="D352" s="33">
        <v>5.5</v>
      </c>
      <c r="E352" s="14">
        <f>SUMIFS(Histo!F:F,Histo!A:A,B352,Histo!J:J,D352)</f>
        <v>0</v>
      </c>
      <c r="F352" s="13">
        <f t="shared" si="60"/>
        <v>0</v>
      </c>
      <c r="G352" s="49">
        <f t="shared" si="61"/>
        <v>0</v>
      </c>
      <c r="H352" s="51"/>
      <c r="I352" s="202">
        <f>SUMIFS(Histo!L:L,Histo!A:A,B352,Histo!J:J,5.5)</f>
        <v>0</v>
      </c>
      <c r="J352" s="203"/>
      <c r="K352" s="203">
        <f>SUMIFS(Histo!M:M,Histo!A:A,B352,Histo!J:J,5.5)</f>
        <v>0</v>
      </c>
      <c r="L352" s="51"/>
      <c r="M352" s="51">
        <f>SUMIFS(Histo!N:N,Histo!A:A,B352,Histo!J:J,20)</f>
        <v>0</v>
      </c>
      <c r="N352" s="51"/>
      <c r="O352" s="240"/>
      <c r="P352" s="228"/>
      <c r="Q352" s="228"/>
      <c r="R352" s="226"/>
      <c r="S352" s="226"/>
    </row>
    <row r="353" spans="2:19" ht="17.25" thickBot="1">
      <c r="B353" s="11">
        <v>44427</v>
      </c>
      <c r="C353" s="248"/>
      <c r="D353" s="33" t="s">
        <v>113</v>
      </c>
      <c r="E353" s="14">
        <f t="shared" ref="E353:G353" si="62">SUM(E350:E352)</f>
        <v>0</v>
      </c>
      <c r="F353" s="14">
        <f t="shared" si="62"/>
        <v>0</v>
      </c>
      <c r="G353" s="14">
        <f t="shared" si="62"/>
        <v>0</v>
      </c>
      <c r="H353" s="51"/>
      <c r="I353" s="65">
        <f t="shared" ref="I353" si="63">SUM(I350:I352)</f>
        <v>0</v>
      </c>
      <c r="J353" s="56"/>
      <c r="K353" s="55">
        <f t="shared" ref="K353" si="64">SUM(K350:K352)</f>
        <v>0</v>
      </c>
      <c r="L353" s="56"/>
      <c r="M353" s="55">
        <f t="shared" ref="M353" si="65">SUM(M350:M352)</f>
        <v>0</v>
      </c>
      <c r="N353" s="51"/>
      <c r="O353" s="241"/>
      <c r="P353" s="229"/>
      <c r="Q353" s="229"/>
      <c r="R353" s="226"/>
      <c r="S353" s="226"/>
    </row>
    <row r="354" spans="2:19" ht="17.25" thickBot="1">
      <c r="B354" s="11">
        <f>C354</f>
        <v>44428</v>
      </c>
      <c r="C354" s="246">
        <v>44428</v>
      </c>
      <c r="D354" s="33">
        <v>20</v>
      </c>
      <c r="E354" s="14">
        <f>SUMIFS(Histo!F:F,Histo!A:A,B354,Histo!J:J,D354)</f>
        <v>0</v>
      </c>
      <c r="F354" s="13">
        <f t="shared" ref="F354:F356" si="66">E354/(1+(D354/100))</f>
        <v>0</v>
      </c>
      <c r="G354" s="49">
        <f t="shared" ref="G354:G356" si="67">E354-F354</f>
        <v>0</v>
      </c>
      <c r="H354" s="51"/>
      <c r="I354" s="202">
        <f>SUMIFS(Histo!L:L,Histo!A:A,B354,Histo!J:J,20)</f>
        <v>0</v>
      </c>
      <c r="J354" s="203"/>
      <c r="K354" s="203">
        <f>SUMIFS(Histo!M:M,Histo!A:A,B354,Histo!J:J,20)</f>
        <v>0</v>
      </c>
      <c r="L354" s="51"/>
      <c r="M354" s="51">
        <f>SUMIFS(Histo!N:N,Histo!A:A,B354,Histo!J:J,20)</f>
        <v>0</v>
      </c>
      <c r="N354" s="51"/>
      <c r="O354" s="239" t="e">
        <f>SUMIFS(Histo!F:F,Histo!A:A,C354,Histo!#REF!,$O$4)</f>
        <v>#REF!</v>
      </c>
      <c r="P354" s="227" t="e">
        <f>SUMIFS(Histo!F:F,Histo!A:A,C354,Histo!#REF!,"Cash")</f>
        <v>#REF!</v>
      </c>
      <c r="Q354" s="227" t="e">
        <f>SUMIFS(Histo!F:F,Histo!A:A,C354,Histo!#REF!,"CV")</f>
        <v>#REF!</v>
      </c>
      <c r="R354" s="226">
        <f>SUMIFS(Archive!B:B,Archive!E:E,C354,Archive!A:A,"arrhes")</f>
        <v>0</v>
      </c>
      <c r="S354" s="226">
        <f>SUMIFS(Archive!B:B,Archive!E:E,C354,Archive!A:A,"virement")</f>
        <v>0</v>
      </c>
    </row>
    <row r="355" spans="2:19" ht="17.25" thickBot="1">
      <c r="B355" s="11">
        <f>C354</f>
        <v>44428</v>
      </c>
      <c r="C355" s="247"/>
      <c r="D355" s="33">
        <v>10</v>
      </c>
      <c r="E355" s="14">
        <f>SUMIFS(Histo!F:F,Histo!A:A,B355,Histo!J:J,D355)</f>
        <v>0</v>
      </c>
      <c r="F355" s="13">
        <f t="shared" si="66"/>
        <v>0</v>
      </c>
      <c r="G355" s="49">
        <f t="shared" si="67"/>
        <v>0</v>
      </c>
      <c r="H355" s="51"/>
      <c r="I355" s="202">
        <f>SUMIFS(Histo!L:L,Histo!A:A,B355,Histo!J:J,10)</f>
        <v>0</v>
      </c>
      <c r="J355" s="203"/>
      <c r="K355" s="203">
        <f>SUMIFS(Histo!M:M,Histo!A:A,B355,Histo!J:J,10)</f>
        <v>0</v>
      </c>
      <c r="L355" s="51"/>
      <c r="M355" s="51">
        <f>SUMIFS(Histo!N:N,Histo!A:A,B355,Histo!J:J,10)</f>
        <v>0</v>
      </c>
      <c r="N355" s="51"/>
      <c r="O355" s="240"/>
      <c r="P355" s="228"/>
      <c r="Q355" s="228"/>
      <c r="R355" s="226"/>
      <c r="S355" s="226"/>
    </row>
    <row r="356" spans="2:19" ht="17.25" thickBot="1">
      <c r="B356" s="11">
        <f>C354</f>
        <v>44428</v>
      </c>
      <c r="C356" s="247"/>
      <c r="D356" s="33">
        <v>5.5</v>
      </c>
      <c r="E356" s="14">
        <f>SUMIFS(Histo!F:F,Histo!A:A,B356,Histo!J:J,D356)</f>
        <v>0</v>
      </c>
      <c r="F356" s="13">
        <f t="shared" si="66"/>
        <v>0</v>
      </c>
      <c r="G356" s="49">
        <f t="shared" si="67"/>
        <v>0</v>
      </c>
      <c r="H356" s="51"/>
      <c r="I356" s="202">
        <f>SUMIFS(Histo!L:L,Histo!A:A,B356,Histo!J:J,5.5)</f>
        <v>0</v>
      </c>
      <c r="J356" s="203"/>
      <c r="K356" s="203">
        <f>SUMIFS(Histo!M:M,Histo!A:A,B356,Histo!J:J,5.5)</f>
        <v>0</v>
      </c>
      <c r="L356" s="51"/>
      <c r="M356" s="51">
        <f>SUMIFS(Histo!N:N,Histo!A:A,B356,Histo!J:J,20)</f>
        <v>0</v>
      </c>
      <c r="N356" s="51"/>
      <c r="O356" s="240"/>
      <c r="P356" s="228"/>
      <c r="Q356" s="228"/>
      <c r="R356" s="226"/>
      <c r="S356" s="226"/>
    </row>
    <row r="357" spans="2:19" ht="17.25" thickBot="1">
      <c r="B357" s="11">
        <v>44428</v>
      </c>
      <c r="C357" s="248"/>
      <c r="D357" s="33" t="s">
        <v>113</v>
      </c>
      <c r="E357" s="14">
        <f t="shared" ref="E357:G357" si="68">SUM(E354:E356)</f>
        <v>0</v>
      </c>
      <c r="F357" s="14">
        <f t="shared" si="68"/>
        <v>0</v>
      </c>
      <c r="G357" s="14">
        <f t="shared" si="68"/>
        <v>0</v>
      </c>
      <c r="H357" s="51"/>
      <c r="I357" s="65">
        <f t="shared" ref="I357" si="69">SUM(I354:I356)</f>
        <v>0</v>
      </c>
      <c r="J357" s="56"/>
      <c r="K357" s="55">
        <f t="shared" ref="K357" si="70">SUM(K354:K356)</f>
        <v>0</v>
      </c>
      <c r="L357" s="56"/>
      <c r="M357" s="55">
        <f t="shared" ref="M357" si="71">SUM(M354:M356)</f>
        <v>0</v>
      </c>
      <c r="N357" s="51"/>
      <c r="O357" s="241"/>
      <c r="P357" s="229"/>
      <c r="Q357" s="229"/>
      <c r="R357" s="226"/>
      <c r="S357" s="226"/>
    </row>
    <row r="358" spans="2:19" ht="17.25" thickBot="1">
      <c r="B358" s="11">
        <f>C358</f>
        <v>44429</v>
      </c>
      <c r="C358" s="246">
        <v>44429</v>
      </c>
      <c r="D358" s="33">
        <v>20</v>
      </c>
      <c r="E358" s="14">
        <f>SUMIFS(Histo!F:F,Histo!A:A,B358,Histo!J:J,D358)</f>
        <v>0</v>
      </c>
      <c r="F358" s="13">
        <f t="shared" ref="F358:F360" si="72">E358/(1+(D358/100))</f>
        <v>0</v>
      </c>
      <c r="G358" s="49">
        <f t="shared" ref="G358:G360" si="73">E358-F358</f>
        <v>0</v>
      </c>
      <c r="H358" s="51"/>
      <c r="I358" s="202">
        <f>SUMIFS(Histo!L:L,Histo!A:A,B358,Histo!J:J,20)</f>
        <v>0</v>
      </c>
      <c r="J358" s="203"/>
      <c r="K358" s="203">
        <f>SUMIFS(Histo!M:M,Histo!A:A,B358,Histo!J:J,20)</f>
        <v>0</v>
      </c>
      <c r="L358" s="51"/>
      <c r="M358" s="51">
        <f>SUMIFS(Histo!N:N,Histo!A:A,B358,Histo!J:J,20)</f>
        <v>0</v>
      </c>
      <c r="N358" s="51"/>
      <c r="O358" s="239" t="e">
        <f>SUMIFS(Histo!F:F,Histo!A:A,C358,Histo!#REF!,$O$4)</f>
        <v>#REF!</v>
      </c>
      <c r="P358" s="227" t="e">
        <f>SUMIFS(Histo!F:F,Histo!A:A,C358,Histo!#REF!,"Cash")</f>
        <v>#REF!</v>
      </c>
      <c r="Q358" s="227" t="e">
        <f>SUMIFS(Histo!F:F,Histo!A:A,C358,Histo!#REF!,"CV")</f>
        <v>#REF!</v>
      </c>
      <c r="R358" s="226">
        <f>SUMIFS(Archive!B:B,Archive!E:E,C358,Archive!A:A,"arrhes")</f>
        <v>0</v>
      </c>
      <c r="S358" s="226">
        <f>SUMIFS(Archive!B:B,Archive!E:E,C358,Archive!A:A,"virement")</f>
        <v>0</v>
      </c>
    </row>
    <row r="359" spans="2:19" ht="17.25" thickBot="1">
      <c r="B359" s="11">
        <f>C358</f>
        <v>44429</v>
      </c>
      <c r="C359" s="247"/>
      <c r="D359" s="33">
        <v>10</v>
      </c>
      <c r="E359" s="14">
        <f>SUMIFS(Histo!F:F,Histo!A:A,B359,Histo!J:J,D359)</f>
        <v>0</v>
      </c>
      <c r="F359" s="13">
        <f t="shared" si="72"/>
        <v>0</v>
      </c>
      <c r="G359" s="49">
        <f t="shared" si="73"/>
        <v>0</v>
      </c>
      <c r="H359" s="51"/>
      <c r="I359" s="202">
        <f>SUMIFS(Histo!L:L,Histo!A:A,B359,Histo!J:J,10)</f>
        <v>0</v>
      </c>
      <c r="J359" s="203"/>
      <c r="K359" s="203">
        <f>SUMIFS(Histo!M:M,Histo!A:A,B359,Histo!J:J,10)</f>
        <v>0</v>
      </c>
      <c r="L359" s="51"/>
      <c r="M359" s="51">
        <f>SUMIFS(Histo!N:N,Histo!A:A,B359,Histo!J:J,10)</f>
        <v>0</v>
      </c>
      <c r="N359" s="51"/>
      <c r="O359" s="240"/>
      <c r="P359" s="228"/>
      <c r="Q359" s="228"/>
      <c r="R359" s="226"/>
      <c r="S359" s="226"/>
    </row>
    <row r="360" spans="2:19" ht="17.25" thickBot="1">
      <c r="B360" s="11">
        <f>C358</f>
        <v>44429</v>
      </c>
      <c r="C360" s="247"/>
      <c r="D360" s="33">
        <v>5.5</v>
      </c>
      <c r="E360" s="14">
        <f>SUMIFS(Histo!F:F,Histo!A:A,B360,Histo!J:J,D360)</f>
        <v>0</v>
      </c>
      <c r="F360" s="13">
        <f t="shared" si="72"/>
        <v>0</v>
      </c>
      <c r="G360" s="49">
        <f t="shared" si="73"/>
        <v>0</v>
      </c>
      <c r="H360" s="51"/>
      <c r="I360" s="202">
        <f>SUMIFS(Histo!L:L,Histo!A:A,B360,Histo!J:J,5.5)</f>
        <v>0</v>
      </c>
      <c r="J360" s="203"/>
      <c r="K360" s="203">
        <f>SUMIFS(Histo!M:M,Histo!A:A,B360,Histo!J:J,5.5)</f>
        <v>0</v>
      </c>
      <c r="L360" s="51"/>
      <c r="M360" s="51">
        <f>SUMIFS(Histo!N:N,Histo!A:A,B360,Histo!J:J,20)</f>
        <v>0</v>
      </c>
      <c r="N360" s="51"/>
      <c r="O360" s="240"/>
      <c r="P360" s="228"/>
      <c r="Q360" s="228"/>
      <c r="R360" s="226"/>
      <c r="S360" s="226"/>
    </row>
    <row r="361" spans="2:19" ht="17.25" thickBot="1">
      <c r="B361" s="11">
        <v>44429</v>
      </c>
      <c r="C361" s="248"/>
      <c r="D361" s="33" t="s">
        <v>113</v>
      </c>
      <c r="E361" s="14">
        <f t="shared" ref="E361:G361" si="74">SUM(E358:E360)</f>
        <v>0</v>
      </c>
      <c r="F361" s="14">
        <f t="shared" si="74"/>
        <v>0</v>
      </c>
      <c r="G361" s="14">
        <f t="shared" si="74"/>
        <v>0</v>
      </c>
      <c r="H361" s="51"/>
      <c r="I361" s="65">
        <f t="shared" ref="I361" si="75">SUM(I358:I360)</f>
        <v>0</v>
      </c>
      <c r="J361" s="56"/>
      <c r="K361" s="55">
        <f t="shared" ref="K361" si="76">SUM(K358:K360)</f>
        <v>0</v>
      </c>
      <c r="L361" s="56"/>
      <c r="M361" s="55">
        <f t="shared" ref="M361" si="77">SUM(M358:M360)</f>
        <v>0</v>
      </c>
      <c r="N361" s="51"/>
      <c r="O361" s="241"/>
      <c r="P361" s="229"/>
      <c r="Q361" s="229"/>
      <c r="R361" s="226"/>
      <c r="S361" s="226"/>
    </row>
    <row r="362" spans="2:19" ht="17.25" thickBot="1">
      <c r="B362" s="11">
        <f>C362</f>
        <v>44430</v>
      </c>
      <c r="C362" s="246">
        <v>44430</v>
      </c>
      <c r="D362" s="33">
        <v>20</v>
      </c>
      <c r="E362" s="14">
        <f>SUMIFS(Histo!F:F,Histo!A:A,B362,Histo!J:J,D362)</f>
        <v>0</v>
      </c>
      <c r="F362" s="13">
        <f t="shared" ref="F362:F364" si="78">E362/(1+(D362/100))</f>
        <v>0</v>
      </c>
      <c r="G362" s="49">
        <f t="shared" ref="G362:G364" si="79">E362-F362</f>
        <v>0</v>
      </c>
      <c r="H362" s="51"/>
      <c r="I362" s="202">
        <f>SUMIFS(Histo!L:L,Histo!A:A,B362,Histo!J:J,20)</f>
        <v>0</v>
      </c>
      <c r="J362" s="203"/>
      <c r="K362" s="203">
        <f>SUMIFS(Histo!M:M,Histo!A:A,B362,Histo!J:J,20)</f>
        <v>0</v>
      </c>
      <c r="L362" s="51"/>
      <c r="M362" s="51">
        <f>SUMIFS(Histo!N:N,Histo!A:A,B362,Histo!J:J,20)</f>
        <v>0</v>
      </c>
      <c r="N362" s="51"/>
      <c r="O362" s="239" t="e">
        <f>SUMIFS(Histo!F:F,Histo!A:A,C362,Histo!#REF!,$O$4)</f>
        <v>#REF!</v>
      </c>
      <c r="P362" s="227" t="e">
        <f>SUMIFS(Histo!F:F,Histo!A:A,C362,Histo!#REF!,"Cash")</f>
        <v>#REF!</v>
      </c>
      <c r="Q362" s="227" t="e">
        <f>SUMIFS(Histo!F:F,Histo!A:A,C362,Histo!#REF!,"CV")</f>
        <v>#REF!</v>
      </c>
      <c r="R362" s="226">
        <f>SUMIFS(Archive!B:B,Archive!E:E,C362,Archive!A:A,"arrhes")</f>
        <v>0</v>
      </c>
      <c r="S362" s="226">
        <f>SUMIFS(Archive!B:B,Archive!E:E,C362,Archive!A:A,"virement")</f>
        <v>0</v>
      </c>
    </row>
    <row r="363" spans="2:19" ht="17.25" thickBot="1">
      <c r="B363" s="11">
        <f>C362</f>
        <v>44430</v>
      </c>
      <c r="C363" s="247"/>
      <c r="D363" s="33">
        <v>10</v>
      </c>
      <c r="E363" s="14">
        <f>SUMIFS(Histo!F:F,Histo!A:A,B363,Histo!J:J,D363)</f>
        <v>0</v>
      </c>
      <c r="F363" s="13">
        <f t="shared" si="78"/>
        <v>0</v>
      </c>
      <c r="G363" s="49">
        <f t="shared" si="79"/>
        <v>0</v>
      </c>
      <c r="H363" s="51"/>
      <c r="I363" s="202">
        <f>SUMIFS(Histo!L:L,Histo!A:A,B363,Histo!J:J,10)</f>
        <v>0</v>
      </c>
      <c r="J363" s="203"/>
      <c r="K363" s="203">
        <f>SUMIFS(Histo!M:M,Histo!A:A,B363,Histo!J:J,10)</f>
        <v>0</v>
      </c>
      <c r="L363" s="51"/>
      <c r="M363" s="51">
        <f>SUMIFS(Histo!N:N,Histo!A:A,B363,Histo!J:J,10)</f>
        <v>0</v>
      </c>
      <c r="N363" s="51"/>
      <c r="O363" s="240"/>
      <c r="P363" s="228"/>
      <c r="Q363" s="228"/>
      <c r="R363" s="226"/>
      <c r="S363" s="226"/>
    </row>
    <row r="364" spans="2:19" ht="17.25" thickBot="1">
      <c r="B364" s="11">
        <f>C362</f>
        <v>44430</v>
      </c>
      <c r="C364" s="247"/>
      <c r="D364" s="33">
        <v>5.5</v>
      </c>
      <c r="E364" s="14">
        <f>SUMIFS(Histo!F:F,Histo!A:A,B364,Histo!J:J,D364)</f>
        <v>0</v>
      </c>
      <c r="F364" s="13">
        <f t="shared" si="78"/>
        <v>0</v>
      </c>
      <c r="G364" s="49">
        <f t="shared" si="79"/>
        <v>0</v>
      </c>
      <c r="H364" s="51"/>
      <c r="I364" s="202">
        <f>SUMIFS(Histo!L:L,Histo!A:A,B364,Histo!J:J,5.5)</f>
        <v>0</v>
      </c>
      <c r="J364" s="203"/>
      <c r="K364" s="203">
        <f>SUMIFS(Histo!M:M,Histo!A:A,B364,Histo!J:J,5.5)</f>
        <v>0</v>
      </c>
      <c r="L364" s="51"/>
      <c r="M364" s="51">
        <f>SUMIFS(Histo!N:N,Histo!A:A,B364,Histo!J:J,20)</f>
        <v>0</v>
      </c>
      <c r="N364" s="51"/>
      <c r="O364" s="240"/>
      <c r="P364" s="228"/>
      <c r="Q364" s="228"/>
      <c r="R364" s="226"/>
      <c r="S364" s="226"/>
    </row>
    <row r="365" spans="2:19" ht="17.25" thickBot="1">
      <c r="B365" s="11">
        <v>44430</v>
      </c>
      <c r="C365" s="248"/>
      <c r="D365" s="33" t="s">
        <v>113</v>
      </c>
      <c r="E365" s="14">
        <f t="shared" ref="E365:G365" si="80">SUM(E362:E364)</f>
        <v>0</v>
      </c>
      <c r="F365" s="14">
        <f t="shared" si="80"/>
        <v>0</v>
      </c>
      <c r="G365" s="14">
        <f t="shared" si="80"/>
        <v>0</v>
      </c>
      <c r="H365" s="51"/>
      <c r="I365" s="65">
        <f t="shared" ref="I365" si="81">SUM(I362:I364)</f>
        <v>0</v>
      </c>
      <c r="J365" s="56"/>
      <c r="K365" s="55">
        <f t="shared" ref="K365" si="82">SUM(K362:K364)</f>
        <v>0</v>
      </c>
      <c r="L365" s="56"/>
      <c r="M365" s="55">
        <f t="shared" ref="M365" si="83">SUM(M362:M364)</f>
        <v>0</v>
      </c>
      <c r="N365" s="51"/>
      <c r="O365" s="241"/>
      <c r="P365" s="229"/>
      <c r="Q365" s="229"/>
      <c r="R365" s="226"/>
      <c r="S365" s="226"/>
    </row>
    <row r="366" spans="2:19" ht="17.25" thickBot="1">
      <c r="B366" s="11">
        <f>C366</f>
        <v>44431</v>
      </c>
      <c r="C366" s="246">
        <v>44431</v>
      </c>
      <c r="D366" s="33">
        <v>20</v>
      </c>
      <c r="E366" s="14">
        <f>SUMIFS(Histo!F:F,Histo!A:A,B366,Histo!J:J,D366)</f>
        <v>0</v>
      </c>
      <c r="F366" s="13">
        <f t="shared" ref="F366:F368" si="84">E366/(1+(D366/100))</f>
        <v>0</v>
      </c>
      <c r="G366" s="49">
        <f t="shared" ref="G366:G368" si="85">E366-F366</f>
        <v>0</v>
      </c>
      <c r="H366" s="51"/>
      <c r="I366" s="202">
        <f>SUMIFS(Histo!L:L,Histo!A:A,B366,Histo!J:J,20)</f>
        <v>0</v>
      </c>
      <c r="J366" s="203"/>
      <c r="K366" s="203">
        <f>SUMIFS(Histo!M:M,Histo!A:A,B366,Histo!J:J,20)</f>
        <v>0</v>
      </c>
      <c r="L366" s="51"/>
      <c r="M366" s="51">
        <f>SUMIFS(Histo!N:N,Histo!A:A,B366,Histo!J:J,20)</f>
        <v>0</v>
      </c>
      <c r="N366" s="51"/>
      <c r="O366" s="239" t="e">
        <f>SUMIFS(Histo!F:F,Histo!A:A,C366,Histo!#REF!,$O$4)</f>
        <v>#REF!</v>
      </c>
      <c r="P366" s="227" t="e">
        <f>SUMIFS(Histo!F:F,Histo!A:A,C366,Histo!#REF!,"Cash")</f>
        <v>#REF!</v>
      </c>
      <c r="Q366" s="227" t="e">
        <f>SUMIFS(Histo!F:F,Histo!A:A,C366,Histo!#REF!,"CV")</f>
        <v>#REF!</v>
      </c>
      <c r="R366" s="226">
        <f>SUMIFS(Archive!B:B,Archive!E:E,C366,Archive!A:A,"arrhes")</f>
        <v>0</v>
      </c>
      <c r="S366" s="226">
        <f>SUMIFS(Archive!B:B,Archive!E:E,C366,Archive!A:A,"virement")</f>
        <v>0</v>
      </c>
    </row>
    <row r="367" spans="2:19" ht="17.25" thickBot="1">
      <c r="B367" s="11">
        <f>C366</f>
        <v>44431</v>
      </c>
      <c r="C367" s="247"/>
      <c r="D367" s="33">
        <v>10</v>
      </c>
      <c r="E367" s="14">
        <f>SUMIFS(Histo!F:F,Histo!A:A,B367,Histo!J:J,D367)</f>
        <v>0</v>
      </c>
      <c r="F367" s="13">
        <f t="shared" si="84"/>
        <v>0</v>
      </c>
      <c r="G367" s="49">
        <f t="shared" si="85"/>
        <v>0</v>
      </c>
      <c r="H367" s="51"/>
      <c r="I367" s="202">
        <f>SUMIFS(Histo!L:L,Histo!A:A,B367,Histo!J:J,10)</f>
        <v>0</v>
      </c>
      <c r="J367" s="203"/>
      <c r="K367" s="203">
        <f>SUMIFS(Histo!M:M,Histo!A:A,B367,Histo!J:J,10)</f>
        <v>0</v>
      </c>
      <c r="L367" s="51"/>
      <c r="M367" s="51">
        <f>SUMIFS(Histo!N:N,Histo!A:A,B367,Histo!J:J,10)</f>
        <v>0</v>
      </c>
      <c r="N367" s="51"/>
      <c r="O367" s="240"/>
      <c r="P367" s="228"/>
      <c r="Q367" s="228"/>
      <c r="R367" s="226"/>
      <c r="S367" s="226"/>
    </row>
    <row r="368" spans="2:19" ht="17.25" thickBot="1">
      <c r="B368" s="11">
        <f>C366</f>
        <v>44431</v>
      </c>
      <c r="C368" s="247"/>
      <c r="D368" s="33">
        <v>5.5</v>
      </c>
      <c r="E368" s="14">
        <f>SUMIFS(Histo!F:F,Histo!A:A,B368,Histo!J:J,D368)</f>
        <v>0</v>
      </c>
      <c r="F368" s="13">
        <f t="shared" si="84"/>
        <v>0</v>
      </c>
      <c r="G368" s="49">
        <f t="shared" si="85"/>
        <v>0</v>
      </c>
      <c r="H368" s="51"/>
      <c r="I368" s="202">
        <f>SUMIFS(Histo!L:L,Histo!A:A,B368,Histo!J:J,5.5)</f>
        <v>0</v>
      </c>
      <c r="J368" s="203"/>
      <c r="K368" s="203">
        <f>SUMIFS(Histo!M:M,Histo!A:A,B368,Histo!J:J,5.5)</f>
        <v>0</v>
      </c>
      <c r="L368" s="51"/>
      <c r="M368" s="51">
        <f>SUMIFS(Histo!N:N,Histo!A:A,B368,Histo!J:J,20)</f>
        <v>0</v>
      </c>
      <c r="N368" s="51"/>
      <c r="O368" s="240"/>
      <c r="P368" s="228"/>
      <c r="Q368" s="228"/>
      <c r="R368" s="226"/>
      <c r="S368" s="226"/>
    </row>
    <row r="369" spans="2:19" ht="17.25" thickBot="1">
      <c r="B369" s="11">
        <v>44431</v>
      </c>
      <c r="C369" s="248"/>
      <c r="D369" s="33" t="s">
        <v>113</v>
      </c>
      <c r="E369" s="14">
        <f t="shared" ref="E369:G369" si="86">SUM(E366:E368)</f>
        <v>0</v>
      </c>
      <c r="F369" s="14">
        <f t="shared" si="86"/>
        <v>0</v>
      </c>
      <c r="G369" s="14">
        <f t="shared" si="86"/>
        <v>0</v>
      </c>
      <c r="H369" s="51"/>
      <c r="I369" s="65">
        <f t="shared" ref="I369" si="87">SUM(I366:I368)</f>
        <v>0</v>
      </c>
      <c r="J369" s="56"/>
      <c r="K369" s="55">
        <f t="shared" ref="K369" si="88">SUM(K366:K368)</f>
        <v>0</v>
      </c>
      <c r="L369" s="56"/>
      <c r="M369" s="55">
        <f t="shared" ref="M369" si="89">SUM(M366:M368)</f>
        <v>0</v>
      </c>
      <c r="N369" s="51"/>
      <c r="O369" s="241"/>
      <c r="P369" s="229"/>
      <c r="Q369" s="229"/>
      <c r="R369" s="226"/>
      <c r="S369" s="226"/>
    </row>
    <row r="370" spans="2:19" ht="17.25" thickBot="1">
      <c r="B370" s="11">
        <f>C370</f>
        <v>44432</v>
      </c>
      <c r="C370" s="246">
        <v>44432</v>
      </c>
      <c r="D370" s="33">
        <v>20</v>
      </c>
      <c r="E370" s="14">
        <f>SUMIFS(Histo!F:F,Histo!A:A,B370,Histo!J:J,D370)</f>
        <v>0</v>
      </c>
      <c r="F370" s="13">
        <f t="shared" ref="F370:F372" si="90">E370/(1+(D370/100))</f>
        <v>0</v>
      </c>
      <c r="G370" s="49">
        <f t="shared" ref="G370:G372" si="91">E370-F370</f>
        <v>0</v>
      </c>
      <c r="H370" s="51"/>
      <c r="I370" s="202">
        <f>SUMIFS(Histo!L:L,Histo!A:A,B370,Histo!J:J,20)</f>
        <v>0</v>
      </c>
      <c r="J370" s="203"/>
      <c r="K370" s="203">
        <f>SUMIFS(Histo!M:M,Histo!A:A,B370,Histo!J:J,20)</f>
        <v>0</v>
      </c>
      <c r="L370" s="51"/>
      <c r="M370" s="51">
        <f>SUMIFS(Histo!N:N,Histo!A:A,B370,Histo!J:J,20)</f>
        <v>0</v>
      </c>
      <c r="N370" s="51"/>
      <c r="O370" s="239" t="e">
        <f>SUMIFS(Histo!F:F,Histo!A:A,C370,Histo!#REF!,$O$4)</f>
        <v>#REF!</v>
      </c>
      <c r="P370" s="227" t="e">
        <f>SUMIFS(Histo!F:F,Histo!A:A,C370,Histo!#REF!,"Cash")</f>
        <v>#REF!</v>
      </c>
      <c r="Q370" s="227" t="e">
        <f>SUMIFS(Histo!F:F,Histo!A:A,C370,Histo!#REF!,"CV")</f>
        <v>#REF!</v>
      </c>
      <c r="R370" s="226">
        <f>SUMIFS(Archive!B:B,Archive!E:E,C370,Archive!A:A,"arrhes")</f>
        <v>0</v>
      </c>
      <c r="S370" s="226">
        <f>SUMIFS(Archive!B:B,Archive!E:E,C370,Archive!A:A,"virement")</f>
        <v>0</v>
      </c>
    </row>
    <row r="371" spans="2:19" ht="17.25" thickBot="1">
      <c r="B371" s="11">
        <f>C370</f>
        <v>44432</v>
      </c>
      <c r="C371" s="247"/>
      <c r="D371" s="33">
        <v>10</v>
      </c>
      <c r="E371" s="14">
        <f>SUMIFS(Histo!F:F,Histo!A:A,B371,Histo!J:J,D371)</f>
        <v>0</v>
      </c>
      <c r="F371" s="13">
        <f t="shared" si="90"/>
        <v>0</v>
      </c>
      <c r="G371" s="49">
        <f t="shared" si="91"/>
        <v>0</v>
      </c>
      <c r="H371" s="51"/>
      <c r="I371" s="202">
        <f>SUMIFS(Histo!L:L,Histo!A:A,B371,Histo!J:J,10)</f>
        <v>0</v>
      </c>
      <c r="J371" s="203"/>
      <c r="K371" s="203">
        <f>SUMIFS(Histo!M:M,Histo!A:A,B371,Histo!J:J,10)</f>
        <v>0</v>
      </c>
      <c r="L371" s="51"/>
      <c r="M371" s="51">
        <f>SUMIFS(Histo!N:N,Histo!A:A,B371,Histo!J:J,10)</f>
        <v>0</v>
      </c>
      <c r="N371" s="51"/>
      <c r="O371" s="240"/>
      <c r="P371" s="228"/>
      <c r="Q371" s="228"/>
      <c r="R371" s="226"/>
      <c r="S371" s="226"/>
    </row>
    <row r="372" spans="2:19" ht="17.25" thickBot="1">
      <c r="B372" s="11">
        <f>C370</f>
        <v>44432</v>
      </c>
      <c r="C372" s="247"/>
      <c r="D372" s="33">
        <v>5.5</v>
      </c>
      <c r="E372" s="14">
        <f>SUMIFS(Histo!F:F,Histo!A:A,B372,Histo!J:J,D372)</f>
        <v>0</v>
      </c>
      <c r="F372" s="13">
        <f t="shared" si="90"/>
        <v>0</v>
      </c>
      <c r="G372" s="49">
        <f t="shared" si="91"/>
        <v>0</v>
      </c>
      <c r="H372" s="51"/>
      <c r="I372" s="202">
        <f>SUMIFS(Histo!L:L,Histo!A:A,B372,Histo!J:J,5.5)</f>
        <v>0</v>
      </c>
      <c r="J372" s="203"/>
      <c r="K372" s="203">
        <f>SUMIFS(Histo!M:M,Histo!A:A,B372,Histo!J:J,5.5)</f>
        <v>0</v>
      </c>
      <c r="L372" s="51"/>
      <c r="M372" s="51">
        <f>SUMIFS(Histo!N:N,Histo!A:A,B372,Histo!J:J,20)</f>
        <v>0</v>
      </c>
      <c r="N372" s="51"/>
      <c r="O372" s="240"/>
      <c r="P372" s="228"/>
      <c r="Q372" s="228"/>
      <c r="R372" s="226"/>
      <c r="S372" s="226"/>
    </row>
    <row r="373" spans="2:19" ht="17.25" thickBot="1">
      <c r="B373" s="11">
        <v>44432</v>
      </c>
      <c r="C373" s="248"/>
      <c r="D373" s="33" t="s">
        <v>113</v>
      </c>
      <c r="E373" s="14">
        <f t="shared" ref="E373:G373" si="92">SUM(E370:E372)</f>
        <v>0</v>
      </c>
      <c r="F373" s="14">
        <f t="shared" si="92"/>
        <v>0</v>
      </c>
      <c r="G373" s="14">
        <f t="shared" si="92"/>
        <v>0</v>
      </c>
      <c r="H373" s="51"/>
      <c r="I373" s="65">
        <f t="shared" ref="I373" si="93">SUM(I370:I372)</f>
        <v>0</v>
      </c>
      <c r="J373" s="56"/>
      <c r="K373" s="55">
        <f t="shared" ref="K373" si="94">SUM(K370:K372)</f>
        <v>0</v>
      </c>
      <c r="L373" s="56"/>
      <c r="M373" s="55">
        <f t="shared" ref="M373" si="95">SUM(M370:M372)</f>
        <v>0</v>
      </c>
      <c r="N373" s="51"/>
      <c r="O373" s="241"/>
      <c r="P373" s="229"/>
      <c r="Q373" s="229"/>
      <c r="R373" s="226"/>
      <c r="S373" s="226"/>
    </row>
    <row r="374" spans="2:19" ht="17.25" thickBot="1">
      <c r="B374" s="11">
        <f>C374</f>
        <v>44433</v>
      </c>
      <c r="C374" s="246">
        <v>44433</v>
      </c>
      <c r="D374" s="33">
        <v>20</v>
      </c>
      <c r="E374" s="14">
        <f>SUMIFS(Histo!F:F,Histo!A:A,B374,Histo!J:J,D374)</f>
        <v>0</v>
      </c>
      <c r="F374" s="13">
        <f t="shared" ref="F374:F376" si="96">E374/(1+(D374/100))</f>
        <v>0</v>
      </c>
      <c r="G374" s="49">
        <f t="shared" ref="G374:G376" si="97">E374-F374</f>
        <v>0</v>
      </c>
      <c r="H374" s="51"/>
      <c r="I374" s="202">
        <f>SUMIFS(Histo!L:L,Histo!A:A,B374,Histo!J:J,20)</f>
        <v>0</v>
      </c>
      <c r="J374" s="203"/>
      <c r="K374" s="203">
        <f>SUMIFS(Histo!M:M,Histo!A:A,B374,Histo!J:J,20)</f>
        <v>0</v>
      </c>
      <c r="L374" s="51"/>
      <c r="M374" s="51">
        <f>SUMIFS(Histo!N:N,Histo!A:A,B374,Histo!J:J,20)</f>
        <v>0</v>
      </c>
      <c r="N374" s="51"/>
      <c r="O374" s="239" t="e">
        <f>SUMIFS(Histo!F:F,Histo!A:A,C374,Histo!#REF!,$O$4)</f>
        <v>#REF!</v>
      </c>
      <c r="P374" s="227" t="e">
        <f>SUMIFS(Histo!F:F,Histo!A:A,C374,Histo!#REF!,"Cash")</f>
        <v>#REF!</v>
      </c>
      <c r="Q374" s="227" t="e">
        <f>SUMIFS(Histo!F:F,Histo!A:A,C374,Histo!#REF!,"CV")</f>
        <v>#REF!</v>
      </c>
      <c r="R374" s="226">
        <f>SUMIFS(Archive!B:B,Archive!E:E,C374,Archive!A:A,"arrhes")</f>
        <v>0</v>
      </c>
      <c r="S374" s="226">
        <f>SUMIFS(Archive!B:B,Archive!E:E,C374,Archive!A:A,"virement")</f>
        <v>0</v>
      </c>
    </row>
    <row r="375" spans="2:19" ht="17.25" thickBot="1">
      <c r="B375" s="11">
        <f>C374</f>
        <v>44433</v>
      </c>
      <c r="C375" s="247"/>
      <c r="D375" s="33">
        <v>10</v>
      </c>
      <c r="E375" s="14">
        <f>SUMIFS(Histo!F:F,Histo!A:A,B375,Histo!J:J,D375)</f>
        <v>0</v>
      </c>
      <c r="F375" s="13">
        <f t="shared" si="96"/>
        <v>0</v>
      </c>
      <c r="G375" s="49">
        <f t="shared" si="97"/>
        <v>0</v>
      </c>
      <c r="H375" s="51"/>
      <c r="I375" s="202">
        <f>SUMIFS(Histo!L:L,Histo!A:A,B375,Histo!J:J,10)</f>
        <v>0</v>
      </c>
      <c r="J375" s="203"/>
      <c r="K375" s="203">
        <f>SUMIFS(Histo!M:M,Histo!A:A,B375,Histo!J:J,10)</f>
        <v>0</v>
      </c>
      <c r="L375" s="51"/>
      <c r="M375" s="51">
        <f>SUMIFS(Histo!N:N,Histo!A:A,B375,Histo!J:J,10)</f>
        <v>0</v>
      </c>
      <c r="N375" s="51"/>
      <c r="O375" s="240"/>
      <c r="P375" s="228"/>
      <c r="Q375" s="228"/>
      <c r="R375" s="226"/>
      <c r="S375" s="226"/>
    </row>
    <row r="376" spans="2:19" ht="17.25" thickBot="1">
      <c r="B376" s="11">
        <f>C374</f>
        <v>44433</v>
      </c>
      <c r="C376" s="247"/>
      <c r="D376" s="33">
        <v>5.5</v>
      </c>
      <c r="E376" s="14">
        <f>SUMIFS(Histo!F:F,Histo!A:A,B376,Histo!J:J,D376)</f>
        <v>0</v>
      </c>
      <c r="F376" s="13">
        <f t="shared" si="96"/>
        <v>0</v>
      </c>
      <c r="G376" s="49">
        <f t="shared" si="97"/>
        <v>0</v>
      </c>
      <c r="H376" s="51"/>
      <c r="I376" s="202">
        <f>SUMIFS(Histo!L:L,Histo!A:A,B376,Histo!J:J,5.5)</f>
        <v>0</v>
      </c>
      <c r="J376" s="203"/>
      <c r="K376" s="203">
        <f>SUMIFS(Histo!M:M,Histo!A:A,B376,Histo!J:J,5.5)</f>
        <v>0</v>
      </c>
      <c r="L376" s="51"/>
      <c r="M376" s="51">
        <f>SUMIFS(Histo!N:N,Histo!A:A,B376,Histo!J:J,20)</f>
        <v>0</v>
      </c>
      <c r="N376" s="51"/>
      <c r="O376" s="240"/>
      <c r="P376" s="228"/>
      <c r="Q376" s="228"/>
      <c r="R376" s="226"/>
      <c r="S376" s="226"/>
    </row>
    <row r="377" spans="2:19" ht="17.25" thickBot="1">
      <c r="B377" s="11">
        <v>44433</v>
      </c>
      <c r="C377" s="248"/>
      <c r="D377" s="33" t="s">
        <v>113</v>
      </c>
      <c r="E377" s="14">
        <f t="shared" ref="E377:G377" si="98">SUM(E374:E376)</f>
        <v>0</v>
      </c>
      <c r="F377" s="14">
        <f t="shared" si="98"/>
        <v>0</v>
      </c>
      <c r="G377" s="14">
        <f t="shared" si="98"/>
        <v>0</v>
      </c>
      <c r="H377" s="51"/>
      <c r="I377" s="65">
        <f t="shared" ref="I377" si="99">SUM(I374:I376)</f>
        <v>0</v>
      </c>
      <c r="J377" s="56"/>
      <c r="K377" s="55">
        <f t="shared" ref="K377" si="100">SUM(K374:K376)</f>
        <v>0</v>
      </c>
      <c r="L377" s="56"/>
      <c r="M377" s="55">
        <f t="shared" ref="M377" si="101">SUM(M374:M376)</f>
        <v>0</v>
      </c>
      <c r="N377" s="51"/>
      <c r="O377" s="241"/>
      <c r="P377" s="229"/>
      <c r="Q377" s="229"/>
      <c r="R377" s="226"/>
      <c r="S377" s="226"/>
    </row>
    <row r="378" spans="2:19" ht="17.25" thickBot="1">
      <c r="B378" s="11">
        <f>C378</f>
        <v>44434</v>
      </c>
      <c r="C378" s="246">
        <v>44434</v>
      </c>
      <c r="D378" s="33">
        <v>20</v>
      </c>
      <c r="E378" s="14">
        <f>SUMIFS(Histo!F:F,Histo!A:A,B378,Histo!J:J,D378)</f>
        <v>0</v>
      </c>
      <c r="F378" s="13">
        <f t="shared" ref="F378:F380" si="102">E378/(1+(D378/100))</f>
        <v>0</v>
      </c>
      <c r="G378" s="49">
        <f t="shared" ref="G378:G380" si="103">E378-F378</f>
        <v>0</v>
      </c>
      <c r="H378" s="51"/>
      <c r="I378" s="202">
        <f>SUMIFS(Histo!L:L,Histo!A:A,B378,Histo!J:J,20)</f>
        <v>0</v>
      </c>
      <c r="J378" s="203"/>
      <c r="K378" s="203">
        <f>SUMIFS(Histo!M:M,Histo!A:A,B378,Histo!J:J,20)</f>
        <v>0</v>
      </c>
      <c r="L378" s="51"/>
      <c r="M378" s="51">
        <f>SUMIFS(Histo!N:N,Histo!A:A,B378,Histo!J:J,20)</f>
        <v>0</v>
      </c>
      <c r="N378" s="51"/>
      <c r="O378" s="239" t="e">
        <f>SUMIFS(Histo!F:F,Histo!A:A,C378,Histo!#REF!,$O$4)</f>
        <v>#REF!</v>
      </c>
      <c r="P378" s="227" t="e">
        <f>SUMIFS(Histo!F:F,Histo!A:A,C378,Histo!#REF!,"Cash")</f>
        <v>#REF!</v>
      </c>
      <c r="Q378" s="227" t="e">
        <f>SUMIFS(Histo!F:F,Histo!A:A,C378,Histo!#REF!,"CV")</f>
        <v>#REF!</v>
      </c>
      <c r="R378" s="226">
        <f>SUMIFS(Archive!B:B,Archive!E:E,C378,Archive!A:A,"arrhes")</f>
        <v>0</v>
      </c>
      <c r="S378" s="226">
        <f>SUMIFS(Archive!B:B,Archive!E:E,C378,Archive!A:A,"virement")</f>
        <v>0</v>
      </c>
    </row>
    <row r="379" spans="2:19" ht="17.25" thickBot="1">
      <c r="B379" s="11">
        <f>C378</f>
        <v>44434</v>
      </c>
      <c r="C379" s="247"/>
      <c r="D379" s="33">
        <v>10</v>
      </c>
      <c r="E379" s="14">
        <f>SUMIFS(Histo!F:F,Histo!A:A,B379,Histo!J:J,D379)</f>
        <v>0</v>
      </c>
      <c r="F379" s="13">
        <f t="shared" si="102"/>
        <v>0</v>
      </c>
      <c r="G379" s="49">
        <f t="shared" si="103"/>
        <v>0</v>
      </c>
      <c r="H379" s="51"/>
      <c r="I379" s="202">
        <f>SUMIFS(Histo!L:L,Histo!A:A,B379,Histo!J:J,10)</f>
        <v>0</v>
      </c>
      <c r="J379" s="203"/>
      <c r="K379" s="203">
        <f>SUMIFS(Histo!M:M,Histo!A:A,B379,Histo!J:J,10)</f>
        <v>0</v>
      </c>
      <c r="L379" s="51"/>
      <c r="M379" s="51">
        <f>SUMIFS(Histo!N:N,Histo!A:A,B379,Histo!J:J,10)</f>
        <v>0</v>
      </c>
      <c r="N379" s="51"/>
      <c r="O379" s="240"/>
      <c r="P379" s="228"/>
      <c r="Q379" s="228"/>
      <c r="R379" s="226"/>
      <c r="S379" s="226"/>
    </row>
    <row r="380" spans="2:19" ht="17.25" thickBot="1">
      <c r="B380" s="11">
        <f>C378</f>
        <v>44434</v>
      </c>
      <c r="C380" s="247"/>
      <c r="D380" s="33">
        <v>5.5</v>
      </c>
      <c r="E380" s="14">
        <f>SUMIFS(Histo!F:F,Histo!A:A,B380,Histo!J:J,D380)</f>
        <v>0</v>
      </c>
      <c r="F380" s="13">
        <f t="shared" si="102"/>
        <v>0</v>
      </c>
      <c r="G380" s="49">
        <f t="shared" si="103"/>
        <v>0</v>
      </c>
      <c r="H380" s="51"/>
      <c r="I380" s="202">
        <f>SUMIFS(Histo!L:L,Histo!A:A,B380,Histo!J:J,5.5)</f>
        <v>0</v>
      </c>
      <c r="J380" s="203"/>
      <c r="K380" s="203">
        <f>SUMIFS(Histo!M:M,Histo!A:A,B380,Histo!J:J,5.5)</f>
        <v>0</v>
      </c>
      <c r="L380" s="51"/>
      <c r="M380" s="51">
        <f>SUMIFS(Histo!N:N,Histo!A:A,B380,Histo!J:J,20)</f>
        <v>0</v>
      </c>
      <c r="N380" s="51"/>
      <c r="O380" s="240"/>
      <c r="P380" s="228"/>
      <c r="Q380" s="228"/>
      <c r="R380" s="226"/>
      <c r="S380" s="226"/>
    </row>
    <row r="381" spans="2:19" ht="17.25" thickBot="1">
      <c r="B381" s="11">
        <v>44434</v>
      </c>
      <c r="C381" s="248"/>
      <c r="D381" s="33" t="s">
        <v>113</v>
      </c>
      <c r="E381" s="14">
        <f t="shared" ref="E381:G381" si="104">SUM(E378:E380)</f>
        <v>0</v>
      </c>
      <c r="F381" s="14">
        <f t="shared" si="104"/>
        <v>0</v>
      </c>
      <c r="G381" s="14">
        <f t="shared" si="104"/>
        <v>0</v>
      </c>
      <c r="H381" s="51"/>
      <c r="I381" s="65">
        <f t="shared" ref="I381" si="105">SUM(I378:I380)</f>
        <v>0</v>
      </c>
      <c r="J381" s="56"/>
      <c r="K381" s="55">
        <f t="shared" ref="K381" si="106">SUM(K378:K380)</f>
        <v>0</v>
      </c>
      <c r="L381" s="56"/>
      <c r="M381" s="55">
        <f t="shared" ref="M381" si="107">SUM(M378:M380)</f>
        <v>0</v>
      </c>
      <c r="N381" s="51"/>
      <c r="O381" s="241"/>
      <c r="P381" s="229"/>
      <c r="Q381" s="229"/>
      <c r="R381" s="226"/>
      <c r="S381" s="226"/>
    </row>
    <row r="382" spans="2:19" ht="17.25" thickBot="1">
      <c r="B382" s="11">
        <f>C382</f>
        <v>44435</v>
      </c>
      <c r="C382" s="246">
        <v>44435</v>
      </c>
      <c r="D382" s="33">
        <v>20</v>
      </c>
      <c r="E382" s="14">
        <f>SUMIFS(Histo!F:F,Histo!A:A,B382,Histo!J:J,D382)</f>
        <v>0</v>
      </c>
      <c r="F382" s="13">
        <f t="shared" ref="F382:F384" si="108">E382/(1+(D382/100))</f>
        <v>0</v>
      </c>
      <c r="G382" s="49">
        <f t="shared" ref="G382:G384" si="109">E382-F382</f>
        <v>0</v>
      </c>
      <c r="H382" s="51"/>
      <c r="I382" s="202">
        <f>SUMIFS(Histo!L:L,Histo!A:A,B382,Histo!J:J,20)</f>
        <v>0</v>
      </c>
      <c r="J382" s="203"/>
      <c r="K382" s="203">
        <f>SUMIFS(Histo!M:M,Histo!A:A,B382,Histo!J:J,20)</f>
        <v>0</v>
      </c>
      <c r="L382" s="51"/>
      <c r="M382" s="51">
        <f>SUMIFS(Histo!N:N,Histo!A:A,B382,Histo!J:J,20)</f>
        <v>0</v>
      </c>
      <c r="N382" s="51"/>
      <c r="O382" s="239" t="e">
        <f>SUMIFS(Histo!F:F,Histo!A:A,C382,Histo!#REF!,$O$4)</f>
        <v>#REF!</v>
      </c>
      <c r="P382" s="227" t="e">
        <f>SUMIFS(Histo!F:F,Histo!A:A,C382,Histo!#REF!,"Cash")</f>
        <v>#REF!</v>
      </c>
      <c r="Q382" s="227" t="e">
        <f>SUMIFS(Histo!F:F,Histo!A:A,C382,Histo!#REF!,"CV")</f>
        <v>#REF!</v>
      </c>
      <c r="R382" s="226">
        <f>SUMIFS(Archive!B:B,Archive!E:E,C382,Archive!A:A,"arrhes")</f>
        <v>0</v>
      </c>
      <c r="S382" s="226">
        <f>SUMIFS(Archive!B:B,Archive!E:E,C382,Archive!A:A,"virement")</f>
        <v>0</v>
      </c>
    </row>
    <row r="383" spans="2:19" ht="17.25" thickBot="1">
      <c r="B383" s="11">
        <f>C382</f>
        <v>44435</v>
      </c>
      <c r="C383" s="247"/>
      <c r="D383" s="33">
        <v>10</v>
      </c>
      <c r="E383" s="14">
        <f>SUMIFS(Histo!F:F,Histo!A:A,B383,Histo!J:J,D383)</f>
        <v>0</v>
      </c>
      <c r="F383" s="13">
        <f t="shared" si="108"/>
        <v>0</v>
      </c>
      <c r="G383" s="49">
        <f t="shared" si="109"/>
        <v>0</v>
      </c>
      <c r="H383" s="51"/>
      <c r="I383" s="202">
        <f>SUMIFS(Histo!L:L,Histo!A:A,B383,Histo!J:J,10)</f>
        <v>0</v>
      </c>
      <c r="J383" s="203"/>
      <c r="K383" s="203">
        <f>SUMIFS(Histo!M:M,Histo!A:A,B383,Histo!J:J,10)</f>
        <v>0</v>
      </c>
      <c r="L383" s="51"/>
      <c r="M383" s="51">
        <f>SUMIFS(Histo!N:N,Histo!A:A,B383,Histo!J:J,10)</f>
        <v>0</v>
      </c>
      <c r="N383" s="51"/>
      <c r="O383" s="240"/>
      <c r="P383" s="228"/>
      <c r="Q383" s="228"/>
      <c r="R383" s="226"/>
      <c r="S383" s="226"/>
    </row>
    <row r="384" spans="2:19" ht="17.25" thickBot="1">
      <c r="B384" s="11">
        <f>C382</f>
        <v>44435</v>
      </c>
      <c r="C384" s="247"/>
      <c r="D384" s="33">
        <v>5.5</v>
      </c>
      <c r="E384" s="14">
        <f>SUMIFS(Histo!F:F,Histo!A:A,B384,Histo!J:J,D384)</f>
        <v>0</v>
      </c>
      <c r="F384" s="13">
        <f t="shared" si="108"/>
        <v>0</v>
      </c>
      <c r="G384" s="49">
        <f t="shared" si="109"/>
        <v>0</v>
      </c>
      <c r="H384" s="51"/>
      <c r="I384" s="202">
        <f>SUMIFS(Histo!L:L,Histo!A:A,B384,Histo!J:J,5.5)</f>
        <v>0</v>
      </c>
      <c r="J384" s="203"/>
      <c r="K384" s="203">
        <f>SUMIFS(Histo!M:M,Histo!A:A,B384,Histo!J:J,5.5)</f>
        <v>0</v>
      </c>
      <c r="L384" s="51"/>
      <c r="M384" s="51">
        <f>SUMIFS(Histo!N:N,Histo!A:A,B384,Histo!J:J,20)</f>
        <v>0</v>
      </c>
      <c r="N384" s="51"/>
      <c r="O384" s="240"/>
      <c r="P384" s="228"/>
      <c r="Q384" s="228"/>
      <c r="R384" s="226"/>
      <c r="S384" s="226"/>
    </row>
    <row r="385" spans="2:19" ht="17.25" thickBot="1">
      <c r="B385" s="11">
        <v>44435</v>
      </c>
      <c r="C385" s="248"/>
      <c r="D385" s="33" t="s">
        <v>113</v>
      </c>
      <c r="E385" s="14">
        <f t="shared" ref="E385:G385" si="110">SUM(E382:E384)</f>
        <v>0</v>
      </c>
      <c r="F385" s="14">
        <f t="shared" si="110"/>
        <v>0</v>
      </c>
      <c r="G385" s="14">
        <f t="shared" si="110"/>
        <v>0</v>
      </c>
      <c r="H385" s="51"/>
      <c r="I385" s="65">
        <f t="shared" ref="I385" si="111">SUM(I382:I384)</f>
        <v>0</v>
      </c>
      <c r="J385" s="56"/>
      <c r="K385" s="55">
        <f t="shared" ref="K385" si="112">SUM(K382:K384)</f>
        <v>0</v>
      </c>
      <c r="L385" s="56"/>
      <c r="M385" s="55">
        <f t="shared" ref="M385" si="113">SUM(M382:M384)</f>
        <v>0</v>
      </c>
      <c r="N385" s="51"/>
      <c r="O385" s="241"/>
      <c r="P385" s="229"/>
      <c r="Q385" s="229"/>
      <c r="R385" s="226"/>
      <c r="S385" s="226"/>
    </row>
    <row r="386" spans="2:19" ht="17.25" thickBot="1">
      <c r="B386" s="11">
        <f>C386</f>
        <v>44436</v>
      </c>
      <c r="C386" s="246">
        <v>44436</v>
      </c>
      <c r="D386" s="33">
        <v>20</v>
      </c>
      <c r="E386" s="14">
        <f>SUMIFS(Histo!F:F,Histo!A:A,B386,Histo!J:J,D386)</f>
        <v>0</v>
      </c>
      <c r="F386" s="13">
        <f t="shared" ref="F386:F388" si="114">E386/(1+(D386/100))</f>
        <v>0</v>
      </c>
      <c r="G386" s="49">
        <f t="shared" ref="G386:G388" si="115">E386-F386</f>
        <v>0</v>
      </c>
      <c r="H386" s="51"/>
      <c r="I386" s="202">
        <f>SUMIFS(Histo!L:L,Histo!A:A,B386,Histo!J:J,20)</f>
        <v>0</v>
      </c>
      <c r="J386" s="203"/>
      <c r="K386" s="203">
        <f>SUMIFS(Histo!M:M,Histo!A:A,B386,Histo!J:J,20)</f>
        <v>0</v>
      </c>
      <c r="L386" s="51"/>
      <c r="M386" s="51">
        <f>SUMIFS(Histo!N:N,Histo!A:A,B386,Histo!J:J,20)</f>
        <v>0</v>
      </c>
      <c r="N386" s="51"/>
      <c r="O386" s="239" t="e">
        <f>SUMIFS(Histo!F:F,Histo!A:A,C386,Histo!#REF!,$O$4)</f>
        <v>#REF!</v>
      </c>
      <c r="P386" s="227" t="e">
        <f>SUMIFS(Histo!F:F,Histo!A:A,C386,Histo!#REF!,"Cash")</f>
        <v>#REF!</v>
      </c>
      <c r="Q386" s="227" t="e">
        <f>SUMIFS(Histo!F:F,Histo!A:A,C386,Histo!#REF!,"CV")</f>
        <v>#REF!</v>
      </c>
      <c r="R386" s="226">
        <f>SUMIFS(Archive!B:B,Archive!E:E,C386,Archive!A:A,"arrhes")</f>
        <v>0</v>
      </c>
      <c r="S386" s="226">
        <f>SUMIFS(Archive!B:B,Archive!E:E,C386,Archive!A:A,"virement")</f>
        <v>0</v>
      </c>
    </row>
    <row r="387" spans="2:19" ht="17.25" thickBot="1">
      <c r="B387" s="11">
        <f>C386</f>
        <v>44436</v>
      </c>
      <c r="C387" s="247"/>
      <c r="D387" s="33">
        <v>10</v>
      </c>
      <c r="E387" s="14">
        <f>SUMIFS(Histo!F:F,Histo!A:A,B387,Histo!J:J,D387)</f>
        <v>0</v>
      </c>
      <c r="F387" s="13">
        <f t="shared" si="114"/>
        <v>0</v>
      </c>
      <c r="G387" s="49">
        <f t="shared" si="115"/>
        <v>0</v>
      </c>
      <c r="H387" s="51"/>
      <c r="I387" s="202">
        <f>SUMIFS(Histo!L:L,Histo!A:A,B387,Histo!J:J,10)</f>
        <v>0</v>
      </c>
      <c r="J387" s="203"/>
      <c r="K387" s="203">
        <f>SUMIFS(Histo!M:M,Histo!A:A,B387,Histo!J:J,10)</f>
        <v>0</v>
      </c>
      <c r="L387" s="51"/>
      <c r="M387" s="51">
        <f>SUMIFS(Histo!N:N,Histo!A:A,B387,Histo!J:J,10)</f>
        <v>0</v>
      </c>
      <c r="N387" s="51"/>
      <c r="O387" s="240"/>
      <c r="P387" s="228"/>
      <c r="Q387" s="228"/>
      <c r="R387" s="226"/>
      <c r="S387" s="226"/>
    </row>
    <row r="388" spans="2:19" ht="17.25" thickBot="1">
      <c r="B388" s="11">
        <f>C386</f>
        <v>44436</v>
      </c>
      <c r="C388" s="247"/>
      <c r="D388" s="33">
        <v>5.5</v>
      </c>
      <c r="E388" s="14">
        <f>SUMIFS(Histo!F:F,Histo!A:A,B388,Histo!J:J,D388)</f>
        <v>0</v>
      </c>
      <c r="F388" s="13">
        <f t="shared" si="114"/>
        <v>0</v>
      </c>
      <c r="G388" s="49">
        <f t="shared" si="115"/>
        <v>0</v>
      </c>
      <c r="H388" s="51"/>
      <c r="I388" s="202">
        <f>SUMIFS(Histo!L:L,Histo!A:A,B388,Histo!J:J,5.5)</f>
        <v>0</v>
      </c>
      <c r="J388" s="203"/>
      <c r="K388" s="203">
        <f>SUMIFS(Histo!M:M,Histo!A:A,B388,Histo!J:J,5.5)</f>
        <v>0</v>
      </c>
      <c r="L388" s="51"/>
      <c r="M388" s="51">
        <f>SUMIFS(Histo!N:N,Histo!A:A,B388,Histo!J:J,20)</f>
        <v>0</v>
      </c>
      <c r="N388" s="51"/>
      <c r="O388" s="240"/>
      <c r="P388" s="228"/>
      <c r="Q388" s="228"/>
      <c r="R388" s="226"/>
      <c r="S388" s="226"/>
    </row>
    <row r="389" spans="2:19" ht="17.25" thickBot="1">
      <c r="B389" s="11">
        <v>44436</v>
      </c>
      <c r="C389" s="248"/>
      <c r="D389" s="33" t="s">
        <v>113</v>
      </c>
      <c r="E389" s="14">
        <f t="shared" ref="E389:G389" si="116">SUM(E386:E388)</f>
        <v>0</v>
      </c>
      <c r="F389" s="14">
        <f t="shared" si="116"/>
        <v>0</v>
      </c>
      <c r="G389" s="14">
        <f t="shared" si="116"/>
        <v>0</v>
      </c>
      <c r="H389" s="51"/>
      <c r="I389" s="65">
        <f t="shared" ref="I389" si="117">SUM(I386:I388)</f>
        <v>0</v>
      </c>
      <c r="J389" s="56"/>
      <c r="K389" s="55">
        <f t="shared" ref="K389" si="118">SUM(K386:K388)</f>
        <v>0</v>
      </c>
      <c r="L389" s="56"/>
      <c r="M389" s="55">
        <f t="shared" ref="M389" si="119">SUM(M386:M388)</f>
        <v>0</v>
      </c>
      <c r="N389" s="51"/>
      <c r="O389" s="241"/>
      <c r="P389" s="229"/>
      <c r="Q389" s="229"/>
      <c r="R389" s="226"/>
      <c r="S389" s="226"/>
    </row>
    <row r="390" spans="2:19" ht="17.25" thickBot="1">
      <c r="B390" s="11">
        <f>C390</f>
        <v>44437</v>
      </c>
      <c r="C390" s="246">
        <v>44437</v>
      </c>
      <c r="D390" s="33">
        <v>20</v>
      </c>
      <c r="E390" s="14">
        <f>SUMIFS(Histo!F:F,Histo!A:A,B390,Histo!J:J,D390)</f>
        <v>0</v>
      </c>
      <c r="F390" s="13">
        <f t="shared" ref="F390:F392" si="120">E390/(1+(D390/100))</f>
        <v>0</v>
      </c>
      <c r="G390" s="49">
        <f t="shared" ref="G390:G392" si="121">E390-F390</f>
        <v>0</v>
      </c>
      <c r="H390" s="51"/>
      <c r="I390" s="202">
        <f>SUMIFS(Histo!L:L,Histo!A:A,B390,Histo!J:J,20)</f>
        <v>0</v>
      </c>
      <c r="J390" s="203"/>
      <c r="K390" s="203">
        <f>SUMIFS(Histo!M:M,Histo!A:A,B390,Histo!J:J,20)</f>
        <v>0</v>
      </c>
      <c r="L390" s="51"/>
      <c r="M390" s="51">
        <f>SUMIFS(Histo!N:N,Histo!A:A,B390,Histo!J:J,20)</f>
        <v>0</v>
      </c>
      <c r="N390" s="51"/>
      <c r="O390" s="239" t="e">
        <f>SUMIFS(Histo!F:F,Histo!A:A,C390,Histo!#REF!,$O$4)</f>
        <v>#REF!</v>
      </c>
      <c r="P390" s="227" t="e">
        <f>SUMIFS(Histo!F:F,Histo!A:A,C390,Histo!#REF!,"Cash")</f>
        <v>#REF!</v>
      </c>
      <c r="Q390" s="227" t="e">
        <f>SUMIFS(Histo!F:F,Histo!A:A,C390,Histo!#REF!,"CV")</f>
        <v>#REF!</v>
      </c>
      <c r="R390" s="226">
        <f>SUMIFS(Archive!B:B,Archive!E:E,C390,Archive!A:A,"arrhes")</f>
        <v>0</v>
      </c>
      <c r="S390" s="226">
        <f>SUMIFS(Archive!B:B,Archive!E:E,C390,Archive!A:A,"virement")</f>
        <v>0</v>
      </c>
    </row>
    <row r="391" spans="2:19" ht="17.25" thickBot="1">
      <c r="B391" s="11">
        <f>C390</f>
        <v>44437</v>
      </c>
      <c r="C391" s="247"/>
      <c r="D391" s="33">
        <v>10</v>
      </c>
      <c r="E391" s="14">
        <f>SUMIFS(Histo!F:F,Histo!A:A,B391,Histo!J:J,D391)</f>
        <v>0</v>
      </c>
      <c r="F391" s="13">
        <f t="shared" si="120"/>
        <v>0</v>
      </c>
      <c r="G391" s="49">
        <f t="shared" si="121"/>
        <v>0</v>
      </c>
      <c r="H391" s="51"/>
      <c r="I391" s="202">
        <f>SUMIFS(Histo!L:L,Histo!A:A,B391,Histo!J:J,10)</f>
        <v>0</v>
      </c>
      <c r="J391" s="203"/>
      <c r="K391" s="203">
        <f>SUMIFS(Histo!M:M,Histo!A:A,B391,Histo!J:J,10)</f>
        <v>0</v>
      </c>
      <c r="L391" s="51"/>
      <c r="M391" s="51">
        <f>SUMIFS(Histo!N:N,Histo!A:A,B391,Histo!J:J,10)</f>
        <v>0</v>
      </c>
      <c r="N391" s="51"/>
      <c r="O391" s="240"/>
      <c r="P391" s="228"/>
      <c r="Q391" s="228"/>
      <c r="R391" s="226"/>
      <c r="S391" s="226"/>
    </row>
    <row r="392" spans="2:19" ht="17.25" thickBot="1">
      <c r="B392" s="11">
        <f>C390</f>
        <v>44437</v>
      </c>
      <c r="C392" s="247"/>
      <c r="D392" s="33">
        <v>5.5</v>
      </c>
      <c r="E392" s="14">
        <f>SUMIFS(Histo!F:F,Histo!A:A,B392,Histo!J:J,D392)</f>
        <v>0</v>
      </c>
      <c r="F392" s="13">
        <f t="shared" si="120"/>
        <v>0</v>
      </c>
      <c r="G392" s="49">
        <f t="shared" si="121"/>
        <v>0</v>
      </c>
      <c r="H392" s="51"/>
      <c r="I392" s="202">
        <f>SUMIFS(Histo!L:L,Histo!A:A,B392,Histo!J:J,5.5)</f>
        <v>0</v>
      </c>
      <c r="J392" s="203"/>
      <c r="K392" s="203">
        <f>SUMIFS(Histo!M:M,Histo!A:A,B392,Histo!J:J,5.5)</f>
        <v>0</v>
      </c>
      <c r="L392" s="51"/>
      <c r="M392" s="51">
        <f>SUMIFS(Histo!N:N,Histo!A:A,B392,Histo!J:J,20)</f>
        <v>0</v>
      </c>
      <c r="N392" s="51"/>
      <c r="O392" s="240"/>
      <c r="P392" s="228"/>
      <c r="Q392" s="228"/>
      <c r="R392" s="226"/>
      <c r="S392" s="226"/>
    </row>
    <row r="393" spans="2:19" ht="17.25" thickBot="1">
      <c r="B393" s="11">
        <v>44437</v>
      </c>
      <c r="C393" s="248"/>
      <c r="D393" s="33" t="s">
        <v>113</v>
      </c>
      <c r="E393" s="14">
        <f t="shared" ref="E393:G393" si="122">SUM(E390:E392)</f>
        <v>0</v>
      </c>
      <c r="F393" s="14">
        <f t="shared" si="122"/>
        <v>0</v>
      </c>
      <c r="G393" s="14">
        <f t="shared" si="122"/>
        <v>0</v>
      </c>
      <c r="H393" s="51"/>
      <c r="I393" s="65">
        <f t="shared" ref="I393" si="123">SUM(I390:I392)</f>
        <v>0</v>
      </c>
      <c r="J393" s="56"/>
      <c r="K393" s="55">
        <f t="shared" ref="K393" si="124">SUM(K390:K392)</f>
        <v>0</v>
      </c>
      <c r="L393" s="56"/>
      <c r="M393" s="55">
        <f t="shared" ref="M393" si="125">SUM(M390:M392)</f>
        <v>0</v>
      </c>
      <c r="N393" s="51"/>
      <c r="O393" s="241"/>
      <c r="P393" s="229"/>
      <c r="Q393" s="229"/>
      <c r="R393" s="226"/>
      <c r="S393" s="226"/>
    </row>
    <row r="394" spans="2:19" ht="17.25" thickBot="1">
      <c r="B394" s="11">
        <f>C394</f>
        <v>44438</v>
      </c>
      <c r="C394" s="246">
        <v>44438</v>
      </c>
      <c r="D394" s="33">
        <v>20</v>
      </c>
      <c r="E394" s="14">
        <f>SUMIFS(Histo!F:F,Histo!A:A,B394,Histo!J:J,D394)</f>
        <v>0</v>
      </c>
      <c r="F394" s="13">
        <f t="shared" ref="F394:F396" si="126">E394/(1+(D394/100))</f>
        <v>0</v>
      </c>
      <c r="G394" s="49">
        <f t="shared" ref="G394:G396" si="127">E394-F394</f>
        <v>0</v>
      </c>
      <c r="H394" s="51"/>
      <c r="I394" s="202">
        <f>SUMIFS(Histo!L:L,Histo!A:A,B394,Histo!J:J,20)</f>
        <v>0</v>
      </c>
      <c r="J394" s="203"/>
      <c r="K394" s="203">
        <f>SUMIFS(Histo!M:M,Histo!A:A,B394,Histo!J:J,20)</f>
        <v>0</v>
      </c>
      <c r="L394" s="51"/>
      <c r="M394" s="51">
        <f>SUMIFS(Histo!N:N,Histo!A:A,B394,Histo!J:J,20)</f>
        <v>0</v>
      </c>
      <c r="N394" s="51"/>
      <c r="O394" s="239" t="e">
        <f>SUMIFS(Histo!F:F,Histo!A:A,C394,Histo!#REF!,$O$4)</f>
        <v>#REF!</v>
      </c>
      <c r="P394" s="227" t="e">
        <f>SUMIFS(Histo!F:F,Histo!A:A,C394,Histo!#REF!,"Cash")</f>
        <v>#REF!</v>
      </c>
      <c r="Q394" s="227" t="e">
        <f>SUMIFS(Histo!F:F,Histo!A:A,C394,Histo!#REF!,"CV")</f>
        <v>#REF!</v>
      </c>
      <c r="R394" s="226">
        <f>SUMIFS(Archive!B:B,Archive!E:E,C394,Archive!A:A,"arrhes")</f>
        <v>0</v>
      </c>
      <c r="S394" s="226">
        <f>SUMIFS(Archive!B:B,Archive!E:E,C394,Archive!A:A,"virement")</f>
        <v>0</v>
      </c>
    </row>
    <row r="395" spans="2:19" ht="17.25" thickBot="1">
      <c r="B395" s="11">
        <f>C394</f>
        <v>44438</v>
      </c>
      <c r="C395" s="247"/>
      <c r="D395" s="33">
        <v>10</v>
      </c>
      <c r="E395" s="14">
        <f>SUMIFS(Histo!F:F,Histo!A:A,B395,Histo!J:J,D395)</f>
        <v>0</v>
      </c>
      <c r="F395" s="13">
        <f t="shared" si="126"/>
        <v>0</v>
      </c>
      <c r="G395" s="49">
        <f t="shared" si="127"/>
        <v>0</v>
      </c>
      <c r="H395" s="51"/>
      <c r="I395" s="202">
        <f>SUMIFS(Histo!L:L,Histo!A:A,B395,Histo!J:J,10)</f>
        <v>0</v>
      </c>
      <c r="J395" s="203"/>
      <c r="K395" s="203">
        <f>SUMIFS(Histo!M:M,Histo!A:A,B395,Histo!J:J,10)</f>
        <v>0</v>
      </c>
      <c r="L395" s="51"/>
      <c r="M395" s="51">
        <f>SUMIFS(Histo!N:N,Histo!A:A,B395,Histo!J:J,10)</f>
        <v>0</v>
      </c>
      <c r="N395" s="51"/>
      <c r="O395" s="240"/>
      <c r="P395" s="228"/>
      <c r="Q395" s="228"/>
      <c r="R395" s="226"/>
      <c r="S395" s="226"/>
    </row>
    <row r="396" spans="2:19" ht="17.25" thickBot="1">
      <c r="B396" s="11">
        <f>C394</f>
        <v>44438</v>
      </c>
      <c r="C396" s="247"/>
      <c r="D396" s="33">
        <v>5.5</v>
      </c>
      <c r="E396" s="14">
        <f>SUMIFS(Histo!F:F,Histo!A:A,B396,Histo!J:J,D396)</f>
        <v>0</v>
      </c>
      <c r="F396" s="13">
        <f t="shared" si="126"/>
        <v>0</v>
      </c>
      <c r="G396" s="49">
        <f t="shared" si="127"/>
        <v>0</v>
      </c>
      <c r="H396" s="51"/>
      <c r="I396" s="202">
        <f>SUMIFS(Histo!L:L,Histo!A:A,B396,Histo!J:J,5.5)</f>
        <v>0</v>
      </c>
      <c r="J396" s="203"/>
      <c r="K396" s="203">
        <f>SUMIFS(Histo!M:M,Histo!A:A,B396,Histo!J:J,5.5)</f>
        <v>0</v>
      </c>
      <c r="L396" s="51"/>
      <c r="M396" s="51">
        <f>SUMIFS(Histo!N:N,Histo!A:A,B396,Histo!J:J,20)</f>
        <v>0</v>
      </c>
      <c r="N396" s="51"/>
      <c r="O396" s="240"/>
      <c r="P396" s="228"/>
      <c r="Q396" s="228"/>
      <c r="R396" s="226"/>
      <c r="S396" s="226"/>
    </row>
    <row r="397" spans="2:19" ht="17.25" thickBot="1">
      <c r="B397" s="11">
        <v>44438</v>
      </c>
      <c r="C397" s="248"/>
      <c r="D397" s="33" t="s">
        <v>113</v>
      </c>
      <c r="E397" s="14">
        <f t="shared" ref="E397:G397" si="128">SUM(E394:E396)</f>
        <v>0</v>
      </c>
      <c r="F397" s="14">
        <f t="shared" si="128"/>
        <v>0</v>
      </c>
      <c r="G397" s="14">
        <f t="shared" si="128"/>
        <v>0</v>
      </c>
      <c r="H397" s="51"/>
      <c r="I397" s="65">
        <f t="shared" ref="I397" si="129">SUM(I394:I396)</f>
        <v>0</v>
      </c>
      <c r="J397" s="56"/>
      <c r="K397" s="55">
        <f t="shared" ref="K397" si="130">SUM(K394:K396)</f>
        <v>0</v>
      </c>
      <c r="L397" s="56"/>
      <c r="M397" s="55">
        <f t="shared" ref="M397" si="131">SUM(M394:M396)</f>
        <v>0</v>
      </c>
      <c r="N397" s="51"/>
      <c r="O397" s="241"/>
      <c r="P397" s="229"/>
      <c r="Q397" s="229"/>
      <c r="R397" s="226"/>
      <c r="S397" s="226"/>
    </row>
    <row r="398" spans="2:19" ht="17.25" thickBot="1">
      <c r="B398" s="11">
        <f>C398</f>
        <v>44439</v>
      </c>
      <c r="C398" s="246">
        <v>44439</v>
      </c>
      <c r="D398" s="33">
        <v>20</v>
      </c>
      <c r="E398" s="14">
        <f>SUMIFS(Histo!F:F,Histo!A:A,B398,Histo!J:J,D398)</f>
        <v>0</v>
      </c>
      <c r="F398" s="13">
        <f t="shared" ref="F398:F400" si="132">E398/(1+(D398/100))</f>
        <v>0</v>
      </c>
      <c r="G398" s="49">
        <f t="shared" ref="G398:G400" si="133">E398-F398</f>
        <v>0</v>
      </c>
      <c r="H398" s="51"/>
      <c r="I398" s="202">
        <f>SUMIFS(Histo!L:L,Histo!A:A,B398,Histo!J:J,20)</f>
        <v>0</v>
      </c>
      <c r="J398" s="203"/>
      <c r="K398" s="203">
        <f>SUMIFS(Histo!M:M,Histo!A:A,B398,Histo!J:J,20)</f>
        <v>0</v>
      </c>
      <c r="L398" s="51"/>
      <c r="M398" s="51">
        <f>SUMIFS(Histo!N:N,Histo!A:A,B398,Histo!J:J,20)</f>
        <v>0</v>
      </c>
      <c r="N398" s="51"/>
      <c r="O398" s="239" t="e">
        <f>SUMIFS(Histo!F:F,Histo!A:A,C398,Histo!#REF!,$O$4)</f>
        <v>#REF!</v>
      </c>
      <c r="P398" s="227" t="e">
        <f>SUMIFS(Histo!F:F,Histo!A:A,C398,Histo!#REF!,"Cash")</f>
        <v>#REF!</v>
      </c>
      <c r="Q398" s="227" t="e">
        <f>SUMIFS(Histo!F:F,Histo!A:A,C398,Histo!#REF!,"CV")</f>
        <v>#REF!</v>
      </c>
      <c r="R398" s="226">
        <f>SUMIFS(Archive!B:B,Archive!E:E,C398,Archive!A:A,"arrhes")</f>
        <v>0</v>
      </c>
      <c r="S398" s="226">
        <f>SUMIFS(Archive!B:B,Archive!E:E,C398,Archive!A:A,"virement")</f>
        <v>0</v>
      </c>
    </row>
    <row r="399" spans="2:19" ht="17.25" thickBot="1">
      <c r="B399" s="11">
        <f>C398</f>
        <v>44439</v>
      </c>
      <c r="C399" s="247"/>
      <c r="D399" s="33">
        <v>10</v>
      </c>
      <c r="E399" s="14">
        <f>SUMIFS(Histo!F:F,Histo!A:A,B399,Histo!J:J,D399)</f>
        <v>0</v>
      </c>
      <c r="F399" s="13">
        <f t="shared" si="132"/>
        <v>0</v>
      </c>
      <c r="G399" s="49">
        <f t="shared" si="133"/>
        <v>0</v>
      </c>
      <c r="H399" s="51"/>
      <c r="I399" s="202">
        <f>SUMIFS(Histo!L:L,Histo!A:A,B399,Histo!J:J,10)</f>
        <v>0</v>
      </c>
      <c r="J399" s="203"/>
      <c r="K399" s="203">
        <f>SUMIFS(Histo!M:M,Histo!A:A,B399,Histo!J:J,10)</f>
        <v>0</v>
      </c>
      <c r="L399" s="51"/>
      <c r="M399" s="51">
        <f>SUMIFS(Histo!N:N,Histo!A:A,B399,Histo!J:J,10)</f>
        <v>0</v>
      </c>
      <c r="N399" s="51"/>
      <c r="O399" s="240"/>
      <c r="P399" s="228"/>
      <c r="Q399" s="228"/>
      <c r="R399" s="226"/>
      <c r="S399" s="226"/>
    </row>
    <row r="400" spans="2:19" ht="17.25" thickBot="1">
      <c r="B400" s="11">
        <f>C398</f>
        <v>44439</v>
      </c>
      <c r="C400" s="247"/>
      <c r="D400" s="33">
        <v>5.5</v>
      </c>
      <c r="E400" s="14">
        <f>SUMIFS(Histo!F:F,Histo!A:A,B400,Histo!J:J,D400)</f>
        <v>0</v>
      </c>
      <c r="F400" s="13">
        <f t="shared" si="132"/>
        <v>0</v>
      </c>
      <c r="G400" s="49">
        <f t="shared" si="133"/>
        <v>0</v>
      </c>
      <c r="H400" s="51"/>
      <c r="I400" s="202">
        <f>SUMIFS(Histo!L:L,Histo!A:A,B400,Histo!J:J,5.5)</f>
        <v>0</v>
      </c>
      <c r="J400" s="203"/>
      <c r="K400" s="203">
        <f>SUMIFS(Histo!M:M,Histo!A:A,B400,Histo!J:J,5.5)</f>
        <v>0</v>
      </c>
      <c r="L400" s="51"/>
      <c r="M400" s="51">
        <f>SUMIFS(Histo!N:N,Histo!A:A,B400,Histo!J:J,20)</f>
        <v>0</v>
      </c>
      <c r="N400" s="51"/>
      <c r="O400" s="240"/>
      <c r="P400" s="228"/>
      <c r="Q400" s="228"/>
      <c r="R400" s="226"/>
      <c r="S400" s="226"/>
    </row>
    <row r="401" spans="2:19" ht="17.25" thickBot="1">
      <c r="B401" s="11">
        <v>44439</v>
      </c>
      <c r="C401" s="248"/>
      <c r="D401" s="33" t="s">
        <v>113</v>
      </c>
      <c r="E401" s="14">
        <f t="shared" ref="E401:G401" si="134">SUM(E398:E400)</f>
        <v>0</v>
      </c>
      <c r="F401" s="14">
        <f t="shared" si="134"/>
        <v>0</v>
      </c>
      <c r="G401" s="14">
        <f t="shared" si="134"/>
        <v>0</v>
      </c>
      <c r="H401" s="51"/>
      <c r="I401" s="65">
        <f t="shared" ref="I401" si="135">SUM(I398:I400)</f>
        <v>0</v>
      </c>
      <c r="J401" s="56"/>
      <c r="K401" s="55">
        <f t="shared" ref="K401" si="136">SUM(K398:K400)</f>
        <v>0</v>
      </c>
      <c r="L401" s="56"/>
      <c r="M401" s="55">
        <f t="shared" ref="M401" si="137">SUM(M398:M400)</f>
        <v>0</v>
      </c>
      <c r="N401" s="51"/>
      <c r="O401" s="241"/>
      <c r="P401" s="229"/>
      <c r="Q401" s="229"/>
      <c r="R401" s="226"/>
      <c r="S401" s="226"/>
    </row>
    <row r="402" spans="2:19" ht="17.25" thickBot="1">
      <c r="B402" s="11">
        <f>C402</f>
        <v>44440</v>
      </c>
      <c r="C402" s="246">
        <v>44440</v>
      </c>
      <c r="D402" s="33">
        <v>20</v>
      </c>
      <c r="E402" s="14">
        <f>SUMIFS(Histo!F:F,Histo!A:A,B402,Histo!J:J,D402)</f>
        <v>0</v>
      </c>
      <c r="F402" s="13">
        <f t="shared" ref="F402:F404" si="138">E402/(1+(D402/100))</f>
        <v>0</v>
      </c>
      <c r="G402" s="49">
        <f t="shared" ref="G402:G404" si="139">E402-F402</f>
        <v>0</v>
      </c>
      <c r="H402" s="51"/>
      <c r="I402" s="202">
        <f>SUMIFS(Histo!L:L,Histo!A:A,B402,Histo!J:J,20)</f>
        <v>0</v>
      </c>
      <c r="J402" s="203"/>
      <c r="K402" s="203">
        <f>SUMIFS(Histo!M:M,Histo!A:A,B402,Histo!J:J,20)</f>
        <v>0</v>
      </c>
      <c r="L402" s="51"/>
      <c r="M402" s="51">
        <f>SUMIFS(Histo!N:N,Histo!A:A,B402,Histo!J:J,20)</f>
        <v>0</v>
      </c>
      <c r="N402" s="51"/>
      <c r="O402" s="239" t="e">
        <f>SUMIFS(Histo!F:F,Histo!A:A,C402,Histo!#REF!,$O$4)</f>
        <v>#REF!</v>
      </c>
      <c r="P402" s="227" t="e">
        <f>SUMIFS(Histo!F:F,Histo!A:A,C402,Histo!#REF!,"Cash")</f>
        <v>#REF!</v>
      </c>
      <c r="Q402" s="227" t="e">
        <f>SUMIFS(Histo!F:F,Histo!A:A,C402,Histo!#REF!,"CV")</f>
        <v>#REF!</v>
      </c>
      <c r="R402" s="226">
        <f>SUMIFS(Archive!B:B,Archive!E:E,C402,Archive!A:A,"arrhes")</f>
        <v>0</v>
      </c>
      <c r="S402" s="226">
        <f>SUMIFS(Archive!B:B,Archive!E:E,C402,Archive!A:A,"virement")</f>
        <v>0</v>
      </c>
    </row>
    <row r="403" spans="2:19" ht="17.25" thickBot="1">
      <c r="B403" s="11">
        <f>C402</f>
        <v>44440</v>
      </c>
      <c r="C403" s="247"/>
      <c r="D403" s="33">
        <v>10</v>
      </c>
      <c r="E403" s="14">
        <f>SUMIFS(Histo!F:F,Histo!A:A,B403,Histo!J:J,D403)</f>
        <v>0</v>
      </c>
      <c r="F403" s="13">
        <f t="shared" si="138"/>
        <v>0</v>
      </c>
      <c r="G403" s="49">
        <f t="shared" si="139"/>
        <v>0</v>
      </c>
      <c r="H403" s="51"/>
      <c r="I403" s="202">
        <f>SUMIFS(Histo!L:L,Histo!A:A,B403,Histo!J:J,10)</f>
        <v>0</v>
      </c>
      <c r="J403" s="203"/>
      <c r="K403" s="203">
        <f>SUMIFS(Histo!M:M,Histo!A:A,B403,Histo!J:J,10)</f>
        <v>0</v>
      </c>
      <c r="L403" s="51"/>
      <c r="M403" s="51">
        <f>SUMIFS(Histo!N:N,Histo!A:A,B403,Histo!J:J,10)</f>
        <v>0</v>
      </c>
      <c r="N403" s="51"/>
      <c r="O403" s="240"/>
      <c r="P403" s="228"/>
      <c r="Q403" s="228"/>
      <c r="R403" s="226"/>
      <c r="S403" s="226"/>
    </row>
    <row r="404" spans="2:19" ht="17.25" thickBot="1">
      <c r="B404" s="11">
        <f>C402</f>
        <v>44440</v>
      </c>
      <c r="C404" s="247"/>
      <c r="D404" s="33">
        <v>5.5</v>
      </c>
      <c r="E404" s="14">
        <f>SUMIFS(Histo!F:F,Histo!A:A,B404,Histo!J:J,D404)</f>
        <v>0</v>
      </c>
      <c r="F404" s="13">
        <f t="shared" si="138"/>
        <v>0</v>
      </c>
      <c r="G404" s="49">
        <f t="shared" si="139"/>
        <v>0</v>
      </c>
      <c r="H404" s="51"/>
      <c r="I404" s="202">
        <f>SUMIFS(Histo!L:L,Histo!A:A,B404,Histo!J:J,5.5)</f>
        <v>0</v>
      </c>
      <c r="J404" s="203"/>
      <c r="K404" s="203">
        <f>SUMIFS(Histo!M:M,Histo!A:A,B404,Histo!J:J,5.5)</f>
        <v>0</v>
      </c>
      <c r="L404" s="51"/>
      <c r="M404" s="51">
        <f>SUMIFS(Histo!N:N,Histo!A:A,B404,Histo!J:J,20)</f>
        <v>0</v>
      </c>
      <c r="N404" s="51"/>
      <c r="O404" s="240"/>
      <c r="P404" s="228"/>
      <c r="Q404" s="228"/>
      <c r="R404" s="226"/>
      <c r="S404" s="226"/>
    </row>
    <row r="405" spans="2:19" ht="17.25" thickBot="1">
      <c r="B405" s="11">
        <v>44440</v>
      </c>
      <c r="C405" s="248"/>
      <c r="D405" s="33" t="s">
        <v>113</v>
      </c>
      <c r="E405" s="14">
        <f t="shared" ref="E405:G405" si="140">SUM(E402:E404)</f>
        <v>0</v>
      </c>
      <c r="F405" s="14">
        <f t="shared" si="140"/>
        <v>0</v>
      </c>
      <c r="G405" s="14">
        <f t="shared" si="140"/>
        <v>0</v>
      </c>
      <c r="H405" s="51"/>
      <c r="I405" s="65">
        <f t="shared" ref="I405" si="141">SUM(I402:I404)</f>
        <v>0</v>
      </c>
      <c r="J405" s="56"/>
      <c r="K405" s="55">
        <f t="shared" ref="K405" si="142">SUM(K402:K404)</f>
        <v>0</v>
      </c>
      <c r="L405" s="56"/>
      <c r="M405" s="55">
        <f t="shared" ref="M405" si="143">SUM(M402:M404)</f>
        <v>0</v>
      </c>
      <c r="N405" s="51"/>
      <c r="O405" s="241"/>
      <c r="P405" s="229"/>
      <c r="Q405" s="229"/>
      <c r="R405" s="226"/>
      <c r="S405" s="226"/>
    </row>
    <row r="406" spans="2:19" ht="17.25" thickBot="1">
      <c r="B406" s="11">
        <f>C406</f>
        <v>44441</v>
      </c>
      <c r="C406" s="246">
        <v>44441</v>
      </c>
      <c r="D406" s="33">
        <v>20</v>
      </c>
      <c r="E406" s="14">
        <f>SUMIFS(Histo!F:F,Histo!A:A,B406,Histo!J:J,D406)</f>
        <v>0</v>
      </c>
      <c r="F406" s="13">
        <f t="shared" ref="F406:F408" si="144">E406/(1+(D406/100))</f>
        <v>0</v>
      </c>
      <c r="G406" s="49">
        <f t="shared" ref="G406:G408" si="145">E406-F406</f>
        <v>0</v>
      </c>
      <c r="H406" s="51"/>
      <c r="I406" s="202">
        <f>SUMIFS(Histo!L:L,Histo!A:A,B406,Histo!J:J,20)</f>
        <v>0</v>
      </c>
      <c r="J406" s="203"/>
      <c r="K406" s="203">
        <f>SUMIFS(Histo!M:M,Histo!A:A,B406,Histo!J:J,20)</f>
        <v>0</v>
      </c>
      <c r="L406" s="51"/>
      <c r="M406" s="51">
        <f>SUMIFS(Histo!N:N,Histo!A:A,B406,Histo!J:J,20)</f>
        <v>0</v>
      </c>
      <c r="N406" s="51"/>
      <c r="O406" s="239" t="e">
        <f>SUMIFS(Histo!F:F,Histo!A:A,C406,Histo!#REF!,$O$4)</f>
        <v>#REF!</v>
      </c>
      <c r="P406" s="227" t="e">
        <f>SUMIFS(Histo!F:F,Histo!A:A,C406,Histo!#REF!,"Cash")</f>
        <v>#REF!</v>
      </c>
      <c r="Q406" s="227" t="e">
        <f>SUMIFS(Histo!F:F,Histo!A:A,C406,Histo!#REF!,"CV")</f>
        <v>#REF!</v>
      </c>
      <c r="R406" s="226">
        <f>SUMIFS(Archive!B:B,Archive!E:E,C406,Archive!A:A,"arrhes")</f>
        <v>0</v>
      </c>
      <c r="S406" s="226">
        <f>SUMIFS(Archive!B:B,Archive!E:E,C406,Archive!A:A,"virement")</f>
        <v>0</v>
      </c>
    </row>
    <row r="407" spans="2:19" ht="17.25" thickBot="1">
      <c r="B407" s="11">
        <f>C406</f>
        <v>44441</v>
      </c>
      <c r="C407" s="247"/>
      <c r="D407" s="33">
        <v>10</v>
      </c>
      <c r="E407" s="14">
        <f>SUMIFS(Histo!F:F,Histo!A:A,B407,Histo!J:J,D407)</f>
        <v>0</v>
      </c>
      <c r="F407" s="13">
        <f t="shared" si="144"/>
        <v>0</v>
      </c>
      <c r="G407" s="49">
        <f t="shared" si="145"/>
        <v>0</v>
      </c>
      <c r="H407" s="51"/>
      <c r="I407" s="202">
        <f>SUMIFS(Histo!L:L,Histo!A:A,B407,Histo!J:J,10)</f>
        <v>0</v>
      </c>
      <c r="J407" s="203"/>
      <c r="K407" s="203">
        <f>SUMIFS(Histo!M:M,Histo!A:A,B407,Histo!J:J,10)</f>
        <v>0</v>
      </c>
      <c r="L407" s="51"/>
      <c r="M407" s="51">
        <f>SUMIFS(Histo!N:N,Histo!A:A,B407,Histo!J:J,10)</f>
        <v>0</v>
      </c>
      <c r="N407" s="51"/>
      <c r="O407" s="240"/>
      <c r="P407" s="228"/>
      <c r="Q407" s="228"/>
      <c r="R407" s="226"/>
      <c r="S407" s="226"/>
    </row>
    <row r="408" spans="2:19" ht="17.25" thickBot="1">
      <c r="B408" s="11">
        <f>C406</f>
        <v>44441</v>
      </c>
      <c r="C408" s="247"/>
      <c r="D408" s="33">
        <v>5.5</v>
      </c>
      <c r="E408" s="14">
        <f>SUMIFS(Histo!F:F,Histo!A:A,B408,Histo!J:J,D408)</f>
        <v>0</v>
      </c>
      <c r="F408" s="13">
        <f t="shared" si="144"/>
        <v>0</v>
      </c>
      <c r="G408" s="49">
        <f t="shared" si="145"/>
        <v>0</v>
      </c>
      <c r="H408" s="51"/>
      <c r="I408" s="202">
        <f>SUMIFS(Histo!L:L,Histo!A:A,B408,Histo!J:J,5.5)</f>
        <v>0</v>
      </c>
      <c r="J408" s="203"/>
      <c r="K408" s="203">
        <f>SUMIFS(Histo!M:M,Histo!A:A,B408,Histo!J:J,5.5)</f>
        <v>0</v>
      </c>
      <c r="L408" s="51"/>
      <c r="M408" s="51">
        <f>SUMIFS(Histo!N:N,Histo!A:A,B408,Histo!J:J,20)</f>
        <v>0</v>
      </c>
      <c r="N408" s="51"/>
      <c r="O408" s="240"/>
      <c r="P408" s="228"/>
      <c r="Q408" s="228"/>
      <c r="R408" s="226"/>
      <c r="S408" s="226"/>
    </row>
    <row r="409" spans="2:19" ht="17.25" thickBot="1">
      <c r="B409" s="11">
        <v>44441</v>
      </c>
      <c r="C409" s="248"/>
      <c r="D409" s="33" t="s">
        <v>113</v>
      </c>
      <c r="E409" s="14">
        <f t="shared" ref="E409:G409" si="146">SUM(E406:E408)</f>
        <v>0</v>
      </c>
      <c r="F409" s="14">
        <f t="shared" si="146"/>
        <v>0</v>
      </c>
      <c r="G409" s="14">
        <f t="shared" si="146"/>
        <v>0</v>
      </c>
      <c r="H409" s="51"/>
      <c r="I409" s="65">
        <f t="shared" ref="I409" si="147">SUM(I406:I408)</f>
        <v>0</v>
      </c>
      <c r="J409" s="56"/>
      <c r="K409" s="55">
        <f t="shared" ref="K409" si="148">SUM(K406:K408)</f>
        <v>0</v>
      </c>
      <c r="L409" s="56"/>
      <c r="M409" s="55">
        <f t="shared" ref="M409" si="149">SUM(M406:M408)</f>
        <v>0</v>
      </c>
      <c r="N409" s="51"/>
      <c r="O409" s="241"/>
      <c r="P409" s="229"/>
      <c r="Q409" s="229"/>
      <c r="R409" s="226"/>
      <c r="S409" s="226"/>
    </row>
    <row r="410" spans="2:19" ht="17.25" thickBot="1">
      <c r="B410" s="11">
        <f>C410</f>
        <v>44442</v>
      </c>
      <c r="C410" s="246">
        <v>44442</v>
      </c>
      <c r="D410" s="33">
        <v>20</v>
      </c>
      <c r="E410" s="14">
        <f>SUMIFS(Histo!F:F,Histo!A:A,B410,Histo!J:J,D410)</f>
        <v>0</v>
      </c>
      <c r="F410" s="13">
        <f t="shared" ref="F410:F412" si="150">E410/(1+(D410/100))</f>
        <v>0</v>
      </c>
      <c r="G410" s="49">
        <f t="shared" ref="G410:G412" si="151">E410-F410</f>
        <v>0</v>
      </c>
      <c r="H410" s="51"/>
      <c r="I410" s="202">
        <f>SUMIFS(Histo!L:L,Histo!A:A,B410,Histo!J:J,20)</f>
        <v>0</v>
      </c>
      <c r="J410" s="203"/>
      <c r="K410" s="203">
        <f>SUMIFS(Histo!M:M,Histo!A:A,B410,Histo!J:J,20)</f>
        <v>0</v>
      </c>
      <c r="L410" s="51"/>
      <c r="M410" s="51">
        <f>SUMIFS(Histo!N:N,Histo!A:A,B410,Histo!J:J,20)</f>
        <v>0</v>
      </c>
      <c r="N410" s="51"/>
      <c r="O410" s="239" t="e">
        <f>SUMIFS(Histo!F:F,Histo!A:A,C410,Histo!#REF!,$O$4)</f>
        <v>#REF!</v>
      </c>
      <c r="P410" s="227" t="e">
        <f>SUMIFS(Histo!F:F,Histo!A:A,C410,Histo!#REF!,"Cash")</f>
        <v>#REF!</v>
      </c>
      <c r="Q410" s="227" t="e">
        <f>SUMIFS(Histo!F:F,Histo!A:A,C410,Histo!#REF!,"CV")</f>
        <v>#REF!</v>
      </c>
      <c r="R410" s="226">
        <f>SUMIFS(Archive!B:B,Archive!E:E,C410,Archive!A:A,"arrhes")</f>
        <v>0</v>
      </c>
      <c r="S410" s="226">
        <f>SUMIFS(Archive!B:B,Archive!E:E,C410,Archive!A:A,"virement")</f>
        <v>0</v>
      </c>
    </row>
    <row r="411" spans="2:19" ht="17.25" thickBot="1">
      <c r="B411" s="11">
        <f>C410</f>
        <v>44442</v>
      </c>
      <c r="C411" s="247"/>
      <c r="D411" s="33">
        <v>10</v>
      </c>
      <c r="E411" s="14">
        <f>SUMIFS(Histo!F:F,Histo!A:A,B411,Histo!J:J,D411)</f>
        <v>0</v>
      </c>
      <c r="F411" s="13">
        <f t="shared" si="150"/>
        <v>0</v>
      </c>
      <c r="G411" s="49">
        <f t="shared" si="151"/>
        <v>0</v>
      </c>
      <c r="H411" s="51"/>
      <c r="I411" s="202">
        <f>SUMIFS(Histo!L:L,Histo!A:A,B411,Histo!J:J,10)</f>
        <v>0</v>
      </c>
      <c r="J411" s="203"/>
      <c r="K411" s="203">
        <f>SUMIFS(Histo!M:M,Histo!A:A,B411,Histo!J:J,10)</f>
        <v>0</v>
      </c>
      <c r="L411" s="51"/>
      <c r="M411" s="51">
        <f>SUMIFS(Histo!N:N,Histo!A:A,B411,Histo!J:J,10)</f>
        <v>0</v>
      </c>
      <c r="N411" s="51"/>
      <c r="O411" s="240"/>
      <c r="P411" s="228"/>
      <c r="Q411" s="228"/>
      <c r="R411" s="226"/>
      <c r="S411" s="226"/>
    </row>
    <row r="412" spans="2:19" ht="17.25" thickBot="1">
      <c r="B412" s="11">
        <f>C410</f>
        <v>44442</v>
      </c>
      <c r="C412" s="247"/>
      <c r="D412" s="33">
        <v>5.5</v>
      </c>
      <c r="E412" s="14">
        <f>SUMIFS(Histo!F:F,Histo!A:A,B412,Histo!J:J,D412)</f>
        <v>0</v>
      </c>
      <c r="F412" s="13">
        <f t="shared" si="150"/>
        <v>0</v>
      </c>
      <c r="G412" s="49">
        <f t="shared" si="151"/>
        <v>0</v>
      </c>
      <c r="H412" s="51"/>
      <c r="I412" s="202">
        <f>SUMIFS(Histo!L:L,Histo!A:A,B412,Histo!J:J,5.5)</f>
        <v>0</v>
      </c>
      <c r="J412" s="203"/>
      <c r="K412" s="203">
        <f>SUMIFS(Histo!M:M,Histo!A:A,B412,Histo!J:J,5.5)</f>
        <v>0</v>
      </c>
      <c r="L412" s="51"/>
      <c r="M412" s="51">
        <f>SUMIFS(Histo!N:N,Histo!A:A,B412,Histo!J:J,20)</f>
        <v>0</v>
      </c>
      <c r="N412" s="51"/>
      <c r="O412" s="240"/>
      <c r="P412" s="228"/>
      <c r="Q412" s="228"/>
      <c r="R412" s="226"/>
      <c r="S412" s="226"/>
    </row>
    <row r="413" spans="2:19" ht="17.25" thickBot="1">
      <c r="B413" s="11">
        <v>44442</v>
      </c>
      <c r="C413" s="248"/>
      <c r="D413" s="33" t="s">
        <v>113</v>
      </c>
      <c r="E413" s="14">
        <f t="shared" ref="E413:G413" si="152">SUM(E410:E412)</f>
        <v>0</v>
      </c>
      <c r="F413" s="14">
        <f t="shared" si="152"/>
        <v>0</v>
      </c>
      <c r="G413" s="14">
        <f t="shared" si="152"/>
        <v>0</v>
      </c>
      <c r="H413" s="51"/>
      <c r="I413" s="65">
        <f t="shared" ref="I413" si="153">SUM(I410:I412)</f>
        <v>0</v>
      </c>
      <c r="J413" s="56"/>
      <c r="K413" s="55">
        <f t="shared" ref="K413" si="154">SUM(K410:K412)</f>
        <v>0</v>
      </c>
      <c r="L413" s="56"/>
      <c r="M413" s="55">
        <f t="shared" ref="M413" si="155">SUM(M410:M412)</f>
        <v>0</v>
      </c>
      <c r="N413" s="51"/>
      <c r="O413" s="241"/>
      <c r="P413" s="229"/>
      <c r="Q413" s="229"/>
      <c r="R413" s="226"/>
      <c r="S413" s="226"/>
    </row>
    <row r="414" spans="2:19" ht="17.25" thickBot="1">
      <c r="B414" s="11">
        <f>C414</f>
        <v>44443</v>
      </c>
      <c r="C414" s="246">
        <v>44443</v>
      </c>
      <c r="D414" s="33">
        <v>20</v>
      </c>
      <c r="E414" s="14">
        <f>SUMIFS(Histo!F:F,Histo!A:A,B414,Histo!J:J,D414)</f>
        <v>0</v>
      </c>
      <c r="F414" s="13">
        <f t="shared" ref="F414:F416" si="156">E414/(1+(D414/100))</f>
        <v>0</v>
      </c>
      <c r="G414" s="49">
        <f t="shared" ref="G414:G416" si="157">E414-F414</f>
        <v>0</v>
      </c>
      <c r="H414" s="51"/>
      <c r="I414" s="202">
        <f>SUMIFS(Histo!L:L,Histo!A:A,B414,Histo!J:J,20)</f>
        <v>0</v>
      </c>
      <c r="J414" s="203"/>
      <c r="K414" s="203">
        <f>SUMIFS(Histo!M:M,Histo!A:A,B414,Histo!J:J,20)</f>
        <v>0</v>
      </c>
      <c r="L414" s="51"/>
      <c r="M414" s="51">
        <f>SUMIFS(Histo!N:N,Histo!A:A,B414,Histo!J:J,20)</f>
        <v>0</v>
      </c>
      <c r="N414" s="51"/>
      <c r="O414" s="239" t="e">
        <f>SUMIFS(Histo!F:F,Histo!A:A,C414,Histo!#REF!,$O$4)</f>
        <v>#REF!</v>
      </c>
      <c r="P414" s="227" t="e">
        <f>SUMIFS(Histo!F:F,Histo!A:A,C414,Histo!#REF!,"Cash")</f>
        <v>#REF!</v>
      </c>
      <c r="Q414" s="227" t="e">
        <f>SUMIFS(Histo!F:F,Histo!A:A,C414,Histo!#REF!,"CV")</f>
        <v>#REF!</v>
      </c>
      <c r="R414" s="226">
        <f>SUMIFS(Archive!B:B,Archive!E:E,C414,Archive!A:A,"arrhes")</f>
        <v>0</v>
      </c>
      <c r="S414" s="226">
        <f>SUMIFS(Archive!B:B,Archive!E:E,C414,Archive!A:A,"virement")</f>
        <v>0</v>
      </c>
    </row>
    <row r="415" spans="2:19" ht="17.25" thickBot="1">
      <c r="B415" s="11">
        <f>C414</f>
        <v>44443</v>
      </c>
      <c r="C415" s="247"/>
      <c r="D415" s="33">
        <v>10</v>
      </c>
      <c r="E415" s="14">
        <f>SUMIFS(Histo!F:F,Histo!A:A,B415,Histo!J:J,D415)</f>
        <v>0</v>
      </c>
      <c r="F415" s="13">
        <f t="shared" si="156"/>
        <v>0</v>
      </c>
      <c r="G415" s="49">
        <f t="shared" si="157"/>
        <v>0</v>
      </c>
      <c r="H415" s="51"/>
      <c r="I415" s="202">
        <f>SUMIFS(Histo!L:L,Histo!A:A,B415,Histo!J:J,10)</f>
        <v>0</v>
      </c>
      <c r="J415" s="203"/>
      <c r="K415" s="203">
        <f>SUMIFS(Histo!M:M,Histo!A:A,B415,Histo!J:J,10)</f>
        <v>0</v>
      </c>
      <c r="L415" s="51"/>
      <c r="M415" s="51">
        <f>SUMIFS(Histo!N:N,Histo!A:A,B415,Histo!J:J,10)</f>
        <v>0</v>
      </c>
      <c r="N415" s="51"/>
      <c r="O415" s="240"/>
      <c r="P415" s="228"/>
      <c r="Q415" s="228"/>
      <c r="R415" s="226"/>
      <c r="S415" s="226"/>
    </row>
    <row r="416" spans="2:19" ht="17.25" thickBot="1">
      <c r="B416" s="11">
        <f>C414</f>
        <v>44443</v>
      </c>
      <c r="C416" s="247"/>
      <c r="D416" s="33">
        <v>5.5</v>
      </c>
      <c r="E416" s="14">
        <f>SUMIFS(Histo!F:F,Histo!A:A,B416,Histo!J:J,D416)</f>
        <v>0</v>
      </c>
      <c r="F416" s="13">
        <f t="shared" si="156"/>
        <v>0</v>
      </c>
      <c r="G416" s="49">
        <f t="shared" si="157"/>
        <v>0</v>
      </c>
      <c r="H416" s="51"/>
      <c r="I416" s="202">
        <f>SUMIFS(Histo!L:L,Histo!A:A,B416,Histo!J:J,5.5)</f>
        <v>0</v>
      </c>
      <c r="J416" s="203"/>
      <c r="K416" s="203">
        <f>SUMIFS(Histo!M:M,Histo!A:A,B416,Histo!J:J,5.5)</f>
        <v>0</v>
      </c>
      <c r="L416" s="51"/>
      <c r="M416" s="51">
        <f>SUMIFS(Histo!N:N,Histo!A:A,B416,Histo!J:J,20)</f>
        <v>0</v>
      </c>
      <c r="N416" s="51"/>
      <c r="O416" s="240"/>
      <c r="P416" s="228"/>
      <c r="Q416" s="228"/>
      <c r="R416" s="226"/>
      <c r="S416" s="226"/>
    </row>
    <row r="417" spans="2:19" ht="17.25" thickBot="1">
      <c r="B417" s="11">
        <v>44443</v>
      </c>
      <c r="C417" s="248"/>
      <c r="D417" s="33" t="s">
        <v>113</v>
      </c>
      <c r="E417" s="14">
        <f t="shared" ref="E417:G417" si="158">SUM(E414:E416)</f>
        <v>0</v>
      </c>
      <c r="F417" s="14">
        <f t="shared" si="158"/>
        <v>0</v>
      </c>
      <c r="G417" s="14">
        <f t="shared" si="158"/>
        <v>0</v>
      </c>
      <c r="H417" s="51"/>
      <c r="I417" s="65">
        <f t="shared" ref="I417" si="159">SUM(I414:I416)</f>
        <v>0</v>
      </c>
      <c r="J417" s="56"/>
      <c r="K417" s="55">
        <f t="shared" ref="K417" si="160">SUM(K414:K416)</f>
        <v>0</v>
      </c>
      <c r="L417" s="56"/>
      <c r="M417" s="55">
        <f t="shared" ref="M417" si="161">SUM(M414:M416)</f>
        <v>0</v>
      </c>
      <c r="N417" s="51"/>
      <c r="O417" s="241"/>
      <c r="P417" s="229"/>
      <c r="Q417" s="229"/>
      <c r="R417" s="226"/>
      <c r="S417" s="226"/>
    </row>
    <row r="418" spans="2:19" ht="17.25" thickBot="1">
      <c r="B418" s="11">
        <f>C418</f>
        <v>44444</v>
      </c>
      <c r="C418" s="246">
        <v>44444</v>
      </c>
      <c r="D418" s="33">
        <v>20</v>
      </c>
      <c r="E418" s="14">
        <f>SUMIFS(Histo!F:F,Histo!A:A,B418,Histo!J:J,D418)</f>
        <v>0</v>
      </c>
      <c r="F418" s="13">
        <f t="shared" ref="F418:F420" si="162">E418/(1+(D418/100))</f>
        <v>0</v>
      </c>
      <c r="G418" s="49">
        <f t="shared" ref="G418:G420" si="163">E418-F418</f>
        <v>0</v>
      </c>
      <c r="H418" s="51"/>
      <c r="I418" s="202">
        <f>SUMIFS(Histo!L:L,Histo!A:A,B418,Histo!J:J,20)</f>
        <v>0</v>
      </c>
      <c r="J418" s="203"/>
      <c r="K418" s="203">
        <f>SUMIFS(Histo!M:M,Histo!A:A,B418,Histo!J:J,20)</f>
        <v>0</v>
      </c>
      <c r="L418" s="51"/>
      <c r="M418" s="51">
        <f>SUMIFS(Histo!N:N,Histo!A:A,B418,Histo!J:J,20)</f>
        <v>0</v>
      </c>
      <c r="N418" s="51"/>
      <c r="O418" s="239" t="e">
        <f>SUMIFS(Histo!F:F,Histo!A:A,C418,Histo!#REF!,$O$4)</f>
        <v>#REF!</v>
      </c>
      <c r="P418" s="227" t="e">
        <f>SUMIFS(Histo!F:F,Histo!A:A,C418,Histo!#REF!,"Cash")</f>
        <v>#REF!</v>
      </c>
      <c r="Q418" s="227" t="e">
        <f>SUMIFS(Histo!F:F,Histo!A:A,C418,Histo!#REF!,"CV")</f>
        <v>#REF!</v>
      </c>
      <c r="R418" s="226">
        <f>SUMIFS(Archive!B:B,Archive!E:E,C418,Archive!A:A,"arrhes")</f>
        <v>0</v>
      </c>
      <c r="S418" s="226">
        <f>SUMIFS(Archive!B:B,Archive!E:E,C418,Archive!A:A,"virement")</f>
        <v>0</v>
      </c>
    </row>
    <row r="419" spans="2:19" ht="17.25" thickBot="1">
      <c r="B419" s="11">
        <f>C418</f>
        <v>44444</v>
      </c>
      <c r="C419" s="247"/>
      <c r="D419" s="33">
        <v>10</v>
      </c>
      <c r="E419" s="14">
        <f>SUMIFS(Histo!F:F,Histo!A:A,B419,Histo!J:J,D419)</f>
        <v>0</v>
      </c>
      <c r="F419" s="13">
        <f t="shared" si="162"/>
        <v>0</v>
      </c>
      <c r="G419" s="49">
        <f t="shared" si="163"/>
        <v>0</v>
      </c>
      <c r="H419" s="51"/>
      <c r="I419" s="202">
        <f>SUMIFS(Histo!L:L,Histo!A:A,B419,Histo!J:J,10)</f>
        <v>0</v>
      </c>
      <c r="J419" s="203"/>
      <c r="K419" s="203">
        <f>SUMIFS(Histo!M:M,Histo!A:A,B419,Histo!J:J,10)</f>
        <v>0</v>
      </c>
      <c r="L419" s="51"/>
      <c r="M419" s="51">
        <f>SUMIFS(Histo!N:N,Histo!A:A,B419,Histo!J:J,10)</f>
        <v>0</v>
      </c>
      <c r="N419" s="51"/>
      <c r="O419" s="240"/>
      <c r="P419" s="228"/>
      <c r="Q419" s="228"/>
      <c r="R419" s="226"/>
      <c r="S419" s="226"/>
    </row>
    <row r="420" spans="2:19" ht="17.25" thickBot="1">
      <c r="B420" s="11">
        <f>C418</f>
        <v>44444</v>
      </c>
      <c r="C420" s="247"/>
      <c r="D420" s="33">
        <v>5.5</v>
      </c>
      <c r="E420" s="14">
        <f>SUMIFS(Histo!F:F,Histo!A:A,B420,Histo!J:J,D420)</f>
        <v>0</v>
      </c>
      <c r="F420" s="13">
        <f t="shared" si="162"/>
        <v>0</v>
      </c>
      <c r="G420" s="49">
        <f t="shared" si="163"/>
        <v>0</v>
      </c>
      <c r="H420" s="51"/>
      <c r="I420" s="202">
        <f>SUMIFS(Histo!L:L,Histo!A:A,B420,Histo!J:J,5.5)</f>
        <v>0</v>
      </c>
      <c r="J420" s="203"/>
      <c r="K420" s="203">
        <f>SUMIFS(Histo!M:M,Histo!A:A,B420,Histo!J:J,5.5)</f>
        <v>0</v>
      </c>
      <c r="L420" s="51"/>
      <c r="M420" s="51">
        <f>SUMIFS(Histo!N:N,Histo!A:A,B420,Histo!J:J,20)</f>
        <v>0</v>
      </c>
      <c r="N420" s="51"/>
      <c r="O420" s="240"/>
      <c r="P420" s="228"/>
      <c r="Q420" s="228"/>
      <c r="R420" s="226"/>
      <c r="S420" s="226"/>
    </row>
    <row r="421" spans="2:19" ht="17.25" thickBot="1">
      <c r="B421" s="11">
        <v>44444</v>
      </c>
      <c r="C421" s="248"/>
      <c r="D421" s="33" t="s">
        <v>113</v>
      </c>
      <c r="E421" s="14">
        <f t="shared" ref="E421:G421" si="164">SUM(E418:E420)</f>
        <v>0</v>
      </c>
      <c r="F421" s="14">
        <f t="shared" si="164"/>
        <v>0</v>
      </c>
      <c r="G421" s="14">
        <f t="shared" si="164"/>
        <v>0</v>
      </c>
      <c r="H421" s="51"/>
      <c r="I421" s="65">
        <f t="shared" ref="I421" si="165">SUM(I418:I420)</f>
        <v>0</v>
      </c>
      <c r="J421" s="56"/>
      <c r="K421" s="55">
        <f t="shared" ref="K421" si="166">SUM(K418:K420)</f>
        <v>0</v>
      </c>
      <c r="L421" s="56"/>
      <c r="M421" s="55">
        <f t="shared" ref="M421" si="167">SUM(M418:M420)</f>
        <v>0</v>
      </c>
      <c r="N421" s="51"/>
      <c r="O421" s="241"/>
      <c r="P421" s="229"/>
      <c r="Q421" s="229"/>
      <c r="R421" s="226"/>
      <c r="S421" s="226"/>
    </row>
    <row r="422" spans="2:19" ht="17.25" thickBot="1">
      <c r="B422" s="11">
        <f>C422</f>
        <v>44445</v>
      </c>
      <c r="C422" s="246">
        <v>44445</v>
      </c>
      <c r="D422" s="33">
        <v>20</v>
      </c>
      <c r="E422" s="14">
        <f>SUMIFS(Histo!F:F,Histo!A:A,B422,Histo!J:J,D422)</f>
        <v>0</v>
      </c>
      <c r="F422" s="13">
        <f t="shared" ref="F422:F424" si="168">E422/(1+(D422/100))</f>
        <v>0</v>
      </c>
      <c r="G422" s="49">
        <f t="shared" ref="G422:G424" si="169">E422-F422</f>
        <v>0</v>
      </c>
      <c r="H422" s="51"/>
      <c r="I422" s="202">
        <f>SUMIFS(Histo!L:L,Histo!A:A,B422,Histo!J:J,20)</f>
        <v>0</v>
      </c>
      <c r="J422" s="203"/>
      <c r="K422" s="203">
        <f>SUMIFS(Histo!M:M,Histo!A:A,B422,Histo!J:J,20)</f>
        <v>0</v>
      </c>
      <c r="L422" s="51"/>
      <c r="M422" s="51">
        <f>SUMIFS(Histo!N:N,Histo!A:A,B422,Histo!J:J,20)</f>
        <v>0</v>
      </c>
      <c r="N422" s="51"/>
      <c r="O422" s="239" t="e">
        <f>SUMIFS(Histo!F:F,Histo!A:A,C422,Histo!#REF!,$O$4)</f>
        <v>#REF!</v>
      </c>
      <c r="P422" s="227" t="e">
        <f>SUMIFS(Histo!F:F,Histo!A:A,C422,Histo!#REF!,"Cash")</f>
        <v>#REF!</v>
      </c>
      <c r="Q422" s="227" t="e">
        <f>SUMIFS(Histo!F:F,Histo!A:A,C422,Histo!#REF!,"CV")</f>
        <v>#REF!</v>
      </c>
      <c r="R422" s="226">
        <f>SUMIFS(Archive!B:B,Archive!E:E,C422,Archive!A:A,"arrhes")</f>
        <v>0</v>
      </c>
      <c r="S422" s="226">
        <f>SUMIFS(Archive!B:B,Archive!E:E,C422,Archive!A:A,"virement")</f>
        <v>0</v>
      </c>
    </row>
    <row r="423" spans="2:19" ht="17.25" thickBot="1">
      <c r="B423" s="11">
        <f>C422</f>
        <v>44445</v>
      </c>
      <c r="C423" s="247"/>
      <c r="D423" s="33">
        <v>10</v>
      </c>
      <c r="E423" s="14">
        <f>SUMIFS(Histo!F:F,Histo!A:A,B423,Histo!J:J,D423)</f>
        <v>0</v>
      </c>
      <c r="F423" s="13">
        <f t="shared" si="168"/>
        <v>0</v>
      </c>
      <c r="G423" s="49">
        <f t="shared" si="169"/>
        <v>0</v>
      </c>
      <c r="H423" s="51"/>
      <c r="I423" s="202">
        <f>SUMIFS(Histo!L:L,Histo!A:A,B423,Histo!J:J,10)</f>
        <v>0</v>
      </c>
      <c r="J423" s="203"/>
      <c r="K423" s="203">
        <f>SUMIFS(Histo!M:M,Histo!A:A,B423,Histo!J:J,10)</f>
        <v>0</v>
      </c>
      <c r="L423" s="51"/>
      <c r="M423" s="51">
        <f>SUMIFS(Histo!N:N,Histo!A:A,B423,Histo!J:J,10)</f>
        <v>0</v>
      </c>
      <c r="N423" s="51"/>
      <c r="O423" s="240"/>
      <c r="P423" s="228"/>
      <c r="Q423" s="228"/>
      <c r="R423" s="226"/>
      <c r="S423" s="226"/>
    </row>
    <row r="424" spans="2:19" ht="17.25" thickBot="1">
      <c r="B424" s="11">
        <f>C422</f>
        <v>44445</v>
      </c>
      <c r="C424" s="247"/>
      <c r="D424" s="33">
        <v>5.5</v>
      </c>
      <c r="E424" s="14">
        <f>SUMIFS(Histo!F:F,Histo!A:A,B424,Histo!J:J,D424)</f>
        <v>0</v>
      </c>
      <c r="F424" s="13">
        <f t="shared" si="168"/>
        <v>0</v>
      </c>
      <c r="G424" s="49">
        <f t="shared" si="169"/>
        <v>0</v>
      </c>
      <c r="H424" s="51"/>
      <c r="I424" s="202">
        <f>SUMIFS(Histo!L:L,Histo!A:A,B424,Histo!J:J,5.5)</f>
        <v>0</v>
      </c>
      <c r="J424" s="203"/>
      <c r="K424" s="203">
        <f>SUMIFS(Histo!M:M,Histo!A:A,B424,Histo!J:J,5.5)</f>
        <v>0</v>
      </c>
      <c r="L424" s="51"/>
      <c r="M424" s="51">
        <f>SUMIFS(Histo!N:N,Histo!A:A,B424,Histo!J:J,20)</f>
        <v>0</v>
      </c>
      <c r="N424" s="51"/>
      <c r="O424" s="240"/>
      <c r="P424" s="228"/>
      <c r="Q424" s="228"/>
      <c r="R424" s="226"/>
      <c r="S424" s="226"/>
    </row>
    <row r="425" spans="2:19" ht="17.25" thickBot="1">
      <c r="B425" s="11">
        <v>44445</v>
      </c>
      <c r="C425" s="248"/>
      <c r="D425" s="33" t="s">
        <v>113</v>
      </c>
      <c r="E425" s="14">
        <f t="shared" ref="E425:G425" si="170">SUM(E422:E424)</f>
        <v>0</v>
      </c>
      <c r="F425" s="14">
        <f t="shared" si="170"/>
        <v>0</v>
      </c>
      <c r="G425" s="14">
        <f t="shared" si="170"/>
        <v>0</v>
      </c>
      <c r="H425" s="51"/>
      <c r="I425" s="65">
        <f t="shared" ref="I425" si="171">SUM(I422:I424)</f>
        <v>0</v>
      </c>
      <c r="J425" s="56"/>
      <c r="K425" s="55">
        <f t="shared" ref="K425" si="172">SUM(K422:K424)</f>
        <v>0</v>
      </c>
      <c r="L425" s="56"/>
      <c r="M425" s="55">
        <f t="shared" ref="M425" si="173">SUM(M422:M424)</f>
        <v>0</v>
      </c>
      <c r="N425" s="51"/>
      <c r="O425" s="241"/>
      <c r="P425" s="229"/>
      <c r="Q425" s="229"/>
      <c r="R425" s="226"/>
      <c r="S425" s="226"/>
    </row>
    <row r="426" spans="2:19" ht="17.25" thickBot="1">
      <c r="B426" s="11">
        <f>C426</f>
        <v>44446</v>
      </c>
      <c r="C426" s="246">
        <v>44446</v>
      </c>
      <c r="D426" s="33">
        <v>20</v>
      </c>
      <c r="E426" s="14">
        <f>SUMIFS(Histo!F:F,Histo!A:A,B426,Histo!J:J,D426)</f>
        <v>0</v>
      </c>
      <c r="F426" s="13">
        <f t="shared" ref="F426:F428" si="174">E426/(1+(D426/100))</f>
        <v>0</v>
      </c>
      <c r="G426" s="49">
        <f t="shared" ref="G426:G428" si="175">E426-F426</f>
        <v>0</v>
      </c>
      <c r="H426" s="51"/>
      <c r="I426" s="202">
        <f>SUMIFS(Histo!L:L,Histo!A:A,B426,Histo!J:J,20)</f>
        <v>0</v>
      </c>
      <c r="J426" s="203"/>
      <c r="K426" s="203">
        <f>SUMIFS(Histo!M:M,Histo!A:A,B426,Histo!J:J,20)</f>
        <v>0</v>
      </c>
      <c r="L426" s="51"/>
      <c r="M426" s="51">
        <f>SUMIFS(Histo!N:N,Histo!A:A,B426,Histo!J:J,20)</f>
        <v>0</v>
      </c>
      <c r="N426" s="51"/>
      <c r="O426" s="239" t="e">
        <f>SUMIFS(Histo!F:F,Histo!A:A,C426,Histo!#REF!,$O$4)</f>
        <v>#REF!</v>
      </c>
      <c r="P426" s="227" t="e">
        <f>SUMIFS(Histo!F:F,Histo!A:A,C426,Histo!#REF!,"Cash")</f>
        <v>#REF!</v>
      </c>
      <c r="Q426" s="227" t="e">
        <f>SUMIFS(Histo!F:F,Histo!A:A,C426,Histo!#REF!,"CV")</f>
        <v>#REF!</v>
      </c>
      <c r="R426" s="226">
        <f>SUMIFS(Archive!B:B,Archive!E:E,C426,Archive!A:A,"arrhes")</f>
        <v>0</v>
      </c>
      <c r="S426" s="226">
        <f>SUMIFS(Archive!B:B,Archive!E:E,C426,Archive!A:A,"virement")</f>
        <v>0</v>
      </c>
    </row>
    <row r="427" spans="2:19" ht="17.25" thickBot="1">
      <c r="B427" s="11">
        <f>C426</f>
        <v>44446</v>
      </c>
      <c r="C427" s="247"/>
      <c r="D427" s="33">
        <v>10</v>
      </c>
      <c r="E427" s="14">
        <f>SUMIFS(Histo!F:F,Histo!A:A,B427,Histo!J:J,D427)</f>
        <v>0</v>
      </c>
      <c r="F427" s="13">
        <f t="shared" si="174"/>
        <v>0</v>
      </c>
      <c r="G427" s="49">
        <f t="shared" si="175"/>
        <v>0</v>
      </c>
      <c r="H427" s="51"/>
      <c r="I427" s="202">
        <f>SUMIFS(Histo!L:L,Histo!A:A,B427,Histo!J:J,10)</f>
        <v>0</v>
      </c>
      <c r="J427" s="203"/>
      <c r="K427" s="203">
        <f>SUMIFS(Histo!M:M,Histo!A:A,B427,Histo!J:J,10)</f>
        <v>0</v>
      </c>
      <c r="L427" s="51"/>
      <c r="M427" s="51">
        <f>SUMIFS(Histo!N:N,Histo!A:A,B427,Histo!J:J,10)</f>
        <v>0</v>
      </c>
      <c r="N427" s="51"/>
      <c r="O427" s="240"/>
      <c r="P427" s="228"/>
      <c r="Q427" s="228"/>
      <c r="R427" s="226"/>
      <c r="S427" s="226"/>
    </row>
    <row r="428" spans="2:19" ht="17.25" thickBot="1">
      <c r="B428" s="11">
        <f>C426</f>
        <v>44446</v>
      </c>
      <c r="C428" s="247"/>
      <c r="D428" s="33">
        <v>5.5</v>
      </c>
      <c r="E428" s="14">
        <f>SUMIFS(Histo!F:F,Histo!A:A,B428,Histo!J:J,D428)</f>
        <v>0</v>
      </c>
      <c r="F428" s="13">
        <f t="shared" si="174"/>
        <v>0</v>
      </c>
      <c r="G428" s="49">
        <f t="shared" si="175"/>
        <v>0</v>
      </c>
      <c r="H428" s="51"/>
      <c r="I428" s="202">
        <f>SUMIFS(Histo!L:L,Histo!A:A,B428,Histo!J:J,5.5)</f>
        <v>0</v>
      </c>
      <c r="J428" s="203"/>
      <c r="K428" s="203">
        <f>SUMIFS(Histo!M:M,Histo!A:A,B428,Histo!J:J,5.5)</f>
        <v>0</v>
      </c>
      <c r="L428" s="51"/>
      <c r="M428" s="51">
        <f>SUMIFS(Histo!N:N,Histo!A:A,B428,Histo!J:J,20)</f>
        <v>0</v>
      </c>
      <c r="N428" s="51"/>
      <c r="O428" s="240"/>
      <c r="P428" s="228"/>
      <c r="Q428" s="228"/>
      <c r="R428" s="226"/>
      <c r="S428" s="226"/>
    </row>
    <row r="429" spans="2:19" ht="17.25" thickBot="1">
      <c r="B429" s="11">
        <v>44446</v>
      </c>
      <c r="C429" s="248"/>
      <c r="D429" s="33" t="s">
        <v>113</v>
      </c>
      <c r="E429" s="14">
        <f t="shared" ref="E429:G429" si="176">SUM(E426:E428)</f>
        <v>0</v>
      </c>
      <c r="F429" s="14">
        <f t="shared" si="176"/>
        <v>0</v>
      </c>
      <c r="G429" s="14">
        <f t="shared" si="176"/>
        <v>0</v>
      </c>
      <c r="H429" s="51"/>
      <c r="I429" s="65">
        <f t="shared" ref="I429" si="177">SUM(I426:I428)</f>
        <v>0</v>
      </c>
      <c r="J429" s="56"/>
      <c r="K429" s="55">
        <f t="shared" ref="K429" si="178">SUM(K426:K428)</f>
        <v>0</v>
      </c>
      <c r="L429" s="56"/>
      <c r="M429" s="55">
        <f t="shared" ref="M429" si="179">SUM(M426:M428)</f>
        <v>0</v>
      </c>
      <c r="N429" s="51"/>
      <c r="O429" s="241"/>
      <c r="P429" s="229"/>
      <c r="Q429" s="229"/>
      <c r="R429" s="226"/>
      <c r="S429" s="226"/>
    </row>
    <row r="430" spans="2:19" ht="17.25" thickBot="1">
      <c r="B430" s="11">
        <f>C430</f>
        <v>44447</v>
      </c>
      <c r="C430" s="246">
        <v>44447</v>
      </c>
      <c r="D430" s="33">
        <v>20</v>
      </c>
      <c r="E430" s="14">
        <f>SUMIFS(Histo!F:F,Histo!A:A,B430,Histo!J:J,D430)</f>
        <v>0</v>
      </c>
      <c r="F430" s="13">
        <f t="shared" ref="F430:F432" si="180">E430/(1+(D430/100))</f>
        <v>0</v>
      </c>
      <c r="G430" s="49">
        <f t="shared" ref="G430:G432" si="181">E430-F430</f>
        <v>0</v>
      </c>
      <c r="H430" s="51"/>
      <c r="I430" s="202">
        <f>SUMIFS(Histo!L:L,Histo!A:A,B430,Histo!J:J,20)</f>
        <v>0</v>
      </c>
      <c r="J430" s="203"/>
      <c r="K430" s="203">
        <f>SUMIFS(Histo!M:M,Histo!A:A,B430,Histo!J:J,20)</f>
        <v>0</v>
      </c>
      <c r="L430" s="51"/>
      <c r="M430" s="51">
        <f>SUMIFS(Histo!N:N,Histo!A:A,B430,Histo!J:J,20)</f>
        <v>0</v>
      </c>
      <c r="N430" s="51"/>
      <c r="O430" s="239" t="e">
        <f>SUMIFS(Histo!F:F,Histo!A:A,C430,Histo!#REF!,$O$4)</f>
        <v>#REF!</v>
      </c>
      <c r="P430" s="227" t="e">
        <f>SUMIFS(Histo!F:F,Histo!A:A,C430,Histo!#REF!,"Cash")</f>
        <v>#REF!</v>
      </c>
      <c r="Q430" s="227" t="e">
        <f>SUMIFS(Histo!F:F,Histo!A:A,C430,Histo!#REF!,"CV")</f>
        <v>#REF!</v>
      </c>
      <c r="R430" s="226">
        <f>SUMIFS(Archive!B:B,Archive!E:E,C430,Archive!A:A,"arrhes")</f>
        <v>0</v>
      </c>
      <c r="S430" s="226">
        <f>SUMIFS(Archive!B:B,Archive!E:E,C430,Archive!A:A,"virement")</f>
        <v>0</v>
      </c>
    </row>
    <row r="431" spans="2:19" ht="17.25" thickBot="1">
      <c r="B431" s="11">
        <f>C430</f>
        <v>44447</v>
      </c>
      <c r="C431" s="247"/>
      <c r="D431" s="33">
        <v>10</v>
      </c>
      <c r="E431" s="14">
        <f>SUMIFS(Histo!F:F,Histo!A:A,B431,Histo!J:J,D431)</f>
        <v>0</v>
      </c>
      <c r="F431" s="13">
        <f t="shared" si="180"/>
        <v>0</v>
      </c>
      <c r="G431" s="49">
        <f t="shared" si="181"/>
        <v>0</v>
      </c>
      <c r="H431" s="51"/>
      <c r="I431" s="202">
        <f>SUMIFS(Histo!L:L,Histo!A:A,B431,Histo!J:J,10)</f>
        <v>0</v>
      </c>
      <c r="J431" s="203"/>
      <c r="K431" s="203">
        <f>SUMIFS(Histo!M:M,Histo!A:A,B431,Histo!J:J,10)</f>
        <v>0</v>
      </c>
      <c r="L431" s="51"/>
      <c r="M431" s="51">
        <f>SUMIFS(Histo!N:N,Histo!A:A,B431,Histo!J:J,10)</f>
        <v>0</v>
      </c>
      <c r="N431" s="51"/>
      <c r="O431" s="240"/>
      <c r="P431" s="228"/>
      <c r="Q431" s="228"/>
      <c r="R431" s="226"/>
      <c r="S431" s="226"/>
    </row>
    <row r="432" spans="2:19" ht="17.25" thickBot="1">
      <c r="B432" s="11">
        <f>C430</f>
        <v>44447</v>
      </c>
      <c r="C432" s="247"/>
      <c r="D432" s="33">
        <v>5.5</v>
      </c>
      <c r="E432" s="14">
        <f>SUMIFS(Histo!F:F,Histo!A:A,B432,Histo!J:J,D432)</f>
        <v>0</v>
      </c>
      <c r="F432" s="13">
        <f t="shared" si="180"/>
        <v>0</v>
      </c>
      <c r="G432" s="49">
        <f t="shared" si="181"/>
        <v>0</v>
      </c>
      <c r="H432" s="51"/>
      <c r="I432" s="202">
        <f>SUMIFS(Histo!L:L,Histo!A:A,B432,Histo!J:J,5.5)</f>
        <v>0</v>
      </c>
      <c r="J432" s="203"/>
      <c r="K432" s="203">
        <f>SUMIFS(Histo!M:M,Histo!A:A,B432,Histo!J:J,5.5)</f>
        <v>0</v>
      </c>
      <c r="L432" s="51"/>
      <c r="M432" s="51">
        <f>SUMIFS(Histo!N:N,Histo!A:A,B432,Histo!J:J,20)</f>
        <v>0</v>
      </c>
      <c r="N432" s="51"/>
      <c r="O432" s="240"/>
      <c r="P432" s="228"/>
      <c r="Q432" s="228"/>
      <c r="R432" s="226"/>
      <c r="S432" s="226"/>
    </row>
    <row r="433" spans="2:19" ht="17.25" thickBot="1">
      <c r="B433" s="11">
        <v>44447</v>
      </c>
      <c r="C433" s="248"/>
      <c r="D433" s="33" t="s">
        <v>113</v>
      </c>
      <c r="E433" s="14">
        <f t="shared" ref="E433:G433" si="182">SUM(E430:E432)</f>
        <v>0</v>
      </c>
      <c r="F433" s="14">
        <f t="shared" si="182"/>
        <v>0</v>
      </c>
      <c r="G433" s="14">
        <f t="shared" si="182"/>
        <v>0</v>
      </c>
      <c r="H433" s="51"/>
      <c r="I433" s="65">
        <f t="shared" ref="I433" si="183">SUM(I430:I432)</f>
        <v>0</v>
      </c>
      <c r="J433" s="56"/>
      <c r="K433" s="55">
        <f t="shared" ref="K433" si="184">SUM(K430:K432)</f>
        <v>0</v>
      </c>
      <c r="L433" s="56"/>
      <c r="M433" s="55">
        <f t="shared" ref="M433" si="185">SUM(M430:M432)</f>
        <v>0</v>
      </c>
      <c r="N433" s="51"/>
      <c r="O433" s="241"/>
      <c r="P433" s="229"/>
      <c r="Q433" s="229"/>
      <c r="R433" s="226"/>
      <c r="S433" s="226"/>
    </row>
    <row r="434" spans="2:19" ht="17.25" thickBot="1">
      <c r="B434" s="11">
        <f>C434</f>
        <v>44448</v>
      </c>
      <c r="C434" s="246">
        <v>44448</v>
      </c>
      <c r="D434" s="33">
        <v>20</v>
      </c>
      <c r="E434" s="14">
        <f>SUMIFS(Histo!F:F,Histo!A:A,B434,Histo!J:J,D434)</f>
        <v>0</v>
      </c>
      <c r="F434" s="13">
        <f t="shared" ref="F434:F436" si="186">E434/(1+(D434/100))</f>
        <v>0</v>
      </c>
      <c r="G434" s="49">
        <f t="shared" ref="G434:G436" si="187">E434-F434</f>
        <v>0</v>
      </c>
      <c r="H434" s="51"/>
      <c r="I434" s="202">
        <f>SUMIFS(Histo!L:L,Histo!A:A,B434,Histo!J:J,20)</f>
        <v>0</v>
      </c>
      <c r="J434" s="203"/>
      <c r="K434" s="203">
        <f>SUMIFS(Histo!M:M,Histo!A:A,B434,Histo!J:J,20)</f>
        <v>0</v>
      </c>
      <c r="L434" s="51"/>
      <c r="M434" s="51">
        <f>SUMIFS(Histo!N:N,Histo!A:A,B434,Histo!J:J,20)</f>
        <v>0</v>
      </c>
      <c r="N434" s="51"/>
      <c r="O434" s="239" t="e">
        <f>SUMIFS(Histo!F:F,Histo!A:A,C434,Histo!#REF!,$O$4)</f>
        <v>#REF!</v>
      </c>
      <c r="P434" s="227" t="e">
        <f>SUMIFS(Histo!F:F,Histo!A:A,C434,Histo!#REF!,"Cash")</f>
        <v>#REF!</v>
      </c>
      <c r="Q434" s="227" t="e">
        <f>SUMIFS(Histo!F:F,Histo!A:A,C434,Histo!#REF!,"CV")</f>
        <v>#REF!</v>
      </c>
      <c r="R434" s="226">
        <f>SUMIFS(Archive!B:B,Archive!E:E,C434,Archive!A:A,"arrhes")</f>
        <v>0</v>
      </c>
      <c r="S434" s="226">
        <f>SUMIFS(Archive!B:B,Archive!E:E,C434,Archive!A:A,"virement")</f>
        <v>0</v>
      </c>
    </row>
    <row r="435" spans="2:19" ht="17.25" thickBot="1">
      <c r="B435" s="11">
        <f>C434</f>
        <v>44448</v>
      </c>
      <c r="C435" s="247"/>
      <c r="D435" s="33">
        <v>10</v>
      </c>
      <c r="E435" s="14">
        <f>SUMIFS(Histo!F:F,Histo!A:A,B435,Histo!J:J,D435)</f>
        <v>0</v>
      </c>
      <c r="F435" s="13">
        <f t="shared" si="186"/>
        <v>0</v>
      </c>
      <c r="G435" s="49">
        <f t="shared" si="187"/>
        <v>0</v>
      </c>
      <c r="H435" s="51"/>
      <c r="I435" s="202">
        <f>SUMIFS(Histo!L:L,Histo!A:A,B435,Histo!J:J,10)</f>
        <v>0</v>
      </c>
      <c r="J435" s="203"/>
      <c r="K435" s="203">
        <f>SUMIFS(Histo!M:M,Histo!A:A,B435,Histo!J:J,10)</f>
        <v>0</v>
      </c>
      <c r="L435" s="51"/>
      <c r="M435" s="51">
        <f>SUMIFS(Histo!N:N,Histo!A:A,B435,Histo!J:J,10)</f>
        <v>0</v>
      </c>
      <c r="N435" s="51"/>
      <c r="O435" s="240"/>
      <c r="P435" s="228"/>
      <c r="Q435" s="228"/>
      <c r="R435" s="226"/>
      <c r="S435" s="226"/>
    </row>
    <row r="436" spans="2:19" ht="17.25" thickBot="1">
      <c r="B436" s="11">
        <f>C434</f>
        <v>44448</v>
      </c>
      <c r="C436" s="247"/>
      <c r="D436" s="33">
        <v>5.5</v>
      </c>
      <c r="E436" s="14">
        <f>SUMIFS(Histo!F:F,Histo!A:A,B436,Histo!J:J,D436)</f>
        <v>0</v>
      </c>
      <c r="F436" s="13">
        <f t="shared" si="186"/>
        <v>0</v>
      </c>
      <c r="G436" s="49">
        <f t="shared" si="187"/>
        <v>0</v>
      </c>
      <c r="H436" s="51"/>
      <c r="I436" s="202">
        <f>SUMIFS(Histo!L:L,Histo!A:A,B436,Histo!J:J,5.5)</f>
        <v>0</v>
      </c>
      <c r="J436" s="203"/>
      <c r="K436" s="203">
        <f>SUMIFS(Histo!M:M,Histo!A:A,B436,Histo!J:J,5.5)</f>
        <v>0</v>
      </c>
      <c r="L436" s="51"/>
      <c r="M436" s="51">
        <f>SUMIFS(Histo!N:N,Histo!A:A,B436,Histo!J:J,20)</f>
        <v>0</v>
      </c>
      <c r="N436" s="51"/>
      <c r="O436" s="240"/>
      <c r="P436" s="228"/>
      <c r="Q436" s="228"/>
      <c r="R436" s="226"/>
      <c r="S436" s="226"/>
    </row>
    <row r="437" spans="2:19" ht="17.25" thickBot="1">
      <c r="B437" s="11">
        <v>44448</v>
      </c>
      <c r="C437" s="248"/>
      <c r="D437" s="33" t="s">
        <v>113</v>
      </c>
      <c r="E437" s="14">
        <f t="shared" ref="E437:G437" si="188">SUM(E434:E436)</f>
        <v>0</v>
      </c>
      <c r="F437" s="14">
        <f t="shared" si="188"/>
        <v>0</v>
      </c>
      <c r="G437" s="14">
        <f t="shared" si="188"/>
        <v>0</v>
      </c>
      <c r="H437" s="51"/>
      <c r="I437" s="65">
        <f t="shared" ref="I437" si="189">SUM(I434:I436)</f>
        <v>0</v>
      </c>
      <c r="J437" s="56"/>
      <c r="K437" s="55">
        <f t="shared" ref="K437" si="190">SUM(K434:K436)</f>
        <v>0</v>
      </c>
      <c r="L437" s="56"/>
      <c r="M437" s="55">
        <f t="shared" ref="M437" si="191">SUM(M434:M436)</f>
        <v>0</v>
      </c>
      <c r="N437" s="51"/>
      <c r="O437" s="241"/>
      <c r="P437" s="229"/>
      <c r="Q437" s="229"/>
      <c r="R437" s="226"/>
      <c r="S437" s="226"/>
    </row>
    <row r="438" spans="2:19" ht="17.25" thickBot="1">
      <c r="B438" s="11">
        <f>C438</f>
        <v>44449</v>
      </c>
      <c r="C438" s="246">
        <v>44449</v>
      </c>
      <c r="D438" s="33">
        <v>20</v>
      </c>
      <c r="E438" s="14">
        <f>SUMIFS(Histo!F:F,Histo!A:A,B438,Histo!J:J,D438)</f>
        <v>0</v>
      </c>
      <c r="F438" s="13">
        <f t="shared" ref="F438:F440" si="192">E438/(1+(D438/100))</f>
        <v>0</v>
      </c>
      <c r="G438" s="49">
        <f t="shared" ref="G438:G440" si="193">E438-F438</f>
        <v>0</v>
      </c>
      <c r="H438" s="51"/>
      <c r="I438" s="202">
        <f>SUMIFS(Histo!L:L,Histo!A:A,B438,Histo!J:J,20)</f>
        <v>0</v>
      </c>
      <c r="J438" s="203"/>
      <c r="K438" s="203">
        <f>SUMIFS(Histo!M:M,Histo!A:A,B438,Histo!J:J,20)</f>
        <v>0</v>
      </c>
      <c r="L438" s="51"/>
      <c r="M438" s="51">
        <f>SUMIFS(Histo!N:N,Histo!A:A,B438,Histo!J:J,20)</f>
        <v>0</v>
      </c>
      <c r="N438" s="51"/>
      <c r="O438" s="239" t="e">
        <f>SUMIFS(Histo!F:F,Histo!A:A,C438,Histo!#REF!,$O$4)</f>
        <v>#REF!</v>
      </c>
      <c r="P438" s="227" t="e">
        <f>SUMIFS(Histo!F:F,Histo!A:A,C438,Histo!#REF!,"Cash")</f>
        <v>#REF!</v>
      </c>
      <c r="Q438" s="227" t="e">
        <f>SUMIFS(Histo!F:F,Histo!A:A,C438,Histo!#REF!,"CV")</f>
        <v>#REF!</v>
      </c>
      <c r="R438" s="226">
        <f>SUMIFS(Archive!B:B,Archive!E:E,C438,Archive!A:A,"arrhes")</f>
        <v>0</v>
      </c>
      <c r="S438" s="226">
        <f>SUMIFS(Archive!B:B,Archive!E:E,C438,Archive!A:A,"virement")</f>
        <v>0</v>
      </c>
    </row>
    <row r="439" spans="2:19" ht="17.25" thickBot="1">
      <c r="B439" s="11">
        <f>C438</f>
        <v>44449</v>
      </c>
      <c r="C439" s="247"/>
      <c r="D439" s="33">
        <v>10</v>
      </c>
      <c r="E439" s="14">
        <f>SUMIFS(Histo!F:F,Histo!A:A,B439,Histo!J:J,D439)</f>
        <v>0</v>
      </c>
      <c r="F439" s="13">
        <f t="shared" si="192"/>
        <v>0</v>
      </c>
      <c r="G439" s="49">
        <f t="shared" si="193"/>
        <v>0</v>
      </c>
      <c r="H439" s="51"/>
      <c r="I439" s="202">
        <f>SUMIFS(Histo!L:L,Histo!A:A,B439,Histo!J:J,10)</f>
        <v>0</v>
      </c>
      <c r="J439" s="203"/>
      <c r="K439" s="203">
        <f>SUMIFS(Histo!M:M,Histo!A:A,B439,Histo!J:J,10)</f>
        <v>0</v>
      </c>
      <c r="L439" s="51"/>
      <c r="M439" s="51">
        <f>SUMIFS(Histo!N:N,Histo!A:A,B439,Histo!J:J,10)</f>
        <v>0</v>
      </c>
      <c r="N439" s="51"/>
      <c r="O439" s="240"/>
      <c r="P439" s="228"/>
      <c r="Q439" s="228"/>
      <c r="R439" s="226"/>
      <c r="S439" s="226"/>
    </row>
    <row r="440" spans="2:19" ht="17.25" thickBot="1">
      <c r="B440" s="11">
        <f>C438</f>
        <v>44449</v>
      </c>
      <c r="C440" s="247"/>
      <c r="D440" s="33">
        <v>5.5</v>
      </c>
      <c r="E440" s="14">
        <f>SUMIFS(Histo!F:F,Histo!A:A,B440,Histo!J:J,D440)</f>
        <v>0</v>
      </c>
      <c r="F440" s="13">
        <f t="shared" si="192"/>
        <v>0</v>
      </c>
      <c r="G440" s="49">
        <f t="shared" si="193"/>
        <v>0</v>
      </c>
      <c r="H440" s="51"/>
      <c r="I440" s="202">
        <f>SUMIFS(Histo!L:L,Histo!A:A,B440,Histo!J:J,5.5)</f>
        <v>0</v>
      </c>
      <c r="J440" s="203"/>
      <c r="K440" s="203">
        <f>SUMIFS(Histo!M:M,Histo!A:A,B440,Histo!J:J,5.5)</f>
        <v>0</v>
      </c>
      <c r="L440" s="51"/>
      <c r="M440" s="51">
        <f>SUMIFS(Histo!N:N,Histo!A:A,B440,Histo!J:J,20)</f>
        <v>0</v>
      </c>
      <c r="N440" s="51"/>
      <c r="O440" s="240"/>
      <c r="P440" s="228"/>
      <c r="Q440" s="228"/>
      <c r="R440" s="226"/>
      <c r="S440" s="226"/>
    </row>
    <row r="441" spans="2:19" ht="17.25" thickBot="1">
      <c r="B441" s="11">
        <v>44449</v>
      </c>
      <c r="C441" s="248"/>
      <c r="D441" s="33" t="s">
        <v>113</v>
      </c>
      <c r="E441" s="14">
        <f t="shared" ref="E441:G441" si="194">SUM(E438:E440)</f>
        <v>0</v>
      </c>
      <c r="F441" s="14">
        <f t="shared" si="194"/>
        <v>0</v>
      </c>
      <c r="G441" s="14">
        <f t="shared" si="194"/>
        <v>0</v>
      </c>
      <c r="H441" s="51"/>
      <c r="I441" s="65">
        <f t="shared" ref="I441" si="195">SUM(I438:I440)</f>
        <v>0</v>
      </c>
      <c r="J441" s="56"/>
      <c r="K441" s="55">
        <f t="shared" ref="K441" si="196">SUM(K438:K440)</f>
        <v>0</v>
      </c>
      <c r="L441" s="56"/>
      <c r="M441" s="55">
        <f t="shared" ref="M441" si="197">SUM(M438:M440)</f>
        <v>0</v>
      </c>
      <c r="N441" s="51"/>
      <c r="O441" s="241"/>
      <c r="P441" s="229"/>
      <c r="Q441" s="229"/>
      <c r="R441" s="226"/>
      <c r="S441" s="226"/>
    </row>
    <row r="442" spans="2:19" ht="17.25" thickBot="1">
      <c r="B442" s="11">
        <f>C442</f>
        <v>44450</v>
      </c>
      <c r="C442" s="246">
        <v>44450</v>
      </c>
      <c r="D442" s="33">
        <v>20</v>
      </c>
      <c r="E442" s="14">
        <f>SUMIFS(Histo!F:F,Histo!A:A,B442,Histo!J:J,D442)</f>
        <v>0</v>
      </c>
      <c r="F442" s="13">
        <f t="shared" ref="F442:F444" si="198">E442/(1+(D442/100))</f>
        <v>0</v>
      </c>
      <c r="G442" s="49">
        <f t="shared" ref="G442:G444" si="199">E442-F442</f>
        <v>0</v>
      </c>
      <c r="H442" s="51"/>
      <c r="I442" s="202">
        <f>SUMIFS(Histo!L:L,Histo!A:A,B442,Histo!J:J,20)</f>
        <v>0</v>
      </c>
      <c r="J442" s="203"/>
      <c r="K442" s="203">
        <f>SUMIFS(Histo!M:M,Histo!A:A,B442,Histo!J:J,20)</f>
        <v>0</v>
      </c>
      <c r="L442" s="51"/>
      <c r="M442" s="51">
        <f>SUMIFS(Histo!N:N,Histo!A:A,B442,Histo!J:J,20)</f>
        <v>0</v>
      </c>
      <c r="N442" s="51"/>
      <c r="O442" s="239" t="e">
        <f>SUMIFS(Histo!F:F,Histo!A:A,C442,Histo!#REF!,$O$4)</f>
        <v>#REF!</v>
      </c>
      <c r="P442" s="227" t="e">
        <f>SUMIFS(Histo!F:F,Histo!A:A,C442,Histo!#REF!,"Cash")</f>
        <v>#REF!</v>
      </c>
      <c r="Q442" s="227" t="e">
        <f>SUMIFS(Histo!F:F,Histo!A:A,C442,Histo!#REF!,"CV")</f>
        <v>#REF!</v>
      </c>
      <c r="R442" s="226">
        <f>SUMIFS(Archive!B:B,Archive!E:E,C442,Archive!A:A,"arrhes")</f>
        <v>0</v>
      </c>
      <c r="S442" s="226">
        <f>SUMIFS(Archive!B:B,Archive!E:E,C442,Archive!A:A,"virement")</f>
        <v>0</v>
      </c>
    </row>
    <row r="443" spans="2:19" ht="17.25" thickBot="1">
      <c r="B443" s="11">
        <f>C442</f>
        <v>44450</v>
      </c>
      <c r="C443" s="247"/>
      <c r="D443" s="33">
        <v>10</v>
      </c>
      <c r="E443" s="14">
        <f>SUMIFS(Histo!F:F,Histo!A:A,B443,Histo!J:J,D443)</f>
        <v>0</v>
      </c>
      <c r="F443" s="13">
        <f t="shared" si="198"/>
        <v>0</v>
      </c>
      <c r="G443" s="49">
        <f t="shared" si="199"/>
        <v>0</v>
      </c>
      <c r="H443" s="51"/>
      <c r="I443" s="202">
        <f>SUMIFS(Histo!L:L,Histo!A:A,B443,Histo!J:J,10)</f>
        <v>0</v>
      </c>
      <c r="J443" s="203"/>
      <c r="K443" s="203">
        <f>SUMIFS(Histo!M:M,Histo!A:A,B443,Histo!J:J,10)</f>
        <v>0</v>
      </c>
      <c r="L443" s="51"/>
      <c r="M443" s="51">
        <f>SUMIFS(Histo!N:N,Histo!A:A,B443,Histo!J:J,10)</f>
        <v>0</v>
      </c>
      <c r="N443" s="51"/>
      <c r="O443" s="240"/>
      <c r="P443" s="228"/>
      <c r="Q443" s="228"/>
      <c r="R443" s="226"/>
      <c r="S443" s="226"/>
    </row>
    <row r="444" spans="2:19" ht="17.25" thickBot="1">
      <c r="B444" s="11">
        <f>C442</f>
        <v>44450</v>
      </c>
      <c r="C444" s="247"/>
      <c r="D444" s="33">
        <v>5.5</v>
      </c>
      <c r="E444" s="14">
        <f>SUMIFS(Histo!F:F,Histo!A:A,B444,Histo!J:J,D444)</f>
        <v>0</v>
      </c>
      <c r="F444" s="13">
        <f t="shared" si="198"/>
        <v>0</v>
      </c>
      <c r="G444" s="49">
        <f t="shared" si="199"/>
        <v>0</v>
      </c>
      <c r="H444" s="51"/>
      <c r="I444" s="202">
        <f>SUMIFS(Histo!L:L,Histo!A:A,B444,Histo!J:J,5.5)</f>
        <v>0</v>
      </c>
      <c r="J444" s="203"/>
      <c r="K444" s="203">
        <f>SUMIFS(Histo!M:M,Histo!A:A,B444,Histo!J:J,5.5)</f>
        <v>0</v>
      </c>
      <c r="L444" s="51"/>
      <c r="M444" s="51">
        <f>SUMIFS(Histo!N:N,Histo!A:A,B444,Histo!J:J,20)</f>
        <v>0</v>
      </c>
      <c r="N444" s="51"/>
      <c r="O444" s="240"/>
      <c r="P444" s="228"/>
      <c r="Q444" s="228"/>
      <c r="R444" s="226"/>
      <c r="S444" s="226"/>
    </row>
    <row r="445" spans="2:19" ht="17.25" thickBot="1">
      <c r="B445" s="11">
        <v>44450</v>
      </c>
      <c r="C445" s="248"/>
      <c r="D445" s="33" t="s">
        <v>113</v>
      </c>
      <c r="E445" s="14">
        <f t="shared" ref="E445:G445" si="200">SUM(E442:E444)</f>
        <v>0</v>
      </c>
      <c r="F445" s="14">
        <f t="shared" si="200"/>
        <v>0</v>
      </c>
      <c r="G445" s="14">
        <f t="shared" si="200"/>
        <v>0</v>
      </c>
      <c r="H445" s="51"/>
      <c r="I445" s="65">
        <f t="shared" ref="I445" si="201">SUM(I442:I444)</f>
        <v>0</v>
      </c>
      <c r="J445" s="56"/>
      <c r="K445" s="55">
        <f t="shared" ref="K445" si="202">SUM(K442:K444)</f>
        <v>0</v>
      </c>
      <c r="L445" s="56"/>
      <c r="M445" s="55">
        <f t="shared" ref="M445" si="203">SUM(M442:M444)</f>
        <v>0</v>
      </c>
      <c r="N445" s="51"/>
      <c r="O445" s="241"/>
      <c r="P445" s="229"/>
      <c r="Q445" s="229"/>
      <c r="R445" s="226"/>
      <c r="S445" s="226"/>
    </row>
    <row r="446" spans="2:19" ht="17.25" thickBot="1">
      <c r="B446" s="11">
        <f>C446</f>
        <v>44451</v>
      </c>
      <c r="C446" s="246">
        <v>44451</v>
      </c>
      <c r="D446" s="33">
        <v>20</v>
      </c>
      <c r="E446" s="14">
        <f>SUMIFS(Histo!F:F,Histo!A:A,B446,Histo!J:J,D446)</f>
        <v>0</v>
      </c>
      <c r="F446" s="13">
        <f t="shared" ref="F446:F448" si="204">E446/(1+(D446/100))</f>
        <v>0</v>
      </c>
      <c r="G446" s="49">
        <f t="shared" ref="G446:G448" si="205">E446-F446</f>
        <v>0</v>
      </c>
      <c r="H446" s="51"/>
      <c r="I446" s="202">
        <f>SUMIFS(Histo!L:L,Histo!A:A,B446,Histo!J:J,20)</f>
        <v>0</v>
      </c>
      <c r="J446" s="203"/>
      <c r="K446" s="203">
        <f>SUMIFS(Histo!M:M,Histo!A:A,B446,Histo!J:J,20)</f>
        <v>0</v>
      </c>
      <c r="L446" s="51"/>
      <c r="M446" s="51">
        <f>SUMIFS(Histo!N:N,Histo!A:A,B446,Histo!J:J,20)</f>
        <v>0</v>
      </c>
      <c r="N446" s="51"/>
      <c r="O446" s="239" t="e">
        <f>SUMIFS(Histo!F:F,Histo!A:A,C446,Histo!#REF!,$O$4)</f>
        <v>#REF!</v>
      </c>
      <c r="P446" s="227" t="e">
        <f>SUMIFS(Histo!F:F,Histo!A:A,C446,Histo!#REF!,"Cash")</f>
        <v>#REF!</v>
      </c>
      <c r="Q446" s="227" t="e">
        <f>SUMIFS(Histo!F:F,Histo!A:A,C446,Histo!#REF!,"CV")</f>
        <v>#REF!</v>
      </c>
      <c r="R446" s="226">
        <f>SUMIFS(Archive!B:B,Archive!E:E,C446,Archive!A:A,"arrhes")</f>
        <v>0</v>
      </c>
      <c r="S446" s="226">
        <f>SUMIFS(Archive!B:B,Archive!E:E,C446,Archive!A:A,"virement")</f>
        <v>0</v>
      </c>
    </row>
    <row r="447" spans="2:19" ht="17.25" thickBot="1">
      <c r="B447" s="11">
        <f>C446</f>
        <v>44451</v>
      </c>
      <c r="C447" s="247"/>
      <c r="D447" s="33">
        <v>10</v>
      </c>
      <c r="E447" s="14">
        <f>SUMIFS(Histo!F:F,Histo!A:A,B447,Histo!J:J,D447)</f>
        <v>0</v>
      </c>
      <c r="F447" s="13">
        <f t="shared" si="204"/>
        <v>0</v>
      </c>
      <c r="G447" s="49">
        <f t="shared" si="205"/>
        <v>0</v>
      </c>
      <c r="H447" s="51"/>
      <c r="I447" s="202">
        <f>SUMIFS(Histo!L:L,Histo!A:A,B447,Histo!J:J,10)</f>
        <v>0</v>
      </c>
      <c r="J447" s="203"/>
      <c r="K447" s="203">
        <f>SUMIFS(Histo!M:M,Histo!A:A,B447,Histo!J:J,10)</f>
        <v>0</v>
      </c>
      <c r="L447" s="51"/>
      <c r="M447" s="51">
        <f>SUMIFS(Histo!N:N,Histo!A:A,B447,Histo!J:J,10)</f>
        <v>0</v>
      </c>
      <c r="N447" s="51"/>
      <c r="O447" s="240"/>
      <c r="P447" s="228"/>
      <c r="Q447" s="228"/>
      <c r="R447" s="226"/>
      <c r="S447" s="226"/>
    </row>
    <row r="448" spans="2:19" ht="17.25" thickBot="1">
      <c r="B448" s="11">
        <f>C446</f>
        <v>44451</v>
      </c>
      <c r="C448" s="247"/>
      <c r="D448" s="33">
        <v>5.5</v>
      </c>
      <c r="E448" s="14">
        <f>SUMIFS(Histo!F:F,Histo!A:A,B448,Histo!J:J,D448)</f>
        <v>0</v>
      </c>
      <c r="F448" s="13">
        <f t="shared" si="204"/>
        <v>0</v>
      </c>
      <c r="G448" s="49">
        <f t="shared" si="205"/>
        <v>0</v>
      </c>
      <c r="H448" s="51"/>
      <c r="I448" s="202">
        <f>SUMIFS(Histo!L:L,Histo!A:A,B448,Histo!J:J,5.5)</f>
        <v>0</v>
      </c>
      <c r="J448" s="203"/>
      <c r="K448" s="203">
        <f>SUMIFS(Histo!M:M,Histo!A:A,B448,Histo!J:J,5.5)</f>
        <v>0</v>
      </c>
      <c r="L448" s="51"/>
      <c r="M448" s="51">
        <f>SUMIFS(Histo!N:N,Histo!A:A,B448,Histo!J:J,20)</f>
        <v>0</v>
      </c>
      <c r="N448" s="51"/>
      <c r="O448" s="240"/>
      <c r="P448" s="228"/>
      <c r="Q448" s="228"/>
      <c r="R448" s="226"/>
      <c r="S448" s="226"/>
    </row>
    <row r="449" spans="2:19" ht="17.25" thickBot="1">
      <c r="B449" s="11">
        <v>44451</v>
      </c>
      <c r="C449" s="248"/>
      <c r="D449" s="33" t="s">
        <v>113</v>
      </c>
      <c r="E449" s="14">
        <f t="shared" ref="E449:G449" si="206">SUM(E446:E448)</f>
        <v>0</v>
      </c>
      <c r="F449" s="14">
        <f t="shared" si="206"/>
        <v>0</v>
      </c>
      <c r="G449" s="14">
        <f t="shared" si="206"/>
        <v>0</v>
      </c>
      <c r="H449" s="51"/>
      <c r="I449" s="65">
        <f t="shared" ref="I449" si="207">SUM(I446:I448)</f>
        <v>0</v>
      </c>
      <c r="J449" s="56"/>
      <c r="K449" s="55">
        <f t="shared" ref="K449" si="208">SUM(K446:K448)</f>
        <v>0</v>
      </c>
      <c r="L449" s="56"/>
      <c r="M449" s="55">
        <f t="shared" ref="M449" si="209">SUM(M446:M448)</f>
        <v>0</v>
      </c>
      <c r="N449" s="51"/>
      <c r="O449" s="241"/>
      <c r="P449" s="229"/>
      <c r="Q449" s="229"/>
      <c r="R449" s="226"/>
      <c r="S449" s="226"/>
    </row>
    <row r="450" spans="2:19" ht="17.25" thickBot="1">
      <c r="B450" s="11">
        <f>C450</f>
        <v>44452</v>
      </c>
      <c r="C450" s="246">
        <v>44452</v>
      </c>
      <c r="D450" s="33">
        <v>20</v>
      </c>
      <c r="E450" s="14">
        <f>SUMIFS(Histo!F:F,Histo!A:A,B450,Histo!J:J,D450)</f>
        <v>0</v>
      </c>
      <c r="F450" s="13">
        <f t="shared" ref="F450:F452" si="210">E450/(1+(D450/100))</f>
        <v>0</v>
      </c>
      <c r="G450" s="49">
        <f t="shared" ref="G450:G452" si="211">E450-F450</f>
        <v>0</v>
      </c>
      <c r="H450" s="51"/>
      <c r="I450" s="202">
        <f>SUMIFS(Histo!L:L,Histo!A:A,B450,Histo!J:J,20)</f>
        <v>0</v>
      </c>
      <c r="J450" s="203"/>
      <c r="K450" s="203">
        <f>SUMIFS(Histo!M:M,Histo!A:A,B450,Histo!J:J,20)</f>
        <v>0</v>
      </c>
      <c r="L450" s="51"/>
      <c r="M450" s="51">
        <f>SUMIFS(Histo!N:N,Histo!A:A,B450,Histo!J:J,20)</f>
        <v>0</v>
      </c>
      <c r="N450" s="51"/>
      <c r="O450" s="239" t="e">
        <f>SUMIFS(Histo!F:F,Histo!A:A,C450,Histo!#REF!,$O$4)</f>
        <v>#REF!</v>
      </c>
      <c r="P450" s="227" t="e">
        <f>SUMIFS(Histo!F:F,Histo!A:A,C450,Histo!#REF!,"Cash")</f>
        <v>#REF!</v>
      </c>
      <c r="Q450" s="227" t="e">
        <f>SUMIFS(Histo!F:F,Histo!A:A,C450,Histo!#REF!,"CV")</f>
        <v>#REF!</v>
      </c>
      <c r="R450" s="226">
        <f>SUMIFS(Archive!B:B,Archive!E:E,C450,Archive!A:A,"arrhes")</f>
        <v>0</v>
      </c>
      <c r="S450" s="226">
        <f>SUMIFS(Archive!B:B,Archive!E:E,C450,Archive!A:A,"virement")</f>
        <v>0</v>
      </c>
    </row>
    <row r="451" spans="2:19" ht="17.25" thickBot="1">
      <c r="B451" s="11">
        <f>C450</f>
        <v>44452</v>
      </c>
      <c r="C451" s="247"/>
      <c r="D451" s="33">
        <v>10</v>
      </c>
      <c r="E451" s="14">
        <f>SUMIFS(Histo!F:F,Histo!A:A,B451,Histo!J:J,D451)</f>
        <v>0</v>
      </c>
      <c r="F451" s="13">
        <f t="shared" si="210"/>
        <v>0</v>
      </c>
      <c r="G451" s="49">
        <f t="shared" si="211"/>
        <v>0</v>
      </c>
      <c r="H451" s="51"/>
      <c r="I451" s="202">
        <f>SUMIFS(Histo!L:L,Histo!A:A,B451,Histo!J:J,10)</f>
        <v>0</v>
      </c>
      <c r="J451" s="203"/>
      <c r="K451" s="203">
        <f>SUMIFS(Histo!M:M,Histo!A:A,B451,Histo!J:J,10)</f>
        <v>0</v>
      </c>
      <c r="L451" s="51"/>
      <c r="M451" s="51">
        <f>SUMIFS(Histo!N:N,Histo!A:A,B451,Histo!J:J,10)</f>
        <v>0</v>
      </c>
      <c r="N451" s="51"/>
      <c r="O451" s="240"/>
      <c r="P451" s="228"/>
      <c r="Q451" s="228"/>
      <c r="R451" s="226"/>
      <c r="S451" s="226"/>
    </row>
    <row r="452" spans="2:19" ht="17.25" thickBot="1">
      <c r="B452" s="11">
        <f>C450</f>
        <v>44452</v>
      </c>
      <c r="C452" s="247"/>
      <c r="D452" s="33">
        <v>5.5</v>
      </c>
      <c r="E452" s="14">
        <f>SUMIFS(Histo!F:F,Histo!A:A,B452,Histo!J:J,D452)</f>
        <v>0</v>
      </c>
      <c r="F452" s="13">
        <f t="shared" si="210"/>
        <v>0</v>
      </c>
      <c r="G452" s="49">
        <f t="shared" si="211"/>
        <v>0</v>
      </c>
      <c r="H452" s="51"/>
      <c r="I452" s="202">
        <f>SUMIFS(Histo!L:L,Histo!A:A,B452,Histo!J:J,5.5)</f>
        <v>0</v>
      </c>
      <c r="J452" s="203"/>
      <c r="K452" s="203">
        <f>SUMIFS(Histo!M:M,Histo!A:A,B452,Histo!J:J,5.5)</f>
        <v>0</v>
      </c>
      <c r="L452" s="51"/>
      <c r="M452" s="51">
        <f>SUMIFS(Histo!N:N,Histo!A:A,B452,Histo!J:J,20)</f>
        <v>0</v>
      </c>
      <c r="N452" s="51"/>
      <c r="O452" s="240"/>
      <c r="P452" s="228"/>
      <c r="Q452" s="228"/>
      <c r="R452" s="226"/>
      <c r="S452" s="226"/>
    </row>
    <row r="453" spans="2:19" ht="17.25" thickBot="1">
      <c r="B453" s="11">
        <v>44452</v>
      </c>
      <c r="C453" s="248"/>
      <c r="D453" s="33" t="s">
        <v>113</v>
      </c>
      <c r="E453" s="14">
        <f t="shared" ref="E453:G453" si="212">SUM(E450:E452)</f>
        <v>0</v>
      </c>
      <c r="F453" s="14">
        <f t="shared" si="212"/>
        <v>0</v>
      </c>
      <c r="G453" s="14">
        <f t="shared" si="212"/>
        <v>0</v>
      </c>
      <c r="H453" s="51"/>
      <c r="I453" s="65">
        <f t="shared" ref="I453" si="213">SUM(I450:I452)</f>
        <v>0</v>
      </c>
      <c r="J453" s="56"/>
      <c r="K453" s="55">
        <f t="shared" ref="K453" si="214">SUM(K450:K452)</f>
        <v>0</v>
      </c>
      <c r="L453" s="56"/>
      <c r="M453" s="55">
        <f t="shared" ref="M453" si="215">SUM(M450:M452)</f>
        <v>0</v>
      </c>
      <c r="N453" s="51"/>
      <c r="O453" s="241"/>
      <c r="P453" s="229"/>
      <c r="Q453" s="229"/>
      <c r="R453" s="226"/>
      <c r="S453" s="226"/>
    </row>
    <row r="454" spans="2:19" ht="17.25" thickBot="1">
      <c r="B454" s="11">
        <f>C454</f>
        <v>44453</v>
      </c>
      <c r="C454" s="246">
        <v>44453</v>
      </c>
      <c r="D454" s="33">
        <v>20</v>
      </c>
      <c r="E454" s="14">
        <f>SUMIFS(Histo!F:F,Histo!A:A,B454,Histo!J:J,D454)</f>
        <v>0</v>
      </c>
      <c r="F454" s="13">
        <f t="shared" ref="F454:F456" si="216">E454/(1+(D454/100))</f>
        <v>0</v>
      </c>
      <c r="G454" s="49">
        <f t="shared" ref="G454:G456" si="217">E454-F454</f>
        <v>0</v>
      </c>
      <c r="H454" s="51"/>
      <c r="I454" s="202">
        <f>SUMIFS(Histo!L:L,Histo!A:A,B454,Histo!J:J,20)</f>
        <v>0</v>
      </c>
      <c r="J454" s="203"/>
      <c r="K454" s="203">
        <f>SUMIFS(Histo!M:M,Histo!A:A,B454,Histo!J:J,20)</f>
        <v>0</v>
      </c>
      <c r="L454" s="51"/>
      <c r="M454" s="51">
        <f>SUMIFS(Histo!N:N,Histo!A:A,B454,Histo!J:J,20)</f>
        <v>0</v>
      </c>
      <c r="N454" s="51"/>
      <c r="O454" s="239" t="e">
        <f>SUMIFS(Histo!F:F,Histo!A:A,C454,Histo!#REF!,$O$4)</f>
        <v>#REF!</v>
      </c>
      <c r="P454" s="227" t="e">
        <f>SUMIFS(Histo!F:F,Histo!A:A,C454,Histo!#REF!,"Cash")</f>
        <v>#REF!</v>
      </c>
      <c r="Q454" s="227" t="e">
        <f>SUMIFS(Histo!F:F,Histo!A:A,C454,Histo!#REF!,"CV")</f>
        <v>#REF!</v>
      </c>
      <c r="R454" s="226">
        <f>SUMIFS(Archive!B:B,Archive!E:E,C454,Archive!A:A,"arrhes")</f>
        <v>0</v>
      </c>
      <c r="S454" s="226">
        <f>SUMIFS(Archive!B:B,Archive!E:E,C454,Archive!A:A,"virement")</f>
        <v>0</v>
      </c>
    </row>
    <row r="455" spans="2:19" ht="17.25" thickBot="1">
      <c r="B455" s="11">
        <f>C454</f>
        <v>44453</v>
      </c>
      <c r="C455" s="247"/>
      <c r="D455" s="33">
        <v>10</v>
      </c>
      <c r="E455" s="14">
        <f>SUMIFS(Histo!F:F,Histo!A:A,B455,Histo!J:J,D455)</f>
        <v>0</v>
      </c>
      <c r="F455" s="13">
        <f t="shared" si="216"/>
        <v>0</v>
      </c>
      <c r="G455" s="49">
        <f t="shared" si="217"/>
        <v>0</v>
      </c>
      <c r="H455" s="51"/>
      <c r="I455" s="202">
        <f>SUMIFS(Histo!L:L,Histo!A:A,B455,Histo!J:J,10)</f>
        <v>0</v>
      </c>
      <c r="J455" s="203"/>
      <c r="K455" s="203">
        <f>SUMIFS(Histo!M:M,Histo!A:A,B455,Histo!J:J,10)</f>
        <v>0</v>
      </c>
      <c r="L455" s="51"/>
      <c r="M455" s="51">
        <f>SUMIFS(Histo!N:N,Histo!A:A,B455,Histo!J:J,10)</f>
        <v>0</v>
      </c>
      <c r="N455" s="51"/>
      <c r="O455" s="240"/>
      <c r="P455" s="228"/>
      <c r="Q455" s="228"/>
      <c r="R455" s="226"/>
      <c r="S455" s="226"/>
    </row>
    <row r="456" spans="2:19" ht="17.25" thickBot="1">
      <c r="B456" s="11">
        <f>C454</f>
        <v>44453</v>
      </c>
      <c r="C456" s="247"/>
      <c r="D456" s="33">
        <v>5.5</v>
      </c>
      <c r="E456" s="14">
        <f>SUMIFS(Histo!F:F,Histo!A:A,B456,Histo!J:J,D456)</f>
        <v>0</v>
      </c>
      <c r="F456" s="13">
        <f t="shared" si="216"/>
        <v>0</v>
      </c>
      <c r="G456" s="49">
        <f t="shared" si="217"/>
        <v>0</v>
      </c>
      <c r="H456" s="51"/>
      <c r="I456" s="202">
        <f>SUMIFS(Histo!L:L,Histo!A:A,B456,Histo!J:J,5.5)</f>
        <v>0</v>
      </c>
      <c r="J456" s="203"/>
      <c r="K456" s="203">
        <f>SUMIFS(Histo!M:M,Histo!A:A,B456,Histo!J:J,5.5)</f>
        <v>0</v>
      </c>
      <c r="L456" s="51"/>
      <c r="M456" s="51">
        <f>SUMIFS(Histo!N:N,Histo!A:A,B456,Histo!J:J,20)</f>
        <v>0</v>
      </c>
      <c r="N456" s="51"/>
      <c r="O456" s="240"/>
      <c r="P456" s="228"/>
      <c r="Q456" s="228"/>
      <c r="R456" s="226"/>
      <c r="S456" s="226"/>
    </row>
    <row r="457" spans="2:19" ht="17.25" thickBot="1">
      <c r="B457" s="11">
        <v>44453</v>
      </c>
      <c r="C457" s="248"/>
      <c r="D457" s="33" t="s">
        <v>113</v>
      </c>
      <c r="E457" s="14">
        <f t="shared" ref="E457:G457" si="218">SUM(E454:E456)</f>
        <v>0</v>
      </c>
      <c r="F457" s="14">
        <f t="shared" si="218"/>
        <v>0</v>
      </c>
      <c r="G457" s="14">
        <f t="shared" si="218"/>
        <v>0</v>
      </c>
      <c r="H457" s="51"/>
      <c r="I457" s="65">
        <f t="shared" ref="I457" si="219">SUM(I454:I456)</f>
        <v>0</v>
      </c>
      <c r="J457" s="56"/>
      <c r="K457" s="55">
        <f t="shared" ref="K457" si="220">SUM(K454:K456)</f>
        <v>0</v>
      </c>
      <c r="L457" s="56"/>
      <c r="M457" s="55">
        <f t="shared" ref="M457" si="221">SUM(M454:M456)</f>
        <v>0</v>
      </c>
      <c r="N457" s="51"/>
      <c r="O457" s="241"/>
      <c r="P457" s="229"/>
      <c r="Q457" s="229"/>
      <c r="R457" s="226"/>
      <c r="S457" s="226"/>
    </row>
    <row r="458" spans="2:19" ht="17.25" thickBot="1">
      <c r="B458" s="11">
        <f>C458</f>
        <v>44454</v>
      </c>
      <c r="C458" s="246">
        <v>44454</v>
      </c>
      <c r="D458" s="33">
        <v>20</v>
      </c>
      <c r="E458" s="14">
        <f>SUMIFS(Histo!F:F,Histo!A:A,B458,Histo!J:J,D458)</f>
        <v>0</v>
      </c>
      <c r="F458" s="13">
        <f t="shared" ref="F458:F460" si="222">E458/(1+(D458/100))</f>
        <v>0</v>
      </c>
      <c r="G458" s="49">
        <f t="shared" ref="G458:G460" si="223">E458-F458</f>
        <v>0</v>
      </c>
      <c r="H458" s="51"/>
      <c r="I458" s="202">
        <f>SUMIFS(Histo!L:L,Histo!A:A,B458,Histo!J:J,20)</f>
        <v>0</v>
      </c>
      <c r="J458" s="203"/>
      <c r="K458" s="203">
        <f>SUMIFS(Histo!M:M,Histo!A:A,B458,Histo!J:J,20)</f>
        <v>0</v>
      </c>
      <c r="L458" s="51"/>
      <c r="M458" s="51">
        <f>SUMIFS(Histo!N:N,Histo!A:A,B458,Histo!J:J,20)</f>
        <v>0</v>
      </c>
      <c r="N458" s="51"/>
      <c r="O458" s="239" t="e">
        <f>SUMIFS(Histo!F:F,Histo!A:A,C458,Histo!#REF!,$O$4)</f>
        <v>#REF!</v>
      </c>
      <c r="P458" s="227" t="e">
        <f>SUMIFS(Histo!F:F,Histo!A:A,C458,Histo!#REF!,"Cash")</f>
        <v>#REF!</v>
      </c>
      <c r="Q458" s="227" t="e">
        <f>SUMIFS(Histo!F:F,Histo!A:A,C458,Histo!#REF!,"CV")</f>
        <v>#REF!</v>
      </c>
      <c r="R458" s="226">
        <f>SUMIFS(Archive!B:B,Archive!E:E,C458,Archive!A:A,"arrhes")</f>
        <v>0</v>
      </c>
      <c r="S458" s="226">
        <f>SUMIFS(Archive!B:B,Archive!E:E,C458,Archive!A:A,"virement")</f>
        <v>0</v>
      </c>
    </row>
    <row r="459" spans="2:19" ht="17.25" thickBot="1">
      <c r="B459" s="11">
        <f>C458</f>
        <v>44454</v>
      </c>
      <c r="C459" s="247"/>
      <c r="D459" s="33">
        <v>10</v>
      </c>
      <c r="E459" s="14">
        <f>SUMIFS(Histo!F:F,Histo!A:A,B459,Histo!J:J,D459)</f>
        <v>0</v>
      </c>
      <c r="F459" s="13">
        <f t="shared" si="222"/>
        <v>0</v>
      </c>
      <c r="G459" s="49">
        <f t="shared" si="223"/>
        <v>0</v>
      </c>
      <c r="H459" s="51"/>
      <c r="I459" s="202">
        <f>SUMIFS(Histo!L:L,Histo!A:A,B459,Histo!J:J,10)</f>
        <v>0</v>
      </c>
      <c r="J459" s="203"/>
      <c r="K459" s="203">
        <f>SUMIFS(Histo!M:M,Histo!A:A,B459,Histo!J:J,10)</f>
        <v>0</v>
      </c>
      <c r="L459" s="51"/>
      <c r="M459" s="51">
        <f>SUMIFS(Histo!N:N,Histo!A:A,B459,Histo!J:J,10)</f>
        <v>0</v>
      </c>
      <c r="N459" s="51"/>
      <c r="O459" s="240"/>
      <c r="P459" s="228"/>
      <c r="Q459" s="228"/>
      <c r="R459" s="226"/>
      <c r="S459" s="226"/>
    </row>
    <row r="460" spans="2:19" ht="17.25" thickBot="1">
      <c r="B460" s="11">
        <f>C458</f>
        <v>44454</v>
      </c>
      <c r="C460" s="247"/>
      <c r="D460" s="33">
        <v>5.5</v>
      </c>
      <c r="E460" s="14">
        <f>SUMIFS(Histo!F:F,Histo!A:A,B460,Histo!J:J,D460)</f>
        <v>0</v>
      </c>
      <c r="F460" s="13">
        <f t="shared" si="222"/>
        <v>0</v>
      </c>
      <c r="G460" s="49">
        <f t="shared" si="223"/>
        <v>0</v>
      </c>
      <c r="H460" s="51"/>
      <c r="I460" s="202">
        <f>SUMIFS(Histo!L:L,Histo!A:A,B460,Histo!J:J,5.5)</f>
        <v>0</v>
      </c>
      <c r="J460" s="203"/>
      <c r="K460" s="203">
        <f>SUMIFS(Histo!M:M,Histo!A:A,B460,Histo!J:J,5.5)</f>
        <v>0</v>
      </c>
      <c r="L460" s="51"/>
      <c r="M460" s="51">
        <f>SUMIFS(Histo!N:N,Histo!A:A,B460,Histo!J:J,20)</f>
        <v>0</v>
      </c>
      <c r="N460" s="51"/>
      <c r="O460" s="240"/>
      <c r="P460" s="228"/>
      <c r="Q460" s="228"/>
      <c r="R460" s="226"/>
      <c r="S460" s="226"/>
    </row>
    <row r="461" spans="2:19" ht="17.25" thickBot="1">
      <c r="B461" s="11">
        <v>44454</v>
      </c>
      <c r="C461" s="248"/>
      <c r="D461" s="33" t="s">
        <v>113</v>
      </c>
      <c r="E461" s="14">
        <f t="shared" ref="E461:G461" si="224">SUM(E458:E460)</f>
        <v>0</v>
      </c>
      <c r="F461" s="14">
        <f t="shared" si="224"/>
        <v>0</v>
      </c>
      <c r="G461" s="14">
        <f t="shared" si="224"/>
        <v>0</v>
      </c>
      <c r="H461" s="51"/>
      <c r="I461" s="65">
        <f t="shared" ref="I461" si="225">SUM(I458:I460)</f>
        <v>0</v>
      </c>
      <c r="J461" s="56"/>
      <c r="K461" s="55">
        <f t="shared" ref="K461" si="226">SUM(K458:K460)</f>
        <v>0</v>
      </c>
      <c r="L461" s="56"/>
      <c r="M461" s="55">
        <f t="shared" ref="M461" si="227">SUM(M458:M460)</f>
        <v>0</v>
      </c>
      <c r="N461" s="51"/>
      <c r="O461" s="241"/>
      <c r="P461" s="229"/>
      <c r="Q461" s="229"/>
      <c r="R461" s="226"/>
      <c r="S461" s="226"/>
    </row>
    <row r="462" spans="2:19" ht="17.25" thickBot="1">
      <c r="B462" s="11">
        <f>C462</f>
        <v>44455</v>
      </c>
      <c r="C462" s="246">
        <v>44455</v>
      </c>
      <c r="D462" s="33">
        <v>20</v>
      </c>
      <c r="E462" s="14">
        <f>SUMIFS(Histo!F:F,Histo!A:A,B462,Histo!J:J,D462)</f>
        <v>0</v>
      </c>
      <c r="F462" s="13">
        <f t="shared" ref="F462:F464" si="228">E462/(1+(D462/100))</f>
        <v>0</v>
      </c>
      <c r="G462" s="49">
        <f t="shared" ref="G462:G464" si="229">E462-F462</f>
        <v>0</v>
      </c>
      <c r="H462" s="51"/>
      <c r="I462" s="202">
        <f>SUMIFS(Histo!L:L,Histo!A:A,B462,Histo!J:J,20)</f>
        <v>0</v>
      </c>
      <c r="J462" s="203"/>
      <c r="K462" s="203">
        <f>SUMIFS(Histo!M:M,Histo!A:A,B462,Histo!J:J,20)</f>
        <v>0</v>
      </c>
      <c r="L462" s="51"/>
      <c r="M462" s="51">
        <f>SUMIFS(Histo!N:N,Histo!A:A,B462,Histo!J:J,20)</f>
        <v>0</v>
      </c>
      <c r="N462" s="51"/>
      <c r="O462" s="239" t="e">
        <f>SUMIFS(Histo!F:F,Histo!A:A,C462,Histo!#REF!,$O$4)</f>
        <v>#REF!</v>
      </c>
      <c r="P462" s="227" t="e">
        <f>SUMIFS(Histo!F:F,Histo!A:A,C462,Histo!#REF!,"Cash")</f>
        <v>#REF!</v>
      </c>
      <c r="Q462" s="227" t="e">
        <f>SUMIFS(Histo!F:F,Histo!A:A,C462,Histo!#REF!,"CV")</f>
        <v>#REF!</v>
      </c>
      <c r="R462" s="226">
        <f>SUMIFS(Archive!B:B,Archive!E:E,C462,Archive!A:A,"arrhes")</f>
        <v>0</v>
      </c>
      <c r="S462" s="226">
        <f>SUMIFS(Archive!B:B,Archive!E:E,C462,Archive!A:A,"virement")</f>
        <v>0</v>
      </c>
    </row>
    <row r="463" spans="2:19" ht="17.25" thickBot="1">
      <c r="B463" s="11">
        <f>C462</f>
        <v>44455</v>
      </c>
      <c r="C463" s="247"/>
      <c r="D463" s="33">
        <v>10</v>
      </c>
      <c r="E463" s="14">
        <f>SUMIFS(Histo!F:F,Histo!A:A,B463,Histo!J:J,D463)</f>
        <v>0</v>
      </c>
      <c r="F463" s="13">
        <f t="shared" si="228"/>
        <v>0</v>
      </c>
      <c r="G463" s="49">
        <f t="shared" si="229"/>
        <v>0</v>
      </c>
      <c r="H463" s="51"/>
      <c r="I463" s="202">
        <f>SUMIFS(Histo!L:L,Histo!A:A,B463,Histo!J:J,10)</f>
        <v>0</v>
      </c>
      <c r="J463" s="203"/>
      <c r="K463" s="203">
        <f>SUMIFS(Histo!M:M,Histo!A:A,B463,Histo!J:J,10)</f>
        <v>0</v>
      </c>
      <c r="L463" s="51"/>
      <c r="M463" s="51">
        <f>SUMIFS(Histo!N:N,Histo!A:A,B463,Histo!J:J,10)</f>
        <v>0</v>
      </c>
      <c r="N463" s="51"/>
      <c r="O463" s="240"/>
      <c r="P463" s="228"/>
      <c r="Q463" s="228"/>
      <c r="R463" s="226"/>
      <c r="S463" s="226"/>
    </row>
    <row r="464" spans="2:19" ht="17.25" thickBot="1">
      <c r="B464" s="11">
        <f>C462</f>
        <v>44455</v>
      </c>
      <c r="C464" s="247"/>
      <c r="D464" s="33">
        <v>5.5</v>
      </c>
      <c r="E464" s="14">
        <f>SUMIFS(Histo!F:F,Histo!A:A,B464,Histo!J:J,D464)</f>
        <v>0</v>
      </c>
      <c r="F464" s="13">
        <f t="shared" si="228"/>
        <v>0</v>
      </c>
      <c r="G464" s="49">
        <f t="shared" si="229"/>
        <v>0</v>
      </c>
      <c r="H464" s="51"/>
      <c r="I464" s="202">
        <f>SUMIFS(Histo!L:L,Histo!A:A,B464,Histo!J:J,5.5)</f>
        <v>0</v>
      </c>
      <c r="J464" s="203"/>
      <c r="K464" s="203">
        <f>SUMIFS(Histo!M:M,Histo!A:A,B464,Histo!J:J,5.5)</f>
        <v>0</v>
      </c>
      <c r="L464" s="51"/>
      <c r="M464" s="51">
        <f>SUMIFS(Histo!N:N,Histo!A:A,B464,Histo!J:J,20)</f>
        <v>0</v>
      </c>
      <c r="N464" s="51"/>
      <c r="O464" s="240"/>
      <c r="P464" s="228"/>
      <c r="Q464" s="228"/>
      <c r="R464" s="226"/>
      <c r="S464" s="226"/>
    </row>
    <row r="465" spans="2:19" ht="17.25" thickBot="1">
      <c r="B465" s="11">
        <v>44455</v>
      </c>
      <c r="C465" s="248"/>
      <c r="D465" s="33" t="s">
        <v>113</v>
      </c>
      <c r="E465" s="14">
        <f t="shared" ref="E465:G465" si="230">SUM(E462:E464)</f>
        <v>0</v>
      </c>
      <c r="F465" s="14">
        <f t="shared" si="230"/>
        <v>0</v>
      </c>
      <c r="G465" s="14">
        <f t="shared" si="230"/>
        <v>0</v>
      </c>
      <c r="H465" s="51"/>
      <c r="I465" s="65">
        <f t="shared" ref="I465" si="231">SUM(I462:I464)</f>
        <v>0</v>
      </c>
      <c r="J465" s="56"/>
      <c r="K465" s="55">
        <f t="shared" ref="K465" si="232">SUM(K462:K464)</f>
        <v>0</v>
      </c>
      <c r="L465" s="56"/>
      <c r="M465" s="55">
        <f t="shared" ref="M465" si="233">SUM(M462:M464)</f>
        <v>0</v>
      </c>
      <c r="N465" s="51"/>
      <c r="O465" s="241"/>
      <c r="P465" s="229"/>
      <c r="Q465" s="229"/>
      <c r="R465" s="226"/>
      <c r="S465" s="226"/>
    </row>
    <row r="466" spans="2:19" ht="17.25" thickBot="1">
      <c r="B466" s="11">
        <f>C466</f>
        <v>44456</v>
      </c>
      <c r="C466" s="246">
        <v>44456</v>
      </c>
      <c r="D466" s="33">
        <v>20</v>
      </c>
      <c r="E466" s="14">
        <f>SUMIFS(Histo!F:F,Histo!A:A,B466,Histo!J:J,D466)</f>
        <v>0</v>
      </c>
      <c r="F466" s="13">
        <f t="shared" ref="F466:F468" si="234">E466/(1+(D466/100))</f>
        <v>0</v>
      </c>
      <c r="G466" s="49">
        <f t="shared" ref="G466:G468" si="235">E466-F466</f>
        <v>0</v>
      </c>
      <c r="H466" s="51"/>
      <c r="I466" s="202">
        <f>SUMIFS(Histo!L:L,Histo!A:A,B466,Histo!J:J,20)</f>
        <v>0</v>
      </c>
      <c r="J466" s="203"/>
      <c r="K466" s="203">
        <f>SUMIFS(Histo!M:M,Histo!A:A,B466,Histo!J:J,20)</f>
        <v>0</v>
      </c>
      <c r="L466" s="51"/>
      <c r="M466" s="51">
        <f>SUMIFS(Histo!N:N,Histo!A:A,B466,Histo!J:J,20)</f>
        <v>0</v>
      </c>
      <c r="N466" s="51"/>
      <c r="O466" s="239" t="e">
        <f>SUMIFS(Histo!F:F,Histo!A:A,C466,Histo!#REF!,$O$4)</f>
        <v>#REF!</v>
      </c>
      <c r="P466" s="227" t="e">
        <f>SUMIFS(Histo!F:F,Histo!A:A,C466,Histo!#REF!,"Cash")</f>
        <v>#REF!</v>
      </c>
      <c r="Q466" s="227" t="e">
        <f>SUMIFS(Histo!F:F,Histo!A:A,C466,Histo!#REF!,"CV")</f>
        <v>#REF!</v>
      </c>
      <c r="R466" s="226">
        <f>SUMIFS(Archive!B:B,Archive!E:E,C466,Archive!A:A,"arrhes")</f>
        <v>0</v>
      </c>
      <c r="S466" s="226">
        <f>SUMIFS(Archive!B:B,Archive!E:E,C466,Archive!A:A,"virement")</f>
        <v>0</v>
      </c>
    </row>
    <row r="467" spans="2:19" ht="17.25" thickBot="1">
      <c r="B467" s="11">
        <f>C466</f>
        <v>44456</v>
      </c>
      <c r="C467" s="247"/>
      <c r="D467" s="33">
        <v>10</v>
      </c>
      <c r="E467" s="14">
        <f>SUMIFS(Histo!F:F,Histo!A:A,B467,Histo!J:J,D467)</f>
        <v>0</v>
      </c>
      <c r="F467" s="13">
        <f t="shared" si="234"/>
        <v>0</v>
      </c>
      <c r="G467" s="49">
        <f t="shared" si="235"/>
        <v>0</v>
      </c>
      <c r="H467" s="51"/>
      <c r="I467" s="202">
        <f>SUMIFS(Histo!L:L,Histo!A:A,B467,Histo!J:J,10)</f>
        <v>0</v>
      </c>
      <c r="J467" s="203"/>
      <c r="K467" s="203">
        <f>SUMIFS(Histo!M:M,Histo!A:A,B467,Histo!J:J,10)</f>
        <v>0</v>
      </c>
      <c r="L467" s="51"/>
      <c r="M467" s="51">
        <f>SUMIFS(Histo!N:N,Histo!A:A,B467,Histo!J:J,10)</f>
        <v>0</v>
      </c>
      <c r="N467" s="51"/>
      <c r="O467" s="240"/>
      <c r="P467" s="228"/>
      <c r="Q467" s="228"/>
      <c r="R467" s="226"/>
      <c r="S467" s="226"/>
    </row>
    <row r="468" spans="2:19" ht="17.25" thickBot="1">
      <c r="B468" s="11">
        <f>C466</f>
        <v>44456</v>
      </c>
      <c r="C468" s="247"/>
      <c r="D468" s="33">
        <v>5.5</v>
      </c>
      <c r="E468" s="14">
        <f>SUMIFS(Histo!F:F,Histo!A:A,B468,Histo!J:J,D468)</f>
        <v>0</v>
      </c>
      <c r="F468" s="13">
        <f t="shared" si="234"/>
        <v>0</v>
      </c>
      <c r="G468" s="49">
        <f t="shared" si="235"/>
        <v>0</v>
      </c>
      <c r="H468" s="51"/>
      <c r="I468" s="202">
        <f>SUMIFS(Histo!L:L,Histo!A:A,B468,Histo!J:J,5.5)</f>
        <v>0</v>
      </c>
      <c r="J468" s="203"/>
      <c r="K468" s="203">
        <f>SUMIFS(Histo!M:M,Histo!A:A,B468,Histo!J:J,5.5)</f>
        <v>0</v>
      </c>
      <c r="L468" s="51"/>
      <c r="M468" s="51">
        <f>SUMIFS(Histo!N:N,Histo!A:A,B468,Histo!J:J,20)</f>
        <v>0</v>
      </c>
      <c r="N468" s="51"/>
      <c r="O468" s="240"/>
      <c r="P468" s="228"/>
      <c r="Q468" s="228"/>
      <c r="R468" s="226"/>
      <c r="S468" s="226"/>
    </row>
    <row r="469" spans="2:19" ht="17.25" thickBot="1">
      <c r="B469" s="11">
        <v>44456</v>
      </c>
      <c r="C469" s="248"/>
      <c r="D469" s="33" t="s">
        <v>113</v>
      </c>
      <c r="E469" s="14">
        <f t="shared" ref="E469:G469" si="236">SUM(E466:E468)</f>
        <v>0</v>
      </c>
      <c r="F469" s="14">
        <f t="shared" si="236"/>
        <v>0</v>
      </c>
      <c r="G469" s="14">
        <f t="shared" si="236"/>
        <v>0</v>
      </c>
      <c r="H469" s="51"/>
      <c r="I469" s="65">
        <f t="shared" ref="I469" si="237">SUM(I466:I468)</f>
        <v>0</v>
      </c>
      <c r="J469" s="56"/>
      <c r="K469" s="55">
        <f t="shared" ref="K469" si="238">SUM(K466:K468)</f>
        <v>0</v>
      </c>
      <c r="L469" s="56"/>
      <c r="M469" s="55">
        <f t="shared" ref="M469" si="239">SUM(M466:M468)</f>
        <v>0</v>
      </c>
      <c r="N469" s="51"/>
      <c r="O469" s="241"/>
      <c r="P469" s="229"/>
      <c r="Q469" s="229"/>
      <c r="R469" s="226"/>
      <c r="S469" s="226"/>
    </row>
    <row r="470" spans="2:19" ht="17.25" thickBot="1">
      <c r="B470" s="11">
        <f>C470</f>
        <v>44457</v>
      </c>
      <c r="C470" s="246">
        <v>44457</v>
      </c>
      <c r="D470" s="33">
        <v>20</v>
      </c>
      <c r="E470" s="14">
        <f>SUMIFS(Histo!F:F,Histo!A:A,B470,Histo!J:J,D470)</f>
        <v>0</v>
      </c>
      <c r="F470" s="13">
        <f t="shared" ref="F470:F472" si="240">E470/(1+(D470/100))</f>
        <v>0</v>
      </c>
      <c r="G470" s="49">
        <f t="shared" ref="G470:G472" si="241">E470-F470</f>
        <v>0</v>
      </c>
      <c r="H470" s="51"/>
      <c r="I470" s="202">
        <f>SUMIFS(Histo!L:L,Histo!A:A,B470,Histo!J:J,20)</f>
        <v>0</v>
      </c>
      <c r="J470" s="203"/>
      <c r="K470" s="203">
        <f>SUMIFS(Histo!M:M,Histo!A:A,B470,Histo!J:J,20)</f>
        <v>0</v>
      </c>
      <c r="L470" s="51"/>
      <c r="M470" s="51">
        <f>SUMIFS(Histo!N:N,Histo!A:A,B470,Histo!J:J,20)</f>
        <v>0</v>
      </c>
      <c r="N470" s="51"/>
      <c r="O470" s="239" t="e">
        <f>SUMIFS(Histo!F:F,Histo!A:A,C470,Histo!#REF!,$O$4)</f>
        <v>#REF!</v>
      </c>
      <c r="P470" s="227" t="e">
        <f>SUMIFS(Histo!F:F,Histo!A:A,C470,Histo!#REF!,"Cash")</f>
        <v>#REF!</v>
      </c>
      <c r="Q470" s="227" t="e">
        <f>SUMIFS(Histo!F:F,Histo!A:A,C470,Histo!#REF!,"CV")</f>
        <v>#REF!</v>
      </c>
      <c r="R470" s="226">
        <f>SUMIFS(Archive!B:B,Archive!E:E,C470,Archive!A:A,"arrhes")</f>
        <v>0</v>
      </c>
      <c r="S470" s="226">
        <f>SUMIFS(Archive!B:B,Archive!E:E,C470,Archive!A:A,"virement")</f>
        <v>0</v>
      </c>
    </row>
    <row r="471" spans="2:19" ht="17.25" thickBot="1">
      <c r="B471" s="11">
        <f>C470</f>
        <v>44457</v>
      </c>
      <c r="C471" s="247"/>
      <c r="D471" s="33">
        <v>10</v>
      </c>
      <c r="E471" s="14">
        <f>SUMIFS(Histo!F:F,Histo!A:A,B471,Histo!J:J,D471)</f>
        <v>0</v>
      </c>
      <c r="F471" s="13">
        <f t="shared" si="240"/>
        <v>0</v>
      </c>
      <c r="G471" s="49">
        <f t="shared" si="241"/>
        <v>0</v>
      </c>
      <c r="H471" s="51"/>
      <c r="I471" s="202">
        <f>SUMIFS(Histo!L:L,Histo!A:A,B471,Histo!J:J,10)</f>
        <v>0</v>
      </c>
      <c r="J471" s="203"/>
      <c r="K471" s="203">
        <f>SUMIFS(Histo!M:M,Histo!A:A,B471,Histo!J:J,10)</f>
        <v>0</v>
      </c>
      <c r="L471" s="51"/>
      <c r="M471" s="51">
        <f>SUMIFS(Histo!N:N,Histo!A:A,B471,Histo!J:J,10)</f>
        <v>0</v>
      </c>
      <c r="N471" s="51"/>
      <c r="O471" s="240"/>
      <c r="P471" s="228"/>
      <c r="Q471" s="228"/>
      <c r="R471" s="226"/>
      <c r="S471" s="226"/>
    </row>
    <row r="472" spans="2:19" ht="17.25" thickBot="1">
      <c r="B472" s="11">
        <f>C470</f>
        <v>44457</v>
      </c>
      <c r="C472" s="247"/>
      <c r="D472" s="33">
        <v>5.5</v>
      </c>
      <c r="E472" s="14">
        <f>SUMIFS(Histo!F:F,Histo!A:A,B472,Histo!J:J,D472)</f>
        <v>0</v>
      </c>
      <c r="F472" s="13">
        <f t="shared" si="240"/>
        <v>0</v>
      </c>
      <c r="G472" s="49">
        <f t="shared" si="241"/>
        <v>0</v>
      </c>
      <c r="H472" s="51"/>
      <c r="I472" s="202">
        <f>SUMIFS(Histo!L:L,Histo!A:A,B472,Histo!J:J,5.5)</f>
        <v>0</v>
      </c>
      <c r="J472" s="203"/>
      <c r="K472" s="203">
        <f>SUMIFS(Histo!M:M,Histo!A:A,B472,Histo!J:J,5.5)</f>
        <v>0</v>
      </c>
      <c r="L472" s="51"/>
      <c r="M472" s="51">
        <f>SUMIFS(Histo!N:N,Histo!A:A,B472,Histo!J:J,20)</f>
        <v>0</v>
      </c>
      <c r="N472" s="51"/>
      <c r="O472" s="240"/>
      <c r="P472" s="228"/>
      <c r="Q472" s="228"/>
      <c r="R472" s="226"/>
      <c r="S472" s="226"/>
    </row>
    <row r="473" spans="2:19" ht="17.25" thickBot="1">
      <c r="B473" s="11">
        <v>44457</v>
      </c>
      <c r="C473" s="248"/>
      <c r="D473" s="33" t="s">
        <v>113</v>
      </c>
      <c r="E473" s="14">
        <f t="shared" ref="E473:G473" si="242">SUM(E470:E472)</f>
        <v>0</v>
      </c>
      <c r="F473" s="14">
        <f t="shared" si="242"/>
        <v>0</v>
      </c>
      <c r="G473" s="14">
        <f t="shared" si="242"/>
        <v>0</v>
      </c>
      <c r="H473" s="51"/>
      <c r="I473" s="65">
        <f t="shared" ref="I473" si="243">SUM(I470:I472)</f>
        <v>0</v>
      </c>
      <c r="J473" s="56"/>
      <c r="K473" s="55">
        <f t="shared" ref="K473" si="244">SUM(K470:K472)</f>
        <v>0</v>
      </c>
      <c r="L473" s="56"/>
      <c r="M473" s="55">
        <f t="shared" ref="M473" si="245">SUM(M470:M472)</f>
        <v>0</v>
      </c>
      <c r="N473" s="51"/>
      <c r="O473" s="241"/>
      <c r="P473" s="229"/>
      <c r="Q473" s="229"/>
      <c r="R473" s="226"/>
      <c r="S473" s="226"/>
    </row>
    <row r="474" spans="2:19" ht="17.25" thickBot="1">
      <c r="B474" s="11">
        <f>C474</f>
        <v>44458</v>
      </c>
      <c r="C474" s="246">
        <v>44458</v>
      </c>
      <c r="D474" s="33">
        <v>20</v>
      </c>
      <c r="E474" s="14">
        <f>SUMIFS(Histo!F:F,Histo!A:A,B474,Histo!J:J,D474)</f>
        <v>0</v>
      </c>
      <c r="F474" s="13">
        <f t="shared" ref="F474:F476" si="246">E474/(1+(D474/100))</f>
        <v>0</v>
      </c>
      <c r="G474" s="49">
        <f t="shared" ref="G474:G476" si="247">E474-F474</f>
        <v>0</v>
      </c>
      <c r="H474" s="51"/>
      <c r="I474" s="202">
        <f>SUMIFS(Histo!L:L,Histo!A:A,B474,Histo!J:J,20)</f>
        <v>0</v>
      </c>
      <c r="J474" s="203"/>
      <c r="K474" s="203">
        <f>SUMIFS(Histo!M:M,Histo!A:A,B474,Histo!J:J,20)</f>
        <v>0</v>
      </c>
      <c r="L474" s="51"/>
      <c r="M474" s="51">
        <f>SUMIFS(Histo!N:N,Histo!A:A,B474,Histo!J:J,20)</f>
        <v>0</v>
      </c>
      <c r="N474" s="51"/>
      <c r="O474" s="239" t="e">
        <f>SUMIFS(Histo!F:F,Histo!A:A,C474,Histo!#REF!,$O$4)</f>
        <v>#REF!</v>
      </c>
      <c r="P474" s="227" t="e">
        <f>SUMIFS(Histo!F:F,Histo!A:A,C474,Histo!#REF!,"Cash")</f>
        <v>#REF!</v>
      </c>
      <c r="Q474" s="227" t="e">
        <f>SUMIFS(Histo!F:F,Histo!A:A,C474,Histo!#REF!,"CV")</f>
        <v>#REF!</v>
      </c>
      <c r="R474" s="226">
        <f>SUMIFS(Archive!B:B,Archive!E:E,C474,Archive!A:A,"arrhes")</f>
        <v>0</v>
      </c>
      <c r="S474" s="226">
        <f>SUMIFS(Archive!B:B,Archive!E:E,C474,Archive!A:A,"virement")</f>
        <v>0</v>
      </c>
    </row>
    <row r="475" spans="2:19" ht="17.25" thickBot="1">
      <c r="B475" s="11">
        <f>C474</f>
        <v>44458</v>
      </c>
      <c r="C475" s="247"/>
      <c r="D475" s="33">
        <v>10</v>
      </c>
      <c r="E475" s="14">
        <f>SUMIFS(Histo!F:F,Histo!A:A,B475,Histo!J:J,D475)</f>
        <v>0</v>
      </c>
      <c r="F475" s="13">
        <f t="shared" si="246"/>
        <v>0</v>
      </c>
      <c r="G475" s="49">
        <f t="shared" si="247"/>
        <v>0</v>
      </c>
      <c r="H475" s="51"/>
      <c r="I475" s="202">
        <f>SUMIFS(Histo!L:L,Histo!A:A,B475,Histo!J:J,10)</f>
        <v>0</v>
      </c>
      <c r="J475" s="203"/>
      <c r="K475" s="203">
        <f>SUMIFS(Histo!M:M,Histo!A:A,B475,Histo!J:J,10)</f>
        <v>0</v>
      </c>
      <c r="L475" s="51"/>
      <c r="M475" s="51">
        <f>SUMIFS(Histo!N:N,Histo!A:A,B475,Histo!J:J,10)</f>
        <v>0</v>
      </c>
      <c r="N475" s="51"/>
      <c r="O475" s="240"/>
      <c r="P475" s="228"/>
      <c r="Q475" s="228"/>
      <c r="R475" s="226"/>
      <c r="S475" s="226"/>
    </row>
    <row r="476" spans="2:19" ht="17.25" thickBot="1">
      <c r="B476" s="11">
        <f>C474</f>
        <v>44458</v>
      </c>
      <c r="C476" s="247"/>
      <c r="D476" s="33">
        <v>5.5</v>
      </c>
      <c r="E476" s="14">
        <f>SUMIFS(Histo!F:F,Histo!A:A,B476,Histo!J:J,D476)</f>
        <v>0</v>
      </c>
      <c r="F476" s="13">
        <f t="shared" si="246"/>
        <v>0</v>
      </c>
      <c r="G476" s="49">
        <f t="shared" si="247"/>
        <v>0</v>
      </c>
      <c r="H476" s="51"/>
      <c r="I476" s="202">
        <f>SUMIFS(Histo!L:L,Histo!A:A,B476,Histo!J:J,5.5)</f>
        <v>0</v>
      </c>
      <c r="J476" s="203"/>
      <c r="K476" s="203">
        <f>SUMIFS(Histo!M:M,Histo!A:A,B476,Histo!J:J,5.5)</f>
        <v>0</v>
      </c>
      <c r="L476" s="51"/>
      <c r="M476" s="51">
        <f>SUMIFS(Histo!N:N,Histo!A:A,B476,Histo!J:J,20)</f>
        <v>0</v>
      </c>
      <c r="N476" s="51"/>
      <c r="O476" s="240"/>
      <c r="P476" s="228"/>
      <c r="Q476" s="228"/>
      <c r="R476" s="226"/>
      <c r="S476" s="226"/>
    </row>
    <row r="477" spans="2:19" ht="17.25" thickBot="1">
      <c r="B477" s="11">
        <v>44458</v>
      </c>
      <c r="C477" s="248"/>
      <c r="D477" s="33" t="s">
        <v>113</v>
      </c>
      <c r="E477" s="14">
        <f t="shared" ref="E477:G477" si="248">SUM(E474:E476)</f>
        <v>0</v>
      </c>
      <c r="F477" s="14">
        <f t="shared" si="248"/>
        <v>0</v>
      </c>
      <c r="G477" s="14">
        <f t="shared" si="248"/>
        <v>0</v>
      </c>
      <c r="H477" s="51"/>
      <c r="I477" s="65">
        <f t="shared" ref="I477" si="249">SUM(I474:I476)</f>
        <v>0</v>
      </c>
      <c r="J477" s="56"/>
      <c r="K477" s="55">
        <f t="shared" ref="K477" si="250">SUM(K474:K476)</f>
        <v>0</v>
      </c>
      <c r="L477" s="56"/>
      <c r="M477" s="55">
        <f t="shared" ref="M477" si="251">SUM(M474:M476)</f>
        <v>0</v>
      </c>
      <c r="N477" s="51"/>
      <c r="O477" s="241"/>
      <c r="P477" s="229"/>
      <c r="Q477" s="229"/>
      <c r="R477" s="226"/>
      <c r="S477" s="226"/>
    </row>
    <row r="478" spans="2:19" ht="17.25" thickBot="1">
      <c r="B478" s="11">
        <f>C478</f>
        <v>44459</v>
      </c>
      <c r="C478" s="246">
        <v>44459</v>
      </c>
      <c r="D478" s="33">
        <v>20</v>
      </c>
      <c r="E478" s="14">
        <f>SUMIFS(Histo!F:F,Histo!A:A,B478,Histo!J:J,D478)</f>
        <v>0</v>
      </c>
      <c r="F478" s="13">
        <f t="shared" ref="F478:F480" si="252">E478/(1+(D478/100))</f>
        <v>0</v>
      </c>
      <c r="G478" s="49">
        <f t="shared" ref="G478:G480" si="253">E478-F478</f>
        <v>0</v>
      </c>
      <c r="H478" s="51"/>
      <c r="I478" s="202">
        <f>SUMIFS(Histo!L:L,Histo!A:A,B478,Histo!J:J,20)</f>
        <v>0</v>
      </c>
      <c r="J478" s="203"/>
      <c r="K478" s="203">
        <f>SUMIFS(Histo!M:M,Histo!A:A,B478,Histo!J:J,20)</f>
        <v>0</v>
      </c>
      <c r="L478" s="51"/>
      <c r="M478" s="51">
        <f>SUMIFS(Histo!N:N,Histo!A:A,B478,Histo!J:J,20)</f>
        <v>0</v>
      </c>
      <c r="N478" s="51"/>
      <c r="O478" s="239" t="e">
        <f>SUMIFS(Histo!F:F,Histo!A:A,C478,Histo!#REF!,$O$4)</f>
        <v>#REF!</v>
      </c>
      <c r="P478" s="227" t="e">
        <f>SUMIFS(Histo!F:F,Histo!A:A,C478,Histo!#REF!,"Cash")</f>
        <v>#REF!</v>
      </c>
      <c r="Q478" s="227" t="e">
        <f>SUMIFS(Histo!F:F,Histo!A:A,C478,Histo!#REF!,"CV")</f>
        <v>#REF!</v>
      </c>
      <c r="R478" s="226">
        <f>SUMIFS(Archive!B:B,Archive!E:E,C478,Archive!A:A,"arrhes")</f>
        <v>0</v>
      </c>
      <c r="S478" s="226">
        <f>SUMIFS(Archive!B:B,Archive!E:E,C478,Archive!A:A,"virement")</f>
        <v>0</v>
      </c>
    </row>
    <row r="479" spans="2:19" ht="17.25" thickBot="1">
      <c r="B479" s="11">
        <f>C478</f>
        <v>44459</v>
      </c>
      <c r="C479" s="247"/>
      <c r="D479" s="33">
        <v>10</v>
      </c>
      <c r="E479" s="14">
        <f>SUMIFS(Histo!F:F,Histo!A:A,B479,Histo!J:J,D479)</f>
        <v>0</v>
      </c>
      <c r="F479" s="13">
        <f t="shared" si="252"/>
        <v>0</v>
      </c>
      <c r="G479" s="49">
        <f t="shared" si="253"/>
        <v>0</v>
      </c>
      <c r="H479" s="51"/>
      <c r="I479" s="202">
        <f>SUMIFS(Histo!L:L,Histo!A:A,B479,Histo!J:J,10)</f>
        <v>0</v>
      </c>
      <c r="J479" s="203"/>
      <c r="K479" s="203">
        <f>SUMIFS(Histo!M:M,Histo!A:A,B479,Histo!J:J,10)</f>
        <v>0</v>
      </c>
      <c r="L479" s="51"/>
      <c r="M479" s="51">
        <f>SUMIFS(Histo!N:N,Histo!A:A,B479,Histo!J:J,10)</f>
        <v>0</v>
      </c>
      <c r="N479" s="51"/>
      <c r="O479" s="240"/>
      <c r="P479" s="228"/>
      <c r="Q479" s="228"/>
      <c r="R479" s="226"/>
      <c r="S479" s="226"/>
    </row>
    <row r="480" spans="2:19" ht="17.25" thickBot="1">
      <c r="B480" s="11">
        <f>C478</f>
        <v>44459</v>
      </c>
      <c r="C480" s="247"/>
      <c r="D480" s="33">
        <v>5.5</v>
      </c>
      <c r="E480" s="14">
        <f>SUMIFS(Histo!F:F,Histo!A:A,B480,Histo!J:J,D480)</f>
        <v>0</v>
      </c>
      <c r="F480" s="13">
        <f t="shared" si="252"/>
        <v>0</v>
      </c>
      <c r="G480" s="49">
        <f t="shared" si="253"/>
        <v>0</v>
      </c>
      <c r="H480" s="51"/>
      <c r="I480" s="202">
        <f>SUMIFS(Histo!L:L,Histo!A:A,B480,Histo!J:J,5.5)</f>
        <v>0</v>
      </c>
      <c r="J480" s="203"/>
      <c r="K480" s="203">
        <f>SUMIFS(Histo!M:M,Histo!A:A,B480,Histo!J:J,5.5)</f>
        <v>0</v>
      </c>
      <c r="L480" s="51"/>
      <c r="M480" s="51">
        <f>SUMIFS(Histo!N:N,Histo!A:A,B480,Histo!J:J,20)</f>
        <v>0</v>
      </c>
      <c r="N480" s="51"/>
      <c r="O480" s="240"/>
      <c r="P480" s="228"/>
      <c r="Q480" s="228"/>
      <c r="R480" s="226"/>
      <c r="S480" s="226"/>
    </row>
    <row r="481" spans="2:19" ht="17.25" thickBot="1">
      <c r="B481" s="11">
        <v>44459</v>
      </c>
      <c r="C481" s="248"/>
      <c r="D481" s="33" t="s">
        <v>113</v>
      </c>
      <c r="E481" s="14">
        <f t="shared" ref="E481:G481" si="254">SUM(E478:E480)</f>
        <v>0</v>
      </c>
      <c r="F481" s="14">
        <f t="shared" si="254"/>
        <v>0</v>
      </c>
      <c r="G481" s="14">
        <f t="shared" si="254"/>
        <v>0</v>
      </c>
      <c r="H481" s="51"/>
      <c r="I481" s="65">
        <f t="shared" ref="I481" si="255">SUM(I478:I480)</f>
        <v>0</v>
      </c>
      <c r="J481" s="56"/>
      <c r="K481" s="55">
        <f t="shared" ref="K481" si="256">SUM(K478:K480)</f>
        <v>0</v>
      </c>
      <c r="L481" s="56"/>
      <c r="M481" s="55">
        <f t="shared" ref="M481" si="257">SUM(M478:M480)</f>
        <v>0</v>
      </c>
      <c r="N481" s="51"/>
      <c r="O481" s="241"/>
      <c r="P481" s="229"/>
      <c r="Q481" s="229"/>
      <c r="R481" s="226"/>
      <c r="S481" s="226"/>
    </row>
    <row r="482" spans="2:19" ht="17.25" thickBot="1">
      <c r="B482" s="11">
        <f>C482</f>
        <v>44460</v>
      </c>
      <c r="C482" s="246">
        <v>44460</v>
      </c>
      <c r="D482" s="33">
        <v>20</v>
      </c>
      <c r="E482" s="14">
        <f>SUMIFS(Histo!F:F,Histo!A:A,B482,Histo!J:J,D482)</f>
        <v>0</v>
      </c>
      <c r="F482" s="13">
        <f t="shared" ref="F482:F484" si="258">E482/(1+(D482/100))</f>
        <v>0</v>
      </c>
      <c r="G482" s="49">
        <f t="shared" ref="G482:G484" si="259">E482-F482</f>
        <v>0</v>
      </c>
      <c r="H482" s="51"/>
      <c r="I482" s="202">
        <f>SUMIFS(Histo!L:L,Histo!A:A,B482,Histo!J:J,20)</f>
        <v>0</v>
      </c>
      <c r="J482" s="203"/>
      <c r="K482" s="203">
        <f>SUMIFS(Histo!M:M,Histo!A:A,B482,Histo!J:J,20)</f>
        <v>0</v>
      </c>
      <c r="L482" s="51"/>
      <c r="M482" s="51">
        <f>SUMIFS(Histo!N:N,Histo!A:A,B482,Histo!J:J,20)</f>
        <v>0</v>
      </c>
      <c r="N482" s="51"/>
      <c r="O482" s="239" t="e">
        <f>SUMIFS(Histo!F:F,Histo!A:A,C482,Histo!#REF!,$O$4)</f>
        <v>#REF!</v>
      </c>
      <c r="P482" s="227" t="e">
        <f>SUMIFS(Histo!F:F,Histo!A:A,C482,Histo!#REF!,"Cash")</f>
        <v>#REF!</v>
      </c>
      <c r="Q482" s="227" t="e">
        <f>SUMIFS(Histo!F:F,Histo!A:A,C482,Histo!#REF!,"CV")</f>
        <v>#REF!</v>
      </c>
      <c r="R482" s="226">
        <f>SUMIFS(Archive!B:B,Archive!E:E,C482,Archive!A:A,"arrhes")</f>
        <v>0</v>
      </c>
      <c r="S482" s="226">
        <f>SUMIFS(Archive!B:B,Archive!E:E,C482,Archive!A:A,"virement")</f>
        <v>0</v>
      </c>
    </row>
    <row r="483" spans="2:19" ht="17.25" thickBot="1">
      <c r="B483" s="11">
        <f>C482</f>
        <v>44460</v>
      </c>
      <c r="C483" s="247"/>
      <c r="D483" s="33">
        <v>10</v>
      </c>
      <c r="E483" s="14">
        <f>SUMIFS(Histo!F:F,Histo!A:A,B483,Histo!J:J,D483)</f>
        <v>0</v>
      </c>
      <c r="F483" s="13">
        <f t="shared" si="258"/>
        <v>0</v>
      </c>
      <c r="G483" s="49">
        <f t="shared" si="259"/>
        <v>0</v>
      </c>
      <c r="H483" s="51"/>
      <c r="I483" s="202">
        <f>SUMIFS(Histo!L:L,Histo!A:A,B483,Histo!J:J,10)</f>
        <v>0</v>
      </c>
      <c r="J483" s="203"/>
      <c r="K483" s="203">
        <f>SUMIFS(Histo!M:M,Histo!A:A,B483,Histo!J:J,10)</f>
        <v>0</v>
      </c>
      <c r="L483" s="51"/>
      <c r="M483" s="51">
        <f>SUMIFS(Histo!N:N,Histo!A:A,B483,Histo!J:J,10)</f>
        <v>0</v>
      </c>
      <c r="N483" s="51"/>
      <c r="O483" s="240"/>
      <c r="P483" s="228"/>
      <c r="Q483" s="228"/>
      <c r="R483" s="226"/>
      <c r="S483" s="226"/>
    </row>
    <row r="484" spans="2:19" ht="17.25" thickBot="1">
      <c r="B484" s="11">
        <f>C482</f>
        <v>44460</v>
      </c>
      <c r="C484" s="247"/>
      <c r="D484" s="33">
        <v>5.5</v>
      </c>
      <c r="E484" s="14">
        <f>SUMIFS(Histo!F:F,Histo!A:A,B484,Histo!J:J,D484)</f>
        <v>0</v>
      </c>
      <c r="F484" s="13">
        <f t="shared" si="258"/>
        <v>0</v>
      </c>
      <c r="G484" s="49">
        <f t="shared" si="259"/>
        <v>0</v>
      </c>
      <c r="H484" s="51"/>
      <c r="I484" s="202">
        <f>SUMIFS(Histo!L:L,Histo!A:A,B484,Histo!J:J,5.5)</f>
        <v>0</v>
      </c>
      <c r="J484" s="203"/>
      <c r="K484" s="203">
        <f>SUMIFS(Histo!M:M,Histo!A:A,B484,Histo!J:J,5.5)</f>
        <v>0</v>
      </c>
      <c r="L484" s="51"/>
      <c r="M484" s="51">
        <f>SUMIFS(Histo!N:N,Histo!A:A,B484,Histo!J:J,20)</f>
        <v>0</v>
      </c>
      <c r="N484" s="51"/>
      <c r="O484" s="240"/>
      <c r="P484" s="228"/>
      <c r="Q484" s="228"/>
      <c r="R484" s="226"/>
      <c r="S484" s="226"/>
    </row>
    <row r="485" spans="2:19" ht="17.25" thickBot="1">
      <c r="B485" s="11">
        <v>44460</v>
      </c>
      <c r="C485" s="248"/>
      <c r="D485" s="33" t="s">
        <v>113</v>
      </c>
      <c r="E485" s="14">
        <f t="shared" ref="E485:G485" si="260">SUM(E482:E484)</f>
        <v>0</v>
      </c>
      <c r="F485" s="14">
        <f t="shared" si="260"/>
        <v>0</v>
      </c>
      <c r="G485" s="14">
        <f t="shared" si="260"/>
        <v>0</v>
      </c>
      <c r="H485" s="51"/>
      <c r="I485" s="65">
        <f t="shared" ref="I485" si="261">SUM(I482:I484)</f>
        <v>0</v>
      </c>
      <c r="J485" s="56"/>
      <c r="K485" s="55">
        <f t="shared" ref="K485" si="262">SUM(K482:K484)</f>
        <v>0</v>
      </c>
      <c r="L485" s="56"/>
      <c r="M485" s="55">
        <f t="shared" ref="M485" si="263">SUM(M482:M484)</f>
        <v>0</v>
      </c>
      <c r="N485" s="51"/>
      <c r="O485" s="241"/>
      <c r="P485" s="229"/>
      <c r="Q485" s="229"/>
      <c r="R485" s="226"/>
      <c r="S485" s="226"/>
    </row>
    <row r="486" spans="2:19" ht="17.25" thickBot="1">
      <c r="B486" s="11">
        <f>C486</f>
        <v>44461</v>
      </c>
      <c r="C486" s="246">
        <v>44461</v>
      </c>
      <c r="D486" s="33">
        <v>20</v>
      </c>
      <c r="E486" s="14">
        <f>SUMIFS(Histo!F:F,Histo!A:A,B486,Histo!J:J,D486)</f>
        <v>0</v>
      </c>
      <c r="F486" s="13">
        <f t="shared" ref="F486:F488" si="264">E486/(1+(D486/100))</f>
        <v>0</v>
      </c>
      <c r="G486" s="49">
        <f t="shared" ref="G486:G488" si="265">E486-F486</f>
        <v>0</v>
      </c>
      <c r="H486" s="51"/>
      <c r="I486" s="202">
        <f>SUMIFS(Histo!L:L,Histo!A:A,B486,Histo!J:J,20)</f>
        <v>0</v>
      </c>
      <c r="J486" s="203"/>
      <c r="K486" s="203">
        <f>SUMIFS(Histo!M:M,Histo!A:A,B486,Histo!J:J,20)</f>
        <v>0</v>
      </c>
      <c r="L486" s="51"/>
      <c r="M486" s="51">
        <f>SUMIFS(Histo!N:N,Histo!A:A,B486,Histo!J:J,20)</f>
        <v>0</v>
      </c>
      <c r="N486" s="51"/>
      <c r="O486" s="239" t="e">
        <f>SUMIFS(Histo!F:F,Histo!A:A,C486,Histo!#REF!,$O$4)</f>
        <v>#REF!</v>
      </c>
      <c r="P486" s="227" t="e">
        <f>SUMIFS(Histo!F:F,Histo!A:A,C486,Histo!#REF!,"Cash")</f>
        <v>#REF!</v>
      </c>
      <c r="Q486" s="227" t="e">
        <f>SUMIFS(Histo!F:F,Histo!A:A,C486,Histo!#REF!,"CV")</f>
        <v>#REF!</v>
      </c>
      <c r="R486" s="226">
        <f>SUMIFS(Archive!B:B,Archive!E:E,C486,Archive!A:A,"arrhes")</f>
        <v>0</v>
      </c>
      <c r="S486" s="226">
        <f>SUMIFS(Archive!B:B,Archive!E:E,C486,Archive!A:A,"virement")</f>
        <v>0</v>
      </c>
    </row>
    <row r="487" spans="2:19" ht="17.25" thickBot="1">
      <c r="B487" s="11">
        <f>C486</f>
        <v>44461</v>
      </c>
      <c r="C487" s="247"/>
      <c r="D487" s="33">
        <v>10</v>
      </c>
      <c r="E487" s="14">
        <f>SUMIFS(Histo!F:F,Histo!A:A,B487,Histo!J:J,D487)</f>
        <v>0</v>
      </c>
      <c r="F487" s="13">
        <f t="shared" si="264"/>
        <v>0</v>
      </c>
      <c r="G487" s="49">
        <f t="shared" si="265"/>
        <v>0</v>
      </c>
      <c r="H487" s="51"/>
      <c r="I487" s="202">
        <f>SUMIFS(Histo!L:L,Histo!A:A,B487,Histo!J:J,10)</f>
        <v>0</v>
      </c>
      <c r="J487" s="203"/>
      <c r="K487" s="203">
        <f>SUMIFS(Histo!M:M,Histo!A:A,B487,Histo!J:J,10)</f>
        <v>0</v>
      </c>
      <c r="L487" s="51"/>
      <c r="M487" s="51">
        <f>SUMIFS(Histo!N:N,Histo!A:A,B487,Histo!J:J,10)</f>
        <v>0</v>
      </c>
      <c r="N487" s="51"/>
      <c r="O487" s="240"/>
      <c r="P487" s="228"/>
      <c r="Q487" s="228"/>
      <c r="R487" s="226"/>
      <c r="S487" s="226"/>
    </row>
    <row r="488" spans="2:19" ht="17.25" thickBot="1">
      <c r="B488" s="11">
        <f>C486</f>
        <v>44461</v>
      </c>
      <c r="C488" s="247"/>
      <c r="D488" s="33">
        <v>5.5</v>
      </c>
      <c r="E488" s="14">
        <f>SUMIFS(Histo!F:F,Histo!A:A,B488,Histo!J:J,D488)</f>
        <v>0</v>
      </c>
      <c r="F488" s="13">
        <f t="shared" si="264"/>
        <v>0</v>
      </c>
      <c r="G488" s="49">
        <f t="shared" si="265"/>
        <v>0</v>
      </c>
      <c r="H488" s="51"/>
      <c r="I488" s="202">
        <f>SUMIFS(Histo!L:L,Histo!A:A,B488,Histo!J:J,5.5)</f>
        <v>0</v>
      </c>
      <c r="J488" s="203"/>
      <c r="K488" s="203">
        <f>SUMIFS(Histo!M:M,Histo!A:A,B488,Histo!J:J,5.5)</f>
        <v>0</v>
      </c>
      <c r="L488" s="51"/>
      <c r="M488" s="51">
        <f>SUMIFS(Histo!N:N,Histo!A:A,B488,Histo!J:J,20)</f>
        <v>0</v>
      </c>
      <c r="N488" s="51"/>
      <c r="O488" s="240"/>
      <c r="P488" s="228"/>
      <c r="Q488" s="228"/>
      <c r="R488" s="226"/>
      <c r="S488" s="226"/>
    </row>
    <row r="489" spans="2:19" ht="17.25" thickBot="1">
      <c r="B489" s="11">
        <v>44461</v>
      </c>
      <c r="C489" s="248"/>
      <c r="D489" s="33" t="s">
        <v>113</v>
      </c>
      <c r="E489" s="14">
        <f t="shared" ref="E489:G489" si="266">SUM(E486:E488)</f>
        <v>0</v>
      </c>
      <c r="F489" s="14">
        <f t="shared" si="266"/>
        <v>0</v>
      </c>
      <c r="G489" s="14">
        <f t="shared" si="266"/>
        <v>0</v>
      </c>
      <c r="H489" s="51"/>
      <c r="I489" s="65">
        <f t="shared" ref="I489" si="267">SUM(I486:I488)</f>
        <v>0</v>
      </c>
      <c r="J489" s="56"/>
      <c r="K489" s="55">
        <f t="shared" ref="K489" si="268">SUM(K486:K488)</f>
        <v>0</v>
      </c>
      <c r="L489" s="56"/>
      <c r="M489" s="55">
        <f t="shared" ref="M489" si="269">SUM(M486:M488)</f>
        <v>0</v>
      </c>
      <c r="N489" s="51"/>
      <c r="O489" s="241"/>
      <c r="P489" s="229"/>
      <c r="Q489" s="229"/>
      <c r="R489" s="226"/>
      <c r="S489" s="226"/>
    </row>
    <row r="490" spans="2:19" ht="17.25" thickBot="1">
      <c r="B490" s="11">
        <f>C490</f>
        <v>44462</v>
      </c>
      <c r="C490" s="246">
        <v>44462</v>
      </c>
      <c r="D490" s="33">
        <v>20</v>
      </c>
      <c r="E490" s="14">
        <f>SUMIFS(Histo!F:F,Histo!A:A,B490,Histo!J:J,D490)</f>
        <v>0</v>
      </c>
      <c r="F490" s="13">
        <f t="shared" ref="F490:F492" si="270">E490/(1+(D490/100))</f>
        <v>0</v>
      </c>
      <c r="G490" s="49">
        <f t="shared" ref="G490:G492" si="271">E490-F490</f>
        <v>0</v>
      </c>
      <c r="H490" s="51"/>
      <c r="I490" s="202">
        <f>SUMIFS(Histo!L:L,Histo!A:A,B490,Histo!J:J,20)</f>
        <v>0</v>
      </c>
      <c r="J490" s="203"/>
      <c r="K490" s="203">
        <f>SUMIFS(Histo!M:M,Histo!A:A,B490,Histo!J:J,20)</f>
        <v>0</v>
      </c>
      <c r="L490" s="51"/>
      <c r="M490" s="51">
        <f>SUMIFS(Histo!N:N,Histo!A:A,B490,Histo!J:J,20)</f>
        <v>0</v>
      </c>
      <c r="N490" s="51"/>
      <c r="O490" s="239" t="e">
        <f>SUMIFS(Histo!F:F,Histo!A:A,C490,Histo!#REF!,$O$4)</f>
        <v>#REF!</v>
      </c>
      <c r="P490" s="227" t="e">
        <f>SUMIFS(Histo!F:F,Histo!A:A,C490,Histo!#REF!,"Cash")</f>
        <v>#REF!</v>
      </c>
      <c r="Q490" s="227" t="e">
        <f>SUMIFS(Histo!F:F,Histo!A:A,C490,Histo!#REF!,"CV")</f>
        <v>#REF!</v>
      </c>
      <c r="R490" s="226">
        <f>SUMIFS(Archive!B:B,Archive!E:E,C490,Archive!A:A,"arrhes")</f>
        <v>0</v>
      </c>
      <c r="S490" s="226">
        <f>SUMIFS(Archive!B:B,Archive!E:E,C490,Archive!A:A,"virement")</f>
        <v>0</v>
      </c>
    </row>
    <row r="491" spans="2:19" ht="17.25" thickBot="1">
      <c r="B491" s="11">
        <f>C490</f>
        <v>44462</v>
      </c>
      <c r="C491" s="247"/>
      <c r="D491" s="33">
        <v>10</v>
      </c>
      <c r="E491" s="14">
        <f>SUMIFS(Histo!F:F,Histo!A:A,B491,Histo!J:J,D491)</f>
        <v>0</v>
      </c>
      <c r="F491" s="13">
        <f t="shared" si="270"/>
        <v>0</v>
      </c>
      <c r="G491" s="49">
        <f t="shared" si="271"/>
        <v>0</v>
      </c>
      <c r="H491" s="51"/>
      <c r="I491" s="202">
        <f>SUMIFS(Histo!L:L,Histo!A:A,B491,Histo!J:J,10)</f>
        <v>0</v>
      </c>
      <c r="J491" s="203"/>
      <c r="K491" s="203">
        <f>SUMIFS(Histo!M:M,Histo!A:A,B491,Histo!J:J,10)</f>
        <v>0</v>
      </c>
      <c r="L491" s="51"/>
      <c r="M491" s="51">
        <f>SUMIFS(Histo!N:N,Histo!A:A,B491,Histo!J:J,10)</f>
        <v>0</v>
      </c>
      <c r="N491" s="51"/>
      <c r="O491" s="240"/>
      <c r="P491" s="228"/>
      <c r="Q491" s="228"/>
      <c r="R491" s="226"/>
      <c r="S491" s="226"/>
    </row>
    <row r="492" spans="2:19" ht="17.25" thickBot="1">
      <c r="B492" s="11">
        <f>C490</f>
        <v>44462</v>
      </c>
      <c r="C492" s="247"/>
      <c r="D492" s="33">
        <v>5.5</v>
      </c>
      <c r="E492" s="14">
        <f>SUMIFS(Histo!F:F,Histo!A:A,B492,Histo!J:J,D492)</f>
        <v>0</v>
      </c>
      <c r="F492" s="13">
        <f t="shared" si="270"/>
        <v>0</v>
      </c>
      <c r="G492" s="49">
        <f t="shared" si="271"/>
        <v>0</v>
      </c>
      <c r="H492" s="51"/>
      <c r="I492" s="202">
        <f>SUMIFS(Histo!L:L,Histo!A:A,B492,Histo!J:J,5.5)</f>
        <v>0</v>
      </c>
      <c r="J492" s="203"/>
      <c r="K492" s="203">
        <f>SUMIFS(Histo!M:M,Histo!A:A,B492,Histo!J:J,5.5)</f>
        <v>0</v>
      </c>
      <c r="L492" s="51"/>
      <c r="M492" s="51">
        <f>SUMIFS(Histo!N:N,Histo!A:A,B492,Histo!J:J,20)</f>
        <v>0</v>
      </c>
      <c r="N492" s="51"/>
      <c r="O492" s="240"/>
      <c r="P492" s="228"/>
      <c r="Q492" s="228"/>
      <c r="R492" s="226"/>
      <c r="S492" s="226"/>
    </row>
    <row r="493" spans="2:19" ht="17.25" thickBot="1">
      <c r="B493" s="11">
        <v>44462</v>
      </c>
      <c r="C493" s="248"/>
      <c r="D493" s="33" t="s">
        <v>113</v>
      </c>
      <c r="E493" s="14">
        <f t="shared" ref="E493:G493" si="272">SUM(E490:E492)</f>
        <v>0</v>
      </c>
      <c r="F493" s="14">
        <f t="shared" si="272"/>
        <v>0</v>
      </c>
      <c r="G493" s="14">
        <f t="shared" si="272"/>
        <v>0</v>
      </c>
      <c r="H493" s="51"/>
      <c r="I493" s="65">
        <f t="shared" ref="I493" si="273">SUM(I490:I492)</f>
        <v>0</v>
      </c>
      <c r="J493" s="56"/>
      <c r="K493" s="55">
        <f t="shared" ref="K493" si="274">SUM(K490:K492)</f>
        <v>0</v>
      </c>
      <c r="L493" s="56"/>
      <c r="M493" s="55">
        <f t="shared" ref="M493" si="275">SUM(M490:M492)</f>
        <v>0</v>
      </c>
      <c r="N493" s="51"/>
      <c r="O493" s="241"/>
      <c r="P493" s="229"/>
      <c r="Q493" s="229"/>
      <c r="R493" s="226"/>
      <c r="S493" s="226"/>
    </row>
    <row r="494" spans="2:19" ht="17.25" thickBot="1">
      <c r="B494" s="11">
        <f>C494</f>
        <v>44463</v>
      </c>
      <c r="C494" s="246">
        <v>44463</v>
      </c>
      <c r="D494" s="33">
        <v>20</v>
      </c>
      <c r="E494" s="14">
        <f>SUMIFS(Histo!F:F,Histo!A:A,B494,Histo!J:J,D494)</f>
        <v>0</v>
      </c>
      <c r="F494" s="13">
        <f t="shared" ref="F494:F496" si="276">E494/(1+(D494/100))</f>
        <v>0</v>
      </c>
      <c r="G494" s="49">
        <f t="shared" ref="G494:G496" si="277">E494-F494</f>
        <v>0</v>
      </c>
      <c r="H494" s="51"/>
      <c r="I494" s="202">
        <f>SUMIFS(Histo!L:L,Histo!A:A,B494,Histo!J:J,20)</f>
        <v>0</v>
      </c>
      <c r="J494" s="203"/>
      <c r="K494" s="203">
        <f>SUMIFS(Histo!M:M,Histo!A:A,B494,Histo!J:J,20)</f>
        <v>0</v>
      </c>
      <c r="L494" s="51"/>
      <c r="M494" s="51">
        <f>SUMIFS(Histo!N:N,Histo!A:A,B494,Histo!J:J,20)</f>
        <v>0</v>
      </c>
      <c r="N494" s="51"/>
      <c r="O494" s="239" t="e">
        <f>SUMIFS(Histo!F:F,Histo!A:A,C494,Histo!#REF!,$O$4)</f>
        <v>#REF!</v>
      </c>
      <c r="P494" s="227" t="e">
        <f>SUMIFS(Histo!F:F,Histo!A:A,C494,Histo!#REF!,"Cash")</f>
        <v>#REF!</v>
      </c>
      <c r="Q494" s="227" t="e">
        <f>SUMIFS(Histo!F:F,Histo!A:A,C494,Histo!#REF!,"CV")</f>
        <v>#REF!</v>
      </c>
      <c r="R494" s="226">
        <f>SUMIFS(Archive!B:B,Archive!E:E,C494,Archive!A:A,"arrhes")</f>
        <v>0</v>
      </c>
      <c r="S494" s="226">
        <f>SUMIFS(Archive!B:B,Archive!E:E,C494,Archive!A:A,"virement")</f>
        <v>0</v>
      </c>
    </row>
    <row r="495" spans="2:19" ht="17.25" thickBot="1">
      <c r="B495" s="11">
        <f>C494</f>
        <v>44463</v>
      </c>
      <c r="C495" s="247"/>
      <c r="D495" s="33">
        <v>10</v>
      </c>
      <c r="E495" s="14">
        <f>SUMIFS(Histo!F:F,Histo!A:A,B495,Histo!J:J,D495)</f>
        <v>0</v>
      </c>
      <c r="F495" s="13">
        <f t="shared" si="276"/>
        <v>0</v>
      </c>
      <c r="G495" s="49">
        <f t="shared" si="277"/>
        <v>0</v>
      </c>
      <c r="H495" s="51"/>
      <c r="I495" s="202">
        <f>SUMIFS(Histo!L:L,Histo!A:A,B495,Histo!J:J,10)</f>
        <v>0</v>
      </c>
      <c r="J495" s="203"/>
      <c r="K495" s="203">
        <f>SUMIFS(Histo!M:M,Histo!A:A,B495,Histo!J:J,10)</f>
        <v>0</v>
      </c>
      <c r="L495" s="51"/>
      <c r="M495" s="51">
        <f>SUMIFS(Histo!N:N,Histo!A:A,B495,Histo!J:J,10)</f>
        <v>0</v>
      </c>
      <c r="N495" s="51"/>
      <c r="O495" s="240"/>
      <c r="P495" s="228"/>
      <c r="Q495" s="228"/>
      <c r="R495" s="226"/>
      <c r="S495" s="226"/>
    </row>
    <row r="496" spans="2:19" ht="17.25" thickBot="1">
      <c r="B496" s="11">
        <f>C494</f>
        <v>44463</v>
      </c>
      <c r="C496" s="247"/>
      <c r="D496" s="33">
        <v>5.5</v>
      </c>
      <c r="E496" s="14">
        <f>SUMIFS(Histo!F:F,Histo!A:A,B496,Histo!J:J,D496)</f>
        <v>0</v>
      </c>
      <c r="F496" s="13">
        <f t="shared" si="276"/>
        <v>0</v>
      </c>
      <c r="G496" s="49">
        <f t="shared" si="277"/>
        <v>0</v>
      </c>
      <c r="H496" s="51"/>
      <c r="I496" s="202">
        <f>SUMIFS(Histo!L:L,Histo!A:A,B496,Histo!J:J,5.5)</f>
        <v>0</v>
      </c>
      <c r="J496" s="203"/>
      <c r="K496" s="203">
        <f>SUMIFS(Histo!M:M,Histo!A:A,B496,Histo!J:J,5.5)</f>
        <v>0</v>
      </c>
      <c r="L496" s="51"/>
      <c r="M496" s="51">
        <f>SUMIFS(Histo!N:N,Histo!A:A,B496,Histo!J:J,20)</f>
        <v>0</v>
      </c>
      <c r="N496" s="51"/>
      <c r="O496" s="240"/>
      <c r="P496" s="228"/>
      <c r="Q496" s="228"/>
      <c r="R496" s="226"/>
      <c r="S496" s="226"/>
    </row>
    <row r="497" spans="2:19" ht="17.25" thickBot="1">
      <c r="B497" s="11">
        <v>44463</v>
      </c>
      <c r="C497" s="248"/>
      <c r="D497" s="33" t="s">
        <v>113</v>
      </c>
      <c r="E497" s="14">
        <f t="shared" ref="E497:G497" si="278">SUM(E494:E496)</f>
        <v>0</v>
      </c>
      <c r="F497" s="14">
        <f t="shared" si="278"/>
        <v>0</v>
      </c>
      <c r="G497" s="14">
        <f t="shared" si="278"/>
        <v>0</v>
      </c>
      <c r="H497" s="51"/>
      <c r="I497" s="65">
        <f t="shared" ref="I497" si="279">SUM(I494:I496)</f>
        <v>0</v>
      </c>
      <c r="J497" s="56"/>
      <c r="K497" s="55">
        <f t="shared" ref="K497" si="280">SUM(K494:K496)</f>
        <v>0</v>
      </c>
      <c r="L497" s="56"/>
      <c r="M497" s="55">
        <f t="shared" ref="M497" si="281">SUM(M494:M496)</f>
        <v>0</v>
      </c>
      <c r="N497" s="51"/>
      <c r="O497" s="241"/>
      <c r="P497" s="229"/>
      <c r="Q497" s="229"/>
      <c r="R497" s="226"/>
      <c r="S497" s="226"/>
    </row>
    <row r="498" spans="2:19" ht="17.25" thickBot="1">
      <c r="B498" s="11">
        <f>C498</f>
        <v>44464</v>
      </c>
      <c r="C498" s="246">
        <v>44464</v>
      </c>
      <c r="D498" s="33">
        <v>20</v>
      </c>
      <c r="E498" s="14">
        <f>SUMIFS(Histo!F:F,Histo!A:A,B498,Histo!J:J,D498)</f>
        <v>0</v>
      </c>
      <c r="F498" s="13">
        <f t="shared" ref="F498:F500" si="282">E498/(1+(D498/100))</f>
        <v>0</v>
      </c>
      <c r="G498" s="49">
        <f t="shared" ref="G498:G500" si="283">E498-F498</f>
        <v>0</v>
      </c>
      <c r="H498" s="51"/>
      <c r="I498" s="202">
        <f>SUMIFS(Histo!L:L,Histo!A:A,B498,Histo!J:J,20)</f>
        <v>0</v>
      </c>
      <c r="J498" s="203"/>
      <c r="K498" s="203">
        <f>SUMIFS(Histo!M:M,Histo!A:A,B498,Histo!J:J,20)</f>
        <v>0</v>
      </c>
      <c r="L498" s="51"/>
      <c r="M498" s="51">
        <f>SUMIFS(Histo!N:N,Histo!A:A,B498,Histo!J:J,20)</f>
        <v>0</v>
      </c>
      <c r="N498" s="51"/>
      <c r="O498" s="239" t="e">
        <f>SUMIFS(Histo!F:F,Histo!A:A,C498,Histo!#REF!,$O$4)</f>
        <v>#REF!</v>
      </c>
      <c r="P498" s="227" t="e">
        <f>SUMIFS(Histo!F:F,Histo!A:A,C498,Histo!#REF!,"Cash")</f>
        <v>#REF!</v>
      </c>
      <c r="Q498" s="227" t="e">
        <f>SUMIFS(Histo!F:F,Histo!A:A,C498,Histo!#REF!,"CV")</f>
        <v>#REF!</v>
      </c>
      <c r="R498" s="226">
        <f>SUMIFS(Archive!B:B,Archive!E:E,C498,Archive!A:A,"arrhes")</f>
        <v>0</v>
      </c>
      <c r="S498" s="226">
        <f>SUMIFS(Archive!B:B,Archive!E:E,C498,Archive!A:A,"virement")</f>
        <v>0</v>
      </c>
    </row>
    <row r="499" spans="2:19" ht="17.25" thickBot="1">
      <c r="B499" s="11">
        <f>C498</f>
        <v>44464</v>
      </c>
      <c r="C499" s="247"/>
      <c r="D499" s="33">
        <v>10</v>
      </c>
      <c r="E499" s="14">
        <f>SUMIFS(Histo!F:F,Histo!A:A,B499,Histo!J:J,D499)</f>
        <v>0</v>
      </c>
      <c r="F499" s="13">
        <f t="shared" si="282"/>
        <v>0</v>
      </c>
      <c r="G499" s="49">
        <f t="shared" si="283"/>
        <v>0</v>
      </c>
      <c r="H499" s="51"/>
      <c r="I499" s="202">
        <f>SUMIFS(Histo!L:L,Histo!A:A,B499,Histo!J:J,10)</f>
        <v>0</v>
      </c>
      <c r="J499" s="203"/>
      <c r="K499" s="203">
        <f>SUMIFS(Histo!M:M,Histo!A:A,B499,Histo!J:J,10)</f>
        <v>0</v>
      </c>
      <c r="L499" s="51"/>
      <c r="M499" s="51">
        <f>SUMIFS(Histo!N:N,Histo!A:A,B499,Histo!J:J,10)</f>
        <v>0</v>
      </c>
      <c r="N499" s="51"/>
      <c r="O499" s="240"/>
      <c r="P499" s="228"/>
      <c r="Q499" s="228"/>
      <c r="R499" s="226"/>
      <c r="S499" s="226"/>
    </row>
    <row r="500" spans="2:19" ht="17.25" thickBot="1">
      <c r="B500" s="11">
        <f>C498</f>
        <v>44464</v>
      </c>
      <c r="C500" s="247"/>
      <c r="D500" s="33">
        <v>5.5</v>
      </c>
      <c r="E500" s="14">
        <f>SUMIFS(Histo!F:F,Histo!A:A,B500,Histo!J:J,D500)</f>
        <v>0</v>
      </c>
      <c r="F500" s="13">
        <f t="shared" si="282"/>
        <v>0</v>
      </c>
      <c r="G500" s="49">
        <f t="shared" si="283"/>
        <v>0</v>
      </c>
      <c r="H500" s="51"/>
      <c r="I500" s="202">
        <f>SUMIFS(Histo!L:L,Histo!A:A,B500,Histo!J:J,5.5)</f>
        <v>0</v>
      </c>
      <c r="J500" s="203"/>
      <c r="K500" s="203">
        <f>SUMIFS(Histo!M:M,Histo!A:A,B500,Histo!J:J,5.5)</f>
        <v>0</v>
      </c>
      <c r="L500" s="51"/>
      <c r="M500" s="51">
        <f>SUMIFS(Histo!N:N,Histo!A:A,B500,Histo!J:J,20)</f>
        <v>0</v>
      </c>
      <c r="N500" s="51"/>
      <c r="O500" s="240"/>
      <c r="P500" s="228"/>
      <c r="Q500" s="228"/>
      <c r="R500" s="226"/>
      <c r="S500" s="226"/>
    </row>
    <row r="501" spans="2:19" ht="17.25" thickBot="1">
      <c r="B501" s="11">
        <v>44464</v>
      </c>
      <c r="C501" s="248"/>
      <c r="D501" s="33" t="s">
        <v>113</v>
      </c>
      <c r="E501" s="14">
        <f t="shared" ref="E501:G501" si="284">SUM(E498:E500)</f>
        <v>0</v>
      </c>
      <c r="F501" s="14">
        <f t="shared" si="284"/>
        <v>0</v>
      </c>
      <c r="G501" s="14">
        <f t="shared" si="284"/>
        <v>0</v>
      </c>
      <c r="H501" s="51"/>
      <c r="I501" s="65">
        <f t="shared" ref="I501" si="285">SUM(I498:I500)</f>
        <v>0</v>
      </c>
      <c r="J501" s="56"/>
      <c r="K501" s="55">
        <f t="shared" ref="K501" si="286">SUM(K498:K500)</f>
        <v>0</v>
      </c>
      <c r="L501" s="56"/>
      <c r="M501" s="55">
        <f t="shared" ref="M501" si="287">SUM(M498:M500)</f>
        <v>0</v>
      </c>
      <c r="N501" s="51"/>
      <c r="O501" s="241"/>
      <c r="P501" s="229"/>
      <c r="Q501" s="229"/>
      <c r="R501" s="226"/>
      <c r="S501" s="226"/>
    </row>
    <row r="502" spans="2:19" ht="17.25" thickBot="1">
      <c r="B502" s="11">
        <f>C502</f>
        <v>44465</v>
      </c>
      <c r="C502" s="246">
        <v>44465</v>
      </c>
      <c r="D502" s="33">
        <v>20</v>
      </c>
      <c r="E502" s="14">
        <f>SUMIFS(Histo!F:F,Histo!A:A,B502,Histo!J:J,D502)</f>
        <v>0</v>
      </c>
      <c r="F502" s="13">
        <f t="shared" ref="F502:F504" si="288">E502/(1+(D502/100))</f>
        <v>0</v>
      </c>
      <c r="G502" s="49">
        <f t="shared" ref="G502:G504" si="289">E502-F502</f>
        <v>0</v>
      </c>
      <c r="H502" s="51"/>
      <c r="I502" s="202">
        <f>SUMIFS(Histo!L:L,Histo!A:A,B502,Histo!J:J,20)</f>
        <v>0</v>
      </c>
      <c r="J502" s="203"/>
      <c r="K502" s="203">
        <f>SUMIFS(Histo!M:M,Histo!A:A,B502,Histo!J:J,20)</f>
        <v>0</v>
      </c>
      <c r="L502" s="51"/>
      <c r="M502" s="51">
        <f>SUMIFS(Histo!N:N,Histo!A:A,B502,Histo!J:J,20)</f>
        <v>0</v>
      </c>
      <c r="N502" s="51"/>
      <c r="O502" s="239" t="e">
        <f>SUMIFS(Histo!F:F,Histo!A:A,C502,Histo!#REF!,$O$4)</f>
        <v>#REF!</v>
      </c>
      <c r="P502" s="227" t="e">
        <f>SUMIFS(Histo!F:F,Histo!A:A,C502,Histo!#REF!,"Cash")</f>
        <v>#REF!</v>
      </c>
      <c r="Q502" s="227" t="e">
        <f>SUMIFS(Histo!F:F,Histo!A:A,C502,Histo!#REF!,"CV")</f>
        <v>#REF!</v>
      </c>
      <c r="R502" s="226">
        <f>SUMIFS(Archive!B:B,Archive!E:E,C502,Archive!A:A,"arrhes")</f>
        <v>0</v>
      </c>
      <c r="S502" s="226">
        <f>SUMIFS(Archive!B:B,Archive!E:E,C502,Archive!A:A,"virement")</f>
        <v>0</v>
      </c>
    </row>
    <row r="503" spans="2:19" ht="17.25" thickBot="1">
      <c r="B503" s="11">
        <f>C502</f>
        <v>44465</v>
      </c>
      <c r="C503" s="247"/>
      <c r="D503" s="33">
        <v>10</v>
      </c>
      <c r="E503" s="14">
        <f>SUMIFS(Histo!F:F,Histo!A:A,B503,Histo!J:J,D503)</f>
        <v>0</v>
      </c>
      <c r="F503" s="13">
        <f t="shared" si="288"/>
        <v>0</v>
      </c>
      <c r="G503" s="49">
        <f t="shared" si="289"/>
        <v>0</v>
      </c>
      <c r="H503" s="51"/>
      <c r="I503" s="202">
        <f>SUMIFS(Histo!L:L,Histo!A:A,B503,Histo!J:J,10)</f>
        <v>0</v>
      </c>
      <c r="J503" s="203"/>
      <c r="K503" s="203">
        <f>SUMIFS(Histo!M:M,Histo!A:A,B503,Histo!J:J,10)</f>
        <v>0</v>
      </c>
      <c r="L503" s="51"/>
      <c r="M503" s="51">
        <f>SUMIFS(Histo!N:N,Histo!A:A,B503,Histo!J:J,10)</f>
        <v>0</v>
      </c>
      <c r="N503" s="51"/>
      <c r="O503" s="240"/>
      <c r="P503" s="228"/>
      <c r="Q503" s="228"/>
      <c r="R503" s="226"/>
      <c r="S503" s="226"/>
    </row>
    <row r="504" spans="2:19" ht="17.25" thickBot="1">
      <c r="B504" s="11">
        <f>C502</f>
        <v>44465</v>
      </c>
      <c r="C504" s="247"/>
      <c r="D504" s="33">
        <v>5.5</v>
      </c>
      <c r="E504" s="14">
        <f>SUMIFS(Histo!F:F,Histo!A:A,B504,Histo!J:J,D504)</f>
        <v>0</v>
      </c>
      <c r="F504" s="13">
        <f t="shared" si="288"/>
        <v>0</v>
      </c>
      <c r="G504" s="49">
        <f t="shared" si="289"/>
        <v>0</v>
      </c>
      <c r="H504" s="51"/>
      <c r="I504" s="202">
        <f>SUMIFS(Histo!L:L,Histo!A:A,B504,Histo!J:J,5.5)</f>
        <v>0</v>
      </c>
      <c r="J504" s="203"/>
      <c r="K504" s="203">
        <f>SUMIFS(Histo!M:M,Histo!A:A,B504,Histo!J:J,5.5)</f>
        <v>0</v>
      </c>
      <c r="L504" s="51"/>
      <c r="M504" s="51">
        <f>SUMIFS(Histo!N:N,Histo!A:A,B504,Histo!J:J,20)</f>
        <v>0</v>
      </c>
      <c r="N504" s="51"/>
      <c r="O504" s="240"/>
      <c r="P504" s="228"/>
      <c r="Q504" s="228"/>
      <c r="R504" s="226"/>
      <c r="S504" s="226"/>
    </row>
    <row r="505" spans="2:19" ht="17.25" thickBot="1">
      <c r="B505" s="11">
        <v>44465</v>
      </c>
      <c r="C505" s="248"/>
      <c r="D505" s="33" t="s">
        <v>113</v>
      </c>
      <c r="E505" s="14">
        <f t="shared" ref="E505:G505" si="290">SUM(E502:E504)</f>
        <v>0</v>
      </c>
      <c r="F505" s="14">
        <f t="shared" si="290"/>
        <v>0</v>
      </c>
      <c r="G505" s="14">
        <f t="shared" si="290"/>
        <v>0</v>
      </c>
      <c r="H505" s="51"/>
      <c r="I505" s="65">
        <f t="shared" ref="I505" si="291">SUM(I502:I504)</f>
        <v>0</v>
      </c>
      <c r="J505" s="56"/>
      <c r="K505" s="55">
        <f t="shared" ref="K505" si="292">SUM(K502:K504)</f>
        <v>0</v>
      </c>
      <c r="L505" s="56"/>
      <c r="M505" s="55">
        <f t="shared" ref="M505" si="293">SUM(M502:M504)</f>
        <v>0</v>
      </c>
      <c r="N505" s="51"/>
      <c r="O505" s="241"/>
      <c r="P505" s="229"/>
      <c r="Q505" s="229"/>
      <c r="R505" s="226"/>
      <c r="S505" s="226"/>
    </row>
    <row r="506" spans="2:19" ht="17.25" thickBot="1">
      <c r="B506" s="11">
        <f>C506</f>
        <v>44466</v>
      </c>
      <c r="C506" s="246">
        <v>44466</v>
      </c>
      <c r="D506" s="33">
        <v>20</v>
      </c>
      <c r="E506" s="14">
        <f>SUMIFS(Histo!F:F,Histo!A:A,B506,Histo!J:J,D506)</f>
        <v>0</v>
      </c>
      <c r="F506" s="13">
        <f t="shared" ref="F506:F508" si="294">E506/(1+(D506/100))</f>
        <v>0</v>
      </c>
      <c r="G506" s="49">
        <f t="shared" ref="G506:G508" si="295">E506-F506</f>
        <v>0</v>
      </c>
      <c r="H506" s="51"/>
      <c r="I506" s="202">
        <f>SUMIFS(Histo!L:L,Histo!A:A,B506,Histo!J:J,20)</f>
        <v>0</v>
      </c>
      <c r="J506" s="203"/>
      <c r="K506" s="203">
        <f>SUMIFS(Histo!M:M,Histo!A:A,B506,Histo!J:J,20)</f>
        <v>0</v>
      </c>
      <c r="L506" s="51"/>
      <c r="M506" s="51">
        <f>SUMIFS(Histo!N:N,Histo!A:A,B506,Histo!J:J,20)</f>
        <v>0</v>
      </c>
      <c r="N506" s="51"/>
      <c r="O506" s="239" t="e">
        <f>SUMIFS(Histo!F:F,Histo!A:A,C506,Histo!#REF!,$O$4)</f>
        <v>#REF!</v>
      </c>
      <c r="P506" s="227" t="e">
        <f>SUMIFS(Histo!F:F,Histo!A:A,C506,Histo!#REF!,"Cash")</f>
        <v>#REF!</v>
      </c>
      <c r="Q506" s="227" t="e">
        <f>SUMIFS(Histo!F:F,Histo!A:A,C506,Histo!#REF!,"CV")</f>
        <v>#REF!</v>
      </c>
      <c r="R506" s="226">
        <f>SUMIFS(Archive!B:B,Archive!E:E,C506,Archive!A:A,"arrhes")</f>
        <v>0</v>
      </c>
      <c r="S506" s="226">
        <f>SUMIFS(Archive!B:B,Archive!E:E,C506,Archive!A:A,"virement")</f>
        <v>0</v>
      </c>
    </row>
    <row r="507" spans="2:19" ht="17.25" thickBot="1">
      <c r="B507" s="11">
        <f>C506</f>
        <v>44466</v>
      </c>
      <c r="C507" s="247"/>
      <c r="D507" s="33">
        <v>10</v>
      </c>
      <c r="E507" s="14">
        <f>SUMIFS(Histo!F:F,Histo!A:A,B507,Histo!J:J,D507)</f>
        <v>0</v>
      </c>
      <c r="F507" s="13">
        <f t="shared" si="294"/>
        <v>0</v>
      </c>
      <c r="G507" s="49">
        <f t="shared" si="295"/>
        <v>0</v>
      </c>
      <c r="H507" s="51"/>
      <c r="I507" s="202">
        <f>SUMIFS(Histo!L:L,Histo!A:A,B507,Histo!J:J,10)</f>
        <v>0</v>
      </c>
      <c r="J507" s="203"/>
      <c r="K507" s="203">
        <f>SUMIFS(Histo!M:M,Histo!A:A,B507,Histo!J:J,10)</f>
        <v>0</v>
      </c>
      <c r="L507" s="51"/>
      <c r="M507" s="51">
        <f>SUMIFS(Histo!N:N,Histo!A:A,B507,Histo!J:J,10)</f>
        <v>0</v>
      </c>
      <c r="N507" s="51"/>
      <c r="O507" s="240"/>
      <c r="P507" s="228"/>
      <c r="Q507" s="228"/>
      <c r="R507" s="226"/>
      <c r="S507" s="226"/>
    </row>
    <row r="508" spans="2:19" ht="17.25" thickBot="1">
      <c r="B508" s="11">
        <f>C506</f>
        <v>44466</v>
      </c>
      <c r="C508" s="247"/>
      <c r="D508" s="33">
        <v>5.5</v>
      </c>
      <c r="E508" s="14">
        <f>SUMIFS(Histo!F:F,Histo!A:A,B508,Histo!J:J,D508)</f>
        <v>0</v>
      </c>
      <c r="F508" s="13">
        <f t="shared" si="294"/>
        <v>0</v>
      </c>
      <c r="G508" s="49">
        <f t="shared" si="295"/>
        <v>0</v>
      </c>
      <c r="H508" s="51"/>
      <c r="I508" s="202">
        <f>SUMIFS(Histo!L:L,Histo!A:A,B508,Histo!J:J,5.5)</f>
        <v>0</v>
      </c>
      <c r="J508" s="203"/>
      <c r="K508" s="203">
        <f>SUMIFS(Histo!M:M,Histo!A:A,B508,Histo!J:J,5.5)</f>
        <v>0</v>
      </c>
      <c r="L508" s="51"/>
      <c r="M508" s="51">
        <f>SUMIFS(Histo!N:N,Histo!A:A,B508,Histo!J:J,20)</f>
        <v>0</v>
      </c>
      <c r="N508" s="51"/>
      <c r="O508" s="240"/>
      <c r="P508" s="228"/>
      <c r="Q508" s="228"/>
      <c r="R508" s="226"/>
      <c r="S508" s="226"/>
    </row>
    <row r="509" spans="2:19" ht="17.25" thickBot="1">
      <c r="B509" s="11">
        <v>44466</v>
      </c>
      <c r="C509" s="248"/>
      <c r="D509" s="33" t="s">
        <v>113</v>
      </c>
      <c r="E509" s="14">
        <f t="shared" ref="E509:G509" si="296">SUM(E506:E508)</f>
        <v>0</v>
      </c>
      <c r="F509" s="14">
        <f t="shared" si="296"/>
        <v>0</v>
      </c>
      <c r="G509" s="14">
        <f t="shared" si="296"/>
        <v>0</v>
      </c>
      <c r="H509" s="51"/>
      <c r="I509" s="65">
        <f t="shared" ref="I509" si="297">SUM(I506:I508)</f>
        <v>0</v>
      </c>
      <c r="J509" s="56"/>
      <c r="K509" s="55">
        <f t="shared" ref="K509" si="298">SUM(K506:K508)</f>
        <v>0</v>
      </c>
      <c r="L509" s="56"/>
      <c r="M509" s="55">
        <f t="shared" ref="M509" si="299">SUM(M506:M508)</f>
        <v>0</v>
      </c>
      <c r="N509" s="51"/>
      <c r="O509" s="241"/>
      <c r="P509" s="229"/>
      <c r="Q509" s="229"/>
      <c r="R509" s="226"/>
      <c r="S509" s="226"/>
    </row>
    <row r="510" spans="2:19" ht="17.25" thickBot="1">
      <c r="B510" s="11">
        <f>C510</f>
        <v>44467</v>
      </c>
      <c r="C510" s="246">
        <v>44467</v>
      </c>
      <c r="D510" s="33">
        <v>20</v>
      </c>
      <c r="E510" s="14">
        <f>SUMIFS(Histo!F:F,Histo!A:A,B510,Histo!J:J,D510)</f>
        <v>0</v>
      </c>
      <c r="F510" s="13">
        <f t="shared" ref="F510:F512" si="300">E510/(1+(D510/100))</f>
        <v>0</v>
      </c>
      <c r="G510" s="49">
        <f t="shared" ref="G510:G512" si="301">E510-F510</f>
        <v>0</v>
      </c>
      <c r="H510" s="51"/>
      <c r="I510" s="202">
        <f>SUMIFS(Histo!L:L,Histo!A:A,B510,Histo!J:J,20)</f>
        <v>0</v>
      </c>
      <c r="J510" s="203"/>
      <c r="K510" s="203">
        <f>SUMIFS(Histo!M:M,Histo!A:A,B510,Histo!J:J,20)</f>
        <v>0</v>
      </c>
      <c r="L510" s="51"/>
      <c r="M510" s="51">
        <f>SUMIFS(Histo!N:N,Histo!A:A,B510,Histo!J:J,20)</f>
        <v>0</v>
      </c>
      <c r="N510" s="51"/>
      <c r="O510" s="239" t="e">
        <f>SUMIFS(Histo!F:F,Histo!A:A,C510,Histo!#REF!,$O$4)</f>
        <v>#REF!</v>
      </c>
      <c r="P510" s="227" t="e">
        <f>SUMIFS(Histo!F:F,Histo!A:A,C510,Histo!#REF!,"Cash")</f>
        <v>#REF!</v>
      </c>
      <c r="Q510" s="227" t="e">
        <f>SUMIFS(Histo!F:F,Histo!A:A,C510,Histo!#REF!,"CV")</f>
        <v>#REF!</v>
      </c>
      <c r="R510" s="226">
        <f>SUMIFS(Archive!B:B,Archive!E:E,C510,Archive!A:A,"arrhes")</f>
        <v>0</v>
      </c>
      <c r="S510" s="226">
        <f>SUMIFS(Archive!B:B,Archive!E:E,C510,Archive!A:A,"virement")</f>
        <v>0</v>
      </c>
    </row>
    <row r="511" spans="2:19" ht="17.25" thickBot="1">
      <c r="B511" s="11">
        <f>C510</f>
        <v>44467</v>
      </c>
      <c r="C511" s="247"/>
      <c r="D511" s="33">
        <v>10</v>
      </c>
      <c r="E511" s="14">
        <f>SUMIFS(Histo!F:F,Histo!A:A,B511,Histo!J:J,D511)</f>
        <v>0</v>
      </c>
      <c r="F511" s="13">
        <f t="shared" si="300"/>
        <v>0</v>
      </c>
      <c r="G511" s="49">
        <f t="shared" si="301"/>
        <v>0</v>
      </c>
      <c r="H511" s="51"/>
      <c r="I511" s="202">
        <f>SUMIFS(Histo!L:L,Histo!A:A,B511,Histo!J:J,10)</f>
        <v>0</v>
      </c>
      <c r="J511" s="203"/>
      <c r="K511" s="203">
        <f>SUMIFS(Histo!M:M,Histo!A:A,B511,Histo!J:J,10)</f>
        <v>0</v>
      </c>
      <c r="L511" s="51"/>
      <c r="M511" s="51">
        <f>SUMIFS(Histo!N:N,Histo!A:A,B511,Histo!J:J,10)</f>
        <v>0</v>
      </c>
      <c r="N511" s="51"/>
      <c r="O511" s="240"/>
      <c r="P511" s="228"/>
      <c r="Q511" s="228"/>
      <c r="R511" s="226"/>
      <c r="S511" s="226"/>
    </row>
    <row r="512" spans="2:19" ht="17.25" thickBot="1">
      <c r="B512" s="11">
        <f>C510</f>
        <v>44467</v>
      </c>
      <c r="C512" s="247"/>
      <c r="D512" s="33">
        <v>5.5</v>
      </c>
      <c r="E512" s="14">
        <f>SUMIFS(Histo!F:F,Histo!A:A,B512,Histo!J:J,D512)</f>
        <v>0</v>
      </c>
      <c r="F512" s="13">
        <f t="shared" si="300"/>
        <v>0</v>
      </c>
      <c r="G512" s="49">
        <f t="shared" si="301"/>
        <v>0</v>
      </c>
      <c r="H512" s="51"/>
      <c r="I512" s="202">
        <f>SUMIFS(Histo!L:L,Histo!A:A,B512,Histo!J:J,5.5)</f>
        <v>0</v>
      </c>
      <c r="J512" s="203"/>
      <c r="K512" s="203">
        <f>SUMIFS(Histo!M:M,Histo!A:A,B512,Histo!J:J,5.5)</f>
        <v>0</v>
      </c>
      <c r="L512" s="51"/>
      <c r="M512" s="51">
        <f>SUMIFS(Histo!N:N,Histo!A:A,B512,Histo!J:J,20)</f>
        <v>0</v>
      </c>
      <c r="N512" s="51"/>
      <c r="O512" s="240"/>
      <c r="P512" s="228"/>
      <c r="Q512" s="228"/>
      <c r="R512" s="226"/>
      <c r="S512" s="226"/>
    </row>
    <row r="513" spans="2:19" ht="17.25" thickBot="1">
      <c r="B513" s="11">
        <v>44467</v>
      </c>
      <c r="C513" s="248"/>
      <c r="D513" s="33" t="s">
        <v>113</v>
      </c>
      <c r="E513" s="14">
        <f t="shared" ref="E513:G513" si="302">SUM(E510:E512)</f>
        <v>0</v>
      </c>
      <c r="F513" s="14">
        <f t="shared" si="302"/>
        <v>0</v>
      </c>
      <c r="G513" s="14">
        <f t="shared" si="302"/>
        <v>0</v>
      </c>
      <c r="H513" s="51"/>
      <c r="I513" s="65">
        <f t="shared" ref="I513" si="303">SUM(I510:I512)</f>
        <v>0</v>
      </c>
      <c r="J513" s="56"/>
      <c r="K513" s="55">
        <f t="shared" ref="K513" si="304">SUM(K510:K512)</f>
        <v>0</v>
      </c>
      <c r="L513" s="56"/>
      <c r="M513" s="55">
        <f t="shared" ref="M513" si="305">SUM(M510:M512)</f>
        <v>0</v>
      </c>
      <c r="N513" s="51"/>
      <c r="O513" s="241"/>
      <c r="P513" s="229"/>
      <c r="Q513" s="229"/>
      <c r="R513" s="226"/>
      <c r="S513" s="226"/>
    </row>
    <row r="514" spans="2:19" ht="17.25" thickBot="1">
      <c r="B514" s="11">
        <f>C514</f>
        <v>44468</v>
      </c>
      <c r="C514" s="246">
        <v>44468</v>
      </c>
      <c r="D514" s="33">
        <v>20</v>
      </c>
      <c r="E514" s="14">
        <f>SUMIFS(Histo!F:F,Histo!A:A,B514,Histo!J:J,D514)</f>
        <v>0</v>
      </c>
      <c r="F514" s="13">
        <f t="shared" ref="F514:F516" si="306">E514/(1+(D514/100))</f>
        <v>0</v>
      </c>
      <c r="G514" s="49">
        <f t="shared" ref="G514:G516" si="307">E514-F514</f>
        <v>0</v>
      </c>
      <c r="H514" s="51"/>
      <c r="I514" s="202">
        <f>SUMIFS(Histo!L:L,Histo!A:A,B514,Histo!J:J,20)</f>
        <v>0</v>
      </c>
      <c r="J514" s="203"/>
      <c r="K514" s="203">
        <f>SUMIFS(Histo!M:M,Histo!A:A,B514,Histo!J:J,20)</f>
        <v>0</v>
      </c>
      <c r="L514" s="51"/>
      <c r="M514" s="51">
        <f>SUMIFS(Histo!N:N,Histo!A:A,B514,Histo!J:J,20)</f>
        <v>0</v>
      </c>
      <c r="N514" s="51"/>
      <c r="O514" s="239" t="e">
        <f>SUMIFS(Histo!F:F,Histo!A:A,C514,Histo!#REF!,$O$4)</f>
        <v>#REF!</v>
      </c>
      <c r="P514" s="227" t="e">
        <f>SUMIFS(Histo!F:F,Histo!A:A,C514,Histo!#REF!,"Cash")</f>
        <v>#REF!</v>
      </c>
      <c r="Q514" s="227" t="e">
        <f>SUMIFS(Histo!F:F,Histo!A:A,C514,Histo!#REF!,"CV")</f>
        <v>#REF!</v>
      </c>
      <c r="R514" s="226">
        <f>SUMIFS(Archive!B:B,Archive!E:E,C514,Archive!A:A,"arrhes")</f>
        <v>0</v>
      </c>
      <c r="S514" s="226">
        <f>SUMIFS(Archive!B:B,Archive!E:E,C514,Archive!A:A,"virement")</f>
        <v>0</v>
      </c>
    </row>
    <row r="515" spans="2:19" ht="17.25" thickBot="1">
      <c r="B515" s="11">
        <f>C514</f>
        <v>44468</v>
      </c>
      <c r="C515" s="247"/>
      <c r="D515" s="33">
        <v>10</v>
      </c>
      <c r="E515" s="14">
        <f>SUMIFS(Histo!F:F,Histo!A:A,B515,Histo!J:J,D515)</f>
        <v>0</v>
      </c>
      <c r="F515" s="13">
        <f t="shared" si="306"/>
        <v>0</v>
      </c>
      <c r="G515" s="49">
        <f t="shared" si="307"/>
        <v>0</v>
      </c>
      <c r="H515" s="51"/>
      <c r="I515" s="202">
        <f>SUMIFS(Histo!L:L,Histo!A:A,B515,Histo!J:J,10)</f>
        <v>0</v>
      </c>
      <c r="J515" s="203"/>
      <c r="K515" s="203">
        <f>SUMIFS(Histo!M:M,Histo!A:A,B515,Histo!J:J,10)</f>
        <v>0</v>
      </c>
      <c r="L515" s="51"/>
      <c r="M515" s="51">
        <f>SUMIFS(Histo!N:N,Histo!A:A,B515,Histo!J:J,10)</f>
        <v>0</v>
      </c>
      <c r="N515" s="51"/>
      <c r="O515" s="240"/>
      <c r="P515" s="228"/>
      <c r="Q515" s="228"/>
      <c r="R515" s="226"/>
      <c r="S515" s="226"/>
    </row>
    <row r="516" spans="2:19" ht="17.25" thickBot="1">
      <c r="B516" s="11">
        <f>C514</f>
        <v>44468</v>
      </c>
      <c r="C516" s="247"/>
      <c r="D516" s="33">
        <v>5.5</v>
      </c>
      <c r="E516" s="14">
        <f>SUMIFS(Histo!F:F,Histo!A:A,B516,Histo!J:J,D516)</f>
        <v>0</v>
      </c>
      <c r="F516" s="13">
        <f t="shared" si="306"/>
        <v>0</v>
      </c>
      <c r="G516" s="49">
        <f t="shared" si="307"/>
        <v>0</v>
      </c>
      <c r="H516" s="51"/>
      <c r="I516" s="202">
        <f>SUMIFS(Histo!L:L,Histo!A:A,B516,Histo!J:J,5.5)</f>
        <v>0</v>
      </c>
      <c r="J516" s="203"/>
      <c r="K516" s="203">
        <f>SUMIFS(Histo!M:M,Histo!A:A,B516,Histo!J:J,5.5)</f>
        <v>0</v>
      </c>
      <c r="L516" s="51"/>
      <c r="M516" s="51">
        <f>SUMIFS(Histo!N:N,Histo!A:A,B516,Histo!J:J,20)</f>
        <v>0</v>
      </c>
      <c r="N516" s="51"/>
      <c r="O516" s="240"/>
      <c r="P516" s="228"/>
      <c r="Q516" s="228"/>
      <c r="R516" s="226"/>
      <c r="S516" s="226"/>
    </row>
    <row r="517" spans="2:19" ht="17.25" thickBot="1">
      <c r="B517" s="11">
        <v>44468</v>
      </c>
      <c r="C517" s="248"/>
      <c r="D517" s="33" t="s">
        <v>113</v>
      </c>
      <c r="E517" s="14">
        <f t="shared" ref="E517:G517" si="308">SUM(E514:E516)</f>
        <v>0</v>
      </c>
      <c r="F517" s="14">
        <f t="shared" si="308"/>
        <v>0</v>
      </c>
      <c r="G517" s="14">
        <f t="shared" si="308"/>
        <v>0</v>
      </c>
      <c r="H517" s="51"/>
      <c r="I517" s="65">
        <f t="shared" ref="I517" si="309">SUM(I514:I516)</f>
        <v>0</v>
      </c>
      <c r="J517" s="56"/>
      <c r="K517" s="55">
        <f t="shared" ref="K517" si="310">SUM(K514:K516)</f>
        <v>0</v>
      </c>
      <c r="L517" s="56"/>
      <c r="M517" s="55">
        <f t="shared" ref="M517" si="311">SUM(M514:M516)</f>
        <v>0</v>
      </c>
      <c r="N517" s="51"/>
      <c r="O517" s="241"/>
      <c r="P517" s="229"/>
      <c r="Q517" s="229"/>
      <c r="R517" s="226"/>
      <c r="S517" s="226"/>
    </row>
    <row r="518" spans="2:19" ht="17.25" thickBot="1">
      <c r="B518" s="11">
        <f>C518</f>
        <v>44469</v>
      </c>
      <c r="C518" s="246">
        <v>44469</v>
      </c>
      <c r="D518" s="33">
        <v>20</v>
      </c>
      <c r="E518" s="14">
        <f>SUMIFS(Histo!F:F,Histo!A:A,B518,Histo!J:J,D518)</f>
        <v>0</v>
      </c>
      <c r="F518" s="13">
        <f t="shared" ref="F518:F520" si="312">E518/(1+(D518/100))</f>
        <v>0</v>
      </c>
      <c r="G518" s="49">
        <f t="shared" ref="G518:G520" si="313">E518-F518</f>
        <v>0</v>
      </c>
      <c r="H518" s="51"/>
      <c r="I518" s="202">
        <f>SUMIFS(Histo!L:L,Histo!A:A,B518,Histo!J:J,20)</f>
        <v>0</v>
      </c>
      <c r="J518" s="203"/>
      <c r="K518" s="203">
        <f>SUMIFS(Histo!M:M,Histo!A:A,B518,Histo!J:J,20)</f>
        <v>0</v>
      </c>
      <c r="L518" s="51"/>
      <c r="M518" s="51">
        <f>SUMIFS(Histo!N:N,Histo!A:A,B518,Histo!J:J,20)</f>
        <v>0</v>
      </c>
      <c r="N518" s="51"/>
      <c r="O518" s="239" t="e">
        <f>SUMIFS(Histo!F:F,Histo!A:A,C518,Histo!#REF!,$O$4)</f>
        <v>#REF!</v>
      </c>
      <c r="P518" s="227" t="e">
        <f>SUMIFS(Histo!F:F,Histo!A:A,C518,Histo!#REF!,"Cash")</f>
        <v>#REF!</v>
      </c>
      <c r="Q518" s="227" t="e">
        <f>SUMIFS(Histo!F:F,Histo!A:A,C518,Histo!#REF!,"CV")</f>
        <v>#REF!</v>
      </c>
      <c r="R518" s="226">
        <f>SUMIFS(Archive!B:B,Archive!E:E,C518,Archive!A:A,"arrhes")</f>
        <v>0</v>
      </c>
      <c r="S518" s="226">
        <f>SUMIFS(Archive!B:B,Archive!E:E,C518,Archive!A:A,"virement")</f>
        <v>0</v>
      </c>
    </row>
    <row r="519" spans="2:19" ht="17.25" thickBot="1">
      <c r="B519" s="11">
        <f>C518</f>
        <v>44469</v>
      </c>
      <c r="C519" s="247"/>
      <c r="D519" s="33">
        <v>10</v>
      </c>
      <c r="E519" s="14">
        <f>SUMIFS(Histo!F:F,Histo!A:A,B519,Histo!J:J,D519)</f>
        <v>0</v>
      </c>
      <c r="F519" s="13">
        <f t="shared" si="312"/>
        <v>0</v>
      </c>
      <c r="G519" s="49">
        <f t="shared" si="313"/>
        <v>0</v>
      </c>
      <c r="H519" s="51"/>
      <c r="I519" s="202">
        <f>SUMIFS(Histo!L:L,Histo!A:A,B519,Histo!J:J,10)</f>
        <v>0</v>
      </c>
      <c r="J519" s="203"/>
      <c r="K519" s="203">
        <f>SUMIFS(Histo!M:M,Histo!A:A,B519,Histo!J:J,10)</f>
        <v>0</v>
      </c>
      <c r="L519" s="51"/>
      <c r="M519" s="51">
        <f>SUMIFS(Histo!N:N,Histo!A:A,B519,Histo!J:J,10)</f>
        <v>0</v>
      </c>
      <c r="N519" s="51"/>
      <c r="O519" s="240"/>
      <c r="P519" s="228"/>
      <c r="Q519" s="228"/>
      <c r="R519" s="226"/>
      <c r="S519" s="226"/>
    </row>
    <row r="520" spans="2:19" ht="17.25" thickBot="1">
      <c r="B520" s="11">
        <f>C518</f>
        <v>44469</v>
      </c>
      <c r="C520" s="247"/>
      <c r="D520" s="33">
        <v>5.5</v>
      </c>
      <c r="E520" s="14">
        <f>SUMIFS(Histo!F:F,Histo!A:A,B520,Histo!J:J,D520)</f>
        <v>0</v>
      </c>
      <c r="F520" s="13">
        <f t="shared" si="312"/>
        <v>0</v>
      </c>
      <c r="G520" s="49">
        <f t="shared" si="313"/>
        <v>0</v>
      </c>
      <c r="H520" s="51"/>
      <c r="I520" s="202">
        <f>SUMIFS(Histo!L:L,Histo!A:A,B520,Histo!J:J,5.5)</f>
        <v>0</v>
      </c>
      <c r="J520" s="203"/>
      <c r="K520" s="203">
        <f>SUMIFS(Histo!M:M,Histo!A:A,B520,Histo!J:J,5.5)</f>
        <v>0</v>
      </c>
      <c r="L520" s="51"/>
      <c r="M520" s="51">
        <f>SUMIFS(Histo!N:N,Histo!A:A,B520,Histo!J:J,20)</f>
        <v>0</v>
      </c>
      <c r="N520" s="51"/>
      <c r="O520" s="240"/>
      <c r="P520" s="228"/>
      <c r="Q520" s="228"/>
      <c r="R520" s="226"/>
      <c r="S520" s="226"/>
    </row>
    <row r="521" spans="2:19" ht="17.25" thickBot="1">
      <c r="B521" s="11">
        <v>44469</v>
      </c>
      <c r="C521" s="248"/>
      <c r="D521" s="33" t="s">
        <v>113</v>
      </c>
      <c r="E521" s="14">
        <f t="shared" ref="E521:G521" si="314">SUM(E518:E520)</f>
        <v>0</v>
      </c>
      <c r="F521" s="14">
        <f t="shared" si="314"/>
        <v>0</v>
      </c>
      <c r="G521" s="14">
        <f t="shared" si="314"/>
        <v>0</v>
      </c>
      <c r="H521" s="51"/>
      <c r="I521" s="65">
        <f t="shared" ref="I521" si="315">SUM(I518:I520)</f>
        <v>0</v>
      </c>
      <c r="J521" s="56"/>
      <c r="K521" s="55">
        <f t="shared" ref="K521" si="316">SUM(K518:K520)</f>
        <v>0</v>
      </c>
      <c r="L521" s="56"/>
      <c r="M521" s="55">
        <f t="shared" ref="M521" si="317">SUM(M518:M520)</f>
        <v>0</v>
      </c>
      <c r="N521" s="51"/>
      <c r="O521" s="241"/>
      <c r="P521" s="229"/>
      <c r="Q521" s="229"/>
      <c r="R521" s="226"/>
      <c r="S521" s="226"/>
    </row>
    <row r="522" spans="2:19" ht="17.25" thickBot="1">
      <c r="B522" s="11">
        <f>C522</f>
        <v>44470</v>
      </c>
      <c r="C522" s="246">
        <v>44470</v>
      </c>
      <c r="D522" s="33">
        <v>20</v>
      </c>
      <c r="E522" s="14">
        <f>SUMIFS(Histo!F:F,Histo!A:A,B522,Histo!J:J,D522)</f>
        <v>0</v>
      </c>
      <c r="F522" s="13">
        <f t="shared" ref="F522:F524" si="318">E522/(1+(D522/100))</f>
        <v>0</v>
      </c>
      <c r="G522" s="49">
        <f t="shared" ref="G522:G524" si="319">E522-F522</f>
        <v>0</v>
      </c>
      <c r="H522" s="51"/>
      <c r="I522" s="202">
        <f>SUMIFS(Histo!L:L,Histo!A:A,B522,Histo!J:J,20)</f>
        <v>0</v>
      </c>
      <c r="J522" s="203"/>
      <c r="K522" s="203">
        <f>SUMIFS(Histo!M:M,Histo!A:A,B522,Histo!J:J,20)</f>
        <v>0</v>
      </c>
      <c r="L522" s="51"/>
      <c r="M522" s="51">
        <f>SUMIFS(Histo!N:N,Histo!A:A,B522,Histo!J:J,20)</f>
        <v>0</v>
      </c>
      <c r="N522" s="51"/>
      <c r="O522" s="239" t="e">
        <f>SUMIFS(Histo!F:F,Histo!A:A,C522,Histo!#REF!,$O$4)</f>
        <v>#REF!</v>
      </c>
      <c r="P522" s="227" t="e">
        <f>SUMIFS(Histo!F:F,Histo!A:A,C522,Histo!#REF!,"Cash")</f>
        <v>#REF!</v>
      </c>
      <c r="Q522" s="227" t="e">
        <f>SUMIFS(Histo!F:F,Histo!A:A,C522,Histo!#REF!,"CV")</f>
        <v>#REF!</v>
      </c>
      <c r="R522" s="226">
        <f>SUMIFS(Archive!B:B,Archive!E:E,C522,Archive!A:A,"arrhes")</f>
        <v>0</v>
      </c>
      <c r="S522" s="226">
        <f>SUMIFS(Archive!B:B,Archive!E:E,C522,Archive!A:A,"virement")</f>
        <v>0</v>
      </c>
    </row>
    <row r="523" spans="2:19" ht="17.25" thickBot="1">
      <c r="B523" s="11">
        <f>C522</f>
        <v>44470</v>
      </c>
      <c r="C523" s="247"/>
      <c r="D523" s="33">
        <v>10</v>
      </c>
      <c r="E523" s="14">
        <f>SUMIFS(Histo!F:F,Histo!A:A,B523,Histo!J:J,D523)</f>
        <v>0</v>
      </c>
      <c r="F523" s="13">
        <f t="shared" si="318"/>
        <v>0</v>
      </c>
      <c r="G523" s="49">
        <f t="shared" si="319"/>
        <v>0</v>
      </c>
      <c r="H523" s="51"/>
      <c r="I523" s="202">
        <f>SUMIFS(Histo!L:L,Histo!A:A,B523,Histo!J:J,10)</f>
        <v>0</v>
      </c>
      <c r="J523" s="203"/>
      <c r="K523" s="203">
        <f>SUMIFS(Histo!M:M,Histo!A:A,B523,Histo!J:J,10)</f>
        <v>0</v>
      </c>
      <c r="L523" s="51"/>
      <c r="M523" s="51">
        <f>SUMIFS(Histo!N:N,Histo!A:A,B523,Histo!J:J,10)</f>
        <v>0</v>
      </c>
      <c r="N523" s="51"/>
      <c r="O523" s="240"/>
      <c r="P523" s="228"/>
      <c r="Q523" s="228"/>
      <c r="R523" s="226"/>
      <c r="S523" s="226"/>
    </row>
    <row r="524" spans="2:19" ht="17.25" thickBot="1">
      <c r="B524" s="11">
        <f>C522</f>
        <v>44470</v>
      </c>
      <c r="C524" s="247"/>
      <c r="D524" s="33">
        <v>5.5</v>
      </c>
      <c r="E524" s="14">
        <f>SUMIFS(Histo!F:F,Histo!A:A,B524,Histo!J:J,D524)</f>
        <v>0</v>
      </c>
      <c r="F524" s="13">
        <f t="shared" si="318"/>
        <v>0</v>
      </c>
      <c r="G524" s="49">
        <f t="shared" si="319"/>
        <v>0</v>
      </c>
      <c r="H524" s="51"/>
      <c r="I524" s="202">
        <f>SUMIFS(Histo!L:L,Histo!A:A,B524,Histo!J:J,5.5)</f>
        <v>0</v>
      </c>
      <c r="J524" s="203"/>
      <c r="K524" s="203">
        <f>SUMIFS(Histo!M:M,Histo!A:A,B524,Histo!J:J,5.5)</f>
        <v>0</v>
      </c>
      <c r="L524" s="51"/>
      <c r="M524" s="51">
        <f>SUMIFS(Histo!N:N,Histo!A:A,B524,Histo!J:J,20)</f>
        <v>0</v>
      </c>
      <c r="N524" s="51"/>
      <c r="O524" s="240"/>
      <c r="P524" s="228"/>
      <c r="Q524" s="228"/>
      <c r="R524" s="226"/>
      <c r="S524" s="226"/>
    </row>
    <row r="525" spans="2:19" ht="17.25" thickBot="1">
      <c r="B525" s="11">
        <v>44470</v>
      </c>
      <c r="C525" s="248"/>
      <c r="D525" s="33" t="s">
        <v>113</v>
      </c>
      <c r="E525" s="14">
        <f t="shared" ref="E525:G525" si="320">SUM(E522:E524)</f>
        <v>0</v>
      </c>
      <c r="F525" s="14">
        <f t="shared" si="320"/>
        <v>0</v>
      </c>
      <c r="G525" s="14">
        <f t="shared" si="320"/>
        <v>0</v>
      </c>
      <c r="H525" s="51"/>
      <c r="I525" s="65">
        <f t="shared" ref="I525" si="321">SUM(I522:I524)</f>
        <v>0</v>
      </c>
      <c r="J525" s="56"/>
      <c r="K525" s="55">
        <f t="shared" ref="K525" si="322">SUM(K522:K524)</f>
        <v>0</v>
      </c>
      <c r="L525" s="56"/>
      <c r="M525" s="55">
        <f t="shared" ref="M525" si="323">SUM(M522:M524)</f>
        <v>0</v>
      </c>
      <c r="N525" s="51"/>
      <c r="O525" s="241"/>
      <c r="P525" s="229"/>
      <c r="Q525" s="229"/>
      <c r="R525" s="226"/>
      <c r="S525" s="226"/>
    </row>
    <row r="526" spans="2:19" ht="17.25" thickBot="1">
      <c r="B526" s="11">
        <f>C526</f>
        <v>44471</v>
      </c>
      <c r="C526" s="246">
        <v>44471</v>
      </c>
      <c r="D526" s="33">
        <v>20</v>
      </c>
      <c r="E526" s="14">
        <f>SUMIFS(Histo!F:F,Histo!A:A,B526,Histo!J:J,D526)</f>
        <v>0</v>
      </c>
      <c r="F526" s="13">
        <f t="shared" ref="F526:F528" si="324">E526/(1+(D526/100))</f>
        <v>0</v>
      </c>
      <c r="G526" s="49">
        <f t="shared" ref="G526:G528" si="325">E526-F526</f>
        <v>0</v>
      </c>
      <c r="H526" s="51"/>
      <c r="I526" s="202">
        <f>SUMIFS(Histo!L:L,Histo!A:A,B526,Histo!J:J,20)</f>
        <v>0</v>
      </c>
      <c r="J526" s="203"/>
      <c r="K526" s="203">
        <f>SUMIFS(Histo!M:M,Histo!A:A,B526,Histo!J:J,20)</f>
        <v>0</v>
      </c>
      <c r="L526" s="51"/>
      <c r="M526" s="51">
        <f>SUMIFS(Histo!N:N,Histo!A:A,B526,Histo!J:J,20)</f>
        <v>0</v>
      </c>
      <c r="N526" s="51"/>
      <c r="O526" s="239" t="e">
        <f>SUMIFS(Histo!F:F,Histo!A:A,C526,Histo!#REF!,$O$4)</f>
        <v>#REF!</v>
      </c>
      <c r="P526" s="227" t="e">
        <f>SUMIFS(Histo!F:F,Histo!A:A,C526,Histo!#REF!,"Cash")</f>
        <v>#REF!</v>
      </c>
      <c r="Q526" s="227" t="e">
        <f>SUMIFS(Histo!F:F,Histo!A:A,C526,Histo!#REF!,"CV")</f>
        <v>#REF!</v>
      </c>
      <c r="R526" s="226">
        <f>SUMIFS(Archive!B:B,Archive!E:E,C526,Archive!A:A,"arrhes")</f>
        <v>0</v>
      </c>
      <c r="S526" s="226">
        <f>SUMIFS(Archive!B:B,Archive!E:E,C526,Archive!A:A,"virement")</f>
        <v>0</v>
      </c>
    </row>
    <row r="527" spans="2:19" ht="17.25" thickBot="1">
      <c r="B527" s="11">
        <f>C526</f>
        <v>44471</v>
      </c>
      <c r="C527" s="247"/>
      <c r="D527" s="33">
        <v>10</v>
      </c>
      <c r="E527" s="14">
        <f>SUMIFS(Histo!F:F,Histo!A:A,B527,Histo!J:J,D527)</f>
        <v>0</v>
      </c>
      <c r="F527" s="13">
        <f t="shared" si="324"/>
        <v>0</v>
      </c>
      <c r="G527" s="49">
        <f t="shared" si="325"/>
        <v>0</v>
      </c>
      <c r="H527" s="51"/>
      <c r="I527" s="202">
        <f>SUMIFS(Histo!L:L,Histo!A:A,B527,Histo!J:J,10)</f>
        <v>0</v>
      </c>
      <c r="J527" s="203"/>
      <c r="K527" s="203">
        <f>SUMIFS(Histo!M:M,Histo!A:A,B527,Histo!J:J,10)</f>
        <v>0</v>
      </c>
      <c r="L527" s="51"/>
      <c r="M527" s="51">
        <f>SUMIFS(Histo!N:N,Histo!A:A,B527,Histo!J:J,10)</f>
        <v>0</v>
      </c>
      <c r="N527" s="51"/>
      <c r="O527" s="240"/>
      <c r="P527" s="228"/>
      <c r="Q527" s="228"/>
      <c r="R527" s="226"/>
      <c r="S527" s="226"/>
    </row>
    <row r="528" spans="2:19" ht="17.25" thickBot="1">
      <c r="B528" s="11">
        <f>C526</f>
        <v>44471</v>
      </c>
      <c r="C528" s="247"/>
      <c r="D528" s="33">
        <v>5.5</v>
      </c>
      <c r="E528" s="14">
        <f>SUMIFS(Histo!F:F,Histo!A:A,B528,Histo!J:J,D528)</f>
        <v>0</v>
      </c>
      <c r="F528" s="13">
        <f t="shared" si="324"/>
        <v>0</v>
      </c>
      <c r="G528" s="49">
        <f t="shared" si="325"/>
        <v>0</v>
      </c>
      <c r="H528" s="51"/>
      <c r="I528" s="202">
        <f>SUMIFS(Histo!L:L,Histo!A:A,B528,Histo!J:J,5.5)</f>
        <v>0</v>
      </c>
      <c r="J528" s="203"/>
      <c r="K528" s="203">
        <f>SUMIFS(Histo!M:M,Histo!A:A,B528,Histo!J:J,5.5)</f>
        <v>0</v>
      </c>
      <c r="L528" s="51"/>
      <c r="M528" s="51">
        <f>SUMIFS(Histo!N:N,Histo!A:A,B528,Histo!J:J,20)</f>
        <v>0</v>
      </c>
      <c r="N528" s="51"/>
      <c r="O528" s="240"/>
      <c r="P528" s="228"/>
      <c r="Q528" s="228"/>
      <c r="R528" s="226"/>
      <c r="S528" s="226"/>
    </row>
    <row r="529" spans="2:24" ht="17.25" thickBot="1">
      <c r="B529" s="11">
        <v>44471</v>
      </c>
      <c r="C529" s="248"/>
      <c r="D529" s="33" t="s">
        <v>113</v>
      </c>
      <c r="E529" s="14">
        <f t="shared" ref="E529:G529" si="326">SUM(E526:E528)</f>
        <v>0</v>
      </c>
      <c r="F529" s="14">
        <f t="shared" si="326"/>
        <v>0</v>
      </c>
      <c r="G529" s="14">
        <f t="shared" si="326"/>
        <v>0</v>
      </c>
      <c r="H529" s="51"/>
      <c r="I529" s="65">
        <f t="shared" ref="I529" si="327">SUM(I526:I528)</f>
        <v>0</v>
      </c>
      <c r="J529" s="56"/>
      <c r="K529" s="55">
        <f t="shared" ref="K529" si="328">SUM(K526:K528)</f>
        <v>0</v>
      </c>
      <c r="L529" s="56"/>
      <c r="M529" s="55">
        <f t="shared" ref="M529" si="329">SUM(M526:M528)</f>
        <v>0</v>
      </c>
      <c r="N529" s="51"/>
      <c r="O529" s="241"/>
      <c r="P529" s="229"/>
      <c r="Q529" s="229"/>
      <c r="R529" s="226"/>
      <c r="S529" s="226"/>
    </row>
    <row r="530" spans="2:24" ht="17.25" thickBot="1">
      <c r="B530" s="11">
        <f>C530</f>
        <v>44472</v>
      </c>
      <c r="C530" s="246">
        <v>44472</v>
      </c>
      <c r="D530" s="33">
        <v>20</v>
      </c>
      <c r="E530" s="14">
        <f>SUMIFS(Histo!F:F,Histo!A:A,B530,Histo!J:J,D530)</f>
        <v>0</v>
      </c>
      <c r="F530" s="13">
        <f t="shared" ref="F530:F532" si="330">E530/(1+(D530/100))</f>
        <v>0</v>
      </c>
      <c r="G530" s="49">
        <f t="shared" ref="G530:G532" si="331">E530-F530</f>
        <v>0</v>
      </c>
      <c r="H530" s="51"/>
      <c r="I530" s="202">
        <f>SUMIFS(Histo!L:L,Histo!A:A,B530,Histo!J:J,20)</f>
        <v>0</v>
      </c>
      <c r="J530" s="203"/>
      <c r="K530" s="203">
        <f>SUMIFS(Histo!M:M,Histo!A:A,B530,Histo!J:J,20)</f>
        <v>0</v>
      </c>
      <c r="L530" s="51"/>
      <c r="M530" s="51">
        <f>SUMIFS(Histo!N:N,Histo!A:A,B530,Histo!J:J,20)</f>
        <v>0</v>
      </c>
      <c r="N530" s="51"/>
      <c r="O530" s="239" t="e">
        <f>SUMIFS(Histo!F:F,Histo!A:A,C530,Histo!#REF!,$O$4)</f>
        <v>#REF!</v>
      </c>
      <c r="P530" s="227" t="e">
        <f>SUMIFS(Histo!F:F,Histo!A:A,C530,Histo!#REF!,"Cash")</f>
        <v>#REF!</v>
      </c>
      <c r="Q530" s="227" t="e">
        <f>SUMIFS(Histo!F:F,Histo!A:A,C530,Histo!#REF!,"CV")</f>
        <v>#REF!</v>
      </c>
      <c r="R530" s="226">
        <f>SUMIFS(Archive!B:B,Archive!E:E,C530,Archive!A:A,"arrhes")</f>
        <v>0</v>
      </c>
      <c r="S530" s="226">
        <f>SUMIFS(Archive!B:B,Archive!E:E,C530,Archive!A:A,"virement")</f>
        <v>0</v>
      </c>
    </row>
    <row r="531" spans="2:24" ht="17.25" thickBot="1">
      <c r="B531" s="11">
        <f>C530</f>
        <v>44472</v>
      </c>
      <c r="C531" s="247"/>
      <c r="D531" s="33">
        <v>10</v>
      </c>
      <c r="E531" s="14">
        <f>SUMIFS(Histo!F:F,Histo!A:A,B531,Histo!J:J,D531)</f>
        <v>0</v>
      </c>
      <c r="F531" s="13">
        <f t="shared" si="330"/>
        <v>0</v>
      </c>
      <c r="G531" s="49">
        <f t="shared" si="331"/>
        <v>0</v>
      </c>
      <c r="H531" s="51"/>
      <c r="I531" s="202">
        <f>SUMIFS(Histo!L:L,Histo!A:A,B531,Histo!J:J,10)</f>
        <v>0</v>
      </c>
      <c r="J531" s="203"/>
      <c r="K531" s="203">
        <f>SUMIFS(Histo!M:M,Histo!A:A,B531,Histo!J:J,10)</f>
        <v>0</v>
      </c>
      <c r="L531" s="51"/>
      <c r="M531" s="51">
        <f>SUMIFS(Histo!N:N,Histo!A:A,B531,Histo!J:J,10)</f>
        <v>0</v>
      </c>
      <c r="N531" s="51"/>
      <c r="O531" s="240"/>
      <c r="P531" s="228"/>
      <c r="Q531" s="228"/>
      <c r="R531" s="226"/>
      <c r="S531" s="226"/>
    </row>
    <row r="532" spans="2:24" ht="17.25" thickBot="1">
      <c r="B532" s="11">
        <f>C530</f>
        <v>44472</v>
      </c>
      <c r="C532" s="247"/>
      <c r="D532" s="33">
        <v>5.5</v>
      </c>
      <c r="E532" s="14">
        <f>SUMIFS(Histo!F:F,Histo!A:A,B532,Histo!J:J,D532)</f>
        <v>0</v>
      </c>
      <c r="F532" s="13">
        <f t="shared" si="330"/>
        <v>0</v>
      </c>
      <c r="G532" s="49">
        <f t="shared" si="331"/>
        <v>0</v>
      </c>
      <c r="H532" s="51"/>
      <c r="I532" s="202">
        <f>SUMIFS(Histo!L:L,Histo!A:A,B532,Histo!J:J,5.5)</f>
        <v>0</v>
      </c>
      <c r="J532" s="203"/>
      <c r="K532" s="203">
        <f>SUMIFS(Histo!M:M,Histo!A:A,B532,Histo!J:J,5.5)</f>
        <v>0</v>
      </c>
      <c r="L532" s="51"/>
      <c r="M532" s="51">
        <f>SUMIFS(Histo!N:N,Histo!A:A,B532,Histo!J:J,20)</f>
        <v>0</v>
      </c>
      <c r="N532" s="51"/>
      <c r="O532" s="240"/>
      <c r="P532" s="228"/>
      <c r="Q532" s="228"/>
      <c r="R532" s="226"/>
      <c r="S532" s="226"/>
    </row>
    <row r="533" spans="2:24">
      <c r="B533" s="11">
        <v>44472</v>
      </c>
      <c r="C533" s="248"/>
      <c r="D533" s="33" t="s">
        <v>113</v>
      </c>
      <c r="E533" s="14">
        <f t="shared" ref="E533:G533" si="332">SUM(E530:E532)</f>
        <v>0</v>
      </c>
      <c r="F533" s="14">
        <f t="shared" si="332"/>
        <v>0</v>
      </c>
      <c r="G533" s="14">
        <f t="shared" si="332"/>
        <v>0</v>
      </c>
      <c r="H533" s="51"/>
      <c r="I533" s="65">
        <f t="shared" ref="I533" si="333">SUM(I530:I532)</f>
        <v>0</v>
      </c>
      <c r="J533" s="56"/>
      <c r="K533" s="55">
        <f t="shared" ref="K533" si="334">SUM(K530:K532)</f>
        <v>0</v>
      </c>
      <c r="L533" s="56"/>
      <c r="M533" s="55">
        <f t="shared" ref="M533" si="335">SUM(M530:M532)</f>
        <v>0</v>
      </c>
      <c r="N533" s="51"/>
      <c r="O533" s="241"/>
      <c r="P533" s="229"/>
      <c r="Q533" s="229"/>
      <c r="R533" s="226"/>
      <c r="S533" s="226"/>
    </row>
    <row r="534" spans="2:24">
      <c r="U534"/>
      <c r="V534"/>
      <c r="W534"/>
      <c r="X534"/>
    </row>
    <row r="535" spans="2:24">
      <c r="U535"/>
      <c r="V535"/>
      <c r="W535"/>
      <c r="X535"/>
    </row>
    <row r="536" spans="2:24">
      <c r="U536"/>
      <c r="V536"/>
      <c r="W536"/>
      <c r="X536"/>
    </row>
    <row r="537" spans="2:24">
      <c r="U537"/>
      <c r="V537"/>
      <c r="W537"/>
      <c r="X537"/>
    </row>
    <row r="538" spans="2:24">
      <c r="U538"/>
      <c r="V538"/>
      <c r="W538"/>
      <c r="X538"/>
    </row>
    <row r="539" spans="2:24">
      <c r="U539"/>
      <c r="V539"/>
      <c r="W539"/>
      <c r="X539"/>
    </row>
    <row r="540" spans="2:24">
      <c r="U540"/>
      <c r="V540"/>
      <c r="W540"/>
      <c r="X540"/>
    </row>
    <row r="541" spans="2:24">
      <c r="U541"/>
      <c r="V541"/>
      <c r="W541"/>
      <c r="X541"/>
    </row>
    <row r="542" spans="2:24">
      <c r="U542"/>
      <c r="V542"/>
      <c r="W542"/>
      <c r="X542"/>
    </row>
    <row r="543" spans="2:24">
      <c r="U543"/>
      <c r="V543"/>
      <c r="W543"/>
      <c r="X543"/>
    </row>
    <row r="544" spans="2:24">
      <c r="U544"/>
      <c r="V544"/>
      <c r="W544"/>
      <c r="X544"/>
    </row>
    <row r="545" spans="21:24">
      <c r="U545"/>
      <c r="V545"/>
      <c r="W545"/>
      <c r="X545"/>
    </row>
  </sheetData>
  <mergeCells count="650">
    <mergeCell ref="R302:R305"/>
    <mergeCell ref="S302:S305"/>
    <mergeCell ref="C342:C345"/>
    <mergeCell ref="C382:C385"/>
    <mergeCell ref="C386:C389"/>
    <mergeCell ref="C390:C393"/>
    <mergeCell ref="C394:C397"/>
    <mergeCell ref="C398:C401"/>
    <mergeCell ref="C402:C405"/>
    <mergeCell ref="C306:C309"/>
    <mergeCell ref="C310:C313"/>
    <mergeCell ref="C314:C317"/>
    <mergeCell ref="C318:C321"/>
    <mergeCell ref="C322:C325"/>
    <mergeCell ref="C326:C329"/>
    <mergeCell ref="C330:C333"/>
    <mergeCell ref="C334:C337"/>
    <mergeCell ref="C338:C341"/>
    <mergeCell ref="O310:O313"/>
    <mergeCell ref="O314:O317"/>
    <mergeCell ref="O318:O321"/>
    <mergeCell ref="O322:O325"/>
    <mergeCell ref="O326:O329"/>
    <mergeCell ref="O330:O333"/>
    <mergeCell ref="C406:C409"/>
    <mergeCell ref="C410:C413"/>
    <mergeCell ref="C346:C349"/>
    <mergeCell ref="C350:C353"/>
    <mergeCell ref="C354:C357"/>
    <mergeCell ref="C358:C361"/>
    <mergeCell ref="C362:C365"/>
    <mergeCell ref="C366:C369"/>
    <mergeCell ref="C370:C373"/>
    <mergeCell ref="C374:C377"/>
    <mergeCell ref="C378:C381"/>
    <mergeCell ref="C270:C273"/>
    <mergeCell ref="C274:C277"/>
    <mergeCell ref="C278:C281"/>
    <mergeCell ref="C282:C285"/>
    <mergeCell ref="C286:C289"/>
    <mergeCell ref="C290:C293"/>
    <mergeCell ref="C294:C297"/>
    <mergeCell ref="C298:C301"/>
    <mergeCell ref="C302:C305"/>
    <mergeCell ref="C234:C237"/>
    <mergeCell ref="C238:C241"/>
    <mergeCell ref="C242:C245"/>
    <mergeCell ref="C246:C249"/>
    <mergeCell ref="C250:C253"/>
    <mergeCell ref="C254:C257"/>
    <mergeCell ref="C258:C261"/>
    <mergeCell ref="C262:C265"/>
    <mergeCell ref="C266:C269"/>
    <mergeCell ref="C198:C201"/>
    <mergeCell ref="C202:C205"/>
    <mergeCell ref="C206:C209"/>
    <mergeCell ref="C210:C213"/>
    <mergeCell ref="C214:C217"/>
    <mergeCell ref="C218:C221"/>
    <mergeCell ref="C222:C225"/>
    <mergeCell ref="C226:C229"/>
    <mergeCell ref="C230:C233"/>
    <mergeCell ref="C162:C165"/>
    <mergeCell ref="C166:C169"/>
    <mergeCell ref="C170:C173"/>
    <mergeCell ref="C174:C177"/>
    <mergeCell ref="C178:C181"/>
    <mergeCell ref="C182:C185"/>
    <mergeCell ref="C186:C189"/>
    <mergeCell ref="C190:C193"/>
    <mergeCell ref="C194:C197"/>
    <mergeCell ref="C126:C129"/>
    <mergeCell ref="C130:C133"/>
    <mergeCell ref="C134:C137"/>
    <mergeCell ref="C138:C141"/>
    <mergeCell ref="C142:C145"/>
    <mergeCell ref="C146:C149"/>
    <mergeCell ref="C150:C153"/>
    <mergeCell ref="C154:C157"/>
    <mergeCell ref="C158:C161"/>
    <mergeCell ref="C90:C93"/>
    <mergeCell ref="C94:C97"/>
    <mergeCell ref="C98:C101"/>
    <mergeCell ref="C102:C105"/>
    <mergeCell ref="C106:C109"/>
    <mergeCell ref="C110:C113"/>
    <mergeCell ref="C114:C117"/>
    <mergeCell ref="C118:C121"/>
    <mergeCell ref="C122:C125"/>
    <mergeCell ref="C58:C61"/>
    <mergeCell ref="C62:C65"/>
    <mergeCell ref="C66:C69"/>
    <mergeCell ref="C70:C73"/>
    <mergeCell ref="C6:C9"/>
    <mergeCell ref="C74:C77"/>
    <mergeCell ref="C78:C81"/>
    <mergeCell ref="C82:C85"/>
    <mergeCell ref="C86:C89"/>
    <mergeCell ref="C22:C25"/>
    <mergeCell ref="C26:C29"/>
    <mergeCell ref="C30:C33"/>
    <mergeCell ref="C34:C37"/>
    <mergeCell ref="C38:C41"/>
    <mergeCell ref="C42:C45"/>
    <mergeCell ref="C46:C49"/>
    <mergeCell ref="C50:C53"/>
    <mergeCell ref="C54:C57"/>
    <mergeCell ref="C1:Q1"/>
    <mergeCell ref="E4:G4"/>
    <mergeCell ref="D3:D5"/>
    <mergeCell ref="B3:B5"/>
    <mergeCell ref="E3:Q3"/>
    <mergeCell ref="C3:C5"/>
    <mergeCell ref="C18:C21"/>
    <mergeCell ref="C14:C17"/>
    <mergeCell ref="C10:C13"/>
    <mergeCell ref="O6:O9"/>
    <mergeCell ref="O10:O13"/>
    <mergeCell ref="P6:P9"/>
    <mergeCell ref="P10:P13"/>
    <mergeCell ref="Q6:Q9"/>
    <mergeCell ref="Q10:Q13"/>
    <mergeCell ref="O14:O17"/>
    <mergeCell ref="O18:O21"/>
    <mergeCell ref="C414:C417"/>
    <mergeCell ref="C418:C421"/>
    <mergeCell ref="C422:C425"/>
    <mergeCell ref="C426:C429"/>
    <mergeCell ref="C430:C433"/>
    <mergeCell ref="C434:C437"/>
    <mergeCell ref="C438:C441"/>
    <mergeCell ref="C442:C445"/>
    <mergeCell ref="C446:C449"/>
    <mergeCell ref="C450:C453"/>
    <mergeCell ref="C454:C457"/>
    <mergeCell ref="C458:C461"/>
    <mergeCell ref="C462:C465"/>
    <mergeCell ref="C466:C469"/>
    <mergeCell ref="C470:C473"/>
    <mergeCell ref="C474:C477"/>
    <mergeCell ref="C478:C481"/>
    <mergeCell ref="C482:C485"/>
    <mergeCell ref="C522:C525"/>
    <mergeCell ref="C526:C529"/>
    <mergeCell ref="C530:C533"/>
    <mergeCell ref="C486:C489"/>
    <mergeCell ref="C490:C493"/>
    <mergeCell ref="C494:C497"/>
    <mergeCell ref="C498:C501"/>
    <mergeCell ref="C502:C505"/>
    <mergeCell ref="C506:C509"/>
    <mergeCell ref="C510:C513"/>
    <mergeCell ref="C514:C517"/>
    <mergeCell ref="C518:C521"/>
    <mergeCell ref="O22:O25"/>
    <mergeCell ref="O26:O29"/>
    <mergeCell ref="O30:O33"/>
    <mergeCell ref="O34:O37"/>
    <mergeCell ref="O38:O41"/>
    <mergeCell ref="O42:O45"/>
    <mergeCell ref="O46:O49"/>
    <mergeCell ref="O50:O53"/>
    <mergeCell ref="O54:O57"/>
    <mergeCell ref="O58:O61"/>
    <mergeCell ref="O62:O65"/>
    <mergeCell ref="O66:O69"/>
    <mergeCell ref="O70:O73"/>
    <mergeCell ref="O74:O77"/>
    <mergeCell ref="O78:O81"/>
    <mergeCell ref="O82:O85"/>
    <mergeCell ref="O86:O89"/>
    <mergeCell ref="O90:O93"/>
    <mergeCell ref="O94:O97"/>
    <mergeCell ref="O98:O101"/>
    <mergeCell ref="O102:O105"/>
    <mergeCell ref="O106:O109"/>
    <mergeCell ref="O110:O113"/>
    <mergeCell ref="O114:O117"/>
    <mergeCell ref="O118:O121"/>
    <mergeCell ref="O122:O125"/>
    <mergeCell ref="O126:O129"/>
    <mergeCell ref="O130:O133"/>
    <mergeCell ref="O134:O137"/>
    <mergeCell ref="O138:O141"/>
    <mergeCell ref="O142:O145"/>
    <mergeCell ref="O146:O149"/>
    <mergeCell ref="O150:O153"/>
    <mergeCell ref="O154:O157"/>
    <mergeCell ref="O158:O161"/>
    <mergeCell ref="O162:O165"/>
    <mergeCell ref="O166:O169"/>
    <mergeCell ref="O170:O173"/>
    <mergeCell ref="O174:O177"/>
    <mergeCell ref="O178:O181"/>
    <mergeCell ref="O182:O185"/>
    <mergeCell ref="O186:O189"/>
    <mergeCell ref="O190:O193"/>
    <mergeCell ref="O194:O197"/>
    <mergeCell ref="O198:O201"/>
    <mergeCell ref="O202:O205"/>
    <mergeCell ref="O206:O209"/>
    <mergeCell ref="O210:O213"/>
    <mergeCell ref="O214:O217"/>
    <mergeCell ref="O218:O221"/>
    <mergeCell ref="O222:O225"/>
    <mergeCell ref="O226:O229"/>
    <mergeCell ref="O230:O233"/>
    <mergeCell ref="O234:O237"/>
    <mergeCell ref="O238:O241"/>
    <mergeCell ref="O242:O245"/>
    <mergeCell ref="O246:O249"/>
    <mergeCell ref="O250:O253"/>
    <mergeCell ref="O254:O257"/>
    <mergeCell ref="O258:O261"/>
    <mergeCell ref="O262:O265"/>
    <mergeCell ref="O266:O269"/>
    <mergeCell ref="O270:O273"/>
    <mergeCell ref="O274:O277"/>
    <mergeCell ref="O278:O281"/>
    <mergeCell ref="O282:O285"/>
    <mergeCell ref="O286:O289"/>
    <mergeCell ref="O290:O293"/>
    <mergeCell ref="O294:O297"/>
    <mergeCell ref="O298:O301"/>
    <mergeCell ref="O302:O305"/>
    <mergeCell ref="O306:O309"/>
    <mergeCell ref="O334:O337"/>
    <mergeCell ref="O338:O341"/>
    <mergeCell ref="O342:O345"/>
    <mergeCell ref="O346:O349"/>
    <mergeCell ref="O350:O353"/>
    <mergeCell ref="O354:O357"/>
    <mergeCell ref="O358:O361"/>
    <mergeCell ref="O362:O365"/>
    <mergeCell ref="O366:O369"/>
    <mergeCell ref="O370:O373"/>
    <mergeCell ref="O374:O377"/>
    <mergeCell ref="O378:O381"/>
    <mergeCell ref="O382:O385"/>
    <mergeCell ref="O386:O389"/>
    <mergeCell ref="O390:O393"/>
    <mergeCell ref="O394:O397"/>
    <mergeCell ref="O398:O401"/>
    <mergeCell ref="O402:O405"/>
    <mergeCell ref="O406:O409"/>
    <mergeCell ref="O410:O413"/>
    <mergeCell ref="O414:O417"/>
    <mergeCell ref="O418:O421"/>
    <mergeCell ref="O422:O425"/>
    <mergeCell ref="O426:O429"/>
    <mergeCell ref="O430:O433"/>
    <mergeCell ref="O434:O437"/>
    <mergeCell ref="O438:O441"/>
    <mergeCell ref="O442:O445"/>
    <mergeCell ref="O446:O449"/>
    <mergeCell ref="O450:O453"/>
    <mergeCell ref="O502:O505"/>
    <mergeCell ref="O506:O509"/>
    <mergeCell ref="O510:O513"/>
    <mergeCell ref="O514:O517"/>
    <mergeCell ref="O518:O521"/>
    <mergeCell ref="O522:O525"/>
    <mergeCell ref="O454:O457"/>
    <mergeCell ref="O458:O461"/>
    <mergeCell ref="O462:O465"/>
    <mergeCell ref="O466:O469"/>
    <mergeCell ref="O470:O473"/>
    <mergeCell ref="O474:O477"/>
    <mergeCell ref="O478:O481"/>
    <mergeCell ref="O482:O485"/>
    <mergeCell ref="O486:O489"/>
    <mergeCell ref="O526:O529"/>
    <mergeCell ref="O530:O533"/>
    <mergeCell ref="P14:P17"/>
    <mergeCell ref="P18:P21"/>
    <mergeCell ref="P22:P25"/>
    <mergeCell ref="P26:P29"/>
    <mergeCell ref="P30:P33"/>
    <mergeCell ref="P34:P37"/>
    <mergeCell ref="P38:P41"/>
    <mergeCell ref="P42:P45"/>
    <mergeCell ref="P46:P49"/>
    <mergeCell ref="P50:P53"/>
    <mergeCell ref="P54:P57"/>
    <mergeCell ref="P58:P61"/>
    <mergeCell ref="P62:P65"/>
    <mergeCell ref="P66:P69"/>
    <mergeCell ref="P70:P73"/>
    <mergeCell ref="P74:P77"/>
    <mergeCell ref="P78:P81"/>
    <mergeCell ref="P82:P85"/>
    <mergeCell ref="P86:P89"/>
    <mergeCell ref="O490:O493"/>
    <mergeCell ref="O494:O497"/>
    <mergeCell ref="O498:O501"/>
    <mergeCell ref="P90:P93"/>
    <mergeCell ref="P94:P97"/>
    <mergeCell ref="P98:P101"/>
    <mergeCell ref="P102:P105"/>
    <mergeCell ref="P106:P109"/>
    <mergeCell ref="P110:P113"/>
    <mergeCell ref="P114:P117"/>
    <mergeCell ref="P118:P121"/>
    <mergeCell ref="P122:P125"/>
    <mergeCell ref="P126:P129"/>
    <mergeCell ref="P130:P133"/>
    <mergeCell ref="P134:P137"/>
    <mergeCell ref="P138:P141"/>
    <mergeCell ref="P142:P145"/>
    <mergeCell ref="P146:P149"/>
    <mergeCell ref="P150:P153"/>
    <mergeCell ref="P154:P157"/>
    <mergeCell ref="P158:P161"/>
    <mergeCell ref="P162:P165"/>
    <mergeCell ref="P166:P169"/>
    <mergeCell ref="P170:P173"/>
    <mergeCell ref="P174:P177"/>
    <mergeCell ref="P178:P181"/>
    <mergeCell ref="P182:P185"/>
    <mergeCell ref="P186:P189"/>
    <mergeCell ref="P190:P193"/>
    <mergeCell ref="P194:P197"/>
    <mergeCell ref="P198:P201"/>
    <mergeCell ref="P202:P205"/>
    <mergeCell ref="P206:P209"/>
    <mergeCell ref="P210:P213"/>
    <mergeCell ref="P214:P217"/>
    <mergeCell ref="P218:P221"/>
    <mergeCell ref="P222:P225"/>
    <mergeCell ref="P226:P229"/>
    <mergeCell ref="P230:P233"/>
    <mergeCell ref="P234:P237"/>
    <mergeCell ref="P238:P241"/>
    <mergeCell ref="P242:P245"/>
    <mergeCell ref="P246:P249"/>
    <mergeCell ref="P250:P253"/>
    <mergeCell ref="P254:P257"/>
    <mergeCell ref="P258:P261"/>
    <mergeCell ref="P262:P265"/>
    <mergeCell ref="P266:P269"/>
    <mergeCell ref="P270:P273"/>
    <mergeCell ref="P274:P277"/>
    <mergeCell ref="P278:P281"/>
    <mergeCell ref="P282:P285"/>
    <mergeCell ref="P286:P289"/>
    <mergeCell ref="P290:P293"/>
    <mergeCell ref="P294:P297"/>
    <mergeCell ref="P298:P301"/>
    <mergeCell ref="P302:P305"/>
    <mergeCell ref="P306:P309"/>
    <mergeCell ref="P310:P313"/>
    <mergeCell ref="P314:P317"/>
    <mergeCell ref="P318:P321"/>
    <mergeCell ref="P322:P325"/>
    <mergeCell ref="P326:P329"/>
    <mergeCell ref="P330:P333"/>
    <mergeCell ref="P334:P337"/>
    <mergeCell ref="P338:P341"/>
    <mergeCell ref="P342:P345"/>
    <mergeCell ref="P346:P349"/>
    <mergeCell ref="P350:P353"/>
    <mergeCell ref="P354:P357"/>
    <mergeCell ref="P358:P361"/>
    <mergeCell ref="P362:P365"/>
    <mergeCell ref="P366:P369"/>
    <mergeCell ref="P370:P373"/>
    <mergeCell ref="P374:P377"/>
    <mergeCell ref="P378:P381"/>
    <mergeCell ref="P382:P385"/>
    <mergeCell ref="P386:P389"/>
    <mergeCell ref="P390:P393"/>
    <mergeCell ref="P394:P397"/>
    <mergeCell ref="P398:P401"/>
    <mergeCell ref="P402:P405"/>
    <mergeCell ref="P406:P409"/>
    <mergeCell ref="P410:P413"/>
    <mergeCell ref="P414:P417"/>
    <mergeCell ref="P418:P421"/>
    <mergeCell ref="P422:P425"/>
    <mergeCell ref="P426:P429"/>
    <mergeCell ref="P430:P433"/>
    <mergeCell ref="P434:P437"/>
    <mergeCell ref="P438:P441"/>
    <mergeCell ref="P442:P445"/>
    <mergeCell ref="P446:P449"/>
    <mergeCell ref="P450:P453"/>
    <mergeCell ref="P454:P457"/>
    <mergeCell ref="P458:P461"/>
    <mergeCell ref="P462:P465"/>
    <mergeCell ref="P466:P469"/>
    <mergeCell ref="P470:P473"/>
    <mergeCell ref="P474:P477"/>
    <mergeCell ref="P478:P481"/>
    <mergeCell ref="P482:P485"/>
    <mergeCell ref="P486:P489"/>
    <mergeCell ref="P490:P493"/>
    <mergeCell ref="P494:P497"/>
    <mergeCell ref="P498:P501"/>
    <mergeCell ref="P502:P505"/>
    <mergeCell ref="P506:P509"/>
    <mergeCell ref="P510:P513"/>
    <mergeCell ref="P514:P517"/>
    <mergeCell ref="P518:P521"/>
    <mergeCell ref="P522:P525"/>
    <mergeCell ref="P526:P529"/>
    <mergeCell ref="P530:P533"/>
    <mergeCell ref="Q14:Q17"/>
    <mergeCell ref="Q18:Q21"/>
    <mergeCell ref="Q22:Q25"/>
    <mergeCell ref="Q26:Q29"/>
    <mergeCell ref="Q30:Q33"/>
    <mergeCell ref="Q34:Q37"/>
    <mergeCell ref="Q38:Q41"/>
    <mergeCell ref="Q42:Q45"/>
    <mergeCell ref="Q46:Q49"/>
    <mergeCell ref="Q50:Q53"/>
    <mergeCell ref="Q54:Q57"/>
    <mergeCell ref="Q58:Q61"/>
    <mergeCell ref="Q62:Q65"/>
    <mergeCell ref="Q66:Q69"/>
    <mergeCell ref="Q70:Q73"/>
    <mergeCell ref="Q74:Q77"/>
    <mergeCell ref="Q78:Q81"/>
    <mergeCell ref="Q82:Q85"/>
    <mergeCell ref="Q86:Q89"/>
    <mergeCell ref="Q90:Q93"/>
    <mergeCell ref="Q94:Q97"/>
    <mergeCell ref="Q98:Q101"/>
    <mergeCell ref="Q102:Q105"/>
    <mergeCell ref="Q106:Q109"/>
    <mergeCell ref="Q110:Q113"/>
    <mergeCell ref="Q114:Q117"/>
    <mergeCell ref="Q118:Q121"/>
    <mergeCell ref="Q122:Q125"/>
    <mergeCell ref="Q126:Q129"/>
    <mergeCell ref="Q130:Q133"/>
    <mergeCell ref="Q134:Q137"/>
    <mergeCell ref="Q138:Q141"/>
    <mergeCell ref="Q142:Q145"/>
    <mergeCell ref="Q146:Q149"/>
    <mergeCell ref="Q150:Q153"/>
    <mergeCell ref="Q154:Q157"/>
    <mergeCell ref="Q158:Q161"/>
    <mergeCell ref="Q162:Q165"/>
    <mergeCell ref="Q166:Q169"/>
    <mergeCell ref="Q170:Q173"/>
    <mergeCell ref="Q174:Q177"/>
    <mergeCell ref="Q178:Q181"/>
    <mergeCell ref="Q182:Q185"/>
    <mergeCell ref="Q186:Q189"/>
    <mergeCell ref="Q190:Q193"/>
    <mergeCell ref="Q194:Q197"/>
    <mergeCell ref="Q198:Q201"/>
    <mergeCell ref="Q202:Q205"/>
    <mergeCell ref="Q206:Q209"/>
    <mergeCell ref="Q210:Q213"/>
    <mergeCell ref="Q214:Q217"/>
    <mergeCell ref="Q218:Q221"/>
    <mergeCell ref="Q222:Q225"/>
    <mergeCell ref="Q226:Q229"/>
    <mergeCell ref="Q230:Q233"/>
    <mergeCell ref="Q234:Q237"/>
    <mergeCell ref="Q238:Q241"/>
    <mergeCell ref="Q242:Q245"/>
    <mergeCell ref="Q246:Q249"/>
    <mergeCell ref="Q250:Q253"/>
    <mergeCell ref="Q254:Q257"/>
    <mergeCell ref="Q258:Q261"/>
    <mergeCell ref="Q262:Q265"/>
    <mergeCell ref="Q266:Q269"/>
    <mergeCell ref="Q270:Q273"/>
    <mergeCell ref="Q274:Q277"/>
    <mergeCell ref="Q278:Q281"/>
    <mergeCell ref="Q282:Q285"/>
    <mergeCell ref="Q286:Q289"/>
    <mergeCell ref="Q290:Q293"/>
    <mergeCell ref="Q294:Q297"/>
    <mergeCell ref="Q298:Q301"/>
    <mergeCell ref="Q302:Q305"/>
    <mergeCell ref="Q306:Q309"/>
    <mergeCell ref="Q310:Q313"/>
    <mergeCell ref="Q314:Q317"/>
    <mergeCell ref="Q318:Q321"/>
    <mergeCell ref="Q322:Q325"/>
    <mergeCell ref="Q326:Q329"/>
    <mergeCell ref="Q330:Q333"/>
    <mergeCell ref="Q334:Q337"/>
    <mergeCell ref="Q338:Q341"/>
    <mergeCell ref="Q342:Q345"/>
    <mergeCell ref="Q346:Q349"/>
    <mergeCell ref="Q350:Q353"/>
    <mergeCell ref="Q354:Q357"/>
    <mergeCell ref="Q358:Q361"/>
    <mergeCell ref="Q362:Q365"/>
    <mergeCell ref="Q366:Q369"/>
    <mergeCell ref="Q370:Q373"/>
    <mergeCell ref="Q374:Q377"/>
    <mergeCell ref="Q378:Q381"/>
    <mergeCell ref="Q382:Q385"/>
    <mergeCell ref="Q386:Q389"/>
    <mergeCell ref="Q390:Q393"/>
    <mergeCell ref="Q394:Q397"/>
    <mergeCell ref="Q398:Q401"/>
    <mergeCell ref="Q402:Q405"/>
    <mergeCell ref="Q406:Q409"/>
    <mergeCell ref="Q410:Q413"/>
    <mergeCell ref="Q414:Q417"/>
    <mergeCell ref="Q418:Q421"/>
    <mergeCell ref="Q422:Q425"/>
    <mergeCell ref="Q426:Q429"/>
    <mergeCell ref="Q430:Q433"/>
    <mergeCell ref="Q434:Q437"/>
    <mergeCell ref="Q438:Q441"/>
    <mergeCell ref="Q442:Q445"/>
    <mergeCell ref="Q446:Q449"/>
    <mergeCell ref="Q450:Q453"/>
    <mergeCell ref="Q454:Q457"/>
    <mergeCell ref="Q458:Q461"/>
    <mergeCell ref="Q462:Q465"/>
    <mergeCell ref="Q466:Q469"/>
    <mergeCell ref="Q470:Q473"/>
    <mergeCell ref="Q474:Q477"/>
    <mergeCell ref="Q478:Q481"/>
    <mergeCell ref="Q482:Q485"/>
    <mergeCell ref="Q486:Q489"/>
    <mergeCell ref="Q490:Q493"/>
    <mergeCell ref="Q530:Q533"/>
    <mergeCell ref="Q494:Q497"/>
    <mergeCell ref="Q498:Q501"/>
    <mergeCell ref="Q502:Q505"/>
    <mergeCell ref="Q506:Q509"/>
    <mergeCell ref="Q510:Q513"/>
    <mergeCell ref="Q514:Q517"/>
    <mergeCell ref="Q518:Q521"/>
    <mergeCell ref="Q522:Q525"/>
    <mergeCell ref="Q526:Q529"/>
    <mergeCell ref="R306:R309"/>
    <mergeCell ref="S306:S309"/>
    <mergeCell ref="R310:R313"/>
    <mergeCell ref="S310:S313"/>
    <mergeCell ref="R314:R317"/>
    <mergeCell ref="S314:S317"/>
    <mergeCell ref="R318:R321"/>
    <mergeCell ref="S318:S321"/>
    <mergeCell ref="R322:R325"/>
    <mergeCell ref="S322:S325"/>
    <mergeCell ref="R326:R329"/>
    <mergeCell ref="S326:S329"/>
    <mergeCell ref="R330:R333"/>
    <mergeCell ref="S330:S333"/>
    <mergeCell ref="R334:R337"/>
    <mergeCell ref="S334:S337"/>
    <mergeCell ref="R338:R341"/>
    <mergeCell ref="S338:S341"/>
    <mergeCell ref="R342:R345"/>
    <mergeCell ref="S342:S345"/>
    <mergeCell ref="R346:R349"/>
    <mergeCell ref="S346:S349"/>
    <mergeCell ref="R350:R353"/>
    <mergeCell ref="S350:S353"/>
    <mergeCell ref="R354:R357"/>
    <mergeCell ref="S354:S357"/>
    <mergeCell ref="R358:R361"/>
    <mergeCell ref="S358:S361"/>
    <mergeCell ref="R362:R365"/>
    <mergeCell ref="S362:S365"/>
    <mergeCell ref="R366:R369"/>
    <mergeCell ref="S366:S369"/>
    <mergeCell ref="R370:R373"/>
    <mergeCell ref="S370:S373"/>
    <mergeCell ref="R374:R377"/>
    <mergeCell ref="S374:S377"/>
    <mergeCell ref="R378:R381"/>
    <mergeCell ref="S378:S381"/>
    <mergeCell ref="R382:R385"/>
    <mergeCell ref="S382:S385"/>
    <mergeCell ref="R386:R389"/>
    <mergeCell ref="S386:S389"/>
    <mergeCell ref="R390:R393"/>
    <mergeCell ref="S390:S393"/>
    <mergeCell ref="R394:R397"/>
    <mergeCell ref="S394:S397"/>
    <mergeCell ref="R398:R401"/>
    <mergeCell ref="S398:S401"/>
    <mergeCell ref="R402:R405"/>
    <mergeCell ref="S402:S405"/>
    <mergeCell ref="R406:R409"/>
    <mergeCell ref="S406:S409"/>
    <mergeCell ref="R410:R413"/>
    <mergeCell ref="S410:S413"/>
    <mergeCell ref="R414:R417"/>
    <mergeCell ref="S414:S417"/>
    <mergeCell ref="R418:R421"/>
    <mergeCell ref="S418:S421"/>
    <mergeCell ref="R422:R425"/>
    <mergeCell ref="S422:S425"/>
    <mergeCell ref="R426:R429"/>
    <mergeCell ref="S426:S429"/>
    <mergeCell ref="R430:R433"/>
    <mergeCell ref="S430:S433"/>
    <mergeCell ref="R434:R437"/>
    <mergeCell ref="S434:S437"/>
    <mergeCell ref="R438:R441"/>
    <mergeCell ref="S438:S441"/>
    <mergeCell ref="R442:R445"/>
    <mergeCell ref="S442:S445"/>
    <mergeCell ref="R446:R449"/>
    <mergeCell ref="S446:S449"/>
    <mergeCell ref="R450:R453"/>
    <mergeCell ref="S450:S453"/>
    <mergeCell ref="R454:R457"/>
    <mergeCell ref="S454:S457"/>
    <mergeCell ref="R458:R461"/>
    <mergeCell ref="S458:S461"/>
    <mergeCell ref="R462:R465"/>
    <mergeCell ref="S462:S465"/>
    <mergeCell ref="R466:R469"/>
    <mergeCell ref="S466:S469"/>
    <mergeCell ref="R470:R473"/>
    <mergeCell ref="S470:S473"/>
    <mergeCell ref="R474:R477"/>
    <mergeCell ref="S474:S477"/>
    <mergeCell ref="R478:R481"/>
    <mergeCell ref="S478:S481"/>
    <mergeCell ref="R482:R485"/>
    <mergeCell ref="S482:S485"/>
    <mergeCell ref="R486:R489"/>
    <mergeCell ref="S486:S489"/>
    <mergeCell ref="R490:R493"/>
    <mergeCell ref="S490:S493"/>
    <mergeCell ref="R494:R497"/>
    <mergeCell ref="S494:S497"/>
    <mergeCell ref="R498:R501"/>
    <mergeCell ref="S498:S501"/>
    <mergeCell ref="R502:R505"/>
    <mergeCell ref="S502:S505"/>
    <mergeCell ref="R526:R529"/>
    <mergeCell ref="S526:S529"/>
    <mergeCell ref="R530:R533"/>
    <mergeCell ref="S530:S533"/>
    <mergeCell ref="R506:R509"/>
    <mergeCell ref="S506:S509"/>
    <mergeCell ref="R510:R513"/>
    <mergeCell ref="S510:S513"/>
    <mergeCell ref="R514:R517"/>
    <mergeCell ref="S514:S517"/>
    <mergeCell ref="R518:R521"/>
    <mergeCell ref="S518:S521"/>
    <mergeCell ref="R522:R525"/>
    <mergeCell ref="S522:S52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B2:S18"/>
  <sheetViews>
    <sheetView workbookViewId="0">
      <selection activeCell="B16" sqref="B16"/>
    </sheetView>
  </sheetViews>
  <sheetFormatPr baseColWidth="10" defaultRowHeight="16.5"/>
  <cols>
    <col min="3" max="3" width="12.75" customWidth="1"/>
    <col min="5" max="5" width="12.75" customWidth="1"/>
  </cols>
  <sheetData>
    <row r="2" spans="2:19" ht="33">
      <c r="B2" s="18" t="s">
        <v>31</v>
      </c>
      <c r="C2" s="18" t="s">
        <v>32</v>
      </c>
      <c r="D2" s="18" t="s">
        <v>33</v>
      </c>
      <c r="E2" s="18" t="s">
        <v>45</v>
      </c>
      <c r="F2" s="18" t="s">
        <v>20</v>
      </c>
      <c r="G2" s="18" t="s">
        <v>46</v>
      </c>
      <c r="H2" s="19" t="s">
        <v>34</v>
      </c>
      <c r="I2" s="20" t="s">
        <v>35</v>
      </c>
      <c r="K2" s="19" t="s">
        <v>36</v>
      </c>
      <c r="L2" s="19" t="s">
        <v>37</v>
      </c>
      <c r="M2" s="19" t="s">
        <v>38</v>
      </c>
      <c r="N2" s="19" t="s">
        <v>39</v>
      </c>
      <c r="O2" s="19" t="s">
        <v>40</v>
      </c>
      <c r="P2" s="19" t="s">
        <v>41</v>
      </c>
      <c r="Q2" s="19" t="s">
        <v>42</v>
      </c>
      <c r="R2" s="19" t="s">
        <v>43</v>
      </c>
      <c r="S2" s="19" t="s">
        <v>44</v>
      </c>
    </row>
    <row r="3" spans="2:19">
      <c r="B3" s="21">
        <v>44317</v>
      </c>
      <c r="C3" s="22"/>
      <c r="D3" s="22"/>
      <c r="E3" s="26">
        <v>130</v>
      </c>
      <c r="F3" s="26">
        <v>13</v>
      </c>
      <c r="G3" s="26">
        <f>F3+E3</f>
        <v>143</v>
      </c>
      <c r="H3" s="21"/>
      <c r="I3" s="23"/>
      <c r="K3" s="13"/>
      <c r="L3" s="22"/>
      <c r="M3" s="22"/>
      <c r="N3" s="22"/>
      <c r="O3" s="22"/>
      <c r="P3" s="22"/>
      <c r="Q3" s="22"/>
      <c r="R3" s="22"/>
      <c r="S3" s="22"/>
    </row>
    <row r="4" spans="2:19">
      <c r="B4" s="22"/>
      <c r="C4" s="22"/>
      <c r="D4" s="22"/>
      <c r="E4" s="26"/>
      <c r="F4" s="26"/>
      <c r="G4" s="26"/>
      <c r="H4" s="22"/>
      <c r="I4" s="24"/>
      <c r="K4" s="22"/>
      <c r="L4" s="22"/>
      <c r="M4" s="22"/>
      <c r="N4" s="22"/>
      <c r="O4" s="22"/>
      <c r="P4" s="22"/>
      <c r="Q4" s="22"/>
      <c r="R4" s="22"/>
      <c r="S4" s="22"/>
    </row>
    <row r="5" spans="2:19">
      <c r="B5" s="22"/>
      <c r="C5" s="22"/>
      <c r="D5" s="22"/>
      <c r="E5" s="26"/>
      <c r="F5" s="26"/>
      <c r="G5" s="26"/>
      <c r="H5" s="22"/>
      <c r="I5" s="24"/>
      <c r="K5" s="22"/>
      <c r="L5" s="22"/>
      <c r="M5" s="22"/>
      <c r="N5" s="22"/>
      <c r="O5" s="22"/>
      <c r="P5" s="22"/>
      <c r="Q5" s="22"/>
      <c r="R5" s="22"/>
      <c r="S5" s="22"/>
    </row>
    <row r="6" spans="2:19">
      <c r="B6" s="22"/>
      <c r="C6" s="22"/>
      <c r="D6" s="22"/>
      <c r="E6" s="26"/>
      <c r="F6" s="26"/>
      <c r="G6" s="26"/>
      <c r="H6" s="22"/>
      <c r="I6" s="24"/>
      <c r="K6" s="22"/>
      <c r="L6" s="22"/>
      <c r="M6" s="22"/>
      <c r="N6" s="22"/>
      <c r="O6" s="22"/>
      <c r="P6" s="22"/>
      <c r="Q6" s="22"/>
      <c r="R6" s="22"/>
      <c r="S6" s="22"/>
    </row>
    <row r="7" spans="2:19">
      <c r="B7" s="22"/>
      <c r="C7" s="22"/>
      <c r="D7" s="22"/>
      <c r="E7" s="26"/>
      <c r="F7" s="26"/>
      <c r="G7" s="26"/>
      <c r="H7" s="22"/>
      <c r="I7" s="24"/>
      <c r="K7" s="22"/>
      <c r="L7" s="22"/>
      <c r="M7" s="22"/>
      <c r="N7" s="22"/>
      <c r="O7" s="22"/>
      <c r="P7" s="22"/>
      <c r="Q7" s="22"/>
      <c r="R7" s="22"/>
      <c r="S7" s="22"/>
    </row>
    <row r="8" spans="2:19">
      <c r="B8" s="22"/>
      <c r="C8" s="22"/>
      <c r="D8" s="22"/>
      <c r="E8" s="26"/>
      <c r="F8" s="26"/>
      <c r="G8" s="26"/>
      <c r="H8" s="22"/>
      <c r="I8" s="24"/>
      <c r="K8" s="22"/>
      <c r="L8" s="22"/>
      <c r="M8" s="22"/>
      <c r="N8" s="22"/>
      <c r="O8" s="22"/>
      <c r="P8" s="22"/>
      <c r="Q8" s="22"/>
      <c r="R8" s="22"/>
      <c r="S8" s="22"/>
    </row>
    <row r="9" spans="2:19">
      <c r="B9" s="22"/>
      <c r="C9" s="22"/>
      <c r="D9" s="22"/>
      <c r="E9" s="26"/>
      <c r="F9" s="26"/>
      <c r="G9" s="26"/>
      <c r="H9" s="22"/>
      <c r="I9" s="24"/>
      <c r="K9" s="22"/>
      <c r="L9" s="22"/>
      <c r="M9" s="22"/>
      <c r="N9" s="22"/>
      <c r="O9" s="22"/>
      <c r="P9" s="22"/>
      <c r="Q9" s="22"/>
      <c r="R9" s="22"/>
      <c r="S9" s="22"/>
    </row>
    <row r="10" spans="2:19">
      <c r="B10" s="22"/>
      <c r="D10" s="22"/>
      <c r="E10" s="27"/>
      <c r="F10" s="26"/>
      <c r="G10" s="26"/>
      <c r="H10" s="22"/>
      <c r="I10" s="24"/>
      <c r="K10" s="22"/>
      <c r="L10" s="22"/>
      <c r="M10" s="22"/>
      <c r="N10" s="22"/>
      <c r="O10" s="22"/>
      <c r="P10" s="22"/>
      <c r="Q10" s="22"/>
      <c r="R10" s="22"/>
      <c r="S10" s="22"/>
    </row>
    <row r="11" spans="2:19">
      <c r="B11" s="22"/>
      <c r="C11" s="22"/>
      <c r="D11" s="22"/>
      <c r="E11" s="26"/>
      <c r="F11" s="26"/>
      <c r="G11" s="26"/>
      <c r="H11" s="22"/>
      <c r="I11" s="24"/>
      <c r="K11" s="22"/>
      <c r="L11" s="22"/>
      <c r="M11" s="22"/>
      <c r="N11" s="22"/>
      <c r="O11" s="22"/>
      <c r="P11" s="22"/>
      <c r="Q11" s="22"/>
      <c r="R11" s="22"/>
      <c r="S11" s="22"/>
    </row>
    <row r="12" spans="2:19">
      <c r="B12" s="22"/>
      <c r="C12" s="22"/>
      <c r="D12" s="22"/>
      <c r="E12" s="26"/>
      <c r="F12" s="26"/>
      <c r="G12" s="26"/>
      <c r="H12" s="22"/>
      <c r="I12" s="24"/>
      <c r="K12" s="22"/>
      <c r="L12" s="22"/>
      <c r="M12" s="22"/>
      <c r="N12" s="22"/>
      <c r="O12" s="22"/>
      <c r="P12" s="22"/>
      <c r="Q12" s="22"/>
      <c r="R12" s="22"/>
      <c r="S12" s="22"/>
    </row>
    <row r="13" spans="2:19">
      <c r="B13" s="22"/>
      <c r="C13" s="22"/>
      <c r="D13" s="22"/>
      <c r="E13" s="26"/>
      <c r="F13" s="26"/>
      <c r="G13" s="26"/>
      <c r="H13" s="22"/>
      <c r="I13" s="24"/>
      <c r="K13" s="22"/>
      <c r="L13" s="22"/>
      <c r="M13" s="22"/>
      <c r="N13" s="22"/>
      <c r="O13" s="22"/>
      <c r="P13" s="22"/>
      <c r="Q13" s="22"/>
      <c r="R13" s="22"/>
      <c r="S13" s="22"/>
    </row>
    <row r="14" spans="2:19">
      <c r="B14" s="22"/>
      <c r="C14" s="22"/>
      <c r="D14" s="22"/>
      <c r="E14" s="26"/>
      <c r="F14" s="26"/>
      <c r="G14" s="26"/>
      <c r="H14" s="22"/>
      <c r="I14" s="24"/>
      <c r="K14" s="22"/>
      <c r="L14" s="22"/>
      <c r="M14" s="22"/>
      <c r="N14" s="22"/>
      <c r="O14" s="22"/>
      <c r="P14" s="22"/>
      <c r="Q14" s="22"/>
      <c r="R14" s="22"/>
      <c r="S14" s="22"/>
    </row>
    <row r="15" spans="2:19">
      <c r="B15" s="22"/>
      <c r="C15" s="22"/>
      <c r="D15" s="22"/>
      <c r="E15" s="26"/>
      <c r="F15" s="26"/>
      <c r="G15" s="26"/>
      <c r="H15" s="22"/>
      <c r="I15" s="24"/>
      <c r="K15" s="22"/>
      <c r="L15" s="22"/>
      <c r="M15" s="22"/>
      <c r="N15" s="22"/>
      <c r="O15" s="22"/>
      <c r="P15" s="22"/>
      <c r="Q15" s="22"/>
      <c r="R15" s="22"/>
      <c r="S15" s="22"/>
    </row>
    <row r="18" spans="3:7" ht="30" customHeight="1">
      <c r="C18" s="263" t="s">
        <v>134</v>
      </c>
      <c r="D18" s="263"/>
      <c r="E18" s="263"/>
      <c r="F18" s="263"/>
      <c r="G18" s="263"/>
    </row>
  </sheetData>
  <mergeCells count="1">
    <mergeCell ref="C18:G18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3:J11"/>
  <sheetViews>
    <sheetView workbookViewId="0">
      <selection activeCell="G5" sqref="G5:G7"/>
    </sheetView>
  </sheetViews>
  <sheetFormatPr baseColWidth="10" defaultRowHeight="16.5"/>
  <cols>
    <col min="7" max="7" width="18.375" customWidth="1"/>
    <col min="8" max="8" width="12.125" bestFit="1" customWidth="1"/>
  </cols>
  <sheetData>
    <row r="3" spans="1:10">
      <c r="C3" s="264" t="s">
        <v>51</v>
      </c>
      <c r="D3" s="264"/>
      <c r="E3" s="264"/>
      <c r="F3" s="264"/>
      <c r="G3" s="264" t="s">
        <v>52</v>
      </c>
      <c r="H3" s="264"/>
      <c r="I3" s="264"/>
      <c r="J3" s="264"/>
    </row>
    <row r="4" spans="1:10">
      <c r="C4" t="s">
        <v>47</v>
      </c>
      <c r="D4" t="s">
        <v>25</v>
      </c>
      <c r="E4" t="s">
        <v>26</v>
      </c>
      <c r="F4" t="s">
        <v>27</v>
      </c>
      <c r="G4" s="28" t="s">
        <v>47</v>
      </c>
      <c r="H4" t="s">
        <v>25</v>
      </c>
      <c r="I4" t="s">
        <v>26</v>
      </c>
      <c r="J4" t="s">
        <v>27</v>
      </c>
    </row>
    <row r="5" spans="1:10">
      <c r="A5" t="s">
        <v>49</v>
      </c>
      <c r="B5" s="66">
        <v>44317</v>
      </c>
      <c r="C5" s="25">
        <v>5.5</v>
      </c>
      <c r="D5" s="9" t="str">
        <f>IFERROR(SUMIFS(Journal_Caisse!E:E,Journal_Caisse!B:B,"&gt;="&amp;$B$5,Journal_Caisse!B:B,"&lt;="&amp;$B$7,Journal_Caisse!D:D,$C5),"")</f>
        <v/>
      </c>
      <c r="E5" s="9" t="e">
        <f>D5/1.055</f>
        <v>#VALUE!</v>
      </c>
      <c r="F5" s="9" t="e">
        <f>D5-E5</f>
        <v>#VALUE!</v>
      </c>
      <c r="G5" s="265"/>
      <c r="H5" s="9">
        <f>SUMIFS(Achat!G:G,Achat!B:B,"&gt;="&amp;$B$5,Achat!B:B,"&lt;="&amp;$B$7)</f>
        <v>143</v>
      </c>
      <c r="I5" s="9">
        <f>SUMIFS(Achat!E:E,Achat!B:B,"&gt;="&amp;$B$5,Achat!B:B,"&lt;="&amp;$B$7)</f>
        <v>130</v>
      </c>
      <c r="J5" s="9">
        <f>SUMIFS(Achat!F:F,Achat!B:B,"&gt;="&amp;$B$5,Achat!B:B,"&lt;="&amp;$B$7)</f>
        <v>13</v>
      </c>
    </row>
    <row r="6" spans="1:10">
      <c r="C6" s="25">
        <v>10</v>
      </c>
      <c r="D6" s="9" t="str">
        <f>IFERROR(SUMIFS(Journal_Caisse!E:E,Journal_Caisse!B:B,"&gt;="&amp;$B$5,Journal_Caisse!B:B,"&lt;="&amp;$B$7,Journal_Caisse!D:D,$C6),"")</f>
        <v/>
      </c>
      <c r="E6" s="9" t="e">
        <f>D6/1.1</f>
        <v>#VALUE!</v>
      </c>
      <c r="F6" s="9" t="e">
        <f>D6-E6</f>
        <v>#VALUE!</v>
      </c>
      <c r="G6" s="265"/>
      <c r="H6" s="9"/>
      <c r="I6" s="9"/>
      <c r="J6" s="9"/>
    </row>
    <row r="7" spans="1:10">
      <c r="A7" t="s">
        <v>50</v>
      </c>
      <c r="B7" s="66">
        <v>44344</v>
      </c>
      <c r="C7" s="25">
        <v>20</v>
      </c>
      <c r="D7" s="9" t="str">
        <f>IFERROR(SUMIFS(Journal_Caisse!E:E,Journal_Caisse!B:B,"&gt;="&amp;$B$5,Journal_Caisse!B:B,"&lt;="&amp;$B$7,Journal_Caisse!D:D,$C7),"")</f>
        <v/>
      </c>
      <c r="E7" s="9" t="e">
        <f>D7/1.2</f>
        <v>#VALUE!</v>
      </c>
      <c r="F7" s="9" t="e">
        <f>D7-E7</f>
        <v>#VALUE!</v>
      </c>
      <c r="G7" s="265"/>
    </row>
    <row r="8" spans="1:10">
      <c r="C8" t="s">
        <v>48</v>
      </c>
      <c r="D8" s="12">
        <f>SUM(D5:D7)</f>
        <v>0</v>
      </c>
      <c r="E8" s="12" t="e">
        <f>SUM(E5:E7)</f>
        <v>#VALUE!</v>
      </c>
      <c r="F8" s="12" t="e">
        <f>SUM(F5:F7)</f>
        <v>#VALUE!</v>
      </c>
      <c r="G8" t="s">
        <v>48</v>
      </c>
      <c r="H8" s="12">
        <f>SUM(H5:H7)</f>
        <v>143</v>
      </c>
      <c r="I8" s="12">
        <f>SUM(I5:I7)</f>
        <v>130</v>
      </c>
      <c r="J8" s="12">
        <f>SUM(J5:J7)</f>
        <v>13</v>
      </c>
    </row>
    <row r="11" spans="1:10" ht="18.75">
      <c r="G11" s="29" t="s">
        <v>53</v>
      </c>
      <c r="H11" s="30" t="e">
        <f>F8-J8</f>
        <v>#VALUE!</v>
      </c>
    </row>
  </sheetData>
  <mergeCells count="3">
    <mergeCell ref="C3:F3"/>
    <mergeCell ref="G3:J3"/>
    <mergeCell ref="G5:G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9"/>
  <dimension ref="C2:M2"/>
  <sheetViews>
    <sheetView workbookViewId="0">
      <selection activeCell="E26" sqref="E26"/>
    </sheetView>
  </sheetViews>
  <sheetFormatPr baseColWidth="10" defaultRowHeight="16.5"/>
  <sheetData>
    <row r="2" spans="3:13">
      <c r="C2" s="67"/>
      <c r="D2" s="67"/>
      <c r="E2" s="67"/>
      <c r="M2" s="67" t="s">
        <v>29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0">
    <tabColor rgb="FFFFFF00"/>
  </sheetPr>
  <dimension ref="B2:E2"/>
  <sheetViews>
    <sheetView topLeftCell="A6" workbookViewId="0">
      <selection activeCell="K28" sqref="K28"/>
    </sheetView>
  </sheetViews>
  <sheetFormatPr baseColWidth="10" defaultRowHeight="16.5"/>
  <sheetData>
    <row r="2" spans="2:5">
      <c r="B2" s="266" t="s">
        <v>30</v>
      </c>
      <c r="C2" s="266"/>
      <c r="D2" s="266"/>
      <c r="E2" s="26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Accueil</vt:lpstr>
      <vt:lpstr>Recap</vt:lpstr>
      <vt:lpstr>Histo</vt:lpstr>
      <vt:lpstr>&gt;</vt:lpstr>
      <vt:lpstr>Temp</vt:lpstr>
      <vt:lpstr>BDD</vt:lpstr>
      <vt:lpstr>&lt;</vt:lpstr>
      <vt:lpstr>Facture</vt:lpstr>
      <vt:lpstr>Archive</vt:lpstr>
      <vt:lpstr>1</vt:lpstr>
      <vt:lpstr>Journal_Caisse</vt:lpstr>
      <vt:lpstr>Achat</vt:lpstr>
      <vt:lpstr>TVA</vt:lpstr>
      <vt:lpstr>Journal_Vente</vt:lpstr>
      <vt:lpstr>Stock</vt:lpstr>
      <vt:lpstr>l_Client</vt:lpstr>
      <vt:lpstr>P_Client</vt:lpstr>
    </vt:vector>
  </TitlesOfParts>
  <Company>LGCF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Utilisateur Windows</cp:lastModifiedBy>
  <cp:lastPrinted>2021-05-28T11:44:59Z</cp:lastPrinted>
  <dcterms:created xsi:type="dcterms:W3CDTF">2016-02-08T14:41:50Z</dcterms:created>
  <dcterms:modified xsi:type="dcterms:W3CDTF">2021-08-08T16:42:22Z</dcterms:modified>
</cp:coreProperties>
</file>