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.Jacquart\Desktop\perso\"/>
    </mc:Choice>
  </mc:AlternateContent>
  <xr:revisionPtr revIDLastSave="0" documentId="13_ncr:1_{D147C96F-431C-41ED-BDB8-F234FC60AB46}" xr6:coauthVersionLast="46" xr6:coauthVersionMax="46" xr10:uidLastSave="{00000000-0000-0000-0000-000000000000}"/>
  <bookViews>
    <workbookView xWindow="-108" yWindow="-108" windowWidth="23256" windowHeight="12576" activeTab="8" xr2:uid="{00000000-000D-0000-FFFF-FFFF00000000}"/>
  </bookViews>
  <sheets>
    <sheet name="Accueil" sheetId="1" r:id="rId1"/>
    <sheet name="Recap" sheetId="7" state="hidden" r:id="rId2"/>
    <sheet name="Histo" sheetId="6" r:id="rId3"/>
    <sheet name="&gt;" sheetId="4" r:id="rId4"/>
    <sheet name="Temp" sheetId="2" state="hidden" r:id="rId5"/>
    <sheet name="BDD" sheetId="3" r:id="rId6"/>
    <sheet name="Formules" sheetId="16" state="hidden" r:id="rId7"/>
    <sheet name="&lt;" sheetId="5" r:id="rId8"/>
    <sheet name="Facture" sheetId="13" r:id="rId9"/>
    <sheet name="Archive" sheetId="15" r:id="rId10"/>
    <sheet name="1" sheetId="14" r:id="rId11"/>
    <sheet name="Journal_Caisse" sheetId="8" r:id="rId12"/>
    <sheet name="Achat" sheetId="11" state="hidden" r:id="rId13"/>
    <sheet name="TVA" sheetId="12" state="hidden" r:id="rId14"/>
    <sheet name="Journal_Vente" sheetId="9" state="hidden" r:id="rId15"/>
    <sheet name="Stock" sheetId="10" state="hidden" r:id="rId16"/>
  </sheets>
  <definedNames>
    <definedName name="_xlnm._FilterDatabase" localSheetId="2" hidden="1">Histo!$A$1:$F$19</definedName>
    <definedName name="Articles">OFFSET(Histo!$C$1,1,,COUNTA(Histo!$A:$A)-1,)</definedName>
    <definedName name="bdd">OFFSET(BDD!#REF!,1,,COUNTA(BDD!#REF!)-1,2)</definedName>
    <definedName name="_xlnm.Extract" localSheetId="5">BDD!#REF!</definedName>
    <definedName name="_xlnm.Extract" localSheetId="2">BDD!#REF!</definedName>
    <definedName name="f_Client">OFFSET(P_Client,0,0,COUNTA(l_Client),1)</definedName>
    <definedName name="l_Client">Histo!$B:$B</definedName>
    <definedName name="Lesdates">OFFSET(Histo!$A$1,1,,COUNTA(Histo!$A:$A)-1,)</definedName>
    <definedName name="P_Client">Histo!$B$1</definedName>
    <definedName name="Quantite">OFFSET(Histo!$B$1,1,,COUNTA(Histo!$A:$A)-1,)</definedName>
    <definedName name="Total">OFFSET(Histo!$D$1,1,,COUNTA(Histo!$A:$A)-1,)</definedName>
  </definedNames>
  <calcPr calcId="191029"/>
</workbook>
</file>

<file path=xl/calcChain.xml><?xml version="1.0" encoding="utf-8"?>
<calcChain xmlns="http://schemas.openxmlformats.org/spreadsheetml/2006/main">
  <c r="J18" i="6" l="1"/>
  <c r="J19" i="6"/>
  <c r="D3" i="13"/>
  <c r="G2" i="15"/>
  <c r="D74" i="13" s="1"/>
  <c r="D4" i="13" s="1"/>
  <c r="A2" i="16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18" i="13"/>
  <c r="B19" i="13"/>
  <c r="B20" i="13"/>
  <c r="B21" i="13"/>
  <c r="B22" i="13"/>
  <c r="B23" i="13"/>
  <c r="B24" i="13"/>
  <c r="B25" i="13"/>
  <c r="B17" i="13"/>
  <c r="C17" i="13"/>
  <c r="G25" i="16"/>
  <c r="G26" i="16"/>
  <c r="G27" i="16"/>
  <c r="G28" i="16"/>
  <c r="G29" i="16"/>
  <c r="G30" i="16"/>
  <c r="G31" i="16"/>
  <c r="G32" i="16"/>
  <c r="G33" i="16"/>
  <c r="G34" i="16"/>
  <c r="G35" i="16"/>
  <c r="G36" i="16"/>
  <c r="G37" i="16"/>
  <c r="G38" i="16"/>
  <c r="G39" i="16"/>
  <c r="G40" i="16"/>
  <c r="G41" i="16"/>
  <c r="G42" i="16"/>
  <c r="G43" i="16"/>
  <c r="G44" i="16"/>
  <c r="G45" i="16"/>
  <c r="G46" i="16"/>
  <c r="G47" i="16"/>
  <c r="G48" i="16"/>
  <c r="G49" i="16"/>
  <c r="G50" i="16"/>
  <c r="G51" i="16"/>
  <c r="G52" i="16"/>
  <c r="G53" i="16"/>
  <c r="G54" i="16"/>
  <c r="G55" i="16"/>
  <c r="G56" i="16"/>
  <c r="G57" i="16"/>
  <c r="G58" i="16"/>
  <c r="G59" i="16"/>
  <c r="G60" i="16"/>
  <c r="G61" i="16"/>
  <c r="G62" i="16"/>
  <c r="G63" i="16"/>
  <c r="G64" i="16"/>
  <c r="G65" i="16"/>
  <c r="G66" i="16"/>
  <c r="G67" i="16"/>
  <c r="G68" i="16"/>
  <c r="G69" i="16"/>
  <c r="G70" i="16"/>
  <c r="G71" i="16"/>
  <c r="G72" i="16"/>
  <c r="G73" i="16"/>
  <c r="G74" i="16"/>
  <c r="G75" i="16"/>
  <c r="G76" i="16"/>
  <c r="G77" i="16"/>
  <c r="G78" i="16"/>
  <c r="G79" i="16"/>
  <c r="G80" i="16"/>
  <c r="G81" i="16"/>
  <c r="G82" i="16"/>
  <c r="G83" i="16"/>
  <c r="G84" i="16"/>
  <c r="G85" i="16"/>
  <c r="G86" i="16"/>
  <c r="G87" i="16"/>
  <c r="G88" i="16"/>
  <c r="G89" i="16"/>
  <c r="G90" i="16"/>
  <c r="G91" i="16"/>
  <c r="G92" i="16"/>
  <c r="G93" i="16"/>
  <c r="G94" i="16"/>
  <c r="G95" i="16"/>
  <c r="G96" i="16"/>
  <c r="G97" i="16"/>
  <c r="G98" i="16"/>
  <c r="G99" i="16"/>
  <c r="G100" i="16"/>
  <c r="G101" i="16"/>
  <c r="G102" i="16"/>
  <c r="G103" i="16"/>
  <c r="G104" i="16"/>
  <c r="G105" i="16"/>
  <c r="G106" i="16"/>
  <c r="G107" i="16"/>
  <c r="G108" i="16"/>
  <c r="G109" i="16"/>
  <c r="G110" i="16"/>
  <c r="G111" i="16"/>
  <c r="G112" i="16"/>
  <c r="G113" i="16"/>
  <c r="G114" i="16"/>
  <c r="G115" i="16"/>
  <c r="G116" i="16"/>
  <c r="G117" i="16"/>
  <c r="G118" i="16"/>
  <c r="G119" i="16"/>
  <c r="G120" i="16"/>
  <c r="G121" i="16"/>
  <c r="G122" i="16"/>
  <c r="G123" i="16"/>
  <c r="G124" i="16"/>
  <c r="G125" i="16"/>
  <c r="G126" i="16"/>
  <c r="G127" i="16"/>
  <c r="G128" i="16"/>
  <c r="G129" i="16"/>
  <c r="G130" i="16"/>
  <c r="G131" i="16"/>
  <c r="G132" i="16"/>
  <c r="G133" i="16"/>
  <c r="G134" i="16"/>
  <c r="G135" i="16"/>
  <c r="G136" i="16"/>
  <c r="G137" i="16"/>
  <c r="G138" i="16"/>
  <c r="G139" i="16"/>
  <c r="G140" i="16"/>
  <c r="G141" i="16"/>
  <c r="G142" i="16"/>
  <c r="G143" i="16"/>
  <c r="G144" i="16"/>
  <c r="G145" i="16"/>
  <c r="G146" i="16"/>
  <c r="G147" i="16"/>
  <c r="G148" i="16"/>
  <c r="G149" i="16"/>
  <c r="G150" i="16"/>
  <c r="G151" i="16"/>
  <c r="G152" i="16"/>
  <c r="G153" i="16"/>
  <c r="G154" i="16"/>
  <c r="G155" i="16"/>
  <c r="G156" i="16"/>
  <c r="G157" i="16"/>
  <c r="G158" i="16"/>
  <c r="G159" i="16"/>
  <c r="G160" i="16"/>
  <c r="G161" i="16"/>
  <c r="G162" i="16"/>
  <c r="G163" i="16"/>
  <c r="G164" i="16"/>
  <c r="G165" i="16"/>
  <c r="G166" i="16"/>
  <c r="G167" i="16"/>
  <c r="G168" i="16"/>
  <c r="G169" i="16"/>
  <c r="G170" i="16"/>
  <c r="G171" i="16"/>
  <c r="G172" i="16"/>
  <c r="G173" i="16"/>
  <c r="G174" i="16"/>
  <c r="G175" i="16"/>
  <c r="G176" i="16"/>
  <c r="G177" i="16"/>
  <c r="G178" i="16"/>
  <c r="G179" i="16"/>
  <c r="G180" i="16"/>
  <c r="G181" i="16"/>
  <c r="G182" i="16"/>
  <c r="G183" i="16"/>
  <c r="G184" i="16"/>
  <c r="G185" i="16"/>
  <c r="G186" i="16"/>
  <c r="G187" i="16"/>
  <c r="G188" i="16"/>
  <c r="G189" i="16"/>
  <c r="G190" i="16"/>
  <c r="G191" i="16"/>
  <c r="G192" i="16"/>
  <c r="G193" i="16"/>
  <c r="G194" i="16"/>
  <c r="G195" i="16"/>
  <c r="G196" i="16"/>
  <c r="G197" i="16"/>
  <c r="G198" i="16"/>
  <c r="G199" i="16"/>
  <c r="G200" i="16"/>
  <c r="G201" i="16"/>
  <c r="G202" i="16"/>
  <c r="G203" i="16"/>
  <c r="G204" i="16"/>
  <c r="G205" i="16"/>
  <c r="G206" i="16"/>
  <c r="G207" i="16"/>
  <c r="G208" i="16"/>
  <c r="G209" i="16"/>
  <c r="G210" i="16"/>
  <c r="G211" i="16"/>
  <c r="G212" i="16"/>
  <c r="G213" i="16"/>
  <c r="G214" i="16"/>
  <c r="G215" i="16"/>
  <c r="G216" i="16"/>
  <c r="G217" i="16"/>
  <c r="G218" i="16"/>
  <c r="G219" i="16"/>
  <c r="G220" i="16"/>
  <c r="G221" i="16"/>
  <c r="G222" i="16"/>
  <c r="G223" i="16"/>
  <c r="G224" i="16"/>
  <c r="G225" i="16"/>
  <c r="G226" i="16"/>
  <c r="G227" i="16"/>
  <c r="G228" i="16"/>
  <c r="G229" i="16"/>
  <c r="G230" i="16"/>
  <c r="G231" i="16"/>
  <c r="G232" i="16"/>
  <c r="G233" i="16"/>
  <c r="G234" i="16"/>
  <c r="G235" i="16"/>
  <c r="G236" i="16"/>
  <c r="G237" i="16"/>
  <c r="G238" i="16"/>
  <c r="G239" i="16"/>
  <c r="G240" i="16"/>
  <c r="G241" i="16"/>
  <c r="G242" i="16"/>
  <c r="G243" i="16"/>
  <c r="G244" i="16"/>
  <c r="G245" i="16"/>
  <c r="G246" i="16"/>
  <c r="G247" i="16"/>
  <c r="G248" i="16"/>
  <c r="G249" i="16"/>
  <c r="G250" i="16"/>
  <c r="G251" i="16"/>
  <c r="G252" i="16"/>
  <c r="G253" i="16"/>
  <c r="G254" i="16"/>
  <c r="G255" i="16"/>
  <c r="G256" i="16"/>
  <c r="G257" i="16"/>
  <c r="G258" i="16"/>
  <c r="G259" i="16"/>
  <c r="G260" i="16"/>
  <c r="G261" i="16"/>
  <c r="G262" i="16"/>
  <c r="G263" i="16"/>
  <c r="G264" i="16"/>
  <c r="G265" i="16"/>
  <c r="G266" i="16"/>
  <c r="G267" i="16"/>
  <c r="G268" i="16"/>
  <c r="G269" i="16"/>
  <c r="G270" i="16"/>
  <c r="G271" i="16"/>
  <c r="G272" i="16"/>
  <c r="G273" i="16"/>
  <c r="G274" i="16"/>
  <c r="G275" i="16"/>
  <c r="G276" i="16"/>
  <c r="G277" i="16"/>
  <c r="G278" i="16"/>
  <c r="G279" i="16"/>
  <c r="G280" i="16"/>
  <c r="G281" i="16"/>
  <c r="G282" i="16"/>
  <c r="G283" i="16"/>
  <c r="G284" i="16"/>
  <c r="G285" i="16"/>
  <c r="G286" i="16"/>
  <c r="G287" i="16"/>
  <c r="G288" i="16"/>
  <c r="G289" i="16"/>
  <c r="G290" i="16"/>
  <c r="G291" i="16"/>
  <c r="G292" i="16"/>
  <c r="G293" i="16"/>
  <c r="G294" i="16"/>
  <c r="G295" i="16"/>
  <c r="G296" i="16"/>
  <c r="G297" i="16"/>
  <c r="G298" i="16"/>
  <c r="G299" i="16"/>
  <c r="G300" i="16"/>
  <c r="G301" i="16"/>
  <c r="G302" i="16"/>
  <c r="G303" i="16"/>
  <c r="G304" i="16"/>
  <c r="G305" i="16"/>
  <c r="G306" i="16"/>
  <c r="G307" i="16"/>
  <c r="G308" i="16"/>
  <c r="G309" i="16"/>
  <c r="G310" i="16"/>
  <c r="G311" i="16"/>
  <c r="G312" i="16"/>
  <c r="G313" i="16"/>
  <c r="G314" i="16"/>
  <c r="G315" i="16"/>
  <c r="G316" i="16"/>
  <c r="G317" i="16"/>
  <c r="G318" i="16"/>
  <c r="G319" i="16"/>
  <c r="G320" i="16"/>
  <c r="G321" i="16"/>
  <c r="G322" i="16"/>
  <c r="G323" i="16"/>
  <c r="G324" i="16"/>
  <c r="G325" i="16"/>
  <c r="G326" i="16"/>
  <c r="G327" i="16"/>
  <c r="G328" i="16"/>
  <c r="G329" i="16"/>
  <c r="G330" i="16"/>
  <c r="G331" i="16"/>
  <c r="G332" i="16"/>
  <c r="G333" i="16"/>
  <c r="G334" i="16"/>
  <c r="G335" i="16"/>
  <c r="G336" i="16"/>
  <c r="G337" i="16"/>
  <c r="G338" i="16"/>
  <c r="G339" i="16"/>
  <c r="G340" i="16"/>
  <c r="G341" i="16"/>
  <c r="G342" i="16"/>
  <c r="G343" i="16"/>
  <c r="G344" i="16"/>
  <c r="G345" i="16"/>
  <c r="G346" i="16"/>
  <c r="G347" i="16"/>
  <c r="G348" i="16"/>
  <c r="G349" i="16"/>
  <c r="G350" i="16"/>
  <c r="G351" i="16"/>
  <c r="G352" i="16"/>
  <c r="G353" i="16"/>
  <c r="G354" i="16"/>
  <c r="G355" i="16"/>
  <c r="G356" i="16"/>
  <c r="G357" i="16"/>
  <c r="G358" i="16"/>
  <c r="G359" i="16"/>
  <c r="G360" i="16"/>
  <c r="G361" i="16"/>
  <c r="G362" i="16"/>
  <c r="G363" i="16"/>
  <c r="G364" i="16"/>
  <c r="G365" i="16"/>
  <c r="G366" i="16"/>
  <c r="G367" i="16"/>
  <c r="G368" i="16"/>
  <c r="G369" i="16"/>
  <c r="G370" i="16"/>
  <c r="G371" i="16"/>
  <c r="G372" i="16"/>
  <c r="G373" i="16"/>
  <c r="G374" i="16"/>
  <c r="G375" i="16"/>
  <c r="G376" i="16"/>
  <c r="G377" i="16"/>
  <c r="G378" i="16"/>
  <c r="G379" i="16"/>
  <c r="G380" i="16"/>
  <c r="G381" i="16"/>
  <c r="G382" i="16"/>
  <c r="G383" i="16"/>
  <c r="G384" i="16"/>
  <c r="G385" i="16"/>
  <c r="G386" i="16"/>
  <c r="G387" i="16"/>
  <c r="G388" i="16"/>
  <c r="G389" i="16"/>
  <c r="G390" i="16"/>
  <c r="G391" i="16"/>
  <c r="G392" i="16"/>
  <c r="G393" i="16"/>
  <c r="G394" i="16"/>
  <c r="G395" i="16"/>
  <c r="G396" i="16"/>
  <c r="G397" i="16"/>
  <c r="G398" i="16"/>
  <c r="G399" i="16"/>
  <c r="G400" i="16"/>
  <c r="G401" i="16"/>
  <c r="G402" i="16"/>
  <c r="G403" i="16"/>
  <c r="G404" i="16"/>
  <c r="G405" i="16"/>
  <c r="G406" i="16"/>
  <c r="G407" i="16"/>
  <c r="G408" i="16"/>
  <c r="G409" i="16"/>
  <c r="G410" i="16"/>
  <c r="G411" i="16"/>
  <c r="G412" i="16"/>
  <c r="G413" i="16"/>
  <c r="G414" i="16"/>
  <c r="G415" i="16"/>
  <c r="G416" i="16"/>
  <c r="G417" i="16"/>
  <c r="G418" i="16"/>
  <c r="G419" i="16"/>
  <c r="G420" i="16"/>
  <c r="G421" i="16"/>
  <c r="G422" i="16"/>
  <c r="G423" i="16"/>
  <c r="G424" i="16"/>
  <c r="G425" i="16"/>
  <c r="G426" i="16"/>
  <c r="G427" i="16"/>
  <c r="G428" i="16"/>
  <c r="G429" i="16"/>
  <c r="G430" i="16"/>
  <c r="G431" i="16"/>
  <c r="G432" i="16"/>
  <c r="G433" i="16"/>
  <c r="G434" i="16"/>
  <c r="G435" i="16"/>
  <c r="G436" i="16"/>
  <c r="G437" i="16"/>
  <c r="G438" i="16"/>
  <c r="G439" i="16"/>
  <c r="G440" i="16"/>
  <c r="G441" i="16"/>
  <c r="G442" i="16"/>
  <c r="G443" i="16"/>
  <c r="G444" i="16"/>
  <c r="G445" i="16"/>
  <c r="G446" i="16"/>
  <c r="G447" i="16"/>
  <c r="G448" i="16"/>
  <c r="G449" i="16"/>
  <c r="G450" i="16"/>
  <c r="G451" i="16"/>
  <c r="G452" i="16"/>
  <c r="G453" i="16"/>
  <c r="G454" i="16"/>
  <c r="G3" i="16"/>
  <c r="G4" i="16"/>
  <c r="G5" i="16"/>
  <c r="G6" i="16"/>
  <c r="G7" i="16"/>
  <c r="G8" i="16"/>
  <c r="G9" i="16"/>
  <c r="G10" i="16"/>
  <c r="G11" i="16"/>
  <c r="G12" i="16"/>
  <c r="G13" i="16"/>
  <c r="G14" i="16"/>
  <c r="G15" i="16"/>
  <c r="G16" i="16"/>
  <c r="G17" i="16"/>
  <c r="G18" i="16"/>
  <c r="G19" i="16"/>
  <c r="G20" i="16"/>
  <c r="G21" i="16"/>
  <c r="I18" i="8" s="1"/>
  <c r="G22" i="16"/>
  <c r="G23" i="16"/>
  <c r="G24" i="16"/>
  <c r="G2" i="16"/>
  <c r="K378" i="16"/>
  <c r="K379" i="16"/>
  <c r="K380" i="16"/>
  <c r="K381" i="16"/>
  <c r="K382" i="16"/>
  <c r="K383" i="16"/>
  <c r="K384" i="16"/>
  <c r="K385" i="16"/>
  <c r="K386" i="16"/>
  <c r="K387" i="16"/>
  <c r="K388" i="16"/>
  <c r="K389" i="16"/>
  <c r="K390" i="16"/>
  <c r="K391" i="16"/>
  <c r="K392" i="16"/>
  <c r="K393" i="16"/>
  <c r="K394" i="16"/>
  <c r="K395" i="16"/>
  <c r="K396" i="16"/>
  <c r="K397" i="16"/>
  <c r="K398" i="16"/>
  <c r="K399" i="16"/>
  <c r="K400" i="16"/>
  <c r="K401" i="16"/>
  <c r="K402" i="16"/>
  <c r="K403" i="16"/>
  <c r="K404" i="16"/>
  <c r="K405" i="16"/>
  <c r="K406" i="16"/>
  <c r="K407" i="16"/>
  <c r="K408" i="16"/>
  <c r="K409" i="16"/>
  <c r="K410" i="16"/>
  <c r="K411" i="16"/>
  <c r="K412" i="16"/>
  <c r="K413" i="16"/>
  <c r="K414" i="16"/>
  <c r="K415" i="16"/>
  <c r="K416" i="16"/>
  <c r="K417" i="16"/>
  <c r="K418" i="16"/>
  <c r="K419" i="16"/>
  <c r="K420" i="16"/>
  <c r="K421" i="16"/>
  <c r="K422" i="16"/>
  <c r="K423" i="16"/>
  <c r="K424" i="16"/>
  <c r="K425" i="16"/>
  <c r="K426" i="16"/>
  <c r="K427" i="16"/>
  <c r="K428" i="16"/>
  <c r="K429" i="16"/>
  <c r="K430" i="16"/>
  <c r="K431" i="16"/>
  <c r="K432" i="16"/>
  <c r="K433" i="16"/>
  <c r="K434" i="16"/>
  <c r="K435" i="16"/>
  <c r="K436" i="16"/>
  <c r="K437" i="16"/>
  <c r="K438" i="16"/>
  <c r="K439" i="16"/>
  <c r="K440" i="16"/>
  <c r="K441" i="16"/>
  <c r="K442" i="16"/>
  <c r="K443" i="16"/>
  <c r="K444" i="16"/>
  <c r="K445" i="16"/>
  <c r="K446" i="16"/>
  <c r="K447" i="16"/>
  <c r="K448" i="16"/>
  <c r="K449" i="16"/>
  <c r="K450" i="16"/>
  <c r="K451" i="16"/>
  <c r="K452" i="16"/>
  <c r="K453" i="16"/>
  <c r="K454" i="16"/>
  <c r="K455" i="16"/>
  <c r="K456" i="16"/>
  <c r="K457" i="16"/>
  <c r="K458" i="16"/>
  <c r="K459" i="16"/>
  <c r="K460" i="16"/>
  <c r="K461" i="16"/>
  <c r="K462" i="16"/>
  <c r="K463" i="16"/>
  <c r="K464" i="16"/>
  <c r="K465" i="16"/>
  <c r="K466" i="16"/>
  <c r="K467" i="16"/>
  <c r="K468" i="16"/>
  <c r="K469" i="16"/>
  <c r="K470" i="16"/>
  <c r="K471" i="16"/>
  <c r="K472" i="16"/>
  <c r="K473" i="16"/>
  <c r="K474" i="16"/>
  <c r="K475" i="16"/>
  <c r="K476" i="16"/>
  <c r="K477" i="16"/>
  <c r="K478" i="16"/>
  <c r="K479" i="16"/>
  <c r="K480" i="16"/>
  <c r="K481" i="16"/>
  <c r="K482" i="16"/>
  <c r="K483" i="16"/>
  <c r="K484" i="16"/>
  <c r="K485" i="16"/>
  <c r="K486" i="16"/>
  <c r="K487" i="16"/>
  <c r="K488" i="16"/>
  <c r="K489" i="16"/>
  <c r="K490" i="16"/>
  <c r="K491" i="16"/>
  <c r="K492" i="16"/>
  <c r="K493" i="16"/>
  <c r="K494" i="16"/>
  <c r="K495" i="16"/>
  <c r="K496" i="16"/>
  <c r="K497" i="16"/>
  <c r="K498" i="16"/>
  <c r="K499" i="16"/>
  <c r="K500" i="16"/>
  <c r="K501" i="16"/>
  <c r="K502" i="16"/>
  <c r="K503" i="16"/>
  <c r="K504" i="16"/>
  <c r="K505" i="16"/>
  <c r="K506" i="16"/>
  <c r="K507" i="16"/>
  <c r="K508" i="16"/>
  <c r="K509" i="16"/>
  <c r="K510" i="16"/>
  <c r="K511" i="16"/>
  <c r="K512" i="16"/>
  <c r="K513" i="16"/>
  <c r="K514" i="16"/>
  <c r="K515" i="16"/>
  <c r="K516" i="16"/>
  <c r="K517" i="16"/>
  <c r="K518" i="16"/>
  <c r="K519" i="16"/>
  <c r="K520" i="16"/>
  <c r="K521" i="16"/>
  <c r="K522" i="16"/>
  <c r="K523" i="16"/>
  <c r="K524" i="16"/>
  <c r="K525" i="16"/>
  <c r="K526" i="16"/>
  <c r="K527" i="16"/>
  <c r="K528" i="16"/>
  <c r="K529" i="16"/>
  <c r="K530" i="16"/>
  <c r="K531" i="16"/>
  <c r="K532" i="16"/>
  <c r="K533" i="16"/>
  <c r="K534" i="16"/>
  <c r="K535" i="16"/>
  <c r="K536" i="16"/>
  <c r="K537" i="16"/>
  <c r="K538" i="16"/>
  <c r="K539" i="16"/>
  <c r="K540" i="16"/>
  <c r="K541" i="16"/>
  <c r="K542" i="16"/>
  <c r="K543" i="16"/>
  <c r="K544" i="16"/>
  <c r="K545" i="16"/>
  <c r="K546" i="16"/>
  <c r="K547" i="16"/>
  <c r="K548" i="16"/>
  <c r="K549" i="16"/>
  <c r="K550" i="16"/>
  <c r="K551" i="16"/>
  <c r="K552" i="16"/>
  <c r="K553" i="16"/>
  <c r="K554" i="16"/>
  <c r="K555" i="16"/>
  <c r="K556" i="16"/>
  <c r="K557" i="16"/>
  <c r="K558" i="16"/>
  <c r="K559" i="16"/>
  <c r="K560" i="16"/>
  <c r="K561" i="16"/>
  <c r="K562" i="16"/>
  <c r="K563" i="16"/>
  <c r="K564" i="16"/>
  <c r="K565" i="16"/>
  <c r="K566" i="16"/>
  <c r="K567" i="16"/>
  <c r="K568" i="16"/>
  <c r="K569" i="16"/>
  <c r="K570" i="16"/>
  <c r="K571" i="16"/>
  <c r="K572" i="16"/>
  <c r="K573" i="16"/>
  <c r="K574" i="16"/>
  <c r="K575" i="16"/>
  <c r="K576" i="16"/>
  <c r="K577" i="16"/>
  <c r="K578" i="16"/>
  <c r="K579" i="16"/>
  <c r="K580" i="16"/>
  <c r="K581" i="16"/>
  <c r="K582" i="16"/>
  <c r="K583" i="16"/>
  <c r="K584" i="16"/>
  <c r="K585" i="16"/>
  <c r="K586" i="16"/>
  <c r="K587" i="16"/>
  <c r="K588" i="16"/>
  <c r="K589" i="16"/>
  <c r="K590" i="16"/>
  <c r="K591" i="16"/>
  <c r="K592" i="16"/>
  <c r="K593" i="16"/>
  <c r="K594" i="16"/>
  <c r="K595" i="16"/>
  <c r="K596" i="16"/>
  <c r="K597" i="16"/>
  <c r="K598" i="16"/>
  <c r="K599" i="16"/>
  <c r="K600" i="16"/>
  <c r="K601" i="16"/>
  <c r="K602" i="16"/>
  <c r="K603" i="16"/>
  <c r="K604" i="16"/>
  <c r="K605" i="16"/>
  <c r="K606" i="16"/>
  <c r="K607" i="16"/>
  <c r="K608" i="16"/>
  <c r="K609" i="16"/>
  <c r="K610" i="16"/>
  <c r="K611" i="16"/>
  <c r="K612" i="16"/>
  <c r="K613" i="16"/>
  <c r="K614" i="16"/>
  <c r="K615" i="16"/>
  <c r="K616" i="16"/>
  <c r="K617" i="16"/>
  <c r="K618" i="16"/>
  <c r="K619" i="16"/>
  <c r="K620" i="16"/>
  <c r="K621" i="16"/>
  <c r="K622" i="16"/>
  <c r="K623" i="16"/>
  <c r="K624" i="16"/>
  <c r="K625" i="16"/>
  <c r="K626" i="16"/>
  <c r="K627" i="16"/>
  <c r="K628" i="16"/>
  <c r="K629" i="16"/>
  <c r="K630" i="16"/>
  <c r="K631" i="16"/>
  <c r="K632" i="16"/>
  <c r="K633" i="16"/>
  <c r="K634" i="16"/>
  <c r="K635" i="16"/>
  <c r="K636" i="16"/>
  <c r="K637" i="16"/>
  <c r="K638" i="16"/>
  <c r="K639" i="16"/>
  <c r="K640" i="16"/>
  <c r="K641" i="16"/>
  <c r="K642" i="16"/>
  <c r="K643" i="16"/>
  <c r="K644" i="16"/>
  <c r="K645" i="16"/>
  <c r="K646" i="16"/>
  <c r="K647" i="16"/>
  <c r="K648" i="16"/>
  <c r="K649" i="16"/>
  <c r="K650" i="16"/>
  <c r="K651" i="16"/>
  <c r="K652" i="16"/>
  <c r="K653" i="16"/>
  <c r="K654" i="16"/>
  <c r="K655" i="16"/>
  <c r="K656" i="16"/>
  <c r="K657" i="16"/>
  <c r="K658" i="16"/>
  <c r="K659" i="16"/>
  <c r="K660" i="16"/>
  <c r="K661" i="16"/>
  <c r="K662" i="16"/>
  <c r="K663" i="16"/>
  <c r="K664" i="16"/>
  <c r="K665" i="16"/>
  <c r="K666" i="16"/>
  <c r="K667" i="16"/>
  <c r="K668" i="16"/>
  <c r="K669" i="16"/>
  <c r="K670" i="16"/>
  <c r="K671" i="16"/>
  <c r="K672" i="16"/>
  <c r="K673" i="16"/>
  <c r="K674" i="16"/>
  <c r="K675" i="16"/>
  <c r="K676" i="16"/>
  <c r="K677" i="16"/>
  <c r="K678" i="16"/>
  <c r="K679" i="16"/>
  <c r="K680" i="16"/>
  <c r="K681" i="16"/>
  <c r="K682" i="16"/>
  <c r="K683" i="16"/>
  <c r="K684" i="16"/>
  <c r="K685" i="16"/>
  <c r="K686" i="16"/>
  <c r="K687" i="16"/>
  <c r="K688" i="16"/>
  <c r="K689" i="16"/>
  <c r="K690" i="16"/>
  <c r="K691" i="16"/>
  <c r="K692" i="16"/>
  <c r="K693" i="16"/>
  <c r="K694" i="16"/>
  <c r="K695" i="16"/>
  <c r="K696" i="16"/>
  <c r="K697" i="16"/>
  <c r="K698" i="16"/>
  <c r="K699" i="16"/>
  <c r="K700" i="16"/>
  <c r="K701" i="16"/>
  <c r="K702" i="16"/>
  <c r="K703" i="16"/>
  <c r="K704" i="16"/>
  <c r="K705" i="16"/>
  <c r="K706" i="16"/>
  <c r="K707" i="16"/>
  <c r="K708" i="16"/>
  <c r="K709" i="16"/>
  <c r="K710" i="16"/>
  <c r="K711" i="16"/>
  <c r="K712" i="16"/>
  <c r="K713" i="16"/>
  <c r="K714" i="16"/>
  <c r="K715" i="16"/>
  <c r="K716" i="16"/>
  <c r="K717" i="16"/>
  <c r="K718" i="16"/>
  <c r="K719" i="16"/>
  <c r="K720" i="16"/>
  <c r="K721" i="16"/>
  <c r="K722" i="16"/>
  <c r="K723" i="16"/>
  <c r="K724" i="16"/>
  <c r="K725" i="16"/>
  <c r="K726" i="16"/>
  <c r="K727" i="16"/>
  <c r="K728" i="16"/>
  <c r="K729" i="16"/>
  <c r="K730" i="16"/>
  <c r="K731" i="16"/>
  <c r="K732" i="16"/>
  <c r="K733" i="16"/>
  <c r="K734" i="16"/>
  <c r="K735" i="16"/>
  <c r="K736" i="16"/>
  <c r="K737" i="16"/>
  <c r="K738" i="16"/>
  <c r="K739" i="16"/>
  <c r="K740" i="16"/>
  <c r="K741" i="16"/>
  <c r="K742" i="16"/>
  <c r="K743" i="16"/>
  <c r="K744" i="16"/>
  <c r="K745" i="16"/>
  <c r="K746" i="16"/>
  <c r="K747" i="16"/>
  <c r="K748" i="16"/>
  <c r="K749" i="16"/>
  <c r="K750" i="16"/>
  <c r="K751" i="16"/>
  <c r="K752" i="16"/>
  <c r="K753" i="16"/>
  <c r="K754" i="16"/>
  <c r="K755" i="16"/>
  <c r="K756" i="16"/>
  <c r="K757" i="16"/>
  <c r="K758" i="16"/>
  <c r="K759" i="16"/>
  <c r="K760" i="16"/>
  <c r="K761" i="16"/>
  <c r="K762" i="16"/>
  <c r="K763" i="16"/>
  <c r="K764" i="16"/>
  <c r="K765" i="16"/>
  <c r="K766" i="16"/>
  <c r="K767" i="16"/>
  <c r="K768" i="16"/>
  <c r="K769" i="16"/>
  <c r="K770" i="16"/>
  <c r="K771" i="16"/>
  <c r="K772" i="16"/>
  <c r="K773" i="16"/>
  <c r="K774" i="16"/>
  <c r="K775" i="16"/>
  <c r="K776" i="16"/>
  <c r="K777" i="16"/>
  <c r="K778" i="16"/>
  <c r="K779" i="16"/>
  <c r="K780" i="16"/>
  <c r="K781" i="16"/>
  <c r="K782" i="16"/>
  <c r="K783" i="16"/>
  <c r="K784" i="16"/>
  <c r="K785" i="16"/>
  <c r="K786" i="16"/>
  <c r="K787" i="16"/>
  <c r="K788" i="16"/>
  <c r="K789" i="16"/>
  <c r="K790" i="16"/>
  <c r="K791" i="16"/>
  <c r="K792" i="16"/>
  <c r="K793" i="16"/>
  <c r="K794" i="16"/>
  <c r="K795" i="16"/>
  <c r="K796" i="16"/>
  <c r="K797" i="16"/>
  <c r="K798" i="16"/>
  <c r="K799" i="16"/>
  <c r="K800" i="16"/>
  <c r="K801" i="16"/>
  <c r="K802" i="16"/>
  <c r="K803" i="16"/>
  <c r="K804" i="16"/>
  <c r="K805" i="16"/>
  <c r="K806" i="16"/>
  <c r="K807" i="16"/>
  <c r="K808" i="16"/>
  <c r="K809" i="16"/>
  <c r="K810" i="16"/>
  <c r="K811" i="16"/>
  <c r="K812" i="16"/>
  <c r="K813" i="16"/>
  <c r="K814" i="16"/>
  <c r="K815" i="16"/>
  <c r="K816" i="16"/>
  <c r="K817" i="16"/>
  <c r="K818" i="16"/>
  <c r="K819" i="16"/>
  <c r="K820" i="16"/>
  <c r="K821" i="16"/>
  <c r="K822" i="16"/>
  <c r="K823" i="16"/>
  <c r="K824" i="16"/>
  <c r="K825" i="16"/>
  <c r="K826" i="16"/>
  <c r="K827" i="16"/>
  <c r="K828" i="16"/>
  <c r="K829" i="16"/>
  <c r="K830" i="16"/>
  <c r="K831" i="16"/>
  <c r="K832" i="16"/>
  <c r="K833" i="16"/>
  <c r="K834" i="16"/>
  <c r="K835" i="16"/>
  <c r="K836" i="16"/>
  <c r="K837" i="16"/>
  <c r="K838" i="16"/>
  <c r="K839" i="16"/>
  <c r="K840" i="16"/>
  <c r="K841" i="16"/>
  <c r="K842" i="16"/>
  <c r="K843" i="16"/>
  <c r="K844" i="16"/>
  <c r="K845" i="16"/>
  <c r="K846" i="16"/>
  <c r="K847" i="16"/>
  <c r="K848" i="16"/>
  <c r="K849" i="16"/>
  <c r="K850" i="16"/>
  <c r="K851" i="16"/>
  <c r="K852" i="16"/>
  <c r="K853" i="16"/>
  <c r="K854" i="16"/>
  <c r="K855" i="16"/>
  <c r="K856" i="16"/>
  <c r="K857" i="16"/>
  <c r="K858" i="16"/>
  <c r="K859" i="16"/>
  <c r="K860" i="16"/>
  <c r="K861" i="16"/>
  <c r="K862" i="16"/>
  <c r="K863" i="16"/>
  <c r="K864" i="16"/>
  <c r="K865" i="16"/>
  <c r="K866" i="16"/>
  <c r="K867" i="16"/>
  <c r="K868" i="16"/>
  <c r="K869" i="16"/>
  <c r="K870" i="16"/>
  <c r="K871" i="16"/>
  <c r="K872" i="16"/>
  <c r="K873" i="16"/>
  <c r="K3" i="16"/>
  <c r="K4" i="16"/>
  <c r="K5" i="16"/>
  <c r="K6" i="16"/>
  <c r="K7" i="16"/>
  <c r="K8" i="16"/>
  <c r="K9" i="16"/>
  <c r="K10" i="16"/>
  <c r="K11" i="16"/>
  <c r="K12" i="16"/>
  <c r="K13" i="16"/>
  <c r="K14" i="16"/>
  <c r="K15" i="16"/>
  <c r="K16" i="16"/>
  <c r="K17" i="16"/>
  <c r="K18" i="16"/>
  <c r="K19" i="16"/>
  <c r="K20" i="16"/>
  <c r="K21" i="16"/>
  <c r="K22" i="16"/>
  <c r="K23" i="16"/>
  <c r="K24" i="16"/>
  <c r="K25" i="16"/>
  <c r="K26" i="16"/>
  <c r="K27" i="16"/>
  <c r="K28" i="16"/>
  <c r="K29" i="16"/>
  <c r="K30" i="16"/>
  <c r="K31" i="16"/>
  <c r="K32" i="16"/>
  <c r="K33" i="16"/>
  <c r="K34" i="16"/>
  <c r="K35" i="16"/>
  <c r="K36" i="16"/>
  <c r="K37" i="16"/>
  <c r="K38" i="16"/>
  <c r="K39" i="16"/>
  <c r="K40" i="16"/>
  <c r="K41" i="16"/>
  <c r="K42" i="16"/>
  <c r="K43" i="16"/>
  <c r="K44" i="16"/>
  <c r="K45" i="16"/>
  <c r="K46" i="16"/>
  <c r="K47" i="16"/>
  <c r="K48" i="16"/>
  <c r="K49" i="16"/>
  <c r="K50" i="16"/>
  <c r="K51" i="16"/>
  <c r="K52" i="16"/>
  <c r="K53" i="16"/>
  <c r="K54" i="16"/>
  <c r="K55" i="16"/>
  <c r="K56" i="16"/>
  <c r="K57" i="16"/>
  <c r="K58" i="16"/>
  <c r="K59" i="16"/>
  <c r="K60" i="16"/>
  <c r="K61" i="16"/>
  <c r="K62" i="16"/>
  <c r="K63" i="16"/>
  <c r="K64" i="16"/>
  <c r="K65" i="16"/>
  <c r="K66" i="16"/>
  <c r="K67" i="16"/>
  <c r="K68" i="16"/>
  <c r="K69" i="16"/>
  <c r="K70" i="16"/>
  <c r="K71" i="16"/>
  <c r="K72" i="16"/>
  <c r="K73" i="16"/>
  <c r="K74" i="16"/>
  <c r="K75" i="16"/>
  <c r="K76" i="16"/>
  <c r="K77" i="16"/>
  <c r="K78" i="16"/>
  <c r="K79" i="16"/>
  <c r="K80" i="16"/>
  <c r="K81" i="16"/>
  <c r="K82" i="16"/>
  <c r="K83" i="16"/>
  <c r="K84" i="16"/>
  <c r="K85" i="16"/>
  <c r="K86" i="16"/>
  <c r="K87" i="16"/>
  <c r="K88" i="16"/>
  <c r="K89" i="16"/>
  <c r="K90" i="16"/>
  <c r="K91" i="16"/>
  <c r="K92" i="16"/>
  <c r="K93" i="16"/>
  <c r="K94" i="16"/>
  <c r="K95" i="16"/>
  <c r="K96" i="16"/>
  <c r="K97" i="16"/>
  <c r="K98" i="16"/>
  <c r="K99" i="16"/>
  <c r="K100" i="16"/>
  <c r="K101" i="16"/>
  <c r="K102" i="16"/>
  <c r="K103" i="16"/>
  <c r="K104" i="16"/>
  <c r="K105" i="16"/>
  <c r="K106" i="16"/>
  <c r="K107" i="16"/>
  <c r="K108" i="16"/>
  <c r="K109" i="16"/>
  <c r="K110" i="16"/>
  <c r="K111" i="16"/>
  <c r="K112" i="16"/>
  <c r="K113" i="16"/>
  <c r="K114" i="16"/>
  <c r="K115" i="16"/>
  <c r="K116" i="16"/>
  <c r="K117" i="16"/>
  <c r="K118" i="16"/>
  <c r="K119" i="16"/>
  <c r="K120" i="16"/>
  <c r="K121" i="16"/>
  <c r="K122" i="16"/>
  <c r="K123" i="16"/>
  <c r="K124" i="16"/>
  <c r="K125" i="16"/>
  <c r="K126" i="16"/>
  <c r="K127" i="16"/>
  <c r="K128" i="16"/>
  <c r="K129" i="16"/>
  <c r="K130" i="16"/>
  <c r="K131" i="16"/>
  <c r="K132" i="16"/>
  <c r="K133" i="16"/>
  <c r="K134" i="16"/>
  <c r="K135" i="16"/>
  <c r="K136" i="16"/>
  <c r="K137" i="16"/>
  <c r="K138" i="16"/>
  <c r="K139" i="16"/>
  <c r="K140" i="16"/>
  <c r="K141" i="16"/>
  <c r="K142" i="16"/>
  <c r="K143" i="16"/>
  <c r="K144" i="16"/>
  <c r="K145" i="16"/>
  <c r="K146" i="16"/>
  <c r="K147" i="16"/>
  <c r="K148" i="16"/>
  <c r="K149" i="16"/>
  <c r="K150" i="16"/>
  <c r="K151" i="16"/>
  <c r="K152" i="16"/>
  <c r="K153" i="16"/>
  <c r="K154" i="16"/>
  <c r="K155" i="16"/>
  <c r="K156" i="16"/>
  <c r="K157" i="16"/>
  <c r="K158" i="16"/>
  <c r="K159" i="16"/>
  <c r="K160" i="16"/>
  <c r="K161" i="16"/>
  <c r="K162" i="16"/>
  <c r="K163" i="16"/>
  <c r="K164" i="16"/>
  <c r="K165" i="16"/>
  <c r="K166" i="16"/>
  <c r="K167" i="16"/>
  <c r="K168" i="16"/>
  <c r="K169" i="16"/>
  <c r="K170" i="16"/>
  <c r="K171" i="16"/>
  <c r="K172" i="16"/>
  <c r="K173" i="16"/>
  <c r="K174" i="16"/>
  <c r="K175" i="16"/>
  <c r="K176" i="16"/>
  <c r="K177" i="16"/>
  <c r="K178" i="16"/>
  <c r="K179" i="16"/>
  <c r="K180" i="16"/>
  <c r="K181" i="16"/>
  <c r="K182" i="16"/>
  <c r="K183" i="16"/>
  <c r="K184" i="16"/>
  <c r="K185" i="16"/>
  <c r="K186" i="16"/>
  <c r="K187" i="16"/>
  <c r="K188" i="16"/>
  <c r="K189" i="16"/>
  <c r="K190" i="16"/>
  <c r="K191" i="16"/>
  <c r="K192" i="16"/>
  <c r="K193" i="16"/>
  <c r="K194" i="16"/>
  <c r="K195" i="16"/>
  <c r="K196" i="16"/>
  <c r="K197" i="16"/>
  <c r="K198" i="16"/>
  <c r="K199" i="16"/>
  <c r="K200" i="16"/>
  <c r="K201" i="16"/>
  <c r="K202" i="16"/>
  <c r="K203" i="16"/>
  <c r="K204" i="16"/>
  <c r="K205" i="16"/>
  <c r="K206" i="16"/>
  <c r="K207" i="16"/>
  <c r="K208" i="16"/>
  <c r="K209" i="16"/>
  <c r="K210" i="16"/>
  <c r="K211" i="16"/>
  <c r="K212" i="16"/>
  <c r="K213" i="16"/>
  <c r="K214" i="16"/>
  <c r="K215" i="16"/>
  <c r="K216" i="16"/>
  <c r="K217" i="16"/>
  <c r="K218" i="16"/>
  <c r="K219" i="16"/>
  <c r="K220" i="16"/>
  <c r="K221" i="16"/>
  <c r="K222" i="16"/>
  <c r="K223" i="16"/>
  <c r="K224" i="16"/>
  <c r="K225" i="16"/>
  <c r="K226" i="16"/>
  <c r="K227" i="16"/>
  <c r="K228" i="16"/>
  <c r="K229" i="16"/>
  <c r="K230" i="16"/>
  <c r="K231" i="16"/>
  <c r="K232" i="16"/>
  <c r="K233" i="16"/>
  <c r="K234" i="16"/>
  <c r="K235" i="16"/>
  <c r="K236" i="16"/>
  <c r="K237" i="16"/>
  <c r="K238" i="16"/>
  <c r="K239" i="16"/>
  <c r="K240" i="16"/>
  <c r="K241" i="16"/>
  <c r="K242" i="16"/>
  <c r="K243" i="16"/>
  <c r="K244" i="16"/>
  <c r="K245" i="16"/>
  <c r="K246" i="16"/>
  <c r="K247" i="16"/>
  <c r="K248" i="16"/>
  <c r="K249" i="16"/>
  <c r="K250" i="16"/>
  <c r="K251" i="16"/>
  <c r="K252" i="16"/>
  <c r="K253" i="16"/>
  <c r="K254" i="16"/>
  <c r="K255" i="16"/>
  <c r="K256" i="16"/>
  <c r="K257" i="16"/>
  <c r="K258" i="16"/>
  <c r="K259" i="16"/>
  <c r="K260" i="16"/>
  <c r="K261" i="16"/>
  <c r="K262" i="16"/>
  <c r="K263" i="16"/>
  <c r="K264" i="16"/>
  <c r="K265" i="16"/>
  <c r="K266" i="16"/>
  <c r="K267" i="16"/>
  <c r="K268" i="16"/>
  <c r="K269" i="16"/>
  <c r="K270" i="16"/>
  <c r="K271" i="16"/>
  <c r="K272" i="16"/>
  <c r="K273" i="16"/>
  <c r="K274" i="16"/>
  <c r="K275" i="16"/>
  <c r="K276" i="16"/>
  <c r="K277" i="16"/>
  <c r="K278" i="16"/>
  <c r="K279" i="16"/>
  <c r="K280" i="16"/>
  <c r="K281" i="16"/>
  <c r="K282" i="16"/>
  <c r="K283" i="16"/>
  <c r="K284" i="16"/>
  <c r="K285" i="16"/>
  <c r="K286" i="16"/>
  <c r="K287" i="16"/>
  <c r="K288" i="16"/>
  <c r="K289" i="16"/>
  <c r="K290" i="16"/>
  <c r="K291" i="16"/>
  <c r="K292" i="16"/>
  <c r="K293" i="16"/>
  <c r="K294" i="16"/>
  <c r="K295" i="16"/>
  <c r="K296" i="16"/>
  <c r="K297" i="16"/>
  <c r="K298" i="16"/>
  <c r="K299" i="16"/>
  <c r="K300" i="16"/>
  <c r="K301" i="16"/>
  <c r="K302" i="16"/>
  <c r="K303" i="16"/>
  <c r="K304" i="16"/>
  <c r="K305" i="16"/>
  <c r="K306" i="16"/>
  <c r="K307" i="16"/>
  <c r="K308" i="16"/>
  <c r="K309" i="16"/>
  <c r="K310" i="16"/>
  <c r="K311" i="16"/>
  <c r="K312" i="16"/>
  <c r="K313" i="16"/>
  <c r="K314" i="16"/>
  <c r="K315" i="16"/>
  <c r="K316" i="16"/>
  <c r="K317" i="16"/>
  <c r="K318" i="16"/>
  <c r="K319" i="16"/>
  <c r="K320" i="16"/>
  <c r="K321" i="16"/>
  <c r="K322" i="16"/>
  <c r="K323" i="16"/>
  <c r="K324" i="16"/>
  <c r="K325" i="16"/>
  <c r="K326" i="16"/>
  <c r="K327" i="16"/>
  <c r="K328" i="16"/>
  <c r="K329" i="16"/>
  <c r="K330" i="16"/>
  <c r="K331" i="16"/>
  <c r="K332" i="16"/>
  <c r="K333" i="16"/>
  <c r="K334" i="16"/>
  <c r="K335" i="16"/>
  <c r="K336" i="16"/>
  <c r="K337" i="16"/>
  <c r="K338" i="16"/>
  <c r="K339" i="16"/>
  <c r="K340" i="16"/>
  <c r="K341" i="16"/>
  <c r="K342" i="16"/>
  <c r="K343" i="16"/>
  <c r="K344" i="16"/>
  <c r="K345" i="16"/>
  <c r="K346" i="16"/>
  <c r="K347" i="16"/>
  <c r="K348" i="16"/>
  <c r="K349" i="16"/>
  <c r="K350" i="16"/>
  <c r="K351" i="16"/>
  <c r="K352" i="16"/>
  <c r="K353" i="16"/>
  <c r="K354" i="16"/>
  <c r="K355" i="16"/>
  <c r="K356" i="16"/>
  <c r="K357" i="16"/>
  <c r="K358" i="16"/>
  <c r="K359" i="16"/>
  <c r="K360" i="16"/>
  <c r="K361" i="16"/>
  <c r="K362" i="16"/>
  <c r="K363" i="16"/>
  <c r="K364" i="16"/>
  <c r="K365" i="16"/>
  <c r="K366" i="16"/>
  <c r="K367" i="16"/>
  <c r="K368" i="16"/>
  <c r="K369" i="16"/>
  <c r="K370" i="16"/>
  <c r="K371" i="16"/>
  <c r="K372" i="16"/>
  <c r="K373" i="16"/>
  <c r="K374" i="16"/>
  <c r="K375" i="16"/>
  <c r="K376" i="16"/>
  <c r="K377" i="16"/>
  <c r="K2" i="16"/>
  <c r="I3" i="16"/>
  <c r="I4" i="16"/>
  <c r="I5" i="16"/>
  <c r="I6" i="16"/>
  <c r="I7" i="16"/>
  <c r="I8" i="16"/>
  <c r="I9" i="16"/>
  <c r="I10" i="16"/>
  <c r="I11" i="16"/>
  <c r="I12" i="16"/>
  <c r="I13" i="16"/>
  <c r="I14" i="16"/>
  <c r="I15" i="16"/>
  <c r="I16" i="16"/>
  <c r="I17" i="16"/>
  <c r="I18" i="16"/>
  <c r="I19" i="16"/>
  <c r="I20" i="16"/>
  <c r="I21" i="16"/>
  <c r="I22" i="16"/>
  <c r="I23" i="16"/>
  <c r="I24" i="16"/>
  <c r="I25" i="16"/>
  <c r="I26" i="16"/>
  <c r="I27" i="16"/>
  <c r="I28" i="16"/>
  <c r="I29" i="16"/>
  <c r="I30" i="16"/>
  <c r="I31" i="16"/>
  <c r="I32" i="16"/>
  <c r="I33" i="16"/>
  <c r="I34" i="16"/>
  <c r="I35" i="16"/>
  <c r="I36" i="16"/>
  <c r="I37" i="16"/>
  <c r="I38" i="16"/>
  <c r="I39" i="16"/>
  <c r="I40" i="16"/>
  <c r="I41" i="16"/>
  <c r="I42" i="16"/>
  <c r="I43" i="16"/>
  <c r="I44" i="16"/>
  <c r="I45" i="16"/>
  <c r="I46" i="16"/>
  <c r="I47" i="16"/>
  <c r="I48" i="16"/>
  <c r="I49" i="16"/>
  <c r="I50" i="16"/>
  <c r="I51" i="16"/>
  <c r="I52" i="16"/>
  <c r="I53" i="16"/>
  <c r="I54" i="16"/>
  <c r="I55" i="16"/>
  <c r="I56" i="16"/>
  <c r="I57" i="16"/>
  <c r="I58" i="16"/>
  <c r="I59" i="16"/>
  <c r="I60" i="16"/>
  <c r="I61" i="16"/>
  <c r="I62" i="16"/>
  <c r="I63" i="16"/>
  <c r="I64" i="16"/>
  <c r="I65" i="16"/>
  <c r="I66" i="16"/>
  <c r="I67" i="16"/>
  <c r="I68" i="16"/>
  <c r="I69" i="16"/>
  <c r="I70" i="16"/>
  <c r="I71" i="16"/>
  <c r="I72" i="16"/>
  <c r="I73" i="16"/>
  <c r="I74" i="16"/>
  <c r="I75" i="16"/>
  <c r="I76" i="16"/>
  <c r="I77" i="16"/>
  <c r="I78" i="16"/>
  <c r="I79" i="16"/>
  <c r="I80" i="16"/>
  <c r="I81" i="16"/>
  <c r="I82" i="16"/>
  <c r="I83" i="16"/>
  <c r="I84" i="16"/>
  <c r="I85" i="16"/>
  <c r="I86" i="16"/>
  <c r="I87" i="16"/>
  <c r="I88" i="16"/>
  <c r="I89" i="16"/>
  <c r="I90" i="16"/>
  <c r="I91" i="16"/>
  <c r="I92" i="16"/>
  <c r="I93" i="16"/>
  <c r="I94" i="16"/>
  <c r="I95" i="16"/>
  <c r="I96" i="16"/>
  <c r="I97" i="16"/>
  <c r="I98" i="16"/>
  <c r="I99" i="16"/>
  <c r="I100" i="16"/>
  <c r="I101" i="16"/>
  <c r="I102" i="16"/>
  <c r="I103" i="16"/>
  <c r="I104" i="16"/>
  <c r="I105" i="16"/>
  <c r="I106" i="16"/>
  <c r="I107" i="16"/>
  <c r="I108" i="16"/>
  <c r="I109" i="16"/>
  <c r="I110" i="16"/>
  <c r="I111" i="16"/>
  <c r="I112" i="16"/>
  <c r="I113" i="16"/>
  <c r="I114" i="16"/>
  <c r="I115" i="16"/>
  <c r="I116" i="16"/>
  <c r="I117" i="16"/>
  <c r="I118" i="16"/>
  <c r="I119" i="16"/>
  <c r="I120" i="16"/>
  <c r="I121" i="16"/>
  <c r="I122" i="16"/>
  <c r="I123" i="16"/>
  <c r="I124" i="16"/>
  <c r="I125" i="16"/>
  <c r="I126" i="16"/>
  <c r="I127" i="16"/>
  <c r="I128" i="16"/>
  <c r="I129" i="16"/>
  <c r="I130" i="16"/>
  <c r="I131" i="16"/>
  <c r="I132" i="16"/>
  <c r="I133" i="16"/>
  <c r="I134" i="16"/>
  <c r="I135" i="16"/>
  <c r="I136" i="16"/>
  <c r="I137" i="16"/>
  <c r="I138" i="16"/>
  <c r="I139" i="16"/>
  <c r="I140" i="16"/>
  <c r="I141" i="16"/>
  <c r="I142" i="16"/>
  <c r="I143" i="16"/>
  <c r="I144" i="16"/>
  <c r="I145" i="16"/>
  <c r="I146" i="16"/>
  <c r="I147" i="16"/>
  <c r="I148" i="16"/>
  <c r="I149" i="16"/>
  <c r="I150" i="16"/>
  <c r="I151" i="16"/>
  <c r="I152" i="16"/>
  <c r="I153" i="16"/>
  <c r="I154" i="16"/>
  <c r="I155" i="16"/>
  <c r="I156" i="16"/>
  <c r="I157" i="16"/>
  <c r="I158" i="16"/>
  <c r="I159" i="16"/>
  <c r="I160" i="16"/>
  <c r="I161" i="16"/>
  <c r="I162" i="16"/>
  <c r="I163" i="16"/>
  <c r="I164" i="16"/>
  <c r="I165" i="16"/>
  <c r="I166" i="16"/>
  <c r="I167" i="16"/>
  <c r="I168" i="16"/>
  <c r="I169" i="16"/>
  <c r="I170" i="16"/>
  <c r="I171" i="16"/>
  <c r="I172" i="16"/>
  <c r="I173" i="16"/>
  <c r="I174" i="16"/>
  <c r="I175" i="16"/>
  <c r="I176" i="16"/>
  <c r="I177" i="16"/>
  <c r="I178" i="16"/>
  <c r="I179" i="16"/>
  <c r="I180" i="16"/>
  <c r="I181" i="16"/>
  <c r="I182" i="16"/>
  <c r="I183" i="16"/>
  <c r="I184" i="16"/>
  <c r="I185" i="16"/>
  <c r="I186" i="16"/>
  <c r="I187" i="16"/>
  <c r="I188" i="16"/>
  <c r="I189" i="16"/>
  <c r="I190" i="16"/>
  <c r="I191" i="16"/>
  <c r="I192" i="16"/>
  <c r="I193" i="16"/>
  <c r="I194" i="16"/>
  <c r="I195" i="16"/>
  <c r="I196" i="16"/>
  <c r="I197" i="16"/>
  <c r="I198" i="16"/>
  <c r="I199" i="16"/>
  <c r="I200" i="16"/>
  <c r="I201" i="16"/>
  <c r="I202" i="16"/>
  <c r="I203" i="16"/>
  <c r="I204" i="16"/>
  <c r="I205" i="16"/>
  <c r="I206" i="16"/>
  <c r="I207" i="16"/>
  <c r="I208" i="16"/>
  <c r="I209" i="16"/>
  <c r="I210" i="16"/>
  <c r="I211" i="16"/>
  <c r="I212" i="16"/>
  <c r="I213" i="16"/>
  <c r="I214" i="16"/>
  <c r="I215" i="16"/>
  <c r="I216" i="16"/>
  <c r="I217" i="16"/>
  <c r="I218" i="16"/>
  <c r="I219" i="16"/>
  <c r="I220" i="16"/>
  <c r="I221" i="16"/>
  <c r="I222" i="16"/>
  <c r="I223" i="16"/>
  <c r="I224" i="16"/>
  <c r="I225" i="16"/>
  <c r="I226" i="16"/>
  <c r="I227" i="16"/>
  <c r="I228" i="16"/>
  <c r="I229" i="16"/>
  <c r="I230" i="16"/>
  <c r="I231" i="16"/>
  <c r="I232" i="16"/>
  <c r="I233" i="16"/>
  <c r="I234" i="16"/>
  <c r="I235" i="16"/>
  <c r="I236" i="16"/>
  <c r="I237" i="16"/>
  <c r="I238" i="16"/>
  <c r="I239" i="16"/>
  <c r="I240" i="16"/>
  <c r="I241" i="16"/>
  <c r="I242" i="16"/>
  <c r="I243" i="16"/>
  <c r="I244" i="16"/>
  <c r="I245" i="16"/>
  <c r="I246" i="16"/>
  <c r="I247" i="16"/>
  <c r="I248" i="16"/>
  <c r="I249" i="16"/>
  <c r="I250" i="16"/>
  <c r="I251" i="16"/>
  <c r="I252" i="16"/>
  <c r="I253" i="16"/>
  <c r="I254" i="16"/>
  <c r="I255" i="16"/>
  <c r="I256" i="16"/>
  <c r="I257" i="16"/>
  <c r="I258" i="16"/>
  <c r="I259" i="16"/>
  <c r="I260" i="16"/>
  <c r="I261" i="16"/>
  <c r="I262" i="16"/>
  <c r="I263" i="16"/>
  <c r="I264" i="16"/>
  <c r="I265" i="16"/>
  <c r="I266" i="16"/>
  <c r="I267" i="16"/>
  <c r="I268" i="16"/>
  <c r="I269" i="16"/>
  <c r="I270" i="16"/>
  <c r="I271" i="16"/>
  <c r="I272" i="16"/>
  <c r="I273" i="16"/>
  <c r="I274" i="16"/>
  <c r="I275" i="16"/>
  <c r="I276" i="16"/>
  <c r="I277" i="16"/>
  <c r="I278" i="16"/>
  <c r="I279" i="16"/>
  <c r="I280" i="16"/>
  <c r="I281" i="16"/>
  <c r="I282" i="16"/>
  <c r="I283" i="16"/>
  <c r="I284" i="16"/>
  <c r="I285" i="16"/>
  <c r="I286" i="16"/>
  <c r="I287" i="16"/>
  <c r="I288" i="16"/>
  <c r="I289" i="16"/>
  <c r="I290" i="16"/>
  <c r="I291" i="16"/>
  <c r="I292" i="16"/>
  <c r="I293" i="16"/>
  <c r="I294" i="16"/>
  <c r="I295" i="16"/>
  <c r="I296" i="16"/>
  <c r="I297" i="16"/>
  <c r="I298" i="16"/>
  <c r="I299" i="16"/>
  <c r="I300" i="16"/>
  <c r="I301" i="16"/>
  <c r="I302" i="16"/>
  <c r="I303" i="16"/>
  <c r="I304" i="16"/>
  <c r="I305" i="16"/>
  <c r="I306" i="16"/>
  <c r="I307" i="16"/>
  <c r="I308" i="16"/>
  <c r="I309" i="16"/>
  <c r="I310" i="16"/>
  <c r="I311" i="16"/>
  <c r="I312" i="16"/>
  <c r="I313" i="16"/>
  <c r="I314" i="16"/>
  <c r="I315" i="16"/>
  <c r="I316" i="16"/>
  <c r="I317" i="16"/>
  <c r="I318" i="16"/>
  <c r="I319" i="16"/>
  <c r="I320" i="16"/>
  <c r="I321" i="16"/>
  <c r="I322" i="16"/>
  <c r="I323" i="16"/>
  <c r="I324" i="16"/>
  <c r="I325" i="16"/>
  <c r="I326" i="16"/>
  <c r="I327" i="16"/>
  <c r="I328" i="16"/>
  <c r="I329" i="16"/>
  <c r="I330" i="16"/>
  <c r="I331" i="16"/>
  <c r="I332" i="16"/>
  <c r="I333" i="16"/>
  <c r="I334" i="16"/>
  <c r="I335" i="16"/>
  <c r="I336" i="16"/>
  <c r="I337" i="16"/>
  <c r="I338" i="16"/>
  <c r="I339" i="16"/>
  <c r="I340" i="16"/>
  <c r="I341" i="16"/>
  <c r="I342" i="16"/>
  <c r="I343" i="16"/>
  <c r="I344" i="16"/>
  <c r="I345" i="16"/>
  <c r="I346" i="16"/>
  <c r="I347" i="16"/>
  <c r="I348" i="16"/>
  <c r="I349" i="16"/>
  <c r="I350" i="16"/>
  <c r="I351" i="16"/>
  <c r="I352" i="16"/>
  <c r="I353" i="16"/>
  <c r="I354" i="16"/>
  <c r="I355" i="16"/>
  <c r="I356" i="16"/>
  <c r="I357" i="16"/>
  <c r="I358" i="16"/>
  <c r="I359" i="16"/>
  <c r="I360" i="16"/>
  <c r="I361" i="16"/>
  <c r="I362" i="16"/>
  <c r="I363" i="16"/>
  <c r="I364" i="16"/>
  <c r="I365" i="16"/>
  <c r="I366" i="16"/>
  <c r="I367" i="16"/>
  <c r="I368" i="16"/>
  <c r="I369" i="16"/>
  <c r="I370" i="16"/>
  <c r="I371" i="16"/>
  <c r="I372" i="16"/>
  <c r="I373" i="16"/>
  <c r="I374" i="16"/>
  <c r="I375" i="16"/>
  <c r="I376" i="16"/>
  <c r="I377" i="16"/>
  <c r="I378" i="16"/>
  <c r="I379" i="16"/>
  <c r="I380" i="16"/>
  <c r="I381" i="16"/>
  <c r="I382" i="16"/>
  <c r="I383" i="16"/>
  <c r="I384" i="16"/>
  <c r="I385" i="16"/>
  <c r="I386" i="16"/>
  <c r="I387" i="16"/>
  <c r="I388" i="16"/>
  <c r="I389" i="16"/>
  <c r="I390" i="16"/>
  <c r="I391" i="16"/>
  <c r="I392" i="16"/>
  <c r="I393" i="16"/>
  <c r="I394" i="16"/>
  <c r="I395" i="16"/>
  <c r="I396" i="16"/>
  <c r="I397" i="16"/>
  <c r="I398" i="16"/>
  <c r="I399" i="16"/>
  <c r="I400" i="16"/>
  <c r="I401" i="16"/>
  <c r="I402" i="16"/>
  <c r="I403" i="16"/>
  <c r="I404" i="16"/>
  <c r="I405" i="16"/>
  <c r="I406" i="16"/>
  <c r="I407" i="16"/>
  <c r="I408" i="16"/>
  <c r="I409" i="16"/>
  <c r="I410" i="16"/>
  <c r="I411" i="16"/>
  <c r="I412" i="16"/>
  <c r="I413" i="16"/>
  <c r="I414" i="16"/>
  <c r="I415" i="16"/>
  <c r="I416" i="16"/>
  <c r="I417" i="16"/>
  <c r="I418" i="16"/>
  <c r="I419" i="16"/>
  <c r="I420" i="16"/>
  <c r="I421" i="16"/>
  <c r="I422" i="16"/>
  <c r="I423" i="16"/>
  <c r="I424" i="16"/>
  <c r="I425" i="16"/>
  <c r="I426" i="16"/>
  <c r="I427" i="16"/>
  <c r="I428" i="16"/>
  <c r="I429" i="16"/>
  <c r="I430" i="16"/>
  <c r="I431" i="16"/>
  <c r="I432" i="16"/>
  <c r="I433" i="16"/>
  <c r="I434" i="16"/>
  <c r="I435" i="16"/>
  <c r="I436" i="16"/>
  <c r="I437" i="16"/>
  <c r="I438" i="16"/>
  <c r="I439" i="16"/>
  <c r="I440" i="16"/>
  <c r="I441" i="16"/>
  <c r="I442" i="16"/>
  <c r="I443" i="16"/>
  <c r="I444" i="16"/>
  <c r="I445" i="16"/>
  <c r="I446" i="16"/>
  <c r="I447" i="16"/>
  <c r="I448" i="16"/>
  <c r="I449" i="16"/>
  <c r="I450" i="16"/>
  <c r="I451" i="16"/>
  <c r="I452" i="16"/>
  <c r="I453" i="16"/>
  <c r="I454" i="16"/>
  <c r="I455" i="16"/>
  <c r="I456" i="16"/>
  <c r="I457" i="16"/>
  <c r="I458" i="16"/>
  <c r="I459" i="16"/>
  <c r="I460" i="16"/>
  <c r="I461" i="16"/>
  <c r="I462" i="16"/>
  <c r="I463" i="16"/>
  <c r="I464" i="16"/>
  <c r="I465" i="16"/>
  <c r="I466" i="16"/>
  <c r="I467" i="16"/>
  <c r="I468" i="16"/>
  <c r="I469" i="16"/>
  <c r="I470" i="16"/>
  <c r="I471" i="16"/>
  <c r="I472" i="16"/>
  <c r="I473" i="16"/>
  <c r="I474" i="16"/>
  <c r="I475" i="16"/>
  <c r="I476" i="16"/>
  <c r="I477" i="16"/>
  <c r="I478" i="16"/>
  <c r="I479" i="16"/>
  <c r="I480" i="16"/>
  <c r="I481" i="16"/>
  <c r="I482" i="16"/>
  <c r="I483" i="16"/>
  <c r="I484" i="16"/>
  <c r="I485" i="16"/>
  <c r="I486" i="16"/>
  <c r="I487" i="16"/>
  <c r="I488" i="16"/>
  <c r="I489" i="16"/>
  <c r="I490" i="16"/>
  <c r="I491" i="16"/>
  <c r="I492" i="16"/>
  <c r="I493" i="16"/>
  <c r="I494" i="16"/>
  <c r="I495" i="16"/>
  <c r="I496" i="16"/>
  <c r="I497" i="16"/>
  <c r="I498" i="16"/>
  <c r="I499" i="16"/>
  <c r="I500" i="16"/>
  <c r="I501" i="16"/>
  <c r="I502" i="16"/>
  <c r="I503" i="16"/>
  <c r="I504" i="16"/>
  <c r="I505" i="16"/>
  <c r="I506" i="16"/>
  <c r="I507" i="16"/>
  <c r="I508" i="16"/>
  <c r="I509" i="16"/>
  <c r="I510" i="16"/>
  <c r="I511" i="16"/>
  <c r="I512" i="16"/>
  <c r="I513" i="16"/>
  <c r="I514" i="16"/>
  <c r="I515" i="16"/>
  <c r="I516" i="16"/>
  <c r="I517" i="16"/>
  <c r="I518" i="16"/>
  <c r="I519" i="16"/>
  <c r="I520" i="16"/>
  <c r="I521" i="16"/>
  <c r="I522" i="16"/>
  <c r="I523" i="16"/>
  <c r="I524" i="16"/>
  <c r="I525" i="16"/>
  <c r="I526" i="16"/>
  <c r="I527" i="16"/>
  <c r="I528" i="16"/>
  <c r="I529" i="16"/>
  <c r="I530" i="16"/>
  <c r="I531" i="16"/>
  <c r="I532" i="16"/>
  <c r="I533" i="16"/>
  <c r="I534" i="16"/>
  <c r="I535" i="16"/>
  <c r="I536" i="16"/>
  <c r="I537" i="16"/>
  <c r="I538" i="16"/>
  <c r="I539" i="16"/>
  <c r="I540" i="16"/>
  <c r="I541" i="16"/>
  <c r="I542" i="16"/>
  <c r="I543" i="16"/>
  <c r="I544" i="16"/>
  <c r="I545" i="16"/>
  <c r="I546" i="16"/>
  <c r="I547" i="16"/>
  <c r="I548" i="16"/>
  <c r="I549" i="16"/>
  <c r="I550" i="16"/>
  <c r="I551" i="16"/>
  <c r="I552" i="16"/>
  <c r="I553" i="16"/>
  <c r="I554" i="16"/>
  <c r="I555" i="16"/>
  <c r="I556" i="16"/>
  <c r="I557" i="16"/>
  <c r="I558" i="16"/>
  <c r="I559" i="16"/>
  <c r="I560" i="16"/>
  <c r="I561" i="16"/>
  <c r="I562" i="16"/>
  <c r="I563" i="16"/>
  <c r="I564" i="16"/>
  <c r="I565" i="16"/>
  <c r="I566" i="16"/>
  <c r="I567" i="16"/>
  <c r="I568" i="16"/>
  <c r="I569" i="16"/>
  <c r="I570" i="16"/>
  <c r="I571" i="16"/>
  <c r="I572" i="16"/>
  <c r="I573" i="16"/>
  <c r="I574" i="16"/>
  <c r="I575" i="16"/>
  <c r="I576" i="16"/>
  <c r="I577" i="16"/>
  <c r="I578" i="16"/>
  <c r="I579" i="16"/>
  <c r="I580" i="16"/>
  <c r="I581" i="16"/>
  <c r="I582" i="16"/>
  <c r="I583" i="16"/>
  <c r="I584" i="16"/>
  <c r="I585" i="16"/>
  <c r="I586" i="16"/>
  <c r="I587" i="16"/>
  <c r="I588" i="16"/>
  <c r="I589" i="16"/>
  <c r="I590" i="16"/>
  <c r="I591" i="16"/>
  <c r="I592" i="16"/>
  <c r="I593" i="16"/>
  <c r="I594" i="16"/>
  <c r="I595" i="16"/>
  <c r="I596" i="16"/>
  <c r="I597" i="16"/>
  <c r="I598" i="16"/>
  <c r="I599" i="16"/>
  <c r="I600" i="16"/>
  <c r="I601" i="16"/>
  <c r="I602" i="16"/>
  <c r="I603" i="16"/>
  <c r="I604" i="16"/>
  <c r="I605" i="16"/>
  <c r="I606" i="16"/>
  <c r="I607" i="16"/>
  <c r="I608" i="16"/>
  <c r="I609" i="16"/>
  <c r="I610" i="16"/>
  <c r="I611" i="16"/>
  <c r="I612" i="16"/>
  <c r="I613" i="16"/>
  <c r="I614" i="16"/>
  <c r="I615" i="16"/>
  <c r="I616" i="16"/>
  <c r="I617" i="16"/>
  <c r="I618" i="16"/>
  <c r="I619" i="16"/>
  <c r="I620" i="16"/>
  <c r="I621" i="16"/>
  <c r="I622" i="16"/>
  <c r="I623" i="16"/>
  <c r="I624" i="16"/>
  <c r="I625" i="16"/>
  <c r="I626" i="16"/>
  <c r="I627" i="16"/>
  <c r="I628" i="16"/>
  <c r="I629" i="16"/>
  <c r="I630" i="16"/>
  <c r="I631" i="16"/>
  <c r="I632" i="16"/>
  <c r="I633" i="16"/>
  <c r="I634" i="16"/>
  <c r="I635" i="16"/>
  <c r="I636" i="16"/>
  <c r="I637" i="16"/>
  <c r="I638" i="16"/>
  <c r="I639" i="16"/>
  <c r="I640" i="16"/>
  <c r="I641" i="16"/>
  <c r="I642" i="16"/>
  <c r="I643" i="16"/>
  <c r="I644" i="16"/>
  <c r="I645" i="16"/>
  <c r="I646" i="16"/>
  <c r="I647" i="16"/>
  <c r="I648" i="16"/>
  <c r="I649" i="16"/>
  <c r="I650" i="16"/>
  <c r="I651" i="16"/>
  <c r="I652" i="16"/>
  <c r="I653" i="16"/>
  <c r="I654" i="16"/>
  <c r="I655" i="16"/>
  <c r="I656" i="16"/>
  <c r="I657" i="16"/>
  <c r="I658" i="16"/>
  <c r="I659" i="16"/>
  <c r="I660" i="16"/>
  <c r="I661" i="16"/>
  <c r="I662" i="16"/>
  <c r="I663" i="16"/>
  <c r="I664" i="16"/>
  <c r="I665" i="16"/>
  <c r="I666" i="16"/>
  <c r="I667" i="16"/>
  <c r="I668" i="16"/>
  <c r="I669" i="16"/>
  <c r="I670" i="16"/>
  <c r="I671" i="16"/>
  <c r="I672" i="16"/>
  <c r="I673" i="16"/>
  <c r="I674" i="16"/>
  <c r="I675" i="16"/>
  <c r="I676" i="16"/>
  <c r="I677" i="16"/>
  <c r="I678" i="16"/>
  <c r="I679" i="16"/>
  <c r="I680" i="16"/>
  <c r="I681" i="16"/>
  <c r="I682" i="16"/>
  <c r="I683" i="16"/>
  <c r="I684" i="16"/>
  <c r="I685" i="16"/>
  <c r="I686" i="16"/>
  <c r="I687" i="16"/>
  <c r="I688" i="16"/>
  <c r="I689" i="16"/>
  <c r="I690" i="16"/>
  <c r="I691" i="16"/>
  <c r="I692" i="16"/>
  <c r="I693" i="16"/>
  <c r="I694" i="16"/>
  <c r="I695" i="16"/>
  <c r="I696" i="16"/>
  <c r="I697" i="16"/>
  <c r="I698" i="16"/>
  <c r="I699" i="16"/>
  <c r="I700" i="16"/>
  <c r="I701" i="16"/>
  <c r="I702" i="16"/>
  <c r="I703" i="16"/>
  <c r="I704" i="16"/>
  <c r="I705" i="16"/>
  <c r="I706" i="16"/>
  <c r="I707" i="16"/>
  <c r="I708" i="16"/>
  <c r="I709" i="16"/>
  <c r="I710" i="16"/>
  <c r="I711" i="16"/>
  <c r="I712" i="16"/>
  <c r="I713" i="16"/>
  <c r="I714" i="16"/>
  <c r="I715" i="16"/>
  <c r="I716" i="16"/>
  <c r="I717" i="16"/>
  <c r="I718" i="16"/>
  <c r="I719" i="16"/>
  <c r="I720" i="16"/>
  <c r="I721" i="16"/>
  <c r="I722" i="16"/>
  <c r="I723" i="16"/>
  <c r="I724" i="16"/>
  <c r="I725" i="16"/>
  <c r="I726" i="16"/>
  <c r="I727" i="16"/>
  <c r="I728" i="16"/>
  <c r="I729" i="16"/>
  <c r="I730" i="16"/>
  <c r="I731" i="16"/>
  <c r="I732" i="16"/>
  <c r="I733" i="16"/>
  <c r="I734" i="16"/>
  <c r="I735" i="16"/>
  <c r="I736" i="16"/>
  <c r="I737" i="16"/>
  <c r="I738" i="16"/>
  <c r="I739" i="16"/>
  <c r="I740" i="16"/>
  <c r="I741" i="16"/>
  <c r="I742" i="16"/>
  <c r="I743" i="16"/>
  <c r="I744" i="16"/>
  <c r="I745" i="16"/>
  <c r="I746" i="16"/>
  <c r="I747" i="16"/>
  <c r="I748" i="16"/>
  <c r="I749" i="16"/>
  <c r="I750" i="16"/>
  <c r="I751" i="16"/>
  <c r="I752" i="16"/>
  <c r="I753" i="16"/>
  <c r="I754" i="16"/>
  <c r="I755" i="16"/>
  <c r="I756" i="16"/>
  <c r="I757" i="16"/>
  <c r="I758" i="16"/>
  <c r="I759" i="16"/>
  <c r="I760" i="16"/>
  <c r="I761" i="16"/>
  <c r="I762" i="16"/>
  <c r="I763" i="16"/>
  <c r="I764" i="16"/>
  <c r="I765" i="16"/>
  <c r="I766" i="16"/>
  <c r="I767" i="16"/>
  <c r="I768" i="16"/>
  <c r="I769" i="16"/>
  <c r="I770" i="16"/>
  <c r="I771" i="16"/>
  <c r="I772" i="16"/>
  <c r="I773" i="16"/>
  <c r="I774" i="16"/>
  <c r="I775" i="16"/>
  <c r="I776" i="16"/>
  <c r="I777" i="16"/>
  <c r="I778" i="16"/>
  <c r="I779" i="16"/>
  <c r="I780" i="16"/>
  <c r="I781" i="16"/>
  <c r="I782" i="16"/>
  <c r="I783" i="16"/>
  <c r="I784" i="16"/>
  <c r="I785" i="16"/>
  <c r="I786" i="16"/>
  <c r="I787" i="16"/>
  <c r="I788" i="16"/>
  <c r="I789" i="16"/>
  <c r="I790" i="16"/>
  <c r="I791" i="16"/>
  <c r="I792" i="16"/>
  <c r="I793" i="16"/>
  <c r="I794" i="16"/>
  <c r="I795" i="16"/>
  <c r="I796" i="16"/>
  <c r="I797" i="16"/>
  <c r="I798" i="16"/>
  <c r="I799" i="16"/>
  <c r="I800" i="16"/>
  <c r="I801" i="16"/>
  <c r="I802" i="16"/>
  <c r="I803" i="16"/>
  <c r="I804" i="16"/>
  <c r="I805" i="16"/>
  <c r="I806" i="16"/>
  <c r="I807" i="16"/>
  <c r="I808" i="16"/>
  <c r="I809" i="16"/>
  <c r="I810" i="16"/>
  <c r="I811" i="16"/>
  <c r="I812" i="16"/>
  <c r="I813" i="16"/>
  <c r="I814" i="16"/>
  <c r="I815" i="16"/>
  <c r="I816" i="16"/>
  <c r="I817" i="16"/>
  <c r="I818" i="16"/>
  <c r="I819" i="16"/>
  <c r="I820" i="16"/>
  <c r="I821" i="16"/>
  <c r="I822" i="16"/>
  <c r="I823" i="16"/>
  <c r="I824" i="16"/>
  <c r="I825" i="16"/>
  <c r="I826" i="16"/>
  <c r="I827" i="16"/>
  <c r="I828" i="16"/>
  <c r="I829" i="16"/>
  <c r="I830" i="16"/>
  <c r="I831" i="16"/>
  <c r="I832" i="16"/>
  <c r="I833" i="16"/>
  <c r="I834" i="16"/>
  <c r="I835" i="16"/>
  <c r="I836" i="16"/>
  <c r="I837" i="16"/>
  <c r="I838" i="16"/>
  <c r="I839" i="16"/>
  <c r="I840" i="16"/>
  <c r="I841" i="16"/>
  <c r="I842" i="16"/>
  <c r="I843" i="16"/>
  <c r="I844" i="16"/>
  <c r="I845" i="16"/>
  <c r="I846" i="16"/>
  <c r="I847" i="16"/>
  <c r="I848" i="16"/>
  <c r="I849" i="16"/>
  <c r="I850" i="16"/>
  <c r="I851" i="16"/>
  <c r="I852" i="16"/>
  <c r="I853" i="16"/>
  <c r="I854" i="16"/>
  <c r="I855" i="16"/>
  <c r="I856" i="16"/>
  <c r="I857" i="16"/>
  <c r="I858" i="16"/>
  <c r="I859" i="16"/>
  <c r="I860" i="16"/>
  <c r="I861" i="16"/>
  <c r="I862" i="16"/>
  <c r="I863" i="16"/>
  <c r="I864" i="16"/>
  <c r="I865" i="16"/>
  <c r="I866" i="16"/>
  <c r="I867" i="16"/>
  <c r="I868" i="16"/>
  <c r="I869" i="16"/>
  <c r="I870" i="16"/>
  <c r="I871" i="16"/>
  <c r="I872" i="16"/>
  <c r="I873" i="16"/>
  <c r="I2" i="16"/>
  <c r="K18" i="8"/>
  <c r="M20" i="8"/>
  <c r="I22" i="8"/>
  <c r="K22" i="8"/>
  <c r="M22" i="8"/>
  <c r="I23" i="8"/>
  <c r="K23" i="8"/>
  <c r="M23" i="8"/>
  <c r="I24" i="8"/>
  <c r="K24" i="8"/>
  <c r="M24" i="8"/>
  <c r="I26" i="8"/>
  <c r="K26" i="8"/>
  <c r="M26" i="8"/>
  <c r="I27" i="8"/>
  <c r="K27" i="8"/>
  <c r="M27" i="8"/>
  <c r="I28" i="8"/>
  <c r="K28" i="8"/>
  <c r="M28" i="8"/>
  <c r="I30" i="8"/>
  <c r="K30" i="8"/>
  <c r="M30" i="8"/>
  <c r="I31" i="8"/>
  <c r="K31" i="8"/>
  <c r="M31" i="8"/>
  <c r="I32" i="8"/>
  <c r="K32" i="8"/>
  <c r="M32" i="8"/>
  <c r="I34" i="8"/>
  <c r="K34" i="8"/>
  <c r="M34" i="8"/>
  <c r="I35" i="8"/>
  <c r="K35" i="8"/>
  <c r="M35" i="8"/>
  <c r="I36" i="8"/>
  <c r="K36" i="8"/>
  <c r="M36" i="8"/>
  <c r="I38" i="8"/>
  <c r="K38" i="8"/>
  <c r="M38" i="8"/>
  <c r="I39" i="8"/>
  <c r="K39" i="8"/>
  <c r="M39" i="8"/>
  <c r="I40" i="8"/>
  <c r="K40" i="8"/>
  <c r="M40" i="8"/>
  <c r="I42" i="8"/>
  <c r="K42" i="8"/>
  <c r="M42" i="8"/>
  <c r="I43" i="8"/>
  <c r="K43" i="8"/>
  <c r="M43" i="8"/>
  <c r="I44" i="8"/>
  <c r="K44" i="8"/>
  <c r="M44" i="8"/>
  <c r="I46" i="8"/>
  <c r="K46" i="8"/>
  <c r="M46" i="8"/>
  <c r="I47" i="8"/>
  <c r="K47" i="8"/>
  <c r="M47" i="8"/>
  <c r="I48" i="8"/>
  <c r="K48" i="8"/>
  <c r="M48" i="8"/>
  <c r="I50" i="8"/>
  <c r="K50" i="8"/>
  <c r="M50" i="8"/>
  <c r="I51" i="8"/>
  <c r="K51" i="8"/>
  <c r="M51" i="8"/>
  <c r="I52" i="8"/>
  <c r="K52" i="8"/>
  <c r="M52" i="8"/>
  <c r="I54" i="8"/>
  <c r="K54" i="8"/>
  <c r="M54" i="8"/>
  <c r="I55" i="8"/>
  <c r="K55" i="8"/>
  <c r="M55" i="8"/>
  <c r="I56" i="8"/>
  <c r="K56" i="8"/>
  <c r="M56" i="8"/>
  <c r="I58" i="8"/>
  <c r="K58" i="8"/>
  <c r="M58" i="8"/>
  <c r="I59" i="8"/>
  <c r="K59" i="8"/>
  <c r="M59" i="8"/>
  <c r="I60" i="8"/>
  <c r="K60" i="8"/>
  <c r="M60" i="8"/>
  <c r="I62" i="8"/>
  <c r="K62" i="8"/>
  <c r="M62" i="8"/>
  <c r="I63" i="8"/>
  <c r="K63" i="8"/>
  <c r="M63" i="8"/>
  <c r="I64" i="8"/>
  <c r="K64" i="8"/>
  <c r="M64" i="8"/>
  <c r="I66" i="8"/>
  <c r="K66" i="8"/>
  <c r="M66" i="8"/>
  <c r="I67" i="8"/>
  <c r="K67" i="8"/>
  <c r="M67" i="8"/>
  <c r="I68" i="8"/>
  <c r="K68" i="8"/>
  <c r="M68" i="8"/>
  <c r="I70" i="8"/>
  <c r="K70" i="8"/>
  <c r="M70" i="8"/>
  <c r="I71" i="8"/>
  <c r="K71" i="8"/>
  <c r="M71" i="8"/>
  <c r="I72" i="8"/>
  <c r="K72" i="8"/>
  <c r="M72" i="8"/>
  <c r="I74" i="8"/>
  <c r="K74" i="8"/>
  <c r="M74" i="8"/>
  <c r="I75" i="8"/>
  <c r="K75" i="8"/>
  <c r="M75" i="8"/>
  <c r="I76" i="8"/>
  <c r="K76" i="8"/>
  <c r="M76" i="8"/>
  <c r="I78" i="8"/>
  <c r="K78" i="8"/>
  <c r="M78" i="8"/>
  <c r="I79" i="8"/>
  <c r="K79" i="8"/>
  <c r="M79" i="8"/>
  <c r="I80" i="8"/>
  <c r="K80" i="8"/>
  <c r="M80" i="8"/>
  <c r="I82" i="8"/>
  <c r="K82" i="8"/>
  <c r="M82" i="8"/>
  <c r="I83" i="8"/>
  <c r="K83" i="8"/>
  <c r="M83" i="8"/>
  <c r="I84" i="8"/>
  <c r="K84" i="8"/>
  <c r="M84" i="8"/>
  <c r="I86" i="8"/>
  <c r="K86" i="8"/>
  <c r="M86" i="8"/>
  <c r="I87" i="8"/>
  <c r="K87" i="8"/>
  <c r="M87" i="8"/>
  <c r="I88" i="8"/>
  <c r="K88" i="8"/>
  <c r="M88" i="8"/>
  <c r="I90" i="8"/>
  <c r="K90" i="8"/>
  <c r="M90" i="8"/>
  <c r="I91" i="8"/>
  <c r="K91" i="8"/>
  <c r="M91" i="8"/>
  <c r="I92" i="8"/>
  <c r="K92" i="8"/>
  <c r="M92" i="8"/>
  <c r="I94" i="8"/>
  <c r="K94" i="8"/>
  <c r="M94" i="8"/>
  <c r="I95" i="8"/>
  <c r="K95" i="8"/>
  <c r="M95" i="8"/>
  <c r="I96" i="8"/>
  <c r="K96" i="8"/>
  <c r="M96" i="8"/>
  <c r="I98" i="8"/>
  <c r="K98" i="8"/>
  <c r="M98" i="8"/>
  <c r="I99" i="8"/>
  <c r="K99" i="8"/>
  <c r="M99" i="8"/>
  <c r="I100" i="8"/>
  <c r="K100" i="8"/>
  <c r="M100" i="8"/>
  <c r="I102" i="8"/>
  <c r="K102" i="8"/>
  <c r="M102" i="8"/>
  <c r="I103" i="8"/>
  <c r="K103" i="8"/>
  <c r="M103" i="8"/>
  <c r="I104" i="8"/>
  <c r="K104" i="8"/>
  <c r="M104" i="8"/>
  <c r="I106" i="8"/>
  <c r="K106" i="8"/>
  <c r="M106" i="8"/>
  <c r="I107" i="8"/>
  <c r="K107" i="8"/>
  <c r="M107" i="8"/>
  <c r="I108" i="8"/>
  <c r="K108" i="8"/>
  <c r="M108" i="8"/>
  <c r="I110" i="8"/>
  <c r="K110" i="8"/>
  <c r="M110" i="8"/>
  <c r="I111" i="8"/>
  <c r="K111" i="8"/>
  <c r="M111" i="8"/>
  <c r="I112" i="8"/>
  <c r="K112" i="8"/>
  <c r="M112" i="8"/>
  <c r="I114" i="8"/>
  <c r="K114" i="8"/>
  <c r="M114" i="8"/>
  <c r="I115" i="8"/>
  <c r="K115" i="8"/>
  <c r="M115" i="8"/>
  <c r="I116" i="8"/>
  <c r="K116" i="8"/>
  <c r="M116" i="8"/>
  <c r="I118" i="8"/>
  <c r="K118" i="8"/>
  <c r="M118" i="8"/>
  <c r="I119" i="8"/>
  <c r="K119" i="8"/>
  <c r="M119" i="8"/>
  <c r="I120" i="8"/>
  <c r="K120" i="8"/>
  <c r="M120" i="8"/>
  <c r="I122" i="8"/>
  <c r="K122" i="8"/>
  <c r="M122" i="8"/>
  <c r="I123" i="8"/>
  <c r="K123" i="8"/>
  <c r="M123" i="8"/>
  <c r="I124" i="8"/>
  <c r="K124" i="8"/>
  <c r="M124" i="8"/>
  <c r="I126" i="8"/>
  <c r="K126" i="8"/>
  <c r="M126" i="8"/>
  <c r="I127" i="8"/>
  <c r="K127" i="8"/>
  <c r="M127" i="8"/>
  <c r="I128" i="8"/>
  <c r="K128" i="8"/>
  <c r="M128" i="8"/>
  <c r="I130" i="8"/>
  <c r="K130" i="8"/>
  <c r="M130" i="8"/>
  <c r="I131" i="8"/>
  <c r="K131" i="8"/>
  <c r="M131" i="8"/>
  <c r="I132" i="8"/>
  <c r="K132" i="8"/>
  <c r="M132" i="8"/>
  <c r="I134" i="8"/>
  <c r="K134" i="8"/>
  <c r="M134" i="8"/>
  <c r="I135" i="8"/>
  <c r="K135" i="8"/>
  <c r="M135" i="8"/>
  <c r="I136" i="8"/>
  <c r="K136" i="8"/>
  <c r="M136" i="8"/>
  <c r="I138" i="8"/>
  <c r="K138" i="8"/>
  <c r="M138" i="8"/>
  <c r="I139" i="8"/>
  <c r="K139" i="8"/>
  <c r="M139" i="8"/>
  <c r="I140" i="8"/>
  <c r="K140" i="8"/>
  <c r="M140" i="8"/>
  <c r="I142" i="8"/>
  <c r="K142" i="8"/>
  <c r="M142" i="8"/>
  <c r="I143" i="8"/>
  <c r="K143" i="8"/>
  <c r="M143" i="8"/>
  <c r="I144" i="8"/>
  <c r="K144" i="8"/>
  <c r="M144" i="8"/>
  <c r="I146" i="8"/>
  <c r="K146" i="8"/>
  <c r="M146" i="8"/>
  <c r="I147" i="8"/>
  <c r="K147" i="8"/>
  <c r="M147" i="8"/>
  <c r="I148" i="8"/>
  <c r="K148" i="8"/>
  <c r="M148" i="8"/>
  <c r="I150" i="8"/>
  <c r="K150" i="8"/>
  <c r="M150" i="8"/>
  <c r="I151" i="8"/>
  <c r="K151" i="8"/>
  <c r="M151" i="8"/>
  <c r="I152" i="8"/>
  <c r="K152" i="8"/>
  <c r="M152" i="8"/>
  <c r="I154" i="8"/>
  <c r="K154" i="8"/>
  <c r="M154" i="8"/>
  <c r="I155" i="8"/>
  <c r="K155" i="8"/>
  <c r="M155" i="8"/>
  <c r="I156" i="8"/>
  <c r="K156" i="8"/>
  <c r="M156" i="8"/>
  <c r="I158" i="8"/>
  <c r="K158" i="8"/>
  <c r="M158" i="8"/>
  <c r="I159" i="8"/>
  <c r="K159" i="8"/>
  <c r="M159" i="8"/>
  <c r="I160" i="8"/>
  <c r="K160" i="8"/>
  <c r="M160" i="8"/>
  <c r="I162" i="8"/>
  <c r="K162" i="8"/>
  <c r="M162" i="8"/>
  <c r="I163" i="8"/>
  <c r="K163" i="8"/>
  <c r="M163" i="8"/>
  <c r="I164" i="8"/>
  <c r="K164" i="8"/>
  <c r="M164" i="8"/>
  <c r="I166" i="8"/>
  <c r="K166" i="8"/>
  <c r="M166" i="8"/>
  <c r="I167" i="8"/>
  <c r="K167" i="8"/>
  <c r="M167" i="8"/>
  <c r="I168" i="8"/>
  <c r="K168" i="8"/>
  <c r="M168" i="8"/>
  <c r="I170" i="8"/>
  <c r="K170" i="8"/>
  <c r="M170" i="8"/>
  <c r="I171" i="8"/>
  <c r="K171" i="8"/>
  <c r="M171" i="8"/>
  <c r="I172" i="8"/>
  <c r="K172" i="8"/>
  <c r="M172" i="8"/>
  <c r="I174" i="8"/>
  <c r="K174" i="8"/>
  <c r="M174" i="8"/>
  <c r="I175" i="8"/>
  <c r="K175" i="8"/>
  <c r="M175" i="8"/>
  <c r="I176" i="8"/>
  <c r="K176" i="8"/>
  <c r="M176" i="8"/>
  <c r="I178" i="8"/>
  <c r="K178" i="8"/>
  <c r="M178" i="8"/>
  <c r="I179" i="8"/>
  <c r="K179" i="8"/>
  <c r="M179" i="8"/>
  <c r="I180" i="8"/>
  <c r="K180" i="8"/>
  <c r="M180" i="8"/>
  <c r="I182" i="8"/>
  <c r="K182" i="8"/>
  <c r="M182" i="8"/>
  <c r="I183" i="8"/>
  <c r="K183" i="8"/>
  <c r="M183" i="8"/>
  <c r="I184" i="8"/>
  <c r="K184" i="8"/>
  <c r="M184" i="8"/>
  <c r="I186" i="8"/>
  <c r="K186" i="8"/>
  <c r="M186" i="8"/>
  <c r="I187" i="8"/>
  <c r="K187" i="8"/>
  <c r="M187" i="8"/>
  <c r="I188" i="8"/>
  <c r="K188" i="8"/>
  <c r="M188" i="8"/>
  <c r="I190" i="8"/>
  <c r="K190" i="8"/>
  <c r="M190" i="8"/>
  <c r="I191" i="8"/>
  <c r="K191" i="8"/>
  <c r="M191" i="8"/>
  <c r="I192" i="8"/>
  <c r="K192" i="8"/>
  <c r="M192" i="8"/>
  <c r="I194" i="8"/>
  <c r="K194" i="8"/>
  <c r="M194" i="8"/>
  <c r="I195" i="8"/>
  <c r="K195" i="8"/>
  <c r="M195" i="8"/>
  <c r="I196" i="8"/>
  <c r="K196" i="8"/>
  <c r="M196" i="8"/>
  <c r="I198" i="8"/>
  <c r="K198" i="8"/>
  <c r="M198" i="8"/>
  <c r="I199" i="8"/>
  <c r="K199" i="8"/>
  <c r="M199" i="8"/>
  <c r="I200" i="8"/>
  <c r="K200" i="8"/>
  <c r="M200" i="8"/>
  <c r="I202" i="8"/>
  <c r="K202" i="8"/>
  <c r="M202" i="8"/>
  <c r="I203" i="8"/>
  <c r="K203" i="8"/>
  <c r="M203" i="8"/>
  <c r="I204" i="8"/>
  <c r="K204" i="8"/>
  <c r="M204" i="8"/>
  <c r="I206" i="8"/>
  <c r="K206" i="8"/>
  <c r="M206" i="8"/>
  <c r="I207" i="8"/>
  <c r="K207" i="8"/>
  <c r="M207" i="8"/>
  <c r="I208" i="8"/>
  <c r="K208" i="8"/>
  <c r="M208" i="8"/>
  <c r="I210" i="8"/>
  <c r="K210" i="8"/>
  <c r="M210" i="8"/>
  <c r="I211" i="8"/>
  <c r="K211" i="8"/>
  <c r="M211" i="8"/>
  <c r="I212" i="8"/>
  <c r="K212" i="8"/>
  <c r="M212" i="8"/>
  <c r="I214" i="8"/>
  <c r="K214" i="8"/>
  <c r="M214" i="8"/>
  <c r="I215" i="8"/>
  <c r="K215" i="8"/>
  <c r="M215" i="8"/>
  <c r="I216" i="8"/>
  <c r="K216" i="8"/>
  <c r="M216" i="8"/>
  <c r="I218" i="8"/>
  <c r="K218" i="8"/>
  <c r="M218" i="8"/>
  <c r="I219" i="8"/>
  <c r="K219" i="8"/>
  <c r="M219" i="8"/>
  <c r="I220" i="8"/>
  <c r="K220" i="8"/>
  <c r="M220" i="8"/>
  <c r="I222" i="8"/>
  <c r="K222" i="8"/>
  <c r="M222" i="8"/>
  <c r="I223" i="8"/>
  <c r="K223" i="8"/>
  <c r="M223" i="8"/>
  <c r="I224" i="8"/>
  <c r="K224" i="8"/>
  <c r="M224" i="8"/>
  <c r="I226" i="8"/>
  <c r="K226" i="8"/>
  <c r="M226" i="8"/>
  <c r="I227" i="8"/>
  <c r="K227" i="8"/>
  <c r="M227" i="8"/>
  <c r="I228" i="8"/>
  <c r="K228" i="8"/>
  <c r="M228" i="8"/>
  <c r="I230" i="8"/>
  <c r="K230" i="8"/>
  <c r="M230" i="8"/>
  <c r="I231" i="8"/>
  <c r="K231" i="8"/>
  <c r="M231" i="8"/>
  <c r="I232" i="8"/>
  <c r="K232" i="8"/>
  <c r="M232" i="8"/>
  <c r="I234" i="8"/>
  <c r="K234" i="8"/>
  <c r="M234" i="8"/>
  <c r="I235" i="8"/>
  <c r="K235" i="8"/>
  <c r="M235" i="8"/>
  <c r="I236" i="8"/>
  <c r="K236" i="8"/>
  <c r="M236" i="8"/>
  <c r="I238" i="8"/>
  <c r="K238" i="8"/>
  <c r="M238" i="8"/>
  <c r="I239" i="8"/>
  <c r="K239" i="8"/>
  <c r="M239" i="8"/>
  <c r="I240" i="8"/>
  <c r="K240" i="8"/>
  <c r="M240" i="8"/>
  <c r="I242" i="8"/>
  <c r="K242" i="8"/>
  <c r="M242" i="8"/>
  <c r="I243" i="8"/>
  <c r="K243" i="8"/>
  <c r="M243" i="8"/>
  <c r="I244" i="8"/>
  <c r="K244" i="8"/>
  <c r="M244" i="8"/>
  <c r="I246" i="8"/>
  <c r="K246" i="8"/>
  <c r="M246" i="8"/>
  <c r="I247" i="8"/>
  <c r="K247" i="8"/>
  <c r="M247" i="8"/>
  <c r="I248" i="8"/>
  <c r="K248" i="8"/>
  <c r="M248" i="8"/>
  <c r="I250" i="8"/>
  <c r="K250" i="8"/>
  <c r="M250" i="8"/>
  <c r="I251" i="8"/>
  <c r="K251" i="8"/>
  <c r="M251" i="8"/>
  <c r="I252" i="8"/>
  <c r="K252" i="8"/>
  <c r="M252" i="8"/>
  <c r="I254" i="8"/>
  <c r="K254" i="8"/>
  <c r="M254" i="8"/>
  <c r="I255" i="8"/>
  <c r="K255" i="8"/>
  <c r="M255" i="8"/>
  <c r="I256" i="8"/>
  <c r="K256" i="8"/>
  <c r="M256" i="8"/>
  <c r="I258" i="8"/>
  <c r="K258" i="8"/>
  <c r="M258" i="8"/>
  <c r="I259" i="8"/>
  <c r="K259" i="8"/>
  <c r="M259" i="8"/>
  <c r="I260" i="8"/>
  <c r="K260" i="8"/>
  <c r="M260" i="8"/>
  <c r="I262" i="8"/>
  <c r="K262" i="8"/>
  <c r="M262" i="8"/>
  <c r="I263" i="8"/>
  <c r="K263" i="8"/>
  <c r="M263" i="8"/>
  <c r="I264" i="8"/>
  <c r="K264" i="8"/>
  <c r="M264" i="8"/>
  <c r="I266" i="8"/>
  <c r="K266" i="8"/>
  <c r="M266" i="8"/>
  <c r="I267" i="8"/>
  <c r="K267" i="8"/>
  <c r="M267" i="8"/>
  <c r="I268" i="8"/>
  <c r="K268" i="8"/>
  <c r="M268" i="8"/>
  <c r="I270" i="8"/>
  <c r="K270" i="8"/>
  <c r="M270" i="8"/>
  <c r="I271" i="8"/>
  <c r="K271" i="8"/>
  <c r="M271" i="8"/>
  <c r="I272" i="8"/>
  <c r="K272" i="8"/>
  <c r="M272" i="8"/>
  <c r="I274" i="8"/>
  <c r="K274" i="8"/>
  <c r="M274" i="8"/>
  <c r="I275" i="8"/>
  <c r="K275" i="8"/>
  <c r="M275" i="8"/>
  <c r="I276" i="8"/>
  <c r="K276" i="8"/>
  <c r="M276" i="8"/>
  <c r="I278" i="8"/>
  <c r="K278" i="8"/>
  <c r="M278" i="8"/>
  <c r="I279" i="8"/>
  <c r="K279" i="8"/>
  <c r="M279" i="8"/>
  <c r="I280" i="8"/>
  <c r="K280" i="8"/>
  <c r="M280" i="8"/>
  <c r="I282" i="8"/>
  <c r="K282" i="8"/>
  <c r="M282" i="8"/>
  <c r="I283" i="8"/>
  <c r="K283" i="8"/>
  <c r="M283" i="8"/>
  <c r="I284" i="8"/>
  <c r="K284" i="8"/>
  <c r="M284" i="8"/>
  <c r="I286" i="8"/>
  <c r="K286" i="8"/>
  <c r="M286" i="8"/>
  <c r="I287" i="8"/>
  <c r="K287" i="8"/>
  <c r="M287" i="8"/>
  <c r="I288" i="8"/>
  <c r="K288" i="8"/>
  <c r="M288" i="8"/>
  <c r="I290" i="8"/>
  <c r="K290" i="8"/>
  <c r="M290" i="8"/>
  <c r="I291" i="8"/>
  <c r="K291" i="8"/>
  <c r="M291" i="8"/>
  <c r="I292" i="8"/>
  <c r="K292" i="8"/>
  <c r="M292" i="8"/>
  <c r="I294" i="8"/>
  <c r="K294" i="8"/>
  <c r="M294" i="8"/>
  <c r="I295" i="8"/>
  <c r="K295" i="8"/>
  <c r="M295" i="8"/>
  <c r="I296" i="8"/>
  <c r="K296" i="8"/>
  <c r="M296" i="8"/>
  <c r="I298" i="8"/>
  <c r="K298" i="8"/>
  <c r="M298" i="8"/>
  <c r="I299" i="8"/>
  <c r="K299" i="8"/>
  <c r="M299" i="8"/>
  <c r="I300" i="8"/>
  <c r="K300" i="8"/>
  <c r="M300" i="8"/>
  <c r="I302" i="8"/>
  <c r="K302" i="8"/>
  <c r="M302" i="8"/>
  <c r="I303" i="8"/>
  <c r="K303" i="8"/>
  <c r="M303" i="8"/>
  <c r="I304" i="8"/>
  <c r="K304" i="8"/>
  <c r="M304" i="8"/>
  <c r="I306" i="8"/>
  <c r="K306" i="8"/>
  <c r="M306" i="8"/>
  <c r="I307" i="8"/>
  <c r="K307" i="8"/>
  <c r="M307" i="8"/>
  <c r="I308" i="8"/>
  <c r="K308" i="8"/>
  <c r="M308" i="8"/>
  <c r="I310" i="8"/>
  <c r="K310" i="8"/>
  <c r="M310" i="8"/>
  <c r="I311" i="8"/>
  <c r="K311" i="8"/>
  <c r="M311" i="8"/>
  <c r="I312" i="8"/>
  <c r="K312" i="8"/>
  <c r="M312" i="8"/>
  <c r="I314" i="8"/>
  <c r="K314" i="8"/>
  <c r="M314" i="8"/>
  <c r="I315" i="8"/>
  <c r="K315" i="8"/>
  <c r="M315" i="8"/>
  <c r="I316" i="8"/>
  <c r="K316" i="8"/>
  <c r="M316" i="8"/>
  <c r="I318" i="8"/>
  <c r="K318" i="8"/>
  <c r="M318" i="8"/>
  <c r="I319" i="8"/>
  <c r="K319" i="8"/>
  <c r="M319" i="8"/>
  <c r="I320" i="8"/>
  <c r="K320" i="8"/>
  <c r="M320" i="8"/>
  <c r="I322" i="8"/>
  <c r="K322" i="8"/>
  <c r="M322" i="8"/>
  <c r="I323" i="8"/>
  <c r="K323" i="8"/>
  <c r="M323" i="8"/>
  <c r="I324" i="8"/>
  <c r="K324" i="8"/>
  <c r="M324" i="8"/>
  <c r="I326" i="8"/>
  <c r="K326" i="8"/>
  <c r="M326" i="8"/>
  <c r="I327" i="8"/>
  <c r="K327" i="8"/>
  <c r="M327" i="8"/>
  <c r="I328" i="8"/>
  <c r="K328" i="8"/>
  <c r="M328" i="8"/>
  <c r="I330" i="8"/>
  <c r="K330" i="8"/>
  <c r="M330" i="8"/>
  <c r="I331" i="8"/>
  <c r="K331" i="8"/>
  <c r="M331" i="8"/>
  <c r="I332" i="8"/>
  <c r="K332" i="8"/>
  <c r="M332" i="8"/>
  <c r="I334" i="8"/>
  <c r="K334" i="8"/>
  <c r="M334" i="8"/>
  <c r="I335" i="8"/>
  <c r="K335" i="8"/>
  <c r="M335" i="8"/>
  <c r="I336" i="8"/>
  <c r="K336" i="8"/>
  <c r="M336" i="8"/>
  <c r="I338" i="8"/>
  <c r="K338" i="8"/>
  <c r="M338" i="8"/>
  <c r="I339" i="8"/>
  <c r="K339" i="8"/>
  <c r="M339" i="8"/>
  <c r="I340" i="8"/>
  <c r="K340" i="8"/>
  <c r="M340" i="8"/>
  <c r="I342" i="8"/>
  <c r="K342" i="8"/>
  <c r="M342" i="8"/>
  <c r="I343" i="8"/>
  <c r="K343" i="8"/>
  <c r="M343" i="8"/>
  <c r="I344" i="8"/>
  <c r="K344" i="8"/>
  <c r="M344" i="8"/>
  <c r="I346" i="8"/>
  <c r="K346" i="8"/>
  <c r="M346" i="8"/>
  <c r="I347" i="8"/>
  <c r="K347" i="8"/>
  <c r="M347" i="8"/>
  <c r="I348" i="8"/>
  <c r="K348" i="8"/>
  <c r="M348" i="8"/>
  <c r="I350" i="8"/>
  <c r="K350" i="8"/>
  <c r="M350" i="8"/>
  <c r="I351" i="8"/>
  <c r="K351" i="8"/>
  <c r="M351" i="8"/>
  <c r="I352" i="8"/>
  <c r="K352" i="8"/>
  <c r="M352" i="8"/>
  <c r="I354" i="8"/>
  <c r="K354" i="8"/>
  <c r="M354" i="8"/>
  <c r="I355" i="8"/>
  <c r="K355" i="8"/>
  <c r="M355" i="8"/>
  <c r="I356" i="8"/>
  <c r="K356" i="8"/>
  <c r="M356" i="8"/>
  <c r="I358" i="8"/>
  <c r="K358" i="8"/>
  <c r="M358" i="8"/>
  <c r="I359" i="8"/>
  <c r="K359" i="8"/>
  <c r="M359" i="8"/>
  <c r="I360" i="8"/>
  <c r="K360" i="8"/>
  <c r="M360" i="8"/>
  <c r="I362" i="8"/>
  <c r="K362" i="8"/>
  <c r="M362" i="8"/>
  <c r="I363" i="8"/>
  <c r="K363" i="8"/>
  <c r="M363" i="8"/>
  <c r="I364" i="8"/>
  <c r="K364" i="8"/>
  <c r="M364" i="8"/>
  <c r="I366" i="8"/>
  <c r="K366" i="8"/>
  <c r="M366" i="8"/>
  <c r="I367" i="8"/>
  <c r="K367" i="8"/>
  <c r="M367" i="8"/>
  <c r="I368" i="8"/>
  <c r="K368" i="8"/>
  <c r="M368" i="8"/>
  <c r="I370" i="8"/>
  <c r="K370" i="8"/>
  <c r="M370" i="8"/>
  <c r="I371" i="8"/>
  <c r="K371" i="8"/>
  <c r="M371" i="8"/>
  <c r="I372" i="8"/>
  <c r="K372" i="8"/>
  <c r="M372" i="8"/>
  <c r="I374" i="8"/>
  <c r="K374" i="8"/>
  <c r="M374" i="8"/>
  <c r="I375" i="8"/>
  <c r="K375" i="8"/>
  <c r="M375" i="8"/>
  <c r="I376" i="8"/>
  <c r="K376" i="8"/>
  <c r="M376" i="8"/>
  <c r="I378" i="8"/>
  <c r="K378" i="8"/>
  <c r="M378" i="8"/>
  <c r="I379" i="8"/>
  <c r="K379" i="8"/>
  <c r="M379" i="8"/>
  <c r="I380" i="8"/>
  <c r="K380" i="8"/>
  <c r="M380" i="8"/>
  <c r="I382" i="8"/>
  <c r="K382" i="8"/>
  <c r="M382" i="8"/>
  <c r="I383" i="8"/>
  <c r="K383" i="8"/>
  <c r="M383" i="8"/>
  <c r="I384" i="8"/>
  <c r="K384" i="8"/>
  <c r="M384" i="8"/>
  <c r="I386" i="8"/>
  <c r="K386" i="8"/>
  <c r="M386" i="8"/>
  <c r="I387" i="8"/>
  <c r="K387" i="8"/>
  <c r="M387" i="8"/>
  <c r="I388" i="8"/>
  <c r="K388" i="8"/>
  <c r="M388" i="8"/>
  <c r="I390" i="8"/>
  <c r="K390" i="8"/>
  <c r="M390" i="8"/>
  <c r="I391" i="8"/>
  <c r="K391" i="8"/>
  <c r="M391" i="8"/>
  <c r="I392" i="8"/>
  <c r="K392" i="8"/>
  <c r="M392" i="8"/>
  <c r="I394" i="8"/>
  <c r="K394" i="8"/>
  <c r="M394" i="8"/>
  <c r="I395" i="8"/>
  <c r="K395" i="8"/>
  <c r="M395" i="8"/>
  <c r="I396" i="8"/>
  <c r="K396" i="8"/>
  <c r="M396" i="8"/>
  <c r="I398" i="8"/>
  <c r="K398" i="8"/>
  <c r="M398" i="8"/>
  <c r="I399" i="8"/>
  <c r="K399" i="8"/>
  <c r="M399" i="8"/>
  <c r="I400" i="8"/>
  <c r="K400" i="8"/>
  <c r="M400" i="8"/>
  <c r="I402" i="8"/>
  <c r="K402" i="8"/>
  <c r="M402" i="8"/>
  <c r="I403" i="8"/>
  <c r="K403" i="8"/>
  <c r="M403" i="8"/>
  <c r="I404" i="8"/>
  <c r="K404" i="8"/>
  <c r="M404" i="8"/>
  <c r="I406" i="8"/>
  <c r="K406" i="8"/>
  <c r="M406" i="8"/>
  <c r="I407" i="8"/>
  <c r="K407" i="8"/>
  <c r="M407" i="8"/>
  <c r="I408" i="8"/>
  <c r="K408" i="8"/>
  <c r="M408" i="8"/>
  <c r="I410" i="8"/>
  <c r="K410" i="8"/>
  <c r="M410" i="8"/>
  <c r="I411" i="8"/>
  <c r="K411" i="8"/>
  <c r="M411" i="8"/>
  <c r="I412" i="8"/>
  <c r="K412" i="8"/>
  <c r="M412" i="8"/>
  <c r="I414" i="8"/>
  <c r="K414" i="8"/>
  <c r="M414" i="8"/>
  <c r="I415" i="8"/>
  <c r="K415" i="8"/>
  <c r="M415" i="8"/>
  <c r="I416" i="8"/>
  <c r="K416" i="8"/>
  <c r="M416" i="8"/>
  <c r="I418" i="8"/>
  <c r="K418" i="8"/>
  <c r="M418" i="8"/>
  <c r="I419" i="8"/>
  <c r="K419" i="8"/>
  <c r="M419" i="8"/>
  <c r="I420" i="8"/>
  <c r="K420" i="8"/>
  <c r="M420" i="8"/>
  <c r="I422" i="8"/>
  <c r="K422" i="8"/>
  <c r="M422" i="8"/>
  <c r="I423" i="8"/>
  <c r="K423" i="8"/>
  <c r="M423" i="8"/>
  <c r="I424" i="8"/>
  <c r="K424" i="8"/>
  <c r="M424" i="8"/>
  <c r="I426" i="8"/>
  <c r="K426" i="8"/>
  <c r="M426" i="8"/>
  <c r="I427" i="8"/>
  <c r="K427" i="8"/>
  <c r="M427" i="8"/>
  <c r="I428" i="8"/>
  <c r="K428" i="8"/>
  <c r="M428" i="8"/>
  <c r="I430" i="8"/>
  <c r="K430" i="8"/>
  <c r="M430" i="8"/>
  <c r="I431" i="8"/>
  <c r="K431" i="8"/>
  <c r="M431" i="8"/>
  <c r="I432" i="8"/>
  <c r="K432" i="8"/>
  <c r="M432" i="8"/>
  <c r="I434" i="8"/>
  <c r="K434" i="8"/>
  <c r="M434" i="8"/>
  <c r="I435" i="8"/>
  <c r="K435" i="8"/>
  <c r="M435" i="8"/>
  <c r="I436" i="8"/>
  <c r="K436" i="8"/>
  <c r="M436" i="8"/>
  <c r="I438" i="8"/>
  <c r="K438" i="8"/>
  <c r="M438" i="8"/>
  <c r="I439" i="8"/>
  <c r="K439" i="8"/>
  <c r="M439" i="8"/>
  <c r="I440" i="8"/>
  <c r="K440" i="8"/>
  <c r="M440" i="8"/>
  <c r="I442" i="8"/>
  <c r="K442" i="8"/>
  <c r="M442" i="8"/>
  <c r="I443" i="8"/>
  <c r="K443" i="8"/>
  <c r="M443" i="8"/>
  <c r="I444" i="8"/>
  <c r="K444" i="8"/>
  <c r="M444" i="8"/>
  <c r="I446" i="8"/>
  <c r="K446" i="8"/>
  <c r="M446" i="8"/>
  <c r="I447" i="8"/>
  <c r="K447" i="8"/>
  <c r="M447" i="8"/>
  <c r="I448" i="8"/>
  <c r="K448" i="8"/>
  <c r="M448" i="8"/>
  <c r="I450" i="8"/>
  <c r="K450" i="8"/>
  <c r="M450" i="8"/>
  <c r="I451" i="8"/>
  <c r="K451" i="8"/>
  <c r="M451" i="8"/>
  <c r="I452" i="8"/>
  <c r="K452" i="8"/>
  <c r="M452" i="8"/>
  <c r="I454" i="8"/>
  <c r="K454" i="8"/>
  <c r="M454" i="8"/>
  <c r="I455" i="8"/>
  <c r="K455" i="8"/>
  <c r="M455" i="8"/>
  <c r="I456" i="8"/>
  <c r="K456" i="8"/>
  <c r="M456" i="8"/>
  <c r="I458" i="8"/>
  <c r="K458" i="8"/>
  <c r="M458" i="8"/>
  <c r="I459" i="8"/>
  <c r="K459" i="8"/>
  <c r="M459" i="8"/>
  <c r="I460" i="8"/>
  <c r="K460" i="8"/>
  <c r="M460" i="8"/>
  <c r="I462" i="8"/>
  <c r="K462" i="8"/>
  <c r="M462" i="8"/>
  <c r="I463" i="8"/>
  <c r="K463" i="8"/>
  <c r="M463" i="8"/>
  <c r="I464" i="8"/>
  <c r="K464" i="8"/>
  <c r="M464" i="8"/>
  <c r="I466" i="8"/>
  <c r="K466" i="8"/>
  <c r="M466" i="8"/>
  <c r="I467" i="8"/>
  <c r="K467" i="8"/>
  <c r="M467" i="8"/>
  <c r="I468" i="8"/>
  <c r="K468" i="8"/>
  <c r="M468" i="8"/>
  <c r="I470" i="8"/>
  <c r="K470" i="8"/>
  <c r="M470" i="8"/>
  <c r="I471" i="8"/>
  <c r="K471" i="8"/>
  <c r="M471" i="8"/>
  <c r="I472" i="8"/>
  <c r="K472" i="8"/>
  <c r="M472" i="8"/>
  <c r="I474" i="8"/>
  <c r="K474" i="8"/>
  <c r="M474" i="8"/>
  <c r="I475" i="8"/>
  <c r="K475" i="8"/>
  <c r="M475" i="8"/>
  <c r="I476" i="8"/>
  <c r="K476" i="8"/>
  <c r="M476" i="8"/>
  <c r="I478" i="8"/>
  <c r="K478" i="8"/>
  <c r="M478" i="8"/>
  <c r="I479" i="8"/>
  <c r="K479" i="8"/>
  <c r="M479" i="8"/>
  <c r="I480" i="8"/>
  <c r="K480" i="8"/>
  <c r="M480" i="8"/>
  <c r="I482" i="8"/>
  <c r="K482" i="8"/>
  <c r="M482" i="8"/>
  <c r="I483" i="8"/>
  <c r="K483" i="8"/>
  <c r="M483" i="8"/>
  <c r="I484" i="8"/>
  <c r="K484" i="8"/>
  <c r="M484" i="8"/>
  <c r="I486" i="8"/>
  <c r="K486" i="8"/>
  <c r="M486" i="8"/>
  <c r="I487" i="8"/>
  <c r="K487" i="8"/>
  <c r="M487" i="8"/>
  <c r="I488" i="8"/>
  <c r="K488" i="8"/>
  <c r="M488" i="8"/>
  <c r="I490" i="8"/>
  <c r="K490" i="8"/>
  <c r="M490" i="8"/>
  <c r="I491" i="8"/>
  <c r="K491" i="8"/>
  <c r="M491" i="8"/>
  <c r="I492" i="8"/>
  <c r="K492" i="8"/>
  <c r="M492" i="8"/>
  <c r="I494" i="8"/>
  <c r="K494" i="8"/>
  <c r="M494" i="8"/>
  <c r="I495" i="8"/>
  <c r="K495" i="8"/>
  <c r="M495" i="8"/>
  <c r="I496" i="8"/>
  <c r="K496" i="8"/>
  <c r="M496" i="8"/>
  <c r="I498" i="8"/>
  <c r="K498" i="8"/>
  <c r="M498" i="8"/>
  <c r="I499" i="8"/>
  <c r="K499" i="8"/>
  <c r="M499" i="8"/>
  <c r="I500" i="8"/>
  <c r="K500" i="8"/>
  <c r="M500" i="8"/>
  <c r="I502" i="8"/>
  <c r="K502" i="8"/>
  <c r="M502" i="8"/>
  <c r="I503" i="8"/>
  <c r="K503" i="8"/>
  <c r="M503" i="8"/>
  <c r="I504" i="8"/>
  <c r="K504" i="8"/>
  <c r="M504" i="8"/>
  <c r="I506" i="8"/>
  <c r="K506" i="8"/>
  <c r="M506" i="8"/>
  <c r="I507" i="8"/>
  <c r="K507" i="8"/>
  <c r="M507" i="8"/>
  <c r="I508" i="8"/>
  <c r="K508" i="8"/>
  <c r="M508" i="8"/>
  <c r="I510" i="8"/>
  <c r="K510" i="8"/>
  <c r="M510" i="8"/>
  <c r="I511" i="8"/>
  <c r="K511" i="8"/>
  <c r="M511" i="8"/>
  <c r="I512" i="8"/>
  <c r="K512" i="8"/>
  <c r="M512" i="8"/>
  <c r="I514" i="8"/>
  <c r="K514" i="8"/>
  <c r="M514" i="8"/>
  <c r="I515" i="8"/>
  <c r="K515" i="8"/>
  <c r="M515" i="8"/>
  <c r="I516" i="8"/>
  <c r="K516" i="8"/>
  <c r="M516" i="8"/>
  <c r="I518" i="8"/>
  <c r="K518" i="8"/>
  <c r="M518" i="8"/>
  <c r="I519" i="8"/>
  <c r="K519" i="8"/>
  <c r="M519" i="8"/>
  <c r="I520" i="8"/>
  <c r="K520" i="8"/>
  <c r="M520" i="8"/>
  <c r="I522" i="8"/>
  <c r="K522" i="8"/>
  <c r="M522" i="8"/>
  <c r="I523" i="8"/>
  <c r="K523" i="8"/>
  <c r="M523" i="8"/>
  <c r="I524" i="8"/>
  <c r="K524" i="8"/>
  <c r="M524" i="8"/>
  <c r="I526" i="8"/>
  <c r="K526" i="8"/>
  <c r="M526" i="8"/>
  <c r="I527" i="8"/>
  <c r="K527" i="8"/>
  <c r="M527" i="8"/>
  <c r="I528" i="8"/>
  <c r="K528" i="8"/>
  <c r="M528" i="8"/>
  <c r="I530" i="8"/>
  <c r="K530" i="8"/>
  <c r="M530" i="8"/>
  <c r="I531" i="8"/>
  <c r="K531" i="8"/>
  <c r="M531" i="8"/>
  <c r="I532" i="8"/>
  <c r="K532" i="8"/>
  <c r="M532" i="8"/>
  <c r="B454" i="16"/>
  <c r="A454" i="16"/>
  <c r="B453" i="16"/>
  <c r="A453" i="16"/>
  <c r="B452" i="16"/>
  <c r="A452" i="16"/>
  <c r="B451" i="16"/>
  <c r="A451" i="16"/>
  <c r="B450" i="16"/>
  <c r="A450" i="16"/>
  <c r="B449" i="16"/>
  <c r="A449" i="16"/>
  <c r="B448" i="16"/>
  <c r="A448" i="16"/>
  <c r="B447" i="16"/>
  <c r="A447" i="16"/>
  <c r="B446" i="16"/>
  <c r="A446" i="16"/>
  <c r="B445" i="16"/>
  <c r="A445" i="16"/>
  <c r="B444" i="16"/>
  <c r="A444" i="16"/>
  <c r="B443" i="16"/>
  <c r="A443" i="16"/>
  <c r="B442" i="16"/>
  <c r="A442" i="16"/>
  <c r="B441" i="16"/>
  <c r="A441" i="16"/>
  <c r="B440" i="16"/>
  <c r="A440" i="16"/>
  <c r="B439" i="16"/>
  <c r="A439" i="16"/>
  <c r="B438" i="16"/>
  <c r="A438" i="16"/>
  <c r="B437" i="16"/>
  <c r="A437" i="16"/>
  <c r="B436" i="16"/>
  <c r="A436" i="16"/>
  <c r="B435" i="16"/>
  <c r="A435" i="16"/>
  <c r="B434" i="16"/>
  <c r="A434" i="16"/>
  <c r="B433" i="16"/>
  <c r="A433" i="16"/>
  <c r="B432" i="16"/>
  <c r="A432" i="16"/>
  <c r="B431" i="16"/>
  <c r="A431" i="16"/>
  <c r="B430" i="16"/>
  <c r="A430" i="16"/>
  <c r="B429" i="16"/>
  <c r="A429" i="16"/>
  <c r="B428" i="16"/>
  <c r="A428" i="16"/>
  <c r="B427" i="16"/>
  <c r="A427" i="16"/>
  <c r="B426" i="16"/>
  <c r="A426" i="16"/>
  <c r="B425" i="16"/>
  <c r="A425" i="16"/>
  <c r="B424" i="16"/>
  <c r="A424" i="16"/>
  <c r="B423" i="16"/>
  <c r="A423" i="16"/>
  <c r="B422" i="16"/>
  <c r="A422" i="16"/>
  <c r="B421" i="16"/>
  <c r="A421" i="16"/>
  <c r="B420" i="16"/>
  <c r="A420" i="16"/>
  <c r="B419" i="16"/>
  <c r="A419" i="16"/>
  <c r="B418" i="16"/>
  <c r="A418" i="16"/>
  <c r="B417" i="16"/>
  <c r="A417" i="16"/>
  <c r="B416" i="16"/>
  <c r="A416" i="16"/>
  <c r="B415" i="16"/>
  <c r="A415" i="16"/>
  <c r="B414" i="16"/>
  <c r="A414" i="16"/>
  <c r="B413" i="16"/>
  <c r="A413" i="16"/>
  <c r="B412" i="16"/>
  <c r="A412" i="16"/>
  <c r="B411" i="16"/>
  <c r="A411" i="16"/>
  <c r="B410" i="16"/>
  <c r="A410" i="16"/>
  <c r="B409" i="16"/>
  <c r="A409" i="16"/>
  <c r="B408" i="16"/>
  <c r="A408" i="16"/>
  <c r="B407" i="16"/>
  <c r="A407" i="16"/>
  <c r="B406" i="16"/>
  <c r="A406" i="16"/>
  <c r="B405" i="16"/>
  <c r="A405" i="16"/>
  <c r="B404" i="16"/>
  <c r="A404" i="16"/>
  <c r="B403" i="16"/>
  <c r="A403" i="16"/>
  <c r="B402" i="16"/>
  <c r="A402" i="16"/>
  <c r="B401" i="16"/>
  <c r="A401" i="16"/>
  <c r="B400" i="16"/>
  <c r="A400" i="16"/>
  <c r="B399" i="16"/>
  <c r="A399" i="16"/>
  <c r="B398" i="16"/>
  <c r="A398" i="16"/>
  <c r="B397" i="16"/>
  <c r="A397" i="16"/>
  <c r="B396" i="16"/>
  <c r="A396" i="16"/>
  <c r="B395" i="16"/>
  <c r="A395" i="16"/>
  <c r="B394" i="16"/>
  <c r="A394" i="16"/>
  <c r="B393" i="16"/>
  <c r="A393" i="16"/>
  <c r="B392" i="16"/>
  <c r="A392" i="16"/>
  <c r="B391" i="16"/>
  <c r="A391" i="16"/>
  <c r="B390" i="16"/>
  <c r="A390" i="16"/>
  <c r="B389" i="16"/>
  <c r="A389" i="16"/>
  <c r="B388" i="16"/>
  <c r="A388" i="16"/>
  <c r="B387" i="16"/>
  <c r="A387" i="16"/>
  <c r="B386" i="16"/>
  <c r="A386" i="16"/>
  <c r="B385" i="16"/>
  <c r="A385" i="16"/>
  <c r="B384" i="16"/>
  <c r="A384" i="16"/>
  <c r="B383" i="16"/>
  <c r="A383" i="16"/>
  <c r="B382" i="16"/>
  <c r="A382" i="16"/>
  <c r="B381" i="16"/>
  <c r="A381" i="16"/>
  <c r="B380" i="16"/>
  <c r="A380" i="16"/>
  <c r="B379" i="16"/>
  <c r="A379" i="16"/>
  <c r="B378" i="16"/>
  <c r="A378" i="16"/>
  <c r="B377" i="16"/>
  <c r="A377" i="16"/>
  <c r="B376" i="16"/>
  <c r="A376" i="16"/>
  <c r="B375" i="16"/>
  <c r="A375" i="16"/>
  <c r="B374" i="16"/>
  <c r="A374" i="16"/>
  <c r="B373" i="16"/>
  <c r="A373" i="16"/>
  <c r="B372" i="16"/>
  <c r="A372" i="16"/>
  <c r="B371" i="16"/>
  <c r="A371" i="16"/>
  <c r="B370" i="16"/>
  <c r="A370" i="16"/>
  <c r="B369" i="16"/>
  <c r="A369" i="16"/>
  <c r="B368" i="16"/>
  <c r="A368" i="16"/>
  <c r="B367" i="16"/>
  <c r="A367" i="16"/>
  <c r="B366" i="16"/>
  <c r="A366" i="16"/>
  <c r="B365" i="16"/>
  <c r="A365" i="16"/>
  <c r="B364" i="16"/>
  <c r="A364" i="16"/>
  <c r="B363" i="16"/>
  <c r="A363" i="16"/>
  <c r="B362" i="16"/>
  <c r="A362" i="16"/>
  <c r="B361" i="16"/>
  <c r="A361" i="16"/>
  <c r="B360" i="16"/>
  <c r="A360" i="16"/>
  <c r="B359" i="16"/>
  <c r="A359" i="16"/>
  <c r="B358" i="16"/>
  <c r="A358" i="16"/>
  <c r="B357" i="16"/>
  <c r="A357" i="16"/>
  <c r="B356" i="16"/>
  <c r="A356" i="16"/>
  <c r="B355" i="16"/>
  <c r="A355" i="16"/>
  <c r="B354" i="16"/>
  <c r="A354" i="16"/>
  <c r="B353" i="16"/>
  <c r="A353" i="16"/>
  <c r="B352" i="16"/>
  <c r="A352" i="16"/>
  <c r="B351" i="16"/>
  <c r="A351" i="16"/>
  <c r="B350" i="16"/>
  <c r="A350" i="16"/>
  <c r="B349" i="16"/>
  <c r="A349" i="16"/>
  <c r="B348" i="16"/>
  <c r="A348" i="16"/>
  <c r="B347" i="16"/>
  <c r="A347" i="16"/>
  <c r="B346" i="16"/>
  <c r="A346" i="16"/>
  <c r="B345" i="16"/>
  <c r="A345" i="16"/>
  <c r="B344" i="16"/>
  <c r="A344" i="16"/>
  <c r="B343" i="16"/>
  <c r="A343" i="16"/>
  <c r="B342" i="16"/>
  <c r="A342" i="16"/>
  <c r="B341" i="16"/>
  <c r="A341" i="16"/>
  <c r="B340" i="16"/>
  <c r="A340" i="16"/>
  <c r="B339" i="16"/>
  <c r="A339" i="16"/>
  <c r="B338" i="16"/>
  <c r="A338" i="16"/>
  <c r="B337" i="16"/>
  <c r="A337" i="16"/>
  <c r="B336" i="16"/>
  <c r="A336" i="16"/>
  <c r="B335" i="16"/>
  <c r="A335" i="16"/>
  <c r="B334" i="16"/>
  <c r="A334" i="16"/>
  <c r="B333" i="16"/>
  <c r="A333" i="16"/>
  <c r="B332" i="16"/>
  <c r="A332" i="16"/>
  <c r="B331" i="16"/>
  <c r="A331" i="16"/>
  <c r="B330" i="16"/>
  <c r="A330" i="16"/>
  <c r="B329" i="16"/>
  <c r="A329" i="16"/>
  <c r="B328" i="16"/>
  <c r="A328" i="16"/>
  <c r="B327" i="16"/>
  <c r="A327" i="16"/>
  <c r="B326" i="16"/>
  <c r="A326" i="16"/>
  <c r="B325" i="16"/>
  <c r="A325" i="16"/>
  <c r="B324" i="16"/>
  <c r="A324" i="16"/>
  <c r="B323" i="16"/>
  <c r="A323" i="16"/>
  <c r="B322" i="16"/>
  <c r="A322" i="16"/>
  <c r="B321" i="16"/>
  <c r="A321" i="16"/>
  <c r="B320" i="16"/>
  <c r="A320" i="16"/>
  <c r="B319" i="16"/>
  <c r="A319" i="16"/>
  <c r="B318" i="16"/>
  <c r="A318" i="16"/>
  <c r="B317" i="16"/>
  <c r="A317" i="16"/>
  <c r="B316" i="16"/>
  <c r="A316" i="16"/>
  <c r="B315" i="16"/>
  <c r="A315" i="16"/>
  <c r="B314" i="16"/>
  <c r="A314" i="16"/>
  <c r="B313" i="16"/>
  <c r="A313" i="16"/>
  <c r="B312" i="16"/>
  <c r="A312" i="16"/>
  <c r="B311" i="16"/>
  <c r="A311" i="16"/>
  <c r="B310" i="16"/>
  <c r="A310" i="16"/>
  <c r="B309" i="16"/>
  <c r="A309" i="16"/>
  <c r="B308" i="16"/>
  <c r="A308" i="16"/>
  <c r="B307" i="16"/>
  <c r="A307" i="16"/>
  <c r="B306" i="16"/>
  <c r="A306" i="16"/>
  <c r="B305" i="16"/>
  <c r="A305" i="16"/>
  <c r="B304" i="16"/>
  <c r="A304" i="16"/>
  <c r="B303" i="16"/>
  <c r="A303" i="16"/>
  <c r="B302" i="16"/>
  <c r="A302" i="16"/>
  <c r="B301" i="16"/>
  <c r="A301" i="16"/>
  <c r="B300" i="16"/>
  <c r="A300" i="16"/>
  <c r="B299" i="16"/>
  <c r="A299" i="16"/>
  <c r="B298" i="16"/>
  <c r="A298" i="16"/>
  <c r="B297" i="16"/>
  <c r="A297" i="16"/>
  <c r="B296" i="16"/>
  <c r="A296" i="16"/>
  <c r="B295" i="16"/>
  <c r="A295" i="16"/>
  <c r="B294" i="16"/>
  <c r="A294" i="16"/>
  <c r="B293" i="16"/>
  <c r="A293" i="16"/>
  <c r="B292" i="16"/>
  <c r="A292" i="16"/>
  <c r="B291" i="16"/>
  <c r="A291" i="16"/>
  <c r="B290" i="16"/>
  <c r="A290" i="16"/>
  <c r="B289" i="16"/>
  <c r="A289" i="16"/>
  <c r="B288" i="16"/>
  <c r="A288" i="16"/>
  <c r="B287" i="16"/>
  <c r="A287" i="16"/>
  <c r="B286" i="16"/>
  <c r="A286" i="16"/>
  <c r="B285" i="16"/>
  <c r="A285" i="16"/>
  <c r="B284" i="16"/>
  <c r="A284" i="16"/>
  <c r="B283" i="16"/>
  <c r="A283" i="16"/>
  <c r="B282" i="16"/>
  <c r="A282" i="16"/>
  <c r="B281" i="16"/>
  <c r="A281" i="16"/>
  <c r="B280" i="16"/>
  <c r="A280" i="16"/>
  <c r="B279" i="16"/>
  <c r="A279" i="16"/>
  <c r="B278" i="16"/>
  <c r="A278" i="16"/>
  <c r="B277" i="16"/>
  <c r="A277" i="16"/>
  <c r="B276" i="16"/>
  <c r="A276" i="16"/>
  <c r="B275" i="16"/>
  <c r="A275" i="16"/>
  <c r="B274" i="16"/>
  <c r="A274" i="16"/>
  <c r="B273" i="16"/>
  <c r="A273" i="16"/>
  <c r="B272" i="16"/>
  <c r="A272" i="16"/>
  <c r="B271" i="16"/>
  <c r="A271" i="16"/>
  <c r="B270" i="16"/>
  <c r="A270" i="16"/>
  <c r="B269" i="16"/>
  <c r="A269" i="16"/>
  <c r="B268" i="16"/>
  <c r="A268" i="16"/>
  <c r="B267" i="16"/>
  <c r="A267" i="16"/>
  <c r="B266" i="16"/>
  <c r="A266" i="16"/>
  <c r="B265" i="16"/>
  <c r="A265" i="16"/>
  <c r="B264" i="16"/>
  <c r="A264" i="16"/>
  <c r="B263" i="16"/>
  <c r="A263" i="16"/>
  <c r="B262" i="16"/>
  <c r="A262" i="16"/>
  <c r="B261" i="16"/>
  <c r="A261" i="16"/>
  <c r="B260" i="16"/>
  <c r="A260" i="16"/>
  <c r="B259" i="16"/>
  <c r="A259" i="16"/>
  <c r="B258" i="16"/>
  <c r="A258" i="16"/>
  <c r="B257" i="16"/>
  <c r="A257" i="16"/>
  <c r="B256" i="16"/>
  <c r="A256" i="16"/>
  <c r="B255" i="16"/>
  <c r="A255" i="16"/>
  <c r="B254" i="16"/>
  <c r="A254" i="16"/>
  <c r="B253" i="16"/>
  <c r="A253" i="16"/>
  <c r="B252" i="16"/>
  <c r="A252" i="16"/>
  <c r="B251" i="16"/>
  <c r="A251" i="16"/>
  <c r="B250" i="16"/>
  <c r="A250" i="16"/>
  <c r="B249" i="16"/>
  <c r="A249" i="16"/>
  <c r="B248" i="16"/>
  <c r="A248" i="16"/>
  <c r="B247" i="16"/>
  <c r="A247" i="16"/>
  <c r="B246" i="16"/>
  <c r="A246" i="16"/>
  <c r="B245" i="16"/>
  <c r="A245" i="16"/>
  <c r="B244" i="16"/>
  <c r="A244" i="16"/>
  <c r="B243" i="16"/>
  <c r="A243" i="16"/>
  <c r="B242" i="16"/>
  <c r="A242" i="16"/>
  <c r="B241" i="16"/>
  <c r="A241" i="16"/>
  <c r="B240" i="16"/>
  <c r="A240" i="16"/>
  <c r="B239" i="16"/>
  <c r="A239" i="16"/>
  <c r="B238" i="16"/>
  <c r="A238" i="16"/>
  <c r="B237" i="16"/>
  <c r="A237" i="16"/>
  <c r="B236" i="16"/>
  <c r="A236" i="16"/>
  <c r="B235" i="16"/>
  <c r="A235" i="16"/>
  <c r="B234" i="16"/>
  <c r="A234" i="16"/>
  <c r="B233" i="16"/>
  <c r="A233" i="16"/>
  <c r="B232" i="16"/>
  <c r="A232" i="16"/>
  <c r="B231" i="16"/>
  <c r="A231" i="16"/>
  <c r="B230" i="16"/>
  <c r="A230" i="16"/>
  <c r="B229" i="16"/>
  <c r="A229" i="16"/>
  <c r="B228" i="16"/>
  <c r="A228" i="16"/>
  <c r="B227" i="16"/>
  <c r="A227" i="16"/>
  <c r="B226" i="16"/>
  <c r="A226" i="16"/>
  <c r="B225" i="16"/>
  <c r="A225" i="16"/>
  <c r="B224" i="16"/>
  <c r="A224" i="16"/>
  <c r="B223" i="16"/>
  <c r="A223" i="16"/>
  <c r="B222" i="16"/>
  <c r="A222" i="16"/>
  <c r="B221" i="16"/>
  <c r="A221" i="16"/>
  <c r="B220" i="16"/>
  <c r="A220" i="16"/>
  <c r="B219" i="16"/>
  <c r="A219" i="16"/>
  <c r="B218" i="16"/>
  <c r="A218" i="16"/>
  <c r="B217" i="16"/>
  <c r="A217" i="16"/>
  <c r="B216" i="16"/>
  <c r="A216" i="16"/>
  <c r="B215" i="16"/>
  <c r="A215" i="16"/>
  <c r="B214" i="16"/>
  <c r="A214" i="16"/>
  <c r="B213" i="16"/>
  <c r="A213" i="16"/>
  <c r="B212" i="16"/>
  <c r="A212" i="16"/>
  <c r="B211" i="16"/>
  <c r="A211" i="16"/>
  <c r="B210" i="16"/>
  <c r="A210" i="16"/>
  <c r="B209" i="16"/>
  <c r="A209" i="16"/>
  <c r="B208" i="16"/>
  <c r="A208" i="16"/>
  <c r="B207" i="16"/>
  <c r="A207" i="16"/>
  <c r="B206" i="16"/>
  <c r="A206" i="16"/>
  <c r="B205" i="16"/>
  <c r="A205" i="16"/>
  <c r="B204" i="16"/>
  <c r="A204" i="16"/>
  <c r="B203" i="16"/>
  <c r="A203" i="16"/>
  <c r="B202" i="16"/>
  <c r="A202" i="16"/>
  <c r="B201" i="16"/>
  <c r="A201" i="16"/>
  <c r="B200" i="16"/>
  <c r="A200" i="16"/>
  <c r="B199" i="16"/>
  <c r="A199" i="16"/>
  <c r="B198" i="16"/>
  <c r="A198" i="16"/>
  <c r="B197" i="16"/>
  <c r="A197" i="16"/>
  <c r="B196" i="16"/>
  <c r="A196" i="16"/>
  <c r="B195" i="16"/>
  <c r="A195" i="16"/>
  <c r="B194" i="16"/>
  <c r="A194" i="16"/>
  <c r="B193" i="16"/>
  <c r="A193" i="16"/>
  <c r="B192" i="16"/>
  <c r="A192" i="16"/>
  <c r="B191" i="16"/>
  <c r="A191" i="16"/>
  <c r="B190" i="16"/>
  <c r="A190" i="16"/>
  <c r="B189" i="16"/>
  <c r="A189" i="16"/>
  <c r="B188" i="16"/>
  <c r="A188" i="16"/>
  <c r="B187" i="16"/>
  <c r="A187" i="16"/>
  <c r="B186" i="16"/>
  <c r="A186" i="16"/>
  <c r="B185" i="16"/>
  <c r="A185" i="16"/>
  <c r="B184" i="16"/>
  <c r="A184" i="16"/>
  <c r="B183" i="16"/>
  <c r="A183" i="16"/>
  <c r="B182" i="16"/>
  <c r="A182" i="16"/>
  <c r="B181" i="16"/>
  <c r="A181" i="16"/>
  <c r="B180" i="16"/>
  <c r="A180" i="16"/>
  <c r="B179" i="16"/>
  <c r="A179" i="16"/>
  <c r="B178" i="16"/>
  <c r="A178" i="16"/>
  <c r="B177" i="16"/>
  <c r="A177" i="16"/>
  <c r="B176" i="16"/>
  <c r="A176" i="16"/>
  <c r="B175" i="16"/>
  <c r="A175" i="16"/>
  <c r="B174" i="16"/>
  <c r="A174" i="16"/>
  <c r="B173" i="16"/>
  <c r="A173" i="16"/>
  <c r="B172" i="16"/>
  <c r="A172" i="16"/>
  <c r="B171" i="16"/>
  <c r="A171" i="16"/>
  <c r="B170" i="16"/>
  <c r="A170" i="16"/>
  <c r="B169" i="16"/>
  <c r="A169" i="16"/>
  <c r="B168" i="16"/>
  <c r="A168" i="16"/>
  <c r="B167" i="16"/>
  <c r="A167" i="16"/>
  <c r="B166" i="16"/>
  <c r="A166" i="16"/>
  <c r="B165" i="16"/>
  <c r="A165" i="16"/>
  <c r="B164" i="16"/>
  <c r="A164" i="16"/>
  <c r="B163" i="16"/>
  <c r="A163" i="16"/>
  <c r="B162" i="16"/>
  <c r="A162" i="16"/>
  <c r="B161" i="16"/>
  <c r="A161" i="16"/>
  <c r="B160" i="16"/>
  <c r="A160" i="16"/>
  <c r="B159" i="16"/>
  <c r="A159" i="16"/>
  <c r="B158" i="16"/>
  <c r="A158" i="16"/>
  <c r="B157" i="16"/>
  <c r="A157" i="16"/>
  <c r="B156" i="16"/>
  <c r="A156" i="16"/>
  <c r="B155" i="16"/>
  <c r="A155" i="16"/>
  <c r="B154" i="16"/>
  <c r="A154" i="16"/>
  <c r="B153" i="16"/>
  <c r="A153" i="16"/>
  <c r="B152" i="16"/>
  <c r="A152" i="16"/>
  <c r="B151" i="16"/>
  <c r="A151" i="16"/>
  <c r="B150" i="16"/>
  <c r="A150" i="16"/>
  <c r="B149" i="16"/>
  <c r="A149" i="16"/>
  <c r="B148" i="16"/>
  <c r="A148" i="16"/>
  <c r="B147" i="16"/>
  <c r="A147" i="16"/>
  <c r="B146" i="16"/>
  <c r="A146" i="16"/>
  <c r="B145" i="16"/>
  <c r="A145" i="16"/>
  <c r="B144" i="16"/>
  <c r="A144" i="16"/>
  <c r="B143" i="16"/>
  <c r="A143" i="16"/>
  <c r="B142" i="16"/>
  <c r="A142" i="16"/>
  <c r="B141" i="16"/>
  <c r="A141" i="16"/>
  <c r="B140" i="16"/>
  <c r="A140" i="16"/>
  <c r="B139" i="16"/>
  <c r="A139" i="16"/>
  <c r="B138" i="16"/>
  <c r="A138" i="16"/>
  <c r="B137" i="16"/>
  <c r="A137" i="16"/>
  <c r="B136" i="16"/>
  <c r="A136" i="16"/>
  <c r="B135" i="16"/>
  <c r="A135" i="16"/>
  <c r="B134" i="16"/>
  <c r="A134" i="16"/>
  <c r="B133" i="16"/>
  <c r="A133" i="16"/>
  <c r="B132" i="16"/>
  <c r="A132" i="16"/>
  <c r="B131" i="16"/>
  <c r="A131" i="16"/>
  <c r="B130" i="16"/>
  <c r="A130" i="16"/>
  <c r="B129" i="16"/>
  <c r="A129" i="16"/>
  <c r="B128" i="16"/>
  <c r="A128" i="16"/>
  <c r="B127" i="16"/>
  <c r="A127" i="16"/>
  <c r="B126" i="16"/>
  <c r="A126" i="16"/>
  <c r="B125" i="16"/>
  <c r="A125" i="16"/>
  <c r="B124" i="16"/>
  <c r="A124" i="16"/>
  <c r="B123" i="16"/>
  <c r="A123" i="16"/>
  <c r="B122" i="16"/>
  <c r="A122" i="16"/>
  <c r="B121" i="16"/>
  <c r="A121" i="16"/>
  <c r="B120" i="16"/>
  <c r="A120" i="16"/>
  <c r="B119" i="16"/>
  <c r="A119" i="16"/>
  <c r="B118" i="16"/>
  <c r="A118" i="16"/>
  <c r="B117" i="16"/>
  <c r="A117" i="16"/>
  <c r="B116" i="16"/>
  <c r="A116" i="16"/>
  <c r="B115" i="16"/>
  <c r="A115" i="16"/>
  <c r="B114" i="16"/>
  <c r="A114" i="16"/>
  <c r="B113" i="16"/>
  <c r="A113" i="16"/>
  <c r="B112" i="16"/>
  <c r="A112" i="16"/>
  <c r="B111" i="16"/>
  <c r="A111" i="16"/>
  <c r="B110" i="16"/>
  <c r="A110" i="16"/>
  <c r="B109" i="16"/>
  <c r="A109" i="16"/>
  <c r="B108" i="16"/>
  <c r="A108" i="16"/>
  <c r="B107" i="16"/>
  <c r="A107" i="16"/>
  <c r="B106" i="16"/>
  <c r="A106" i="16"/>
  <c r="B105" i="16"/>
  <c r="A105" i="16"/>
  <c r="B104" i="16"/>
  <c r="A104" i="16"/>
  <c r="B103" i="16"/>
  <c r="A103" i="16"/>
  <c r="B102" i="16"/>
  <c r="A102" i="16"/>
  <c r="B101" i="16"/>
  <c r="A101" i="16"/>
  <c r="B100" i="16"/>
  <c r="A100" i="16"/>
  <c r="B99" i="16"/>
  <c r="A99" i="16"/>
  <c r="B98" i="16"/>
  <c r="A98" i="16"/>
  <c r="B97" i="16"/>
  <c r="A97" i="16"/>
  <c r="B96" i="16"/>
  <c r="A96" i="16"/>
  <c r="B95" i="16"/>
  <c r="A95" i="16"/>
  <c r="B94" i="16"/>
  <c r="A94" i="16"/>
  <c r="B93" i="16"/>
  <c r="A93" i="16"/>
  <c r="B92" i="16"/>
  <c r="A92" i="16"/>
  <c r="B91" i="16"/>
  <c r="A91" i="16"/>
  <c r="B90" i="16"/>
  <c r="A90" i="16"/>
  <c r="B89" i="16"/>
  <c r="A89" i="16"/>
  <c r="B88" i="16"/>
  <c r="A88" i="16"/>
  <c r="B87" i="16"/>
  <c r="A87" i="16"/>
  <c r="B86" i="16"/>
  <c r="A86" i="16"/>
  <c r="B85" i="16"/>
  <c r="A85" i="16"/>
  <c r="B84" i="16"/>
  <c r="A84" i="16"/>
  <c r="B83" i="16"/>
  <c r="A83" i="16"/>
  <c r="B82" i="16"/>
  <c r="A82" i="16"/>
  <c r="B81" i="16"/>
  <c r="A81" i="16"/>
  <c r="B80" i="16"/>
  <c r="A80" i="16"/>
  <c r="B79" i="16"/>
  <c r="A79" i="16"/>
  <c r="B78" i="16"/>
  <c r="A78" i="16"/>
  <c r="B77" i="16"/>
  <c r="A77" i="16"/>
  <c r="B76" i="16"/>
  <c r="A76" i="16"/>
  <c r="B75" i="16"/>
  <c r="A75" i="16"/>
  <c r="B74" i="16"/>
  <c r="A74" i="16"/>
  <c r="B73" i="16"/>
  <c r="A73" i="16"/>
  <c r="B72" i="16"/>
  <c r="A72" i="16"/>
  <c r="B71" i="16"/>
  <c r="A71" i="16"/>
  <c r="B70" i="16"/>
  <c r="A70" i="16"/>
  <c r="B69" i="16"/>
  <c r="A69" i="16"/>
  <c r="B68" i="16"/>
  <c r="A68" i="16"/>
  <c r="B67" i="16"/>
  <c r="A67" i="16"/>
  <c r="B66" i="16"/>
  <c r="A66" i="16"/>
  <c r="B65" i="16"/>
  <c r="A65" i="16"/>
  <c r="B64" i="16"/>
  <c r="A64" i="16"/>
  <c r="B63" i="16"/>
  <c r="A63" i="16"/>
  <c r="B62" i="16"/>
  <c r="A62" i="16"/>
  <c r="B61" i="16"/>
  <c r="A61" i="16"/>
  <c r="B60" i="16"/>
  <c r="A60" i="16"/>
  <c r="B59" i="16"/>
  <c r="A59" i="16"/>
  <c r="B58" i="16"/>
  <c r="A58" i="16"/>
  <c r="B57" i="16"/>
  <c r="A57" i="16"/>
  <c r="B56" i="16"/>
  <c r="A56" i="16"/>
  <c r="B55" i="16"/>
  <c r="A55" i="16"/>
  <c r="B54" i="16"/>
  <c r="A54" i="16"/>
  <c r="B53" i="16"/>
  <c r="A53" i="16"/>
  <c r="B52" i="16"/>
  <c r="A52" i="16"/>
  <c r="B51" i="16"/>
  <c r="A51" i="16"/>
  <c r="B50" i="16"/>
  <c r="A50" i="16"/>
  <c r="B49" i="16"/>
  <c r="A49" i="16"/>
  <c r="B48" i="16"/>
  <c r="A48" i="16"/>
  <c r="B47" i="16"/>
  <c r="A47" i="16"/>
  <c r="B46" i="16"/>
  <c r="A46" i="16"/>
  <c r="B45" i="16"/>
  <c r="A45" i="16"/>
  <c r="B44" i="16"/>
  <c r="A44" i="16"/>
  <c r="B43" i="16"/>
  <c r="A43" i="16"/>
  <c r="B42" i="16"/>
  <c r="A42" i="16"/>
  <c r="B41" i="16"/>
  <c r="A41" i="16"/>
  <c r="B40" i="16"/>
  <c r="A40" i="16"/>
  <c r="B39" i="16"/>
  <c r="A39" i="16"/>
  <c r="B38" i="16"/>
  <c r="A38" i="16"/>
  <c r="B37" i="16"/>
  <c r="A37" i="16"/>
  <c r="B36" i="16"/>
  <c r="A36" i="16"/>
  <c r="B35" i="16"/>
  <c r="A35" i="16"/>
  <c r="B34" i="16"/>
  <c r="A34" i="16"/>
  <c r="B33" i="16"/>
  <c r="A33" i="16"/>
  <c r="B32" i="16"/>
  <c r="A32" i="16"/>
  <c r="B31" i="16"/>
  <c r="A31" i="16"/>
  <c r="B30" i="16"/>
  <c r="A30" i="16"/>
  <c r="B29" i="16"/>
  <c r="A29" i="16"/>
  <c r="B28" i="16"/>
  <c r="A28" i="16"/>
  <c r="B27" i="16"/>
  <c r="A27" i="16"/>
  <c r="B26" i="16"/>
  <c r="A26" i="16"/>
  <c r="B25" i="16"/>
  <c r="A25" i="16"/>
  <c r="B24" i="16"/>
  <c r="A24" i="16"/>
  <c r="B23" i="16"/>
  <c r="A23" i="16"/>
  <c r="B22" i="16"/>
  <c r="A22" i="16"/>
  <c r="B21" i="16"/>
  <c r="B20" i="16"/>
  <c r="A20" i="16"/>
  <c r="B19" i="16"/>
  <c r="B18" i="16"/>
  <c r="B17" i="16"/>
  <c r="B16" i="16"/>
  <c r="A16" i="16"/>
  <c r="B15" i="16"/>
  <c r="A15" i="16"/>
  <c r="B14" i="16"/>
  <c r="B13" i="16"/>
  <c r="A13" i="16"/>
  <c r="B12" i="16"/>
  <c r="A12" i="16"/>
  <c r="B11" i="16"/>
  <c r="B10" i="16"/>
  <c r="A10" i="16"/>
  <c r="B9" i="16"/>
  <c r="A9" i="16"/>
  <c r="B8" i="16"/>
  <c r="A8" i="16"/>
  <c r="B7" i="16"/>
  <c r="A7" i="16"/>
  <c r="B6" i="16"/>
  <c r="A6" i="16"/>
  <c r="B5" i="16"/>
  <c r="A5" i="16"/>
  <c r="B4" i="16"/>
  <c r="B3" i="16"/>
  <c r="B2" i="16"/>
  <c r="I20" i="8" l="1"/>
  <c r="M18" i="8"/>
  <c r="B73" i="13"/>
  <c r="I19" i="8"/>
  <c r="K20" i="8"/>
  <c r="K19" i="8"/>
  <c r="M25" i="8"/>
  <c r="M209" i="8"/>
  <c r="M177" i="8"/>
  <c r="M145" i="8"/>
  <c r="M49" i="8"/>
  <c r="M333" i="8"/>
  <c r="I241" i="8"/>
  <c r="M393" i="8"/>
  <c r="M361" i="8"/>
  <c r="M233" i="8"/>
  <c r="M225" i="8"/>
  <c r="I533" i="8"/>
  <c r="I517" i="8"/>
  <c r="I501" i="8"/>
  <c r="I485" i="8"/>
  <c r="I405" i="8"/>
  <c r="I373" i="8"/>
  <c r="I297" i="8"/>
  <c r="M269" i="8"/>
  <c r="M261" i="8"/>
  <c r="M137" i="8"/>
  <c r="M113" i="8"/>
  <c r="M105" i="8"/>
  <c r="I105" i="8"/>
  <c r="M97" i="8"/>
  <c r="M81" i="8"/>
  <c r="I305" i="8"/>
  <c r="M153" i="8"/>
  <c r="M141" i="8"/>
  <c r="I529" i="8"/>
  <c r="I513" i="8"/>
  <c r="I497" i="8"/>
  <c r="I481" i="8"/>
  <c r="I389" i="8"/>
  <c r="M385" i="8"/>
  <c r="M377" i="8"/>
  <c r="I357" i="8"/>
  <c r="M353" i="8"/>
  <c r="M325" i="8"/>
  <c r="M297" i="8"/>
  <c r="K297" i="8"/>
  <c r="I273" i="8"/>
  <c r="I249" i="8"/>
  <c r="M241" i="8"/>
  <c r="M237" i="8"/>
  <c r="M201" i="8"/>
  <c r="M193" i="8"/>
  <c r="M121" i="8"/>
  <c r="K113" i="8"/>
  <c r="M109" i="8"/>
  <c r="M73" i="8"/>
  <c r="I73" i="8"/>
  <c r="M65" i="8"/>
  <c r="M29" i="8"/>
  <c r="I337" i="8"/>
  <c r="I313" i="8"/>
  <c r="M305" i="8"/>
  <c r="M301" i="8"/>
  <c r="M217" i="8"/>
  <c r="M205" i="8"/>
  <c r="M169" i="8"/>
  <c r="M161" i="8"/>
  <c r="M89" i="8"/>
  <c r="K81" i="8"/>
  <c r="M77" i="8"/>
  <c r="M41" i="8"/>
  <c r="M33" i="8"/>
  <c r="I393" i="8"/>
  <c r="I361" i="8"/>
  <c r="M185" i="8"/>
  <c r="M173" i="8"/>
  <c r="M129" i="8"/>
  <c r="M57" i="8"/>
  <c r="K49" i="8"/>
  <c r="M45" i="8"/>
  <c r="I525" i="8"/>
  <c r="I509" i="8"/>
  <c r="I493" i="8"/>
  <c r="I477" i="8"/>
  <c r="M413" i="8"/>
  <c r="I413" i="8"/>
  <c r="M401" i="8"/>
  <c r="I401" i="8"/>
  <c r="M397" i="8"/>
  <c r="M389" i="8"/>
  <c r="K389" i="8"/>
  <c r="I381" i="8"/>
  <c r="M369" i="8"/>
  <c r="I369" i="8"/>
  <c r="M365" i="8"/>
  <c r="M357" i="8"/>
  <c r="K357" i="8"/>
  <c r="I345" i="8"/>
  <c r="M329" i="8"/>
  <c r="I317" i="8"/>
  <c r="I281" i="8"/>
  <c r="I269" i="8"/>
  <c r="M253" i="8"/>
  <c r="I253" i="8"/>
  <c r="K249" i="8"/>
  <c r="M213" i="8"/>
  <c r="M181" i="8"/>
  <c r="M149" i="8"/>
  <c r="K121" i="8"/>
  <c r="M117" i="8"/>
  <c r="I113" i="8"/>
  <c r="K89" i="8"/>
  <c r="M85" i="8"/>
  <c r="I81" i="8"/>
  <c r="K57" i="8"/>
  <c r="M53" i="8"/>
  <c r="M37" i="8"/>
  <c r="K25" i="8"/>
  <c r="M8" i="8"/>
  <c r="I10" i="8"/>
  <c r="I521" i="8"/>
  <c r="I505" i="8"/>
  <c r="I489" i="8"/>
  <c r="I473" i="8"/>
  <c r="M457" i="8"/>
  <c r="I457" i="8"/>
  <c r="K453" i="8"/>
  <c r="M441" i="8"/>
  <c r="I441" i="8"/>
  <c r="K437" i="8"/>
  <c r="M425" i="8"/>
  <c r="I425" i="8"/>
  <c r="K421" i="8"/>
  <c r="I409" i="8"/>
  <c r="I377" i="8"/>
  <c r="M349" i="8"/>
  <c r="M337" i="8"/>
  <c r="I321" i="8"/>
  <c r="M285" i="8"/>
  <c r="M273" i="8"/>
  <c r="I257" i="8"/>
  <c r="M221" i="8"/>
  <c r="M189" i="8"/>
  <c r="M157" i="8"/>
  <c r="M125" i="8"/>
  <c r="I121" i="8"/>
  <c r="K97" i="8"/>
  <c r="M93" i="8"/>
  <c r="I89" i="8"/>
  <c r="K65" i="8"/>
  <c r="M61" i="8"/>
  <c r="K33" i="8"/>
  <c r="M405" i="8"/>
  <c r="K405" i="8"/>
  <c r="I397" i="8"/>
  <c r="I385" i="8"/>
  <c r="M381" i="8"/>
  <c r="M373" i="8"/>
  <c r="K373" i="8"/>
  <c r="I365" i="8"/>
  <c r="I353" i="8"/>
  <c r="I329" i="8"/>
  <c r="I325" i="8"/>
  <c r="M317" i="8"/>
  <c r="I289" i="8"/>
  <c r="I265" i="8"/>
  <c r="I261" i="8"/>
  <c r="M229" i="8"/>
  <c r="M197" i="8"/>
  <c r="M165" i="8"/>
  <c r="M133" i="8"/>
  <c r="K105" i="8"/>
  <c r="M101" i="8"/>
  <c r="I97" i="8"/>
  <c r="K73" i="8"/>
  <c r="M69" i="8"/>
  <c r="I65" i="8"/>
  <c r="K41" i="8"/>
  <c r="K14" i="8"/>
  <c r="K12" i="8"/>
  <c r="M533" i="8"/>
  <c r="M525" i="8"/>
  <c r="K525" i="8"/>
  <c r="M517" i="8"/>
  <c r="M509" i="8"/>
  <c r="K509" i="8"/>
  <c r="M493" i="8"/>
  <c r="K493" i="8"/>
  <c r="I469" i="8"/>
  <c r="M453" i="8"/>
  <c r="I453" i="8"/>
  <c r="K449" i="8"/>
  <c r="M437" i="8"/>
  <c r="I437" i="8"/>
  <c r="K433" i="8"/>
  <c r="M421" i="8"/>
  <c r="I421" i="8"/>
  <c r="K417" i="8"/>
  <c r="K409" i="8"/>
  <c r="K393" i="8"/>
  <c r="K377" i="8"/>
  <c r="K361" i="8"/>
  <c r="M341" i="8"/>
  <c r="I341" i="8"/>
  <c r="I333" i="8"/>
  <c r="M321" i="8"/>
  <c r="M313" i="8"/>
  <c r="K313" i="8"/>
  <c r="M277" i="8"/>
  <c r="I277" i="8"/>
  <c r="M257" i="8"/>
  <c r="M249" i="8"/>
  <c r="I57" i="8"/>
  <c r="I49" i="8"/>
  <c r="I41" i="8"/>
  <c r="I33" i="8"/>
  <c r="I25" i="8"/>
  <c r="M16" i="8"/>
  <c r="I14" i="8"/>
  <c r="I12" i="8"/>
  <c r="M10" i="8"/>
  <c r="I8" i="8"/>
  <c r="M501" i="8"/>
  <c r="M485" i="8"/>
  <c r="I465" i="8"/>
  <c r="M449" i="8"/>
  <c r="I449" i="8"/>
  <c r="K445" i="8"/>
  <c r="M433" i="8"/>
  <c r="I433" i="8"/>
  <c r="K429" i="8"/>
  <c r="M417" i="8"/>
  <c r="I417" i="8"/>
  <c r="M409" i="8"/>
  <c r="K397" i="8"/>
  <c r="K381" i="8"/>
  <c r="K365" i="8"/>
  <c r="I349" i="8"/>
  <c r="K329" i="8"/>
  <c r="M293" i="8"/>
  <c r="I293" i="8"/>
  <c r="I285" i="8"/>
  <c r="M265" i="8"/>
  <c r="K265" i="8"/>
  <c r="K117" i="8"/>
  <c r="K109" i="8"/>
  <c r="K101" i="8"/>
  <c r="K93" i="8"/>
  <c r="K85" i="8"/>
  <c r="K77" i="8"/>
  <c r="K69" i="8"/>
  <c r="K61" i="8"/>
  <c r="K53" i="8"/>
  <c r="K45" i="8"/>
  <c r="K37" i="8"/>
  <c r="K29" i="8"/>
  <c r="K16" i="8"/>
  <c r="K10" i="8"/>
  <c r="M529" i="8"/>
  <c r="K529" i="8"/>
  <c r="M521" i="8"/>
  <c r="M513" i="8"/>
  <c r="K513" i="8"/>
  <c r="M505" i="8"/>
  <c r="M497" i="8"/>
  <c r="K497" i="8"/>
  <c r="M489" i="8"/>
  <c r="I461" i="8"/>
  <c r="M445" i="8"/>
  <c r="I445" i="8"/>
  <c r="K441" i="8"/>
  <c r="M429" i="8"/>
  <c r="I429" i="8"/>
  <c r="K425" i="8"/>
  <c r="K413" i="8"/>
  <c r="K401" i="8"/>
  <c r="K385" i="8"/>
  <c r="K369" i="8"/>
  <c r="K353" i="8"/>
  <c r="M345" i="8"/>
  <c r="K345" i="8"/>
  <c r="M309" i="8"/>
  <c r="I309" i="8"/>
  <c r="I301" i="8"/>
  <c r="M289" i="8"/>
  <c r="M281" i="8"/>
  <c r="K281" i="8"/>
  <c r="M245" i="8"/>
  <c r="I245" i="8"/>
  <c r="I125" i="8"/>
  <c r="I117" i="8"/>
  <c r="I109" i="8"/>
  <c r="I101" i="8"/>
  <c r="I93" i="8"/>
  <c r="I85" i="8"/>
  <c r="I77" i="8"/>
  <c r="I69" i="8"/>
  <c r="I61" i="8"/>
  <c r="I53" i="8"/>
  <c r="I45" i="8"/>
  <c r="I37" i="8"/>
  <c r="I29" i="8"/>
  <c r="I21" i="8"/>
  <c r="I16" i="8"/>
  <c r="M12" i="8"/>
  <c r="M469" i="8"/>
  <c r="K469" i="8"/>
  <c r="K533" i="8"/>
  <c r="K517" i="8"/>
  <c r="K501" i="8"/>
  <c r="K485" i="8"/>
  <c r="M477" i="8"/>
  <c r="K477" i="8"/>
  <c r="M465" i="8"/>
  <c r="K465" i="8"/>
  <c r="K521" i="8"/>
  <c r="K505" i="8"/>
  <c r="K489" i="8"/>
  <c r="M461" i="8"/>
  <c r="K461" i="8"/>
  <c r="M481" i="8"/>
  <c r="K481" i="8"/>
  <c r="M473" i="8"/>
  <c r="K473" i="8"/>
  <c r="K457" i="8"/>
  <c r="K337" i="8"/>
  <c r="K321" i="8"/>
  <c r="K305" i="8"/>
  <c r="K289" i="8"/>
  <c r="K273" i="8"/>
  <c r="K257" i="8"/>
  <c r="K241" i="8"/>
  <c r="K233" i="8"/>
  <c r="K225" i="8"/>
  <c r="K217" i="8"/>
  <c r="K209" i="8"/>
  <c r="K201" i="8"/>
  <c r="K193" i="8"/>
  <c r="K185" i="8"/>
  <c r="K177" i="8"/>
  <c r="K169" i="8"/>
  <c r="K161" i="8"/>
  <c r="K153" i="8"/>
  <c r="K145" i="8"/>
  <c r="K137" i="8"/>
  <c r="K129" i="8"/>
  <c r="K341" i="8"/>
  <c r="K325" i="8"/>
  <c r="K309" i="8"/>
  <c r="K293" i="8"/>
  <c r="K277" i="8"/>
  <c r="K261" i="8"/>
  <c r="K245" i="8"/>
  <c r="I233" i="8"/>
  <c r="I225" i="8"/>
  <c r="I217" i="8"/>
  <c r="I209" i="8"/>
  <c r="I201" i="8"/>
  <c r="I193" i="8"/>
  <c r="I185" i="8"/>
  <c r="I177" i="8"/>
  <c r="I169" i="8"/>
  <c r="I161" i="8"/>
  <c r="I153" i="8"/>
  <c r="I145" i="8"/>
  <c r="I137" i="8"/>
  <c r="I129" i="8"/>
  <c r="K237" i="8"/>
  <c r="K229" i="8"/>
  <c r="K221" i="8"/>
  <c r="K213" i="8"/>
  <c r="K205" i="8"/>
  <c r="K197" i="8"/>
  <c r="K189" i="8"/>
  <c r="K181" i="8"/>
  <c r="K173" i="8"/>
  <c r="K165" i="8"/>
  <c r="K157" i="8"/>
  <c r="K149" i="8"/>
  <c r="K141" i="8"/>
  <c r="K133" i="8"/>
  <c r="K125" i="8"/>
  <c r="K349" i="8"/>
  <c r="K333" i="8"/>
  <c r="K317" i="8"/>
  <c r="K301" i="8"/>
  <c r="K285" i="8"/>
  <c r="K269" i="8"/>
  <c r="K253" i="8"/>
  <c r="I237" i="8"/>
  <c r="I229" i="8"/>
  <c r="I221" i="8"/>
  <c r="I213" i="8"/>
  <c r="I205" i="8"/>
  <c r="I197" i="8"/>
  <c r="I189" i="8"/>
  <c r="I181" i="8"/>
  <c r="I173" i="8"/>
  <c r="I165" i="8"/>
  <c r="I157" i="8"/>
  <c r="I149" i="8"/>
  <c r="I141" i="8"/>
  <c r="I133" i="8"/>
  <c r="K8" i="8"/>
  <c r="A3" i="16"/>
  <c r="C2" i="16" s="1"/>
  <c r="K21" i="8" l="1"/>
  <c r="A4" i="16"/>
  <c r="C3" i="16" s="1"/>
  <c r="A11" i="16" l="1"/>
  <c r="C4" i="16" s="1"/>
  <c r="A14" i="16" l="1"/>
  <c r="C5" i="16" s="1"/>
  <c r="A17" i="16" l="1"/>
  <c r="A18" i="16" s="1"/>
  <c r="C6" i="16" l="1"/>
  <c r="A19" i="16"/>
  <c r="C7" i="16"/>
  <c r="A21" i="16" l="1"/>
  <c r="C21" i="16" s="1"/>
  <c r="C20" i="16" l="1"/>
  <c r="C19" i="16"/>
  <c r="C16" i="16"/>
  <c r="C17" i="16"/>
  <c r="C15" i="16"/>
  <c r="C14" i="16"/>
  <c r="C12" i="16"/>
  <c r="C8" i="16"/>
  <c r="C13" i="16"/>
  <c r="C10" i="16"/>
  <c r="C9" i="16"/>
  <c r="C18" i="16"/>
  <c r="C11" i="16"/>
  <c r="J2" i="6"/>
  <c r="H12" i="7" l="1"/>
  <c r="I12" i="7"/>
  <c r="H13" i="7"/>
  <c r="I13" i="7"/>
  <c r="H14" i="7"/>
  <c r="I14" i="7"/>
  <c r="H15" i="7"/>
  <c r="I15" i="7"/>
  <c r="H16" i="7"/>
  <c r="I16" i="7"/>
  <c r="H17" i="7"/>
  <c r="I17" i="7"/>
  <c r="H18" i="7"/>
  <c r="I18" i="7"/>
  <c r="H19" i="7"/>
  <c r="I19" i="7"/>
  <c r="H20" i="7"/>
  <c r="I20" i="7"/>
  <c r="H21" i="7"/>
  <c r="I21" i="7"/>
  <c r="H22" i="7"/>
  <c r="I22" i="7"/>
  <c r="H23" i="7"/>
  <c r="I23" i="7"/>
  <c r="H24" i="7"/>
  <c r="I24" i="7"/>
  <c r="H25" i="7"/>
  <c r="I25" i="7"/>
  <c r="H26" i="7"/>
  <c r="I26" i="7"/>
  <c r="H27" i="7"/>
  <c r="I27" i="7"/>
  <c r="H28" i="7"/>
  <c r="I28" i="7"/>
  <c r="H29" i="7"/>
  <c r="I29" i="7"/>
  <c r="H30" i="7"/>
  <c r="I30" i="7"/>
  <c r="H31" i="7"/>
  <c r="I31" i="7"/>
  <c r="H32" i="7"/>
  <c r="I32" i="7"/>
  <c r="H33" i="7"/>
  <c r="I33" i="7"/>
  <c r="H34" i="7"/>
  <c r="I34" i="7"/>
  <c r="H35" i="7"/>
  <c r="I35" i="7"/>
  <c r="H36" i="7"/>
  <c r="I36" i="7"/>
  <c r="H37" i="7"/>
  <c r="I37" i="7"/>
  <c r="H38" i="7"/>
  <c r="I38" i="7"/>
  <c r="H39" i="7"/>
  <c r="I39" i="7"/>
  <c r="H40" i="7"/>
  <c r="I40" i="7"/>
  <c r="H41" i="7"/>
  <c r="I41" i="7"/>
  <c r="H42" i="7"/>
  <c r="I42" i="7"/>
  <c r="H43" i="7"/>
  <c r="I43" i="7"/>
  <c r="H44" i="7"/>
  <c r="I44" i="7"/>
  <c r="H45" i="7"/>
  <c r="I45" i="7"/>
  <c r="H46" i="7"/>
  <c r="I46" i="7"/>
  <c r="H47" i="7"/>
  <c r="I47" i="7"/>
  <c r="H48" i="7"/>
  <c r="I48" i="7"/>
  <c r="H49" i="7"/>
  <c r="I49" i="7"/>
  <c r="H50" i="7"/>
  <c r="I50" i="7"/>
  <c r="H51" i="7"/>
  <c r="I51" i="7"/>
  <c r="H52" i="7"/>
  <c r="I52" i="7"/>
  <c r="H53" i="7"/>
  <c r="I53" i="7"/>
  <c r="H54" i="7"/>
  <c r="I54" i="7"/>
  <c r="H55" i="7"/>
  <c r="I55" i="7"/>
  <c r="H56" i="7"/>
  <c r="I56" i="7"/>
  <c r="H57" i="7"/>
  <c r="I57" i="7"/>
  <c r="H58" i="7"/>
  <c r="I58" i="7"/>
  <c r="H11" i="7"/>
  <c r="H4" i="7"/>
  <c r="G11" i="6"/>
  <c r="H11" i="6" s="1"/>
  <c r="G12" i="6"/>
  <c r="H12" i="6" s="1"/>
  <c r="G13" i="6"/>
  <c r="H13" i="6" s="1"/>
  <c r="G14" i="6"/>
  <c r="H14" i="6" s="1"/>
  <c r="G15" i="6"/>
  <c r="H15" i="6" s="1"/>
  <c r="G16" i="6"/>
  <c r="H16" i="6" s="1"/>
  <c r="G17" i="6"/>
  <c r="H17" i="6" s="1"/>
  <c r="G18" i="6"/>
  <c r="H18" i="6" s="1"/>
  <c r="G19" i="6"/>
  <c r="H19" i="6" s="1"/>
  <c r="G20" i="6"/>
  <c r="H20" i="6" s="1"/>
  <c r="G21" i="6"/>
  <c r="H21" i="6" s="1"/>
  <c r="G22" i="6"/>
  <c r="H22" i="6" s="1"/>
  <c r="G23" i="6"/>
  <c r="H23" i="6" s="1"/>
  <c r="G24" i="6"/>
  <c r="H24" i="6" s="1"/>
  <c r="G25" i="6"/>
  <c r="H25" i="6" s="1"/>
  <c r="G26" i="6"/>
  <c r="H26" i="6" s="1"/>
  <c r="G27" i="6"/>
  <c r="H27" i="6" s="1"/>
  <c r="G28" i="6"/>
  <c r="H28" i="6" s="1"/>
  <c r="G29" i="6"/>
  <c r="H29" i="6" s="1"/>
  <c r="G30" i="6"/>
  <c r="H30" i="6" s="1"/>
  <c r="G31" i="6"/>
  <c r="H31" i="6" s="1"/>
  <c r="G32" i="6"/>
  <c r="H32" i="6" s="1"/>
  <c r="G33" i="6"/>
  <c r="H33" i="6" s="1"/>
  <c r="G34" i="6"/>
  <c r="H34" i="6" s="1"/>
  <c r="G35" i="6"/>
  <c r="H35" i="6" s="1"/>
  <c r="G36" i="6"/>
  <c r="H36" i="6" s="1"/>
  <c r="G37" i="6"/>
  <c r="H37" i="6" s="1"/>
  <c r="G38" i="6"/>
  <c r="H38" i="6" s="1"/>
  <c r="G39" i="6"/>
  <c r="H39" i="6" s="1"/>
  <c r="G40" i="6"/>
  <c r="H40" i="6" s="1"/>
  <c r="G41" i="6"/>
  <c r="H41" i="6" s="1"/>
  <c r="G42" i="6"/>
  <c r="H42" i="6" s="1"/>
  <c r="G43" i="6"/>
  <c r="H43" i="6" s="1"/>
  <c r="G44" i="6"/>
  <c r="H44" i="6" s="1"/>
  <c r="G45" i="6"/>
  <c r="H45" i="6" s="1"/>
  <c r="G46" i="6"/>
  <c r="H46" i="6" s="1"/>
  <c r="G47" i="6"/>
  <c r="H47" i="6" s="1"/>
  <c r="G48" i="6"/>
  <c r="H48" i="6" s="1"/>
  <c r="G49" i="6"/>
  <c r="H49" i="6" s="1"/>
  <c r="G50" i="6"/>
  <c r="H50" i="6" s="1"/>
  <c r="G51" i="6"/>
  <c r="H51" i="6" s="1"/>
  <c r="G52" i="6"/>
  <c r="H52" i="6" s="1"/>
  <c r="G53" i="6"/>
  <c r="H53" i="6" s="1"/>
  <c r="G54" i="6"/>
  <c r="H54" i="6" s="1"/>
  <c r="G55" i="6"/>
  <c r="H55" i="6" s="1"/>
  <c r="G56" i="6"/>
  <c r="H56" i="6" s="1"/>
  <c r="G57" i="6"/>
  <c r="H57" i="6" s="1"/>
  <c r="G58" i="6"/>
  <c r="H58" i="6" s="1"/>
  <c r="G59" i="6"/>
  <c r="H59" i="6" s="1"/>
  <c r="G60" i="6"/>
  <c r="H60" i="6" s="1"/>
  <c r="G61" i="6"/>
  <c r="H61" i="6" s="1"/>
  <c r="G62" i="6"/>
  <c r="H62" i="6" s="1"/>
  <c r="G63" i="6"/>
  <c r="H63" i="6" s="1"/>
  <c r="G64" i="6"/>
  <c r="H64" i="6" s="1"/>
  <c r="G65" i="6"/>
  <c r="H65" i="6" s="1"/>
  <c r="G66" i="6"/>
  <c r="H66" i="6" s="1"/>
  <c r="G67" i="6"/>
  <c r="H67" i="6" s="1"/>
  <c r="G68" i="6"/>
  <c r="H68" i="6" s="1"/>
  <c r="G69" i="6"/>
  <c r="H69" i="6" s="1"/>
  <c r="G70" i="6"/>
  <c r="H70" i="6" s="1"/>
  <c r="G71" i="6"/>
  <c r="H71" i="6" s="1"/>
  <c r="G72" i="6"/>
  <c r="H72" i="6" s="1"/>
  <c r="G73" i="6"/>
  <c r="H73" i="6" s="1"/>
  <c r="G74" i="6"/>
  <c r="H74" i="6" s="1"/>
  <c r="G75" i="6"/>
  <c r="H75" i="6" s="1"/>
  <c r="G76" i="6"/>
  <c r="H76" i="6" s="1"/>
  <c r="G77" i="6"/>
  <c r="H77" i="6" s="1"/>
  <c r="G78" i="6"/>
  <c r="H78" i="6" s="1"/>
  <c r="G79" i="6"/>
  <c r="H79" i="6" s="1"/>
  <c r="G80" i="6"/>
  <c r="H80" i="6" s="1"/>
  <c r="G81" i="6"/>
  <c r="H81" i="6" s="1"/>
  <c r="G82" i="6"/>
  <c r="H82" i="6" s="1"/>
  <c r="G83" i="6"/>
  <c r="H83" i="6" s="1"/>
  <c r="G84" i="6"/>
  <c r="H84" i="6" s="1"/>
  <c r="G85" i="6"/>
  <c r="H85" i="6" s="1"/>
  <c r="G86" i="6"/>
  <c r="H86" i="6" s="1"/>
  <c r="G87" i="6"/>
  <c r="H87" i="6" s="1"/>
  <c r="G88" i="6"/>
  <c r="H88" i="6" s="1"/>
  <c r="G89" i="6"/>
  <c r="H89" i="6" s="1"/>
  <c r="G90" i="6"/>
  <c r="H90" i="6" s="1"/>
  <c r="G91" i="6"/>
  <c r="H91" i="6" s="1"/>
  <c r="G92" i="6"/>
  <c r="H92" i="6" s="1"/>
  <c r="G93" i="6"/>
  <c r="H93" i="6" s="1"/>
  <c r="G94" i="6"/>
  <c r="H94" i="6" s="1"/>
  <c r="G95" i="6"/>
  <c r="H95" i="6" s="1"/>
  <c r="G96" i="6"/>
  <c r="H96" i="6" s="1"/>
  <c r="G97" i="6"/>
  <c r="H97" i="6" s="1"/>
  <c r="G98" i="6"/>
  <c r="H98" i="6" s="1"/>
  <c r="G99" i="6"/>
  <c r="H99" i="6" s="1"/>
  <c r="G100" i="6"/>
  <c r="H100" i="6" s="1"/>
  <c r="G101" i="6"/>
  <c r="H101" i="6" s="1"/>
  <c r="G102" i="6"/>
  <c r="H102" i="6" s="1"/>
  <c r="G103" i="6"/>
  <c r="H103" i="6" s="1"/>
  <c r="G104" i="6"/>
  <c r="H104" i="6" s="1"/>
  <c r="G105" i="6"/>
  <c r="H105" i="6" s="1"/>
  <c r="G106" i="6"/>
  <c r="H106" i="6" s="1"/>
  <c r="G107" i="6"/>
  <c r="H107" i="6" s="1"/>
  <c r="G108" i="6"/>
  <c r="H108" i="6" s="1"/>
  <c r="G109" i="6"/>
  <c r="H109" i="6" s="1"/>
  <c r="G110" i="6"/>
  <c r="H110" i="6" s="1"/>
  <c r="G111" i="6"/>
  <c r="H111" i="6" s="1"/>
  <c r="G112" i="6"/>
  <c r="H112" i="6" s="1"/>
  <c r="G113" i="6"/>
  <c r="H113" i="6" s="1"/>
  <c r="G114" i="6"/>
  <c r="H114" i="6" s="1"/>
  <c r="G115" i="6"/>
  <c r="H115" i="6" s="1"/>
  <c r="G116" i="6"/>
  <c r="H116" i="6" s="1"/>
  <c r="G117" i="6"/>
  <c r="H117" i="6" s="1"/>
  <c r="G118" i="6"/>
  <c r="H118" i="6" s="1"/>
  <c r="G119" i="6"/>
  <c r="H119" i="6" s="1"/>
  <c r="G120" i="6"/>
  <c r="H120" i="6" s="1"/>
  <c r="G121" i="6"/>
  <c r="H121" i="6" s="1"/>
  <c r="G122" i="6"/>
  <c r="H122" i="6" s="1"/>
  <c r="G123" i="6"/>
  <c r="H123" i="6" s="1"/>
  <c r="G124" i="6"/>
  <c r="H124" i="6" s="1"/>
  <c r="G125" i="6"/>
  <c r="H125" i="6" s="1"/>
  <c r="G126" i="6"/>
  <c r="H126" i="6" s="1"/>
  <c r="G127" i="6"/>
  <c r="H127" i="6" s="1"/>
  <c r="G128" i="6"/>
  <c r="H128" i="6" s="1"/>
  <c r="G129" i="6"/>
  <c r="H129" i="6" s="1"/>
  <c r="G130" i="6"/>
  <c r="H130" i="6" s="1"/>
  <c r="G131" i="6"/>
  <c r="H131" i="6" s="1"/>
  <c r="G132" i="6"/>
  <c r="H132" i="6" s="1"/>
  <c r="G133" i="6"/>
  <c r="H133" i="6" s="1"/>
  <c r="G134" i="6"/>
  <c r="H134" i="6" s="1"/>
  <c r="G135" i="6"/>
  <c r="H135" i="6" s="1"/>
  <c r="G136" i="6"/>
  <c r="H136" i="6" s="1"/>
  <c r="G137" i="6"/>
  <c r="H137" i="6" s="1"/>
  <c r="G138" i="6"/>
  <c r="H138" i="6" s="1"/>
  <c r="G139" i="6"/>
  <c r="H139" i="6" s="1"/>
  <c r="G140" i="6"/>
  <c r="H140" i="6" s="1"/>
  <c r="G141" i="6"/>
  <c r="H141" i="6" s="1"/>
  <c r="G142" i="6"/>
  <c r="H142" i="6" s="1"/>
  <c r="G143" i="6"/>
  <c r="H143" i="6" s="1"/>
  <c r="G144" i="6"/>
  <c r="H144" i="6" s="1"/>
  <c r="G145" i="6"/>
  <c r="H145" i="6" s="1"/>
  <c r="G146" i="6"/>
  <c r="H146" i="6" s="1"/>
  <c r="G147" i="6"/>
  <c r="H147" i="6" s="1"/>
  <c r="G148" i="6"/>
  <c r="H148" i="6" s="1"/>
  <c r="G149" i="6"/>
  <c r="H149" i="6" s="1"/>
  <c r="G150" i="6"/>
  <c r="H150" i="6" s="1"/>
  <c r="G151" i="6"/>
  <c r="H151" i="6" s="1"/>
  <c r="G152" i="6"/>
  <c r="H152" i="6" s="1"/>
  <c r="G153" i="6"/>
  <c r="H153" i="6" s="1"/>
  <c r="G154" i="6"/>
  <c r="H154" i="6" s="1"/>
  <c r="G155" i="6"/>
  <c r="H155" i="6" s="1"/>
  <c r="G156" i="6"/>
  <c r="H156" i="6" s="1"/>
  <c r="G157" i="6"/>
  <c r="H157" i="6" s="1"/>
  <c r="G158" i="6"/>
  <c r="H158" i="6" s="1"/>
  <c r="G159" i="6"/>
  <c r="H159" i="6" s="1"/>
  <c r="G160" i="6"/>
  <c r="H160" i="6" s="1"/>
  <c r="G161" i="6"/>
  <c r="H161" i="6" s="1"/>
  <c r="G162" i="6"/>
  <c r="H162" i="6" s="1"/>
  <c r="G163" i="6"/>
  <c r="H163" i="6" s="1"/>
  <c r="G164" i="6"/>
  <c r="H164" i="6" s="1"/>
  <c r="G165" i="6"/>
  <c r="H165" i="6" s="1"/>
  <c r="G166" i="6"/>
  <c r="H166" i="6" s="1"/>
  <c r="G167" i="6"/>
  <c r="H167" i="6" s="1"/>
  <c r="G168" i="6"/>
  <c r="H168" i="6" s="1"/>
  <c r="G169" i="6"/>
  <c r="H169" i="6" s="1"/>
  <c r="G170" i="6"/>
  <c r="H170" i="6" s="1"/>
  <c r="G171" i="6"/>
  <c r="H171" i="6" s="1"/>
  <c r="G172" i="6"/>
  <c r="H172" i="6" s="1"/>
  <c r="G173" i="6"/>
  <c r="H173" i="6" s="1"/>
  <c r="G174" i="6"/>
  <c r="H174" i="6" s="1"/>
  <c r="G175" i="6"/>
  <c r="H175" i="6" s="1"/>
  <c r="G176" i="6"/>
  <c r="H176" i="6" s="1"/>
  <c r="G177" i="6"/>
  <c r="H177" i="6" s="1"/>
  <c r="G178" i="6"/>
  <c r="H178" i="6" s="1"/>
  <c r="G179" i="6"/>
  <c r="H179" i="6" s="1"/>
  <c r="G180" i="6"/>
  <c r="H180" i="6" s="1"/>
  <c r="G181" i="6"/>
  <c r="H181" i="6" s="1"/>
  <c r="G182" i="6"/>
  <c r="H182" i="6" s="1"/>
  <c r="G183" i="6"/>
  <c r="H183" i="6" s="1"/>
  <c r="G184" i="6"/>
  <c r="H184" i="6" s="1"/>
  <c r="G185" i="6"/>
  <c r="H185" i="6" s="1"/>
  <c r="G186" i="6"/>
  <c r="H186" i="6" s="1"/>
  <c r="G187" i="6"/>
  <c r="H187" i="6" s="1"/>
  <c r="G188" i="6"/>
  <c r="H188" i="6" s="1"/>
  <c r="G189" i="6"/>
  <c r="H189" i="6" s="1"/>
  <c r="G190" i="6"/>
  <c r="H190" i="6" s="1"/>
  <c r="G191" i="6"/>
  <c r="H191" i="6" s="1"/>
  <c r="G192" i="6"/>
  <c r="H192" i="6" s="1"/>
  <c r="G193" i="6"/>
  <c r="H193" i="6" s="1"/>
  <c r="G194" i="6"/>
  <c r="H194" i="6" s="1"/>
  <c r="G195" i="6"/>
  <c r="H195" i="6" s="1"/>
  <c r="G196" i="6"/>
  <c r="H196" i="6" s="1"/>
  <c r="G197" i="6"/>
  <c r="H197" i="6" s="1"/>
  <c r="G198" i="6"/>
  <c r="H198" i="6" s="1"/>
  <c r="G199" i="6"/>
  <c r="H199" i="6" s="1"/>
  <c r="G200" i="6"/>
  <c r="H200" i="6" s="1"/>
  <c r="G201" i="6"/>
  <c r="H201" i="6" s="1"/>
  <c r="G202" i="6"/>
  <c r="H202" i="6" s="1"/>
  <c r="G203" i="6"/>
  <c r="H203" i="6" s="1"/>
  <c r="G204" i="6"/>
  <c r="H204" i="6" s="1"/>
  <c r="G205" i="6"/>
  <c r="H205" i="6" s="1"/>
  <c r="G206" i="6"/>
  <c r="H206" i="6" s="1"/>
  <c r="G207" i="6"/>
  <c r="H207" i="6" s="1"/>
  <c r="G208" i="6"/>
  <c r="H208" i="6" s="1"/>
  <c r="G209" i="6"/>
  <c r="H209" i="6" s="1"/>
  <c r="G210" i="6"/>
  <c r="H210" i="6" s="1"/>
  <c r="G211" i="6"/>
  <c r="H211" i="6" s="1"/>
  <c r="G212" i="6"/>
  <c r="H212" i="6" s="1"/>
  <c r="G213" i="6"/>
  <c r="H213" i="6" s="1"/>
  <c r="G214" i="6"/>
  <c r="H214" i="6" s="1"/>
  <c r="G215" i="6"/>
  <c r="H215" i="6" s="1"/>
  <c r="G216" i="6"/>
  <c r="H216" i="6" s="1"/>
  <c r="G217" i="6"/>
  <c r="H217" i="6" s="1"/>
  <c r="G218" i="6"/>
  <c r="H218" i="6" s="1"/>
  <c r="G219" i="6"/>
  <c r="H219" i="6" s="1"/>
  <c r="G220" i="6"/>
  <c r="H220" i="6" s="1"/>
  <c r="G221" i="6"/>
  <c r="H221" i="6" s="1"/>
  <c r="G222" i="6"/>
  <c r="H222" i="6" s="1"/>
  <c r="G223" i="6"/>
  <c r="H223" i="6" s="1"/>
  <c r="G224" i="6"/>
  <c r="H224" i="6" s="1"/>
  <c r="G225" i="6"/>
  <c r="H225" i="6" s="1"/>
  <c r="G226" i="6"/>
  <c r="H226" i="6" s="1"/>
  <c r="G227" i="6"/>
  <c r="H227" i="6" s="1"/>
  <c r="G228" i="6"/>
  <c r="H228" i="6" s="1"/>
  <c r="G229" i="6"/>
  <c r="H229" i="6" s="1"/>
  <c r="G230" i="6"/>
  <c r="H230" i="6" s="1"/>
  <c r="G231" i="6"/>
  <c r="H231" i="6" s="1"/>
  <c r="G232" i="6"/>
  <c r="H232" i="6" s="1"/>
  <c r="G233" i="6"/>
  <c r="H233" i="6" s="1"/>
  <c r="G234" i="6"/>
  <c r="H234" i="6" s="1"/>
  <c r="G235" i="6"/>
  <c r="H235" i="6" s="1"/>
  <c r="G236" i="6"/>
  <c r="H236" i="6" s="1"/>
  <c r="G237" i="6"/>
  <c r="H237" i="6" s="1"/>
  <c r="G238" i="6"/>
  <c r="H238" i="6" s="1"/>
  <c r="G239" i="6"/>
  <c r="H239" i="6" s="1"/>
  <c r="G240" i="6"/>
  <c r="H240" i="6" s="1"/>
  <c r="G241" i="6"/>
  <c r="H241" i="6" s="1"/>
  <c r="G242" i="6"/>
  <c r="H242" i="6" s="1"/>
  <c r="G243" i="6"/>
  <c r="H243" i="6" s="1"/>
  <c r="G244" i="6"/>
  <c r="H244" i="6" s="1"/>
  <c r="G245" i="6"/>
  <c r="H245" i="6" s="1"/>
  <c r="G246" i="6"/>
  <c r="H246" i="6" s="1"/>
  <c r="G247" i="6"/>
  <c r="H247" i="6" s="1"/>
  <c r="G248" i="6"/>
  <c r="H248" i="6" s="1"/>
  <c r="G249" i="6"/>
  <c r="H249" i="6" s="1"/>
  <c r="G250" i="6"/>
  <c r="H250" i="6" s="1"/>
  <c r="G251" i="6"/>
  <c r="H251" i="6" s="1"/>
  <c r="G252" i="6"/>
  <c r="H252" i="6" s="1"/>
  <c r="G253" i="6"/>
  <c r="H253" i="6" s="1"/>
  <c r="G254" i="6"/>
  <c r="H254" i="6" s="1"/>
  <c r="G255" i="6"/>
  <c r="H255" i="6" s="1"/>
  <c r="G256" i="6"/>
  <c r="H256" i="6" s="1"/>
  <c r="G257" i="6"/>
  <c r="H257" i="6" s="1"/>
  <c r="G258" i="6"/>
  <c r="H258" i="6" s="1"/>
  <c r="G259" i="6"/>
  <c r="H259" i="6" s="1"/>
  <c r="G260" i="6"/>
  <c r="H260" i="6" s="1"/>
  <c r="G261" i="6"/>
  <c r="H261" i="6" s="1"/>
  <c r="G262" i="6"/>
  <c r="H262" i="6" s="1"/>
  <c r="G263" i="6"/>
  <c r="H263" i="6" s="1"/>
  <c r="G264" i="6"/>
  <c r="H264" i="6" s="1"/>
  <c r="G265" i="6"/>
  <c r="H265" i="6" s="1"/>
  <c r="G266" i="6"/>
  <c r="H266" i="6" s="1"/>
  <c r="G267" i="6"/>
  <c r="H267" i="6" s="1"/>
  <c r="G268" i="6"/>
  <c r="H268" i="6" s="1"/>
  <c r="G269" i="6"/>
  <c r="H269" i="6" s="1"/>
  <c r="G270" i="6"/>
  <c r="H270" i="6" s="1"/>
  <c r="G271" i="6"/>
  <c r="H271" i="6" s="1"/>
  <c r="G272" i="6"/>
  <c r="H272" i="6" s="1"/>
  <c r="G273" i="6"/>
  <c r="H273" i="6" s="1"/>
  <c r="G274" i="6"/>
  <c r="H274" i="6" s="1"/>
  <c r="G275" i="6"/>
  <c r="H275" i="6" s="1"/>
  <c r="G276" i="6"/>
  <c r="H276" i="6" s="1"/>
  <c r="G277" i="6"/>
  <c r="H277" i="6" s="1"/>
  <c r="G278" i="6"/>
  <c r="H278" i="6" s="1"/>
  <c r="G279" i="6"/>
  <c r="H279" i="6" s="1"/>
  <c r="G280" i="6"/>
  <c r="H280" i="6" s="1"/>
  <c r="G281" i="6"/>
  <c r="H281" i="6" s="1"/>
  <c r="G282" i="6"/>
  <c r="H282" i="6" s="1"/>
  <c r="G283" i="6"/>
  <c r="H283" i="6" s="1"/>
  <c r="G284" i="6"/>
  <c r="H284" i="6" s="1"/>
  <c r="G285" i="6"/>
  <c r="H285" i="6" s="1"/>
  <c r="G286" i="6"/>
  <c r="H286" i="6" s="1"/>
  <c r="G287" i="6"/>
  <c r="H287" i="6" s="1"/>
  <c r="G288" i="6"/>
  <c r="H288" i="6" s="1"/>
  <c r="G289" i="6"/>
  <c r="H289" i="6" s="1"/>
  <c r="G290" i="6"/>
  <c r="H290" i="6" s="1"/>
  <c r="G291" i="6"/>
  <c r="H291" i="6" s="1"/>
  <c r="G292" i="6"/>
  <c r="H292" i="6" s="1"/>
  <c r="G293" i="6"/>
  <c r="H293" i="6" s="1"/>
  <c r="G294" i="6"/>
  <c r="H294" i="6" s="1"/>
  <c r="G295" i="6"/>
  <c r="H295" i="6" s="1"/>
  <c r="G296" i="6"/>
  <c r="H296" i="6" s="1"/>
  <c r="G297" i="6"/>
  <c r="H297" i="6" s="1"/>
  <c r="G298" i="6"/>
  <c r="H298" i="6" s="1"/>
  <c r="G299" i="6"/>
  <c r="H299" i="6" s="1"/>
  <c r="G300" i="6"/>
  <c r="H300" i="6" s="1"/>
  <c r="G301" i="6"/>
  <c r="H301" i="6" s="1"/>
  <c r="G302" i="6"/>
  <c r="H302" i="6" s="1"/>
  <c r="G303" i="6"/>
  <c r="H303" i="6" s="1"/>
  <c r="G304" i="6"/>
  <c r="H304" i="6" s="1"/>
  <c r="G305" i="6"/>
  <c r="H305" i="6" s="1"/>
  <c r="G306" i="6"/>
  <c r="H306" i="6" s="1"/>
  <c r="G307" i="6"/>
  <c r="H307" i="6" s="1"/>
  <c r="G308" i="6"/>
  <c r="H308" i="6" s="1"/>
  <c r="G309" i="6"/>
  <c r="H309" i="6" s="1"/>
  <c r="G310" i="6"/>
  <c r="H310" i="6" s="1"/>
  <c r="G311" i="6"/>
  <c r="H311" i="6" s="1"/>
  <c r="G312" i="6"/>
  <c r="H312" i="6" s="1"/>
  <c r="G313" i="6"/>
  <c r="H313" i="6" s="1"/>
  <c r="G314" i="6"/>
  <c r="H314" i="6" s="1"/>
  <c r="G315" i="6"/>
  <c r="H315" i="6" s="1"/>
  <c r="G316" i="6"/>
  <c r="H316" i="6" s="1"/>
  <c r="G317" i="6"/>
  <c r="H317" i="6" s="1"/>
  <c r="G318" i="6"/>
  <c r="H318" i="6" s="1"/>
  <c r="G319" i="6"/>
  <c r="H319" i="6" s="1"/>
  <c r="G320" i="6"/>
  <c r="H320" i="6" s="1"/>
  <c r="G321" i="6"/>
  <c r="H321" i="6" s="1"/>
  <c r="G322" i="6"/>
  <c r="H322" i="6" s="1"/>
  <c r="G323" i="6"/>
  <c r="H323" i="6" s="1"/>
  <c r="G324" i="6"/>
  <c r="H324" i="6" s="1"/>
  <c r="G325" i="6"/>
  <c r="H325" i="6" s="1"/>
  <c r="G326" i="6"/>
  <c r="H326" i="6" s="1"/>
  <c r="G327" i="6"/>
  <c r="H327" i="6" s="1"/>
  <c r="G328" i="6"/>
  <c r="H328" i="6" s="1"/>
  <c r="G329" i="6"/>
  <c r="H329" i="6" s="1"/>
  <c r="G330" i="6"/>
  <c r="H330" i="6" s="1"/>
  <c r="G331" i="6"/>
  <c r="H331" i="6" s="1"/>
  <c r="G332" i="6"/>
  <c r="H332" i="6" s="1"/>
  <c r="G333" i="6"/>
  <c r="H333" i="6" s="1"/>
  <c r="G334" i="6"/>
  <c r="H334" i="6" s="1"/>
  <c r="G335" i="6"/>
  <c r="H335" i="6" s="1"/>
  <c r="G336" i="6"/>
  <c r="H336" i="6" s="1"/>
  <c r="G337" i="6"/>
  <c r="H337" i="6" s="1"/>
  <c r="G338" i="6"/>
  <c r="H338" i="6" s="1"/>
  <c r="G339" i="6"/>
  <c r="H339" i="6" s="1"/>
  <c r="G340" i="6"/>
  <c r="H340" i="6" s="1"/>
  <c r="G341" i="6"/>
  <c r="H341" i="6" s="1"/>
  <c r="G342" i="6"/>
  <c r="H342" i="6" s="1"/>
  <c r="G343" i="6"/>
  <c r="H343" i="6" s="1"/>
  <c r="G344" i="6"/>
  <c r="H344" i="6" s="1"/>
  <c r="G345" i="6"/>
  <c r="H345" i="6" s="1"/>
  <c r="G346" i="6"/>
  <c r="H346" i="6" s="1"/>
  <c r="G347" i="6"/>
  <c r="H347" i="6" s="1"/>
  <c r="G348" i="6"/>
  <c r="H348" i="6" s="1"/>
  <c r="G349" i="6"/>
  <c r="H349" i="6" s="1"/>
  <c r="G350" i="6"/>
  <c r="H350" i="6" s="1"/>
  <c r="G351" i="6"/>
  <c r="H351" i="6" s="1"/>
  <c r="G352" i="6"/>
  <c r="H352" i="6" s="1"/>
  <c r="G353" i="6"/>
  <c r="H353" i="6" s="1"/>
  <c r="G354" i="6"/>
  <c r="H354" i="6" s="1"/>
  <c r="G355" i="6"/>
  <c r="H355" i="6" s="1"/>
  <c r="G356" i="6"/>
  <c r="H356" i="6" s="1"/>
  <c r="G357" i="6"/>
  <c r="H357" i="6" s="1"/>
  <c r="G358" i="6"/>
  <c r="H358" i="6" s="1"/>
  <c r="G359" i="6"/>
  <c r="H359" i="6" s="1"/>
  <c r="G360" i="6"/>
  <c r="H360" i="6" s="1"/>
  <c r="G361" i="6"/>
  <c r="H361" i="6" s="1"/>
  <c r="G362" i="6"/>
  <c r="H362" i="6" s="1"/>
  <c r="G363" i="6"/>
  <c r="H363" i="6" s="1"/>
  <c r="G364" i="6"/>
  <c r="H364" i="6" s="1"/>
  <c r="G365" i="6"/>
  <c r="H365" i="6" s="1"/>
  <c r="G366" i="6"/>
  <c r="H366" i="6" s="1"/>
  <c r="G367" i="6"/>
  <c r="H367" i="6" s="1"/>
  <c r="G368" i="6"/>
  <c r="H368" i="6" s="1"/>
  <c r="G369" i="6"/>
  <c r="H369" i="6" s="1"/>
  <c r="G370" i="6"/>
  <c r="H370" i="6" s="1"/>
  <c r="G371" i="6"/>
  <c r="H371" i="6" s="1"/>
  <c r="G372" i="6"/>
  <c r="H372" i="6" s="1"/>
  <c r="G373" i="6"/>
  <c r="H373" i="6" s="1"/>
  <c r="G374" i="6"/>
  <c r="H374" i="6" s="1"/>
  <c r="G375" i="6"/>
  <c r="H375" i="6" s="1"/>
  <c r="G376" i="6"/>
  <c r="H376" i="6" s="1"/>
  <c r="G377" i="6"/>
  <c r="H377" i="6" s="1"/>
  <c r="G378" i="6"/>
  <c r="H378" i="6" s="1"/>
  <c r="G379" i="6"/>
  <c r="H379" i="6" s="1"/>
  <c r="G380" i="6"/>
  <c r="H380" i="6" s="1"/>
  <c r="G381" i="6"/>
  <c r="H381" i="6" s="1"/>
  <c r="G382" i="6"/>
  <c r="H382" i="6" s="1"/>
  <c r="G383" i="6"/>
  <c r="H383" i="6" s="1"/>
  <c r="G384" i="6"/>
  <c r="H384" i="6" s="1"/>
  <c r="G385" i="6"/>
  <c r="H385" i="6" s="1"/>
  <c r="G386" i="6"/>
  <c r="H386" i="6" s="1"/>
  <c r="G387" i="6"/>
  <c r="H387" i="6" s="1"/>
  <c r="G388" i="6"/>
  <c r="H388" i="6" s="1"/>
  <c r="G389" i="6"/>
  <c r="H389" i="6" s="1"/>
  <c r="G390" i="6"/>
  <c r="H390" i="6" s="1"/>
  <c r="G391" i="6"/>
  <c r="H391" i="6" s="1"/>
  <c r="G392" i="6"/>
  <c r="H392" i="6" s="1"/>
  <c r="G393" i="6"/>
  <c r="H393" i="6" s="1"/>
  <c r="G394" i="6"/>
  <c r="H394" i="6" s="1"/>
  <c r="G395" i="6"/>
  <c r="H395" i="6" s="1"/>
  <c r="G396" i="6"/>
  <c r="H396" i="6" s="1"/>
  <c r="G397" i="6"/>
  <c r="H397" i="6" s="1"/>
  <c r="G398" i="6"/>
  <c r="H398" i="6" s="1"/>
  <c r="G399" i="6"/>
  <c r="H399" i="6" s="1"/>
  <c r="G400" i="6"/>
  <c r="H400" i="6" s="1"/>
  <c r="G401" i="6"/>
  <c r="H401" i="6" s="1"/>
  <c r="G402" i="6"/>
  <c r="H402" i="6" s="1"/>
  <c r="G403" i="6"/>
  <c r="H403" i="6" s="1"/>
  <c r="G404" i="6"/>
  <c r="H404" i="6" s="1"/>
  <c r="G405" i="6"/>
  <c r="H405" i="6" s="1"/>
  <c r="G406" i="6"/>
  <c r="H406" i="6" s="1"/>
  <c r="G407" i="6"/>
  <c r="H407" i="6" s="1"/>
  <c r="G408" i="6"/>
  <c r="H408" i="6" s="1"/>
  <c r="G409" i="6"/>
  <c r="H409" i="6" s="1"/>
  <c r="G410" i="6"/>
  <c r="H410" i="6" s="1"/>
  <c r="G411" i="6"/>
  <c r="H411" i="6" s="1"/>
  <c r="G412" i="6"/>
  <c r="H412" i="6" s="1"/>
  <c r="G413" i="6"/>
  <c r="H413" i="6" s="1"/>
  <c r="G414" i="6"/>
  <c r="H414" i="6" s="1"/>
  <c r="G415" i="6"/>
  <c r="H415" i="6" s="1"/>
  <c r="G416" i="6"/>
  <c r="H416" i="6" s="1"/>
  <c r="G417" i="6"/>
  <c r="H417" i="6" s="1"/>
  <c r="G418" i="6"/>
  <c r="H418" i="6" s="1"/>
  <c r="G419" i="6"/>
  <c r="H419" i="6" s="1"/>
  <c r="G420" i="6"/>
  <c r="H420" i="6" s="1"/>
  <c r="G421" i="6"/>
  <c r="H421" i="6" s="1"/>
  <c r="G422" i="6"/>
  <c r="H422" i="6" s="1"/>
  <c r="G423" i="6"/>
  <c r="H423" i="6" s="1"/>
  <c r="G424" i="6"/>
  <c r="H424" i="6" s="1"/>
  <c r="G425" i="6"/>
  <c r="H425" i="6" s="1"/>
  <c r="G426" i="6"/>
  <c r="H426" i="6" s="1"/>
  <c r="G427" i="6"/>
  <c r="H427" i="6" s="1"/>
  <c r="G428" i="6"/>
  <c r="H428" i="6" s="1"/>
  <c r="G429" i="6"/>
  <c r="H429" i="6" s="1"/>
  <c r="G430" i="6"/>
  <c r="H430" i="6" s="1"/>
  <c r="G431" i="6"/>
  <c r="H431" i="6" s="1"/>
  <c r="G432" i="6"/>
  <c r="H432" i="6" s="1"/>
  <c r="G433" i="6"/>
  <c r="H433" i="6" s="1"/>
  <c r="G434" i="6"/>
  <c r="H434" i="6" s="1"/>
  <c r="G435" i="6"/>
  <c r="H435" i="6" s="1"/>
  <c r="G436" i="6"/>
  <c r="H436" i="6" s="1"/>
  <c r="G437" i="6"/>
  <c r="H437" i="6" s="1"/>
  <c r="G438" i="6"/>
  <c r="H438" i="6" s="1"/>
  <c r="G439" i="6"/>
  <c r="H439" i="6" s="1"/>
  <c r="G440" i="6"/>
  <c r="H440" i="6" s="1"/>
  <c r="G441" i="6"/>
  <c r="H441" i="6" s="1"/>
  <c r="G442" i="6"/>
  <c r="H442" i="6" s="1"/>
  <c r="G443" i="6"/>
  <c r="H443" i="6" s="1"/>
  <c r="G444" i="6"/>
  <c r="H444" i="6" s="1"/>
  <c r="G445" i="6"/>
  <c r="H445" i="6" s="1"/>
  <c r="G446" i="6"/>
  <c r="H446" i="6" s="1"/>
  <c r="G447" i="6"/>
  <c r="H447" i="6" s="1"/>
  <c r="G448" i="6"/>
  <c r="H448" i="6" s="1"/>
  <c r="G449" i="6"/>
  <c r="H449" i="6" s="1"/>
  <c r="G450" i="6"/>
  <c r="H450" i="6" s="1"/>
  <c r="G451" i="6"/>
  <c r="H451" i="6" s="1"/>
  <c r="G452" i="6"/>
  <c r="H452" i="6" s="1"/>
  <c r="G453" i="6"/>
  <c r="H453" i="6" s="1"/>
  <c r="G10" i="6"/>
  <c r="H10" i="6" s="1"/>
  <c r="J11" i="6"/>
  <c r="K11" i="6"/>
  <c r="L11" i="6"/>
  <c r="J12" i="6"/>
  <c r="K12" i="6"/>
  <c r="L12" i="6"/>
  <c r="K13" i="6"/>
  <c r="L13" i="6"/>
  <c r="J14" i="6"/>
  <c r="K14" i="6"/>
  <c r="L14" i="6"/>
  <c r="J15" i="6"/>
  <c r="K15" i="6"/>
  <c r="L15" i="6"/>
  <c r="M14" i="8" s="1"/>
  <c r="J16" i="6"/>
  <c r="K16" i="6"/>
  <c r="L16" i="6"/>
  <c r="K17" i="6"/>
  <c r="L17" i="6"/>
  <c r="K18" i="6"/>
  <c r="L18" i="6"/>
  <c r="K19" i="6"/>
  <c r="L19" i="6"/>
  <c r="J20" i="6"/>
  <c r="K20" i="6"/>
  <c r="L20" i="6"/>
  <c r="K21" i="6"/>
  <c r="L21" i="6"/>
  <c r="M19" i="8" s="1"/>
  <c r="M21" i="8" s="1"/>
  <c r="J22" i="6"/>
  <c r="K22" i="6"/>
  <c r="L22" i="6"/>
  <c r="J23" i="6"/>
  <c r="K23" i="6"/>
  <c r="L23" i="6"/>
  <c r="J24" i="6"/>
  <c r="K24" i="6"/>
  <c r="L24" i="6"/>
  <c r="J25" i="6"/>
  <c r="K25" i="6"/>
  <c r="L25" i="6"/>
  <c r="J26" i="6"/>
  <c r="K26" i="6"/>
  <c r="L26" i="6"/>
  <c r="J27" i="6"/>
  <c r="K27" i="6"/>
  <c r="L27" i="6"/>
  <c r="J28" i="6"/>
  <c r="K28" i="6"/>
  <c r="L28" i="6"/>
  <c r="J29" i="6"/>
  <c r="K29" i="6"/>
  <c r="L29" i="6"/>
  <c r="J30" i="6"/>
  <c r="K30" i="6"/>
  <c r="L30" i="6"/>
  <c r="J31" i="6"/>
  <c r="K31" i="6"/>
  <c r="L31" i="6"/>
  <c r="J32" i="6"/>
  <c r="K32" i="6"/>
  <c r="L32" i="6"/>
  <c r="J33" i="6"/>
  <c r="K33" i="6"/>
  <c r="L33" i="6"/>
  <c r="J34" i="6"/>
  <c r="K34" i="6"/>
  <c r="L34" i="6"/>
  <c r="J35" i="6"/>
  <c r="K35" i="6"/>
  <c r="L35" i="6"/>
  <c r="J36" i="6"/>
  <c r="K36" i="6"/>
  <c r="L36" i="6"/>
  <c r="J37" i="6"/>
  <c r="K37" i="6"/>
  <c r="L37" i="6"/>
  <c r="J38" i="6"/>
  <c r="K38" i="6"/>
  <c r="L38" i="6"/>
  <c r="J39" i="6"/>
  <c r="K39" i="6"/>
  <c r="L39" i="6"/>
  <c r="J40" i="6"/>
  <c r="K40" i="6"/>
  <c r="L40" i="6"/>
  <c r="J41" i="6"/>
  <c r="K41" i="6"/>
  <c r="L41" i="6"/>
  <c r="J42" i="6"/>
  <c r="K42" i="6"/>
  <c r="L42" i="6"/>
  <c r="J43" i="6"/>
  <c r="K43" i="6"/>
  <c r="L43" i="6"/>
  <c r="J44" i="6"/>
  <c r="K44" i="6"/>
  <c r="L44" i="6"/>
  <c r="J45" i="6"/>
  <c r="K45" i="6"/>
  <c r="L45" i="6"/>
  <c r="J46" i="6"/>
  <c r="K46" i="6"/>
  <c r="L46" i="6"/>
  <c r="J47" i="6"/>
  <c r="K47" i="6"/>
  <c r="L47" i="6"/>
  <c r="J48" i="6"/>
  <c r="K48" i="6"/>
  <c r="L48" i="6"/>
  <c r="J49" i="6"/>
  <c r="K49" i="6"/>
  <c r="L49" i="6"/>
  <c r="J50" i="6"/>
  <c r="K50" i="6"/>
  <c r="L50" i="6"/>
  <c r="J51" i="6"/>
  <c r="K51" i="6"/>
  <c r="L51" i="6"/>
  <c r="J52" i="6"/>
  <c r="K52" i="6"/>
  <c r="L52" i="6"/>
  <c r="J53" i="6"/>
  <c r="K53" i="6"/>
  <c r="L53" i="6"/>
  <c r="J54" i="6"/>
  <c r="K54" i="6"/>
  <c r="L54" i="6"/>
  <c r="J55" i="6"/>
  <c r="K55" i="6"/>
  <c r="L55" i="6"/>
  <c r="J56" i="6"/>
  <c r="K56" i="6"/>
  <c r="L56" i="6"/>
  <c r="J57" i="6"/>
  <c r="K57" i="6"/>
  <c r="L57" i="6"/>
  <c r="J58" i="6"/>
  <c r="K58" i="6"/>
  <c r="L58" i="6"/>
  <c r="J59" i="6"/>
  <c r="K59" i="6"/>
  <c r="L59" i="6"/>
  <c r="J60" i="6"/>
  <c r="K60" i="6"/>
  <c r="L60" i="6"/>
  <c r="J61" i="6"/>
  <c r="K61" i="6"/>
  <c r="L61" i="6"/>
  <c r="J62" i="6"/>
  <c r="K62" i="6"/>
  <c r="L62" i="6"/>
  <c r="J63" i="6"/>
  <c r="K63" i="6"/>
  <c r="L63" i="6"/>
  <c r="J64" i="6"/>
  <c r="K64" i="6"/>
  <c r="L64" i="6"/>
  <c r="J65" i="6"/>
  <c r="K65" i="6"/>
  <c r="L65" i="6"/>
  <c r="J66" i="6"/>
  <c r="K66" i="6"/>
  <c r="L66" i="6"/>
  <c r="J67" i="6"/>
  <c r="K67" i="6"/>
  <c r="L67" i="6"/>
  <c r="J68" i="6"/>
  <c r="K68" i="6"/>
  <c r="L68" i="6"/>
  <c r="J69" i="6"/>
  <c r="K69" i="6"/>
  <c r="L69" i="6"/>
  <c r="J70" i="6"/>
  <c r="K70" i="6"/>
  <c r="L70" i="6"/>
  <c r="J71" i="6"/>
  <c r="K71" i="6"/>
  <c r="L71" i="6"/>
  <c r="J72" i="6"/>
  <c r="K72" i="6"/>
  <c r="L72" i="6"/>
  <c r="J73" i="6"/>
  <c r="K73" i="6"/>
  <c r="L73" i="6"/>
  <c r="J74" i="6"/>
  <c r="K74" i="6"/>
  <c r="L74" i="6"/>
  <c r="J75" i="6"/>
  <c r="K75" i="6"/>
  <c r="L75" i="6"/>
  <c r="J76" i="6"/>
  <c r="K76" i="6"/>
  <c r="L76" i="6"/>
  <c r="J77" i="6"/>
  <c r="K77" i="6"/>
  <c r="L77" i="6"/>
  <c r="J78" i="6"/>
  <c r="K78" i="6"/>
  <c r="L78" i="6"/>
  <c r="J79" i="6"/>
  <c r="K79" i="6"/>
  <c r="L79" i="6"/>
  <c r="J80" i="6"/>
  <c r="K80" i="6"/>
  <c r="L80" i="6"/>
  <c r="J81" i="6"/>
  <c r="K81" i="6"/>
  <c r="L81" i="6"/>
  <c r="J82" i="6"/>
  <c r="K82" i="6"/>
  <c r="L82" i="6"/>
  <c r="J83" i="6"/>
  <c r="K83" i="6"/>
  <c r="L83" i="6"/>
  <c r="J84" i="6"/>
  <c r="K84" i="6"/>
  <c r="L84" i="6"/>
  <c r="J85" i="6"/>
  <c r="K85" i="6"/>
  <c r="L85" i="6"/>
  <c r="J86" i="6"/>
  <c r="K86" i="6"/>
  <c r="L86" i="6"/>
  <c r="J87" i="6"/>
  <c r="K87" i="6"/>
  <c r="L87" i="6"/>
  <c r="J88" i="6"/>
  <c r="K88" i="6"/>
  <c r="L88" i="6"/>
  <c r="J89" i="6"/>
  <c r="K89" i="6"/>
  <c r="L89" i="6"/>
  <c r="J90" i="6"/>
  <c r="K90" i="6"/>
  <c r="L90" i="6"/>
  <c r="J91" i="6"/>
  <c r="K91" i="6"/>
  <c r="L91" i="6"/>
  <c r="J92" i="6"/>
  <c r="K92" i="6"/>
  <c r="L92" i="6"/>
  <c r="J93" i="6"/>
  <c r="K93" i="6"/>
  <c r="L93" i="6"/>
  <c r="J94" i="6"/>
  <c r="K94" i="6"/>
  <c r="L94" i="6"/>
  <c r="J95" i="6"/>
  <c r="K95" i="6"/>
  <c r="L95" i="6"/>
  <c r="J96" i="6"/>
  <c r="K96" i="6"/>
  <c r="L96" i="6"/>
  <c r="J97" i="6"/>
  <c r="K97" i="6"/>
  <c r="L97" i="6"/>
  <c r="J98" i="6"/>
  <c r="K98" i="6"/>
  <c r="L98" i="6"/>
  <c r="J99" i="6"/>
  <c r="K99" i="6"/>
  <c r="L99" i="6"/>
  <c r="J100" i="6"/>
  <c r="K100" i="6"/>
  <c r="L100" i="6"/>
  <c r="J101" i="6"/>
  <c r="K101" i="6"/>
  <c r="L101" i="6"/>
  <c r="J102" i="6"/>
  <c r="K102" i="6"/>
  <c r="L102" i="6"/>
  <c r="J103" i="6"/>
  <c r="K103" i="6"/>
  <c r="L103" i="6"/>
  <c r="J104" i="6"/>
  <c r="K104" i="6"/>
  <c r="L104" i="6"/>
  <c r="J105" i="6"/>
  <c r="K105" i="6"/>
  <c r="L105" i="6"/>
  <c r="J106" i="6"/>
  <c r="K106" i="6"/>
  <c r="L106" i="6"/>
  <c r="J107" i="6"/>
  <c r="K107" i="6"/>
  <c r="L107" i="6"/>
  <c r="J108" i="6"/>
  <c r="K108" i="6"/>
  <c r="L108" i="6"/>
  <c r="J109" i="6"/>
  <c r="K109" i="6"/>
  <c r="L109" i="6"/>
  <c r="J110" i="6"/>
  <c r="K110" i="6"/>
  <c r="L110" i="6"/>
  <c r="J111" i="6"/>
  <c r="K111" i="6"/>
  <c r="L111" i="6"/>
  <c r="J112" i="6"/>
  <c r="K112" i="6"/>
  <c r="L112" i="6"/>
  <c r="J113" i="6"/>
  <c r="K113" i="6"/>
  <c r="L113" i="6"/>
  <c r="J114" i="6"/>
  <c r="K114" i="6"/>
  <c r="L114" i="6"/>
  <c r="J115" i="6"/>
  <c r="K115" i="6"/>
  <c r="L115" i="6"/>
  <c r="J116" i="6"/>
  <c r="K116" i="6"/>
  <c r="L116" i="6"/>
  <c r="J117" i="6"/>
  <c r="K117" i="6"/>
  <c r="L117" i="6"/>
  <c r="J118" i="6"/>
  <c r="K118" i="6"/>
  <c r="L118" i="6"/>
  <c r="J119" i="6"/>
  <c r="K119" i="6"/>
  <c r="L119" i="6"/>
  <c r="J120" i="6"/>
  <c r="K120" i="6"/>
  <c r="L120" i="6"/>
  <c r="J121" i="6"/>
  <c r="K121" i="6"/>
  <c r="L121" i="6"/>
  <c r="J122" i="6"/>
  <c r="K122" i="6"/>
  <c r="L122" i="6"/>
  <c r="J123" i="6"/>
  <c r="K123" i="6"/>
  <c r="L123" i="6"/>
  <c r="J124" i="6"/>
  <c r="K124" i="6"/>
  <c r="L124" i="6"/>
  <c r="J125" i="6"/>
  <c r="K125" i="6"/>
  <c r="L125" i="6"/>
  <c r="J126" i="6"/>
  <c r="K126" i="6"/>
  <c r="L126" i="6"/>
  <c r="J127" i="6"/>
  <c r="K127" i="6"/>
  <c r="L127" i="6"/>
  <c r="J128" i="6"/>
  <c r="K128" i="6"/>
  <c r="L128" i="6"/>
  <c r="J129" i="6"/>
  <c r="K129" i="6"/>
  <c r="L129" i="6"/>
  <c r="J130" i="6"/>
  <c r="K130" i="6"/>
  <c r="L130" i="6"/>
  <c r="J131" i="6"/>
  <c r="K131" i="6"/>
  <c r="L131" i="6"/>
  <c r="J132" i="6"/>
  <c r="K132" i="6"/>
  <c r="L132" i="6"/>
  <c r="J133" i="6"/>
  <c r="K133" i="6"/>
  <c r="L133" i="6"/>
  <c r="J134" i="6"/>
  <c r="K134" i="6"/>
  <c r="L134" i="6"/>
  <c r="J135" i="6"/>
  <c r="K135" i="6"/>
  <c r="L135" i="6"/>
  <c r="J136" i="6"/>
  <c r="K136" i="6"/>
  <c r="L136" i="6"/>
  <c r="J137" i="6"/>
  <c r="K137" i="6"/>
  <c r="L137" i="6"/>
  <c r="J138" i="6"/>
  <c r="K138" i="6"/>
  <c r="L138" i="6"/>
  <c r="J139" i="6"/>
  <c r="K139" i="6"/>
  <c r="L139" i="6"/>
  <c r="J140" i="6"/>
  <c r="K140" i="6"/>
  <c r="L140" i="6"/>
  <c r="J141" i="6"/>
  <c r="K141" i="6"/>
  <c r="L141" i="6"/>
  <c r="J142" i="6"/>
  <c r="K142" i="6"/>
  <c r="L142" i="6"/>
  <c r="J143" i="6"/>
  <c r="K143" i="6"/>
  <c r="L143" i="6"/>
  <c r="J144" i="6"/>
  <c r="K144" i="6"/>
  <c r="L144" i="6"/>
  <c r="J145" i="6"/>
  <c r="K145" i="6"/>
  <c r="L145" i="6"/>
  <c r="J146" i="6"/>
  <c r="K146" i="6"/>
  <c r="L146" i="6"/>
  <c r="J147" i="6"/>
  <c r="K147" i="6"/>
  <c r="L147" i="6"/>
  <c r="J148" i="6"/>
  <c r="K148" i="6"/>
  <c r="L148" i="6"/>
  <c r="J149" i="6"/>
  <c r="K149" i="6"/>
  <c r="L149" i="6"/>
  <c r="J150" i="6"/>
  <c r="K150" i="6"/>
  <c r="L150" i="6"/>
  <c r="J151" i="6"/>
  <c r="K151" i="6"/>
  <c r="L151" i="6"/>
  <c r="J152" i="6"/>
  <c r="K152" i="6"/>
  <c r="L152" i="6"/>
  <c r="J153" i="6"/>
  <c r="K153" i="6"/>
  <c r="L153" i="6"/>
  <c r="J154" i="6"/>
  <c r="K154" i="6"/>
  <c r="L154" i="6"/>
  <c r="J155" i="6"/>
  <c r="K155" i="6"/>
  <c r="L155" i="6"/>
  <c r="J156" i="6"/>
  <c r="K156" i="6"/>
  <c r="L156" i="6"/>
  <c r="J157" i="6"/>
  <c r="K157" i="6"/>
  <c r="L157" i="6"/>
  <c r="J158" i="6"/>
  <c r="K158" i="6"/>
  <c r="L158" i="6"/>
  <c r="J159" i="6"/>
  <c r="K159" i="6"/>
  <c r="L159" i="6"/>
  <c r="J160" i="6"/>
  <c r="K160" i="6"/>
  <c r="L160" i="6"/>
  <c r="J161" i="6"/>
  <c r="K161" i="6"/>
  <c r="L161" i="6"/>
  <c r="J162" i="6"/>
  <c r="K162" i="6"/>
  <c r="L162" i="6"/>
  <c r="J163" i="6"/>
  <c r="K163" i="6"/>
  <c r="L163" i="6"/>
  <c r="J164" i="6"/>
  <c r="K164" i="6"/>
  <c r="L164" i="6"/>
  <c r="J165" i="6"/>
  <c r="K165" i="6"/>
  <c r="L165" i="6"/>
  <c r="J166" i="6"/>
  <c r="K166" i="6"/>
  <c r="L166" i="6"/>
  <c r="J167" i="6"/>
  <c r="K167" i="6"/>
  <c r="L167" i="6"/>
  <c r="J168" i="6"/>
  <c r="K168" i="6"/>
  <c r="L168" i="6"/>
  <c r="J169" i="6"/>
  <c r="K169" i="6"/>
  <c r="L169" i="6"/>
  <c r="J170" i="6"/>
  <c r="K170" i="6"/>
  <c r="L170" i="6"/>
  <c r="J171" i="6"/>
  <c r="K171" i="6"/>
  <c r="L171" i="6"/>
  <c r="J172" i="6"/>
  <c r="K172" i="6"/>
  <c r="L172" i="6"/>
  <c r="J173" i="6"/>
  <c r="K173" i="6"/>
  <c r="L173" i="6"/>
  <c r="J174" i="6"/>
  <c r="K174" i="6"/>
  <c r="L174" i="6"/>
  <c r="J175" i="6"/>
  <c r="K175" i="6"/>
  <c r="L175" i="6"/>
  <c r="J176" i="6"/>
  <c r="K176" i="6"/>
  <c r="L176" i="6"/>
  <c r="J177" i="6"/>
  <c r="K177" i="6"/>
  <c r="L177" i="6"/>
  <c r="J178" i="6"/>
  <c r="K178" i="6"/>
  <c r="L178" i="6"/>
  <c r="J179" i="6"/>
  <c r="K179" i="6"/>
  <c r="L179" i="6"/>
  <c r="J180" i="6"/>
  <c r="K180" i="6"/>
  <c r="L180" i="6"/>
  <c r="J181" i="6"/>
  <c r="K181" i="6"/>
  <c r="L181" i="6"/>
  <c r="J182" i="6"/>
  <c r="K182" i="6"/>
  <c r="L182" i="6"/>
  <c r="J183" i="6"/>
  <c r="K183" i="6"/>
  <c r="L183" i="6"/>
  <c r="J184" i="6"/>
  <c r="K184" i="6"/>
  <c r="L184" i="6"/>
  <c r="J185" i="6"/>
  <c r="K185" i="6"/>
  <c r="L185" i="6"/>
  <c r="J186" i="6"/>
  <c r="K186" i="6"/>
  <c r="L186" i="6"/>
  <c r="J187" i="6"/>
  <c r="K187" i="6"/>
  <c r="L187" i="6"/>
  <c r="J188" i="6"/>
  <c r="K188" i="6"/>
  <c r="L188" i="6"/>
  <c r="J189" i="6"/>
  <c r="K189" i="6"/>
  <c r="L189" i="6"/>
  <c r="J190" i="6"/>
  <c r="K190" i="6"/>
  <c r="L190" i="6"/>
  <c r="J191" i="6"/>
  <c r="K191" i="6"/>
  <c r="L191" i="6"/>
  <c r="J192" i="6"/>
  <c r="K192" i="6"/>
  <c r="L192" i="6"/>
  <c r="J193" i="6"/>
  <c r="K193" i="6"/>
  <c r="L193" i="6"/>
  <c r="J194" i="6"/>
  <c r="K194" i="6"/>
  <c r="L194" i="6"/>
  <c r="J195" i="6"/>
  <c r="K195" i="6"/>
  <c r="L195" i="6"/>
  <c r="J196" i="6"/>
  <c r="K196" i="6"/>
  <c r="L196" i="6"/>
  <c r="J197" i="6"/>
  <c r="K197" i="6"/>
  <c r="L197" i="6"/>
  <c r="J198" i="6"/>
  <c r="K198" i="6"/>
  <c r="L198" i="6"/>
  <c r="J199" i="6"/>
  <c r="K199" i="6"/>
  <c r="L199" i="6"/>
  <c r="J200" i="6"/>
  <c r="K200" i="6"/>
  <c r="L200" i="6"/>
  <c r="J201" i="6"/>
  <c r="K201" i="6"/>
  <c r="L201" i="6"/>
  <c r="J202" i="6"/>
  <c r="K202" i="6"/>
  <c r="L202" i="6"/>
  <c r="J203" i="6"/>
  <c r="K203" i="6"/>
  <c r="L203" i="6"/>
  <c r="J204" i="6"/>
  <c r="K204" i="6"/>
  <c r="L204" i="6"/>
  <c r="J205" i="6"/>
  <c r="K205" i="6"/>
  <c r="L205" i="6"/>
  <c r="J206" i="6"/>
  <c r="K206" i="6"/>
  <c r="L206" i="6"/>
  <c r="J207" i="6"/>
  <c r="K207" i="6"/>
  <c r="L207" i="6"/>
  <c r="J208" i="6"/>
  <c r="K208" i="6"/>
  <c r="L208" i="6"/>
  <c r="J209" i="6"/>
  <c r="K209" i="6"/>
  <c r="L209" i="6"/>
  <c r="J210" i="6"/>
  <c r="K210" i="6"/>
  <c r="L210" i="6"/>
  <c r="J211" i="6"/>
  <c r="K211" i="6"/>
  <c r="L211" i="6"/>
  <c r="J212" i="6"/>
  <c r="K212" i="6"/>
  <c r="L212" i="6"/>
  <c r="J213" i="6"/>
  <c r="K213" i="6"/>
  <c r="L213" i="6"/>
  <c r="J214" i="6"/>
  <c r="K214" i="6"/>
  <c r="L214" i="6"/>
  <c r="J215" i="6"/>
  <c r="K215" i="6"/>
  <c r="L215" i="6"/>
  <c r="J216" i="6"/>
  <c r="K216" i="6"/>
  <c r="L216" i="6"/>
  <c r="J217" i="6"/>
  <c r="K217" i="6"/>
  <c r="L217" i="6"/>
  <c r="J218" i="6"/>
  <c r="K218" i="6"/>
  <c r="L218" i="6"/>
  <c r="J219" i="6"/>
  <c r="K219" i="6"/>
  <c r="L219" i="6"/>
  <c r="J220" i="6"/>
  <c r="K220" i="6"/>
  <c r="L220" i="6"/>
  <c r="J221" i="6"/>
  <c r="K221" i="6"/>
  <c r="L221" i="6"/>
  <c r="J222" i="6"/>
  <c r="K222" i="6"/>
  <c r="L222" i="6"/>
  <c r="J223" i="6"/>
  <c r="K223" i="6"/>
  <c r="L223" i="6"/>
  <c r="J224" i="6"/>
  <c r="K224" i="6"/>
  <c r="L224" i="6"/>
  <c r="J225" i="6"/>
  <c r="K225" i="6"/>
  <c r="L225" i="6"/>
  <c r="J226" i="6"/>
  <c r="K226" i="6"/>
  <c r="L226" i="6"/>
  <c r="J227" i="6"/>
  <c r="K227" i="6"/>
  <c r="L227" i="6"/>
  <c r="J228" i="6"/>
  <c r="K228" i="6"/>
  <c r="L228" i="6"/>
  <c r="J229" i="6"/>
  <c r="K229" i="6"/>
  <c r="L229" i="6"/>
  <c r="J230" i="6"/>
  <c r="K230" i="6"/>
  <c r="L230" i="6"/>
  <c r="J231" i="6"/>
  <c r="K231" i="6"/>
  <c r="L231" i="6"/>
  <c r="J232" i="6"/>
  <c r="K232" i="6"/>
  <c r="L232" i="6"/>
  <c r="J233" i="6"/>
  <c r="K233" i="6"/>
  <c r="L233" i="6"/>
  <c r="J234" i="6"/>
  <c r="K234" i="6"/>
  <c r="L234" i="6"/>
  <c r="J235" i="6"/>
  <c r="K235" i="6"/>
  <c r="L235" i="6"/>
  <c r="J236" i="6"/>
  <c r="K236" i="6"/>
  <c r="L236" i="6"/>
  <c r="J237" i="6"/>
  <c r="K237" i="6"/>
  <c r="L237" i="6"/>
  <c r="J238" i="6"/>
  <c r="K238" i="6"/>
  <c r="L238" i="6"/>
  <c r="J239" i="6"/>
  <c r="K239" i="6"/>
  <c r="L239" i="6"/>
  <c r="J240" i="6"/>
  <c r="K240" i="6"/>
  <c r="L240" i="6"/>
  <c r="J241" i="6"/>
  <c r="K241" i="6"/>
  <c r="L241" i="6"/>
  <c r="J242" i="6"/>
  <c r="K242" i="6"/>
  <c r="L242" i="6"/>
  <c r="J243" i="6"/>
  <c r="K243" i="6"/>
  <c r="L243" i="6"/>
  <c r="J244" i="6"/>
  <c r="K244" i="6"/>
  <c r="L244" i="6"/>
  <c r="J245" i="6"/>
  <c r="K245" i="6"/>
  <c r="L245" i="6"/>
  <c r="J246" i="6"/>
  <c r="K246" i="6"/>
  <c r="L246" i="6"/>
  <c r="J247" i="6"/>
  <c r="K247" i="6"/>
  <c r="L247" i="6"/>
  <c r="J248" i="6"/>
  <c r="K248" i="6"/>
  <c r="L248" i="6"/>
  <c r="J249" i="6"/>
  <c r="K249" i="6"/>
  <c r="L249" i="6"/>
  <c r="J250" i="6"/>
  <c r="K250" i="6"/>
  <c r="L250" i="6"/>
  <c r="J251" i="6"/>
  <c r="K251" i="6"/>
  <c r="L251" i="6"/>
  <c r="J252" i="6"/>
  <c r="K252" i="6"/>
  <c r="L252" i="6"/>
  <c r="J253" i="6"/>
  <c r="K253" i="6"/>
  <c r="L253" i="6"/>
  <c r="J254" i="6"/>
  <c r="K254" i="6"/>
  <c r="L254" i="6"/>
  <c r="J255" i="6"/>
  <c r="K255" i="6"/>
  <c r="L255" i="6"/>
  <c r="J256" i="6"/>
  <c r="K256" i="6"/>
  <c r="L256" i="6"/>
  <c r="J257" i="6"/>
  <c r="K257" i="6"/>
  <c r="L257" i="6"/>
  <c r="J258" i="6"/>
  <c r="K258" i="6"/>
  <c r="L258" i="6"/>
  <c r="J259" i="6"/>
  <c r="K259" i="6"/>
  <c r="L259" i="6"/>
  <c r="J260" i="6"/>
  <c r="K260" i="6"/>
  <c r="L260" i="6"/>
  <c r="J261" i="6"/>
  <c r="K261" i="6"/>
  <c r="L261" i="6"/>
  <c r="J262" i="6"/>
  <c r="K262" i="6"/>
  <c r="L262" i="6"/>
  <c r="J263" i="6"/>
  <c r="K263" i="6"/>
  <c r="L263" i="6"/>
  <c r="J264" i="6"/>
  <c r="K264" i="6"/>
  <c r="L264" i="6"/>
  <c r="J265" i="6"/>
  <c r="K265" i="6"/>
  <c r="L265" i="6"/>
  <c r="J266" i="6"/>
  <c r="K266" i="6"/>
  <c r="L266" i="6"/>
  <c r="J267" i="6"/>
  <c r="K267" i="6"/>
  <c r="L267" i="6"/>
  <c r="J268" i="6"/>
  <c r="K268" i="6"/>
  <c r="L268" i="6"/>
  <c r="J269" i="6"/>
  <c r="K269" i="6"/>
  <c r="L269" i="6"/>
  <c r="J270" i="6"/>
  <c r="K270" i="6"/>
  <c r="L270" i="6"/>
  <c r="J271" i="6"/>
  <c r="K271" i="6"/>
  <c r="L271" i="6"/>
  <c r="J272" i="6"/>
  <c r="K272" i="6"/>
  <c r="L272" i="6"/>
  <c r="J273" i="6"/>
  <c r="K273" i="6"/>
  <c r="L273" i="6"/>
  <c r="J274" i="6"/>
  <c r="K274" i="6"/>
  <c r="L274" i="6"/>
  <c r="J275" i="6"/>
  <c r="K275" i="6"/>
  <c r="L275" i="6"/>
  <c r="J276" i="6"/>
  <c r="K276" i="6"/>
  <c r="L276" i="6"/>
  <c r="J277" i="6"/>
  <c r="K277" i="6"/>
  <c r="L277" i="6"/>
  <c r="J278" i="6"/>
  <c r="K278" i="6"/>
  <c r="L278" i="6"/>
  <c r="J279" i="6"/>
  <c r="K279" i="6"/>
  <c r="L279" i="6"/>
  <c r="J280" i="6"/>
  <c r="K280" i="6"/>
  <c r="L280" i="6"/>
  <c r="J281" i="6"/>
  <c r="K281" i="6"/>
  <c r="L281" i="6"/>
  <c r="J282" i="6"/>
  <c r="K282" i="6"/>
  <c r="L282" i="6"/>
  <c r="J283" i="6"/>
  <c r="K283" i="6"/>
  <c r="L283" i="6"/>
  <c r="J284" i="6"/>
  <c r="K284" i="6"/>
  <c r="L284" i="6"/>
  <c r="J285" i="6"/>
  <c r="K285" i="6"/>
  <c r="L285" i="6"/>
  <c r="J286" i="6"/>
  <c r="K286" i="6"/>
  <c r="L286" i="6"/>
  <c r="J287" i="6"/>
  <c r="K287" i="6"/>
  <c r="L287" i="6"/>
  <c r="J288" i="6"/>
  <c r="K288" i="6"/>
  <c r="L288" i="6"/>
  <c r="J289" i="6"/>
  <c r="K289" i="6"/>
  <c r="L289" i="6"/>
  <c r="J290" i="6"/>
  <c r="K290" i="6"/>
  <c r="L290" i="6"/>
  <c r="J291" i="6"/>
  <c r="K291" i="6"/>
  <c r="L291" i="6"/>
  <c r="J292" i="6"/>
  <c r="K292" i="6"/>
  <c r="L292" i="6"/>
  <c r="J293" i="6"/>
  <c r="K293" i="6"/>
  <c r="L293" i="6"/>
  <c r="J294" i="6"/>
  <c r="K294" i="6"/>
  <c r="L294" i="6"/>
  <c r="J295" i="6"/>
  <c r="K295" i="6"/>
  <c r="L295" i="6"/>
  <c r="J296" i="6"/>
  <c r="K296" i="6"/>
  <c r="L296" i="6"/>
  <c r="J297" i="6"/>
  <c r="K297" i="6"/>
  <c r="L297" i="6"/>
  <c r="J298" i="6"/>
  <c r="K298" i="6"/>
  <c r="L298" i="6"/>
  <c r="J299" i="6"/>
  <c r="K299" i="6"/>
  <c r="L299" i="6"/>
  <c r="J300" i="6"/>
  <c r="K300" i="6"/>
  <c r="L300" i="6"/>
  <c r="J301" i="6"/>
  <c r="K301" i="6"/>
  <c r="L301" i="6"/>
  <c r="J302" i="6"/>
  <c r="K302" i="6"/>
  <c r="L302" i="6"/>
  <c r="J303" i="6"/>
  <c r="K303" i="6"/>
  <c r="L303" i="6"/>
  <c r="J304" i="6"/>
  <c r="K304" i="6"/>
  <c r="L304" i="6"/>
  <c r="J305" i="6"/>
  <c r="K305" i="6"/>
  <c r="L305" i="6"/>
  <c r="J306" i="6"/>
  <c r="K306" i="6"/>
  <c r="L306" i="6"/>
  <c r="J307" i="6"/>
  <c r="K307" i="6"/>
  <c r="L307" i="6"/>
  <c r="J308" i="6"/>
  <c r="K308" i="6"/>
  <c r="L308" i="6"/>
  <c r="J309" i="6"/>
  <c r="K309" i="6"/>
  <c r="L309" i="6"/>
  <c r="J310" i="6"/>
  <c r="K310" i="6"/>
  <c r="L310" i="6"/>
  <c r="J311" i="6"/>
  <c r="K311" i="6"/>
  <c r="L311" i="6"/>
  <c r="J312" i="6"/>
  <c r="K312" i="6"/>
  <c r="L312" i="6"/>
  <c r="J313" i="6"/>
  <c r="K313" i="6"/>
  <c r="L313" i="6"/>
  <c r="J314" i="6"/>
  <c r="K314" i="6"/>
  <c r="L314" i="6"/>
  <c r="J315" i="6"/>
  <c r="K315" i="6"/>
  <c r="L315" i="6"/>
  <c r="J316" i="6"/>
  <c r="K316" i="6"/>
  <c r="L316" i="6"/>
  <c r="J317" i="6"/>
  <c r="K317" i="6"/>
  <c r="L317" i="6"/>
  <c r="J318" i="6"/>
  <c r="K318" i="6"/>
  <c r="L318" i="6"/>
  <c r="J319" i="6"/>
  <c r="K319" i="6"/>
  <c r="L319" i="6"/>
  <c r="J320" i="6"/>
  <c r="K320" i="6"/>
  <c r="L320" i="6"/>
  <c r="J321" i="6"/>
  <c r="K321" i="6"/>
  <c r="L321" i="6"/>
  <c r="J322" i="6"/>
  <c r="K322" i="6"/>
  <c r="L322" i="6"/>
  <c r="J323" i="6"/>
  <c r="K323" i="6"/>
  <c r="L323" i="6"/>
  <c r="J324" i="6"/>
  <c r="K324" i="6"/>
  <c r="L324" i="6"/>
  <c r="J325" i="6"/>
  <c r="K325" i="6"/>
  <c r="L325" i="6"/>
  <c r="J326" i="6"/>
  <c r="K326" i="6"/>
  <c r="L326" i="6"/>
  <c r="J327" i="6"/>
  <c r="K327" i="6"/>
  <c r="L327" i="6"/>
  <c r="J328" i="6"/>
  <c r="K328" i="6"/>
  <c r="L328" i="6"/>
  <c r="J329" i="6"/>
  <c r="K329" i="6"/>
  <c r="L329" i="6"/>
  <c r="J330" i="6"/>
  <c r="K330" i="6"/>
  <c r="L330" i="6"/>
  <c r="J331" i="6"/>
  <c r="K331" i="6"/>
  <c r="L331" i="6"/>
  <c r="J332" i="6"/>
  <c r="K332" i="6"/>
  <c r="L332" i="6"/>
  <c r="J333" i="6"/>
  <c r="K333" i="6"/>
  <c r="L333" i="6"/>
  <c r="J334" i="6"/>
  <c r="K334" i="6"/>
  <c r="L334" i="6"/>
  <c r="J335" i="6"/>
  <c r="K335" i="6"/>
  <c r="L335" i="6"/>
  <c r="J336" i="6"/>
  <c r="K336" i="6"/>
  <c r="L336" i="6"/>
  <c r="J337" i="6"/>
  <c r="K337" i="6"/>
  <c r="L337" i="6"/>
  <c r="J338" i="6"/>
  <c r="K338" i="6"/>
  <c r="L338" i="6"/>
  <c r="J339" i="6"/>
  <c r="K339" i="6"/>
  <c r="L339" i="6"/>
  <c r="J340" i="6"/>
  <c r="K340" i="6"/>
  <c r="L340" i="6"/>
  <c r="J341" i="6"/>
  <c r="K341" i="6"/>
  <c r="L341" i="6"/>
  <c r="J342" i="6"/>
  <c r="K342" i="6"/>
  <c r="L342" i="6"/>
  <c r="J343" i="6"/>
  <c r="K343" i="6"/>
  <c r="L343" i="6"/>
  <c r="J344" i="6"/>
  <c r="K344" i="6"/>
  <c r="L344" i="6"/>
  <c r="J345" i="6"/>
  <c r="K345" i="6"/>
  <c r="L345" i="6"/>
  <c r="J346" i="6"/>
  <c r="K346" i="6"/>
  <c r="L346" i="6"/>
  <c r="J347" i="6"/>
  <c r="K347" i="6"/>
  <c r="L347" i="6"/>
  <c r="J348" i="6"/>
  <c r="K348" i="6"/>
  <c r="L348" i="6"/>
  <c r="J349" i="6"/>
  <c r="K349" i="6"/>
  <c r="L349" i="6"/>
  <c r="J350" i="6"/>
  <c r="K350" i="6"/>
  <c r="L350" i="6"/>
  <c r="J351" i="6"/>
  <c r="K351" i="6"/>
  <c r="L351" i="6"/>
  <c r="J352" i="6"/>
  <c r="K352" i="6"/>
  <c r="L352" i="6"/>
  <c r="J353" i="6"/>
  <c r="K353" i="6"/>
  <c r="L353" i="6"/>
  <c r="J354" i="6"/>
  <c r="K354" i="6"/>
  <c r="L354" i="6"/>
  <c r="J355" i="6"/>
  <c r="K355" i="6"/>
  <c r="L355" i="6"/>
  <c r="J356" i="6"/>
  <c r="K356" i="6"/>
  <c r="L356" i="6"/>
  <c r="J357" i="6"/>
  <c r="K357" i="6"/>
  <c r="L357" i="6"/>
  <c r="J358" i="6"/>
  <c r="K358" i="6"/>
  <c r="L358" i="6"/>
  <c r="J359" i="6"/>
  <c r="K359" i="6"/>
  <c r="L359" i="6"/>
  <c r="J360" i="6"/>
  <c r="K360" i="6"/>
  <c r="L360" i="6"/>
  <c r="J361" i="6"/>
  <c r="K361" i="6"/>
  <c r="L361" i="6"/>
  <c r="J362" i="6"/>
  <c r="K362" i="6"/>
  <c r="L362" i="6"/>
  <c r="J363" i="6"/>
  <c r="K363" i="6"/>
  <c r="L363" i="6"/>
  <c r="J364" i="6"/>
  <c r="K364" i="6"/>
  <c r="L364" i="6"/>
  <c r="J365" i="6"/>
  <c r="K365" i="6"/>
  <c r="L365" i="6"/>
  <c r="J366" i="6"/>
  <c r="K366" i="6"/>
  <c r="L366" i="6"/>
  <c r="J367" i="6"/>
  <c r="K367" i="6"/>
  <c r="L367" i="6"/>
  <c r="J368" i="6"/>
  <c r="K368" i="6"/>
  <c r="L368" i="6"/>
  <c r="J369" i="6"/>
  <c r="K369" i="6"/>
  <c r="L369" i="6"/>
  <c r="J370" i="6"/>
  <c r="K370" i="6"/>
  <c r="L370" i="6"/>
  <c r="J371" i="6"/>
  <c r="K371" i="6"/>
  <c r="L371" i="6"/>
  <c r="J372" i="6"/>
  <c r="K372" i="6"/>
  <c r="L372" i="6"/>
  <c r="J373" i="6"/>
  <c r="K373" i="6"/>
  <c r="L373" i="6"/>
  <c r="J374" i="6"/>
  <c r="K374" i="6"/>
  <c r="L374" i="6"/>
  <c r="J375" i="6"/>
  <c r="K375" i="6"/>
  <c r="L375" i="6"/>
  <c r="J376" i="6"/>
  <c r="K376" i="6"/>
  <c r="L376" i="6"/>
  <c r="J377" i="6"/>
  <c r="K377" i="6"/>
  <c r="L377" i="6"/>
  <c r="J378" i="6"/>
  <c r="K378" i="6"/>
  <c r="L378" i="6"/>
  <c r="J379" i="6"/>
  <c r="K379" i="6"/>
  <c r="L379" i="6"/>
  <c r="J380" i="6"/>
  <c r="K380" i="6"/>
  <c r="L380" i="6"/>
  <c r="J381" i="6"/>
  <c r="K381" i="6"/>
  <c r="L381" i="6"/>
  <c r="J382" i="6"/>
  <c r="K382" i="6"/>
  <c r="L382" i="6"/>
  <c r="J383" i="6"/>
  <c r="K383" i="6"/>
  <c r="L383" i="6"/>
  <c r="J384" i="6"/>
  <c r="K384" i="6"/>
  <c r="L384" i="6"/>
  <c r="J385" i="6"/>
  <c r="K385" i="6"/>
  <c r="L385" i="6"/>
  <c r="J386" i="6"/>
  <c r="K386" i="6"/>
  <c r="L386" i="6"/>
  <c r="J387" i="6"/>
  <c r="K387" i="6"/>
  <c r="L387" i="6"/>
  <c r="J388" i="6"/>
  <c r="K388" i="6"/>
  <c r="L388" i="6"/>
  <c r="J389" i="6"/>
  <c r="K389" i="6"/>
  <c r="L389" i="6"/>
  <c r="J390" i="6"/>
  <c r="K390" i="6"/>
  <c r="L390" i="6"/>
  <c r="J391" i="6"/>
  <c r="K391" i="6"/>
  <c r="L391" i="6"/>
  <c r="J392" i="6"/>
  <c r="K392" i="6"/>
  <c r="L392" i="6"/>
  <c r="J393" i="6"/>
  <c r="K393" i="6"/>
  <c r="L393" i="6"/>
  <c r="J394" i="6"/>
  <c r="K394" i="6"/>
  <c r="L394" i="6"/>
  <c r="J395" i="6"/>
  <c r="K395" i="6"/>
  <c r="L395" i="6"/>
  <c r="J396" i="6"/>
  <c r="K396" i="6"/>
  <c r="L396" i="6"/>
  <c r="J397" i="6"/>
  <c r="K397" i="6"/>
  <c r="L397" i="6"/>
  <c r="J398" i="6"/>
  <c r="K398" i="6"/>
  <c r="L398" i="6"/>
  <c r="J399" i="6"/>
  <c r="K399" i="6"/>
  <c r="L399" i="6"/>
  <c r="J400" i="6"/>
  <c r="K400" i="6"/>
  <c r="L400" i="6"/>
  <c r="J401" i="6"/>
  <c r="K401" i="6"/>
  <c r="L401" i="6"/>
  <c r="J402" i="6"/>
  <c r="K402" i="6"/>
  <c r="L402" i="6"/>
  <c r="J403" i="6"/>
  <c r="K403" i="6"/>
  <c r="L403" i="6"/>
  <c r="J404" i="6"/>
  <c r="K404" i="6"/>
  <c r="L404" i="6"/>
  <c r="J405" i="6"/>
  <c r="K405" i="6"/>
  <c r="L405" i="6"/>
  <c r="J406" i="6"/>
  <c r="K406" i="6"/>
  <c r="L406" i="6"/>
  <c r="J407" i="6"/>
  <c r="K407" i="6"/>
  <c r="L407" i="6"/>
  <c r="J408" i="6"/>
  <c r="K408" i="6"/>
  <c r="L408" i="6"/>
  <c r="J409" i="6"/>
  <c r="K409" i="6"/>
  <c r="L409" i="6"/>
  <c r="J410" i="6"/>
  <c r="K410" i="6"/>
  <c r="L410" i="6"/>
  <c r="J411" i="6"/>
  <c r="K411" i="6"/>
  <c r="L411" i="6"/>
  <c r="J412" i="6"/>
  <c r="K412" i="6"/>
  <c r="L412" i="6"/>
  <c r="J413" i="6"/>
  <c r="K413" i="6"/>
  <c r="L413" i="6"/>
  <c r="J414" i="6"/>
  <c r="K414" i="6"/>
  <c r="L414" i="6"/>
  <c r="J415" i="6"/>
  <c r="K415" i="6"/>
  <c r="L415" i="6"/>
  <c r="J416" i="6"/>
  <c r="K416" i="6"/>
  <c r="L416" i="6"/>
  <c r="J417" i="6"/>
  <c r="K417" i="6"/>
  <c r="L417" i="6"/>
  <c r="J418" i="6"/>
  <c r="K418" i="6"/>
  <c r="L418" i="6"/>
  <c r="J419" i="6"/>
  <c r="K419" i="6"/>
  <c r="L419" i="6"/>
  <c r="J420" i="6"/>
  <c r="K420" i="6"/>
  <c r="L420" i="6"/>
  <c r="J421" i="6"/>
  <c r="K421" i="6"/>
  <c r="L421" i="6"/>
  <c r="J422" i="6"/>
  <c r="K422" i="6"/>
  <c r="L422" i="6"/>
  <c r="J423" i="6"/>
  <c r="K423" i="6"/>
  <c r="L423" i="6"/>
  <c r="J424" i="6"/>
  <c r="K424" i="6"/>
  <c r="L424" i="6"/>
  <c r="J425" i="6"/>
  <c r="K425" i="6"/>
  <c r="L425" i="6"/>
  <c r="J426" i="6"/>
  <c r="K426" i="6"/>
  <c r="L426" i="6"/>
  <c r="J427" i="6"/>
  <c r="K427" i="6"/>
  <c r="L427" i="6"/>
  <c r="J428" i="6"/>
  <c r="K428" i="6"/>
  <c r="L428" i="6"/>
  <c r="J429" i="6"/>
  <c r="K429" i="6"/>
  <c r="L429" i="6"/>
  <c r="J430" i="6"/>
  <c r="K430" i="6"/>
  <c r="L430" i="6"/>
  <c r="J431" i="6"/>
  <c r="K431" i="6"/>
  <c r="L431" i="6"/>
  <c r="J432" i="6"/>
  <c r="K432" i="6"/>
  <c r="L432" i="6"/>
  <c r="J433" i="6"/>
  <c r="K433" i="6"/>
  <c r="L433" i="6"/>
  <c r="J434" i="6"/>
  <c r="K434" i="6"/>
  <c r="L434" i="6"/>
  <c r="J435" i="6"/>
  <c r="K435" i="6"/>
  <c r="L435" i="6"/>
  <c r="J436" i="6"/>
  <c r="K436" i="6"/>
  <c r="L436" i="6"/>
  <c r="J437" i="6"/>
  <c r="K437" i="6"/>
  <c r="L437" i="6"/>
  <c r="J438" i="6"/>
  <c r="K438" i="6"/>
  <c r="L438" i="6"/>
  <c r="J439" i="6"/>
  <c r="K439" i="6"/>
  <c r="L439" i="6"/>
  <c r="J440" i="6"/>
  <c r="K440" i="6"/>
  <c r="L440" i="6"/>
  <c r="J441" i="6"/>
  <c r="K441" i="6"/>
  <c r="L441" i="6"/>
  <c r="J442" i="6"/>
  <c r="K442" i="6"/>
  <c r="L442" i="6"/>
  <c r="J443" i="6"/>
  <c r="K443" i="6"/>
  <c r="L443" i="6"/>
  <c r="J444" i="6"/>
  <c r="K444" i="6"/>
  <c r="L444" i="6"/>
  <c r="J445" i="6"/>
  <c r="K445" i="6"/>
  <c r="L445" i="6"/>
  <c r="J446" i="6"/>
  <c r="K446" i="6"/>
  <c r="L446" i="6"/>
  <c r="J447" i="6"/>
  <c r="K447" i="6"/>
  <c r="L447" i="6"/>
  <c r="J448" i="6"/>
  <c r="K448" i="6"/>
  <c r="L448" i="6"/>
  <c r="J449" i="6"/>
  <c r="K449" i="6"/>
  <c r="L449" i="6"/>
  <c r="J450" i="6"/>
  <c r="K450" i="6"/>
  <c r="L450" i="6"/>
  <c r="J451" i="6"/>
  <c r="K451" i="6"/>
  <c r="L451" i="6"/>
  <c r="J452" i="6"/>
  <c r="K452" i="6"/>
  <c r="L452" i="6"/>
  <c r="J453" i="6"/>
  <c r="K453" i="6"/>
  <c r="L453" i="6"/>
  <c r="J454" i="6"/>
  <c r="K454" i="6"/>
  <c r="L454" i="6"/>
  <c r="L10" i="6"/>
  <c r="K10" i="6"/>
  <c r="J10" i="6"/>
  <c r="G454" i="6"/>
  <c r="H454" i="6" s="1"/>
  <c r="Q14" i="8"/>
  <c r="Q18" i="8"/>
  <c r="Q22" i="8"/>
  <c r="Q26" i="8"/>
  <c r="Q30" i="8"/>
  <c r="Q34" i="8"/>
  <c r="Q38" i="8"/>
  <c r="Q42" i="8"/>
  <c r="Q46" i="8"/>
  <c r="Q50" i="8"/>
  <c r="Q54" i="8"/>
  <c r="Q58" i="8"/>
  <c r="Q62" i="8"/>
  <c r="Q66" i="8"/>
  <c r="Q70" i="8"/>
  <c r="Q74" i="8"/>
  <c r="Q78" i="8"/>
  <c r="Q82" i="8"/>
  <c r="Q86" i="8"/>
  <c r="Q90" i="8"/>
  <c r="Q94" i="8"/>
  <c r="Q98" i="8"/>
  <c r="Q102" i="8"/>
  <c r="Q106" i="8"/>
  <c r="Q110" i="8"/>
  <c r="Q114" i="8"/>
  <c r="Q118" i="8"/>
  <c r="Q122" i="8"/>
  <c r="Q126" i="8"/>
  <c r="Q130" i="8"/>
  <c r="Q134" i="8"/>
  <c r="Q138" i="8"/>
  <c r="Q142" i="8"/>
  <c r="Q146" i="8"/>
  <c r="Q150" i="8"/>
  <c r="Q154" i="8"/>
  <c r="Q158" i="8"/>
  <c r="Q162" i="8"/>
  <c r="Q166" i="8"/>
  <c r="Q170" i="8"/>
  <c r="Q174" i="8"/>
  <c r="Q178" i="8"/>
  <c r="Q182" i="8"/>
  <c r="Q186" i="8"/>
  <c r="Q190" i="8"/>
  <c r="Q194" i="8"/>
  <c r="Q198" i="8"/>
  <c r="Q202" i="8"/>
  <c r="Q206" i="8"/>
  <c r="Q210" i="8"/>
  <c r="Q214" i="8"/>
  <c r="Q218" i="8"/>
  <c r="Q222" i="8"/>
  <c r="Q226" i="8"/>
  <c r="Q230" i="8"/>
  <c r="Q234" i="8"/>
  <c r="Q238" i="8"/>
  <c r="Q242" i="8"/>
  <c r="Q246" i="8"/>
  <c r="Q250" i="8"/>
  <c r="Q254" i="8"/>
  <c r="Q258" i="8"/>
  <c r="Q262" i="8"/>
  <c r="Q266" i="8"/>
  <c r="Q270" i="8"/>
  <c r="Q274" i="8"/>
  <c r="Q278" i="8"/>
  <c r="Q282" i="8"/>
  <c r="Q286" i="8"/>
  <c r="Q290" i="8"/>
  <c r="Q294" i="8"/>
  <c r="Q298" i="8"/>
  <c r="Q302" i="8"/>
  <c r="Q306" i="8"/>
  <c r="Q310" i="8"/>
  <c r="Q314" i="8"/>
  <c r="Q318" i="8"/>
  <c r="Q322" i="8"/>
  <c r="Q326" i="8"/>
  <c r="Q330" i="8"/>
  <c r="Q334" i="8"/>
  <c r="Q338" i="8"/>
  <c r="Q342" i="8"/>
  <c r="Q346" i="8"/>
  <c r="Q350" i="8"/>
  <c r="Q354" i="8"/>
  <c r="Q358" i="8"/>
  <c r="Q362" i="8"/>
  <c r="Q366" i="8"/>
  <c r="Q370" i="8"/>
  <c r="Q374" i="8"/>
  <c r="Q378" i="8"/>
  <c r="Q382" i="8"/>
  <c r="Q386" i="8"/>
  <c r="Q390" i="8"/>
  <c r="Q394" i="8"/>
  <c r="Q398" i="8"/>
  <c r="Q402" i="8"/>
  <c r="Q406" i="8"/>
  <c r="Q410" i="8"/>
  <c r="Q414" i="8"/>
  <c r="Q418" i="8"/>
  <c r="Q422" i="8"/>
  <c r="Q426" i="8"/>
  <c r="Q430" i="8"/>
  <c r="Q434" i="8"/>
  <c r="Q438" i="8"/>
  <c r="Q442" i="8"/>
  <c r="Q446" i="8"/>
  <c r="Q450" i="8"/>
  <c r="Q454" i="8"/>
  <c r="Q458" i="8"/>
  <c r="Q462" i="8"/>
  <c r="Q466" i="8"/>
  <c r="Q470" i="8"/>
  <c r="Q474" i="8"/>
  <c r="Q478" i="8"/>
  <c r="Q482" i="8"/>
  <c r="Q486" i="8"/>
  <c r="Q490" i="8"/>
  <c r="Q494" i="8"/>
  <c r="Q498" i="8"/>
  <c r="Q502" i="8"/>
  <c r="Q506" i="8"/>
  <c r="Q510" i="8"/>
  <c r="Q514" i="8"/>
  <c r="Q518" i="8"/>
  <c r="Q522" i="8"/>
  <c r="Q526" i="8"/>
  <c r="Q530" i="8"/>
  <c r="P14" i="8"/>
  <c r="P18" i="8"/>
  <c r="P22" i="8"/>
  <c r="P26" i="8"/>
  <c r="P30" i="8"/>
  <c r="P34" i="8"/>
  <c r="P38" i="8"/>
  <c r="P42" i="8"/>
  <c r="P46" i="8"/>
  <c r="P50" i="8"/>
  <c r="P54" i="8"/>
  <c r="P58" i="8"/>
  <c r="P62" i="8"/>
  <c r="P66" i="8"/>
  <c r="P70" i="8"/>
  <c r="P74" i="8"/>
  <c r="P78" i="8"/>
  <c r="P82" i="8"/>
  <c r="P86" i="8"/>
  <c r="P90" i="8"/>
  <c r="P94" i="8"/>
  <c r="P98" i="8"/>
  <c r="P102" i="8"/>
  <c r="P106" i="8"/>
  <c r="P110" i="8"/>
  <c r="P114" i="8"/>
  <c r="P118" i="8"/>
  <c r="P122" i="8"/>
  <c r="P126" i="8"/>
  <c r="P130" i="8"/>
  <c r="P134" i="8"/>
  <c r="P138" i="8"/>
  <c r="P142" i="8"/>
  <c r="P146" i="8"/>
  <c r="P150" i="8"/>
  <c r="P154" i="8"/>
  <c r="P158" i="8"/>
  <c r="P162" i="8"/>
  <c r="P166" i="8"/>
  <c r="P170" i="8"/>
  <c r="P174" i="8"/>
  <c r="P178" i="8"/>
  <c r="P182" i="8"/>
  <c r="P186" i="8"/>
  <c r="P190" i="8"/>
  <c r="P194" i="8"/>
  <c r="P198" i="8"/>
  <c r="P202" i="8"/>
  <c r="P206" i="8"/>
  <c r="P210" i="8"/>
  <c r="P214" i="8"/>
  <c r="P218" i="8"/>
  <c r="P222" i="8"/>
  <c r="P226" i="8"/>
  <c r="P230" i="8"/>
  <c r="P234" i="8"/>
  <c r="P238" i="8"/>
  <c r="P242" i="8"/>
  <c r="P246" i="8"/>
  <c r="P250" i="8"/>
  <c r="P254" i="8"/>
  <c r="P258" i="8"/>
  <c r="P262" i="8"/>
  <c r="P266" i="8"/>
  <c r="P270" i="8"/>
  <c r="P274" i="8"/>
  <c r="P278" i="8"/>
  <c r="P282" i="8"/>
  <c r="P286" i="8"/>
  <c r="P290" i="8"/>
  <c r="P294" i="8"/>
  <c r="P298" i="8"/>
  <c r="P302" i="8"/>
  <c r="P306" i="8"/>
  <c r="P310" i="8"/>
  <c r="P314" i="8"/>
  <c r="P318" i="8"/>
  <c r="P322" i="8"/>
  <c r="P326" i="8"/>
  <c r="P330" i="8"/>
  <c r="P334" i="8"/>
  <c r="P338" i="8"/>
  <c r="P342" i="8"/>
  <c r="P346" i="8"/>
  <c r="P350" i="8"/>
  <c r="P354" i="8"/>
  <c r="P358" i="8"/>
  <c r="P362" i="8"/>
  <c r="P366" i="8"/>
  <c r="P370" i="8"/>
  <c r="P374" i="8"/>
  <c r="P378" i="8"/>
  <c r="P382" i="8"/>
  <c r="P386" i="8"/>
  <c r="P390" i="8"/>
  <c r="P394" i="8"/>
  <c r="P398" i="8"/>
  <c r="P402" i="8"/>
  <c r="P406" i="8"/>
  <c r="P410" i="8"/>
  <c r="P414" i="8"/>
  <c r="P418" i="8"/>
  <c r="P422" i="8"/>
  <c r="P426" i="8"/>
  <c r="P430" i="8"/>
  <c r="P434" i="8"/>
  <c r="P438" i="8"/>
  <c r="P442" i="8"/>
  <c r="P446" i="8"/>
  <c r="P450" i="8"/>
  <c r="P454" i="8"/>
  <c r="P458" i="8"/>
  <c r="P462" i="8"/>
  <c r="P466" i="8"/>
  <c r="P470" i="8"/>
  <c r="P474" i="8"/>
  <c r="P478" i="8"/>
  <c r="P482" i="8"/>
  <c r="P486" i="8"/>
  <c r="P490" i="8"/>
  <c r="P494" i="8"/>
  <c r="P498" i="8"/>
  <c r="P502" i="8"/>
  <c r="P506" i="8"/>
  <c r="P510" i="8"/>
  <c r="P514" i="8"/>
  <c r="P518" i="8"/>
  <c r="P522" i="8"/>
  <c r="P526" i="8"/>
  <c r="P530" i="8"/>
  <c r="O14" i="8"/>
  <c r="O18" i="8"/>
  <c r="O22" i="8"/>
  <c r="O26" i="8"/>
  <c r="O30" i="8"/>
  <c r="O34" i="8"/>
  <c r="O38" i="8"/>
  <c r="O42" i="8"/>
  <c r="O46" i="8"/>
  <c r="O50" i="8"/>
  <c r="O54" i="8"/>
  <c r="O58" i="8"/>
  <c r="O62" i="8"/>
  <c r="O66" i="8"/>
  <c r="O70" i="8"/>
  <c r="O74" i="8"/>
  <c r="O78" i="8"/>
  <c r="O82" i="8"/>
  <c r="O86" i="8"/>
  <c r="O90" i="8"/>
  <c r="O94" i="8"/>
  <c r="O98" i="8"/>
  <c r="O102" i="8"/>
  <c r="O106" i="8"/>
  <c r="O110" i="8"/>
  <c r="O114" i="8"/>
  <c r="O118" i="8"/>
  <c r="O122" i="8"/>
  <c r="O126" i="8"/>
  <c r="O130" i="8"/>
  <c r="O134" i="8"/>
  <c r="O138" i="8"/>
  <c r="O142" i="8"/>
  <c r="O146" i="8"/>
  <c r="O150" i="8"/>
  <c r="O154" i="8"/>
  <c r="O158" i="8"/>
  <c r="O162" i="8"/>
  <c r="O166" i="8"/>
  <c r="O170" i="8"/>
  <c r="O174" i="8"/>
  <c r="O178" i="8"/>
  <c r="O182" i="8"/>
  <c r="O186" i="8"/>
  <c r="O190" i="8"/>
  <c r="O194" i="8"/>
  <c r="O198" i="8"/>
  <c r="O202" i="8"/>
  <c r="O206" i="8"/>
  <c r="O210" i="8"/>
  <c r="O214" i="8"/>
  <c r="O218" i="8"/>
  <c r="O222" i="8"/>
  <c r="O226" i="8"/>
  <c r="O230" i="8"/>
  <c r="O234" i="8"/>
  <c r="O238" i="8"/>
  <c r="O242" i="8"/>
  <c r="O246" i="8"/>
  <c r="O250" i="8"/>
  <c r="O254" i="8"/>
  <c r="O258" i="8"/>
  <c r="O262" i="8"/>
  <c r="O266" i="8"/>
  <c r="O270" i="8"/>
  <c r="O274" i="8"/>
  <c r="O278" i="8"/>
  <c r="O282" i="8"/>
  <c r="O286" i="8"/>
  <c r="O290" i="8"/>
  <c r="O294" i="8"/>
  <c r="O298" i="8"/>
  <c r="O302" i="8"/>
  <c r="O306" i="8"/>
  <c r="O310" i="8"/>
  <c r="O314" i="8"/>
  <c r="O318" i="8"/>
  <c r="O322" i="8"/>
  <c r="O326" i="8"/>
  <c r="O330" i="8"/>
  <c r="O334" i="8"/>
  <c r="O338" i="8"/>
  <c r="O342" i="8"/>
  <c r="O346" i="8"/>
  <c r="O350" i="8"/>
  <c r="O354" i="8"/>
  <c r="O358" i="8"/>
  <c r="O362" i="8"/>
  <c r="O366" i="8"/>
  <c r="O370" i="8"/>
  <c r="O374" i="8"/>
  <c r="O378" i="8"/>
  <c r="O382" i="8"/>
  <c r="O386" i="8"/>
  <c r="O390" i="8"/>
  <c r="O394" i="8"/>
  <c r="O398" i="8"/>
  <c r="O402" i="8"/>
  <c r="O406" i="8"/>
  <c r="O410" i="8"/>
  <c r="O414" i="8"/>
  <c r="O418" i="8"/>
  <c r="O422" i="8"/>
  <c r="O426" i="8"/>
  <c r="O430" i="8"/>
  <c r="O434" i="8"/>
  <c r="O438" i="8"/>
  <c r="O442" i="8"/>
  <c r="O446" i="8"/>
  <c r="O450" i="8"/>
  <c r="O454" i="8"/>
  <c r="O458" i="8"/>
  <c r="O462" i="8"/>
  <c r="O466" i="8"/>
  <c r="O470" i="8"/>
  <c r="O474" i="8"/>
  <c r="O478" i="8"/>
  <c r="O482" i="8"/>
  <c r="O486" i="8"/>
  <c r="O490" i="8"/>
  <c r="O494" i="8"/>
  <c r="O498" i="8"/>
  <c r="O502" i="8"/>
  <c r="O506" i="8"/>
  <c r="O510" i="8"/>
  <c r="O514" i="8"/>
  <c r="O518" i="8"/>
  <c r="O522" i="8"/>
  <c r="O526" i="8"/>
  <c r="O530" i="8"/>
  <c r="O6" i="8"/>
  <c r="J4" i="6"/>
  <c r="Q10" i="8"/>
  <c r="Q6" i="8"/>
  <c r="P6" i="8"/>
  <c r="P10" i="8"/>
  <c r="O10" i="8"/>
  <c r="K2" i="6"/>
  <c r="K3" i="6"/>
  <c r="K4" i="6"/>
  <c r="K5" i="6"/>
  <c r="K6" i="6"/>
  <c r="K7" i="6"/>
  <c r="K8" i="6"/>
  <c r="K9" i="6"/>
  <c r="L4" i="6"/>
  <c r="J5" i="6"/>
  <c r="L5" i="6"/>
  <c r="J6" i="6"/>
  <c r="L6" i="6"/>
  <c r="J7" i="6"/>
  <c r="L7" i="6"/>
  <c r="J8" i="6"/>
  <c r="L8" i="6"/>
  <c r="J9" i="6"/>
  <c r="L9" i="6"/>
  <c r="L2" i="6"/>
  <c r="L3" i="6"/>
  <c r="G2" i="3"/>
  <c r="J13" i="6" s="1"/>
  <c r="B522" i="8"/>
  <c r="B523" i="8"/>
  <c r="E523" i="8" s="1"/>
  <c r="F523" i="8" s="1"/>
  <c r="B524" i="8"/>
  <c r="B526" i="8"/>
  <c r="B527" i="8"/>
  <c r="B528" i="8"/>
  <c r="B530" i="8"/>
  <c r="B531" i="8"/>
  <c r="E531" i="8" s="1"/>
  <c r="F531" i="8" s="1"/>
  <c r="B532" i="8"/>
  <c r="B438" i="8"/>
  <c r="B439" i="8"/>
  <c r="B440" i="8"/>
  <c r="B442" i="8"/>
  <c r="B443" i="8"/>
  <c r="B444" i="8"/>
  <c r="B446" i="8"/>
  <c r="B447" i="8"/>
  <c r="B448" i="8"/>
  <c r="B450" i="8"/>
  <c r="B451" i="8"/>
  <c r="B452" i="8"/>
  <c r="B454" i="8"/>
  <c r="B455" i="8"/>
  <c r="B456" i="8"/>
  <c r="B458" i="8"/>
  <c r="B459" i="8"/>
  <c r="B460" i="8"/>
  <c r="B462" i="8"/>
  <c r="B463" i="8"/>
  <c r="B464" i="8"/>
  <c r="B466" i="8"/>
  <c r="B467" i="8"/>
  <c r="B468" i="8"/>
  <c r="B470" i="8"/>
  <c r="B471" i="8"/>
  <c r="B472" i="8"/>
  <c r="B474" i="8"/>
  <c r="B475" i="8"/>
  <c r="B476" i="8"/>
  <c r="B478" i="8"/>
  <c r="B479" i="8"/>
  <c r="B480" i="8"/>
  <c r="B482" i="8"/>
  <c r="B483" i="8"/>
  <c r="B484" i="8"/>
  <c r="B486" i="8"/>
  <c r="B487" i="8"/>
  <c r="B488" i="8"/>
  <c r="B490" i="8"/>
  <c r="B491" i="8"/>
  <c r="B492" i="8"/>
  <c r="B494" i="8"/>
  <c r="B495" i="8"/>
  <c r="B496" i="8"/>
  <c r="B498" i="8"/>
  <c r="B499" i="8"/>
  <c r="B500" i="8"/>
  <c r="B502" i="8"/>
  <c r="B503" i="8"/>
  <c r="B504" i="8"/>
  <c r="B506" i="8"/>
  <c r="B507" i="8"/>
  <c r="B508" i="8"/>
  <c r="B510" i="8"/>
  <c r="B511" i="8"/>
  <c r="B512" i="8"/>
  <c r="B514" i="8"/>
  <c r="B515" i="8"/>
  <c r="B516" i="8"/>
  <c r="B518" i="8"/>
  <c r="E518" i="8" s="1"/>
  <c r="F518" i="8" s="1"/>
  <c r="B519" i="8"/>
  <c r="B520" i="8"/>
  <c r="B410" i="8"/>
  <c r="B411" i="8"/>
  <c r="B412" i="8"/>
  <c r="B414" i="8"/>
  <c r="B415" i="8"/>
  <c r="B416" i="8"/>
  <c r="B418" i="8"/>
  <c r="B419" i="8"/>
  <c r="B420" i="8"/>
  <c r="B422" i="8"/>
  <c r="B423" i="8"/>
  <c r="B424" i="8"/>
  <c r="B426" i="8"/>
  <c r="B427" i="8"/>
  <c r="B428" i="8"/>
  <c r="B430" i="8"/>
  <c r="B431" i="8"/>
  <c r="B432" i="8"/>
  <c r="B434" i="8"/>
  <c r="B435" i="8"/>
  <c r="B436" i="8"/>
  <c r="B54" i="8"/>
  <c r="B55" i="8"/>
  <c r="B56" i="8"/>
  <c r="B58" i="8"/>
  <c r="B59" i="8"/>
  <c r="B60" i="8"/>
  <c r="B62" i="8"/>
  <c r="B63" i="8"/>
  <c r="B64" i="8"/>
  <c r="B66" i="8"/>
  <c r="B67" i="8"/>
  <c r="B68" i="8"/>
  <c r="B70" i="8"/>
  <c r="B71" i="8"/>
  <c r="B72" i="8"/>
  <c r="B74" i="8"/>
  <c r="B75" i="8"/>
  <c r="B76" i="8"/>
  <c r="B78" i="8"/>
  <c r="B79" i="8"/>
  <c r="B80" i="8"/>
  <c r="B82" i="8"/>
  <c r="B83" i="8"/>
  <c r="B84" i="8"/>
  <c r="B86" i="8"/>
  <c r="B87" i="8"/>
  <c r="B88" i="8"/>
  <c r="B90" i="8"/>
  <c r="B91" i="8"/>
  <c r="B92" i="8"/>
  <c r="B94" i="8"/>
  <c r="B95" i="8"/>
  <c r="B96" i="8"/>
  <c r="B98" i="8"/>
  <c r="B99" i="8"/>
  <c r="B100" i="8"/>
  <c r="B102" i="8"/>
  <c r="B103" i="8"/>
  <c r="B104" i="8"/>
  <c r="B106" i="8"/>
  <c r="B107" i="8"/>
  <c r="B108" i="8"/>
  <c r="B110" i="8"/>
  <c r="B111" i="8"/>
  <c r="B112" i="8"/>
  <c r="B114" i="8"/>
  <c r="B115" i="8"/>
  <c r="B116" i="8"/>
  <c r="B118" i="8"/>
  <c r="B119" i="8"/>
  <c r="B120" i="8"/>
  <c r="B122" i="8"/>
  <c r="B123" i="8"/>
  <c r="B124" i="8"/>
  <c r="B126" i="8"/>
  <c r="B127" i="8"/>
  <c r="B128" i="8"/>
  <c r="B130" i="8"/>
  <c r="B131" i="8"/>
  <c r="B132" i="8"/>
  <c r="B134" i="8"/>
  <c r="B135" i="8"/>
  <c r="B136" i="8"/>
  <c r="B138" i="8"/>
  <c r="B139" i="8"/>
  <c r="B140" i="8"/>
  <c r="B142" i="8"/>
  <c r="B143" i="8"/>
  <c r="B144" i="8"/>
  <c r="B146" i="8"/>
  <c r="B147" i="8"/>
  <c r="B148" i="8"/>
  <c r="B150" i="8"/>
  <c r="B151" i="8"/>
  <c r="B152" i="8"/>
  <c r="B154" i="8"/>
  <c r="B155" i="8"/>
  <c r="B156" i="8"/>
  <c r="B158" i="8"/>
  <c r="B159" i="8"/>
  <c r="B160" i="8"/>
  <c r="B162" i="8"/>
  <c r="B163" i="8"/>
  <c r="B164" i="8"/>
  <c r="B166" i="8"/>
  <c r="B167" i="8"/>
  <c r="B168" i="8"/>
  <c r="B170" i="8"/>
  <c r="B171" i="8"/>
  <c r="B172" i="8"/>
  <c r="B174" i="8"/>
  <c r="B175" i="8"/>
  <c r="B176" i="8"/>
  <c r="B178" i="8"/>
  <c r="B179" i="8"/>
  <c r="B180" i="8"/>
  <c r="B182" i="8"/>
  <c r="B183" i="8"/>
  <c r="B184" i="8"/>
  <c r="B186" i="8"/>
  <c r="B187" i="8"/>
  <c r="B188" i="8"/>
  <c r="B190" i="8"/>
  <c r="B191" i="8"/>
  <c r="B192" i="8"/>
  <c r="B194" i="8"/>
  <c r="B195" i="8"/>
  <c r="B196" i="8"/>
  <c r="B198" i="8"/>
  <c r="B199" i="8"/>
  <c r="B200" i="8"/>
  <c r="B202" i="8"/>
  <c r="B203" i="8"/>
  <c r="B204" i="8"/>
  <c r="B206" i="8"/>
  <c r="B207" i="8"/>
  <c r="B208" i="8"/>
  <c r="B210" i="8"/>
  <c r="B211" i="8"/>
  <c r="B212" i="8"/>
  <c r="B214" i="8"/>
  <c r="B215" i="8"/>
  <c r="B216" i="8"/>
  <c r="B218" i="8"/>
  <c r="B219" i="8"/>
  <c r="B220" i="8"/>
  <c r="B222" i="8"/>
  <c r="B223" i="8"/>
  <c r="B224" i="8"/>
  <c r="B226" i="8"/>
  <c r="B227" i="8"/>
  <c r="B228" i="8"/>
  <c r="B230" i="8"/>
  <c r="B231" i="8"/>
  <c r="B232" i="8"/>
  <c r="B234" i="8"/>
  <c r="B235" i="8"/>
  <c r="B236" i="8"/>
  <c r="B238" i="8"/>
  <c r="B239" i="8"/>
  <c r="B240" i="8"/>
  <c r="B242" i="8"/>
  <c r="B243" i="8"/>
  <c r="B244" i="8"/>
  <c r="B246" i="8"/>
  <c r="B247" i="8"/>
  <c r="B248" i="8"/>
  <c r="B250" i="8"/>
  <c r="B251" i="8"/>
  <c r="B252" i="8"/>
  <c r="B254" i="8"/>
  <c r="B255" i="8"/>
  <c r="B256" i="8"/>
  <c r="B258" i="8"/>
  <c r="B259" i="8"/>
  <c r="B260" i="8"/>
  <c r="B262" i="8"/>
  <c r="B263" i="8"/>
  <c r="B264" i="8"/>
  <c r="B266" i="8"/>
  <c r="B267" i="8"/>
  <c r="B268" i="8"/>
  <c r="B270" i="8"/>
  <c r="B271" i="8"/>
  <c r="B272" i="8"/>
  <c r="B274" i="8"/>
  <c r="B275" i="8"/>
  <c r="B276" i="8"/>
  <c r="B278" i="8"/>
  <c r="B279" i="8"/>
  <c r="B280" i="8"/>
  <c r="B282" i="8"/>
  <c r="B283" i="8"/>
  <c r="B284" i="8"/>
  <c r="B286" i="8"/>
  <c r="B287" i="8"/>
  <c r="B288" i="8"/>
  <c r="B290" i="8"/>
  <c r="B291" i="8"/>
  <c r="B292" i="8"/>
  <c r="B294" i="8"/>
  <c r="B295" i="8"/>
  <c r="B296" i="8"/>
  <c r="B298" i="8"/>
  <c r="B299" i="8"/>
  <c r="B300" i="8"/>
  <c r="B302" i="8"/>
  <c r="B303" i="8"/>
  <c r="B304" i="8"/>
  <c r="B306" i="8"/>
  <c r="B307" i="8"/>
  <c r="B308" i="8"/>
  <c r="B310" i="8"/>
  <c r="B311" i="8"/>
  <c r="B312" i="8"/>
  <c r="B314" i="8"/>
  <c r="B315" i="8"/>
  <c r="B316" i="8"/>
  <c r="B318" i="8"/>
  <c r="B319" i="8"/>
  <c r="B320" i="8"/>
  <c r="B322" i="8"/>
  <c r="B323" i="8"/>
  <c r="B324" i="8"/>
  <c r="B326" i="8"/>
  <c r="B327" i="8"/>
  <c r="B328" i="8"/>
  <c r="B330" i="8"/>
  <c r="B331" i="8"/>
  <c r="B332" i="8"/>
  <c r="B334" i="8"/>
  <c r="B335" i="8"/>
  <c r="B336" i="8"/>
  <c r="B338" i="8"/>
  <c r="B339" i="8"/>
  <c r="B340" i="8"/>
  <c r="B342" i="8"/>
  <c r="B343" i="8"/>
  <c r="B344" i="8"/>
  <c r="B346" i="8"/>
  <c r="B347" i="8"/>
  <c r="B348" i="8"/>
  <c r="B350" i="8"/>
  <c r="B351" i="8"/>
  <c r="B352" i="8"/>
  <c r="B354" i="8"/>
  <c r="B355" i="8"/>
  <c r="B356" i="8"/>
  <c r="B358" i="8"/>
  <c r="B359" i="8"/>
  <c r="B360" i="8"/>
  <c r="B362" i="8"/>
  <c r="B363" i="8"/>
  <c r="B364" i="8"/>
  <c r="B366" i="8"/>
  <c r="B367" i="8"/>
  <c r="B368" i="8"/>
  <c r="B370" i="8"/>
  <c r="B371" i="8"/>
  <c r="B372" i="8"/>
  <c r="B374" i="8"/>
  <c r="B375" i="8"/>
  <c r="B376" i="8"/>
  <c r="B378" i="8"/>
  <c r="B379" i="8"/>
  <c r="B380" i="8"/>
  <c r="B382" i="8"/>
  <c r="B383" i="8"/>
  <c r="B384" i="8"/>
  <c r="B386" i="8"/>
  <c r="B387" i="8"/>
  <c r="B388" i="8"/>
  <c r="B390" i="8"/>
  <c r="B391" i="8"/>
  <c r="B392" i="8"/>
  <c r="B394" i="8"/>
  <c r="B395" i="8"/>
  <c r="B396" i="8"/>
  <c r="B398" i="8"/>
  <c r="B399" i="8"/>
  <c r="B400" i="8"/>
  <c r="B402" i="8"/>
  <c r="B403" i="8"/>
  <c r="B404" i="8"/>
  <c r="B406" i="8"/>
  <c r="B407" i="8"/>
  <c r="B408" i="8"/>
  <c r="B46" i="8"/>
  <c r="B47" i="8"/>
  <c r="B48" i="8"/>
  <c r="B50" i="8"/>
  <c r="B51" i="8"/>
  <c r="B52" i="8"/>
  <c r="B42" i="8"/>
  <c r="B43" i="8"/>
  <c r="B44" i="8"/>
  <c r="B38" i="8"/>
  <c r="B39" i="8"/>
  <c r="B40" i="8"/>
  <c r="B34" i="8"/>
  <c r="B35" i="8"/>
  <c r="B36" i="8"/>
  <c r="B30" i="8"/>
  <c r="B31" i="8"/>
  <c r="B32" i="8"/>
  <c r="B22" i="8"/>
  <c r="B23" i="8"/>
  <c r="B24" i="8"/>
  <c r="B26" i="8"/>
  <c r="B27" i="8"/>
  <c r="B28" i="8"/>
  <c r="B6" i="8"/>
  <c r="B7" i="8"/>
  <c r="B8" i="8"/>
  <c r="B10" i="8"/>
  <c r="B11" i="8"/>
  <c r="B12" i="8"/>
  <c r="B14" i="8"/>
  <c r="B15" i="8"/>
  <c r="B16" i="8"/>
  <c r="B18" i="8"/>
  <c r="B19" i="8"/>
  <c r="B20" i="8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M7" i="8" l="1"/>
  <c r="K15" i="8"/>
  <c r="K17" i="8" s="1"/>
  <c r="M15" i="8"/>
  <c r="M17" i="8" s="1"/>
  <c r="M11" i="8"/>
  <c r="M13" i="8" s="1"/>
  <c r="M6" i="8"/>
  <c r="I11" i="8"/>
  <c r="I13" i="8" s="1"/>
  <c r="K11" i="8"/>
  <c r="K13" i="8" s="1"/>
  <c r="K7" i="8"/>
  <c r="K6" i="8"/>
  <c r="I6" i="8"/>
  <c r="J17" i="6"/>
  <c r="I15" i="8" s="1"/>
  <c r="I17" i="8" s="1"/>
  <c r="J3" i="6"/>
  <c r="I7" i="8" s="1"/>
  <c r="E27" i="8"/>
  <c r="F27" i="8" s="1"/>
  <c r="E402" i="8"/>
  <c r="E391" i="8"/>
  <c r="F391" i="8" s="1"/>
  <c r="E380" i="8"/>
  <c r="F380" i="8" s="1"/>
  <c r="G380" i="8" s="1"/>
  <c r="E370" i="8"/>
  <c r="F370" i="8" s="1"/>
  <c r="E354" i="8"/>
  <c r="F354" i="8" s="1"/>
  <c r="E338" i="8"/>
  <c r="F338" i="8" s="1"/>
  <c r="E316" i="8"/>
  <c r="F316" i="8" s="1"/>
  <c r="G316" i="8" s="1"/>
  <c r="E306" i="8"/>
  <c r="F306" i="8" s="1"/>
  <c r="E290" i="8"/>
  <c r="E274" i="8"/>
  <c r="F274" i="8" s="1"/>
  <c r="G274" i="8" s="1"/>
  <c r="E263" i="8"/>
  <c r="F263" i="8" s="1"/>
  <c r="E247" i="8"/>
  <c r="F247" i="8" s="1"/>
  <c r="G247" i="8" s="1"/>
  <c r="E236" i="8"/>
  <c r="F236" i="8" s="1"/>
  <c r="G236" i="8" s="1"/>
  <c r="E220" i="8"/>
  <c r="F220" i="8" s="1"/>
  <c r="E194" i="8"/>
  <c r="F194" i="8" s="1"/>
  <c r="E108" i="8"/>
  <c r="F108" i="8" s="1"/>
  <c r="G108" i="8" s="1"/>
  <c r="E400" i="8"/>
  <c r="E395" i="8"/>
  <c r="F395" i="8" s="1"/>
  <c r="G395" i="8" s="1"/>
  <c r="E390" i="8"/>
  <c r="F390" i="8" s="1"/>
  <c r="E358" i="8"/>
  <c r="F358" i="8" s="1"/>
  <c r="E352" i="8"/>
  <c r="F352" i="8" s="1"/>
  <c r="E347" i="8"/>
  <c r="F347" i="8" s="1"/>
  <c r="E336" i="8"/>
  <c r="F336" i="8" s="1"/>
  <c r="E331" i="8"/>
  <c r="F331" i="8" s="1"/>
  <c r="E326" i="8"/>
  <c r="F326" i="8" s="1"/>
  <c r="E315" i="8"/>
  <c r="F315" i="8" s="1"/>
  <c r="E310" i="8"/>
  <c r="F310" i="8" s="1"/>
  <c r="E304" i="8"/>
  <c r="F304" i="8" s="1"/>
  <c r="E294" i="8"/>
  <c r="F294" i="8" s="1"/>
  <c r="E288" i="8"/>
  <c r="F288" i="8" s="1"/>
  <c r="G288" i="8" s="1"/>
  <c r="E283" i="8"/>
  <c r="F283" i="8" s="1"/>
  <c r="E272" i="8"/>
  <c r="F272" i="8" s="1"/>
  <c r="E267" i="8"/>
  <c r="F267" i="8" s="1"/>
  <c r="E262" i="8"/>
  <c r="F262" i="8" s="1"/>
  <c r="E256" i="8"/>
  <c r="F256" i="8" s="1"/>
  <c r="G256" i="8" s="1"/>
  <c r="E251" i="8"/>
  <c r="F251" i="8" s="1"/>
  <c r="E246" i="8"/>
  <c r="E240" i="8"/>
  <c r="F240" i="8" s="1"/>
  <c r="E235" i="8"/>
  <c r="F235" i="8" s="1"/>
  <c r="G235" i="8" s="1"/>
  <c r="E230" i="8"/>
  <c r="F230" i="8" s="1"/>
  <c r="E224" i="8"/>
  <c r="F224" i="8" s="1"/>
  <c r="E219" i="8"/>
  <c r="F219" i="8" s="1"/>
  <c r="E187" i="8"/>
  <c r="F187" i="8" s="1"/>
  <c r="G187" i="8" s="1"/>
  <c r="E176" i="8"/>
  <c r="F176" i="8" s="1"/>
  <c r="E166" i="8"/>
  <c r="F166" i="8" s="1"/>
  <c r="E155" i="8"/>
  <c r="F155" i="8" s="1"/>
  <c r="G155" i="8" s="1"/>
  <c r="E144" i="8"/>
  <c r="F144" i="8" s="1"/>
  <c r="E134" i="8"/>
  <c r="F134" i="8" s="1"/>
  <c r="E123" i="8"/>
  <c r="F123" i="8" s="1"/>
  <c r="E112" i="8"/>
  <c r="F112" i="8" s="1"/>
  <c r="G112" i="8" s="1"/>
  <c r="E102" i="8"/>
  <c r="F102" i="8" s="1"/>
  <c r="E91" i="8"/>
  <c r="F91" i="8" s="1"/>
  <c r="E422" i="8"/>
  <c r="F422" i="8" s="1"/>
  <c r="E416" i="8"/>
  <c r="F416" i="8" s="1"/>
  <c r="G416" i="8" s="1"/>
  <c r="E411" i="8"/>
  <c r="F411" i="8" s="1"/>
  <c r="G411" i="8" s="1"/>
  <c r="E528" i="8"/>
  <c r="F528" i="8" s="1"/>
  <c r="G528" i="8" s="1"/>
  <c r="E48" i="8"/>
  <c r="F48" i="8" s="1"/>
  <c r="G48" i="8" s="1"/>
  <c r="E348" i="8"/>
  <c r="E322" i="8"/>
  <c r="F322" i="8" s="1"/>
  <c r="E300" i="8"/>
  <c r="F300" i="8" s="1"/>
  <c r="G300" i="8" s="1"/>
  <c r="E284" i="8"/>
  <c r="F284" i="8" s="1"/>
  <c r="G284" i="8" s="1"/>
  <c r="E268" i="8"/>
  <c r="F268" i="8" s="1"/>
  <c r="E252" i="8"/>
  <c r="F252" i="8" s="1"/>
  <c r="E231" i="8"/>
  <c r="F231" i="8" s="1"/>
  <c r="G231" i="8" s="1"/>
  <c r="E215" i="8"/>
  <c r="F215" i="8" s="1"/>
  <c r="G215" i="8" s="1"/>
  <c r="E204" i="8"/>
  <c r="F204" i="8" s="1"/>
  <c r="E188" i="8"/>
  <c r="F188" i="8" s="1"/>
  <c r="E178" i="8"/>
  <c r="F178" i="8" s="1"/>
  <c r="E167" i="8"/>
  <c r="F167" i="8" s="1"/>
  <c r="E156" i="8"/>
  <c r="F156" i="8" s="1"/>
  <c r="E146" i="8"/>
  <c r="F146" i="8" s="1"/>
  <c r="E135" i="8"/>
  <c r="F135" i="8" s="1"/>
  <c r="E119" i="8"/>
  <c r="F119" i="8" s="1"/>
  <c r="G119" i="8" s="1"/>
  <c r="E103" i="8"/>
  <c r="F103" i="8" s="1"/>
  <c r="G103" i="8" s="1"/>
  <c r="E66" i="8"/>
  <c r="F66" i="8" s="1"/>
  <c r="E476" i="8"/>
  <c r="F476" i="8" s="1"/>
  <c r="E38" i="8"/>
  <c r="F38" i="8" s="1"/>
  <c r="E379" i="8"/>
  <c r="F379" i="8" s="1"/>
  <c r="G379" i="8" s="1"/>
  <c r="E374" i="8"/>
  <c r="F374" i="8" s="1"/>
  <c r="E368" i="8"/>
  <c r="F368" i="8" s="1"/>
  <c r="E208" i="8"/>
  <c r="F208" i="8" s="1"/>
  <c r="E198" i="8"/>
  <c r="F198" i="8" s="1"/>
  <c r="G198" i="8" s="1"/>
  <c r="E80" i="8"/>
  <c r="F80" i="8" s="1"/>
  <c r="G80" i="8" s="1"/>
  <c r="E70" i="8"/>
  <c r="F70" i="8" s="1"/>
  <c r="E59" i="8"/>
  <c r="F59" i="8" s="1"/>
  <c r="E432" i="8"/>
  <c r="F432" i="8" s="1"/>
  <c r="G432" i="8" s="1"/>
  <c r="E512" i="8"/>
  <c r="F512" i="8" s="1"/>
  <c r="E507" i="8"/>
  <c r="F507" i="8" s="1"/>
  <c r="G507" i="8" s="1"/>
  <c r="E502" i="8"/>
  <c r="F502" i="8" s="1"/>
  <c r="E496" i="8"/>
  <c r="F496" i="8" s="1"/>
  <c r="E491" i="8"/>
  <c r="F491" i="8" s="1"/>
  <c r="E486" i="8"/>
  <c r="F486" i="8" s="1"/>
  <c r="E480" i="8"/>
  <c r="F480" i="8" s="1"/>
  <c r="E475" i="8"/>
  <c r="F475" i="8" s="1"/>
  <c r="G475" i="8" s="1"/>
  <c r="E470" i="8"/>
  <c r="F470" i="8" s="1"/>
  <c r="E464" i="8"/>
  <c r="F464" i="8" s="1"/>
  <c r="G464" i="8" s="1"/>
  <c r="E459" i="8"/>
  <c r="F459" i="8" s="1"/>
  <c r="E454" i="8"/>
  <c r="F454" i="8" s="1"/>
  <c r="E443" i="8"/>
  <c r="F443" i="8" s="1"/>
  <c r="E438" i="8"/>
  <c r="F438" i="8" s="1"/>
  <c r="E16" i="8"/>
  <c r="F16" i="8" s="1"/>
  <c r="G16" i="8" s="1"/>
  <c r="E34" i="8"/>
  <c r="F34" i="8" s="1"/>
  <c r="E44" i="8"/>
  <c r="F44" i="8" s="1"/>
  <c r="G44" i="8" s="1"/>
  <c r="E404" i="8"/>
  <c r="F404" i="8" s="1"/>
  <c r="E394" i="8"/>
  <c r="F394" i="8" s="1"/>
  <c r="G394" i="8" s="1"/>
  <c r="E388" i="8"/>
  <c r="F388" i="8" s="1"/>
  <c r="E383" i="8"/>
  <c r="F383" i="8" s="1"/>
  <c r="E351" i="8"/>
  <c r="F351" i="8" s="1"/>
  <c r="E346" i="8"/>
  <c r="F346" i="8" s="1"/>
  <c r="G346" i="8" s="1"/>
  <c r="E340" i="8"/>
  <c r="F340" i="8" s="1"/>
  <c r="E330" i="8"/>
  <c r="F330" i="8" s="1"/>
  <c r="E324" i="8"/>
  <c r="F324" i="8" s="1"/>
  <c r="E319" i="8"/>
  <c r="F319" i="8" s="1"/>
  <c r="E308" i="8"/>
  <c r="F308" i="8" s="1"/>
  <c r="E303" i="8"/>
  <c r="F303" i="8" s="1"/>
  <c r="E298" i="8"/>
  <c r="F298" i="8" s="1"/>
  <c r="E287" i="8"/>
  <c r="F287" i="8" s="1"/>
  <c r="E282" i="8"/>
  <c r="F282" i="8" s="1"/>
  <c r="G282" i="8" s="1"/>
  <c r="E276" i="8"/>
  <c r="F276" i="8" s="1"/>
  <c r="G276" i="8" s="1"/>
  <c r="E266" i="8"/>
  <c r="F266" i="8" s="1"/>
  <c r="E436" i="8"/>
  <c r="F436" i="8" s="1"/>
  <c r="G436" i="8" s="1"/>
  <c r="E431" i="8"/>
  <c r="F431" i="8" s="1"/>
  <c r="E426" i="8"/>
  <c r="F426" i="8" s="1"/>
  <c r="E415" i="8"/>
  <c r="F415" i="8" s="1"/>
  <c r="G415" i="8" s="1"/>
  <c r="E410" i="8"/>
  <c r="F410" i="8" s="1"/>
  <c r="E458" i="8"/>
  <c r="F458" i="8" s="1"/>
  <c r="E452" i="8"/>
  <c r="F452" i="8" s="1"/>
  <c r="G452" i="8" s="1"/>
  <c r="E447" i="8"/>
  <c r="F447" i="8" s="1"/>
  <c r="G447" i="8" s="1"/>
  <c r="E22" i="8"/>
  <c r="F22" i="8" s="1"/>
  <c r="E39" i="8"/>
  <c r="F39" i="8" s="1"/>
  <c r="G39" i="8" s="1"/>
  <c r="E407" i="8"/>
  <c r="F407" i="8" s="1"/>
  <c r="E396" i="8"/>
  <c r="F396" i="8" s="1"/>
  <c r="E386" i="8"/>
  <c r="F386" i="8" s="1"/>
  <c r="E375" i="8"/>
  <c r="F375" i="8" s="1"/>
  <c r="E364" i="8"/>
  <c r="F364" i="8" s="1"/>
  <c r="G364" i="8" s="1"/>
  <c r="E359" i="8"/>
  <c r="F359" i="8" s="1"/>
  <c r="E343" i="8"/>
  <c r="F343" i="8" s="1"/>
  <c r="E332" i="8"/>
  <c r="F332" i="8" s="1"/>
  <c r="G332" i="8" s="1"/>
  <c r="E327" i="8"/>
  <c r="F327" i="8" s="1"/>
  <c r="E311" i="8"/>
  <c r="F311" i="8" s="1"/>
  <c r="E295" i="8"/>
  <c r="F295" i="8" s="1"/>
  <c r="E279" i="8"/>
  <c r="F279" i="8" s="1"/>
  <c r="E242" i="8"/>
  <c r="F242" i="8" s="1"/>
  <c r="E226" i="8"/>
  <c r="F226" i="8" s="1"/>
  <c r="G226" i="8" s="1"/>
  <c r="E210" i="8"/>
  <c r="F210" i="8" s="1"/>
  <c r="G210" i="8" s="1"/>
  <c r="E199" i="8"/>
  <c r="F199" i="8" s="1"/>
  <c r="E183" i="8"/>
  <c r="F183" i="8" s="1"/>
  <c r="E172" i="8"/>
  <c r="F172" i="8" s="1"/>
  <c r="E162" i="8"/>
  <c r="F162" i="8" s="1"/>
  <c r="E151" i="8"/>
  <c r="F151" i="8" s="1"/>
  <c r="E140" i="8"/>
  <c r="F140" i="8" s="1"/>
  <c r="E130" i="8"/>
  <c r="F130" i="8" s="1"/>
  <c r="E124" i="8"/>
  <c r="F124" i="8" s="1"/>
  <c r="G124" i="8" s="1"/>
  <c r="E114" i="8"/>
  <c r="F114" i="8" s="1"/>
  <c r="E98" i="8"/>
  <c r="F98" i="8" s="1"/>
  <c r="E92" i="8"/>
  <c r="F92" i="8" s="1"/>
  <c r="G92" i="8" s="1"/>
  <c r="E87" i="8"/>
  <c r="F87" i="8" s="1"/>
  <c r="G87" i="8" s="1"/>
  <c r="E82" i="8"/>
  <c r="F82" i="8" s="1"/>
  <c r="E76" i="8"/>
  <c r="F76" i="8" s="1"/>
  <c r="G76" i="8" s="1"/>
  <c r="E71" i="8"/>
  <c r="F71" i="8" s="1"/>
  <c r="G71" i="8" s="1"/>
  <c r="E60" i="8"/>
  <c r="F60" i="8" s="1"/>
  <c r="G60" i="8" s="1"/>
  <c r="E55" i="8"/>
  <c r="F55" i="8" s="1"/>
  <c r="G55" i="8" s="1"/>
  <c r="E434" i="8"/>
  <c r="F434" i="8" s="1"/>
  <c r="E428" i="8"/>
  <c r="F428" i="8" s="1"/>
  <c r="G428" i="8" s="1"/>
  <c r="E423" i="8"/>
  <c r="F423" i="8" s="1"/>
  <c r="E418" i="8"/>
  <c r="F418" i="8" s="1"/>
  <c r="E412" i="8"/>
  <c r="F412" i="8" s="1"/>
  <c r="G412" i="8" s="1"/>
  <c r="E519" i="8"/>
  <c r="F519" i="8" s="1"/>
  <c r="G519" i="8" s="1"/>
  <c r="E514" i="8"/>
  <c r="F514" i="8" s="1"/>
  <c r="E508" i="8"/>
  <c r="F508" i="8" s="1"/>
  <c r="E503" i="8"/>
  <c r="F503" i="8" s="1"/>
  <c r="G503" i="8" s="1"/>
  <c r="E498" i="8"/>
  <c r="F498" i="8" s="1"/>
  <c r="E492" i="8"/>
  <c r="F492" i="8" s="1"/>
  <c r="E487" i="8"/>
  <c r="F487" i="8" s="1"/>
  <c r="G487" i="8" s="1"/>
  <c r="E482" i="8"/>
  <c r="F482" i="8" s="1"/>
  <c r="E471" i="8"/>
  <c r="F471" i="8" s="1"/>
  <c r="G471" i="8" s="1"/>
  <c r="E466" i="8"/>
  <c r="F466" i="8" s="1"/>
  <c r="E460" i="8"/>
  <c r="F460" i="8" s="1"/>
  <c r="G460" i="8" s="1"/>
  <c r="E455" i="8"/>
  <c r="F455" i="8" s="1"/>
  <c r="E450" i="8"/>
  <c r="F450" i="8" s="1"/>
  <c r="E444" i="8"/>
  <c r="F444" i="8" s="1"/>
  <c r="G444" i="8" s="1"/>
  <c r="E439" i="8"/>
  <c r="F439" i="8" s="1"/>
  <c r="E530" i="8"/>
  <c r="F530" i="8" s="1"/>
  <c r="E524" i="8"/>
  <c r="F524" i="8" s="1"/>
  <c r="E372" i="8"/>
  <c r="F372" i="8" s="1"/>
  <c r="E367" i="8"/>
  <c r="F367" i="8" s="1"/>
  <c r="E362" i="8"/>
  <c r="F362" i="8" s="1"/>
  <c r="G362" i="8" s="1"/>
  <c r="E23" i="8"/>
  <c r="F23" i="8" s="1"/>
  <c r="G23" i="8" s="1"/>
  <c r="E254" i="8"/>
  <c r="F254" i="8" s="1"/>
  <c r="E520" i="8"/>
  <c r="F520" i="8" s="1"/>
  <c r="E515" i="8"/>
  <c r="F515" i="8" s="1"/>
  <c r="E510" i="8"/>
  <c r="F510" i="8" s="1"/>
  <c r="E504" i="8"/>
  <c r="F504" i="8" s="1"/>
  <c r="E499" i="8"/>
  <c r="F499" i="8" s="1"/>
  <c r="G499" i="8" s="1"/>
  <c r="E494" i="8"/>
  <c r="F494" i="8" s="1"/>
  <c r="E488" i="8"/>
  <c r="F488" i="8" s="1"/>
  <c r="E483" i="8"/>
  <c r="F483" i="8" s="1"/>
  <c r="E478" i="8"/>
  <c r="F478" i="8" s="1"/>
  <c r="E472" i="8"/>
  <c r="F472" i="8" s="1"/>
  <c r="E467" i="8"/>
  <c r="F467" i="8" s="1"/>
  <c r="G467" i="8" s="1"/>
  <c r="E526" i="8"/>
  <c r="F526" i="8" s="1"/>
  <c r="E18" i="8"/>
  <c r="F18" i="8" s="1"/>
  <c r="E26" i="8"/>
  <c r="F26" i="8" s="1"/>
  <c r="E32" i="8"/>
  <c r="F32" i="8" s="1"/>
  <c r="G32" i="8" s="1"/>
  <c r="E35" i="8"/>
  <c r="F35" i="8" s="1"/>
  <c r="E160" i="8"/>
  <c r="F160" i="8" s="1"/>
  <c r="E128" i="8"/>
  <c r="F128" i="8" s="1"/>
  <c r="E107" i="8"/>
  <c r="F107" i="8" s="1"/>
  <c r="E86" i="8"/>
  <c r="F86" i="8" s="1"/>
  <c r="E54" i="8"/>
  <c r="F54" i="8" s="1"/>
  <c r="E378" i="8"/>
  <c r="E356" i="8"/>
  <c r="F356" i="8" s="1"/>
  <c r="G356" i="8" s="1"/>
  <c r="E292" i="8"/>
  <c r="F292" i="8" s="1"/>
  <c r="G292" i="8" s="1"/>
  <c r="E271" i="8"/>
  <c r="F271" i="8" s="1"/>
  <c r="E255" i="8"/>
  <c r="F255" i="8" s="1"/>
  <c r="E250" i="8"/>
  <c r="F250" i="8" s="1"/>
  <c r="E244" i="8"/>
  <c r="E239" i="8"/>
  <c r="F239" i="8" s="1"/>
  <c r="G239" i="8" s="1"/>
  <c r="E234" i="8"/>
  <c r="E228" i="8"/>
  <c r="F228" i="8" s="1"/>
  <c r="E223" i="8"/>
  <c r="F223" i="8" s="1"/>
  <c r="G223" i="8" s="1"/>
  <c r="E218" i="8"/>
  <c r="F218" i="8" s="1"/>
  <c r="E212" i="8"/>
  <c r="E207" i="8"/>
  <c r="F207" i="8" s="1"/>
  <c r="G207" i="8" s="1"/>
  <c r="E202" i="8"/>
  <c r="F202" i="8" s="1"/>
  <c r="G202" i="8" s="1"/>
  <c r="E196" i="8"/>
  <c r="F196" i="8" s="1"/>
  <c r="E191" i="8"/>
  <c r="F191" i="8" s="1"/>
  <c r="G191" i="8" s="1"/>
  <c r="E186" i="8"/>
  <c r="F186" i="8" s="1"/>
  <c r="E180" i="8"/>
  <c r="F180" i="8" s="1"/>
  <c r="E175" i="8"/>
  <c r="F175" i="8" s="1"/>
  <c r="G175" i="8" s="1"/>
  <c r="E170" i="8"/>
  <c r="F170" i="8" s="1"/>
  <c r="G170" i="8" s="1"/>
  <c r="E164" i="8"/>
  <c r="F164" i="8" s="1"/>
  <c r="E159" i="8"/>
  <c r="F159" i="8" s="1"/>
  <c r="G159" i="8" s="1"/>
  <c r="E154" i="8"/>
  <c r="F154" i="8" s="1"/>
  <c r="E148" i="8"/>
  <c r="F148" i="8" s="1"/>
  <c r="E143" i="8"/>
  <c r="F143" i="8" s="1"/>
  <c r="G143" i="8" s="1"/>
  <c r="E138" i="8"/>
  <c r="E132" i="8"/>
  <c r="F132" i="8" s="1"/>
  <c r="E127" i="8"/>
  <c r="F127" i="8" s="1"/>
  <c r="G127" i="8" s="1"/>
  <c r="E122" i="8"/>
  <c r="F122" i="8" s="1"/>
  <c r="E116" i="8"/>
  <c r="F116" i="8" s="1"/>
  <c r="E111" i="8"/>
  <c r="F111" i="8" s="1"/>
  <c r="E106" i="8"/>
  <c r="F106" i="8" s="1"/>
  <c r="E100" i="8"/>
  <c r="F100" i="8" s="1"/>
  <c r="E95" i="8"/>
  <c r="F95" i="8" s="1"/>
  <c r="E90" i="8"/>
  <c r="E84" i="8"/>
  <c r="F84" i="8" s="1"/>
  <c r="E79" i="8"/>
  <c r="F79" i="8" s="1"/>
  <c r="E74" i="8"/>
  <c r="F74" i="8" s="1"/>
  <c r="E68" i="8"/>
  <c r="F68" i="8" s="1"/>
  <c r="E63" i="8"/>
  <c r="F63" i="8" s="1"/>
  <c r="E58" i="8"/>
  <c r="F58" i="8" s="1"/>
  <c r="E420" i="8"/>
  <c r="F420" i="8" s="1"/>
  <c r="G420" i="8" s="1"/>
  <c r="E52" i="8"/>
  <c r="F52" i="8" s="1"/>
  <c r="E47" i="8"/>
  <c r="F47" i="8" s="1"/>
  <c r="E406" i="8"/>
  <c r="F406" i="8" s="1"/>
  <c r="E384" i="8"/>
  <c r="F384" i="8" s="1"/>
  <c r="E363" i="8"/>
  <c r="F363" i="8" s="1"/>
  <c r="E342" i="8"/>
  <c r="F342" i="8" s="1"/>
  <c r="E320" i="8"/>
  <c r="F320" i="8" s="1"/>
  <c r="E299" i="8"/>
  <c r="F299" i="8" s="1"/>
  <c r="E278" i="8"/>
  <c r="F278" i="8" s="1"/>
  <c r="E214" i="8"/>
  <c r="F214" i="8" s="1"/>
  <c r="G214" i="8" s="1"/>
  <c r="E203" i="8"/>
  <c r="F203" i="8" s="1"/>
  <c r="G203" i="8" s="1"/>
  <c r="E192" i="8"/>
  <c r="F192" i="8" s="1"/>
  <c r="E182" i="8"/>
  <c r="F182" i="8" s="1"/>
  <c r="G182" i="8" s="1"/>
  <c r="E171" i="8"/>
  <c r="F171" i="8" s="1"/>
  <c r="G171" i="8" s="1"/>
  <c r="E150" i="8"/>
  <c r="F150" i="8" s="1"/>
  <c r="G150" i="8" s="1"/>
  <c r="E139" i="8"/>
  <c r="F139" i="8" s="1"/>
  <c r="G139" i="8" s="1"/>
  <c r="E118" i="8"/>
  <c r="F118" i="8" s="1"/>
  <c r="E96" i="8"/>
  <c r="F96" i="8" s="1"/>
  <c r="G96" i="8" s="1"/>
  <c r="E75" i="8"/>
  <c r="F75" i="8" s="1"/>
  <c r="E64" i="8"/>
  <c r="F64" i="8" s="1"/>
  <c r="G64" i="8" s="1"/>
  <c r="E427" i="8"/>
  <c r="F427" i="8" s="1"/>
  <c r="E448" i="8"/>
  <c r="F448" i="8" s="1"/>
  <c r="E24" i="8"/>
  <c r="F24" i="8" s="1"/>
  <c r="E31" i="8"/>
  <c r="F31" i="8" s="1"/>
  <c r="E51" i="8"/>
  <c r="F51" i="8" s="1"/>
  <c r="E46" i="8"/>
  <c r="E399" i="8"/>
  <c r="F399" i="8" s="1"/>
  <c r="E335" i="8"/>
  <c r="F335" i="8" s="1"/>
  <c r="E314" i="8"/>
  <c r="F314" i="8" s="1"/>
  <c r="G314" i="8" s="1"/>
  <c r="E516" i="8"/>
  <c r="F516" i="8" s="1"/>
  <c r="E511" i="8"/>
  <c r="F511" i="8" s="1"/>
  <c r="G511" i="8" s="1"/>
  <c r="E506" i="8"/>
  <c r="F506" i="8" s="1"/>
  <c r="E500" i="8"/>
  <c r="F500" i="8" s="1"/>
  <c r="E495" i="8"/>
  <c r="F495" i="8" s="1"/>
  <c r="G495" i="8" s="1"/>
  <c r="E490" i="8"/>
  <c r="F490" i="8" s="1"/>
  <c r="E484" i="8"/>
  <c r="F484" i="8" s="1"/>
  <c r="E479" i="8"/>
  <c r="F479" i="8" s="1"/>
  <c r="G479" i="8" s="1"/>
  <c r="E474" i="8"/>
  <c r="F474" i="8" s="1"/>
  <c r="E468" i="8"/>
  <c r="F468" i="8" s="1"/>
  <c r="E463" i="8"/>
  <c r="F463" i="8" s="1"/>
  <c r="E442" i="8"/>
  <c r="F442" i="8" s="1"/>
  <c r="E532" i="8"/>
  <c r="F532" i="8" s="1"/>
  <c r="E527" i="8"/>
  <c r="F527" i="8" s="1"/>
  <c r="G527" i="8" s="1"/>
  <c r="E522" i="8"/>
  <c r="F522" i="8" s="1"/>
  <c r="E20" i="8"/>
  <c r="F20" i="8" s="1"/>
  <c r="E15" i="8"/>
  <c r="F15" i="8" s="1"/>
  <c r="E10" i="8"/>
  <c r="F10" i="8" s="1"/>
  <c r="E28" i="8"/>
  <c r="F28" i="8" s="1"/>
  <c r="G28" i="8" s="1"/>
  <c r="E30" i="8"/>
  <c r="F30" i="8" s="1"/>
  <c r="E40" i="8"/>
  <c r="F40" i="8" s="1"/>
  <c r="G40" i="8" s="1"/>
  <c r="E43" i="8"/>
  <c r="F43" i="8" s="1"/>
  <c r="E50" i="8"/>
  <c r="F50" i="8" s="1"/>
  <c r="E408" i="8"/>
  <c r="F408" i="8" s="1"/>
  <c r="G408" i="8" s="1"/>
  <c r="E403" i="8"/>
  <c r="F403" i="8" s="1"/>
  <c r="E398" i="8"/>
  <c r="F398" i="8" s="1"/>
  <c r="G398" i="8" s="1"/>
  <c r="E392" i="8"/>
  <c r="F392" i="8" s="1"/>
  <c r="G392" i="8" s="1"/>
  <c r="E387" i="8"/>
  <c r="E382" i="8"/>
  <c r="F382" i="8" s="1"/>
  <c r="E376" i="8"/>
  <c r="F376" i="8" s="1"/>
  <c r="G376" i="8" s="1"/>
  <c r="E371" i="8"/>
  <c r="E366" i="8"/>
  <c r="F366" i="8" s="1"/>
  <c r="E360" i="8"/>
  <c r="F360" i="8" s="1"/>
  <c r="G360" i="8" s="1"/>
  <c r="E355" i="8"/>
  <c r="E350" i="8"/>
  <c r="F350" i="8" s="1"/>
  <c r="E344" i="8"/>
  <c r="F344" i="8" s="1"/>
  <c r="G344" i="8" s="1"/>
  <c r="E339" i="8"/>
  <c r="F339" i="8" s="1"/>
  <c r="G339" i="8" s="1"/>
  <c r="E334" i="8"/>
  <c r="F334" i="8" s="1"/>
  <c r="E328" i="8"/>
  <c r="F328" i="8" s="1"/>
  <c r="G328" i="8" s="1"/>
  <c r="E323" i="8"/>
  <c r="F323" i="8" s="1"/>
  <c r="G323" i="8" s="1"/>
  <c r="E318" i="8"/>
  <c r="F318" i="8" s="1"/>
  <c r="E312" i="8"/>
  <c r="F312" i="8" s="1"/>
  <c r="G312" i="8" s="1"/>
  <c r="E307" i="8"/>
  <c r="E302" i="8"/>
  <c r="F302" i="8" s="1"/>
  <c r="E296" i="8"/>
  <c r="F296" i="8" s="1"/>
  <c r="G296" i="8" s="1"/>
  <c r="E291" i="8"/>
  <c r="E286" i="8"/>
  <c r="F286" i="8" s="1"/>
  <c r="E280" i="8"/>
  <c r="F280" i="8" s="1"/>
  <c r="G280" i="8" s="1"/>
  <c r="E275" i="8"/>
  <c r="F275" i="8" s="1"/>
  <c r="G275" i="8" s="1"/>
  <c r="E270" i="8"/>
  <c r="F270" i="8" s="1"/>
  <c r="E264" i="8"/>
  <c r="F264" i="8" s="1"/>
  <c r="E248" i="8"/>
  <c r="F248" i="8" s="1"/>
  <c r="E243" i="8"/>
  <c r="F243" i="8" s="1"/>
  <c r="G243" i="8" s="1"/>
  <c r="E238" i="8"/>
  <c r="F238" i="8" s="1"/>
  <c r="E232" i="8"/>
  <c r="F232" i="8" s="1"/>
  <c r="E227" i="8"/>
  <c r="F227" i="8" s="1"/>
  <c r="E222" i="8"/>
  <c r="F222" i="8" s="1"/>
  <c r="E216" i="8"/>
  <c r="F216" i="8" s="1"/>
  <c r="G216" i="8" s="1"/>
  <c r="E211" i="8"/>
  <c r="F211" i="8" s="1"/>
  <c r="G211" i="8" s="1"/>
  <c r="E206" i="8"/>
  <c r="F206" i="8" s="1"/>
  <c r="E200" i="8"/>
  <c r="F200" i="8" s="1"/>
  <c r="E195" i="8"/>
  <c r="F195" i="8" s="1"/>
  <c r="E190" i="8"/>
  <c r="F190" i="8" s="1"/>
  <c r="E184" i="8"/>
  <c r="F184" i="8" s="1"/>
  <c r="E179" i="8"/>
  <c r="F179" i="8" s="1"/>
  <c r="E174" i="8"/>
  <c r="F174" i="8" s="1"/>
  <c r="E168" i="8"/>
  <c r="F168" i="8" s="1"/>
  <c r="E163" i="8"/>
  <c r="F163" i="8" s="1"/>
  <c r="E158" i="8"/>
  <c r="F158" i="8" s="1"/>
  <c r="E152" i="8"/>
  <c r="F152" i="8" s="1"/>
  <c r="E147" i="8"/>
  <c r="F147" i="8" s="1"/>
  <c r="E142" i="8"/>
  <c r="F142" i="8" s="1"/>
  <c r="E136" i="8"/>
  <c r="F136" i="8" s="1"/>
  <c r="E131" i="8"/>
  <c r="F131" i="8" s="1"/>
  <c r="E126" i="8"/>
  <c r="F126" i="8" s="1"/>
  <c r="E120" i="8"/>
  <c r="F120" i="8" s="1"/>
  <c r="G120" i="8" s="1"/>
  <c r="E115" i="8"/>
  <c r="F115" i="8" s="1"/>
  <c r="E110" i="8"/>
  <c r="F110" i="8" s="1"/>
  <c r="E104" i="8"/>
  <c r="E99" i="8"/>
  <c r="F99" i="8" s="1"/>
  <c r="E94" i="8"/>
  <c r="F94" i="8" s="1"/>
  <c r="E88" i="8"/>
  <c r="F88" i="8" s="1"/>
  <c r="G88" i="8" s="1"/>
  <c r="E83" i="8"/>
  <c r="F83" i="8" s="1"/>
  <c r="E78" i="8"/>
  <c r="E72" i="8"/>
  <c r="F72" i="8" s="1"/>
  <c r="G72" i="8" s="1"/>
  <c r="E67" i="8"/>
  <c r="F67" i="8" s="1"/>
  <c r="E62" i="8"/>
  <c r="E56" i="8"/>
  <c r="F56" i="8" s="1"/>
  <c r="E435" i="8"/>
  <c r="F435" i="8" s="1"/>
  <c r="E430" i="8"/>
  <c r="F430" i="8" s="1"/>
  <c r="E424" i="8"/>
  <c r="F424" i="8" s="1"/>
  <c r="G424" i="8" s="1"/>
  <c r="E419" i="8"/>
  <c r="F419" i="8" s="1"/>
  <c r="E414" i="8"/>
  <c r="F414" i="8" s="1"/>
  <c r="E462" i="8"/>
  <c r="F462" i="8" s="1"/>
  <c r="E456" i="8"/>
  <c r="F456" i="8" s="1"/>
  <c r="G456" i="8" s="1"/>
  <c r="E451" i="8"/>
  <c r="F451" i="8" s="1"/>
  <c r="E446" i="8"/>
  <c r="F446" i="8" s="1"/>
  <c r="E440" i="8"/>
  <c r="F440" i="8" s="1"/>
  <c r="G440" i="8" s="1"/>
  <c r="E19" i="8"/>
  <c r="F19" i="8" s="1"/>
  <c r="E14" i="8"/>
  <c r="F14" i="8" s="1"/>
  <c r="E36" i="8"/>
  <c r="F36" i="8" s="1"/>
  <c r="E42" i="8"/>
  <c r="F42" i="8" s="1"/>
  <c r="G523" i="8"/>
  <c r="G531" i="8"/>
  <c r="F402" i="8"/>
  <c r="G518" i="8"/>
  <c r="F400" i="8"/>
  <c r="G400" i="8" s="1"/>
  <c r="F246" i="8"/>
  <c r="F290" i="8"/>
  <c r="G391" i="8"/>
  <c r="G3" i="6"/>
  <c r="H3" i="6" s="1"/>
  <c r="G4" i="6"/>
  <c r="H4" i="6" s="1"/>
  <c r="G5" i="6"/>
  <c r="H5" i="6" s="1"/>
  <c r="G6" i="6"/>
  <c r="H6" i="6" s="1"/>
  <c r="G7" i="6"/>
  <c r="H7" i="6" s="1"/>
  <c r="G8" i="6"/>
  <c r="H8" i="6" s="1"/>
  <c r="G9" i="6"/>
  <c r="H9" i="6" s="1"/>
  <c r="E12" i="8"/>
  <c r="F12" i="8" s="1"/>
  <c r="G12" i="8" s="1"/>
  <c r="G27" i="8" l="1"/>
  <c r="G194" i="8"/>
  <c r="G283" i="8"/>
  <c r="G438" i="8"/>
  <c r="G238" i="8"/>
  <c r="G496" i="8"/>
  <c r="G183" i="8"/>
  <c r="G458" i="8"/>
  <c r="G520" i="8"/>
  <c r="G521" i="8" s="1"/>
  <c r="G140" i="8"/>
  <c r="G130" i="8"/>
  <c r="G199" i="8"/>
  <c r="G486" i="8"/>
  <c r="G426" i="8"/>
  <c r="G466" i="8"/>
  <c r="G512" i="8"/>
  <c r="G91" i="8"/>
  <c r="G176" i="8"/>
  <c r="G263" i="8"/>
  <c r="G267" i="8"/>
  <c r="G383" i="8"/>
  <c r="G434" i="8"/>
  <c r="G514" i="8"/>
  <c r="G324" i="8"/>
  <c r="G240" i="8"/>
  <c r="G340" i="8"/>
  <c r="G327" i="8"/>
  <c r="G450" i="8"/>
  <c r="G530" i="8"/>
  <c r="G492" i="8"/>
  <c r="G404" i="8"/>
  <c r="E93" i="8"/>
  <c r="E381" i="8"/>
  <c r="E397" i="8"/>
  <c r="G490" i="8"/>
  <c r="F493" i="8"/>
  <c r="E349" i="8"/>
  <c r="G352" i="8"/>
  <c r="G47" i="8"/>
  <c r="E189" i="8"/>
  <c r="G251" i="8"/>
  <c r="F533" i="8"/>
  <c r="G67" i="8"/>
  <c r="G188" i="8"/>
  <c r="G375" i="8"/>
  <c r="G331" i="8"/>
  <c r="G24" i="8"/>
  <c r="G476" i="8"/>
  <c r="G100" i="8"/>
  <c r="G320" i="8"/>
  <c r="E81" i="8"/>
  <c r="F305" i="8"/>
  <c r="F197" i="8"/>
  <c r="G336" i="8"/>
  <c r="G107" i="8"/>
  <c r="G79" i="8"/>
  <c r="E289" i="8"/>
  <c r="G494" i="8"/>
  <c r="G186" i="8"/>
  <c r="F165" i="8"/>
  <c r="F429" i="8"/>
  <c r="G144" i="8"/>
  <c r="G268" i="8"/>
  <c r="F348" i="8"/>
  <c r="G348" i="8" s="1"/>
  <c r="G498" i="8"/>
  <c r="G443" i="8"/>
  <c r="E105" i="8"/>
  <c r="F233" i="8"/>
  <c r="G123" i="8"/>
  <c r="G156" i="8"/>
  <c r="G146" i="8"/>
  <c r="E521" i="8"/>
  <c r="G224" i="8"/>
  <c r="G488" i="8"/>
  <c r="G230" i="8"/>
  <c r="G319" i="8"/>
  <c r="G111" i="8"/>
  <c r="E125" i="8"/>
  <c r="G304" i="8"/>
  <c r="G526" i="8"/>
  <c r="G529" i="8" s="1"/>
  <c r="E49" i="8"/>
  <c r="G295" i="8"/>
  <c r="G347" i="8"/>
  <c r="G431" i="8"/>
  <c r="G135" i="8"/>
  <c r="G151" i="8"/>
  <c r="E357" i="8"/>
  <c r="E333" i="8"/>
  <c r="G439" i="8"/>
  <c r="G388" i="8"/>
  <c r="E529" i="8"/>
  <c r="G219" i="8"/>
  <c r="E389" i="8"/>
  <c r="G59" i="8"/>
  <c r="G128" i="8"/>
  <c r="E277" i="8"/>
  <c r="G478" i="8"/>
  <c r="G167" i="8"/>
  <c r="E401" i="8"/>
  <c r="G63" i="8"/>
  <c r="G470" i="8"/>
  <c r="G372" i="8"/>
  <c r="F157" i="8"/>
  <c r="G15" i="8"/>
  <c r="E309" i="8"/>
  <c r="F353" i="8"/>
  <c r="G132" i="8"/>
  <c r="G196" i="8"/>
  <c r="G162" i="8"/>
  <c r="G154" i="8"/>
  <c r="G252" i="8"/>
  <c r="G315" i="8"/>
  <c r="G317" i="8" s="1"/>
  <c r="G255" i="8"/>
  <c r="E133" i="8"/>
  <c r="E157" i="8"/>
  <c r="E65" i="8"/>
  <c r="F129" i="8"/>
  <c r="E373" i="8"/>
  <c r="F425" i="8"/>
  <c r="E117" i="8"/>
  <c r="F90" i="8"/>
  <c r="F93" i="8" s="1"/>
  <c r="G178" i="8"/>
  <c r="G158" i="8"/>
  <c r="G303" i="8"/>
  <c r="E253" i="8"/>
  <c r="G423" i="8"/>
  <c r="F525" i="8"/>
  <c r="G35" i="8"/>
  <c r="G136" i="8"/>
  <c r="G160" i="8"/>
  <c r="E221" i="8"/>
  <c r="G343" i="8"/>
  <c r="F189" i="8"/>
  <c r="G271" i="8"/>
  <c r="F253" i="8"/>
  <c r="E437" i="8"/>
  <c r="G510" i="8"/>
  <c r="G482" i="8"/>
  <c r="G272" i="8"/>
  <c r="G480" i="8"/>
  <c r="G504" i="8"/>
  <c r="E513" i="8"/>
  <c r="E61" i="8"/>
  <c r="E321" i="8"/>
  <c r="G367" i="8"/>
  <c r="F221" i="8"/>
  <c r="E481" i="8"/>
  <c r="G454" i="8"/>
  <c r="F513" i="8"/>
  <c r="G508" i="8"/>
  <c r="G524" i="8"/>
  <c r="F437" i="8"/>
  <c r="G51" i="8"/>
  <c r="G287" i="8"/>
  <c r="E445" i="8"/>
  <c r="E285" i="8"/>
  <c r="G384" i="8"/>
  <c r="F461" i="8"/>
  <c r="E169" i="8"/>
  <c r="G308" i="8"/>
  <c r="G147" i="8"/>
  <c r="G56" i="8"/>
  <c r="E101" i="8"/>
  <c r="G68" i="8"/>
  <c r="E269" i="8"/>
  <c r="G407" i="8"/>
  <c r="E489" i="8"/>
  <c r="F433" i="8"/>
  <c r="F133" i="8"/>
  <c r="F241" i="8"/>
  <c r="E17" i="8"/>
  <c r="F69" i="8"/>
  <c r="G20" i="8"/>
  <c r="G164" i="8"/>
  <c r="G192" i="8"/>
  <c r="G311" i="8"/>
  <c r="G299" i="8"/>
  <c r="F269" i="8"/>
  <c r="E461" i="8"/>
  <c r="E501" i="8"/>
  <c r="G422" i="8"/>
  <c r="E413" i="8"/>
  <c r="F307" i="8"/>
  <c r="G307" i="8" s="1"/>
  <c r="G396" i="8"/>
  <c r="G397" i="8" s="1"/>
  <c r="G472" i="8"/>
  <c r="G195" i="8"/>
  <c r="G218" i="8"/>
  <c r="F321" i="8"/>
  <c r="E237" i="8"/>
  <c r="G172" i="8"/>
  <c r="G173" i="8" s="1"/>
  <c r="F62" i="8"/>
  <c r="G62" i="8" s="1"/>
  <c r="G279" i="8"/>
  <c r="G359" i="8"/>
  <c r="G351" i="8"/>
  <c r="G368" i="8"/>
  <c r="E473" i="8"/>
  <c r="E505" i="8"/>
  <c r="G502" i="8"/>
  <c r="F104" i="8"/>
  <c r="G104" i="8" s="1"/>
  <c r="G208" i="8"/>
  <c r="F209" i="8"/>
  <c r="F369" i="8"/>
  <c r="E97" i="8"/>
  <c r="E385" i="8"/>
  <c r="E265" i="8"/>
  <c r="E329" i="8"/>
  <c r="E393" i="8"/>
  <c r="E417" i="8"/>
  <c r="G264" i="8"/>
  <c r="F169" i="8"/>
  <c r="E41" i="8"/>
  <c r="E73" i="8"/>
  <c r="G19" i="8"/>
  <c r="E205" i="8"/>
  <c r="E353" i="8"/>
  <c r="G200" i="8"/>
  <c r="G435" i="8"/>
  <c r="F137" i="8"/>
  <c r="E201" i="8"/>
  <c r="G75" i="8"/>
  <c r="G52" i="8"/>
  <c r="G168" i="8"/>
  <c r="G190" i="8"/>
  <c r="E341" i="8"/>
  <c r="G363" i="8"/>
  <c r="G365" i="8" s="1"/>
  <c r="E297" i="8"/>
  <c r="G403" i="8"/>
  <c r="E425" i="8"/>
  <c r="E449" i="8"/>
  <c r="G446" i="8"/>
  <c r="F371" i="8"/>
  <c r="G371" i="8" s="1"/>
  <c r="E405" i="8"/>
  <c r="G179" i="8"/>
  <c r="E137" i="8"/>
  <c r="E293" i="8"/>
  <c r="G83" i="8"/>
  <c r="G115" i="8"/>
  <c r="E233" i="8"/>
  <c r="E361" i="8"/>
  <c r="E429" i="8"/>
  <c r="E457" i="8"/>
  <c r="E365" i="8"/>
  <c r="F405" i="8"/>
  <c r="G427" i="8"/>
  <c r="F457" i="8"/>
  <c r="G222" i="8"/>
  <c r="G232" i="8"/>
  <c r="F17" i="8"/>
  <c r="F46" i="8"/>
  <c r="G46" i="8" s="1"/>
  <c r="F78" i="8"/>
  <c r="F81" i="8" s="1"/>
  <c r="E177" i="8"/>
  <c r="E497" i="8"/>
  <c r="G516" i="8"/>
  <c r="F337" i="8"/>
  <c r="G484" i="8"/>
  <c r="E337" i="8"/>
  <c r="F53" i="8"/>
  <c r="E229" i="8"/>
  <c r="E433" i="8"/>
  <c r="E493" i="8"/>
  <c r="E11" i="8"/>
  <c r="E13" i="8" s="1"/>
  <c r="E29" i="8"/>
  <c r="E33" i="8"/>
  <c r="G142" i="8"/>
  <c r="E325" i="8"/>
  <c r="E409" i="8"/>
  <c r="E453" i="8"/>
  <c r="E469" i="8"/>
  <c r="F355" i="8"/>
  <c r="G355" i="8" s="1"/>
  <c r="E317" i="8"/>
  <c r="E185" i="8"/>
  <c r="E25" i="8"/>
  <c r="E305" i="8"/>
  <c r="G419" i="8"/>
  <c r="F291" i="8"/>
  <c r="G291" i="8" s="1"/>
  <c r="F441" i="8"/>
  <c r="E217" i="8"/>
  <c r="G468" i="8"/>
  <c r="G500" i="8"/>
  <c r="E153" i="8"/>
  <c r="E345" i="8"/>
  <c r="G14" i="8"/>
  <c r="E53" i="8"/>
  <c r="E89" i="8"/>
  <c r="G99" i="8"/>
  <c r="E369" i="8"/>
  <c r="E281" i="8"/>
  <c r="G399" i="8"/>
  <c r="G401" i="8" s="1"/>
  <c r="E465" i="8"/>
  <c r="G442" i="8"/>
  <c r="G163" i="8"/>
  <c r="E145" i="8"/>
  <c r="E141" i="8"/>
  <c r="F149" i="8"/>
  <c r="E161" i="8"/>
  <c r="E173" i="8"/>
  <c r="F181" i="8"/>
  <c r="E213" i="8"/>
  <c r="E245" i="8"/>
  <c r="E37" i="8"/>
  <c r="F117" i="8"/>
  <c r="G84" i="8"/>
  <c r="G116" i="8"/>
  <c r="F225" i="8"/>
  <c r="E517" i="8"/>
  <c r="G522" i="8"/>
  <c r="E193" i="8"/>
  <c r="G10" i="8"/>
  <c r="E21" i="8"/>
  <c r="F37" i="8"/>
  <c r="E85" i="8"/>
  <c r="F101" i="8"/>
  <c r="G31" i="8"/>
  <c r="E57" i="8"/>
  <c r="G95" i="8"/>
  <c r="E121" i="8"/>
  <c r="E45" i="8"/>
  <c r="E77" i="8"/>
  <c r="E109" i="8"/>
  <c r="G152" i="8"/>
  <c r="G184" i="8"/>
  <c r="G185" i="8" s="1"/>
  <c r="E113" i="8"/>
  <c r="E241" i="8"/>
  <c r="E273" i="8"/>
  <c r="E249" i="8"/>
  <c r="F212" i="8"/>
  <c r="F213" i="8" s="1"/>
  <c r="F244" i="8"/>
  <c r="G244" i="8" s="1"/>
  <c r="E441" i="8"/>
  <c r="E301" i="8"/>
  <c r="G474" i="8"/>
  <c r="F378" i="8"/>
  <c r="G378" i="8" s="1"/>
  <c r="G381" i="8" s="1"/>
  <c r="F387" i="8"/>
  <c r="G387" i="8" s="1"/>
  <c r="G248" i="8"/>
  <c r="G451" i="8"/>
  <c r="F138" i="8"/>
  <c r="G138" i="8" s="1"/>
  <c r="E197" i="8"/>
  <c r="G131" i="8"/>
  <c r="G206" i="8"/>
  <c r="G227" i="8"/>
  <c r="G36" i="8"/>
  <c r="G148" i="8"/>
  <c r="G180" i="8"/>
  <c r="G335" i="8"/>
  <c r="E485" i="8"/>
  <c r="E533" i="8"/>
  <c r="E421" i="8"/>
  <c r="E181" i="8"/>
  <c r="G43" i="8"/>
  <c r="E69" i="8"/>
  <c r="F85" i="8"/>
  <c r="G174" i="8"/>
  <c r="E225" i="8"/>
  <c r="E257" i="8"/>
  <c r="F234" i="8"/>
  <c r="G234" i="8" s="1"/>
  <c r="G237" i="8" s="1"/>
  <c r="E313" i="8"/>
  <c r="E377" i="8"/>
  <c r="E477" i="8"/>
  <c r="E509" i="8"/>
  <c r="E525" i="8"/>
  <c r="G430" i="8"/>
  <c r="G433" i="8" s="1"/>
  <c r="G462" i="8"/>
  <c r="G506" i="8"/>
  <c r="G463" i="8"/>
  <c r="E129" i="8"/>
  <c r="F485" i="8"/>
  <c r="F517" i="8"/>
  <c r="E165" i="8"/>
  <c r="E149" i="8"/>
  <c r="G448" i="8"/>
  <c r="E209" i="8"/>
  <c r="G532" i="8"/>
  <c r="G2" i="6"/>
  <c r="H2" i="6" s="1"/>
  <c r="E258" i="8"/>
  <c r="F258" i="8" s="1"/>
  <c r="G258" i="8" s="1"/>
  <c r="F453" i="8"/>
  <c r="E259" i="8"/>
  <c r="F259" i="8" s="1"/>
  <c r="G259" i="8" s="1"/>
  <c r="E260" i="8"/>
  <c r="F260" i="8" s="1"/>
  <c r="G260" i="8" s="1"/>
  <c r="E6" i="8"/>
  <c r="F6" i="8" s="1"/>
  <c r="F161" i="8"/>
  <c r="F445" i="8"/>
  <c r="F145" i="8"/>
  <c r="F177" i="8"/>
  <c r="F201" i="8"/>
  <c r="G166" i="8"/>
  <c r="G134" i="8"/>
  <c r="F465" i="8"/>
  <c r="F325" i="8"/>
  <c r="G266" i="8"/>
  <c r="F469" i="8"/>
  <c r="F33" i="8"/>
  <c r="F501" i="8"/>
  <c r="F193" i="8"/>
  <c r="F333" i="8"/>
  <c r="G455" i="8"/>
  <c r="F153" i="8"/>
  <c r="F173" i="8"/>
  <c r="F341" i="8"/>
  <c r="F365" i="8"/>
  <c r="F397" i="8"/>
  <c r="F481" i="8"/>
  <c r="E8" i="8"/>
  <c r="F8" i="8" s="1"/>
  <c r="G8" i="8" s="1"/>
  <c r="F41" i="8"/>
  <c r="F185" i="8"/>
  <c r="F449" i="8"/>
  <c r="F497" i="8"/>
  <c r="E7" i="8"/>
  <c r="F7" i="8" s="1"/>
  <c r="G7" i="8" s="1"/>
  <c r="F217" i="8"/>
  <c r="F301" i="8"/>
  <c r="F489" i="8"/>
  <c r="F521" i="8"/>
  <c r="G217" i="8"/>
  <c r="F529" i="8"/>
  <c r="G126" i="8"/>
  <c r="F205" i="8"/>
  <c r="F229" i="8"/>
  <c r="F473" i="8"/>
  <c r="F505" i="8"/>
  <c r="F477" i="8"/>
  <c r="F509" i="8"/>
  <c r="G483" i="8"/>
  <c r="G491" i="8"/>
  <c r="G515" i="8"/>
  <c r="G459" i="8"/>
  <c r="G30" i="8"/>
  <c r="G250" i="8"/>
  <c r="F25" i="8"/>
  <c r="G277" i="8"/>
  <c r="F89" i="8"/>
  <c r="G86" i="8"/>
  <c r="G89" i="8" s="1"/>
  <c r="G50" i="8"/>
  <c r="F113" i="8"/>
  <c r="G254" i="8"/>
  <c r="F257" i="8"/>
  <c r="G242" i="8"/>
  <c r="F281" i="8"/>
  <c r="G278" i="8"/>
  <c r="G322" i="8"/>
  <c r="G325" i="8" s="1"/>
  <c r="G298" i="8"/>
  <c r="G330" i="8"/>
  <c r="G285" i="8"/>
  <c r="G338" i="8"/>
  <c r="F413" i="8"/>
  <c r="G410" i="8"/>
  <c r="G413" i="8" s="1"/>
  <c r="G318" i="8"/>
  <c r="G350" i="8"/>
  <c r="F401" i="8"/>
  <c r="F73" i="8"/>
  <c r="G70" i="8"/>
  <c r="G73" i="8" s="1"/>
  <c r="G38" i="8"/>
  <c r="G41" i="8" s="1"/>
  <c r="F97" i="8"/>
  <c r="G270" i="8"/>
  <c r="F273" i="8"/>
  <c r="G286" i="8"/>
  <c r="F289" i="8"/>
  <c r="G22" i="8"/>
  <c r="F277" i="8"/>
  <c r="F265" i="8"/>
  <c r="G262" i="8"/>
  <c r="F409" i="8"/>
  <c r="G406" i="8"/>
  <c r="G354" i="8"/>
  <c r="F417" i="8"/>
  <c r="G370" i="8"/>
  <c r="G386" i="8"/>
  <c r="G18" i="8"/>
  <c r="F21" i="8"/>
  <c r="F57" i="8"/>
  <c r="G54" i="8"/>
  <c r="F121" i="8"/>
  <c r="G118" i="8"/>
  <c r="G121" i="8" s="1"/>
  <c r="F29" i="8"/>
  <c r="G26" i="8"/>
  <c r="G29" i="8" s="1"/>
  <c r="F45" i="8"/>
  <c r="G42" i="8"/>
  <c r="F61" i="8"/>
  <c r="G58" i="8"/>
  <c r="F77" i="8"/>
  <c r="G74" i="8"/>
  <c r="F109" i="8"/>
  <c r="G106" i="8"/>
  <c r="F125" i="8"/>
  <c r="G122" i="8"/>
  <c r="G66" i="8"/>
  <c r="G110" i="8"/>
  <c r="G98" i="8"/>
  <c r="F249" i="8"/>
  <c r="G246" i="8"/>
  <c r="G390" i="8"/>
  <c r="G393" i="8" s="1"/>
  <c r="F393" i="8"/>
  <c r="G204" i="8"/>
  <c r="G205" i="8" s="1"/>
  <c r="G220" i="8"/>
  <c r="G228" i="8"/>
  <c r="F285" i="8"/>
  <c r="F421" i="8"/>
  <c r="G418" i="8"/>
  <c r="G402" i="8"/>
  <c r="G102" i="8"/>
  <c r="G34" i="8"/>
  <c r="G82" i="8"/>
  <c r="G94" i="8"/>
  <c r="G382" i="8"/>
  <c r="F385" i="8"/>
  <c r="G114" i="8"/>
  <c r="F297" i="8"/>
  <c r="G294" i="8"/>
  <c r="F313" i="8"/>
  <c r="G310" i="8"/>
  <c r="F329" i="8"/>
  <c r="G326" i="8"/>
  <c r="G329" i="8" s="1"/>
  <c r="F345" i="8"/>
  <c r="G342" i="8"/>
  <c r="F361" i="8"/>
  <c r="G358" i="8"/>
  <c r="G374" i="8"/>
  <c r="F377" i="8"/>
  <c r="G290" i="8"/>
  <c r="G302" i="8"/>
  <c r="G334" i="8"/>
  <c r="G366" i="8"/>
  <c r="G306" i="8"/>
  <c r="F317" i="8"/>
  <c r="G414" i="8"/>
  <c r="G417" i="8" s="1"/>
  <c r="D28" i="13"/>
  <c r="D19" i="13"/>
  <c r="D21" i="13"/>
  <c r="D23" i="13"/>
  <c r="D25" i="13"/>
  <c r="D27" i="13"/>
  <c r="D52" i="13"/>
  <c r="D56" i="13"/>
  <c r="D60" i="13"/>
  <c r="D66" i="13"/>
  <c r="D70" i="13"/>
  <c r="D35" i="13"/>
  <c r="D41" i="13"/>
  <c r="D49" i="13"/>
  <c r="D55" i="13"/>
  <c r="D61" i="13"/>
  <c r="D67" i="13"/>
  <c r="D30" i="13"/>
  <c r="D32" i="13"/>
  <c r="D34" i="13"/>
  <c r="D36" i="13"/>
  <c r="D38" i="13"/>
  <c r="D40" i="13"/>
  <c r="D42" i="13"/>
  <c r="D44" i="13"/>
  <c r="D46" i="13"/>
  <c r="D48" i="13"/>
  <c r="D50" i="13"/>
  <c r="D54" i="13"/>
  <c r="D58" i="13"/>
  <c r="D62" i="13"/>
  <c r="D64" i="13"/>
  <c r="D68" i="13"/>
  <c r="D72" i="13"/>
  <c r="D39" i="13"/>
  <c r="D45" i="13"/>
  <c r="D51" i="13"/>
  <c r="D57" i="13"/>
  <c r="D63" i="13"/>
  <c r="D69" i="13"/>
  <c r="D18" i="13"/>
  <c r="D20" i="13"/>
  <c r="D22" i="13"/>
  <c r="D24" i="13"/>
  <c r="D26" i="13"/>
  <c r="D29" i="13"/>
  <c r="D31" i="13"/>
  <c r="D33" i="13"/>
  <c r="D37" i="13"/>
  <c r="D43" i="13"/>
  <c r="D47" i="13"/>
  <c r="D53" i="13"/>
  <c r="D59" i="13"/>
  <c r="D65" i="13"/>
  <c r="D71" i="13"/>
  <c r="G281" i="8" l="1"/>
  <c r="G533" i="8"/>
  <c r="G257" i="8"/>
  <c r="G461" i="8"/>
  <c r="G453" i="8"/>
  <c r="G469" i="8"/>
  <c r="G349" i="8"/>
  <c r="G525" i="8"/>
  <c r="G197" i="8"/>
  <c r="G429" i="8"/>
  <c r="G177" i="8"/>
  <c r="G201" i="8"/>
  <c r="G441" i="8"/>
  <c r="G513" i="8"/>
  <c r="G25" i="8"/>
  <c r="G493" i="8"/>
  <c r="G497" i="8"/>
  <c r="G141" i="8"/>
  <c r="G241" i="8"/>
  <c r="G437" i="8"/>
  <c r="G489" i="8"/>
  <c r="G341" i="8"/>
  <c r="G129" i="8"/>
  <c r="G377" i="8"/>
  <c r="G313" i="8"/>
  <c r="G421" i="8"/>
  <c r="G17" i="8"/>
  <c r="G425" i="8"/>
  <c r="G161" i="8"/>
  <c r="G157" i="8"/>
  <c r="G145" i="8"/>
  <c r="G65" i="8"/>
  <c r="G113" i="8"/>
  <c r="G477" i="8"/>
  <c r="G445" i="8"/>
  <c r="G189" i="8"/>
  <c r="G78" i="8"/>
  <c r="G81" i="8" s="1"/>
  <c r="G109" i="8"/>
  <c r="G61" i="8"/>
  <c r="G49" i="8"/>
  <c r="F237" i="8"/>
  <c r="G361" i="8"/>
  <c r="G297" i="8"/>
  <c r="G269" i="8"/>
  <c r="G153" i="8"/>
  <c r="G233" i="8"/>
  <c r="G473" i="8"/>
  <c r="G485" i="8"/>
  <c r="G229" i="8"/>
  <c r="F349" i="8"/>
  <c r="G321" i="8"/>
  <c r="G245" i="8"/>
  <c r="G457" i="8"/>
  <c r="G305" i="8"/>
  <c r="G273" i="8"/>
  <c r="G253" i="8"/>
  <c r="F381" i="8"/>
  <c r="G385" i="8"/>
  <c r="G90" i="8"/>
  <c r="G93" i="8" s="1"/>
  <c r="G409" i="8"/>
  <c r="G333" i="8"/>
  <c r="F373" i="8"/>
  <c r="F293" i="8"/>
  <c r="G149" i="8"/>
  <c r="G133" i="8"/>
  <c r="G97" i="8"/>
  <c r="G405" i="8"/>
  <c r="G373" i="8"/>
  <c r="G353" i="8"/>
  <c r="G301" i="8"/>
  <c r="G225" i="8"/>
  <c r="G125" i="8"/>
  <c r="G193" i="8"/>
  <c r="G505" i="8"/>
  <c r="D17" i="13"/>
  <c r="D73" i="13" s="1"/>
  <c r="G345" i="8"/>
  <c r="G501" i="8"/>
  <c r="G77" i="8"/>
  <c r="G481" i="8"/>
  <c r="F309" i="8"/>
  <c r="G137" i="8"/>
  <c r="G221" i="8"/>
  <c r="G181" i="8"/>
  <c r="G509" i="8"/>
  <c r="G309" i="8"/>
  <c r="G101" i="8"/>
  <c r="G69" i="8"/>
  <c r="G265" i="8"/>
  <c r="G517" i="8"/>
  <c r="F357" i="8"/>
  <c r="G357" i="8"/>
  <c r="G21" i="8"/>
  <c r="G53" i="8"/>
  <c r="G209" i="8"/>
  <c r="E9" i="8"/>
  <c r="G165" i="8"/>
  <c r="G105" i="8"/>
  <c r="G57" i="8"/>
  <c r="F65" i="8"/>
  <c r="G449" i="8"/>
  <c r="G369" i="8"/>
  <c r="F105" i="8"/>
  <c r="G289" i="8"/>
  <c r="G389" i="8"/>
  <c r="G337" i="8"/>
  <c r="G117" i="8"/>
  <c r="F49" i="8"/>
  <c r="G169" i="8"/>
  <c r="F141" i="8"/>
  <c r="F245" i="8"/>
  <c r="G293" i="8"/>
  <c r="G45" i="8"/>
  <c r="F389" i="8"/>
  <c r="G465" i="8"/>
  <c r="F11" i="8"/>
  <c r="F13" i="8" s="1"/>
  <c r="G212" i="8"/>
  <c r="G213" i="8" s="1"/>
  <c r="G33" i="8"/>
  <c r="G85" i="8"/>
  <c r="G37" i="8"/>
  <c r="G249" i="8"/>
  <c r="M9" i="8"/>
  <c r="G261" i="8"/>
  <c r="F261" i="8"/>
  <c r="K9" i="8"/>
  <c r="E261" i="8"/>
  <c r="I9" i="8"/>
  <c r="F9" i="8"/>
  <c r="J5" i="12"/>
  <c r="J8" i="12" s="1"/>
  <c r="I5" i="12"/>
  <c r="I8" i="12" s="1"/>
  <c r="H5" i="12"/>
  <c r="H8" i="12" s="1"/>
  <c r="G3" i="11"/>
  <c r="H5" i="7"/>
  <c r="G11" i="8" l="1"/>
  <c r="G13" i="8" s="1"/>
  <c r="G6" i="8"/>
  <c r="G9" i="8" s="1"/>
  <c r="I5" i="7"/>
  <c r="I6" i="7"/>
  <c r="I7" i="7"/>
  <c r="I8" i="7"/>
  <c r="I9" i="7"/>
  <c r="I10" i="7"/>
  <c r="I11" i="7"/>
  <c r="I4" i="7"/>
  <c r="H6" i="7"/>
  <c r="H7" i="7"/>
  <c r="H8" i="7"/>
  <c r="H9" i="7"/>
  <c r="H10" i="7"/>
  <c r="H60" i="7"/>
  <c r="H59" i="7" l="1"/>
  <c r="I59" i="7"/>
  <c r="D5" i="12"/>
  <c r="D6" i="12" l="1"/>
  <c r="D7" i="12"/>
  <c r="E6" i="12" l="1"/>
  <c r="F6" i="12" s="1"/>
  <c r="E5" i="12"/>
  <c r="D8" i="12"/>
  <c r="E7" i="12"/>
  <c r="F7" i="12" s="1"/>
  <c r="F5" i="12" l="1"/>
  <c r="F8" i="12" s="1"/>
  <c r="H11" i="12" s="1"/>
  <c r="E8" i="12"/>
</calcChain>
</file>

<file path=xl/sharedStrings.xml><?xml version="1.0" encoding="utf-8"?>
<sst xmlns="http://schemas.openxmlformats.org/spreadsheetml/2006/main" count="571" uniqueCount="190">
  <si>
    <t>Articles</t>
  </si>
  <si>
    <t>Quantitée</t>
  </si>
  <si>
    <t>Num_Article</t>
  </si>
  <si>
    <t>Désignation</t>
  </si>
  <si>
    <t>Date</t>
  </si>
  <si>
    <t>Du</t>
  </si>
  <si>
    <t>Au</t>
  </si>
  <si>
    <t>DATE</t>
  </si>
  <si>
    <t>Quantité</t>
  </si>
  <si>
    <t>Recette</t>
  </si>
  <si>
    <t>Total</t>
  </si>
  <si>
    <t>Moyen de Paiement</t>
  </si>
  <si>
    <t>Cash</t>
  </si>
  <si>
    <t>CB</t>
  </si>
  <si>
    <t>Chèque</t>
  </si>
  <si>
    <t>Client</t>
  </si>
  <si>
    <t>Paiement</t>
  </si>
  <si>
    <t>Ardoise</t>
  </si>
  <si>
    <t>bat</t>
  </si>
  <si>
    <t>1/2 pension</t>
  </si>
  <si>
    <t>Taux TVA</t>
  </si>
  <si>
    <t>Montant TVA</t>
  </si>
  <si>
    <t>catégorie</t>
  </si>
  <si>
    <t>jour</t>
  </si>
  <si>
    <t>mode paiement</t>
  </si>
  <si>
    <t>Espèces</t>
  </si>
  <si>
    <t>CV</t>
  </si>
  <si>
    <t>Services</t>
  </si>
  <si>
    <t>Biens</t>
  </si>
  <si>
    <t>Marchandises</t>
  </si>
  <si>
    <t>TTC</t>
  </si>
  <si>
    <t>HT</t>
  </si>
  <si>
    <t>TVA</t>
  </si>
  <si>
    <t>INTEGRER LES SORTIES….report j-1 et solde J ….</t>
  </si>
  <si>
    <t>Facture et suivi des créances</t>
  </si>
  <si>
    <t xml:space="preserve">stock + journal achat ? </t>
  </si>
  <si>
    <t>DATES</t>
  </si>
  <si>
    <t>REF FACTURES</t>
  </si>
  <si>
    <t>NOM FRS</t>
  </si>
  <si>
    <t>DATE 
échéance</t>
  </si>
  <si>
    <t>Date du 
paiement</t>
  </si>
  <si>
    <t>Montant HT 5,5</t>
  </si>
  <si>
    <t>Montant TVA 5,5</t>
  </si>
  <si>
    <t>Montant TTC 5,5</t>
  </si>
  <si>
    <t>Montant HT 10</t>
  </si>
  <si>
    <t>Montant TVA 10</t>
  </si>
  <si>
    <t>Montant TTC 10</t>
  </si>
  <si>
    <t>Montant HT 20</t>
  </si>
  <si>
    <t>Montant TVA 20</t>
  </si>
  <si>
    <t>Montant TTC 20</t>
  </si>
  <si>
    <t>Montant HT</t>
  </si>
  <si>
    <t>Montant TTC</t>
  </si>
  <si>
    <t>taux</t>
  </si>
  <si>
    <t>TOTAL</t>
  </si>
  <si>
    <t xml:space="preserve">du </t>
  </si>
  <si>
    <t>au</t>
  </si>
  <si>
    <t>VENTE - Paiement</t>
  </si>
  <si>
    <t>Achat - déduction</t>
  </si>
  <si>
    <t>Nécessité de différencier par taux ???</t>
  </si>
  <si>
    <t>DELTA</t>
  </si>
  <si>
    <t>caisses</t>
  </si>
  <si>
    <t>CO</t>
  </si>
  <si>
    <t>NOM CLIENT</t>
  </si>
  <si>
    <t>PU</t>
  </si>
  <si>
    <t>N</t>
  </si>
  <si>
    <t>N-12</t>
  </si>
  <si>
    <t>N-5</t>
  </si>
  <si>
    <t>R Mid</t>
  </si>
  <si>
    <t>R Soir</t>
  </si>
  <si>
    <t>PJ</t>
  </si>
  <si>
    <t>PD</t>
  </si>
  <si>
    <t>Ass</t>
  </si>
  <si>
    <t>Pan</t>
  </si>
  <si>
    <t>Soup</t>
  </si>
  <si>
    <t>VAL</t>
  </si>
  <si>
    <t>LIM</t>
  </si>
  <si>
    <t>Apéro</t>
  </si>
  <si>
    <t>Kf</t>
  </si>
  <si>
    <t>Litre</t>
  </si>
  <si>
    <t>Dches</t>
  </si>
  <si>
    <t>1/2 p grp</t>
  </si>
  <si>
    <t>1/2 p-12</t>
  </si>
  <si>
    <t>1/2 p-5</t>
  </si>
  <si>
    <t>1/2 p-18</t>
  </si>
  <si>
    <t>R Enf</t>
  </si>
  <si>
    <t>Omel 1</t>
  </si>
  <si>
    <t>Omel 2</t>
  </si>
  <si>
    <t>Omel 3</t>
  </si>
  <si>
    <t>Sand 1</t>
  </si>
  <si>
    <t>Sand 2</t>
  </si>
  <si>
    <t>Sand 3</t>
  </si>
  <si>
    <t>Cola</t>
  </si>
  <si>
    <t>BF1</t>
  </si>
  <si>
    <t>BF2</t>
  </si>
  <si>
    <t>BF3</t>
  </si>
  <si>
    <t>BF4</t>
  </si>
  <si>
    <t>BF5</t>
  </si>
  <si>
    <t>BC 1</t>
  </si>
  <si>
    <t>BC 2</t>
  </si>
  <si>
    <t>BC 3</t>
  </si>
  <si>
    <t>VC</t>
  </si>
  <si>
    <t>Ltr VC</t>
  </si>
  <si>
    <t>1/2 rge</t>
  </si>
  <si>
    <t>1/4 rge</t>
  </si>
  <si>
    <t>Btlle 1</t>
  </si>
  <si>
    <t>Btlle 2</t>
  </si>
  <si>
    <t>Btlle 3</t>
  </si>
  <si>
    <t>Btlle 4</t>
  </si>
  <si>
    <t>Btlle 5</t>
  </si>
  <si>
    <t>Btlle 6</t>
  </si>
  <si>
    <t>Btlle 7</t>
  </si>
  <si>
    <t>Btlle 8</t>
  </si>
  <si>
    <t>Btlle 9</t>
  </si>
  <si>
    <t>Btlle 10</t>
  </si>
  <si>
    <t>Taxe ?</t>
  </si>
  <si>
    <t>BF 5,5 - 1</t>
  </si>
  <si>
    <t>BF 5,5 - 2</t>
  </si>
  <si>
    <t>BF 5,5 - 3</t>
  </si>
  <si>
    <t>BF 5,5 - 4</t>
  </si>
  <si>
    <t>Compte Client</t>
  </si>
  <si>
    <t>Séjour du</t>
  </si>
  <si>
    <t>Qté</t>
  </si>
  <si>
    <t>TOUT</t>
  </si>
  <si>
    <t>Dont hébergement</t>
  </si>
  <si>
    <t>Dont vente</t>
  </si>
  <si>
    <t>Dont Taxe</t>
  </si>
  <si>
    <t>Herbergement</t>
  </si>
  <si>
    <t>Type produit</t>
  </si>
  <si>
    <t>Type pdt</t>
  </si>
  <si>
    <t>Vente</t>
  </si>
  <si>
    <t>Dont Heberg</t>
  </si>
  <si>
    <t>Dont Vente</t>
  </si>
  <si>
    <t>Dont taxe</t>
  </si>
  <si>
    <t>AAAAAA</t>
  </si>
  <si>
    <t>aaa</t>
  </si>
  <si>
    <t>catégorie ??? UTILE ?</t>
  </si>
  <si>
    <t>TTC/NET</t>
  </si>
  <si>
    <t>new</t>
  </si>
  <si>
    <t>test new</t>
  </si>
  <si>
    <t>zrfs</t>
  </si>
  <si>
    <t>N° Client BDD</t>
  </si>
  <si>
    <t>N° Client Ordre</t>
  </si>
  <si>
    <t>Nom BDD</t>
  </si>
  <si>
    <t>Nom Ordre</t>
  </si>
  <si>
    <t>Total TTC</t>
  </si>
  <si>
    <t xml:space="preserve">Total HT </t>
  </si>
  <si>
    <t>Total TVA</t>
  </si>
  <si>
    <t>gdsxf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</si>
  <si>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</si>
  <si>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</si>
  <si>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</si>
  <si>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</si>
  <si>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</si>
  <si>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</si>
  <si>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</si>
  <si>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</si>
  <si>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</si>
  <si>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</si>
  <si>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</si>
  <si>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</si>
  <si>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</si>
  <si>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</si>
  <si>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</si>
  <si>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</si>
  <si>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</si>
  <si>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</si>
  <si>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</si>
  <si>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</si>
  <si>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test21</t>
  </si>
  <si>
    <t>Catégorie (biens/services)</t>
  </si>
  <si>
    <t>fsdfwc</t>
  </si>
  <si>
    <t>CLIENT DU JOUR ???</t>
  </si>
  <si>
    <t>Taux TVA pdt</t>
  </si>
  <si>
    <t>Prix PU TTC</t>
  </si>
  <si>
    <t>cxfv</t>
  </si>
  <si>
    <t>LOGO</t>
  </si>
  <si>
    <t>FACTURES INDIVIDUELLES</t>
  </si>
  <si>
    <t>Adresse</t>
  </si>
  <si>
    <t>Mail</t>
  </si>
  <si>
    <t>Facture n°</t>
  </si>
  <si>
    <t>N°SIRET …</t>
  </si>
  <si>
    <t>N° TVA</t>
  </si>
  <si>
    <t xml:space="preserve">Tel </t>
  </si>
  <si>
    <t>Mobile</t>
  </si>
  <si>
    <t>Site Internet</t>
  </si>
  <si>
    <t>FACTURE RECAP</t>
  </si>
  <si>
    <t>n°dernière facture</t>
  </si>
  <si>
    <t>n° fact</t>
  </si>
  <si>
    <t>Exemplaire 1</t>
  </si>
  <si>
    <t>2 : changer le nom (et les dates si besoin)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</si>
</sst>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0;\-0;;@"/>
    <numFmt numFmtId="165" formatCode="#,##0.00\ &quot;€&quot;"/>
    <numFmt numFmtId="166" formatCode="####0000"/>
  </numFmts>
  <fonts count="20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i/>
      <sz val="11"/>
      <color theme="1"/>
      <name val="Century Gothic"/>
      <family val="2"/>
      <scheme val="minor"/>
    </font>
    <font>
      <b/>
      <sz val="20"/>
      <color theme="1"/>
      <name val="Century Gothic"/>
      <family val="2"/>
      <scheme val="minor"/>
    </font>
    <font>
      <b/>
      <sz val="11"/>
      <color theme="1"/>
      <name val="Century Gothic"/>
      <family val="2"/>
      <scheme val="minor"/>
    </font>
    <font>
      <sz val="11"/>
      <color rgb="FFFF0000"/>
      <name val="Century Gothic"/>
      <family val="2"/>
      <scheme val="minor"/>
    </font>
    <font>
      <b/>
      <sz val="12"/>
      <color theme="1"/>
      <name val="Century Gothic"/>
      <family val="2"/>
      <scheme val="minor"/>
    </font>
    <font>
      <i/>
      <sz val="11"/>
      <color theme="1"/>
      <name val="Century Gothic"/>
      <family val="2"/>
      <scheme val="minor"/>
    </font>
    <font>
      <sz val="8"/>
      <name val="Century Gothic"/>
      <family val="2"/>
      <scheme val="minor"/>
    </font>
    <font>
      <b/>
      <sz val="14"/>
      <color theme="1"/>
      <name val="Century Gothic"/>
      <family val="2"/>
      <scheme val="minor"/>
    </font>
    <font>
      <b/>
      <i/>
      <sz val="11"/>
      <color rgb="FFFF0000"/>
      <name val="Century Gothic"/>
      <family val="2"/>
      <scheme val="minor"/>
    </font>
    <font>
      <b/>
      <sz val="12"/>
      <color rgb="FFFF0000"/>
      <name val="Century Gothic"/>
      <family val="2"/>
      <scheme val="minor"/>
    </font>
    <font>
      <b/>
      <sz val="11"/>
      <color rgb="FFFF0000"/>
      <name val="Century Gothic"/>
      <family val="2"/>
      <scheme val="minor"/>
    </font>
    <font>
      <sz val="11"/>
      <color rgb="FF000000"/>
      <name val="Calibri"/>
      <family val="2"/>
    </font>
    <font>
      <sz val="11"/>
      <name val="Century Gothic"/>
      <family val="2"/>
      <scheme val="minor"/>
    </font>
    <font>
      <b/>
      <i/>
      <sz val="11"/>
      <name val="Century Gothic"/>
      <family val="2"/>
      <scheme val="minor"/>
    </font>
    <font>
      <i/>
      <sz val="11"/>
      <name val="Century Gothic"/>
      <family val="2"/>
      <scheme val="minor"/>
    </font>
    <font>
      <b/>
      <sz val="11"/>
      <name val="Century Gothic"/>
      <family val="2"/>
      <scheme val="minor"/>
    </font>
    <font>
      <b/>
      <sz val="9"/>
      <color theme="1"/>
      <name val="Century Gothic"/>
      <family val="2"/>
      <scheme val="minor"/>
    </font>
    <font>
      <sz val="9"/>
      <color rgb="FFFF0000"/>
      <name val="Century Gothic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5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1" fontId="0" fillId="0" borderId="0" xfId="0" applyNumberFormat="1"/>
    <xf numFmtId="44" fontId="0" fillId="0" borderId="0" xfId="0" applyNumberFormat="1"/>
    <xf numFmtId="0" fontId="4" fillId="0" borderId="0" xfId="0" applyFont="1" applyAlignment="1">
      <alignment horizontal="center"/>
    </xf>
    <xf numFmtId="0" fontId="4" fillId="0" borderId="0" xfId="0" applyFont="1"/>
    <xf numFmtId="14" fontId="0" fillId="0" borderId="0" xfId="0" applyNumberFormat="1"/>
    <xf numFmtId="44" fontId="4" fillId="0" borderId="0" xfId="0" applyNumberFormat="1" applyFont="1"/>
    <xf numFmtId="44" fontId="0" fillId="0" borderId="6" xfId="0" applyNumberFormat="1" applyBorder="1"/>
    <xf numFmtId="44" fontId="0" fillId="0" borderId="7" xfId="0" applyNumberFormat="1" applyBorder="1"/>
    <xf numFmtId="44" fontId="7" fillId="0" borderId="17" xfId="0" applyNumberFormat="1" applyFont="1" applyBorder="1" applyAlignment="1">
      <alignment horizontal="center"/>
    </xf>
    <xf numFmtId="44" fontId="7" fillId="0" borderId="18" xfId="0" applyNumberFormat="1" applyFont="1" applyBorder="1" applyAlignment="1">
      <alignment horizontal="center"/>
    </xf>
    <xf numFmtId="44" fontId="4" fillId="0" borderId="19" xfId="0" applyNumberFormat="1" applyFont="1" applyBorder="1"/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14" fontId="0" fillId="0" borderId="6" xfId="0" applyNumberFormat="1" applyBorder="1"/>
    <xf numFmtId="0" fontId="0" fillId="0" borderId="6" xfId="0" applyBorder="1"/>
    <xf numFmtId="14" fontId="7" fillId="0" borderId="6" xfId="0" applyNumberFormat="1" applyFont="1" applyBorder="1"/>
    <xf numFmtId="0" fontId="7" fillId="0" borderId="6" xfId="0" applyFont="1" applyBorder="1"/>
    <xf numFmtId="2" fontId="0" fillId="0" borderId="0" xfId="0" applyNumberFormat="1"/>
    <xf numFmtId="165" fontId="0" fillId="0" borderId="6" xfId="0" applyNumberFormat="1" applyBorder="1"/>
    <xf numFmtId="165" fontId="0" fillId="0" borderId="0" xfId="0" applyNumberFormat="1"/>
    <xf numFmtId="2" fontId="5" fillId="0" borderId="0" xfId="0" applyNumberFormat="1" applyFont="1"/>
    <xf numFmtId="0" fontId="9" fillId="0" borderId="0" xfId="0" applyFont="1"/>
    <xf numFmtId="44" fontId="9" fillId="0" borderId="0" xfId="0" applyNumberFormat="1" applyFont="1"/>
    <xf numFmtId="0" fontId="0" fillId="0" borderId="0" xfId="0" applyAlignment="1">
      <alignment horizontal="center"/>
    </xf>
    <xf numFmtId="44" fontId="10" fillId="0" borderId="4" xfId="0" applyNumberFormat="1" applyFont="1" applyBorder="1"/>
    <xf numFmtId="2" fontId="0" fillId="0" borderId="0" xfId="0" applyNumberFormat="1" applyAlignment="1">
      <alignment horizontal="center"/>
    </xf>
    <xf numFmtId="2" fontId="7" fillId="0" borderId="8" xfId="0" applyNumberFormat="1" applyFont="1" applyBorder="1" applyAlignment="1">
      <alignment horizontal="center"/>
    </xf>
    <xf numFmtId="44" fontId="11" fillId="0" borderId="0" xfId="0" applyNumberFormat="1" applyFont="1"/>
    <xf numFmtId="44" fontId="12" fillId="0" borderId="0" xfId="0" applyNumberFormat="1" applyFont="1"/>
    <xf numFmtId="44" fontId="10" fillId="0" borderId="0" xfId="0" applyNumberFormat="1" applyFont="1"/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5" fillId="6" borderId="0" xfId="0" applyFont="1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5" fillId="0" borderId="0" xfId="0" applyFont="1"/>
    <xf numFmtId="44" fontId="5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44" fontId="7" fillId="0" borderId="0" xfId="0" applyNumberFormat="1" applyFont="1" applyBorder="1" applyAlignment="1">
      <alignment horizontal="center"/>
    </xf>
    <xf numFmtId="44" fontId="7" fillId="0" borderId="20" xfId="0" applyNumberFormat="1" applyFont="1" applyBorder="1" applyAlignment="1">
      <alignment horizontal="center"/>
    </xf>
    <xf numFmtId="44" fontId="0" fillId="0" borderId="21" xfId="0" applyNumberFormat="1" applyBorder="1"/>
    <xf numFmtId="44" fontId="7" fillId="0" borderId="22" xfId="0" applyNumberFormat="1" applyFont="1" applyBorder="1" applyAlignment="1">
      <alignment horizontal="center"/>
    </xf>
    <xf numFmtId="44" fontId="0" fillId="0" borderId="0" xfId="0" applyNumberFormat="1" applyBorder="1"/>
    <xf numFmtId="44" fontId="2" fillId="0" borderId="0" xfId="0" applyNumberFormat="1" applyFont="1" applyBorder="1" applyAlignment="1">
      <alignment horizontal="center"/>
    </xf>
    <xf numFmtId="14" fontId="4" fillId="0" borderId="0" xfId="0" applyNumberFormat="1" applyFont="1"/>
    <xf numFmtId="2" fontId="2" fillId="0" borderId="8" xfId="0" applyNumberFormat="1" applyFont="1" applyBorder="1" applyAlignment="1">
      <alignment horizontal="center"/>
    </xf>
    <xf numFmtId="44" fontId="4" fillId="0" borderId="7" xfId="0" applyNumberFormat="1" applyFont="1" applyBorder="1"/>
    <xf numFmtId="44" fontId="4" fillId="0" borderId="0" xfId="0" applyNumberFormat="1" applyFont="1" applyBorder="1"/>
    <xf numFmtId="14" fontId="5" fillId="6" borderId="0" xfId="0" applyNumberFormat="1" applyFont="1" applyFill="1" applyAlignment="1">
      <alignment horizontal="center"/>
    </xf>
    <xf numFmtId="44" fontId="10" fillId="0" borderId="12" xfId="0" applyNumberFormat="1" applyFont="1" applyBorder="1" applyAlignment="1">
      <alignment horizontal="center"/>
    </xf>
    <xf numFmtId="44" fontId="0" fillId="0" borderId="0" xfId="0" applyNumberFormat="1" applyAlignment="1">
      <alignment vertical="center" wrapText="1"/>
    </xf>
    <xf numFmtId="44" fontId="6" fillId="0" borderId="0" xfId="0" applyNumberFormat="1" applyFont="1" applyBorder="1" applyAlignment="1">
      <alignment horizontal="center"/>
    </xf>
    <xf numFmtId="44" fontId="10" fillId="0" borderId="0" xfId="0" applyNumberFormat="1" applyFont="1" applyBorder="1"/>
    <xf numFmtId="44" fontId="0" fillId="0" borderId="0" xfId="0" applyNumberFormat="1" applyBorder="1" applyAlignment="1">
      <alignment horizontal="center" vertical="center"/>
    </xf>
    <xf numFmtId="44" fontId="14" fillId="0" borderId="0" xfId="0" applyNumberFormat="1" applyFont="1"/>
    <xf numFmtId="44" fontId="15" fillId="0" borderId="0" xfId="0" applyNumberFormat="1" applyFont="1" applyBorder="1" applyAlignment="1">
      <alignment horizontal="center"/>
    </xf>
    <xf numFmtId="44" fontId="16" fillId="0" borderId="0" xfId="0" applyNumberFormat="1" applyFont="1" applyBorder="1" applyAlignment="1">
      <alignment horizontal="center"/>
    </xf>
    <xf numFmtId="44" fontId="17" fillId="0" borderId="7" xfId="0" applyNumberFormat="1" applyFont="1" applyBorder="1"/>
    <xf numFmtId="14" fontId="0" fillId="6" borderId="0" xfId="0" applyNumberFormat="1" applyFill="1"/>
    <xf numFmtId="1" fontId="0" fillId="0" borderId="0" xfId="1" applyNumberFormat="1" applyFont="1"/>
    <xf numFmtId="0" fontId="0" fillId="0" borderId="0" xfId="0" applyAlignment="1"/>
    <xf numFmtId="44" fontId="5" fillId="0" borderId="0" xfId="0" applyNumberFormat="1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4" fillId="0" borderId="0" xfId="1" applyNumberFormat="1" applyFont="1" applyAlignment="1">
      <alignment horizontal="center"/>
    </xf>
    <xf numFmtId="0" fontId="4" fillId="0" borderId="6" xfId="0" applyFont="1" applyBorder="1"/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44" fontId="0" fillId="0" borderId="6" xfId="1" applyFont="1" applyBorder="1"/>
    <xf numFmtId="14" fontId="0" fillId="0" borderId="30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0" xfId="0" applyBorder="1"/>
    <xf numFmtId="0" fontId="0" fillId="0" borderId="30" xfId="0" applyNumberFormat="1" applyBorder="1"/>
    <xf numFmtId="14" fontId="4" fillId="0" borderId="12" xfId="0" applyNumberFormat="1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3" xfId="0" applyFont="1" applyBorder="1"/>
    <xf numFmtId="44" fontId="4" fillId="0" borderId="13" xfId="0" applyNumberFormat="1" applyFont="1" applyBorder="1" applyAlignment="1"/>
    <xf numFmtId="44" fontId="0" fillId="0" borderId="30" xfId="0" applyNumberFormat="1" applyBorder="1" applyAlignment="1"/>
    <xf numFmtId="44" fontId="0" fillId="0" borderId="6" xfId="0" applyNumberFormat="1" applyBorder="1" applyAlignment="1"/>
    <xf numFmtId="0" fontId="4" fillId="0" borderId="0" xfId="0" applyFont="1" applyBorder="1"/>
    <xf numFmtId="0" fontId="0" fillId="0" borderId="0" xfId="0" applyBorder="1"/>
    <xf numFmtId="44" fontId="4" fillId="0" borderId="14" xfId="0" applyNumberFormat="1" applyFont="1" applyBorder="1" applyAlignment="1"/>
    <xf numFmtId="0" fontId="0" fillId="3" borderId="5" xfId="0" applyFill="1" applyBorder="1" applyAlignment="1">
      <alignment horizontal="center"/>
    </xf>
    <xf numFmtId="44" fontId="0" fillId="3" borderId="5" xfId="0" applyNumberFormat="1" applyFill="1" applyBorder="1" applyAlignment="1">
      <alignment horizontal="center"/>
    </xf>
    <xf numFmtId="164" fontId="0" fillId="0" borderId="33" xfId="0" applyNumberFormat="1" applyBorder="1" applyAlignment="1">
      <alignment horizontal="center"/>
    </xf>
    <xf numFmtId="44" fontId="0" fillId="0" borderId="33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34" xfId="0" applyNumberFormat="1" applyBorder="1" applyAlignment="1">
      <alignment horizontal="center"/>
    </xf>
    <xf numFmtId="44" fontId="0" fillId="0" borderId="35" xfId="1" applyNumberFormat="1" applyFont="1" applyBorder="1" applyAlignment="1"/>
    <xf numFmtId="44" fontId="0" fillId="0" borderId="37" xfId="1" applyNumberFormat="1" applyFont="1" applyBorder="1" applyAlignment="1"/>
    <xf numFmtId="164" fontId="0" fillId="0" borderId="39" xfId="0" applyNumberFormat="1" applyBorder="1" applyAlignment="1">
      <alignment horizontal="center"/>
    </xf>
    <xf numFmtId="44" fontId="0" fillId="0" borderId="40" xfId="1" applyNumberFormat="1" applyFont="1" applyBorder="1" applyAlignment="1"/>
    <xf numFmtId="0" fontId="4" fillId="0" borderId="29" xfId="0" applyFont="1" applyBorder="1"/>
    <xf numFmtId="0" fontId="0" fillId="0" borderId="29" xfId="0" applyBorder="1"/>
    <xf numFmtId="44" fontId="4" fillId="0" borderId="14" xfId="1" applyFont="1" applyBorder="1" applyAlignment="1">
      <alignment horizontal="center"/>
    </xf>
    <xf numFmtId="14" fontId="0" fillId="0" borderId="26" xfId="0" applyNumberFormat="1" applyBorder="1" applyAlignment="1">
      <alignment horizontal="center"/>
    </xf>
    <xf numFmtId="44" fontId="0" fillId="0" borderId="41" xfId="1" applyFont="1" applyBorder="1"/>
    <xf numFmtId="14" fontId="0" fillId="0" borderId="36" xfId="0" applyNumberFormat="1" applyBorder="1" applyAlignment="1">
      <alignment horizontal="center"/>
    </xf>
    <xf numFmtId="44" fontId="0" fillId="0" borderId="37" xfId="1" applyFont="1" applyBorder="1"/>
    <xf numFmtId="14" fontId="0" fillId="0" borderId="36" xfId="0" applyNumberFormat="1" applyBorder="1"/>
    <xf numFmtId="0" fontId="0" fillId="0" borderId="37" xfId="0" applyBorder="1"/>
    <xf numFmtId="0" fontId="0" fillId="0" borderId="36" xfId="0" applyBorder="1" applyAlignment="1">
      <alignment horizontal="center"/>
    </xf>
    <xf numFmtId="0" fontId="4" fillId="0" borderId="12" xfId="0" applyFont="1" applyBorder="1" applyAlignment="1">
      <alignment horizontal="center"/>
    </xf>
    <xf numFmtId="44" fontId="4" fillId="0" borderId="14" xfId="0" applyNumberFormat="1" applyFont="1" applyBorder="1" applyAlignment="1">
      <alignment horizontal="center"/>
    </xf>
    <xf numFmtId="44" fontId="0" fillId="0" borderId="26" xfId="0" applyNumberFormat="1" applyBorder="1"/>
    <xf numFmtId="44" fontId="0" fillId="0" borderId="41" xfId="0" applyNumberFormat="1" applyBorder="1"/>
    <xf numFmtId="44" fontId="0" fillId="0" borderId="36" xfId="0" applyNumberFormat="1" applyBorder="1"/>
    <xf numFmtId="44" fontId="0" fillId="0" borderId="37" xfId="0" applyNumberFormat="1" applyBorder="1"/>
    <xf numFmtId="0" fontId="0" fillId="0" borderId="36" xfId="0" applyBorder="1"/>
    <xf numFmtId="0" fontId="4" fillId="0" borderId="0" xfId="0" applyFont="1" applyFill="1" applyBorder="1"/>
    <xf numFmtId="0" fontId="0" fillId="0" borderId="0" xfId="0" applyFill="1" applyBorder="1"/>
    <xf numFmtId="44" fontId="4" fillId="0" borderId="12" xfId="0" applyNumberFormat="1" applyFont="1" applyBorder="1" applyAlignment="1"/>
    <xf numFmtId="44" fontId="0" fillId="0" borderId="26" xfId="0" applyNumberFormat="1" applyBorder="1" applyAlignment="1"/>
    <xf numFmtId="44" fontId="0" fillId="0" borderId="41" xfId="0" applyNumberFormat="1" applyBorder="1" applyAlignment="1"/>
    <xf numFmtId="44" fontId="0" fillId="0" borderId="36" xfId="0" applyNumberFormat="1" applyBorder="1" applyAlignment="1"/>
    <xf numFmtId="44" fontId="0" fillId="0" borderId="37" xfId="0" applyNumberFormat="1" applyBorder="1" applyAlignment="1"/>
    <xf numFmtId="44" fontId="12" fillId="0" borderId="0" xfId="1" applyFont="1" applyAlignment="1">
      <alignment horizontal="center"/>
    </xf>
    <xf numFmtId="0" fontId="12" fillId="6" borderId="0" xfId="0" applyFont="1" applyFill="1" applyAlignment="1">
      <alignment horizontal="center"/>
    </xf>
    <xf numFmtId="0" fontId="4" fillId="0" borderId="0" xfId="0" applyFont="1" applyAlignment="1"/>
    <xf numFmtId="0" fontId="17" fillId="9" borderId="0" xfId="0" applyFont="1" applyFill="1" applyBorder="1"/>
    <xf numFmtId="1" fontId="4" fillId="0" borderId="6" xfId="0" applyNumberFormat="1" applyFont="1" applyBorder="1"/>
    <xf numFmtId="44" fontId="4" fillId="0" borderId="6" xfId="0" applyNumberFormat="1" applyFont="1" applyBorder="1"/>
    <xf numFmtId="0" fontId="2" fillId="0" borderId="6" xfId="0" applyFont="1" applyBorder="1"/>
    <xf numFmtId="0" fontId="2" fillId="0" borderId="36" xfId="0" applyFont="1" applyFill="1" applyBorder="1"/>
    <xf numFmtId="0" fontId="2" fillId="0" borderId="37" xfId="0" applyFont="1" applyBorder="1"/>
    <xf numFmtId="0" fontId="5" fillId="0" borderId="36" xfId="0" applyFont="1" applyFill="1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42" xfId="0" applyBorder="1"/>
    <xf numFmtId="0" fontId="4" fillId="0" borderId="43" xfId="0" applyFont="1" applyFill="1" applyBorder="1" applyAlignment="1">
      <alignment vertical="center"/>
    </xf>
    <xf numFmtId="0" fontId="0" fillId="0" borderId="19" xfId="0" applyBorder="1"/>
    <xf numFmtId="14" fontId="0" fillId="0" borderId="19" xfId="0" applyNumberFormat="1" applyBorder="1"/>
    <xf numFmtId="0" fontId="18" fillId="0" borderId="43" xfId="0" applyFont="1" applyFill="1" applyBorder="1" applyAlignment="1">
      <alignment horizontal="left" vertical="center"/>
    </xf>
    <xf numFmtId="0" fontId="4" fillId="0" borderId="19" xfId="0" applyFont="1" applyBorder="1"/>
    <xf numFmtId="0" fontId="18" fillId="0" borderId="43" xfId="0" applyFont="1" applyFill="1" applyBorder="1"/>
    <xf numFmtId="0" fontId="0" fillId="0" borderId="43" xfId="0" applyFill="1" applyBorder="1"/>
    <xf numFmtId="0" fontId="4" fillId="0" borderId="36" xfId="0" applyFont="1" applyFill="1" applyBorder="1"/>
    <xf numFmtId="44" fontId="4" fillId="0" borderId="37" xfId="0" applyNumberFormat="1" applyFont="1" applyBorder="1"/>
    <xf numFmtId="14" fontId="0" fillId="0" borderId="19" xfId="0" applyNumberFormat="1" applyFill="1" applyBorder="1" applyAlignment="1">
      <alignment horizontal="left"/>
    </xf>
    <xf numFmtId="0" fontId="4" fillId="0" borderId="19" xfId="0" applyFont="1" applyFill="1" applyBorder="1"/>
    <xf numFmtId="166" fontId="4" fillId="0" borderId="19" xfId="0" applyNumberFormat="1" applyFont="1" applyBorder="1" applyAlignment="1">
      <alignment horizontal="left"/>
    </xf>
    <xf numFmtId="0" fontId="19" fillId="0" borderId="31" xfId="0" applyFont="1" applyFill="1" applyBorder="1" applyAlignment="1">
      <alignment horizontal="center"/>
    </xf>
    <xf numFmtId="0" fontId="19" fillId="0" borderId="44" xfId="0" applyFont="1" applyBorder="1"/>
    <xf numFmtId="0" fontId="19" fillId="0" borderId="44" xfId="0" applyFont="1" applyBorder="1" applyAlignment="1">
      <alignment horizontal="right"/>
    </xf>
    <xf numFmtId="166" fontId="19" fillId="0" borderId="32" xfId="0" applyNumberFormat="1" applyFont="1" applyBorder="1" applyAlignment="1">
      <alignment horizontal="left"/>
    </xf>
    <xf numFmtId="166" fontId="0" fillId="0" borderId="0" xfId="0" applyNumberFormat="1"/>
    <xf numFmtId="0" fontId="0" fillId="0" borderId="36" xfId="0" applyFill="1" applyBorder="1" applyAlignment="1">
      <alignment horizontal="center"/>
    </xf>
    <xf numFmtId="0" fontId="4" fillId="0" borderId="27" xfId="0" applyFont="1" applyFill="1" applyBorder="1" applyAlignment="1">
      <alignment vertical="center"/>
    </xf>
    <xf numFmtId="0" fontId="0" fillId="0" borderId="42" xfId="0" applyBorder="1" applyAlignment="1">
      <alignment horizontal="right"/>
    </xf>
    <xf numFmtId="14" fontId="0" fillId="0" borderId="28" xfId="0" applyNumberFormat="1" applyBorder="1"/>
    <xf numFmtId="0" fontId="0" fillId="0" borderId="38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44" fontId="0" fillId="0" borderId="15" xfId="0" applyNumberFormat="1" applyBorder="1" applyAlignment="1">
      <alignment horizontal="center" vertical="center"/>
    </xf>
    <xf numFmtId="44" fontId="0" fillId="0" borderId="23" xfId="0" applyNumberFormat="1" applyBorder="1" applyAlignment="1">
      <alignment horizontal="center" vertical="center"/>
    </xf>
    <xf numFmtId="44" fontId="0" fillId="0" borderId="11" xfId="0" applyNumberFormat="1" applyBorder="1" applyAlignment="1">
      <alignment horizontal="center" vertical="center"/>
    </xf>
    <xf numFmtId="44" fontId="0" fillId="0" borderId="25" xfId="0" applyNumberFormat="1" applyBorder="1" applyAlignment="1">
      <alignment horizontal="center" vertical="center"/>
    </xf>
    <xf numFmtId="44" fontId="0" fillId="0" borderId="17" xfId="0" applyNumberFormat="1" applyBorder="1" applyAlignment="1">
      <alignment horizontal="center" vertical="center"/>
    </xf>
    <xf numFmtId="44" fontId="0" fillId="0" borderId="26" xfId="0" applyNumberFormat="1" applyBorder="1" applyAlignment="1">
      <alignment horizontal="center" vertical="center"/>
    </xf>
    <xf numFmtId="44" fontId="0" fillId="0" borderId="24" xfId="0" applyNumberFormat="1" applyBorder="1" applyAlignment="1">
      <alignment horizontal="center" vertical="center"/>
    </xf>
    <xf numFmtId="44" fontId="0" fillId="0" borderId="22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5" fillId="6" borderId="0" xfId="0" applyNumberFormat="1" applyFont="1" applyFill="1" applyAlignment="1">
      <alignment horizontal="center"/>
    </xf>
    <xf numFmtId="44" fontId="2" fillId="0" borderId="12" xfId="0" applyNumberFormat="1" applyFont="1" applyBorder="1" applyAlignment="1">
      <alignment horizontal="center"/>
    </xf>
    <xf numFmtId="44" fontId="2" fillId="0" borderId="13" xfId="0" applyNumberFormat="1" applyFont="1" applyBorder="1" applyAlignment="1">
      <alignment horizontal="center"/>
    </xf>
    <xf numFmtId="44" fontId="2" fillId="0" borderId="14" xfId="0" applyNumberFormat="1" applyFont="1" applyBorder="1" applyAlignment="1">
      <alignment horizontal="center"/>
    </xf>
    <xf numFmtId="2" fontId="6" fillId="0" borderId="9" xfId="0" applyNumberFormat="1" applyFont="1" applyBorder="1" applyAlignment="1">
      <alignment horizontal="center" vertical="center"/>
    </xf>
    <xf numFmtId="2" fontId="6" fillId="0" borderId="8" xfId="0" applyNumberFormat="1" applyFont="1" applyBorder="1" applyAlignment="1">
      <alignment horizontal="center" vertical="center"/>
    </xf>
    <xf numFmtId="2" fontId="6" fillId="0" borderId="16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4" fontId="6" fillId="0" borderId="12" xfId="0" applyNumberFormat="1" applyFont="1" applyBorder="1" applyAlignment="1">
      <alignment horizontal="center"/>
    </xf>
    <xf numFmtId="44" fontId="6" fillId="0" borderId="13" xfId="0" applyNumberFormat="1" applyFont="1" applyBorder="1" applyAlignment="1">
      <alignment horizontal="center"/>
    </xf>
    <xf numFmtId="44" fontId="6" fillId="0" borderId="14" xfId="0" applyNumberFormat="1" applyFont="1" applyBorder="1" applyAlignment="1">
      <alignment horizontal="center"/>
    </xf>
    <xf numFmtId="14" fontId="6" fillId="0" borderId="9" xfId="0" applyNumberFormat="1" applyFont="1" applyBorder="1" applyAlignment="1">
      <alignment horizontal="center" vertical="center"/>
    </xf>
    <xf numFmtId="14" fontId="6" fillId="0" borderId="10" xfId="0" applyNumberFormat="1" applyFont="1" applyBorder="1" applyAlignment="1">
      <alignment horizontal="center" vertical="center"/>
    </xf>
    <xf numFmtId="14" fontId="6" fillId="0" borderId="15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Lbls>
            <c:spPr>
              <a:noFill/>
              <a:ln>
                <a:noFill/>
              </a:ln>
              <a:effectLst/>
            </c:sp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Recap!$F$4:$F$11</c:f>
              <c:strCache>
                <c:ptCount val="8"/>
                <c:pt idx="0">
                  <c:v>1/2 pension</c:v>
                </c:pt>
                <c:pt idx="1">
                  <c:v>1/2 p grp</c:v>
                </c:pt>
                <c:pt idx="2">
                  <c:v>1/2 p-18</c:v>
                </c:pt>
                <c:pt idx="3">
                  <c:v>1/2 p-12</c:v>
                </c:pt>
                <c:pt idx="4">
                  <c:v>1/2 p-5</c:v>
                </c:pt>
                <c:pt idx="5">
                  <c:v>N</c:v>
                </c:pt>
                <c:pt idx="6">
                  <c:v>N-12</c:v>
                </c:pt>
                <c:pt idx="7">
                  <c:v>N-5</c:v>
                </c:pt>
              </c:strCache>
            </c:strRef>
          </c:cat>
          <c:val>
            <c:numRef>
              <c:f>Recap!$H$4:$H$11</c:f>
              <c:numCache>
                <c:formatCode>0;\-0;;@</c:formatCode>
                <c:ptCount val="8"/>
                <c:pt idx="0">
                  <c:v>7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D6-46F0-9881-949A529B60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670560</xdr:colOff>
          <xdr:row>2</xdr:row>
          <xdr:rowOff>83820</xdr:rowOff>
        </xdr:from>
        <xdr:to>
          <xdr:col>6</xdr:col>
          <xdr:colOff>457200</xdr:colOff>
          <xdr:row>12</xdr:row>
          <xdr:rowOff>60960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de la caisse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731520</xdr:colOff>
      <xdr:row>27</xdr:row>
      <xdr:rowOff>38100</xdr:rowOff>
    </xdr:from>
    <xdr:to>
      <xdr:col>15</xdr:col>
      <xdr:colOff>731520</xdr:colOff>
      <xdr:row>41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167640</xdr:colOff>
      <xdr:row>5</xdr:row>
      <xdr:rowOff>68580</xdr:rowOff>
    </xdr:from>
    <xdr:to>
      <xdr:col>6</xdr:col>
      <xdr:colOff>350520</xdr:colOff>
      <xdr:row>7</xdr:row>
      <xdr:rowOff>167640</xdr:rowOff>
    </xdr:to>
    <xdr:sp macro="[0]!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069080" y="952500"/>
          <a:ext cx="1036320" cy="44958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/>
            <a:t>3 : Faire facture</a:t>
          </a:r>
        </a:p>
      </xdr:txBody>
    </xdr:sp>
    <xdr:clientData/>
  </xdr:twoCellAnchor>
  <xdr:twoCellAnchor>
    <xdr:from>
      <xdr:col>5</xdr:col>
      <xdr:colOff>175260</xdr:colOff>
      <xdr:row>1</xdr:row>
      <xdr:rowOff>30480</xdr:rowOff>
    </xdr:from>
    <xdr:to>
      <xdr:col>6</xdr:col>
      <xdr:colOff>358140</xdr:colOff>
      <xdr:row>3</xdr:row>
      <xdr:rowOff>152400</xdr:rowOff>
    </xdr:to>
    <xdr:sp macro="[0]!Rectangle1_Reset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076700" y="205740"/>
          <a:ext cx="1036320" cy="4800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/>
            <a:t>1 : Reset désignation</a:t>
          </a:r>
        </a:p>
      </xdr:txBody>
    </xdr:sp>
    <xdr:clientData/>
  </xdr:twoCellAnchor>
  <xdr:twoCellAnchor>
    <xdr:from>
      <xdr:col>5</xdr:col>
      <xdr:colOff>152400</xdr:colOff>
      <xdr:row>8</xdr:row>
      <xdr:rowOff>114300</xdr:rowOff>
    </xdr:from>
    <xdr:to>
      <xdr:col>7</xdr:col>
      <xdr:colOff>76200</xdr:colOff>
      <xdr:row>11</xdr:row>
      <xdr:rowOff>152400</xdr:rowOff>
    </xdr:to>
    <xdr:sp macro="[0]!Rectangle5_Cliquer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4053840" y="1524000"/>
          <a:ext cx="1630680" cy="563880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4 : ARCHIVER FACTURE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oncis">
  <a:themeElements>
    <a:clrScheme name="Concis">
      <a:dk1>
        <a:sysClr val="windowText" lastClr="000000"/>
      </a:dk1>
      <a:lt1>
        <a:sysClr val="window" lastClr="FFFFFF"/>
      </a:lt1>
      <a:dk2>
        <a:srgbClr val="212121"/>
      </a:dk2>
      <a:lt2>
        <a:srgbClr val="636363"/>
      </a:lt2>
      <a:accent1>
        <a:srgbClr val="00C6BB"/>
      </a:accent1>
      <a:accent2>
        <a:srgbClr val="6FEBA0"/>
      </a:accent2>
      <a:accent3>
        <a:srgbClr val="B6DF5E"/>
      </a:accent3>
      <a:accent4>
        <a:srgbClr val="EFB251"/>
      </a:accent4>
      <a:accent5>
        <a:srgbClr val="EF755F"/>
      </a:accent5>
      <a:accent6>
        <a:srgbClr val="ED515C"/>
      </a:accent6>
      <a:hlink>
        <a:srgbClr val="8F8F8F"/>
      </a:hlink>
      <a:folHlink>
        <a:srgbClr val="A5A5A5"/>
      </a:folHlink>
    </a:clrScheme>
    <a:fontScheme name="Concis">
      <a:majorFont>
        <a:latin typeface="Century Gothic" panose="020B0502020202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Concis">
      <a:fillStyleLst>
        <a:solidFill>
          <a:schemeClr val="phClr"/>
        </a:solidFill>
        <a:gradFill rotWithShape="1">
          <a:gsLst>
            <a:gs pos="0">
              <a:schemeClr val="phClr">
                <a:tint val="80000"/>
                <a:lumMod val="105000"/>
              </a:schemeClr>
            </a:gs>
            <a:gs pos="100000">
              <a:schemeClr val="phClr">
                <a:tint val="90000"/>
              </a:schemeClr>
            </a:gs>
          </a:gsLst>
          <a:lin ang="5400000" scaled="0"/>
        </a:gradFill>
        <a:blipFill rotWithShape="1">
          <a:blip xmlns:r="http://schemas.openxmlformats.org/officeDocument/2006/relationships" r:embed="rId1">
            <a:duotone>
              <a:schemeClr val="phClr">
                <a:tint val="98000"/>
                <a:lumMod val="102000"/>
              </a:schemeClr>
              <a:schemeClr val="phClr">
                <a:shade val="98000"/>
                <a:lumMod val="98000"/>
              </a:schemeClr>
            </a:duotone>
          </a:blip>
          <a:tile tx="0" ty="0" sx="100000" sy="100000" flip="none" algn="tl"/>
        </a:blipFill>
      </a:fillStyleLst>
      <a:lnStyleLst>
        <a:ln w="9525" cap="rnd" cmpd="sng" algn="ctr">
          <a:solidFill>
            <a:schemeClr val="phClr"/>
          </a:solidFill>
          <a:prstDash val="solid"/>
        </a:ln>
        <a:ln w="15875" cap="rnd" cmpd="sng" algn="ctr">
          <a:solidFill>
            <a:schemeClr val="phClr"/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innerShdw blurRad="63500" dist="25400" dir="13500000">
              <a:srgbClr val="000000">
                <a:alpha val="75000"/>
              </a:srgbClr>
            </a:inn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</a:schemeClr>
            </a:gs>
            <a:gs pos="100000">
              <a:schemeClr val="phClr">
                <a:tint val="84000"/>
                <a:shade val="84000"/>
                <a:lumMod val="9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4000"/>
                <a:shade val="90000"/>
                <a:satMod val="120000"/>
                <a:lumMod val="90000"/>
              </a:schemeClr>
            </a:gs>
            <a:gs pos="100000">
              <a:schemeClr val="phClr"/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Quotable" id="{39EC5628-30ED-4578-ACD8-9820EDB8E15A}" vid="{6F3559E9-1A4C-49D8-94D4-F41003531C49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B28" sqref="B28"/>
    </sheetView>
  </sheetViews>
  <sheetFormatPr baseColWidth="10" defaultRowHeight="13.8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caisse">
                <anchor moveWithCells="1" sizeWithCells="1">
                  <from>
                    <xdr:col>1</xdr:col>
                    <xdr:colOff>670560</xdr:colOff>
                    <xdr:row>2</xdr:row>
                    <xdr:rowOff>83820</xdr:rowOff>
                  </from>
                  <to>
                    <xdr:col>6</xdr:col>
                    <xdr:colOff>457200</xdr:colOff>
                    <xdr:row>12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I60"/>
  <sheetViews>
    <sheetView showGridLines="0" topLeftCell="B1" workbookViewId="0">
      <selection activeCell="E26" sqref="E26"/>
    </sheetView>
  </sheetViews>
  <sheetFormatPr baseColWidth="10" defaultRowHeight="13.8" x14ac:dyDescent="0.25"/>
  <cols>
    <col min="9" max="9" width="11.19921875" style="9"/>
  </cols>
  <sheetData>
    <row r="1" spans="1:9" ht="14.4" thickBot="1" x14ac:dyDescent="0.3">
      <c r="A1" s="1"/>
      <c r="B1" s="1"/>
      <c r="C1" s="1"/>
      <c r="F1" s="168" t="s">
        <v>7</v>
      </c>
      <c r="G1" s="169"/>
      <c r="H1" s="169"/>
      <c r="I1" s="170"/>
    </row>
    <row r="2" spans="1:9" ht="14.4" thickBot="1" x14ac:dyDescent="0.3">
      <c r="F2" s="4" t="s">
        <v>5</v>
      </c>
      <c r="G2" s="3">
        <v>42411</v>
      </c>
      <c r="H2" s="5" t="s">
        <v>6</v>
      </c>
      <c r="I2" s="3">
        <v>44342</v>
      </c>
    </row>
    <row r="3" spans="1:9" ht="14.4" thickBot="1" x14ac:dyDescent="0.3">
      <c r="F3" s="173" t="s">
        <v>0</v>
      </c>
      <c r="G3" s="174"/>
      <c r="H3" s="94" t="s">
        <v>8</v>
      </c>
      <c r="I3" s="95" t="s">
        <v>9</v>
      </c>
    </row>
    <row r="4" spans="1:9" x14ac:dyDescent="0.25">
      <c r="F4" s="171" t="s">
        <v>19</v>
      </c>
      <c r="G4" s="172"/>
      <c r="H4" s="99">
        <f>IFERROR(SUMIFS(Histo!C:C,Histo!A:A,"&gt;="&amp;$G$2,Histo!A:A,"&lt;="&amp;$I$2,Histo!D:D,$F4),"")</f>
        <v>7</v>
      </c>
      <c r="I4" s="100">
        <f>IFERROR(SUMIFS(Histo!F:F,Histo!A:A,"&gt;="&amp;$G$2,Histo!A:A,"&lt;="&amp;$I$2,Histo!D:D,$F4),"")</f>
        <v>280</v>
      </c>
    </row>
    <row r="5" spans="1:9" x14ac:dyDescent="0.25">
      <c r="F5" s="164" t="s">
        <v>80</v>
      </c>
      <c r="G5" s="165"/>
      <c r="H5" s="98">
        <f>IFERROR(SUMIFS(Histo!C:C,Histo!A:A,"&gt;="&amp;$G$2,Histo!A:A,"&lt;="&amp;$I$2,Histo!D:D,$F5),"")</f>
        <v>1</v>
      </c>
      <c r="I5" s="101">
        <f>IFERROR(SUMIFS(Histo!F:F,Histo!A:A,"&gt;="&amp;$G$2,Histo!A:A,"&lt;="&amp;$I$2,Histo!D:D,$F5),"")</f>
        <v>37</v>
      </c>
    </row>
    <row r="6" spans="1:9" x14ac:dyDescent="0.25">
      <c r="F6" s="164" t="s">
        <v>83</v>
      </c>
      <c r="G6" s="165"/>
      <c r="H6" s="98">
        <f>IFERROR(SUMIFS(Histo!C:C,Histo!A:A,"&gt;="&amp;$G$2,Histo!A:A,"&lt;="&amp;$I$2,Histo!D:D,$F6),"")</f>
        <v>1</v>
      </c>
      <c r="I6" s="101">
        <f>IFERROR(SUMIFS(Histo!F:F,Histo!A:A,"&gt;="&amp;$G$2,Histo!A:A,"&lt;="&amp;$I$2,Histo!D:D,$F6),"")</f>
        <v>37</v>
      </c>
    </row>
    <row r="7" spans="1:9" x14ac:dyDescent="0.25">
      <c r="F7" s="164" t="s">
        <v>81</v>
      </c>
      <c r="G7" s="165"/>
      <c r="H7" s="98">
        <f>IFERROR(SUMIFS(Histo!C:C,Histo!A:A,"&gt;="&amp;$G$2,Histo!A:A,"&lt;="&amp;$I$2,Histo!D:D,$F7),"")</f>
        <v>1</v>
      </c>
      <c r="I7" s="101">
        <f>IFERROR(SUMIFS(Histo!F:F,Histo!A:A,"&gt;="&amp;$G$2,Histo!A:A,"&lt;="&amp;$I$2,Histo!D:D,$F7),"")</f>
        <v>25</v>
      </c>
    </row>
    <row r="8" spans="1:9" x14ac:dyDescent="0.25">
      <c r="F8" s="164" t="s">
        <v>82</v>
      </c>
      <c r="G8" s="165"/>
      <c r="H8" s="98">
        <f>IFERROR(SUMIFS(Histo!C:C,Histo!A:A,"&gt;="&amp;$G$2,Histo!A:A,"&lt;="&amp;$I$2,Histo!D:D,$F8),"")</f>
        <v>1</v>
      </c>
      <c r="I8" s="101">
        <f>IFERROR(SUMIFS(Histo!F:F,Histo!A:A,"&gt;="&amp;$G$2,Histo!A:A,"&lt;="&amp;$I$2,Histo!D:D,$F8),"")</f>
        <v>15</v>
      </c>
    </row>
    <row r="9" spans="1:9" x14ac:dyDescent="0.25">
      <c r="F9" s="164" t="s">
        <v>64</v>
      </c>
      <c r="G9" s="165"/>
      <c r="H9" s="98">
        <f>IFERROR(SUMIFS(Histo!C:C,Histo!A:A,"&gt;="&amp;$G$2,Histo!A:A,"&lt;="&amp;$I$2,Histo!D:D,$F9),"")</f>
        <v>1</v>
      </c>
      <c r="I9" s="101">
        <f>IFERROR(SUMIFS(Histo!F:F,Histo!A:A,"&gt;="&amp;$G$2,Histo!A:A,"&lt;="&amp;$I$2,Histo!D:D,$F9),"")</f>
        <v>15</v>
      </c>
    </row>
    <row r="10" spans="1:9" x14ac:dyDescent="0.25">
      <c r="F10" s="164" t="s">
        <v>65</v>
      </c>
      <c r="G10" s="165"/>
      <c r="H10" s="98">
        <f>IFERROR(SUMIFS(Histo!C:C,Histo!A:A,"&gt;="&amp;$G$2,Histo!A:A,"&lt;="&amp;$I$2,Histo!D:D,$F10),"")</f>
        <v>1</v>
      </c>
      <c r="I10" s="101">
        <f>IFERROR(SUMIFS(Histo!F:F,Histo!A:A,"&gt;="&amp;$G$2,Histo!A:A,"&lt;="&amp;$I$2,Histo!D:D,$F10),"")</f>
        <v>10</v>
      </c>
    </row>
    <row r="11" spans="1:9" x14ac:dyDescent="0.25">
      <c r="F11" s="164" t="s">
        <v>66</v>
      </c>
      <c r="G11" s="165"/>
      <c r="H11" s="98">
        <f>IFERROR(SUMIFS(Histo!C:C,Histo!A:A,"&gt;="&amp;$G$2,Histo!A:A,"&lt;="&amp;$I$2,Histo!D:D,$F11),"")</f>
        <v>1</v>
      </c>
      <c r="I11" s="101">
        <f>IFERROR(SUMIFS(Histo!F:F,Histo!A:A,"&gt;="&amp;$G$2,Histo!A:A,"&lt;="&amp;$I$2,Histo!D:D,$F11),"")</f>
        <v>5</v>
      </c>
    </row>
    <row r="12" spans="1:9" x14ac:dyDescent="0.25">
      <c r="F12" s="164" t="s">
        <v>67</v>
      </c>
      <c r="G12" s="165"/>
      <c r="H12" s="98">
        <f>IFERROR(SUMIFS(Histo!C:C,Histo!A:A,"&gt;="&amp;$G$2,Histo!A:A,"&lt;="&amp;$I$2,Histo!D:D,$F12),"")</f>
        <v>0</v>
      </c>
      <c r="I12" s="101">
        <f>IFERROR(SUMIFS(Histo!F:F,Histo!A:A,"&gt;="&amp;$G$2,Histo!A:A,"&lt;="&amp;$I$2,Histo!D:D,$F12),"")</f>
        <v>0</v>
      </c>
    </row>
    <row r="13" spans="1:9" x14ac:dyDescent="0.25">
      <c r="F13" s="164" t="s">
        <v>68</v>
      </c>
      <c r="G13" s="165"/>
      <c r="H13" s="98">
        <f>IFERROR(SUMIFS(Histo!C:C,Histo!A:A,"&gt;="&amp;$G$2,Histo!A:A,"&lt;="&amp;$I$2,Histo!D:D,$F13),"")</f>
        <v>0</v>
      </c>
      <c r="I13" s="101">
        <f>IFERROR(SUMIFS(Histo!F:F,Histo!A:A,"&gt;="&amp;$G$2,Histo!A:A,"&lt;="&amp;$I$2,Histo!D:D,$F13),"")</f>
        <v>0</v>
      </c>
    </row>
    <row r="14" spans="1:9" x14ac:dyDescent="0.25">
      <c r="F14" s="164" t="s">
        <v>84</v>
      </c>
      <c r="G14" s="165"/>
      <c r="H14" s="98">
        <f>IFERROR(SUMIFS(Histo!C:C,Histo!A:A,"&gt;="&amp;$G$2,Histo!A:A,"&lt;="&amp;$I$2,Histo!D:D,$F14),"")</f>
        <v>0</v>
      </c>
      <c r="I14" s="101">
        <f>IFERROR(SUMIFS(Histo!F:F,Histo!A:A,"&gt;="&amp;$G$2,Histo!A:A,"&lt;="&amp;$I$2,Histo!D:D,$F14),"")</f>
        <v>0</v>
      </c>
    </row>
    <row r="15" spans="1:9" x14ac:dyDescent="0.25">
      <c r="F15" s="164" t="s">
        <v>69</v>
      </c>
      <c r="G15" s="165"/>
      <c r="H15" s="98">
        <f>IFERROR(SUMIFS(Histo!C:C,Histo!A:A,"&gt;="&amp;$G$2,Histo!A:A,"&lt;="&amp;$I$2,Histo!D:D,$F15),"")</f>
        <v>0</v>
      </c>
      <c r="I15" s="101">
        <f>IFERROR(SUMIFS(Histo!F:F,Histo!A:A,"&gt;="&amp;$G$2,Histo!A:A,"&lt;="&amp;$I$2,Histo!D:D,$F15),"")</f>
        <v>0</v>
      </c>
    </row>
    <row r="16" spans="1:9" x14ac:dyDescent="0.25">
      <c r="F16" s="164" t="s">
        <v>70</v>
      </c>
      <c r="G16" s="165"/>
      <c r="H16" s="98">
        <f>IFERROR(SUMIFS(Histo!C:C,Histo!A:A,"&gt;="&amp;$G$2,Histo!A:A,"&lt;="&amp;$I$2,Histo!D:D,$F16),"")</f>
        <v>0</v>
      </c>
      <c r="I16" s="101">
        <f>IFERROR(SUMIFS(Histo!F:F,Histo!A:A,"&gt;="&amp;$G$2,Histo!A:A,"&lt;="&amp;$I$2,Histo!D:D,$F16),"")</f>
        <v>0</v>
      </c>
    </row>
    <row r="17" spans="6:9" x14ac:dyDescent="0.25">
      <c r="F17" s="164" t="s">
        <v>71</v>
      </c>
      <c r="G17" s="165"/>
      <c r="H17" s="98">
        <f>IFERROR(SUMIFS(Histo!C:C,Histo!A:A,"&gt;="&amp;$G$2,Histo!A:A,"&lt;="&amp;$I$2,Histo!D:D,$F17),"")</f>
        <v>0</v>
      </c>
      <c r="I17" s="101">
        <f>IFERROR(SUMIFS(Histo!F:F,Histo!A:A,"&gt;="&amp;$G$2,Histo!A:A,"&lt;="&amp;$I$2,Histo!D:D,$F17),"")</f>
        <v>0</v>
      </c>
    </row>
    <row r="18" spans="6:9" x14ac:dyDescent="0.25">
      <c r="F18" s="164" t="s">
        <v>72</v>
      </c>
      <c r="G18" s="165"/>
      <c r="H18" s="98">
        <f>IFERROR(SUMIFS(Histo!C:C,Histo!A:A,"&gt;="&amp;$G$2,Histo!A:A,"&lt;="&amp;$I$2,Histo!D:D,$F18),"")</f>
        <v>0</v>
      </c>
      <c r="I18" s="101">
        <f>IFERROR(SUMIFS(Histo!F:F,Histo!A:A,"&gt;="&amp;$G$2,Histo!A:A,"&lt;="&amp;$I$2,Histo!D:D,$F18),"")</f>
        <v>0</v>
      </c>
    </row>
    <row r="19" spans="6:9" x14ac:dyDescent="0.25">
      <c r="F19" s="164" t="s">
        <v>88</v>
      </c>
      <c r="G19" s="165"/>
      <c r="H19" s="98">
        <f>IFERROR(SUMIFS(Histo!C:C,Histo!A:A,"&gt;="&amp;$G$2,Histo!A:A,"&lt;="&amp;$I$2,Histo!D:D,$F19),"")</f>
        <v>0</v>
      </c>
      <c r="I19" s="101">
        <f>IFERROR(SUMIFS(Histo!F:F,Histo!A:A,"&gt;="&amp;$G$2,Histo!A:A,"&lt;="&amp;$I$2,Histo!D:D,$F19),"")</f>
        <v>0</v>
      </c>
    </row>
    <row r="20" spans="6:9" x14ac:dyDescent="0.25">
      <c r="F20" s="164" t="s">
        <v>89</v>
      </c>
      <c r="G20" s="165"/>
      <c r="H20" s="98">
        <f>IFERROR(SUMIFS(Histo!C:C,Histo!A:A,"&gt;="&amp;$G$2,Histo!A:A,"&lt;="&amp;$I$2,Histo!D:D,$F20),"")</f>
        <v>0</v>
      </c>
      <c r="I20" s="101">
        <f>IFERROR(SUMIFS(Histo!F:F,Histo!A:A,"&gt;="&amp;$G$2,Histo!A:A,"&lt;="&amp;$I$2,Histo!D:D,$F20),"")</f>
        <v>0</v>
      </c>
    </row>
    <row r="21" spans="6:9" x14ac:dyDescent="0.25">
      <c r="F21" s="164" t="s">
        <v>90</v>
      </c>
      <c r="G21" s="165"/>
      <c r="H21" s="98">
        <f>IFERROR(SUMIFS(Histo!C:C,Histo!A:A,"&gt;="&amp;$G$2,Histo!A:A,"&lt;="&amp;$I$2,Histo!D:D,$F21),"")</f>
        <v>0</v>
      </c>
      <c r="I21" s="101">
        <f>IFERROR(SUMIFS(Histo!F:F,Histo!A:A,"&gt;="&amp;$G$2,Histo!A:A,"&lt;="&amp;$I$2,Histo!D:D,$F21),"")</f>
        <v>0</v>
      </c>
    </row>
    <row r="22" spans="6:9" x14ac:dyDescent="0.25">
      <c r="F22" s="164" t="s">
        <v>73</v>
      </c>
      <c r="G22" s="165"/>
      <c r="H22" s="98">
        <f>IFERROR(SUMIFS(Histo!C:C,Histo!A:A,"&gt;="&amp;$G$2,Histo!A:A,"&lt;="&amp;$I$2,Histo!D:D,$F22),"")</f>
        <v>0</v>
      </c>
      <c r="I22" s="101">
        <f>IFERROR(SUMIFS(Histo!F:F,Histo!A:A,"&gt;="&amp;$G$2,Histo!A:A,"&lt;="&amp;$I$2,Histo!D:D,$F22),"")</f>
        <v>0</v>
      </c>
    </row>
    <row r="23" spans="6:9" x14ac:dyDescent="0.25">
      <c r="F23" s="164" t="s">
        <v>85</v>
      </c>
      <c r="G23" s="165"/>
      <c r="H23" s="98">
        <f>IFERROR(SUMIFS(Histo!C:C,Histo!A:A,"&gt;="&amp;$G$2,Histo!A:A,"&lt;="&amp;$I$2,Histo!D:D,$F23),"")</f>
        <v>2</v>
      </c>
      <c r="I23" s="101">
        <f>IFERROR(SUMIFS(Histo!F:F,Histo!A:A,"&gt;="&amp;$G$2,Histo!A:A,"&lt;="&amp;$I$2,Histo!D:D,$F23),"")</f>
        <v>38</v>
      </c>
    </row>
    <row r="24" spans="6:9" x14ac:dyDescent="0.25">
      <c r="F24" s="164" t="s">
        <v>86</v>
      </c>
      <c r="G24" s="165"/>
      <c r="H24" s="98">
        <f>IFERROR(SUMIFS(Histo!C:C,Histo!A:A,"&gt;="&amp;$G$2,Histo!A:A,"&lt;="&amp;$I$2,Histo!D:D,$F24),"")</f>
        <v>0</v>
      </c>
      <c r="I24" s="101">
        <f>IFERROR(SUMIFS(Histo!F:F,Histo!A:A,"&gt;="&amp;$G$2,Histo!A:A,"&lt;="&amp;$I$2,Histo!D:D,$F24),"")</f>
        <v>0</v>
      </c>
    </row>
    <row r="25" spans="6:9" x14ac:dyDescent="0.25">
      <c r="F25" s="164" t="s">
        <v>87</v>
      </c>
      <c r="G25" s="165"/>
      <c r="H25" s="98">
        <f>IFERROR(SUMIFS(Histo!C:C,Histo!A:A,"&gt;="&amp;$G$2,Histo!A:A,"&lt;="&amp;$I$2,Histo!D:D,$F25),"")</f>
        <v>0</v>
      </c>
      <c r="I25" s="101">
        <f>IFERROR(SUMIFS(Histo!F:F,Histo!A:A,"&gt;="&amp;$G$2,Histo!A:A,"&lt;="&amp;$I$2,Histo!D:D,$F25),"")</f>
        <v>0</v>
      </c>
    </row>
    <row r="26" spans="6:9" x14ac:dyDescent="0.25">
      <c r="F26" s="164" t="s">
        <v>74</v>
      </c>
      <c r="G26" s="165"/>
      <c r="H26" s="98">
        <f>IFERROR(SUMIFS(Histo!C:C,Histo!A:A,"&gt;="&amp;$G$2,Histo!A:A,"&lt;="&amp;$I$2,Histo!D:D,$F26),"")</f>
        <v>2</v>
      </c>
      <c r="I26" s="101">
        <f>IFERROR(SUMIFS(Histo!F:F,Histo!A:A,"&gt;="&amp;$G$2,Histo!A:A,"&lt;="&amp;$I$2,Histo!D:D,$F26),"")</f>
        <v>44</v>
      </c>
    </row>
    <row r="27" spans="6:9" x14ac:dyDescent="0.25">
      <c r="F27" s="164" t="s">
        <v>75</v>
      </c>
      <c r="G27" s="165"/>
      <c r="H27" s="98">
        <f>IFERROR(SUMIFS(Histo!C:C,Histo!A:A,"&gt;="&amp;$G$2,Histo!A:A,"&lt;="&amp;$I$2,Histo!D:D,$F27),"")</f>
        <v>6</v>
      </c>
      <c r="I27" s="101">
        <f>IFERROR(SUMIFS(Histo!F:F,Histo!A:A,"&gt;="&amp;$G$2,Histo!A:A,"&lt;="&amp;$I$2,Histo!D:D,$F27),"")</f>
        <v>138</v>
      </c>
    </row>
    <row r="28" spans="6:9" x14ac:dyDescent="0.25">
      <c r="F28" s="164" t="s">
        <v>91</v>
      </c>
      <c r="G28" s="165"/>
      <c r="H28" s="98">
        <f>IFERROR(SUMIFS(Histo!C:C,Histo!A:A,"&gt;="&amp;$G$2,Histo!A:A,"&lt;="&amp;$I$2,Histo!D:D,$F28),"")</f>
        <v>0</v>
      </c>
      <c r="I28" s="101">
        <f>IFERROR(SUMIFS(Histo!F:F,Histo!A:A,"&gt;="&amp;$G$2,Histo!A:A,"&lt;="&amp;$I$2,Histo!D:D,$F28),"")</f>
        <v>0</v>
      </c>
    </row>
    <row r="29" spans="6:9" x14ac:dyDescent="0.25">
      <c r="F29" s="164" t="s">
        <v>92</v>
      </c>
      <c r="G29" s="165"/>
      <c r="H29" s="98">
        <f>IFERROR(SUMIFS(Histo!C:C,Histo!A:A,"&gt;="&amp;$G$2,Histo!A:A,"&lt;="&amp;$I$2,Histo!D:D,$F29),"")</f>
        <v>0</v>
      </c>
      <c r="I29" s="101">
        <f>IFERROR(SUMIFS(Histo!F:F,Histo!A:A,"&gt;="&amp;$G$2,Histo!A:A,"&lt;="&amp;$I$2,Histo!D:D,$F29),"")</f>
        <v>0</v>
      </c>
    </row>
    <row r="30" spans="6:9" x14ac:dyDescent="0.25">
      <c r="F30" s="164" t="s">
        <v>93</v>
      </c>
      <c r="G30" s="165"/>
      <c r="H30" s="98">
        <f>IFERROR(SUMIFS(Histo!C:C,Histo!A:A,"&gt;="&amp;$G$2,Histo!A:A,"&lt;="&amp;$I$2,Histo!D:D,$F30),"")</f>
        <v>0</v>
      </c>
      <c r="I30" s="101">
        <f>IFERROR(SUMIFS(Histo!F:F,Histo!A:A,"&gt;="&amp;$G$2,Histo!A:A,"&lt;="&amp;$I$2,Histo!D:D,$F30),"")</f>
        <v>0</v>
      </c>
    </row>
    <row r="31" spans="6:9" x14ac:dyDescent="0.25">
      <c r="F31" s="164" t="s">
        <v>94</v>
      </c>
      <c r="G31" s="165"/>
      <c r="H31" s="98">
        <f>IFERROR(SUMIFS(Histo!C:C,Histo!A:A,"&gt;="&amp;$G$2,Histo!A:A,"&lt;="&amp;$I$2,Histo!D:D,$F31),"")</f>
        <v>0</v>
      </c>
      <c r="I31" s="101">
        <f>IFERROR(SUMIFS(Histo!F:F,Histo!A:A,"&gt;="&amp;$G$2,Histo!A:A,"&lt;="&amp;$I$2,Histo!D:D,$F31),"")</f>
        <v>0</v>
      </c>
    </row>
    <row r="32" spans="6:9" x14ac:dyDescent="0.25">
      <c r="F32" s="164" t="s">
        <v>95</v>
      </c>
      <c r="G32" s="165"/>
      <c r="H32" s="98">
        <f>IFERROR(SUMIFS(Histo!C:C,Histo!A:A,"&gt;="&amp;$G$2,Histo!A:A,"&lt;="&amp;$I$2,Histo!D:D,$F32),"")</f>
        <v>0</v>
      </c>
      <c r="I32" s="101">
        <f>IFERROR(SUMIFS(Histo!F:F,Histo!A:A,"&gt;="&amp;$G$2,Histo!A:A,"&lt;="&amp;$I$2,Histo!D:D,$F32),"")</f>
        <v>0</v>
      </c>
    </row>
    <row r="33" spans="6:9" x14ac:dyDescent="0.25">
      <c r="F33" s="164" t="s">
        <v>96</v>
      </c>
      <c r="G33" s="165"/>
      <c r="H33" s="98">
        <f>IFERROR(SUMIFS(Histo!C:C,Histo!A:A,"&gt;="&amp;$G$2,Histo!A:A,"&lt;="&amp;$I$2,Histo!D:D,$F33),"")</f>
        <v>0</v>
      </c>
      <c r="I33" s="101">
        <f>IFERROR(SUMIFS(Histo!F:F,Histo!A:A,"&gt;="&amp;$G$2,Histo!A:A,"&lt;="&amp;$I$2,Histo!D:D,$F33),"")</f>
        <v>0</v>
      </c>
    </row>
    <row r="34" spans="6:9" x14ac:dyDescent="0.25">
      <c r="F34" s="164" t="s">
        <v>76</v>
      </c>
      <c r="G34" s="165"/>
      <c r="H34" s="98">
        <f>IFERROR(SUMIFS(Histo!C:C,Histo!A:A,"&gt;="&amp;$G$2,Histo!A:A,"&lt;="&amp;$I$2,Histo!D:D,$F34),"")</f>
        <v>0</v>
      </c>
      <c r="I34" s="101">
        <f>IFERROR(SUMIFS(Histo!F:F,Histo!A:A,"&gt;="&amp;$G$2,Histo!A:A,"&lt;="&amp;$I$2,Histo!D:D,$F34),"")</f>
        <v>0</v>
      </c>
    </row>
    <row r="35" spans="6:9" x14ac:dyDescent="0.25">
      <c r="F35" s="164" t="s">
        <v>77</v>
      </c>
      <c r="G35" s="165"/>
      <c r="H35" s="98">
        <f>IFERROR(SUMIFS(Histo!C:C,Histo!A:A,"&gt;="&amp;$G$2,Histo!A:A,"&lt;="&amp;$I$2,Histo!D:D,$F35),"")</f>
        <v>0</v>
      </c>
      <c r="I35" s="101">
        <f>IFERROR(SUMIFS(Histo!F:F,Histo!A:A,"&gt;="&amp;$G$2,Histo!A:A,"&lt;="&amp;$I$2,Histo!D:D,$F35),"")</f>
        <v>0</v>
      </c>
    </row>
    <row r="36" spans="6:9" x14ac:dyDescent="0.25">
      <c r="F36" s="164" t="s">
        <v>97</v>
      </c>
      <c r="G36" s="165"/>
      <c r="H36" s="98">
        <f>IFERROR(SUMIFS(Histo!C:C,Histo!A:A,"&gt;="&amp;$G$2,Histo!A:A,"&lt;="&amp;$I$2,Histo!D:D,$F36),"")</f>
        <v>0</v>
      </c>
      <c r="I36" s="101">
        <f>IFERROR(SUMIFS(Histo!F:F,Histo!A:A,"&gt;="&amp;$G$2,Histo!A:A,"&lt;="&amp;$I$2,Histo!D:D,$F36),"")</f>
        <v>0</v>
      </c>
    </row>
    <row r="37" spans="6:9" x14ac:dyDescent="0.25">
      <c r="F37" s="164" t="s">
        <v>98</v>
      </c>
      <c r="G37" s="165"/>
      <c r="H37" s="98">
        <f>IFERROR(SUMIFS(Histo!C:C,Histo!A:A,"&gt;="&amp;$G$2,Histo!A:A,"&lt;="&amp;$I$2,Histo!D:D,$F37),"")</f>
        <v>0</v>
      </c>
      <c r="I37" s="101">
        <f>IFERROR(SUMIFS(Histo!F:F,Histo!A:A,"&gt;="&amp;$G$2,Histo!A:A,"&lt;="&amp;$I$2,Histo!D:D,$F37),"")</f>
        <v>0</v>
      </c>
    </row>
    <row r="38" spans="6:9" x14ac:dyDescent="0.25">
      <c r="F38" s="164" t="s">
        <v>99</v>
      </c>
      <c r="G38" s="165"/>
      <c r="H38" s="98">
        <f>IFERROR(SUMIFS(Histo!C:C,Histo!A:A,"&gt;="&amp;$G$2,Histo!A:A,"&lt;="&amp;$I$2,Histo!D:D,$F38),"")</f>
        <v>0</v>
      </c>
      <c r="I38" s="101">
        <f>IFERROR(SUMIFS(Histo!F:F,Histo!A:A,"&gt;="&amp;$G$2,Histo!A:A,"&lt;="&amp;$I$2,Histo!D:D,$F38),"")</f>
        <v>0</v>
      </c>
    </row>
    <row r="39" spans="6:9" x14ac:dyDescent="0.25">
      <c r="F39" s="164" t="s">
        <v>100</v>
      </c>
      <c r="G39" s="165"/>
      <c r="H39" s="98">
        <f>IFERROR(SUMIFS(Histo!C:C,Histo!A:A,"&gt;="&amp;$G$2,Histo!A:A,"&lt;="&amp;$I$2,Histo!D:D,$F39),"")</f>
        <v>0</v>
      </c>
      <c r="I39" s="101">
        <f>IFERROR(SUMIFS(Histo!F:F,Histo!A:A,"&gt;="&amp;$G$2,Histo!A:A,"&lt;="&amp;$I$2,Histo!D:D,$F39),"")</f>
        <v>0</v>
      </c>
    </row>
    <row r="40" spans="6:9" x14ac:dyDescent="0.25">
      <c r="F40" s="164" t="s">
        <v>101</v>
      </c>
      <c r="G40" s="165"/>
      <c r="H40" s="98">
        <f>IFERROR(SUMIFS(Histo!C:C,Histo!A:A,"&gt;="&amp;$G$2,Histo!A:A,"&lt;="&amp;$I$2,Histo!D:D,$F40),"")</f>
        <v>0</v>
      </c>
      <c r="I40" s="101">
        <f>IFERROR(SUMIFS(Histo!F:F,Histo!A:A,"&gt;="&amp;$G$2,Histo!A:A,"&lt;="&amp;$I$2,Histo!D:D,$F40),"")</f>
        <v>0</v>
      </c>
    </row>
    <row r="41" spans="6:9" x14ac:dyDescent="0.25">
      <c r="F41" s="164" t="s">
        <v>103</v>
      </c>
      <c r="G41" s="165"/>
      <c r="H41" s="98">
        <f>IFERROR(SUMIFS(Histo!C:C,Histo!A:A,"&gt;="&amp;$G$2,Histo!A:A,"&lt;="&amp;$I$2,Histo!D:D,$F41),"")</f>
        <v>0</v>
      </c>
      <c r="I41" s="101">
        <f>IFERROR(SUMIFS(Histo!F:F,Histo!A:A,"&gt;="&amp;$G$2,Histo!A:A,"&lt;="&amp;$I$2,Histo!D:D,$F41),"")</f>
        <v>0</v>
      </c>
    </row>
    <row r="42" spans="6:9" x14ac:dyDescent="0.25">
      <c r="F42" s="164" t="s">
        <v>102</v>
      </c>
      <c r="G42" s="165"/>
      <c r="H42" s="98">
        <f>IFERROR(SUMIFS(Histo!C:C,Histo!A:A,"&gt;="&amp;$G$2,Histo!A:A,"&lt;="&amp;$I$2,Histo!D:D,$F42),"")</f>
        <v>0</v>
      </c>
      <c r="I42" s="101">
        <f>IFERROR(SUMIFS(Histo!F:F,Histo!A:A,"&gt;="&amp;$G$2,Histo!A:A,"&lt;="&amp;$I$2,Histo!D:D,$F42),"")</f>
        <v>0</v>
      </c>
    </row>
    <row r="43" spans="6:9" x14ac:dyDescent="0.25">
      <c r="F43" s="164" t="s">
        <v>78</v>
      </c>
      <c r="G43" s="165"/>
      <c r="H43" s="98">
        <f>IFERROR(SUMIFS(Histo!C:C,Histo!A:A,"&gt;="&amp;$G$2,Histo!A:A,"&lt;="&amp;$I$2,Histo!D:D,$F43),"")</f>
        <v>0</v>
      </c>
      <c r="I43" s="101">
        <f>IFERROR(SUMIFS(Histo!F:F,Histo!A:A,"&gt;="&amp;$G$2,Histo!A:A,"&lt;="&amp;$I$2,Histo!D:D,$F43),"")</f>
        <v>0</v>
      </c>
    </row>
    <row r="44" spans="6:9" x14ac:dyDescent="0.25">
      <c r="F44" s="164" t="s">
        <v>104</v>
      </c>
      <c r="G44" s="165"/>
      <c r="H44" s="98">
        <f>IFERROR(SUMIFS(Histo!C:C,Histo!A:A,"&gt;="&amp;$G$2,Histo!A:A,"&lt;="&amp;$I$2,Histo!D:D,$F44),"")</f>
        <v>0</v>
      </c>
      <c r="I44" s="101">
        <f>IFERROR(SUMIFS(Histo!F:F,Histo!A:A,"&gt;="&amp;$G$2,Histo!A:A,"&lt;="&amp;$I$2,Histo!D:D,$F44),"")</f>
        <v>0</v>
      </c>
    </row>
    <row r="45" spans="6:9" x14ac:dyDescent="0.25">
      <c r="F45" s="164" t="s">
        <v>105</v>
      </c>
      <c r="G45" s="165"/>
      <c r="H45" s="98">
        <f>IFERROR(SUMIFS(Histo!C:C,Histo!A:A,"&gt;="&amp;$G$2,Histo!A:A,"&lt;="&amp;$I$2,Histo!D:D,$F45),"")</f>
        <v>0</v>
      </c>
      <c r="I45" s="101">
        <f>IFERROR(SUMIFS(Histo!F:F,Histo!A:A,"&gt;="&amp;$G$2,Histo!A:A,"&lt;="&amp;$I$2,Histo!D:D,$F45),"")</f>
        <v>0</v>
      </c>
    </row>
    <row r="46" spans="6:9" x14ac:dyDescent="0.25">
      <c r="F46" s="164" t="s">
        <v>106</v>
      </c>
      <c r="G46" s="165"/>
      <c r="H46" s="98">
        <f>IFERROR(SUMIFS(Histo!C:C,Histo!A:A,"&gt;="&amp;$G$2,Histo!A:A,"&lt;="&amp;$I$2,Histo!D:D,$F46),"")</f>
        <v>0</v>
      </c>
      <c r="I46" s="101">
        <f>IFERROR(SUMIFS(Histo!F:F,Histo!A:A,"&gt;="&amp;$G$2,Histo!A:A,"&lt;="&amp;$I$2,Histo!D:D,$F46),"")</f>
        <v>0</v>
      </c>
    </row>
    <row r="47" spans="6:9" x14ac:dyDescent="0.25">
      <c r="F47" s="164" t="s">
        <v>107</v>
      </c>
      <c r="G47" s="165"/>
      <c r="H47" s="98">
        <f>IFERROR(SUMIFS(Histo!C:C,Histo!A:A,"&gt;="&amp;$G$2,Histo!A:A,"&lt;="&amp;$I$2,Histo!D:D,$F47),"")</f>
        <v>0</v>
      </c>
      <c r="I47" s="101">
        <f>IFERROR(SUMIFS(Histo!F:F,Histo!A:A,"&gt;="&amp;$G$2,Histo!A:A,"&lt;="&amp;$I$2,Histo!D:D,$F47),"")</f>
        <v>0</v>
      </c>
    </row>
    <row r="48" spans="6:9" x14ac:dyDescent="0.25">
      <c r="F48" s="164" t="s">
        <v>108</v>
      </c>
      <c r="G48" s="165"/>
      <c r="H48" s="98">
        <f>IFERROR(SUMIFS(Histo!C:C,Histo!A:A,"&gt;="&amp;$G$2,Histo!A:A,"&lt;="&amp;$I$2,Histo!D:D,$F48),"")</f>
        <v>0</v>
      </c>
      <c r="I48" s="101">
        <f>IFERROR(SUMIFS(Histo!F:F,Histo!A:A,"&gt;="&amp;$G$2,Histo!A:A,"&lt;="&amp;$I$2,Histo!D:D,$F48),"")</f>
        <v>0</v>
      </c>
    </row>
    <row r="49" spans="6:9" x14ac:dyDescent="0.25">
      <c r="F49" s="164" t="s">
        <v>109</v>
      </c>
      <c r="G49" s="165"/>
      <c r="H49" s="98">
        <f>IFERROR(SUMIFS(Histo!C:C,Histo!A:A,"&gt;="&amp;$G$2,Histo!A:A,"&lt;="&amp;$I$2,Histo!D:D,$F49),"")</f>
        <v>0</v>
      </c>
      <c r="I49" s="101">
        <f>IFERROR(SUMIFS(Histo!F:F,Histo!A:A,"&gt;="&amp;$G$2,Histo!A:A,"&lt;="&amp;$I$2,Histo!D:D,$F49),"")</f>
        <v>0</v>
      </c>
    </row>
    <row r="50" spans="6:9" x14ac:dyDescent="0.25">
      <c r="F50" s="164" t="s">
        <v>110</v>
      </c>
      <c r="G50" s="165"/>
      <c r="H50" s="98">
        <f>IFERROR(SUMIFS(Histo!C:C,Histo!A:A,"&gt;="&amp;$G$2,Histo!A:A,"&lt;="&amp;$I$2,Histo!D:D,$F50),"")</f>
        <v>0</v>
      </c>
      <c r="I50" s="101">
        <f>IFERROR(SUMIFS(Histo!F:F,Histo!A:A,"&gt;="&amp;$G$2,Histo!A:A,"&lt;="&amp;$I$2,Histo!D:D,$F50),"")</f>
        <v>0</v>
      </c>
    </row>
    <row r="51" spans="6:9" x14ac:dyDescent="0.25">
      <c r="F51" s="164" t="s">
        <v>111</v>
      </c>
      <c r="G51" s="165"/>
      <c r="H51" s="98">
        <f>IFERROR(SUMIFS(Histo!C:C,Histo!A:A,"&gt;="&amp;$G$2,Histo!A:A,"&lt;="&amp;$I$2,Histo!D:D,$F51),"")</f>
        <v>0</v>
      </c>
      <c r="I51" s="101">
        <f>IFERROR(SUMIFS(Histo!F:F,Histo!A:A,"&gt;="&amp;$G$2,Histo!A:A,"&lt;="&amp;$I$2,Histo!D:D,$F51),"")</f>
        <v>0</v>
      </c>
    </row>
    <row r="52" spans="6:9" x14ac:dyDescent="0.25">
      <c r="F52" s="164" t="s">
        <v>112</v>
      </c>
      <c r="G52" s="165"/>
      <c r="H52" s="98">
        <f>IFERROR(SUMIFS(Histo!C:C,Histo!A:A,"&gt;="&amp;$G$2,Histo!A:A,"&lt;="&amp;$I$2,Histo!D:D,$F52),"")</f>
        <v>0</v>
      </c>
      <c r="I52" s="101">
        <f>IFERROR(SUMIFS(Histo!F:F,Histo!A:A,"&gt;="&amp;$G$2,Histo!A:A,"&lt;="&amp;$I$2,Histo!D:D,$F52),"")</f>
        <v>0</v>
      </c>
    </row>
    <row r="53" spans="6:9" x14ac:dyDescent="0.25">
      <c r="F53" s="164" t="s">
        <v>113</v>
      </c>
      <c r="G53" s="165"/>
      <c r="H53" s="98">
        <f>IFERROR(SUMIFS(Histo!C:C,Histo!A:A,"&gt;="&amp;$G$2,Histo!A:A,"&lt;="&amp;$I$2,Histo!D:D,$F53),"")</f>
        <v>0</v>
      </c>
      <c r="I53" s="101">
        <f>IFERROR(SUMIFS(Histo!F:F,Histo!A:A,"&gt;="&amp;$G$2,Histo!A:A,"&lt;="&amp;$I$2,Histo!D:D,$F53),"")</f>
        <v>0</v>
      </c>
    </row>
    <row r="54" spans="6:9" x14ac:dyDescent="0.25">
      <c r="F54" s="164" t="s">
        <v>79</v>
      </c>
      <c r="G54" s="165"/>
      <c r="H54" s="98">
        <f>IFERROR(SUMIFS(Histo!C:C,Histo!A:A,"&gt;="&amp;$G$2,Histo!A:A,"&lt;="&amp;$I$2,Histo!D:D,$F54),"")</f>
        <v>0</v>
      </c>
      <c r="I54" s="101">
        <f>IFERROR(SUMIFS(Histo!F:F,Histo!A:A,"&gt;="&amp;$G$2,Histo!A:A,"&lt;="&amp;$I$2,Histo!D:D,$F54),"")</f>
        <v>0</v>
      </c>
    </row>
    <row r="55" spans="6:9" x14ac:dyDescent="0.25">
      <c r="F55" s="164" t="s">
        <v>115</v>
      </c>
      <c r="G55" s="165"/>
      <c r="H55" s="98">
        <f>IFERROR(SUMIFS(Histo!C:C,Histo!A:A,"&gt;="&amp;$G$2,Histo!A:A,"&lt;="&amp;$I$2,Histo!D:D,$F55),"")</f>
        <v>0</v>
      </c>
      <c r="I55" s="101">
        <f>IFERROR(SUMIFS(Histo!F:F,Histo!A:A,"&gt;="&amp;$G$2,Histo!A:A,"&lt;="&amp;$I$2,Histo!D:D,$F55),"")</f>
        <v>0</v>
      </c>
    </row>
    <row r="56" spans="6:9" x14ac:dyDescent="0.25">
      <c r="F56" s="164" t="s">
        <v>116</v>
      </c>
      <c r="G56" s="165"/>
      <c r="H56" s="98">
        <f>IFERROR(SUMIFS(Histo!C:C,Histo!A:A,"&gt;="&amp;$G$2,Histo!A:A,"&lt;="&amp;$I$2,Histo!D:D,$F56),"")</f>
        <v>0</v>
      </c>
      <c r="I56" s="101">
        <f>IFERROR(SUMIFS(Histo!F:F,Histo!A:A,"&gt;="&amp;$G$2,Histo!A:A,"&lt;="&amp;$I$2,Histo!D:D,$F56),"")</f>
        <v>0</v>
      </c>
    </row>
    <row r="57" spans="6:9" x14ac:dyDescent="0.25">
      <c r="F57" s="164" t="s">
        <v>117</v>
      </c>
      <c r="G57" s="165"/>
      <c r="H57" s="98">
        <f>IFERROR(SUMIFS(Histo!C:C,Histo!A:A,"&gt;="&amp;$G$2,Histo!A:A,"&lt;="&amp;$I$2,Histo!D:D,$F57),"")</f>
        <v>0</v>
      </c>
      <c r="I57" s="101">
        <f>IFERROR(SUMIFS(Histo!F:F,Histo!A:A,"&gt;="&amp;$G$2,Histo!A:A,"&lt;="&amp;$I$2,Histo!D:D,$F57),"")</f>
        <v>0</v>
      </c>
    </row>
    <row r="58" spans="6:9" ht="14.4" thickBot="1" x14ac:dyDescent="0.3">
      <c r="F58" s="162" t="s">
        <v>118</v>
      </c>
      <c r="G58" s="163"/>
      <c r="H58" s="102">
        <f>IFERROR(SUMIFS(Histo!C:C,Histo!A:A,"&gt;="&amp;$G$2,Histo!A:A,"&lt;="&amp;$I$2,Histo!D:D,$F58),"")</f>
        <v>0</v>
      </c>
      <c r="I58" s="103">
        <f>IFERROR(SUMIFS(Histo!F:F,Histo!A:A,"&gt;="&amp;$G$2,Histo!A:A,"&lt;="&amp;$I$2,Histo!D:D,$F58),"")</f>
        <v>0</v>
      </c>
    </row>
    <row r="59" spans="6:9" ht="24.6" thickBot="1" x14ac:dyDescent="0.4">
      <c r="F59" s="166" t="s">
        <v>10</v>
      </c>
      <c r="G59" s="167"/>
      <c r="H59" s="96">
        <f>SUM(H4:H58)</f>
        <v>24</v>
      </c>
      <c r="I59" s="97">
        <f>SUM(I4:I58)</f>
        <v>644</v>
      </c>
    </row>
    <row r="60" spans="6:9" x14ac:dyDescent="0.25">
      <c r="H60" s="8" t="str">
        <f ca="1">IFERROR(SUMIFS(Histo!#REF!,Histo!#REF!,"&gt;="&amp;$G$2,Histo!#REF!,"&lt;="&amp;$I$2,Articles,F60),"")</f>
        <v/>
      </c>
    </row>
  </sheetData>
  <mergeCells count="58">
    <mergeCell ref="F1:I1"/>
    <mergeCell ref="F4:G4"/>
    <mergeCell ref="F5:G5"/>
    <mergeCell ref="F6:G6"/>
    <mergeCell ref="F7:G7"/>
    <mergeCell ref="F3:G3"/>
    <mergeCell ref="F59:G59"/>
    <mergeCell ref="F8:G8"/>
    <mergeCell ref="F9:G9"/>
    <mergeCell ref="F10:G10"/>
    <mergeCell ref="F11:G11"/>
    <mergeCell ref="F12:G12"/>
    <mergeCell ref="F13:G13"/>
    <mergeCell ref="F14:G14"/>
    <mergeCell ref="F15:G15"/>
    <mergeCell ref="F16:G16"/>
    <mergeCell ref="F17:G17"/>
    <mergeCell ref="F18:G18"/>
    <mergeCell ref="F19:G19"/>
    <mergeCell ref="F20:G20"/>
    <mergeCell ref="F21:G21"/>
    <mergeCell ref="F22:G22"/>
    <mergeCell ref="F23:G23"/>
    <mergeCell ref="F24:G24"/>
    <mergeCell ref="F25:G25"/>
    <mergeCell ref="F26:G26"/>
    <mergeCell ref="F27:G27"/>
    <mergeCell ref="F28:G28"/>
    <mergeCell ref="F29:G29"/>
    <mergeCell ref="F30:G30"/>
    <mergeCell ref="F31:G31"/>
    <mergeCell ref="F32:G32"/>
    <mergeCell ref="F33:G33"/>
    <mergeCell ref="F34:G34"/>
    <mergeCell ref="F35:G35"/>
    <mergeCell ref="F36:G36"/>
    <mergeCell ref="F37:G37"/>
    <mergeCell ref="F38:G38"/>
    <mergeCell ref="F39:G39"/>
    <mergeCell ref="F40:G40"/>
    <mergeCell ref="F41:G41"/>
    <mergeCell ref="F42:G42"/>
    <mergeCell ref="F43:G43"/>
    <mergeCell ref="F44:G44"/>
    <mergeCell ref="F45:G45"/>
    <mergeCell ref="F46:G46"/>
    <mergeCell ref="F47:G47"/>
    <mergeCell ref="F48:G48"/>
    <mergeCell ref="F49:G49"/>
    <mergeCell ref="F50:G50"/>
    <mergeCell ref="F51:G51"/>
    <mergeCell ref="F52:G52"/>
    <mergeCell ref="F58:G58"/>
    <mergeCell ref="F53:G53"/>
    <mergeCell ref="F54:G54"/>
    <mergeCell ref="F55:G55"/>
    <mergeCell ref="F56:G56"/>
    <mergeCell ref="F57:G57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1:AC705"/>
  <sheetViews>
    <sheetView workbookViewId="0">
      <selection activeCell="O14" sqref="O14"/>
    </sheetView>
  </sheetViews>
  <sheetFormatPr baseColWidth="10" defaultRowHeight="13.8" x14ac:dyDescent="0.25"/>
  <cols>
    <col min="1" max="1" width="10.5" style="111" customWidth="1"/>
    <col min="2" max="2" width="14.69921875" style="23" customWidth="1"/>
    <col min="3" max="3" width="8.3984375" style="23" customWidth="1"/>
    <col min="4" max="5" width="11.19921875" style="23"/>
    <col min="6" max="6" width="10.8984375" style="112" customWidth="1"/>
    <col min="7" max="7" width="9.09765625" style="120" bestFit="1" customWidth="1"/>
    <col min="8" max="8" width="10.3984375" style="119" bestFit="1" customWidth="1"/>
    <col min="9" max="9" width="6.69921875" style="92" customWidth="1"/>
    <col min="10" max="10" width="13.69921875" style="126" customWidth="1"/>
    <col min="11" max="11" width="11.19921875" style="90"/>
    <col min="12" max="12" width="11.19921875" style="127"/>
    <col min="13" max="13" width="13.8984375" style="122" customWidth="1"/>
    <col min="14" max="28" width="11.19921875" style="122"/>
    <col min="29" max="29" width="11.19921875" style="105"/>
    <col min="30" max="16384" width="11.19921875" style="23"/>
  </cols>
  <sheetData>
    <row r="1" spans="1:29" s="77" customFormat="1" ht="14.4" thickBot="1" x14ac:dyDescent="0.3">
      <c r="A1" s="85" t="s">
        <v>4</v>
      </c>
      <c r="B1" s="86" t="s">
        <v>15</v>
      </c>
      <c r="C1" s="86" t="s">
        <v>121</v>
      </c>
      <c r="D1" s="86" t="s">
        <v>0</v>
      </c>
      <c r="E1" s="86" t="s">
        <v>16</v>
      </c>
      <c r="F1" s="106" t="s">
        <v>144</v>
      </c>
      <c r="G1" s="114" t="s">
        <v>145</v>
      </c>
      <c r="H1" s="115" t="s">
        <v>146</v>
      </c>
      <c r="I1" s="91"/>
      <c r="J1" s="123" t="s">
        <v>130</v>
      </c>
      <c r="K1" s="88" t="s">
        <v>131</v>
      </c>
      <c r="L1" s="93" t="s">
        <v>132</v>
      </c>
      <c r="M1" s="121"/>
      <c r="N1" s="131" t="s">
        <v>60</v>
      </c>
      <c r="O1" s="121"/>
      <c r="P1" s="121"/>
      <c r="Q1" s="121"/>
      <c r="R1" s="121"/>
      <c r="S1" s="121"/>
      <c r="T1" s="121"/>
      <c r="U1" s="121"/>
      <c r="V1" s="121"/>
      <c r="W1" s="121"/>
      <c r="X1" s="121"/>
      <c r="Y1" s="121"/>
      <c r="Z1" s="121"/>
      <c r="AA1" s="121"/>
      <c r="AB1" s="121"/>
      <c r="AC1" s="104"/>
    </row>
    <row r="2" spans="1:29" x14ac:dyDescent="0.25">
      <c r="A2" s="107">
        <v>44341</v>
      </c>
      <c r="B2" s="81" t="s">
        <v>18</v>
      </c>
      <c r="C2" s="82">
        <v>2</v>
      </c>
      <c r="D2" s="82" t="s">
        <v>74</v>
      </c>
      <c r="E2" s="82" t="s">
        <v>12</v>
      </c>
      <c r="F2" s="108">
        <v>44</v>
      </c>
      <c r="G2" s="116">
        <f>F2/(1+Formules!G2/100)</f>
        <v>40</v>
      </c>
      <c r="H2" s="117">
        <f t="shared" ref="H2:H9" si="0">F2-G2</f>
        <v>4</v>
      </c>
      <c r="J2" s="124">
        <f>VLOOKUP(D:D,BDD!B:I,6,FALSE)*C2</f>
        <v>0</v>
      </c>
      <c r="K2" s="89">
        <f>VLOOKUP(D:D,BDD!B:I,7,FALSE)*C2</f>
        <v>0</v>
      </c>
      <c r="L2" s="125">
        <f>VLOOKUP(D:D,BDD!B:I,8,FALSE)*C2</f>
        <v>0</v>
      </c>
    </row>
    <row r="3" spans="1:29" x14ac:dyDescent="0.25">
      <c r="A3" s="109">
        <v>44341</v>
      </c>
      <c r="B3" s="78" t="s">
        <v>133</v>
      </c>
      <c r="C3" s="79">
        <v>2</v>
      </c>
      <c r="D3" s="79" t="s">
        <v>19</v>
      </c>
      <c r="E3" s="79" t="s">
        <v>12</v>
      </c>
      <c r="F3" s="110">
        <v>80</v>
      </c>
      <c r="G3" s="118">
        <f>F3/(1+Formules!G3/100)</f>
        <v>72.72727272727272</v>
      </c>
      <c r="H3" s="119">
        <f t="shared" si="0"/>
        <v>7.2727272727272805</v>
      </c>
      <c r="J3" s="126">
        <f>VLOOKUP(D:D,BDD!B:I,6,FALSE)*C3</f>
        <v>28.56</v>
      </c>
      <c r="K3" s="90">
        <f>VLOOKUP(D:D,BDD!B:I,7,FALSE)*C3</f>
        <v>50</v>
      </c>
      <c r="L3" s="127">
        <f>VLOOKUP(D:D,BDD!B:I,8,FALSE)*C3</f>
        <v>1.44</v>
      </c>
    </row>
    <row r="4" spans="1:29" x14ac:dyDescent="0.25">
      <c r="A4" s="109">
        <v>44341</v>
      </c>
      <c r="B4" s="78" t="s">
        <v>134</v>
      </c>
      <c r="C4" s="79">
        <v>1</v>
      </c>
      <c r="D4" s="79" t="s">
        <v>65</v>
      </c>
      <c r="E4" s="79" t="s">
        <v>12</v>
      </c>
      <c r="F4" s="110">
        <v>10</v>
      </c>
      <c r="G4" s="118">
        <f>F4/(1+Formules!G4/100)</f>
        <v>9.0909090909090899</v>
      </c>
      <c r="H4" s="119">
        <f t="shared" si="0"/>
        <v>0.90909090909091006</v>
      </c>
      <c r="J4" s="126">
        <f>VLOOKUP(D:D,BDD!B:I,6,FALSE)*C4</f>
        <v>10</v>
      </c>
      <c r="K4" s="90">
        <f>VLOOKUP(D:D,BDD!B:I,7,FALSE)*C4</f>
        <v>0</v>
      </c>
      <c r="L4" s="127">
        <f>VLOOKUP(D:D,BDD!B:I,8,FALSE)*C4</f>
        <v>0</v>
      </c>
    </row>
    <row r="5" spans="1:29" x14ac:dyDescent="0.25">
      <c r="A5" s="109">
        <v>44341</v>
      </c>
      <c r="B5" s="78" t="s">
        <v>134</v>
      </c>
      <c r="C5" s="79">
        <v>1</v>
      </c>
      <c r="D5" s="79" t="s">
        <v>64</v>
      </c>
      <c r="E5" s="79" t="s">
        <v>12</v>
      </c>
      <c r="F5" s="110">
        <v>15</v>
      </c>
      <c r="G5" s="118">
        <f>F5/(1+Formules!G5/100)</f>
        <v>13.636363636363635</v>
      </c>
      <c r="H5" s="119">
        <f t="shared" si="0"/>
        <v>1.3636363636363651</v>
      </c>
      <c r="J5" s="126">
        <f>VLOOKUP(D:D,BDD!B:I,6,FALSE)*C5</f>
        <v>14.28</v>
      </c>
      <c r="K5" s="90">
        <f>VLOOKUP(D:D,BDD!B:I,7,FALSE)*C5</f>
        <v>0</v>
      </c>
      <c r="L5" s="127">
        <f>VLOOKUP(D:D,BDD!B:I,8,FALSE)*C5</f>
        <v>0.72</v>
      </c>
    </row>
    <row r="6" spans="1:29" x14ac:dyDescent="0.25">
      <c r="A6" s="109">
        <v>44341</v>
      </c>
      <c r="B6" s="78" t="s">
        <v>134</v>
      </c>
      <c r="C6" s="79">
        <v>1</v>
      </c>
      <c r="D6" s="79" t="s">
        <v>66</v>
      </c>
      <c r="E6" s="79" t="s">
        <v>12</v>
      </c>
      <c r="F6" s="110">
        <v>5</v>
      </c>
      <c r="G6" s="118">
        <f>F6/(1+Formules!G6/100)</f>
        <v>4.545454545454545</v>
      </c>
      <c r="H6" s="119">
        <f t="shared" si="0"/>
        <v>0.45454545454545503</v>
      </c>
      <c r="J6" s="126">
        <f>VLOOKUP(D:D,BDD!B:I,6,FALSE)*C6</f>
        <v>5</v>
      </c>
      <c r="K6" s="90">
        <f>VLOOKUP(D:D,BDD!B:I,7,FALSE)*C6</f>
        <v>0</v>
      </c>
      <c r="L6" s="127">
        <f>VLOOKUP(D:D,BDD!B:I,8,FALSE)*C6</f>
        <v>0</v>
      </c>
    </row>
    <row r="7" spans="1:29" x14ac:dyDescent="0.25">
      <c r="A7" s="109">
        <v>44341</v>
      </c>
      <c r="B7" s="78" t="s">
        <v>134</v>
      </c>
      <c r="C7" s="79">
        <v>1</v>
      </c>
      <c r="D7" s="79" t="s">
        <v>81</v>
      </c>
      <c r="E7" s="79" t="s">
        <v>12</v>
      </c>
      <c r="F7" s="110">
        <v>25</v>
      </c>
      <c r="G7" s="118">
        <f>F7/(1+Formules!G7/100)</f>
        <v>20.833333333333336</v>
      </c>
      <c r="H7" s="119">
        <f t="shared" si="0"/>
        <v>4.1666666666666643</v>
      </c>
      <c r="J7" s="126">
        <f>VLOOKUP(D:D,BDD!B:I,6,FALSE)*C7</f>
        <v>10</v>
      </c>
      <c r="K7" s="90">
        <f>VLOOKUP(D:D,BDD!B:I,7,FALSE)*C7</f>
        <v>15</v>
      </c>
      <c r="L7" s="127">
        <f>VLOOKUP(D:D,BDD!B:I,8,FALSE)*C7</f>
        <v>0</v>
      </c>
    </row>
    <row r="8" spans="1:29" x14ac:dyDescent="0.25">
      <c r="A8" s="109">
        <v>44341</v>
      </c>
      <c r="B8" s="78" t="s">
        <v>134</v>
      </c>
      <c r="C8" s="79">
        <v>1</v>
      </c>
      <c r="D8" s="79" t="s">
        <v>80</v>
      </c>
      <c r="E8" s="79" t="s">
        <v>12</v>
      </c>
      <c r="F8" s="110">
        <v>37</v>
      </c>
      <c r="G8" s="118">
        <f>F8/(1+Formules!G8/100)</f>
        <v>30.833333333333336</v>
      </c>
      <c r="H8" s="119">
        <f t="shared" si="0"/>
        <v>6.1666666666666643</v>
      </c>
      <c r="J8" s="126">
        <f>VLOOKUP(D:D,BDD!B:I,6,FALSE)*C8</f>
        <v>15</v>
      </c>
      <c r="K8" s="90">
        <f>VLOOKUP(D:D,BDD!B:I,7,FALSE)*C8</f>
        <v>22</v>
      </c>
      <c r="L8" s="127">
        <f>VLOOKUP(D:D,BDD!B:I,8,FALSE)*C8</f>
        <v>0</v>
      </c>
    </row>
    <row r="9" spans="1:29" x14ac:dyDescent="0.25">
      <c r="A9" s="109">
        <v>44341</v>
      </c>
      <c r="B9" s="78" t="s">
        <v>134</v>
      </c>
      <c r="C9" s="79">
        <v>1</v>
      </c>
      <c r="D9" s="79" t="s">
        <v>83</v>
      </c>
      <c r="E9" s="79" t="s">
        <v>12</v>
      </c>
      <c r="F9" s="110">
        <v>37</v>
      </c>
      <c r="G9" s="118">
        <f>F9/(1+Formules!G9/100)</f>
        <v>30.833333333333336</v>
      </c>
      <c r="H9" s="119">
        <f t="shared" si="0"/>
        <v>6.1666666666666643</v>
      </c>
      <c r="J9" s="126">
        <f>VLOOKUP(D:D,BDD!B:I,6,FALSE)*C9</f>
        <v>15</v>
      </c>
      <c r="K9" s="90">
        <f>VLOOKUP(D:D,BDD!B:I,7,FALSE)*C9</f>
        <v>22</v>
      </c>
      <c r="L9" s="127">
        <f>VLOOKUP(D:D,BDD!B:I,8,FALSE)*C9</f>
        <v>0</v>
      </c>
    </row>
    <row r="10" spans="1:29" x14ac:dyDescent="0.25">
      <c r="A10" s="109">
        <v>44341</v>
      </c>
      <c r="B10" s="79" t="s">
        <v>134</v>
      </c>
      <c r="C10" s="79">
        <v>1</v>
      </c>
      <c r="D10" s="79" t="s">
        <v>82</v>
      </c>
      <c r="E10" s="79" t="s">
        <v>12</v>
      </c>
      <c r="F10" s="110">
        <v>15</v>
      </c>
      <c r="G10" s="118">
        <f>IFERROR(F10/(1+Formules!G10/100),"")</f>
        <v>13.636363636363635</v>
      </c>
      <c r="H10" s="119">
        <f t="shared" ref="H10:H73" si="1">IFERROR(F10-G10,"")</f>
        <v>1.3636363636363651</v>
      </c>
      <c r="J10" s="126">
        <f>IFERROR(VLOOKUP(D:D,BDD!B:I,6,FALSE)*C10,"")</f>
        <v>5</v>
      </c>
      <c r="K10" s="90">
        <f>IFERROR(VLOOKUP(D:D,BDD!B:I,7,FALSE)*C10,"")</f>
        <v>10</v>
      </c>
      <c r="L10" s="127">
        <f>IFERROR(VLOOKUP(D:D,BDD!B:I,8,FALSE)*C10,"")</f>
        <v>0</v>
      </c>
    </row>
    <row r="11" spans="1:29" x14ac:dyDescent="0.25">
      <c r="A11" s="109">
        <v>44342</v>
      </c>
      <c r="B11" s="78" t="s">
        <v>137</v>
      </c>
      <c r="C11" s="79">
        <v>2</v>
      </c>
      <c r="D11" s="79" t="s">
        <v>85</v>
      </c>
      <c r="E11" s="79" t="s">
        <v>12</v>
      </c>
      <c r="F11" s="110">
        <v>38</v>
      </c>
      <c r="G11" s="118">
        <f>IFERROR(F11/(1+Formules!G11/100),"")</f>
        <v>34.54545454545454</v>
      </c>
      <c r="H11" s="119">
        <f t="shared" si="1"/>
        <v>3.4545454545454604</v>
      </c>
      <c r="J11" s="126">
        <f>IFERROR(VLOOKUP(D:D,BDD!B:I,6,FALSE)*C11,"")</f>
        <v>0</v>
      </c>
      <c r="K11" s="90">
        <f>IFERROR(VLOOKUP(D:D,BDD!B:I,7,FALSE)*C11,"")</f>
        <v>0</v>
      </c>
      <c r="L11" s="127">
        <f>IFERROR(VLOOKUP(D:D,BDD!B:I,8,FALSE)*C11,"")</f>
        <v>0</v>
      </c>
    </row>
    <row r="12" spans="1:29" x14ac:dyDescent="0.25">
      <c r="A12" s="109">
        <v>44342</v>
      </c>
      <c r="B12" s="78" t="s">
        <v>137</v>
      </c>
      <c r="C12" s="79">
        <v>6</v>
      </c>
      <c r="D12" s="79" t="s">
        <v>75</v>
      </c>
      <c r="E12" s="79" t="s">
        <v>12</v>
      </c>
      <c r="F12" s="110">
        <v>138</v>
      </c>
      <c r="G12" s="118">
        <f>IFERROR(F12/(1+Formules!G12/100),"")</f>
        <v>125.45454545454544</v>
      </c>
      <c r="H12" s="119">
        <f t="shared" si="1"/>
        <v>12.545454545454561</v>
      </c>
      <c r="J12" s="126">
        <f>IFERROR(VLOOKUP(D:D,BDD!B:I,6,FALSE)*C12,"")</f>
        <v>0</v>
      </c>
      <c r="K12" s="90">
        <f>IFERROR(VLOOKUP(D:D,BDD!B:I,7,FALSE)*C12,"")</f>
        <v>0</v>
      </c>
      <c r="L12" s="127">
        <f>IFERROR(VLOOKUP(D:D,BDD!B:I,8,FALSE)*C12,"")</f>
        <v>0</v>
      </c>
    </row>
    <row r="13" spans="1:29" x14ac:dyDescent="0.25">
      <c r="A13" s="109">
        <v>44342</v>
      </c>
      <c r="B13" s="78" t="s">
        <v>137</v>
      </c>
      <c r="C13" s="79">
        <v>5</v>
      </c>
      <c r="D13" s="79" t="s">
        <v>19</v>
      </c>
      <c r="E13" s="79" t="s">
        <v>12</v>
      </c>
      <c r="F13" s="110">
        <v>200</v>
      </c>
      <c r="G13" s="118">
        <f>IFERROR(F13/(1+Formules!G13/100),"")</f>
        <v>181.81818181818181</v>
      </c>
      <c r="H13" s="119">
        <f t="shared" si="1"/>
        <v>18.181818181818187</v>
      </c>
      <c r="J13" s="126">
        <f>IFERROR(VLOOKUP(D:D,BDD!B:I,6,FALSE)*C13,"")</f>
        <v>71.399999999999991</v>
      </c>
      <c r="K13" s="90">
        <f>IFERROR(VLOOKUP(D:D,BDD!B:I,7,FALSE)*C13,"")</f>
        <v>125</v>
      </c>
      <c r="L13" s="127">
        <f>IFERROR(VLOOKUP(D:D,BDD!B:I,8,FALSE)*C13,"")</f>
        <v>3.5999999999999996</v>
      </c>
    </row>
    <row r="14" spans="1:29" x14ac:dyDescent="0.25">
      <c r="A14" s="109">
        <v>44343</v>
      </c>
      <c r="B14" s="78" t="s">
        <v>138</v>
      </c>
      <c r="C14" s="79">
        <v>2</v>
      </c>
      <c r="D14" s="79" t="s">
        <v>69</v>
      </c>
      <c r="E14" s="79" t="s">
        <v>12</v>
      </c>
      <c r="F14" s="110">
        <v>22</v>
      </c>
      <c r="G14" s="118">
        <f>IFERROR(F14/(1+Formules!G14/100),"")</f>
        <v>20</v>
      </c>
      <c r="H14" s="119">
        <f t="shared" si="1"/>
        <v>2</v>
      </c>
      <c r="J14" s="126">
        <f>IFERROR(VLOOKUP(D:D,BDD!B:I,6,FALSE)*C14,"")</f>
        <v>0</v>
      </c>
      <c r="K14" s="90">
        <f>IFERROR(VLOOKUP(D:D,BDD!B:I,7,FALSE)*C14,"")</f>
        <v>0</v>
      </c>
      <c r="L14" s="127">
        <f>IFERROR(VLOOKUP(D:D,BDD!B:I,8,FALSE)*C14,"")</f>
        <v>0</v>
      </c>
    </row>
    <row r="15" spans="1:29" x14ac:dyDescent="0.25">
      <c r="A15" s="109">
        <v>44343</v>
      </c>
      <c r="B15" s="78" t="s">
        <v>138</v>
      </c>
      <c r="C15" s="79">
        <v>3</v>
      </c>
      <c r="D15" s="79" t="s">
        <v>86</v>
      </c>
      <c r="E15" s="79" t="s">
        <v>12</v>
      </c>
      <c r="F15" s="110">
        <v>60</v>
      </c>
      <c r="G15" s="118">
        <f>IFERROR(F15/(1+Formules!G15/100),"")</f>
        <v>54.54545454545454</v>
      </c>
      <c r="H15" s="119">
        <f t="shared" si="1"/>
        <v>5.4545454545454604</v>
      </c>
      <c r="J15" s="126">
        <f>IFERROR(VLOOKUP(D:D,BDD!B:I,6,FALSE)*C15,"")</f>
        <v>0</v>
      </c>
      <c r="K15" s="90">
        <f>IFERROR(VLOOKUP(D:D,BDD!B:I,7,FALSE)*C15,"")</f>
        <v>0</v>
      </c>
      <c r="L15" s="127">
        <f>IFERROR(VLOOKUP(D:D,BDD!B:I,8,FALSE)*C15,"")</f>
        <v>0</v>
      </c>
    </row>
    <row r="16" spans="1:29" x14ac:dyDescent="0.25">
      <c r="A16" s="109">
        <v>44343</v>
      </c>
      <c r="B16" s="78" t="s">
        <v>138</v>
      </c>
      <c r="C16" s="79">
        <v>4</v>
      </c>
      <c r="D16" s="79" t="s">
        <v>74</v>
      </c>
      <c r="E16" s="79" t="s">
        <v>12</v>
      </c>
      <c r="F16" s="110">
        <v>88</v>
      </c>
      <c r="G16" s="118">
        <f>IFERROR(F16/(1+Formules!G16/100),"")</f>
        <v>80</v>
      </c>
      <c r="H16" s="119">
        <f t="shared" si="1"/>
        <v>8</v>
      </c>
      <c r="J16" s="126">
        <f>IFERROR(VLOOKUP(D:D,BDD!B:I,6,FALSE)*C16,"")</f>
        <v>0</v>
      </c>
      <c r="K16" s="90">
        <f>IFERROR(VLOOKUP(D:D,BDD!B:I,7,FALSE)*C16,"")</f>
        <v>0</v>
      </c>
      <c r="L16" s="127">
        <f>IFERROR(VLOOKUP(D:D,BDD!B:I,8,FALSE)*C16,"")</f>
        <v>0</v>
      </c>
    </row>
    <row r="17" spans="1:12" x14ac:dyDescent="0.25">
      <c r="A17" s="109">
        <v>44343</v>
      </c>
      <c r="B17" s="78" t="s">
        <v>139</v>
      </c>
      <c r="C17" s="79">
        <v>2</v>
      </c>
      <c r="D17" s="79" t="s">
        <v>19</v>
      </c>
      <c r="E17" s="79" t="s">
        <v>12</v>
      </c>
      <c r="F17" s="110">
        <v>80</v>
      </c>
      <c r="G17" s="118">
        <f>IFERROR(F17/(1+Formules!G17/100),"")</f>
        <v>72.72727272727272</v>
      </c>
      <c r="H17" s="119">
        <f t="shared" si="1"/>
        <v>7.2727272727272805</v>
      </c>
      <c r="J17" s="126">
        <f>IFERROR(VLOOKUP(D:D,BDD!B:I,6,FALSE)*C17,"")</f>
        <v>28.56</v>
      </c>
      <c r="K17" s="90">
        <f>IFERROR(VLOOKUP(D:D,BDD!B:I,7,FALSE)*C17,"")</f>
        <v>50</v>
      </c>
      <c r="L17" s="127">
        <f>IFERROR(VLOOKUP(D:D,BDD!B:I,8,FALSE)*C17,"")</f>
        <v>1.44</v>
      </c>
    </row>
    <row r="18" spans="1:12" x14ac:dyDescent="0.25">
      <c r="A18" s="109">
        <v>44343</v>
      </c>
      <c r="B18" s="78" t="s">
        <v>170</v>
      </c>
      <c r="C18" s="79">
        <v>2</v>
      </c>
      <c r="D18" s="79" t="s">
        <v>87</v>
      </c>
      <c r="E18" s="79" t="s">
        <v>12</v>
      </c>
      <c r="F18" s="110">
        <v>42</v>
      </c>
      <c r="G18" s="118">
        <f>IFERROR(F18/(1+Formules!G18/100),"")</f>
        <v>38.18181818181818</v>
      </c>
      <c r="H18" s="119">
        <f t="shared" si="1"/>
        <v>3.8181818181818201</v>
      </c>
      <c r="J18" s="126">
        <f>IFERROR(VLOOKUP(D:D,BDD!B:I,6,FALSE)*C18,"")</f>
        <v>0</v>
      </c>
      <c r="K18" s="90">
        <f>IFERROR(VLOOKUP(D:D,BDD!B:I,7,FALSE)*C18,"")</f>
        <v>0</v>
      </c>
      <c r="L18" s="127">
        <f>IFERROR(VLOOKUP(D:D,BDD!B:I,8,FALSE)*C18,"")</f>
        <v>0</v>
      </c>
    </row>
    <row r="19" spans="1:12" x14ac:dyDescent="0.25">
      <c r="A19" s="109">
        <v>44343</v>
      </c>
      <c r="B19" s="78" t="s">
        <v>170</v>
      </c>
      <c r="C19" s="79">
        <v>3</v>
      </c>
      <c r="D19" s="79" t="s">
        <v>75</v>
      </c>
      <c r="E19" s="79" t="s">
        <v>12</v>
      </c>
      <c r="F19" s="110">
        <v>69</v>
      </c>
      <c r="G19" s="118">
        <f>IFERROR(F19/(1+Formules!G19/100),"")</f>
        <v>62.72727272727272</v>
      </c>
      <c r="H19" s="119">
        <f t="shared" si="1"/>
        <v>6.2727272727272805</v>
      </c>
      <c r="J19" s="126">
        <f>IFERROR(VLOOKUP(D:D,BDD!B:I,6,FALSE)*C19,"")</f>
        <v>0</v>
      </c>
      <c r="K19" s="90">
        <f>IFERROR(VLOOKUP(D:D,BDD!B:I,7,FALSE)*C19,"")</f>
        <v>0</v>
      </c>
      <c r="L19" s="127">
        <f>IFERROR(VLOOKUP(D:D,BDD!B:I,8,FALSE)*C19,"")</f>
        <v>0</v>
      </c>
    </row>
    <row r="20" spans="1:12" x14ac:dyDescent="0.25">
      <c r="A20" s="109">
        <v>44343</v>
      </c>
      <c r="B20" s="78" t="s">
        <v>170</v>
      </c>
      <c r="C20" s="79">
        <v>2</v>
      </c>
      <c r="D20" s="79" t="s">
        <v>85</v>
      </c>
      <c r="E20" s="79" t="s">
        <v>12</v>
      </c>
      <c r="F20" s="110">
        <v>38</v>
      </c>
      <c r="G20" s="118">
        <f>IFERROR(F20/(1+Formules!G20/100),"")</f>
        <v>34.54545454545454</v>
      </c>
      <c r="H20" s="119">
        <f t="shared" si="1"/>
        <v>3.4545454545454604</v>
      </c>
      <c r="J20" s="126">
        <f>IFERROR(VLOOKUP(D:D,BDD!B:I,6,FALSE)*C20,"")</f>
        <v>0</v>
      </c>
      <c r="K20" s="90">
        <f>IFERROR(VLOOKUP(D:D,BDD!B:I,7,FALSE)*C20,"")</f>
        <v>0</v>
      </c>
      <c r="L20" s="127">
        <f>IFERROR(VLOOKUP(D:D,BDD!B:I,8,FALSE)*C20,"")</f>
        <v>0</v>
      </c>
    </row>
    <row r="21" spans="1:12" x14ac:dyDescent="0.25">
      <c r="A21" s="6">
        <v>44344</v>
      </c>
      <c r="B21" s="6" t="s">
        <v>174</v>
      </c>
      <c r="C21" s="75">
        <v>5</v>
      </c>
      <c r="D21" s="75" t="s">
        <v>87</v>
      </c>
      <c r="E21" s="75" t="s">
        <v>12</v>
      </c>
      <c r="F21" s="7">
        <v>105</v>
      </c>
      <c r="G21" s="118">
        <f>IFERROR(F21/(1+Formules!G21/100),"")</f>
        <v>95.454545454545453</v>
      </c>
      <c r="H21" s="119">
        <f t="shared" si="1"/>
        <v>9.5454545454545467</v>
      </c>
      <c r="K21" s="90">
        <f>IFERROR(VLOOKUP(D:D,BDD!B:I,7,FALSE)*C21,"")</f>
        <v>0</v>
      </c>
      <c r="L21" s="127">
        <f>IFERROR(VLOOKUP(D:D,BDD!B:I,8,FALSE)*C21,"")</f>
        <v>0</v>
      </c>
    </row>
    <row r="22" spans="1:12" x14ac:dyDescent="0.25">
      <c r="G22" s="118" t="str">
        <f>IFERROR(F22/(1+Formules!G22/100),"")</f>
        <v/>
      </c>
      <c r="H22" s="119" t="str">
        <f t="shared" si="1"/>
        <v/>
      </c>
      <c r="J22" s="126" t="str">
        <f>IFERROR(VLOOKUP(D:D,BDD!B:I,6,FALSE)*C22,"")</f>
        <v/>
      </c>
      <c r="K22" s="90" t="str">
        <f>IFERROR(VLOOKUP(D:D,BDD!B:I,7,FALSE)*C22,"")</f>
        <v/>
      </c>
      <c r="L22" s="127" t="str">
        <f>IFERROR(VLOOKUP(D:D,BDD!B:I,8,FALSE)*C22,"")</f>
        <v/>
      </c>
    </row>
    <row r="23" spans="1:12" x14ac:dyDescent="0.25">
      <c r="G23" s="118" t="str">
        <f>IFERROR(F23/(1+Formules!G23/100),"")</f>
        <v/>
      </c>
      <c r="H23" s="119" t="str">
        <f t="shared" si="1"/>
        <v/>
      </c>
      <c r="J23" s="126" t="str">
        <f>IFERROR(VLOOKUP(D:D,BDD!B:I,6,FALSE)*C23,"")</f>
        <v/>
      </c>
      <c r="K23" s="90" t="str">
        <f>IFERROR(VLOOKUP(D:D,BDD!B:I,7,FALSE)*C23,"")</f>
        <v/>
      </c>
      <c r="L23" s="127" t="str">
        <f>IFERROR(VLOOKUP(D:D,BDD!B:I,8,FALSE)*C23,"")</f>
        <v/>
      </c>
    </row>
    <row r="24" spans="1:12" x14ac:dyDescent="0.25">
      <c r="G24" s="118" t="str">
        <f>IFERROR(F24/(1+Formules!G24/100),"")</f>
        <v/>
      </c>
      <c r="H24" s="119" t="str">
        <f t="shared" si="1"/>
        <v/>
      </c>
      <c r="J24" s="126" t="str">
        <f>IFERROR(VLOOKUP(D:D,BDD!B:I,6,FALSE)*C24,"")</f>
        <v/>
      </c>
      <c r="K24" s="90" t="str">
        <f>IFERROR(VLOOKUP(D:D,BDD!B:I,7,FALSE)*C24,"")</f>
        <v/>
      </c>
      <c r="L24" s="127" t="str">
        <f>IFERROR(VLOOKUP(D:D,BDD!B:I,8,FALSE)*C24,"")</f>
        <v/>
      </c>
    </row>
    <row r="25" spans="1:12" x14ac:dyDescent="0.25">
      <c r="G25" s="118" t="str">
        <f>IFERROR(F25/(1+Formules!G25/100),"")</f>
        <v/>
      </c>
      <c r="H25" s="119" t="str">
        <f t="shared" si="1"/>
        <v/>
      </c>
      <c r="J25" s="126" t="str">
        <f>IFERROR(VLOOKUP(D:D,BDD!B:I,6,FALSE)*C25,"")</f>
        <v/>
      </c>
      <c r="K25" s="90" t="str">
        <f>IFERROR(VLOOKUP(D:D,BDD!B:I,7,FALSE)*C25,"")</f>
        <v/>
      </c>
      <c r="L25" s="127" t="str">
        <f>IFERROR(VLOOKUP(D:D,BDD!B:I,8,FALSE)*C25,"")</f>
        <v/>
      </c>
    </row>
    <row r="26" spans="1:12" x14ac:dyDescent="0.25">
      <c r="G26" s="118" t="str">
        <f>IFERROR(F26/(1+Formules!G26/100),"")</f>
        <v/>
      </c>
      <c r="H26" s="119" t="str">
        <f t="shared" si="1"/>
        <v/>
      </c>
      <c r="J26" s="126" t="str">
        <f>IFERROR(VLOOKUP(D:D,BDD!B:I,6,FALSE)*C26,"")</f>
        <v/>
      </c>
      <c r="K26" s="90" t="str">
        <f>IFERROR(VLOOKUP(D:D,BDD!B:I,7,FALSE)*C26,"")</f>
        <v/>
      </c>
      <c r="L26" s="127" t="str">
        <f>IFERROR(VLOOKUP(D:D,BDD!B:I,8,FALSE)*C26,"")</f>
        <v/>
      </c>
    </row>
    <row r="27" spans="1:12" x14ac:dyDescent="0.25">
      <c r="G27" s="118" t="str">
        <f>IFERROR(F27/(1+Formules!G27/100),"")</f>
        <v/>
      </c>
      <c r="H27" s="119" t="str">
        <f t="shared" si="1"/>
        <v/>
      </c>
      <c r="J27" s="126" t="str">
        <f>IFERROR(VLOOKUP(D:D,BDD!B:I,6,FALSE)*C27,"")</f>
        <v/>
      </c>
      <c r="K27" s="90" t="str">
        <f>IFERROR(VLOOKUP(D:D,BDD!B:I,7,FALSE)*C27,"")</f>
        <v/>
      </c>
      <c r="L27" s="127" t="str">
        <f>IFERROR(VLOOKUP(D:D,BDD!B:I,8,FALSE)*C27,"")</f>
        <v/>
      </c>
    </row>
    <row r="28" spans="1:12" x14ac:dyDescent="0.25">
      <c r="G28" s="118" t="str">
        <f>IFERROR(F28/(1+Formules!G28/100),"")</f>
        <v/>
      </c>
      <c r="H28" s="119" t="str">
        <f t="shared" si="1"/>
        <v/>
      </c>
      <c r="J28" s="126" t="str">
        <f>IFERROR(VLOOKUP(D:D,BDD!B:I,6,FALSE)*C28,"")</f>
        <v/>
      </c>
      <c r="K28" s="90" t="str">
        <f>IFERROR(VLOOKUP(D:D,BDD!B:I,7,FALSE)*C28,"")</f>
        <v/>
      </c>
      <c r="L28" s="127" t="str">
        <f>IFERROR(VLOOKUP(D:D,BDD!B:I,8,FALSE)*C28,"")</f>
        <v/>
      </c>
    </row>
    <row r="29" spans="1:12" x14ac:dyDescent="0.25">
      <c r="G29" s="118" t="str">
        <f>IFERROR(F29/(1+Formules!G29/100),"")</f>
        <v/>
      </c>
      <c r="H29" s="119" t="str">
        <f t="shared" si="1"/>
        <v/>
      </c>
      <c r="J29" s="126" t="str">
        <f>IFERROR(VLOOKUP(D:D,BDD!B:I,6,FALSE)*C29,"")</f>
        <v/>
      </c>
      <c r="K29" s="90" t="str">
        <f>IFERROR(VLOOKUP(D:D,BDD!B:I,7,FALSE)*C29,"")</f>
        <v/>
      </c>
      <c r="L29" s="127" t="str">
        <f>IFERROR(VLOOKUP(D:D,BDD!B:I,8,FALSE)*C29,"")</f>
        <v/>
      </c>
    </row>
    <row r="30" spans="1:12" x14ac:dyDescent="0.25">
      <c r="G30" s="118" t="str">
        <f>IFERROR(F30/(1+Formules!G30/100),"")</f>
        <v/>
      </c>
      <c r="H30" s="119" t="str">
        <f t="shared" si="1"/>
        <v/>
      </c>
      <c r="J30" s="126" t="str">
        <f>IFERROR(VLOOKUP(D:D,BDD!B:I,6,FALSE)*C30,"")</f>
        <v/>
      </c>
      <c r="K30" s="90" t="str">
        <f>IFERROR(VLOOKUP(D:D,BDD!B:I,7,FALSE)*C30,"")</f>
        <v/>
      </c>
      <c r="L30" s="127" t="str">
        <f>IFERROR(VLOOKUP(D:D,BDD!B:I,8,FALSE)*C30,"")</f>
        <v/>
      </c>
    </row>
    <row r="31" spans="1:12" x14ac:dyDescent="0.25">
      <c r="G31" s="118" t="str">
        <f>IFERROR(F31/(1+Formules!G31/100),"")</f>
        <v/>
      </c>
      <c r="H31" s="119" t="str">
        <f t="shared" si="1"/>
        <v/>
      </c>
      <c r="J31" s="126" t="str">
        <f>IFERROR(VLOOKUP(D:D,BDD!B:I,6,FALSE)*C31,"")</f>
        <v/>
      </c>
      <c r="K31" s="90" t="str">
        <f>IFERROR(VLOOKUP(D:D,BDD!B:I,7,FALSE)*C31,"")</f>
        <v/>
      </c>
      <c r="L31" s="127" t="str">
        <f>IFERROR(VLOOKUP(D:D,BDD!B:I,8,FALSE)*C31,"")</f>
        <v/>
      </c>
    </row>
    <row r="32" spans="1:12" x14ac:dyDescent="0.25">
      <c r="G32" s="118" t="str">
        <f>IFERROR(F32/(1+Formules!G32/100),"")</f>
        <v/>
      </c>
      <c r="H32" s="119" t="str">
        <f t="shared" si="1"/>
        <v/>
      </c>
      <c r="J32" s="126" t="str">
        <f>IFERROR(VLOOKUP(D:D,BDD!B:I,6,FALSE)*C32,"")</f>
        <v/>
      </c>
      <c r="K32" s="90" t="str">
        <f>IFERROR(VLOOKUP(D:D,BDD!B:I,7,FALSE)*C32,"")</f>
        <v/>
      </c>
      <c r="L32" s="127" t="str">
        <f>IFERROR(VLOOKUP(D:D,BDD!B:I,8,FALSE)*C32,"")</f>
        <v/>
      </c>
    </row>
    <row r="33" spans="7:12" x14ac:dyDescent="0.25">
      <c r="G33" s="118" t="str">
        <f>IFERROR(F33/(1+Formules!G33/100),"")</f>
        <v/>
      </c>
      <c r="H33" s="119" t="str">
        <f t="shared" si="1"/>
        <v/>
      </c>
      <c r="J33" s="126" t="str">
        <f>IFERROR(VLOOKUP(D:D,BDD!B:I,6,FALSE)*C33,"")</f>
        <v/>
      </c>
      <c r="K33" s="90" t="str">
        <f>IFERROR(VLOOKUP(D:D,BDD!B:I,7,FALSE)*C33,"")</f>
        <v/>
      </c>
      <c r="L33" s="127" t="str">
        <f>IFERROR(VLOOKUP(D:D,BDD!B:I,8,FALSE)*C33,"")</f>
        <v/>
      </c>
    </row>
    <row r="34" spans="7:12" x14ac:dyDescent="0.25">
      <c r="G34" s="118" t="str">
        <f>IFERROR(F34/(1+Formules!G34/100),"")</f>
        <v/>
      </c>
      <c r="H34" s="119" t="str">
        <f t="shared" si="1"/>
        <v/>
      </c>
      <c r="J34" s="126" t="str">
        <f>IFERROR(VLOOKUP(D:D,BDD!B:I,6,FALSE)*C34,"")</f>
        <v/>
      </c>
      <c r="K34" s="90" t="str">
        <f>IFERROR(VLOOKUP(D:D,BDD!B:I,7,FALSE)*C34,"")</f>
        <v/>
      </c>
      <c r="L34" s="127" t="str">
        <f>IFERROR(VLOOKUP(D:D,BDD!B:I,8,FALSE)*C34,"")</f>
        <v/>
      </c>
    </row>
    <row r="35" spans="7:12" x14ac:dyDescent="0.25">
      <c r="G35" s="118" t="str">
        <f>IFERROR(F35/(1+Formules!G35/100),"")</f>
        <v/>
      </c>
      <c r="H35" s="119" t="str">
        <f t="shared" si="1"/>
        <v/>
      </c>
      <c r="J35" s="126" t="str">
        <f>IFERROR(VLOOKUP(D:D,BDD!B:I,6,FALSE)*C35,"")</f>
        <v/>
      </c>
      <c r="K35" s="90" t="str">
        <f>IFERROR(VLOOKUP(D:D,BDD!B:I,7,FALSE)*C35,"")</f>
        <v/>
      </c>
      <c r="L35" s="127" t="str">
        <f>IFERROR(VLOOKUP(D:D,BDD!B:I,8,FALSE)*C35,"")</f>
        <v/>
      </c>
    </row>
    <row r="36" spans="7:12" x14ac:dyDescent="0.25">
      <c r="G36" s="118" t="str">
        <f>IFERROR(F36/(1+Formules!G36/100),"")</f>
        <v/>
      </c>
      <c r="H36" s="119" t="str">
        <f t="shared" si="1"/>
        <v/>
      </c>
      <c r="J36" s="126" t="str">
        <f>IFERROR(VLOOKUP(D:D,BDD!B:I,6,FALSE)*C36,"")</f>
        <v/>
      </c>
      <c r="K36" s="90" t="str">
        <f>IFERROR(VLOOKUP(D:D,BDD!B:I,7,FALSE)*C36,"")</f>
        <v/>
      </c>
      <c r="L36" s="127" t="str">
        <f>IFERROR(VLOOKUP(D:D,BDD!B:I,8,FALSE)*C36,"")</f>
        <v/>
      </c>
    </row>
    <row r="37" spans="7:12" x14ac:dyDescent="0.25">
      <c r="G37" s="118" t="str">
        <f>IFERROR(F37/(1+Formules!G37/100),"")</f>
        <v/>
      </c>
      <c r="H37" s="119" t="str">
        <f t="shared" si="1"/>
        <v/>
      </c>
      <c r="J37" s="126" t="str">
        <f>IFERROR(VLOOKUP(D:D,BDD!B:I,6,FALSE)*C37,"")</f>
        <v/>
      </c>
      <c r="K37" s="90" t="str">
        <f>IFERROR(VLOOKUP(D:D,BDD!B:I,7,FALSE)*C37,"")</f>
        <v/>
      </c>
      <c r="L37" s="127" t="str">
        <f>IFERROR(VLOOKUP(D:D,BDD!B:I,8,FALSE)*C37,"")</f>
        <v/>
      </c>
    </row>
    <row r="38" spans="7:12" x14ac:dyDescent="0.25">
      <c r="G38" s="118" t="str">
        <f>IFERROR(F38/(1+Formules!G38/100),"")</f>
        <v/>
      </c>
      <c r="H38" s="119" t="str">
        <f t="shared" si="1"/>
        <v/>
      </c>
      <c r="J38" s="126" t="str">
        <f>IFERROR(VLOOKUP(D:D,BDD!B:I,6,FALSE)*C38,"")</f>
        <v/>
      </c>
      <c r="K38" s="90" t="str">
        <f>IFERROR(VLOOKUP(D:D,BDD!B:I,7,FALSE)*C38,"")</f>
        <v/>
      </c>
      <c r="L38" s="127" t="str">
        <f>IFERROR(VLOOKUP(D:D,BDD!B:I,8,FALSE)*C38,"")</f>
        <v/>
      </c>
    </row>
    <row r="39" spans="7:12" x14ac:dyDescent="0.25">
      <c r="G39" s="118" t="str">
        <f>IFERROR(F39/(1+Formules!G39/100),"")</f>
        <v/>
      </c>
      <c r="H39" s="119" t="str">
        <f t="shared" si="1"/>
        <v/>
      </c>
      <c r="J39" s="126" t="str">
        <f>IFERROR(VLOOKUP(D:D,BDD!B:I,6,FALSE)*C39,"")</f>
        <v/>
      </c>
      <c r="K39" s="90" t="str">
        <f>IFERROR(VLOOKUP(D:D,BDD!B:I,7,FALSE)*C39,"")</f>
        <v/>
      </c>
      <c r="L39" s="127" t="str">
        <f>IFERROR(VLOOKUP(D:D,BDD!B:I,8,FALSE)*C39,"")</f>
        <v/>
      </c>
    </row>
    <row r="40" spans="7:12" x14ac:dyDescent="0.25">
      <c r="G40" s="118" t="str">
        <f>IFERROR(F40/(1+Formules!G40/100),"")</f>
        <v/>
      </c>
      <c r="H40" s="119" t="str">
        <f t="shared" si="1"/>
        <v/>
      </c>
      <c r="J40" s="126" t="str">
        <f>IFERROR(VLOOKUP(D:D,BDD!B:I,6,FALSE)*C40,"")</f>
        <v/>
      </c>
      <c r="K40" s="90" t="str">
        <f>IFERROR(VLOOKUP(D:D,BDD!B:I,7,FALSE)*C40,"")</f>
        <v/>
      </c>
      <c r="L40" s="127" t="str">
        <f>IFERROR(VLOOKUP(D:D,BDD!B:I,8,FALSE)*C40,"")</f>
        <v/>
      </c>
    </row>
    <row r="41" spans="7:12" x14ac:dyDescent="0.25">
      <c r="G41" s="118" t="str">
        <f>IFERROR(F41/(1+Formules!G41/100),"")</f>
        <v/>
      </c>
      <c r="H41" s="119" t="str">
        <f t="shared" si="1"/>
        <v/>
      </c>
      <c r="J41" s="126" t="str">
        <f>IFERROR(VLOOKUP(D:D,BDD!B:I,6,FALSE)*C41,"")</f>
        <v/>
      </c>
      <c r="K41" s="90" t="str">
        <f>IFERROR(VLOOKUP(D:D,BDD!B:I,7,FALSE)*C41,"")</f>
        <v/>
      </c>
      <c r="L41" s="127" t="str">
        <f>IFERROR(VLOOKUP(D:D,BDD!B:I,8,FALSE)*C41,"")</f>
        <v/>
      </c>
    </row>
    <row r="42" spans="7:12" x14ac:dyDescent="0.25">
      <c r="G42" s="118" t="str">
        <f>IFERROR(F42/(1+Formules!G42/100),"")</f>
        <v/>
      </c>
      <c r="H42" s="119" t="str">
        <f t="shared" si="1"/>
        <v/>
      </c>
      <c r="J42" s="126" t="str">
        <f>IFERROR(VLOOKUP(D:D,BDD!B:I,6,FALSE)*C42,"")</f>
        <v/>
      </c>
      <c r="K42" s="90" t="str">
        <f>IFERROR(VLOOKUP(D:D,BDD!B:I,7,FALSE)*C42,"")</f>
        <v/>
      </c>
      <c r="L42" s="127" t="str">
        <f>IFERROR(VLOOKUP(D:D,BDD!B:I,8,FALSE)*C42,"")</f>
        <v/>
      </c>
    </row>
    <row r="43" spans="7:12" x14ac:dyDescent="0.25">
      <c r="G43" s="118" t="str">
        <f>IFERROR(F43/(1+Formules!G43/100),"")</f>
        <v/>
      </c>
      <c r="H43" s="119" t="str">
        <f t="shared" si="1"/>
        <v/>
      </c>
      <c r="J43" s="126" t="str">
        <f>IFERROR(VLOOKUP(D:D,BDD!B:I,6,FALSE)*C43,"")</f>
        <v/>
      </c>
      <c r="K43" s="90" t="str">
        <f>IFERROR(VLOOKUP(D:D,BDD!B:I,7,FALSE)*C43,"")</f>
        <v/>
      </c>
      <c r="L43" s="127" t="str">
        <f>IFERROR(VLOOKUP(D:D,BDD!B:I,8,FALSE)*C43,"")</f>
        <v/>
      </c>
    </row>
    <row r="44" spans="7:12" x14ac:dyDescent="0.25">
      <c r="G44" s="118" t="str">
        <f>IFERROR(F44/(1+Formules!G44/100),"")</f>
        <v/>
      </c>
      <c r="H44" s="119" t="str">
        <f t="shared" si="1"/>
        <v/>
      </c>
      <c r="J44" s="126" t="str">
        <f>IFERROR(VLOOKUP(D:D,BDD!B:I,6,FALSE)*C44,"")</f>
        <v/>
      </c>
      <c r="K44" s="90" t="str">
        <f>IFERROR(VLOOKUP(D:D,BDD!B:I,7,FALSE)*C44,"")</f>
        <v/>
      </c>
      <c r="L44" s="127" t="str">
        <f>IFERROR(VLOOKUP(D:D,BDD!B:I,8,FALSE)*C44,"")</f>
        <v/>
      </c>
    </row>
    <row r="45" spans="7:12" x14ac:dyDescent="0.25">
      <c r="G45" s="118" t="str">
        <f>IFERROR(F45/(1+Formules!G45/100),"")</f>
        <v/>
      </c>
      <c r="H45" s="119" t="str">
        <f t="shared" si="1"/>
        <v/>
      </c>
      <c r="J45" s="126" t="str">
        <f>IFERROR(VLOOKUP(D:D,BDD!B:I,6,FALSE)*C45,"")</f>
        <v/>
      </c>
      <c r="K45" s="90" t="str">
        <f>IFERROR(VLOOKUP(D:D,BDD!B:I,7,FALSE)*C45,"")</f>
        <v/>
      </c>
      <c r="L45" s="127" t="str">
        <f>IFERROR(VLOOKUP(D:D,BDD!B:I,8,FALSE)*C45,"")</f>
        <v/>
      </c>
    </row>
    <row r="46" spans="7:12" x14ac:dyDescent="0.25">
      <c r="G46" s="118" t="str">
        <f>IFERROR(F46/(1+Formules!G46/100),"")</f>
        <v/>
      </c>
      <c r="H46" s="119" t="str">
        <f t="shared" si="1"/>
        <v/>
      </c>
      <c r="J46" s="126" t="str">
        <f>IFERROR(VLOOKUP(D:D,BDD!B:I,6,FALSE)*C46,"")</f>
        <v/>
      </c>
      <c r="K46" s="90" t="str">
        <f>IFERROR(VLOOKUP(D:D,BDD!B:I,7,FALSE)*C46,"")</f>
        <v/>
      </c>
      <c r="L46" s="127" t="str">
        <f>IFERROR(VLOOKUP(D:D,BDD!B:I,8,FALSE)*C46,"")</f>
        <v/>
      </c>
    </row>
    <row r="47" spans="7:12" x14ac:dyDescent="0.25">
      <c r="G47" s="118" t="str">
        <f>IFERROR(F47/(1+Formules!G47/100),"")</f>
        <v/>
      </c>
      <c r="H47" s="119" t="str">
        <f t="shared" si="1"/>
        <v/>
      </c>
      <c r="J47" s="126" t="str">
        <f>IFERROR(VLOOKUP(D:D,BDD!B:I,6,FALSE)*C47,"")</f>
        <v/>
      </c>
      <c r="K47" s="90" t="str">
        <f>IFERROR(VLOOKUP(D:D,BDD!B:I,7,FALSE)*C47,"")</f>
        <v/>
      </c>
      <c r="L47" s="127" t="str">
        <f>IFERROR(VLOOKUP(D:D,BDD!B:I,8,FALSE)*C47,"")</f>
        <v/>
      </c>
    </row>
    <row r="48" spans="7:12" x14ac:dyDescent="0.25">
      <c r="G48" s="118" t="str">
        <f>IFERROR(F48/(1+Formules!G48/100),"")</f>
        <v/>
      </c>
      <c r="H48" s="119" t="str">
        <f t="shared" si="1"/>
        <v/>
      </c>
      <c r="J48" s="126" t="str">
        <f>IFERROR(VLOOKUP(D:D,BDD!B:I,6,FALSE)*C48,"")</f>
        <v/>
      </c>
      <c r="K48" s="90" t="str">
        <f>IFERROR(VLOOKUP(D:D,BDD!B:I,7,FALSE)*C48,"")</f>
        <v/>
      </c>
      <c r="L48" s="127" t="str">
        <f>IFERROR(VLOOKUP(D:D,BDD!B:I,8,FALSE)*C48,"")</f>
        <v/>
      </c>
    </row>
    <row r="49" spans="7:12" x14ac:dyDescent="0.25">
      <c r="G49" s="118" t="str">
        <f>IFERROR(F49/(1+Formules!G49/100),"")</f>
        <v/>
      </c>
      <c r="H49" s="119" t="str">
        <f t="shared" si="1"/>
        <v/>
      </c>
      <c r="J49" s="126" t="str">
        <f>IFERROR(VLOOKUP(D:D,BDD!B:I,6,FALSE)*C49,"")</f>
        <v/>
      </c>
      <c r="K49" s="90" t="str">
        <f>IFERROR(VLOOKUP(D:D,BDD!B:I,7,FALSE)*C49,"")</f>
        <v/>
      </c>
      <c r="L49" s="127" t="str">
        <f>IFERROR(VLOOKUP(D:D,BDD!B:I,8,FALSE)*C49,"")</f>
        <v/>
      </c>
    </row>
    <row r="50" spans="7:12" x14ac:dyDescent="0.25">
      <c r="G50" s="118" t="str">
        <f>IFERROR(F50/(1+Formules!G50/100),"")</f>
        <v/>
      </c>
      <c r="H50" s="119" t="str">
        <f t="shared" si="1"/>
        <v/>
      </c>
      <c r="J50" s="126" t="str">
        <f>IFERROR(VLOOKUP(D:D,BDD!B:I,6,FALSE)*C50,"")</f>
        <v/>
      </c>
      <c r="K50" s="90" t="str">
        <f>IFERROR(VLOOKUP(D:D,BDD!B:I,7,FALSE)*C50,"")</f>
        <v/>
      </c>
      <c r="L50" s="127" t="str">
        <f>IFERROR(VLOOKUP(D:D,BDD!B:I,8,FALSE)*C50,"")</f>
        <v/>
      </c>
    </row>
    <row r="51" spans="7:12" x14ac:dyDescent="0.25">
      <c r="G51" s="118" t="str">
        <f>IFERROR(F51/(1+Formules!G51/100),"")</f>
        <v/>
      </c>
      <c r="H51" s="119" t="str">
        <f t="shared" si="1"/>
        <v/>
      </c>
      <c r="J51" s="126" t="str">
        <f>IFERROR(VLOOKUP(D:D,BDD!B:I,6,FALSE)*C51,"")</f>
        <v/>
      </c>
      <c r="K51" s="90" t="str">
        <f>IFERROR(VLOOKUP(D:D,BDD!B:I,7,FALSE)*C51,"")</f>
        <v/>
      </c>
      <c r="L51" s="127" t="str">
        <f>IFERROR(VLOOKUP(D:D,BDD!B:I,8,FALSE)*C51,"")</f>
        <v/>
      </c>
    </row>
    <row r="52" spans="7:12" x14ac:dyDescent="0.25">
      <c r="G52" s="118" t="str">
        <f>IFERROR(F52/(1+Formules!G52/100),"")</f>
        <v/>
      </c>
      <c r="H52" s="119" t="str">
        <f t="shared" si="1"/>
        <v/>
      </c>
      <c r="J52" s="126" t="str">
        <f>IFERROR(VLOOKUP(D:D,BDD!B:I,6,FALSE)*C52,"")</f>
        <v/>
      </c>
      <c r="K52" s="90" t="str">
        <f>IFERROR(VLOOKUP(D:D,BDD!B:I,7,FALSE)*C52,"")</f>
        <v/>
      </c>
      <c r="L52" s="127" t="str">
        <f>IFERROR(VLOOKUP(D:D,BDD!B:I,8,FALSE)*C52,"")</f>
        <v/>
      </c>
    </row>
    <row r="53" spans="7:12" x14ac:dyDescent="0.25">
      <c r="G53" s="118" t="str">
        <f>IFERROR(F53/(1+Formules!G53/100),"")</f>
        <v/>
      </c>
      <c r="H53" s="119" t="str">
        <f t="shared" si="1"/>
        <v/>
      </c>
      <c r="J53" s="126" t="str">
        <f>IFERROR(VLOOKUP(D:D,BDD!B:I,6,FALSE)*C53,"")</f>
        <v/>
      </c>
      <c r="K53" s="90" t="str">
        <f>IFERROR(VLOOKUP(D:D,BDD!B:I,7,FALSE)*C53,"")</f>
        <v/>
      </c>
      <c r="L53" s="127" t="str">
        <f>IFERROR(VLOOKUP(D:D,BDD!B:I,8,FALSE)*C53,"")</f>
        <v/>
      </c>
    </row>
    <row r="54" spans="7:12" x14ac:dyDescent="0.25">
      <c r="G54" s="118" t="str">
        <f>IFERROR(F54/(1+Formules!G54/100),"")</f>
        <v/>
      </c>
      <c r="H54" s="119" t="str">
        <f t="shared" si="1"/>
        <v/>
      </c>
      <c r="J54" s="126" t="str">
        <f>IFERROR(VLOOKUP(D:D,BDD!B:I,6,FALSE)*C54,"")</f>
        <v/>
      </c>
      <c r="K54" s="90" t="str">
        <f>IFERROR(VLOOKUP(D:D,BDD!B:I,7,FALSE)*C54,"")</f>
        <v/>
      </c>
      <c r="L54" s="127" t="str">
        <f>IFERROR(VLOOKUP(D:D,BDD!B:I,8,FALSE)*C54,"")</f>
        <v/>
      </c>
    </row>
    <row r="55" spans="7:12" x14ac:dyDescent="0.25">
      <c r="G55" s="118" t="str">
        <f>IFERROR(F55/(1+Formules!G55/100),"")</f>
        <v/>
      </c>
      <c r="H55" s="119" t="str">
        <f t="shared" si="1"/>
        <v/>
      </c>
      <c r="J55" s="126" t="str">
        <f>IFERROR(VLOOKUP(D:D,BDD!B:I,6,FALSE)*C55,"")</f>
        <v/>
      </c>
      <c r="K55" s="90" t="str">
        <f>IFERROR(VLOOKUP(D:D,BDD!B:I,7,FALSE)*C55,"")</f>
        <v/>
      </c>
      <c r="L55" s="127" t="str">
        <f>IFERROR(VLOOKUP(D:D,BDD!B:I,8,FALSE)*C55,"")</f>
        <v/>
      </c>
    </row>
    <row r="56" spans="7:12" x14ac:dyDescent="0.25">
      <c r="G56" s="118" t="str">
        <f>IFERROR(F56/(1+Formules!G56/100),"")</f>
        <v/>
      </c>
      <c r="H56" s="119" t="str">
        <f t="shared" si="1"/>
        <v/>
      </c>
      <c r="J56" s="126" t="str">
        <f>IFERROR(VLOOKUP(D:D,BDD!B:I,6,FALSE)*C56,"")</f>
        <v/>
      </c>
      <c r="K56" s="90" t="str">
        <f>IFERROR(VLOOKUP(D:D,BDD!B:I,7,FALSE)*C56,"")</f>
        <v/>
      </c>
      <c r="L56" s="127" t="str">
        <f>IFERROR(VLOOKUP(D:D,BDD!B:I,8,FALSE)*C56,"")</f>
        <v/>
      </c>
    </row>
    <row r="57" spans="7:12" x14ac:dyDescent="0.25">
      <c r="G57" s="118" t="str">
        <f>IFERROR(F57/(1+Formules!G57/100),"")</f>
        <v/>
      </c>
      <c r="H57" s="119" t="str">
        <f t="shared" si="1"/>
        <v/>
      </c>
      <c r="J57" s="126" t="str">
        <f>IFERROR(VLOOKUP(D:D,BDD!B:I,6,FALSE)*C57,"")</f>
        <v/>
      </c>
      <c r="K57" s="90" t="str">
        <f>IFERROR(VLOOKUP(D:D,BDD!B:I,7,FALSE)*C57,"")</f>
        <v/>
      </c>
      <c r="L57" s="127" t="str">
        <f>IFERROR(VLOOKUP(D:D,BDD!B:I,8,FALSE)*C57,"")</f>
        <v/>
      </c>
    </row>
    <row r="58" spans="7:12" x14ac:dyDescent="0.25">
      <c r="G58" s="118" t="str">
        <f>IFERROR(F58/(1+Formules!G58/100),"")</f>
        <v/>
      </c>
      <c r="H58" s="119" t="str">
        <f t="shared" si="1"/>
        <v/>
      </c>
      <c r="J58" s="126" t="str">
        <f>IFERROR(VLOOKUP(D:D,BDD!B:I,6,FALSE)*C58,"")</f>
        <v/>
      </c>
      <c r="K58" s="90" t="str">
        <f>IFERROR(VLOOKUP(D:D,BDD!B:I,7,FALSE)*C58,"")</f>
        <v/>
      </c>
      <c r="L58" s="127" t="str">
        <f>IFERROR(VLOOKUP(D:D,BDD!B:I,8,FALSE)*C58,"")</f>
        <v/>
      </c>
    </row>
    <row r="59" spans="7:12" x14ac:dyDescent="0.25">
      <c r="G59" s="118" t="str">
        <f>IFERROR(F59/(1+Formules!G59/100),"")</f>
        <v/>
      </c>
      <c r="H59" s="119" t="str">
        <f t="shared" si="1"/>
        <v/>
      </c>
      <c r="J59" s="126" t="str">
        <f>IFERROR(VLOOKUP(D:D,BDD!B:I,6,FALSE)*C59,"")</f>
        <v/>
      </c>
      <c r="K59" s="90" t="str">
        <f>IFERROR(VLOOKUP(D:D,BDD!B:I,7,FALSE)*C59,"")</f>
        <v/>
      </c>
      <c r="L59" s="127" t="str">
        <f>IFERROR(VLOOKUP(D:D,BDD!B:I,8,FALSE)*C59,"")</f>
        <v/>
      </c>
    </row>
    <row r="60" spans="7:12" x14ac:dyDescent="0.25">
      <c r="G60" s="118" t="str">
        <f>IFERROR(F60/(1+Formules!G60/100),"")</f>
        <v/>
      </c>
      <c r="H60" s="119" t="str">
        <f t="shared" si="1"/>
        <v/>
      </c>
      <c r="J60" s="126" t="str">
        <f>IFERROR(VLOOKUP(D:D,BDD!B:I,6,FALSE)*C60,"")</f>
        <v/>
      </c>
      <c r="K60" s="90" t="str">
        <f>IFERROR(VLOOKUP(D:D,BDD!B:I,7,FALSE)*C60,"")</f>
        <v/>
      </c>
      <c r="L60" s="127" t="str">
        <f>IFERROR(VLOOKUP(D:D,BDD!B:I,8,FALSE)*C60,"")</f>
        <v/>
      </c>
    </row>
    <row r="61" spans="7:12" x14ac:dyDescent="0.25">
      <c r="G61" s="118" t="str">
        <f>IFERROR(F61/(1+Formules!G61/100),"")</f>
        <v/>
      </c>
      <c r="H61" s="119" t="str">
        <f t="shared" si="1"/>
        <v/>
      </c>
      <c r="J61" s="126" t="str">
        <f>IFERROR(VLOOKUP(D:D,BDD!B:I,6,FALSE)*C61,"")</f>
        <v/>
      </c>
      <c r="K61" s="90" t="str">
        <f>IFERROR(VLOOKUP(D:D,BDD!B:I,7,FALSE)*C61,"")</f>
        <v/>
      </c>
      <c r="L61" s="127" t="str">
        <f>IFERROR(VLOOKUP(D:D,BDD!B:I,8,FALSE)*C61,"")</f>
        <v/>
      </c>
    </row>
    <row r="62" spans="7:12" x14ac:dyDescent="0.25">
      <c r="G62" s="118" t="str">
        <f>IFERROR(F62/(1+Formules!G62/100),"")</f>
        <v/>
      </c>
      <c r="H62" s="119" t="str">
        <f t="shared" si="1"/>
        <v/>
      </c>
      <c r="J62" s="126" t="str">
        <f>IFERROR(VLOOKUP(D:D,BDD!B:I,6,FALSE)*C62,"")</f>
        <v/>
      </c>
      <c r="K62" s="90" t="str">
        <f>IFERROR(VLOOKUP(D:D,BDD!B:I,7,FALSE)*C62,"")</f>
        <v/>
      </c>
      <c r="L62" s="127" t="str">
        <f>IFERROR(VLOOKUP(D:D,BDD!B:I,8,FALSE)*C62,"")</f>
        <v/>
      </c>
    </row>
    <row r="63" spans="7:12" x14ac:dyDescent="0.25">
      <c r="G63" s="118" t="str">
        <f>IFERROR(F63/(1+Formules!G63/100),"")</f>
        <v/>
      </c>
      <c r="H63" s="119" t="str">
        <f t="shared" si="1"/>
        <v/>
      </c>
      <c r="J63" s="126" t="str">
        <f>IFERROR(VLOOKUP(D:D,BDD!B:I,6,FALSE)*C63,"")</f>
        <v/>
      </c>
      <c r="K63" s="90" t="str">
        <f>IFERROR(VLOOKUP(D:D,BDD!B:I,7,FALSE)*C63,"")</f>
        <v/>
      </c>
      <c r="L63" s="127" t="str">
        <f>IFERROR(VLOOKUP(D:D,BDD!B:I,8,FALSE)*C63,"")</f>
        <v/>
      </c>
    </row>
    <row r="64" spans="7:12" x14ac:dyDescent="0.25">
      <c r="G64" s="118" t="str">
        <f>IFERROR(F64/(1+Formules!G64/100),"")</f>
        <v/>
      </c>
      <c r="H64" s="119" t="str">
        <f t="shared" si="1"/>
        <v/>
      </c>
      <c r="J64" s="126" t="str">
        <f>IFERROR(VLOOKUP(D:D,BDD!B:I,6,FALSE)*C64,"")</f>
        <v/>
      </c>
      <c r="K64" s="90" t="str">
        <f>IFERROR(VLOOKUP(D:D,BDD!B:I,7,FALSE)*C64,"")</f>
        <v/>
      </c>
      <c r="L64" s="127" t="str">
        <f>IFERROR(VLOOKUP(D:D,BDD!B:I,8,FALSE)*C64,"")</f>
        <v/>
      </c>
    </row>
    <row r="65" spans="7:12" x14ac:dyDescent="0.25">
      <c r="G65" s="118" t="str">
        <f>IFERROR(F65/(1+Formules!G65/100),"")</f>
        <v/>
      </c>
      <c r="H65" s="119" t="str">
        <f t="shared" si="1"/>
        <v/>
      </c>
      <c r="J65" s="126" t="str">
        <f>IFERROR(VLOOKUP(D:D,BDD!B:I,6,FALSE)*C65,"")</f>
        <v/>
      </c>
      <c r="K65" s="90" t="str">
        <f>IFERROR(VLOOKUP(D:D,BDD!B:I,7,FALSE)*C65,"")</f>
        <v/>
      </c>
      <c r="L65" s="127" t="str">
        <f>IFERROR(VLOOKUP(D:D,BDD!B:I,8,FALSE)*C65,"")</f>
        <v/>
      </c>
    </row>
    <row r="66" spans="7:12" x14ac:dyDescent="0.25">
      <c r="G66" s="118" t="str">
        <f>IFERROR(F66/(1+Formules!G66/100),"")</f>
        <v/>
      </c>
      <c r="H66" s="119" t="str">
        <f t="shared" si="1"/>
        <v/>
      </c>
      <c r="J66" s="126" t="str">
        <f>IFERROR(VLOOKUP(D:D,BDD!B:I,6,FALSE)*C66,"")</f>
        <v/>
      </c>
      <c r="K66" s="90" t="str">
        <f>IFERROR(VLOOKUP(D:D,BDD!B:I,7,FALSE)*C66,"")</f>
        <v/>
      </c>
      <c r="L66" s="127" t="str">
        <f>IFERROR(VLOOKUP(D:D,BDD!B:I,8,FALSE)*C66,"")</f>
        <v/>
      </c>
    </row>
    <row r="67" spans="7:12" x14ac:dyDescent="0.25">
      <c r="G67" s="118" t="str">
        <f>IFERROR(F67/(1+Formules!G67/100),"")</f>
        <v/>
      </c>
      <c r="H67" s="119" t="str">
        <f t="shared" si="1"/>
        <v/>
      </c>
      <c r="J67" s="126" t="str">
        <f>IFERROR(VLOOKUP(D:D,BDD!B:I,6,FALSE)*C67,"")</f>
        <v/>
      </c>
      <c r="K67" s="90" t="str">
        <f>IFERROR(VLOOKUP(D:D,BDD!B:I,7,FALSE)*C67,"")</f>
        <v/>
      </c>
      <c r="L67" s="127" t="str">
        <f>IFERROR(VLOOKUP(D:D,BDD!B:I,8,FALSE)*C67,"")</f>
        <v/>
      </c>
    </row>
    <row r="68" spans="7:12" x14ac:dyDescent="0.25">
      <c r="G68" s="118" t="str">
        <f>IFERROR(F68/(1+Formules!G68/100),"")</f>
        <v/>
      </c>
      <c r="H68" s="119" t="str">
        <f t="shared" si="1"/>
        <v/>
      </c>
      <c r="J68" s="126" t="str">
        <f>IFERROR(VLOOKUP(D:D,BDD!B:I,6,FALSE)*C68,"")</f>
        <v/>
      </c>
      <c r="K68" s="90" t="str">
        <f>IFERROR(VLOOKUP(D:D,BDD!B:I,7,FALSE)*C68,"")</f>
        <v/>
      </c>
      <c r="L68" s="127" t="str">
        <f>IFERROR(VLOOKUP(D:D,BDD!B:I,8,FALSE)*C68,"")</f>
        <v/>
      </c>
    </row>
    <row r="69" spans="7:12" x14ac:dyDescent="0.25">
      <c r="G69" s="118" t="str">
        <f>IFERROR(F69/(1+Formules!G69/100),"")</f>
        <v/>
      </c>
      <c r="H69" s="119" t="str">
        <f t="shared" si="1"/>
        <v/>
      </c>
      <c r="J69" s="126" t="str">
        <f>IFERROR(VLOOKUP(D:D,BDD!B:I,6,FALSE)*C69,"")</f>
        <v/>
      </c>
      <c r="K69" s="90" t="str">
        <f>IFERROR(VLOOKUP(D:D,BDD!B:I,7,FALSE)*C69,"")</f>
        <v/>
      </c>
      <c r="L69" s="127" t="str">
        <f>IFERROR(VLOOKUP(D:D,BDD!B:I,8,FALSE)*C69,"")</f>
        <v/>
      </c>
    </row>
    <row r="70" spans="7:12" x14ac:dyDescent="0.25">
      <c r="G70" s="118" t="str">
        <f>IFERROR(F70/(1+Formules!G70/100),"")</f>
        <v/>
      </c>
      <c r="H70" s="119" t="str">
        <f t="shared" si="1"/>
        <v/>
      </c>
      <c r="J70" s="126" t="str">
        <f>IFERROR(VLOOKUP(D:D,BDD!B:I,6,FALSE)*C70,"")</f>
        <v/>
      </c>
      <c r="K70" s="90" t="str">
        <f>IFERROR(VLOOKUP(D:D,BDD!B:I,7,FALSE)*C70,"")</f>
        <v/>
      </c>
      <c r="L70" s="127" t="str">
        <f>IFERROR(VLOOKUP(D:D,BDD!B:I,8,FALSE)*C70,"")</f>
        <v/>
      </c>
    </row>
    <row r="71" spans="7:12" x14ac:dyDescent="0.25">
      <c r="G71" s="118" t="str">
        <f>IFERROR(F71/(1+Formules!G71/100),"")</f>
        <v/>
      </c>
      <c r="H71" s="119" t="str">
        <f t="shared" si="1"/>
        <v/>
      </c>
      <c r="J71" s="126" t="str">
        <f>IFERROR(VLOOKUP(D:D,BDD!B:I,6,FALSE)*C71,"")</f>
        <v/>
      </c>
      <c r="K71" s="90" t="str">
        <f>IFERROR(VLOOKUP(D:D,BDD!B:I,7,FALSE)*C71,"")</f>
        <v/>
      </c>
      <c r="L71" s="127" t="str">
        <f>IFERROR(VLOOKUP(D:D,BDD!B:I,8,FALSE)*C71,"")</f>
        <v/>
      </c>
    </row>
    <row r="72" spans="7:12" x14ac:dyDescent="0.25">
      <c r="G72" s="118" t="str">
        <f>IFERROR(F72/(1+Formules!G72/100),"")</f>
        <v/>
      </c>
      <c r="H72" s="119" t="str">
        <f t="shared" si="1"/>
        <v/>
      </c>
      <c r="J72" s="126" t="str">
        <f>IFERROR(VLOOKUP(D:D,BDD!B:I,6,FALSE)*C72,"")</f>
        <v/>
      </c>
      <c r="K72" s="90" t="str">
        <f>IFERROR(VLOOKUP(D:D,BDD!B:I,7,FALSE)*C72,"")</f>
        <v/>
      </c>
      <c r="L72" s="127" t="str">
        <f>IFERROR(VLOOKUP(D:D,BDD!B:I,8,FALSE)*C72,"")</f>
        <v/>
      </c>
    </row>
    <row r="73" spans="7:12" x14ac:dyDescent="0.25">
      <c r="G73" s="118" t="str">
        <f>IFERROR(F73/(1+Formules!G73/100),"")</f>
        <v/>
      </c>
      <c r="H73" s="119" t="str">
        <f t="shared" si="1"/>
        <v/>
      </c>
      <c r="J73" s="126" t="str">
        <f>IFERROR(VLOOKUP(D:D,BDD!B:I,6,FALSE)*C73,"")</f>
        <v/>
      </c>
      <c r="K73" s="90" t="str">
        <f>IFERROR(VLOOKUP(D:D,BDD!B:I,7,FALSE)*C73,"")</f>
        <v/>
      </c>
      <c r="L73" s="127" t="str">
        <f>IFERROR(VLOOKUP(D:D,BDD!B:I,8,FALSE)*C73,"")</f>
        <v/>
      </c>
    </row>
    <row r="74" spans="7:12" x14ac:dyDescent="0.25">
      <c r="G74" s="118" t="str">
        <f>IFERROR(F74/(1+Formules!G74/100),"")</f>
        <v/>
      </c>
      <c r="H74" s="119" t="str">
        <f t="shared" ref="H74:H137" si="2">IFERROR(F74-G74,"")</f>
        <v/>
      </c>
      <c r="J74" s="126" t="str">
        <f>IFERROR(VLOOKUP(D:D,BDD!B:I,6,FALSE)*C74,"")</f>
        <v/>
      </c>
      <c r="K74" s="90" t="str">
        <f>IFERROR(VLOOKUP(D:D,BDD!B:I,7,FALSE)*C74,"")</f>
        <v/>
      </c>
      <c r="L74" s="127" t="str">
        <f>IFERROR(VLOOKUP(D:D,BDD!B:I,8,FALSE)*C74,"")</f>
        <v/>
      </c>
    </row>
    <row r="75" spans="7:12" x14ac:dyDescent="0.25">
      <c r="G75" s="118" t="str">
        <f>IFERROR(F75/(1+Formules!G75/100),"")</f>
        <v/>
      </c>
      <c r="H75" s="119" t="str">
        <f t="shared" si="2"/>
        <v/>
      </c>
      <c r="J75" s="126" t="str">
        <f>IFERROR(VLOOKUP(D:D,BDD!B:I,6,FALSE)*C75,"")</f>
        <v/>
      </c>
      <c r="K75" s="90" t="str">
        <f>IFERROR(VLOOKUP(D:D,BDD!B:I,7,FALSE)*C75,"")</f>
        <v/>
      </c>
      <c r="L75" s="127" t="str">
        <f>IFERROR(VLOOKUP(D:D,BDD!B:I,8,FALSE)*C75,"")</f>
        <v/>
      </c>
    </row>
    <row r="76" spans="7:12" x14ac:dyDescent="0.25">
      <c r="G76" s="118" t="str">
        <f>IFERROR(F76/(1+Formules!G76/100),"")</f>
        <v/>
      </c>
      <c r="H76" s="119" t="str">
        <f t="shared" si="2"/>
        <v/>
      </c>
      <c r="J76" s="126" t="str">
        <f>IFERROR(VLOOKUP(D:D,BDD!B:I,6,FALSE)*C76,"")</f>
        <v/>
      </c>
      <c r="K76" s="90" t="str">
        <f>IFERROR(VLOOKUP(D:D,BDD!B:I,7,FALSE)*C76,"")</f>
        <v/>
      </c>
      <c r="L76" s="127" t="str">
        <f>IFERROR(VLOOKUP(D:D,BDD!B:I,8,FALSE)*C76,"")</f>
        <v/>
      </c>
    </row>
    <row r="77" spans="7:12" x14ac:dyDescent="0.25">
      <c r="G77" s="118" t="str">
        <f>IFERROR(F77/(1+Formules!G77/100),"")</f>
        <v/>
      </c>
      <c r="H77" s="119" t="str">
        <f t="shared" si="2"/>
        <v/>
      </c>
      <c r="J77" s="126" t="str">
        <f>IFERROR(VLOOKUP(D:D,BDD!B:I,6,FALSE)*C77,"")</f>
        <v/>
      </c>
      <c r="K77" s="90" t="str">
        <f>IFERROR(VLOOKUP(D:D,BDD!B:I,7,FALSE)*C77,"")</f>
        <v/>
      </c>
      <c r="L77" s="127" t="str">
        <f>IFERROR(VLOOKUP(D:D,BDD!B:I,8,FALSE)*C77,"")</f>
        <v/>
      </c>
    </row>
    <row r="78" spans="7:12" x14ac:dyDescent="0.25">
      <c r="G78" s="118" t="str">
        <f>IFERROR(F78/(1+Formules!G78/100),"")</f>
        <v/>
      </c>
      <c r="H78" s="119" t="str">
        <f t="shared" si="2"/>
        <v/>
      </c>
      <c r="J78" s="126" t="str">
        <f>IFERROR(VLOOKUP(D:D,BDD!B:I,6,FALSE)*C78,"")</f>
        <v/>
      </c>
      <c r="K78" s="90" t="str">
        <f>IFERROR(VLOOKUP(D:D,BDD!B:I,7,FALSE)*C78,"")</f>
        <v/>
      </c>
      <c r="L78" s="127" t="str">
        <f>IFERROR(VLOOKUP(D:D,BDD!B:I,8,FALSE)*C78,"")</f>
        <v/>
      </c>
    </row>
    <row r="79" spans="7:12" x14ac:dyDescent="0.25">
      <c r="G79" s="118" t="str">
        <f>IFERROR(F79/(1+Formules!G79/100),"")</f>
        <v/>
      </c>
      <c r="H79" s="119" t="str">
        <f t="shared" si="2"/>
        <v/>
      </c>
      <c r="J79" s="126" t="str">
        <f>IFERROR(VLOOKUP(D:D,BDD!B:I,6,FALSE)*C79,"")</f>
        <v/>
      </c>
      <c r="K79" s="90" t="str">
        <f>IFERROR(VLOOKUP(D:D,BDD!B:I,7,FALSE)*C79,"")</f>
        <v/>
      </c>
      <c r="L79" s="127" t="str">
        <f>IFERROR(VLOOKUP(D:D,BDD!B:I,8,FALSE)*C79,"")</f>
        <v/>
      </c>
    </row>
    <row r="80" spans="7:12" x14ac:dyDescent="0.25">
      <c r="G80" s="118" t="str">
        <f>IFERROR(F80/(1+Formules!G80/100),"")</f>
        <v/>
      </c>
      <c r="H80" s="119" t="str">
        <f t="shared" si="2"/>
        <v/>
      </c>
      <c r="J80" s="126" t="str">
        <f>IFERROR(VLOOKUP(D:D,BDD!B:I,6,FALSE)*C80,"")</f>
        <v/>
      </c>
      <c r="K80" s="90" t="str">
        <f>IFERROR(VLOOKUP(D:D,BDD!B:I,7,FALSE)*C80,"")</f>
        <v/>
      </c>
      <c r="L80" s="127" t="str">
        <f>IFERROR(VLOOKUP(D:D,BDD!B:I,8,FALSE)*C80,"")</f>
        <v/>
      </c>
    </row>
    <row r="81" spans="7:12" x14ac:dyDescent="0.25">
      <c r="G81" s="118" t="str">
        <f>IFERROR(F81/(1+Formules!G81/100),"")</f>
        <v/>
      </c>
      <c r="H81" s="119" t="str">
        <f t="shared" si="2"/>
        <v/>
      </c>
      <c r="J81" s="126" t="str">
        <f>IFERROR(VLOOKUP(D:D,BDD!B:I,6,FALSE)*C81,"")</f>
        <v/>
      </c>
      <c r="K81" s="90" t="str">
        <f>IFERROR(VLOOKUP(D:D,BDD!B:I,7,FALSE)*C81,"")</f>
        <v/>
      </c>
      <c r="L81" s="127" t="str">
        <f>IFERROR(VLOOKUP(D:D,BDD!B:I,8,FALSE)*C81,"")</f>
        <v/>
      </c>
    </row>
    <row r="82" spans="7:12" x14ac:dyDescent="0.25">
      <c r="G82" s="118" t="str">
        <f>IFERROR(F82/(1+Formules!G82/100),"")</f>
        <v/>
      </c>
      <c r="H82" s="119" t="str">
        <f t="shared" si="2"/>
        <v/>
      </c>
      <c r="J82" s="126" t="str">
        <f>IFERROR(VLOOKUP(D:D,BDD!B:I,6,FALSE)*C82,"")</f>
        <v/>
      </c>
      <c r="K82" s="90" t="str">
        <f>IFERROR(VLOOKUP(D:D,BDD!B:I,7,FALSE)*C82,"")</f>
        <v/>
      </c>
      <c r="L82" s="127" t="str">
        <f>IFERROR(VLOOKUP(D:D,BDD!B:I,8,FALSE)*C82,"")</f>
        <v/>
      </c>
    </row>
    <row r="83" spans="7:12" x14ac:dyDescent="0.25">
      <c r="G83" s="118" t="str">
        <f>IFERROR(F83/(1+Formules!G83/100),"")</f>
        <v/>
      </c>
      <c r="H83" s="119" t="str">
        <f t="shared" si="2"/>
        <v/>
      </c>
      <c r="J83" s="126" t="str">
        <f>IFERROR(VLOOKUP(D:D,BDD!B:I,6,FALSE)*C83,"")</f>
        <v/>
      </c>
      <c r="K83" s="90" t="str">
        <f>IFERROR(VLOOKUP(D:D,BDD!B:I,7,FALSE)*C83,"")</f>
        <v/>
      </c>
      <c r="L83" s="127" t="str">
        <f>IFERROR(VLOOKUP(D:D,BDD!B:I,8,FALSE)*C83,"")</f>
        <v/>
      </c>
    </row>
    <row r="84" spans="7:12" x14ac:dyDescent="0.25">
      <c r="G84" s="118" t="str">
        <f>IFERROR(F84/(1+Formules!G84/100),"")</f>
        <v/>
      </c>
      <c r="H84" s="119" t="str">
        <f t="shared" si="2"/>
        <v/>
      </c>
      <c r="J84" s="126" t="str">
        <f>IFERROR(VLOOKUP(D:D,BDD!B:I,6,FALSE)*C84,"")</f>
        <v/>
      </c>
      <c r="K84" s="90" t="str">
        <f>IFERROR(VLOOKUP(D:D,BDD!B:I,7,FALSE)*C84,"")</f>
        <v/>
      </c>
      <c r="L84" s="127" t="str">
        <f>IFERROR(VLOOKUP(D:D,BDD!B:I,8,FALSE)*C84,"")</f>
        <v/>
      </c>
    </row>
    <row r="85" spans="7:12" x14ac:dyDescent="0.25">
      <c r="G85" s="118" t="str">
        <f>IFERROR(F85/(1+Formules!G85/100),"")</f>
        <v/>
      </c>
      <c r="H85" s="119" t="str">
        <f t="shared" si="2"/>
        <v/>
      </c>
      <c r="J85" s="126" t="str">
        <f>IFERROR(VLOOKUP(D:D,BDD!B:I,6,FALSE)*C85,"")</f>
        <v/>
      </c>
      <c r="K85" s="90" t="str">
        <f>IFERROR(VLOOKUP(D:D,BDD!B:I,7,FALSE)*C85,"")</f>
        <v/>
      </c>
      <c r="L85" s="127" t="str">
        <f>IFERROR(VLOOKUP(D:D,BDD!B:I,8,FALSE)*C85,"")</f>
        <v/>
      </c>
    </row>
    <row r="86" spans="7:12" x14ac:dyDescent="0.25">
      <c r="G86" s="118" t="str">
        <f>IFERROR(F86/(1+Formules!G86/100),"")</f>
        <v/>
      </c>
      <c r="H86" s="119" t="str">
        <f t="shared" si="2"/>
        <v/>
      </c>
      <c r="J86" s="126" t="str">
        <f>IFERROR(VLOOKUP(D:D,BDD!B:I,6,FALSE)*C86,"")</f>
        <v/>
      </c>
      <c r="K86" s="90" t="str">
        <f>IFERROR(VLOOKUP(D:D,BDD!B:I,7,FALSE)*C86,"")</f>
        <v/>
      </c>
      <c r="L86" s="127" t="str">
        <f>IFERROR(VLOOKUP(D:D,BDD!B:I,8,FALSE)*C86,"")</f>
        <v/>
      </c>
    </row>
    <row r="87" spans="7:12" x14ac:dyDescent="0.25">
      <c r="G87" s="118" t="str">
        <f>IFERROR(F87/(1+Formules!G87/100),"")</f>
        <v/>
      </c>
      <c r="H87" s="119" t="str">
        <f t="shared" si="2"/>
        <v/>
      </c>
      <c r="J87" s="126" t="str">
        <f>IFERROR(VLOOKUP(D:D,BDD!B:I,6,FALSE)*C87,"")</f>
        <v/>
      </c>
      <c r="K87" s="90" t="str">
        <f>IFERROR(VLOOKUP(D:D,BDD!B:I,7,FALSE)*C87,"")</f>
        <v/>
      </c>
      <c r="L87" s="127" t="str">
        <f>IFERROR(VLOOKUP(D:D,BDD!B:I,8,FALSE)*C87,"")</f>
        <v/>
      </c>
    </row>
    <row r="88" spans="7:12" x14ac:dyDescent="0.25">
      <c r="G88" s="118" t="str">
        <f>IFERROR(F88/(1+Formules!G88/100),"")</f>
        <v/>
      </c>
      <c r="H88" s="119" t="str">
        <f t="shared" si="2"/>
        <v/>
      </c>
      <c r="J88" s="126" t="str">
        <f>IFERROR(VLOOKUP(D:D,BDD!B:I,6,FALSE)*C88,"")</f>
        <v/>
      </c>
      <c r="K88" s="90" t="str">
        <f>IFERROR(VLOOKUP(D:D,BDD!B:I,7,FALSE)*C88,"")</f>
        <v/>
      </c>
      <c r="L88" s="127" t="str">
        <f>IFERROR(VLOOKUP(D:D,BDD!B:I,8,FALSE)*C88,"")</f>
        <v/>
      </c>
    </row>
    <row r="89" spans="7:12" x14ac:dyDescent="0.25">
      <c r="G89" s="118" t="str">
        <f>IFERROR(F89/(1+Formules!G89/100),"")</f>
        <v/>
      </c>
      <c r="H89" s="119" t="str">
        <f t="shared" si="2"/>
        <v/>
      </c>
      <c r="J89" s="126" t="str">
        <f>IFERROR(VLOOKUP(D:D,BDD!B:I,6,FALSE)*C89,"")</f>
        <v/>
      </c>
      <c r="K89" s="90" t="str">
        <f>IFERROR(VLOOKUP(D:D,BDD!B:I,7,FALSE)*C89,"")</f>
        <v/>
      </c>
      <c r="L89" s="127" t="str">
        <f>IFERROR(VLOOKUP(D:D,BDD!B:I,8,FALSE)*C89,"")</f>
        <v/>
      </c>
    </row>
    <row r="90" spans="7:12" x14ac:dyDescent="0.25">
      <c r="G90" s="118" t="str">
        <f>IFERROR(F90/(1+Formules!G90/100),"")</f>
        <v/>
      </c>
      <c r="H90" s="119" t="str">
        <f t="shared" si="2"/>
        <v/>
      </c>
      <c r="J90" s="126" t="str">
        <f>IFERROR(VLOOKUP(D:D,BDD!B:I,6,FALSE)*C90,"")</f>
        <v/>
      </c>
      <c r="K90" s="90" t="str">
        <f>IFERROR(VLOOKUP(D:D,BDD!B:I,7,FALSE)*C90,"")</f>
        <v/>
      </c>
      <c r="L90" s="127" t="str">
        <f>IFERROR(VLOOKUP(D:D,BDD!B:I,8,FALSE)*C90,"")</f>
        <v/>
      </c>
    </row>
    <row r="91" spans="7:12" x14ac:dyDescent="0.25">
      <c r="G91" s="118" t="str">
        <f>IFERROR(F91/(1+Formules!G91/100),"")</f>
        <v/>
      </c>
      <c r="H91" s="119" t="str">
        <f t="shared" si="2"/>
        <v/>
      </c>
      <c r="J91" s="126" t="str">
        <f>IFERROR(VLOOKUP(D:D,BDD!B:I,6,FALSE)*C91,"")</f>
        <v/>
      </c>
      <c r="K91" s="90" t="str">
        <f>IFERROR(VLOOKUP(D:D,BDD!B:I,7,FALSE)*C91,"")</f>
        <v/>
      </c>
      <c r="L91" s="127" t="str">
        <f>IFERROR(VLOOKUP(D:D,BDD!B:I,8,FALSE)*C91,"")</f>
        <v/>
      </c>
    </row>
    <row r="92" spans="7:12" x14ac:dyDescent="0.25">
      <c r="G92" s="118" t="str">
        <f>IFERROR(F92/(1+Formules!G92/100),"")</f>
        <v/>
      </c>
      <c r="H92" s="119" t="str">
        <f t="shared" si="2"/>
        <v/>
      </c>
      <c r="J92" s="126" t="str">
        <f>IFERROR(VLOOKUP(D:D,BDD!B:I,6,FALSE)*C92,"")</f>
        <v/>
      </c>
      <c r="K92" s="90" t="str">
        <f>IFERROR(VLOOKUP(D:D,BDD!B:I,7,FALSE)*C92,"")</f>
        <v/>
      </c>
      <c r="L92" s="127" t="str">
        <f>IFERROR(VLOOKUP(D:D,BDD!B:I,8,FALSE)*C92,"")</f>
        <v/>
      </c>
    </row>
    <row r="93" spans="7:12" x14ac:dyDescent="0.25">
      <c r="G93" s="118" t="str">
        <f>IFERROR(F93/(1+Formules!G93/100),"")</f>
        <v/>
      </c>
      <c r="H93" s="119" t="str">
        <f t="shared" si="2"/>
        <v/>
      </c>
      <c r="J93" s="126" t="str">
        <f>IFERROR(VLOOKUP(D:D,BDD!B:I,6,FALSE)*C93,"")</f>
        <v/>
      </c>
      <c r="K93" s="90" t="str">
        <f>IFERROR(VLOOKUP(D:D,BDD!B:I,7,FALSE)*C93,"")</f>
        <v/>
      </c>
      <c r="L93" s="127" t="str">
        <f>IFERROR(VLOOKUP(D:D,BDD!B:I,8,FALSE)*C93,"")</f>
        <v/>
      </c>
    </row>
    <row r="94" spans="7:12" x14ac:dyDescent="0.25">
      <c r="G94" s="118" t="str">
        <f>IFERROR(F94/(1+Formules!G94/100),"")</f>
        <v/>
      </c>
      <c r="H94" s="119" t="str">
        <f t="shared" si="2"/>
        <v/>
      </c>
      <c r="J94" s="126" t="str">
        <f>IFERROR(VLOOKUP(D:D,BDD!B:I,6,FALSE)*C94,"")</f>
        <v/>
      </c>
      <c r="K94" s="90" t="str">
        <f>IFERROR(VLOOKUP(D:D,BDD!B:I,7,FALSE)*C94,"")</f>
        <v/>
      </c>
      <c r="L94" s="127" t="str">
        <f>IFERROR(VLOOKUP(D:D,BDD!B:I,8,FALSE)*C94,"")</f>
        <v/>
      </c>
    </row>
    <row r="95" spans="7:12" x14ac:dyDescent="0.25">
      <c r="G95" s="118" t="str">
        <f>IFERROR(F95/(1+Formules!G95/100),"")</f>
        <v/>
      </c>
      <c r="H95" s="119" t="str">
        <f t="shared" si="2"/>
        <v/>
      </c>
      <c r="J95" s="126" t="str">
        <f>IFERROR(VLOOKUP(D:D,BDD!B:I,6,FALSE)*C95,"")</f>
        <v/>
      </c>
      <c r="K95" s="90" t="str">
        <f>IFERROR(VLOOKUP(D:D,BDD!B:I,7,FALSE)*C95,"")</f>
        <v/>
      </c>
      <c r="L95" s="127" t="str">
        <f>IFERROR(VLOOKUP(D:D,BDD!B:I,8,FALSE)*C95,"")</f>
        <v/>
      </c>
    </row>
    <row r="96" spans="7:12" x14ac:dyDescent="0.25">
      <c r="G96" s="118" t="str">
        <f>IFERROR(F96/(1+Formules!G96/100),"")</f>
        <v/>
      </c>
      <c r="H96" s="119" t="str">
        <f t="shared" si="2"/>
        <v/>
      </c>
      <c r="J96" s="126" t="str">
        <f>IFERROR(VLOOKUP(D:D,BDD!B:I,6,FALSE)*C96,"")</f>
        <v/>
      </c>
      <c r="K96" s="90" t="str">
        <f>IFERROR(VLOOKUP(D:D,BDD!B:I,7,FALSE)*C96,"")</f>
        <v/>
      </c>
      <c r="L96" s="127" t="str">
        <f>IFERROR(VLOOKUP(D:D,BDD!B:I,8,FALSE)*C96,"")</f>
        <v/>
      </c>
    </row>
    <row r="97" spans="7:12" x14ac:dyDescent="0.25">
      <c r="G97" s="118" t="str">
        <f>IFERROR(F97/(1+Formules!G97/100),"")</f>
        <v/>
      </c>
      <c r="H97" s="119" t="str">
        <f t="shared" si="2"/>
        <v/>
      </c>
      <c r="J97" s="126" t="str">
        <f>IFERROR(VLOOKUP(D:D,BDD!B:I,6,FALSE)*C97,"")</f>
        <v/>
      </c>
      <c r="K97" s="90" t="str">
        <f>IFERROR(VLOOKUP(D:D,BDD!B:I,7,FALSE)*C97,"")</f>
        <v/>
      </c>
      <c r="L97" s="127" t="str">
        <f>IFERROR(VLOOKUP(D:D,BDD!B:I,8,FALSE)*C97,"")</f>
        <v/>
      </c>
    </row>
    <row r="98" spans="7:12" x14ac:dyDescent="0.25">
      <c r="G98" s="118" t="str">
        <f>IFERROR(F98/(1+Formules!G98/100),"")</f>
        <v/>
      </c>
      <c r="H98" s="119" t="str">
        <f t="shared" si="2"/>
        <v/>
      </c>
      <c r="J98" s="126" t="str">
        <f>IFERROR(VLOOKUP(D:D,BDD!B:I,6,FALSE)*C98,"")</f>
        <v/>
      </c>
      <c r="K98" s="90" t="str">
        <f>IFERROR(VLOOKUP(D:D,BDD!B:I,7,FALSE)*C98,"")</f>
        <v/>
      </c>
      <c r="L98" s="127" t="str">
        <f>IFERROR(VLOOKUP(D:D,BDD!B:I,8,FALSE)*C98,"")</f>
        <v/>
      </c>
    </row>
    <row r="99" spans="7:12" x14ac:dyDescent="0.25">
      <c r="G99" s="118" t="str">
        <f>IFERROR(F99/(1+Formules!G99/100),"")</f>
        <v/>
      </c>
      <c r="H99" s="119" t="str">
        <f t="shared" si="2"/>
        <v/>
      </c>
      <c r="J99" s="126" t="str">
        <f>IFERROR(VLOOKUP(D:D,BDD!B:I,6,FALSE)*C99,"")</f>
        <v/>
      </c>
      <c r="K99" s="90" t="str">
        <f>IFERROR(VLOOKUP(D:D,BDD!B:I,7,FALSE)*C99,"")</f>
        <v/>
      </c>
      <c r="L99" s="127" t="str">
        <f>IFERROR(VLOOKUP(D:D,BDD!B:I,8,FALSE)*C99,"")</f>
        <v/>
      </c>
    </row>
    <row r="100" spans="7:12" x14ac:dyDescent="0.25">
      <c r="G100" s="118" t="str">
        <f>IFERROR(F100/(1+Formules!G100/100),"")</f>
        <v/>
      </c>
      <c r="H100" s="119" t="str">
        <f t="shared" si="2"/>
        <v/>
      </c>
      <c r="J100" s="126" t="str">
        <f>IFERROR(VLOOKUP(D:D,BDD!B:I,6,FALSE)*C100,"")</f>
        <v/>
      </c>
      <c r="K100" s="90" t="str">
        <f>IFERROR(VLOOKUP(D:D,BDD!B:I,7,FALSE)*C100,"")</f>
        <v/>
      </c>
      <c r="L100" s="127" t="str">
        <f>IFERROR(VLOOKUP(D:D,BDD!B:I,8,FALSE)*C100,"")</f>
        <v/>
      </c>
    </row>
    <row r="101" spans="7:12" x14ac:dyDescent="0.25">
      <c r="G101" s="118" t="str">
        <f>IFERROR(F101/(1+Formules!G101/100),"")</f>
        <v/>
      </c>
      <c r="H101" s="119" t="str">
        <f t="shared" si="2"/>
        <v/>
      </c>
      <c r="J101" s="126" t="str">
        <f>IFERROR(VLOOKUP(D:D,BDD!B:I,6,FALSE)*C101,"")</f>
        <v/>
      </c>
      <c r="K101" s="90" t="str">
        <f>IFERROR(VLOOKUP(D:D,BDD!B:I,7,FALSE)*C101,"")</f>
        <v/>
      </c>
      <c r="L101" s="127" t="str">
        <f>IFERROR(VLOOKUP(D:D,BDD!B:I,8,FALSE)*C101,"")</f>
        <v/>
      </c>
    </row>
    <row r="102" spans="7:12" x14ac:dyDescent="0.25">
      <c r="G102" s="118" t="str">
        <f>IFERROR(F102/(1+Formules!G102/100),"")</f>
        <v/>
      </c>
      <c r="H102" s="119" t="str">
        <f t="shared" si="2"/>
        <v/>
      </c>
      <c r="J102" s="126" t="str">
        <f>IFERROR(VLOOKUP(D:D,BDD!B:I,6,FALSE)*C102,"")</f>
        <v/>
      </c>
      <c r="K102" s="90" t="str">
        <f>IFERROR(VLOOKUP(D:D,BDD!B:I,7,FALSE)*C102,"")</f>
        <v/>
      </c>
      <c r="L102" s="127" t="str">
        <f>IFERROR(VLOOKUP(D:D,BDD!B:I,8,FALSE)*C102,"")</f>
        <v/>
      </c>
    </row>
    <row r="103" spans="7:12" x14ac:dyDescent="0.25">
      <c r="G103" s="118" t="str">
        <f>IFERROR(F103/(1+Formules!G103/100),"")</f>
        <v/>
      </c>
      <c r="H103" s="119" t="str">
        <f t="shared" si="2"/>
        <v/>
      </c>
      <c r="J103" s="126" t="str">
        <f>IFERROR(VLOOKUP(D:D,BDD!B:I,6,FALSE)*C103,"")</f>
        <v/>
      </c>
      <c r="K103" s="90" t="str">
        <f>IFERROR(VLOOKUP(D:D,BDD!B:I,7,FALSE)*C103,"")</f>
        <v/>
      </c>
      <c r="L103" s="127" t="str">
        <f>IFERROR(VLOOKUP(D:D,BDD!B:I,8,FALSE)*C103,"")</f>
        <v/>
      </c>
    </row>
    <row r="104" spans="7:12" x14ac:dyDescent="0.25">
      <c r="G104" s="118" t="str">
        <f>IFERROR(F104/(1+Formules!G104/100),"")</f>
        <v/>
      </c>
      <c r="H104" s="119" t="str">
        <f t="shared" si="2"/>
        <v/>
      </c>
      <c r="J104" s="126" t="str">
        <f>IFERROR(VLOOKUP(D:D,BDD!B:I,6,FALSE)*C104,"")</f>
        <v/>
      </c>
      <c r="K104" s="90" t="str">
        <f>IFERROR(VLOOKUP(D:D,BDD!B:I,7,FALSE)*C104,"")</f>
        <v/>
      </c>
      <c r="L104" s="127" t="str">
        <f>IFERROR(VLOOKUP(D:D,BDD!B:I,8,FALSE)*C104,"")</f>
        <v/>
      </c>
    </row>
    <row r="105" spans="7:12" x14ac:dyDescent="0.25">
      <c r="G105" s="118" t="str">
        <f>IFERROR(F105/(1+Formules!G105/100),"")</f>
        <v/>
      </c>
      <c r="H105" s="119" t="str">
        <f t="shared" si="2"/>
        <v/>
      </c>
      <c r="J105" s="126" t="str">
        <f>IFERROR(VLOOKUP(D:D,BDD!B:I,6,FALSE)*C105,"")</f>
        <v/>
      </c>
      <c r="K105" s="90" t="str">
        <f>IFERROR(VLOOKUP(D:D,BDD!B:I,7,FALSE)*C105,"")</f>
        <v/>
      </c>
      <c r="L105" s="127" t="str">
        <f>IFERROR(VLOOKUP(D:D,BDD!B:I,8,FALSE)*C105,"")</f>
        <v/>
      </c>
    </row>
    <row r="106" spans="7:12" x14ac:dyDescent="0.25">
      <c r="G106" s="118" t="str">
        <f>IFERROR(F106/(1+Formules!G106/100),"")</f>
        <v/>
      </c>
      <c r="H106" s="119" t="str">
        <f t="shared" si="2"/>
        <v/>
      </c>
      <c r="J106" s="126" t="str">
        <f>IFERROR(VLOOKUP(D:D,BDD!B:I,6,FALSE)*C106,"")</f>
        <v/>
      </c>
      <c r="K106" s="90" t="str">
        <f>IFERROR(VLOOKUP(D:D,BDD!B:I,7,FALSE)*C106,"")</f>
        <v/>
      </c>
      <c r="L106" s="127" t="str">
        <f>IFERROR(VLOOKUP(D:D,BDD!B:I,8,FALSE)*C106,"")</f>
        <v/>
      </c>
    </row>
    <row r="107" spans="7:12" x14ac:dyDescent="0.25">
      <c r="G107" s="118" t="str">
        <f>IFERROR(F107/(1+Formules!G107/100),"")</f>
        <v/>
      </c>
      <c r="H107" s="119" t="str">
        <f t="shared" si="2"/>
        <v/>
      </c>
      <c r="J107" s="126" t="str">
        <f>IFERROR(VLOOKUP(D:D,BDD!B:I,6,FALSE)*C107,"")</f>
        <v/>
      </c>
      <c r="K107" s="90" t="str">
        <f>IFERROR(VLOOKUP(D:D,BDD!B:I,7,FALSE)*C107,"")</f>
        <v/>
      </c>
      <c r="L107" s="127" t="str">
        <f>IFERROR(VLOOKUP(D:D,BDD!B:I,8,FALSE)*C107,"")</f>
        <v/>
      </c>
    </row>
    <row r="108" spans="7:12" x14ac:dyDescent="0.25">
      <c r="G108" s="118" t="str">
        <f>IFERROR(F108/(1+Formules!G108/100),"")</f>
        <v/>
      </c>
      <c r="H108" s="119" t="str">
        <f t="shared" si="2"/>
        <v/>
      </c>
      <c r="J108" s="126" t="str">
        <f>IFERROR(VLOOKUP(D:D,BDD!B:I,6,FALSE)*C108,"")</f>
        <v/>
      </c>
      <c r="K108" s="90" t="str">
        <f>IFERROR(VLOOKUP(D:D,BDD!B:I,7,FALSE)*C108,"")</f>
        <v/>
      </c>
      <c r="L108" s="127" t="str">
        <f>IFERROR(VLOOKUP(D:D,BDD!B:I,8,FALSE)*C108,"")</f>
        <v/>
      </c>
    </row>
    <row r="109" spans="7:12" x14ac:dyDescent="0.25">
      <c r="G109" s="118" t="str">
        <f>IFERROR(F109/(1+Formules!G109/100),"")</f>
        <v/>
      </c>
      <c r="H109" s="119" t="str">
        <f t="shared" si="2"/>
        <v/>
      </c>
      <c r="J109" s="126" t="str">
        <f>IFERROR(VLOOKUP(D:D,BDD!B:I,6,FALSE)*C109,"")</f>
        <v/>
      </c>
      <c r="K109" s="90" t="str">
        <f>IFERROR(VLOOKUP(D:D,BDD!B:I,7,FALSE)*C109,"")</f>
        <v/>
      </c>
      <c r="L109" s="127" t="str">
        <f>IFERROR(VLOOKUP(D:D,BDD!B:I,8,FALSE)*C109,"")</f>
        <v/>
      </c>
    </row>
    <row r="110" spans="7:12" x14ac:dyDescent="0.25">
      <c r="G110" s="118" t="str">
        <f>IFERROR(F110/(1+Formules!G110/100),"")</f>
        <v/>
      </c>
      <c r="H110" s="119" t="str">
        <f t="shared" si="2"/>
        <v/>
      </c>
      <c r="J110" s="126" t="str">
        <f>IFERROR(VLOOKUP(D:D,BDD!B:I,6,FALSE)*C110,"")</f>
        <v/>
      </c>
      <c r="K110" s="90" t="str">
        <f>IFERROR(VLOOKUP(D:D,BDD!B:I,7,FALSE)*C110,"")</f>
        <v/>
      </c>
      <c r="L110" s="127" t="str">
        <f>IFERROR(VLOOKUP(D:D,BDD!B:I,8,FALSE)*C110,"")</f>
        <v/>
      </c>
    </row>
    <row r="111" spans="7:12" x14ac:dyDescent="0.25">
      <c r="G111" s="118" t="str">
        <f>IFERROR(F111/(1+Formules!G111/100),"")</f>
        <v/>
      </c>
      <c r="H111" s="119" t="str">
        <f t="shared" si="2"/>
        <v/>
      </c>
      <c r="J111" s="126" t="str">
        <f>IFERROR(VLOOKUP(D:D,BDD!B:I,6,FALSE)*C111,"")</f>
        <v/>
      </c>
      <c r="K111" s="90" t="str">
        <f>IFERROR(VLOOKUP(D:D,BDD!B:I,7,FALSE)*C111,"")</f>
        <v/>
      </c>
      <c r="L111" s="127" t="str">
        <f>IFERROR(VLOOKUP(D:D,BDD!B:I,8,FALSE)*C111,"")</f>
        <v/>
      </c>
    </row>
    <row r="112" spans="7:12" x14ac:dyDescent="0.25">
      <c r="G112" s="118" t="str">
        <f>IFERROR(F112/(1+Formules!G112/100),"")</f>
        <v/>
      </c>
      <c r="H112" s="119" t="str">
        <f t="shared" si="2"/>
        <v/>
      </c>
      <c r="J112" s="126" t="str">
        <f>IFERROR(VLOOKUP(D:D,BDD!B:I,6,FALSE)*C112,"")</f>
        <v/>
      </c>
      <c r="K112" s="90" t="str">
        <f>IFERROR(VLOOKUP(D:D,BDD!B:I,7,FALSE)*C112,"")</f>
        <v/>
      </c>
      <c r="L112" s="127" t="str">
        <f>IFERROR(VLOOKUP(D:D,BDD!B:I,8,FALSE)*C112,"")</f>
        <v/>
      </c>
    </row>
    <row r="113" spans="7:12" x14ac:dyDescent="0.25">
      <c r="G113" s="118" t="str">
        <f>IFERROR(F113/(1+Formules!G113/100),"")</f>
        <v/>
      </c>
      <c r="H113" s="119" t="str">
        <f t="shared" si="2"/>
        <v/>
      </c>
      <c r="J113" s="126" t="str">
        <f>IFERROR(VLOOKUP(D:D,BDD!B:I,6,FALSE)*C113,"")</f>
        <v/>
      </c>
      <c r="K113" s="90" t="str">
        <f>IFERROR(VLOOKUP(D:D,BDD!B:I,7,FALSE)*C113,"")</f>
        <v/>
      </c>
      <c r="L113" s="127" t="str">
        <f>IFERROR(VLOOKUP(D:D,BDD!B:I,8,FALSE)*C113,"")</f>
        <v/>
      </c>
    </row>
    <row r="114" spans="7:12" x14ac:dyDescent="0.25">
      <c r="G114" s="118" t="str">
        <f>IFERROR(F114/(1+Formules!G114/100),"")</f>
        <v/>
      </c>
      <c r="H114" s="119" t="str">
        <f t="shared" si="2"/>
        <v/>
      </c>
      <c r="J114" s="126" t="str">
        <f>IFERROR(VLOOKUP(D:D,BDD!B:I,6,FALSE)*C114,"")</f>
        <v/>
      </c>
      <c r="K114" s="90" t="str">
        <f>IFERROR(VLOOKUP(D:D,BDD!B:I,7,FALSE)*C114,"")</f>
        <v/>
      </c>
      <c r="L114" s="127" t="str">
        <f>IFERROR(VLOOKUP(D:D,BDD!B:I,8,FALSE)*C114,"")</f>
        <v/>
      </c>
    </row>
    <row r="115" spans="7:12" x14ac:dyDescent="0.25">
      <c r="G115" s="118" t="str">
        <f>IFERROR(F115/(1+Formules!G115/100),"")</f>
        <v/>
      </c>
      <c r="H115" s="119" t="str">
        <f t="shared" si="2"/>
        <v/>
      </c>
      <c r="J115" s="126" t="str">
        <f>IFERROR(VLOOKUP(D:D,BDD!B:I,6,FALSE)*C115,"")</f>
        <v/>
      </c>
      <c r="K115" s="90" t="str">
        <f>IFERROR(VLOOKUP(D:D,BDD!B:I,7,FALSE)*C115,"")</f>
        <v/>
      </c>
      <c r="L115" s="127" t="str">
        <f>IFERROR(VLOOKUP(D:D,BDD!B:I,8,FALSE)*C115,"")</f>
        <v/>
      </c>
    </row>
    <row r="116" spans="7:12" x14ac:dyDescent="0.25">
      <c r="G116" s="118" t="str">
        <f>IFERROR(F116/(1+Formules!G116/100),"")</f>
        <v/>
      </c>
      <c r="H116" s="119" t="str">
        <f t="shared" si="2"/>
        <v/>
      </c>
      <c r="J116" s="126" t="str">
        <f>IFERROR(VLOOKUP(D:D,BDD!B:I,6,FALSE)*C116,"")</f>
        <v/>
      </c>
      <c r="K116" s="90" t="str">
        <f>IFERROR(VLOOKUP(D:D,BDD!B:I,7,FALSE)*C116,"")</f>
        <v/>
      </c>
      <c r="L116" s="127" t="str">
        <f>IFERROR(VLOOKUP(D:D,BDD!B:I,8,FALSE)*C116,"")</f>
        <v/>
      </c>
    </row>
    <row r="117" spans="7:12" x14ac:dyDescent="0.25">
      <c r="G117" s="118" t="str">
        <f>IFERROR(F117/(1+Formules!G117/100),"")</f>
        <v/>
      </c>
      <c r="H117" s="119" t="str">
        <f t="shared" si="2"/>
        <v/>
      </c>
      <c r="J117" s="126" t="str">
        <f>IFERROR(VLOOKUP(D:D,BDD!B:I,6,FALSE)*C117,"")</f>
        <v/>
      </c>
      <c r="K117" s="90" t="str">
        <f>IFERROR(VLOOKUP(D:D,BDD!B:I,7,FALSE)*C117,"")</f>
        <v/>
      </c>
      <c r="L117" s="127" t="str">
        <f>IFERROR(VLOOKUP(D:D,BDD!B:I,8,FALSE)*C117,"")</f>
        <v/>
      </c>
    </row>
    <row r="118" spans="7:12" x14ac:dyDescent="0.25">
      <c r="G118" s="118" t="str">
        <f>IFERROR(F118/(1+Formules!G118/100),"")</f>
        <v/>
      </c>
      <c r="H118" s="119" t="str">
        <f t="shared" si="2"/>
        <v/>
      </c>
      <c r="J118" s="126" t="str">
        <f>IFERROR(VLOOKUP(D:D,BDD!B:I,6,FALSE)*C118,"")</f>
        <v/>
      </c>
      <c r="K118" s="90" t="str">
        <f>IFERROR(VLOOKUP(D:D,BDD!B:I,7,FALSE)*C118,"")</f>
        <v/>
      </c>
      <c r="L118" s="127" t="str">
        <f>IFERROR(VLOOKUP(D:D,BDD!B:I,8,FALSE)*C118,"")</f>
        <v/>
      </c>
    </row>
    <row r="119" spans="7:12" x14ac:dyDescent="0.25">
      <c r="G119" s="118" t="str">
        <f>IFERROR(F119/(1+Formules!G119/100),"")</f>
        <v/>
      </c>
      <c r="H119" s="119" t="str">
        <f t="shared" si="2"/>
        <v/>
      </c>
      <c r="J119" s="126" t="str">
        <f>IFERROR(VLOOKUP(D:D,BDD!B:I,6,FALSE)*C119,"")</f>
        <v/>
      </c>
      <c r="K119" s="90" t="str">
        <f>IFERROR(VLOOKUP(D:D,BDD!B:I,7,FALSE)*C119,"")</f>
        <v/>
      </c>
      <c r="L119" s="127" t="str">
        <f>IFERROR(VLOOKUP(D:D,BDD!B:I,8,FALSE)*C119,"")</f>
        <v/>
      </c>
    </row>
    <row r="120" spans="7:12" x14ac:dyDescent="0.25">
      <c r="G120" s="118" t="str">
        <f>IFERROR(F120/(1+Formules!G120/100),"")</f>
        <v/>
      </c>
      <c r="H120" s="119" t="str">
        <f t="shared" si="2"/>
        <v/>
      </c>
      <c r="J120" s="126" t="str">
        <f>IFERROR(VLOOKUP(D:D,BDD!B:I,6,FALSE)*C120,"")</f>
        <v/>
      </c>
      <c r="K120" s="90" t="str">
        <f>IFERROR(VLOOKUP(D:D,BDD!B:I,7,FALSE)*C120,"")</f>
        <v/>
      </c>
      <c r="L120" s="127" t="str">
        <f>IFERROR(VLOOKUP(D:D,BDD!B:I,8,FALSE)*C120,"")</f>
        <v/>
      </c>
    </row>
    <row r="121" spans="7:12" x14ac:dyDescent="0.25">
      <c r="G121" s="118" t="str">
        <f>IFERROR(F121/(1+Formules!G121/100),"")</f>
        <v/>
      </c>
      <c r="H121" s="119" t="str">
        <f t="shared" si="2"/>
        <v/>
      </c>
      <c r="J121" s="126" t="str">
        <f>IFERROR(VLOOKUP(D:D,BDD!B:I,6,FALSE)*C121,"")</f>
        <v/>
      </c>
      <c r="K121" s="90" t="str">
        <f>IFERROR(VLOOKUP(D:D,BDD!B:I,7,FALSE)*C121,"")</f>
        <v/>
      </c>
      <c r="L121" s="127" t="str">
        <f>IFERROR(VLOOKUP(D:D,BDD!B:I,8,FALSE)*C121,"")</f>
        <v/>
      </c>
    </row>
    <row r="122" spans="7:12" x14ac:dyDescent="0.25">
      <c r="G122" s="118" t="str">
        <f>IFERROR(F122/(1+Formules!G122/100),"")</f>
        <v/>
      </c>
      <c r="H122" s="119" t="str">
        <f t="shared" si="2"/>
        <v/>
      </c>
      <c r="J122" s="126" t="str">
        <f>IFERROR(VLOOKUP(D:D,BDD!B:I,6,FALSE)*C122,"")</f>
        <v/>
      </c>
      <c r="K122" s="90" t="str">
        <f>IFERROR(VLOOKUP(D:D,BDD!B:I,7,FALSE)*C122,"")</f>
        <v/>
      </c>
      <c r="L122" s="127" t="str">
        <f>IFERROR(VLOOKUP(D:D,BDD!B:I,8,FALSE)*C122,"")</f>
        <v/>
      </c>
    </row>
    <row r="123" spans="7:12" x14ac:dyDescent="0.25">
      <c r="G123" s="118" t="str">
        <f>IFERROR(F123/(1+Formules!G123/100),"")</f>
        <v/>
      </c>
      <c r="H123" s="119" t="str">
        <f t="shared" si="2"/>
        <v/>
      </c>
      <c r="J123" s="126" t="str">
        <f>IFERROR(VLOOKUP(D:D,BDD!B:I,6,FALSE)*C123,"")</f>
        <v/>
      </c>
      <c r="K123" s="90" t="str">
        <f>IFERROR(VLOOKUP(D:D,BDD!B:I,7,FALSE)*C123,"")</f>
        <v/>
      </c>
      <c r="L123" s="127" t="str">
        <f>IFERROR(VLOOKUP(D:D,BDD!B:I,8,FALSE)*C123,"")</f>
        <v/>
      </c>
    </row>
    <row r="124" spans="7:12" x14ac:dyDescent="0.25">
      <c r="G124" s="118" t="str">
        <f>IFERROR(F124/(1+Formules!G124/100),"")</f>
        <v/>
      </c>
      <c r="H124" s="119" t="str">
        <f t="shared" si="2"/>
        <v/>
      </c>
      <c r="J124" s="126" t="str">
        <f>IFERROR(VLOOKUP(D:D,BDD!B:I,6,FALSE)*C124,"")</f>
        <v/>
      </c>
      <c r="K124" s="90" t="str">
        <f>IFERROR(VLOOKUP(D:D,BDD!B:I,7,FALSE)*C124,"")</f>
        <v/>
      </c>
      <c r="L124" s="127" t="str">
        <f>IFERROR(VLOOKUP(D:D,BDD!B:I,8,FALSE)*C124,"")</f>
        <v/>
      </c>
    </row>
    <row r="125" spans="7:12" x14ac:dyDescent="0.25">
      <c r="G125" s="118" t="str">
        <f>IFERROR(F125/(1+Formules!G125/100),"")</f>
        <v/>
      </c>
      <c r="H125" s="119" t="str">
        <f t="shared" si="2"/>
        <v/>
      </c>
      <c r="J125" s="126" t="str">
        <f>IFERROR(VLOOKUP(D:D,BDD!B:I,6,FALSE)*C125,"")</f>
        <v/>
      </c>
      <c r="K125" s="90" t="str">
        <f>IFERROR(VLOOKUP(D:D,BDD!B:I,7,FALSE)*C125,"")</f>
        <v/>
      </c>
      <c r="L125" s="127" t="str">
        <f>IFERROR(VLOOKUP(D:D,BDD!B:I,8,FALSE)*C125,"")</f>
        <v/>
      </c>
    </row>
    <row r="126" spans="7:12" x14ac:dyDescent="0.25">
      <c r="G126" s="118" t="str">
        <f>IFERROR(F126/(1+Formules!G126/100),"")</f>
        <v/>
      </c>
      <c r="H126" s="119" t="str">
        <f t="shared" si="2"/>
        <v/>
      </c>
      <c r="J126" s="126" t="str">
        <f>IFERROR(VLOOKUP(D:D,BDD!B:I,6,FALSE)*C126,"")</f>
        <v/>
      </c>
      <c r="K126" s="90" t="str">
        <f>IFERROR(VLOOKUP(D:D,BDD!B:I,7,FALSE)*C126,"")</f>
        <v/>
      </c>
      <c r="L126" s="127" t="str">
        <f>IFERROR(VLOOKUP(D:D,BDD!B:I,8,FALSE)*C126,"")</f>
        <v/>
      </c>
    </row>
    <row r="127" spans="7:12" x14ac:dyDescent="0.25">
      <c r="G127" s="118" t="str">
        <f>IFERROR(F127/(1+Formules!G127/100),"")</f>
        <v/>
      </c>
      <c r="H127" s="119" t="str">
        <f t="shared" si="2"/>
        <v/>
      </c>
      <c r="J127" s="126" t="str">
        <f>IFERROR(VLOOKUP(D:D,BDD!B:I,6,FALSE)*C127,"")</f>
        <v/>
      </c>
      <c r="K127" s="90" t="str">
        <f>IFERROR(VLOOKUP(D:D,BDD!B:I,7,FALSE)*C127,"")</f>
        <v/>
      </c>
      <c r="L127" s="127" t="str">
        <f>IFERROR(VLOOKUP(D:D,BDD!B:I,8,FALSE)*C127,"")</f>
        <v/>
      </c>
    </row>
    <row r="128" spans="7:12" x14ac:dyDescent="0.25">
      <c r="G128" s="118" t="str">
        <f>IFERROR(F128/(1+Formules!G128/100),"")</f>
        <v/>
      </c>
      <c r="H128" s="119" t="str">
        <f t="shared" si="2"/>
        <v/>
      </c>
      <c r="J128" s="126" t="str">
        <f>IFERROR(VLOOKUP(D:D,BDD!B:I,6,FALSE)*C128,"")</f>
        <v/>
      </c>
      <c r="K128" s="90" t="str">
        <f>IFERROR(VLOOKUP(D:D,BDD!B:I,7,FALSE)*C128,"")</f>
        <v/>
      </c>
      <c r="L128" s="127" t="str">
        <f>IFERROR(VLOOKUP(D:D,BDD!B:I,8,FALSE)*C128,"")</f>
        <v/>
      </c>
    </row>
    <row r="129" spans="7:12" x14ac:dyDescent="0.25">
      <c r="G129" s="118" t="str">
        <f>IFERROR(F129/(1+Formules!G129/100),"")</f>
        <v/>
      </c>
      <c r="H129" s="119" t="str">
        <f t="shared" si="2"/>
        <v/>
      </c>
      <c r="J129" s="126" t="str">
        <f>IFERROR(VLOOKUP(D:D,BDD!B:I,6,FALSE)*C129,"")</f>
        <v/>
      </c>
      <c r="K129" s="90" t="str">
        <f>IFERROR(VLOOKUP(D:D,BDD!B:I,7,FALSE)*C129,"")</f>
        <v/>
      </c>
      <c r="L129" s="127" t="str">
        <f>IFERROR(VLOOKUP(D:D,BDD!B:I,8,FALSE)*C129,"")</f>
        <v/>
      </c>
    </row>
    <row r="130" spans="7:12" x14ac:dyDescent="0.25">
      <c r="G130" s="118" t="str">
        <f>IFERROR(F130/(1+Formules!G130/100),"")</f>
        <v/>
      </c>
      <c r="H130" s="119" t="str">
        <f t="shared" si="2"/>
        <v/>
      </c>
      <c r="J130" s="126" t="str">
        <f>IFERROR(VLOOKUP(D:D,BDD!B:I,6,FALSE)*C130,"")</f>
        <v/>
      </c>
      <c r="K130" s="90" t="str">
        <f>IFERROR(VLOOKUP(D:D,BDD!B:I,7,FALSE)*C130,"")</f>
        <v/>
      </c>
      <c r="L130" s="127" t="str">
        <f>IFERROR(VLOOKUP(D:D,BDD!B:I,8,FALSE)*C130,"")</f>
        <v/>
      </c>
    </row>
    <row r="131" spans="7:12" x14ac:dyDescent="0.25">
      <c r="G131" s="118" t="str">
        <f>IFERROR(F131/(1+Formules!G131/100),"")</f>
        <v/>
      </c>
      <c r="H131" s="119" t="str">
        <f t="shared" si="2"/>
        <v/>
      </c>
      <c r="J131" s="126" t="str">
        <f>IFERROR(VLOOKUP(D:D,BDD!B:I,6,FALSE)*C131,"")</f>
        <v/>
      </c>
      <c r="K131" s="90" t="str">
        <f>IFERROR(VLOOKUP(D:D,BDD!B:I,7,FALSE)*C131,"")</f>
        <v/>
      </c>
      <c r="L131" s="127" t="str">
        <f>IFERROR(VLOOKUP(D:D,BDD!B:I,8,FALSE)*C131,"")</f>
        <v/>
      </c>
    </row>
    <row r="132" spans="7:12" x14ac:dyDescent="0.25">
      <c r="G132" s="118" t="str">
        <f>IFERROR(F132/(1+Formules!G132/100),"")</f>
        <v/>
      </c>
      <c r="H132" s="119" t="str">
        <f t="shared" si="2"/>
        <v/>
      </c>
      <c r="J132" s="126" t="str">
        <f>IFERROR(VLOOKUP(D:D,BDD!B:I,6,FALSE)*C132,"")</f>
        <v/>
      </c>
      <c r="K132" s="90" t="str">
        <f>IFERROR(VLOOKUP(D:D,BDD!B:I,7,FALSE)*C132,"")</f>
        <v/>
      </c>
      <c r="L132" s="127" t="str">
        <f>IFERROR(VLOOKUP(D:D,BDD!B:I,8,FALSE)*C132,"")</f>
        <v/>
      </c>
    </row>
    <row r="133" spans="7:12" x14ac:dyDescent="0.25">
      <c r="G133" s="118" t="str">
        <f>IFERROR(F133/(1+Formules!G133/100),"")</f>
        <v/>
      </c>
      <c r="H133" s="119" t="str">
        <f t="shared" si="2"/>
        <v/>
      </c>
      <c r="J133" s="126" t="str">
        <f>IFERROR(VLOOKUP(D:D,BDD!B:I,6,FALSE)*C133,"")</f>
        <v/>
      </c>
      <c r="K133" s="90" t="str">
        <f>IFERROR(VLOOKUP(D:D,BDD!B:I,7,FALSE)*C133,"")</f>
        <v/>
      </c>
      <c r="L133" s="127" t="str">
        <f>IFERROR(VLOOKUP(D:D,BDD!B:I,8,FALSE)*C133,"")</f>
        <v/>
      </c>
    </row>
    <row r="134" spans="7:12" x14ac:dyDescent="0.25">
      <c r="G134" s="118" t="str">
        <f>IFERROR(F134/(1+Formules!G134/100),"")</f>
        <v/>
      </c>
      <c r="H134" s="119" t="str">
        <f t="shared" si="2"/>
        <v/>
      </c>
      <c r="J134" s="126" t="str">
        <f>IFERROR(VLOOKUP(D:D,BDD!B:I,6,FALSE)*C134,"")</f>
        <v/>
      </c>
      <c r="K134" s="90" t="str">
        <f>IFERROR(VLOOKUP(D:D,BDD!B:I,7,FALSE)*C134,"")</f>
        <v/>
      </c>
      <c r="L134" s="127" t="str">
        <f>IFERROR(VLOOKUP(D:D,BDD!B:I,8,FALSE)*C134,"")</f>
        <v/>
      </c>
    </row>
    <row r="135" spans="7:12" x14ac:dyDescent="0.25">
      <c r="G135" s="118" t="str">
        <f>IFERROR(F135/(1+Formules!G135/100),"")</f>
        <v/>
      </c>
      <c r="H135" s="119" t="str">
        <f t="shared" si="2"/>
        <v/>
      </c>
      <c r="J135" s="126" t="str">
        <f>IFERROR(VLOOKUP(D:D,BDD!B:I,6,FALSE)*C135,"")</f>
        <v/>
      </c>
      <c r="K135" s="90" t="str">
        <f>IFERROR(VLOOKUP(D:D,BDD!B:I,7,FALSE)*C135,"")</f>
        <v/>
      </c>
      <c r="L135" s="127" t="str">
        <f>IFERROR(VLOOKUP(D:D,BDD!B:I,8,FALSE)*C135,"")</f>
        <v/>
      </c>
    </row>
    <row r="136" spans="7:12" x14ac:dyDescent="0.25">
      <c r="G136" s="118" t="str">
        <f>IFERROR(F136/(1+Formules!G136/100),"")</f>
        <v/>
      </c>
      <c r="H136" s="119" t="str">
        <f t="shared" si="2"/>
        <v/>
      </c>
      <c r="J136" s="126" t="str">
        <f>IFERROR(VLOOKUP(D:D,BDD!B:I,6,FALSE)*C136,"")</f>
        <v/>
      </c>
      <c r="K136" s="90" t="str">
        <f>IFERROR(VLOOKUP(D:D,BDD!B:I,7,FALSE)*C136,"")</f>
        <v/>
      </c>
      <c r="L136" s="127" t="str">
        <f>IFERROR(VLOOKUP(D:D,BDD!B:I,8,FALSE)*C136,"")</f>
        <v/>
      </c>
    </row>
    <row r="137" spans="7:12" x14ac:dyDescent="0.25">
      <c r="G137" s="118" t="str">
        <f>IFERROR(F137/(1+Formules!G137/100),"")</f>
        <v/>
      </c>
      <c r="H137" s="119" t="str">
        <f t="shared" si="2"/>
        <v/>
      </c>
      <c r="J137" s="126" t="str">
        <f>IFERROR(VLOOKUP(D:D,BDD!B:I,6,FALSE)*C137,"")</f>
        <v/>
      </c>
      <c r="K137" s="90" t="str">
        <f>IFERROR(VLOOKUP(D:D,BDD!B:I,7,FALSE)*C137,"")</f>
        <v/>
      </c>
      <c r="L137" s="127" t="str">
        <f>IFERROR(VLOOKUP(D:D,BDD!B:I,8,FALSE)*C137,"")</f>
        <v/>
      </c>
    </row>
    <row r="138" spans="7:12" x14ac:dyDescent="0.25">
      <c r="G138" s="118" t="str">
        <f>IFERROR(F138/(1+Formules!G138/100),"")</f>
        <v/>
      </c>
      <c r="H138" s="119" t="str">
        <f t="shared" ref="H138:H201" si="3">IFERROR(F138-G138,"")</f>
        <v/>
      </c>
      <c r="J138" s="126" t="str">
        <f>IFERROR(VLOOKUP(D:D,BDD!B:I,6,FALSE)*C138,"")</f>
        <v/>
      </c>
      <c r="K138" s="90" t="str">
        <f>IFERROR(VLOOKUP(D:D,BDD!B:I,7,FALSE)*C138,"")</f>
        <v/>
      </c>
      <c r="L138" s="127" t="str">
        <f>IFERROR(VLOOKUP(D:D,BDD!B:I,8,FALSE)*C138,"")</f>
        <v/>
      </c>
    </row>
    <row r="139" spans="7:12" x14ac:dyDescent="0.25">
      <c r="G139" s="118" t="str">
        <f>IFERROR(F139/(1+Formules!G139/100),"")</f>
        <v/>
      </c>
      <c r="H139" s="119" t="str">
        <f t="shared" si="3"/>
        <v/>
      </c>
      <c r="J139" s="126" t="str">
        <f>IFERROR(VLOOKUP(D:D,BDD!B:I,6,FALSE)*C139,"")</f>
        <v/>
      </c>
      <c r="K139" s="90" t="str">
        <f>IFERROR(VLOOKUP(D:D,BDD!B:I,7,FALSE)*C139,"")</f>
        <v/>
      </c>
      <c r="L139" s="127" t="str">
        <f>IFERROR(VLOOKUP(D:D,BDD!B:I,8,FALSE)*C139,"")</f>
        <v/>
      </c>
    </row>
    <row r="140" spans="7:12" x14ac:dyDescent="0.25">
      <c r="G140" s="118" t="str">
        <f>IFERROR(F140/(1+Formules!G140/100),"")</f>
        <v/>
      </c>
      <c r="H140" s="119" t="str">
        <f t="shared" si="3"/>
        <v/>
      </c>
      <c r="J140" s="126" t="str">
        <f>IFERROR(VLOOKUP(D:D,BDD!B:I,6,FALSE)*C140,"")</f>
        <v/>
      </c>
      <c r="K140" s="90" t="str">
        <f>IFERROR(VLOOKUP(D:D,BDD!B:I,7,FALSE)*C140,"")</f>
        <v/>
      </c>
      <c r="L140" s="127" t="str">
        <f>IFERROR(VLOOKUP(D:D,BDD!B:I,8,FALSE)*C140,"")</f>
        <v/>
      </c>
    </row>
    <row r="141" spans="7:12" x14ac:dyDescent="0.25">
      <c r="G141" s="118" t="str">
        <f>IFERROR(F141/(1+Formules!G141/100),"")</f>
        <v/>
      </c>
      <c r="H141" s="119" t="str">
        <f t="shared" si="3"/>
        <v/>
      </c>
      <c r="J141" s="126" t="str">
        <f>IFERROR(VLOOKUP(D:D,BDD!B:I,6,FALSE)*C141,"")</f>
        <v/>
      </c>
      <c r="K141" s="90" t="str">
        <f>IFERROR(VLOOKUP(D:D,BDD!B:I,7,FALSE)*C141,"")</f>
        <v/>
      </c>
      <c r="L141" s="127" t="str">
        <f>IFERROR(VLOOKUP(D:D,BDD!B:I,8,FALSE)*C141,"")</f>
        <v/>
      </c>
    </row>
    <row r="142" spans="7:12" x14ac:dyDescent="0.25">
      <c r="G142" s="118" t="str">
        <f>IFERROR(F142/(1+Formules!G142/100),"")</f>
        <v/>
      </c>
      <c r="H142" s="119" t="str">
        <f t="shared" si="3"/>
        <v/>
      </c>
      <c r="J142" s="126" t="str">
        <f>IFERROR(VLOOKUP(D:D,BDD!B:I,6,FALSE)*C142,"")</f>
        <v/>
      </c>
      <c r="K142" s="90" t="str">
        <f>IFERROR(VLOOKUP(D:D,BDD!B:I,7,FALSE)*C142,"")</f>
        <v/>
      </c>
      <c r="L142" s="127" t="str">
        <f>IFERROR(VLOOKUP(D:D,BDD!B:I,8,FALSE)*C142,"")</f>
        <v/>
      </c>
    </row>
    <row r="143" spans="7:12" x14ac:dyDescent="0.25">
      <c r="G143" s="118" t="str">
        <f>IFERROR(F143/(1+Formules!G143/100),"")</f>
        <v/>
      </c>
      <c r="H143" s="119" t="str">
        <f t="shared" si="3"/>
        <v/>
      </c>
      <c r="J143" s="126" t="str">
        <f>IFERROR(VLOOKUP(D:D,BDD!B:I,6,FALSE)*C143,"")</f>
        <v/>
      </c>
      <c r="K143" s="90" t="str">
        <f>IFERROR(VLOOKUP(D:D,BDD!B:I,7,FALSE)*C143,"")</f>
        <v/>
      </c>
      <c r="L143" s="127" t="str">
        <f>IFERROR(VLOOKUP(D:D,BDD!B:I,8,FALSE)*C143,"")</f>
        <v/>
      </c>
    </row>
    <row r="144" spans="7:12" x14ac:dyDescent="0.25">
      <c r="G144" s="118" t="str">
        <f>IFERROR(F144/(1+Formules!G144/100),"")</f>
        <v/>
      </c>
      <c r="H144" s="119" t="str">
        <f t="shared" si="3"/>
        <v/>
      </c>
      <c r="J144" s="126" t="str">
        <f>IFERROR(VLOOKUP(D:D,BDD!B:I,6,FALSE)*C144,"")</f>
        <v/>
      </c>
      <c r="K144" s="90" t="str">
        <f>IFERROR(VLOOKUP(D:D,BDD!B:I,7,FALSE)*C144,"")</f>
        <v/>
      </c>
      <c r="L144" s="127" t="str">
        <f>IFERROR(VLOOKUP(D:D,BDD!B:I,8,FALSE)*C144,"")</f>
        <v/>
      </c>
    </row>
    <row r="145" spans="7:12" x14ac:dyDescent="0.25">
      <c r="G145" s="118" t="str">
        <f>IFERROR(F145/(1+Formules!G145/100),"")</f>
        <v/>
      </c>
      <c r="H145" s="119" t="str">
        <f t="shared" si="3"/>
        <v/>
      </c>
      <c r="J145" s="126" t="str">
        <f>IFERROR(VLOOKUP(D:D,BDD!B:I,6,FALSE)*C145,"")</f>
        <v/>
      </c>
      <c r="K145" s="90" t="str">
        <f>IFERROR(VLOOKUP(D:D,BDD!B:I,7,FALSE)*C145,"")</f>
        <v/>
      </c>
      <c r="L145" s="127" t="str">
        <f>IFERROR(VLOOKUP(D:D,BDD!B:I,8,FALSE)*C145,"")</f>
        <v/>
      </c>
    </row>
    <row r="146" spans="7:12" x14ac:dyDescent="0.25">
      <c r="G146" s="118" t="str">
        <f>IFERROR(F146/(1+Formules!G146/100),"")</f>
        <v/>
      </c>
      <c r="H146" s="119" t="str">
        <f t="shared" si="3"/>
        <v/>
      </c>
      <c r="J146" s="126" t="str">
        <f>IFERROR(VLOOKUP(D:D,BDD!B:I,6,FALSE)*C146,"")</f>
        <v/>
      </c>
      <c r="K146" s="90" t="str">
        <f>IFERROR(VLOOKUP(D:D,BDD!B:I,7,FALSE)*C146,"")</f>
        <v/>
      </c>
      <c r="L146" s="127" t="str">
        <f>IFERROR(VLOOKUP(D:D,BDD!B:I,8,FALSE)*C146,"")</f>
        <v/>
      </c>
    </row>
    <row r="147" spans="7:12" x14ac:dyDescent="0.25">
      <c r="G147" s="118" t="str">
        <f>IFERROR(F147/(1+Formules!G147/100),"")</f>
        <v/>
      </c>
      <c r="H147" s="119" t="str">
        <f t="shared" si="3"/>
        <v/>
      </c>
      <c r="J147" s="126" t="str">
        <f>IFERROR(VLOOKUP(D:D,BDD!B:I,6,FALSE)*C147,"")</f>
        <v/>
      </c>
      <c r="K147" s="90" t="str">
        <f>IFERROR(VLOOKUP(D:D,BDD!B:I,7,FALSE)*C147,"")</f>
        <v/>
      </c>
      <c r="L147" s="127" t="str">
        <f>IFERROR(VLOOKUP(D:D,BDD!B:I,8,FALSE)*C147,"")</f>
        <v/>
      </c>
    </row>
    <row r="148" spans="7:12" x14ac:dyDescent="0.25">
      <c r="G148" s="118" t="str">
        <f>IFERROR(F148/(1+Formules!G148/100),"")</f>
        <v/>
      </c>
      <c r="H148" s="119" t="str">
        <f t="shared" si="3"/>
        <v/>
      </c>
      <c r="J148" s="126" t="str">
        <f>IFERROR(VLOOKUP(D:D,BDD!B:I,6,FALSE)*C148,"")</f>
        <v/>
      </c>
      <c r="K148" s="90" t="str">
        <f>IFERROR(VLOOKUP(D:D,BDD!B:I,7,FALSE)*C148,"")</f>
        <v/>
      </c>
      <c r="L148" s="127" t="str">
        <f>IFERROR(VLOOKUP(D:D,BDD!B:I,8,FALSE)*C148,"")</f>
        <v/>
      </c>
    </row>
    <row r="149" spans="7:12" x14ac:dyDescent="0.25">
      <c r="G149" s="118" t="str">
        <f>IFERROR(F149/(1+Formules!G149/100),"")</f>
        <v/>
      </c>
      <c r="H149" s="119" t="str">
        <f t="shared" si="3"/>
        <v/>
      </c>
      <c r="J149" s="126" t="str">
        <f>IFERROR(VLOOKUP(D:D,BDD!B:I,6,FALSE)*C149,"")</f>
        <v/>
      </c>
      <c r="K149" s="90" t="str">
        <f>IFERROR(VLOOKUP(D:D,BDD!B:I,7,FALSE)*C149,"")</f>
        <v/>
      </c>
      <c r="L149" s="127" t="str">
        <f>IFERROR(VLOOKUP(D:D,BDD!B:I,8,FALSE)*C149,"")</f>
        <v/>
      </c>
    </row>
    <row r="150" spans="7:12" x14ac:dyDescent="0.25">
      <c r="G150" s="118" t="str">
        <f>IFERROR(F150/(1+Formules!G150/100),"")</f>
        <v/>
      </c>
      <c r="H150" s="119" t="str">
        <f t="shared" si="3"/>
        <v/>
      </c>
      <c r="J150" s="126" t="str">
        <f>IFERROR(VLOOKUP(D:D,BDD!B:I,6,FALSE)*C150,"")</f>
        <v/>
      </c>
      <c r="K150" s="90" t="str">
        <f>IFERROR(VLOOKUP(D:D,BDD!B:I,7,FALSE)*C150,"")</f>
        <v/>
      </c>
      <c r="L150" s="127" t="str">
        <f>IFERROR(VLOOKUP(D:D,BDD!B:I,8,FALSE)*C150,"")</f>
        <v/>
      </c>
    </row>
    <row r="151" spans="7:12" x14ac:dyDescent="0.25">
      <c r="G151" s="118" t="str">
        <f>IFERROR(F151/(1+Formules!G151/100),"")</f>
        <v/>
      </c>
      <c r="H151" s="119" t="str">
        <f t="shared" si="3"/>
        <v/>
      </c>
      <c r="J151" s="126" t="str">
        <f>IFERROR(VLOOKUP(D:D,BDD!B:I,6,FALSE)*C151,"")</f>
        <v/>
      </c>
      <c r="K151" s="90" t="str">
        <f>IFERROR(VLOOKUP(D:D,BDD!B:I,7,FALSE)*C151,"")</f>
        <v/>
      </c>
      <c r="L151" s="127" t="str">
        <f>IFERROR(VLOOKUP(D:D,BDD!B:I,8,FALSE)*C151,"")</f>
        <v/>
      </c>
    </row>
    <row r="152" spans="7:12" x14ac:dyDescent="0.25">
      <c r="G152" s="118" t="str">
        <f>IFERROR(F152/(1+Formules!G152/100),"")</f>
        <v/>
      </c>
      <c r="H152" s="119" t="str">
        <f t="shared" si="3"/>
        <v/>
      </c>
      <c r="J152" s="126" t="str">
        <f>IFERROR(VLOOKUP(D:D,BDD!B:I,6,FALSE)*C152,"")</f>
        <v/>
      </c>
      <c r="K152" s="90" t="str">
        <f>IFERROR(VLOOKUP(D:D,BDD!B:I,7,FALSE)*C152,"")</f>
        <v/>
      </c>
      <c r="L152" s="127" t="str">
        <f>IFERROR(VLOOKUP(D:D,BDD!B:I,8,FALSE)*C152,"")</f>
        <v/>
      </c>
    </row>
    <row r="153" spans="7:12" x14ac:dyDescent="0.25">
      <c r="G153" s="118" t="str">
        <f>IFERROR(F153/(1+Formules!G153/100),"")</f>
        <v/>
      </c>
      <c r="H153" s="119" t="str">
        <f t="shared" si="3"/>
        <v/>
      </c>
      <c r="J153" s="126" t="str">
        <f>IFERROR(VLOOKUP(D:D,BDD!B:I,6,FALSE)*C153,"")</f>
        <v/>
      </c>
      <c r="K153" s="90" t="str">
        <f>IFERROR(VLOOKUP(D:D,BDD!B:I,7,FALSE)*C153,"")</f>
        <v/>
      </c>
      <c r="L153" s="127" t="str">
        <f>IFERROR(VLOOKUP(D:D,BDD!B:I,8,FALSE)*C153,"")</f>
        <v/>
      </c>
    </row>
    <row r="154" spans="7:12" x14ac:dyDescent="0.25">
      <c r="G154" s="118" t="str">
        <f>IFERROR(F154/(1+Formules!G154/100),"")</f>
        <v/>
      </c>
      <c r="H154" s="119" t="str">
        <f t="shared" si="3"/>
        <v/>
      </c>
      <c r="J154" s="126" t="str">
        <f>IFERROR(VLOOKUP(D:D,BDD!B:I,6,FALSE)*C154,"")</f>
        <v/>
      </c>
      <c r="K154" s="90" t="str">
        <f>IFERROR(VLOOKUP(D:D,BDD!B:I,7,FALSE)*C154,"")</f>
        <v/>
      </c>
      <c r="L154" s="127" t="str">
        <f>IFERROR(VLOOKUP(D:D,BDD!B:I,8,FALSE)*C154,"")</f>
        <v/>
      </c>
    </row>
    <row r="155" spans="7:12" x14ac:dyDescent="0.25">
      <c r="G155" s="118" t="str">
        <f>IFERROR(F155/(1+Formules!G155/100),"")</f>
        <v/>
      </c>
      <c r="H155" s="119" t="str">
        <f t="shared" si="3"/>
        <v/>
      </c>
      <c r="J155" s="126" t="str">
        <f>IFERROR(VLOOKUP(D:D,BDD!B:I,6,FALSE)*C155,"")</f>
        <v/>
      </c>
      <c r="K155" s="90" t="str">
        <f>IFERROR(VLOOKUP(D:D,BDD!B:I,7,FALSE)*C155,"")</f>
        <v/>
      </c>
      <c r="L155" s="127" t="str">
        <f>IFERROR(VLOOKUP(D:D,BDD!B:I,8,FALSE)*C155,"")</f>
        <v/>
      </c>
    </row>
    <row r="156" spans="7:12" x14ac:dyDescent="0.25">
      <c r="G156" s="118" t="str">
        <f>IFERROR(F156/(1+Formules!G156/100),"")</f>
        <v/>
      </c>
      <c r="H156" s="119" t="str">
        <f t="shared" si="3"/>
        <v/>
      </c>
      <c r="J156" s="126" t="str">
        <f>IFERROR(VLOOKUP(D:D,BDD!B:I,6,FALSE)*C156,"")</f>
        <v/>
      </c>
      <c r="K156" s="90" t="str">
        <f>IFERROR(VLOOKUP(D:D,BDD!B:I,7,FALSE)*C156,"")</f>
        <v/>
      </c>
      <c r="L156" s="127" t="str">
        <f>IFERROR(VLOOKUP(D:D,BDD!B:I,8,FALSE)*C156,"")</f>
        <v/>
      </c>
    </row>
    <row r="157" spans="7:12" x14ac:dyDescent="0.25">
      <c r="G157" s="118" t="str">
        <f>IFERROR(F157/(1+Formules!G157/100),"")</f>
        <v/>
      </c>
      <c r="H157" s="119" t="str">
        <f t="shared" si="3"/>
        <v/>
      </c>
      <c r="J157" s="126" t="str">
        <f>IFERROR(VLOOKUP(D:D,BDD!B:I,6,FALSE)*C157,"")</f>
        <v/>
      </c>
      <c r="K157" s="90" t="str">
        <f>IFERROR(VLOOKUP(D:D,BDD!B:I,7,FALSE)*C157,"")</f>
        <v/>
      </c>
      <c r="L157" s="127" t="str">
        <f>IFERROR(VLOOKUP(D:D,BDD!B:I,8,FALSE)*C157,"")</f>
        <v/>
      </c>
    </row>
    <row r="158" spans="7:12" x14ac:dyDescent="0.25">
      <c r="G158" s="118" t="str">
        <f>IFERROR(F158/(1+Formules!G158/100),"")</f>
        <v/>
      </c>
      <c r="H158" s="119" t="str">
        <f t="shared" si="3"/>
        <v/>
      </c>
      <c r="J158" s="126" t="str">
        <f>IFERROR(VLOOKUP(D:D,BDD!B:I,6,FALSE)*C158,"")</f>
        <v/>
      </c>
      <c r="K158" s="90" t="str">
        <f>IFERROR(VLOOKUP(D:D,BDD!B:I,7,FALSE)*C158,"")</f>
        <v/>
      </c>
      <c r="L158" s="127" t="str">
        <f>IFERROR(VLOOKUP(D:D,BDD!B:I,8,FALSE)*C158,"")</f>
        <v/>
      </c>
    </row>
    <row r="159" spans="7:12" x14ac:dyDescent="0.25">
      <c r="G159" s="118" t="str">
        <f>IFERROR(F159/(1+Formules!G159/100),"")</f>
        <v/>
      </c>
      <c r="H159" s="119" t="str">
        <f t="shared" si="3"/>
        <v/>
      </c>
      <c r="J159" s="126" t="str">
        <f>IFERROR(VLOOKUP(D:D,BDD!B:I,6,FALSE)*C159,"")</f>
        <v/>
      </c>
      <c r="K159" s="90" t="str">
        <f>IFERROR(VLOOKUP(D:D,BDD!B:I,7,FALSE)*C159,"")</f>
        <v/>
      </c>
      <c r="L159" s="127" t="str">
        <f>IFERROR(VLOOKUP(D:D,BDD!B:I,8,FALSE)*C159,"")</f>
        <v/>
      </c>
    </row>
    <row r="160" spans="7:12" x14ac:dyDescent="0.25">
      <c r="G160" s="118" t="str">
        <f>IFERROR(F160/(1+Formules!G160/100),"")</f>
        <v/>
      </c>
      <c r="H160" s="119" t="str">
        <f t="shared" si="3"/>
        <v/>
      </c>
      <c r="J160" s="126" t="str">
        <f>IFERROR(VLOOKUP(D:D,BDD!B:I,6,FALSE)*C160,"")</f>
        <v/>
      </c>
      <c r="K160" s="90" t="str">
        <f>IFERROR(VLOOKUP(D:D,BDD!B:I,7,FALSE)*C160,"")</f>
        <v/>
      </c>
      <c r="L160" s="127" t="str">
        <f>IFERROR(VLOOKUP(D:D,BDD!B:I,8,FALSE)*C160,"")</f>
        <v/>
      </c>
    </row>
    <row r="161" spans="7:12" x14ac:dyDescent="0.25">
      <c r="G161" s="118" t="str">
        <f>IFERROR(F161/(1+Formules!G161/100),"")</f>
        <v/>
      </c>
      <c r="H161" s="119" t="str">
        <f t="shared" si="3"/>
        <v/>
      </c>
      <c r="J161" s="126" t="str">
        <f>IFERROR(VLOOKUP(D:D,BDD!B:I,6,FALSE)*C161,"")</f>
        <v/>
      </c>
      <c r="K161" s="90" t="str">
        <f>IFERROR(VLOOKUP(D:D,BDD!B:I,7,FALSE)*C161,"")</f>
        <v/>
      </c>
      <c r="L161" s="127" t="str">
        <f>IFERROR(VLOOKUP(D:D,BDD!B:I,8,FALSE)*C161,"")</f>
        <v/>
      </c>
    </row>
    <row r="162" spans="7:12" x14ac:dyDescent="0.25">
      <c r="G162" s="118" t="str">
        <f>IFERROR(F162/(1+Formules!G162/100),"")</f>
        <v/>
      </c>
      <c r="H162" s="119" t="str">
        <f t="shared" si="3"/>
        <v/>
      </c>
      <c r="J162" s="126" t="str">
        <f>IFERROR(VLOOKUP(D:D,BDD!B:I,6,FALSE)*C162,"")</f>
        <v/>
      </c>
      <c r="K162" s="90" t="str">
        <f>IFERROR(VLOOKUP(D:D,BDD!B:I,7,FALSE)*C162,"")</f>
        <v/>
      </c>
      <c r="L162" s="127" t="str">
        <f>IFERROR(VLOOKUP(D:D,BDD!B:I,8,FALSE)*C162,"")</f>
        <v/>
      </c>
    </row>
    <row r="163" spans="7:12" x14ac:dyDescent="0.25">
      <c r="G163" s="118" t="str">
        <f>IFERROR(F163/(1+Formules!G163/100),"")</f>
        <v/>
      </c>
      <c r="H163" s="119" t="str">
        <f t="shared" si="3"/>
        <v/>
      </c>
      <c r="J163" s="126" t="str">
        <f>IFERROR(VLOOKUP(D:D,BDD!B:I,6,FALSE)*C163,"")</f>
        <v/>
      </c>
      <c r="K163" s="90" t="str">
        <f>IFERROR(VLOOKUP(D:D,BDD!B:I,7,FALSE)*C163,"")</f>
        <v/>
      </c>
      <c r="L163" s="127" t="str">
        <f>IFERROR(VLOOKUP(D:D,BDD!B:I,8,FALSE)*C163,"")</f>
        <v/>
      </c>
    </row>
    <row r="164" spans="7:12" x14ac:dyDescent="0.25">
      <c r="G164" s="118" t="str">
        <f>IFERROR(F164/(1+Formules!G164/100),"")</f>
        <v/>
      </c>
      <c r="H164" s="119" t="str">
        <f t="shared" si="3"/>
        <v/>
      </c>
      <c r="J164" s="126" t="str">
        <f>IFERROR(VLOOKUP(D:D,BDD!B:I,6,FALSE)*C164,"")</f>
        <v/>
      </c>
      <c r="K164" s="90" t="str">
        <f>IFERROR(VLOOKUP(D:D,BDD!B:I,7,FALSE)*C164,"")</f>
        <v/>
      </c>
      <c r="L164" s="127" t="str">
        <f>IFERROR(VLOOKUP(D:D,BDD!B:I,8,FALSE)*C164,"")</f>
        <v/>
      </c>
    </row>
    <row r="165" spans="7:12" x14ac:dyDescent="0.25">
      <c r="G165" s="118" t="str">
        <f>IFERROR(F165/(1+Formules!G165/100),"")</f>
        <v/>
      </c>
      <c r="H165" s="119" t="str">
        <f t="shared" si="3"/>
        <v/>
      </c>
      <c r="J165" s="126" t="str">
        <f>IFERROR(VLOOKUP(D:D,BDD!B:I,6,FALSE)*C165,"")</f>
        <v/>
      </c>
      <c r="K165" s="90" t="str">
        <f>IFERROR(VLOOKUP(D:D,BDD!B:I,7,FALSE)*C165,"")</f>
        <v/>
      </c>
      <c r="L165" s="127" t="str">
        <f>IFERROR(VLOOKUP(D:D,BDD!B:I,8,FALSE)*C165,"")</f>
        <v/>
      </c>
    </row>
    <row r="166" spans="7:12" x14ac:dyDescent="0.25">
      <c r="G166" s="118" t="str">
        <f>IFERROR(F166/(1+Formules!G166/100),"")</f>
        <v/>
      </c>
      <c r="H166" s="119" t="str">
        <f t="shared" si="3"/>
        <v/>
      </c>
      <c r="J166" s="126" t="str">
        <f>IFERROR(VLOOKUP(D:D,BDD!B:I,6,FALSE)*C166,"")</f>
        <v/>
      </c>
      <c r="K166" s="90" t="str">
        <f>IFERROR(VLOOKUP(D:D,BDD!B:I,7,FALSE)*C166,"")</f>
        <v/>
      </c>
      <c r="L166" s="127" t="str">
        <f>IFERROR(VLOOKUP(D:D,BDD!B:I,8,FALSE)*C166,"")</f>
        <v/>
      </c>
    </row>
    <row r="167" spans="7:12" x14ac:dyDescent="0.25">
      <c r="G167" s="118" t="str">
        <f>IFERROR(F167/(1+Formules!G167/100),"")</f>
        <v/>
      </c>
      <c r="H167" s="119" t="str">
        <f t="shared" si="3"/>
        <v/>
      </c>
      <c r="J167" s="126" t="str">
        <f>IFERROR(VLOOKUP(D:D,BDD!B:I,6,FALSE)*C167,"")</f>
        <v/>
      </c>
      <c r="K167" s="90" t="str">
        <f>IFERROR(VLOOKUP(D:D,BDD!B:I,7,FALSE)*C167,"")</f>
        <v/>
      </c>
      <c r="L167" s="127" t="str">
        <f>IFERROR(VLOOKUP(D:D,BDD!B:I,8,FALSE)*C167,"")</f>
        <v/>
      </c>
    </row>
    <row r="168" spans="7:12" x14ac:dyDescent="0.25">
      <c r="G168" s="118" t="str">
        <f>IFERROR(F168/(1+Formules!G168/100),"")</f>
        <v/>
      </c>
      <c r="H168" s="119" t="str">
        <f t="shared" si="3"/>
        <v/>
      </c>
      <c r="J168" s="126" t="str">
        <f>IFERROR(VLOOKUP(D:D,BDD!B:I,6,FALSE)*C168,"")</f>
        <v/>
      </c>
      <c r="K168" s="90" t="str">
        <f>IFERROR(VLOOKUP(D:D,BDD!B:I,7,FALSE)*C168,"")</f>
        <v/>
      </c>
      <c r="L168" s="127" t="str">
        <f>IFERROR(VLOOKUP(D:D,BDD!B:I,8,FALSE)*C168,"")</f>
        <v/>
      </c>
    </row>
    <row r="169" spans="7:12" x14ac:dyDescent="0.25">
      <c r="G169" s="118" t="str">
        <f>IFERROR(F169/(1+Formules!G169/100),"")</f>
        <v/>
      </c>
      <c r="H169" s="119" t="str">
        <f t="shared" si="3"/>
        <v/>
      </c>
      <c r="J169" s="126" t="str">
        <f>IFERROR(VLOOKUP(D:D,BDD!B:I,6,FALSE)*C169,"")</f>
        <v/>
      </c>
      <c r="K169" s="90" t="str">
        <f>IFERROR(VLOOKUP(D:D,BDD!B:I,7,FALSE)*C169,"")</f>
        <v/>
      </c>
      <c r="L169" s="127" t="str">
        <f>IFERROR(VLOOKUP(D:D,BDD!B:I,8,FALSE)*C169,"")</f>
        <v/>
      </c>
    </row>
    <row r="170" spans="7:12" x14ac:dyDescent="0.25">
      <c r="G170" s="118" t="str">
        <f>IFERROR(F170/(1+Formules!G170/100),"")</f>
        <v/>
      </c>
      <c r="H170" s="119" t="str">
        <f t="shared" si="3"/>
        <v/>
      </c>
      <c r="J170" s="126" t="str">
        <f>IFERROR(VLOOKUP(D:D,BDD!B:I,6,FALSE)*C170,"")</f>
        <v/>
      </c>
      <c r="K170" s="90" t="str">
        <f>IFERROR(VLOOKUP(D:D,BDD!B:I,7,FALSE)*C170,"")</f>
        <v/>
      </c>
      <c r="L170" s="127" t="str">
        <f>IFERROR(VLOOKUP(D:D,BDD!B:I,8,FALSE)*C170,"")</f>
        <v/>
      </c>
    </row>
    <row r="171" spans="7:12" x14ac:dyDescent="0.25">
      <c r="G171" s="118" t="str">
        <f>IFERROR(F171/(1+Formules!G171/100),"")</f>
        <v/>
      </c>
      <c r="H171" s="119" t="str">
        <f t="shared" si="3"/>
        <v/>
      </c>
      <c r="J171" s="126" t="str">
        <f>IFERROR(VLOOKUP(D:D,BDD!B:I,6,FALSE)*C171,"")</f>
        <v/>
      </c>
      <c r="K171" s="90" t="str">
        <f>IFERROR(VLOOKUP(D:D,BDD!B:I,7,FALSE)*C171,"")</f>
        <v/>
      </c>
      <c r="L171" s="127" t="str">
        <f>IFERROR(VLOOKUP(D:D,BDD!B:I,8,FALSE)*C171,"")</f>
        <v/>
      </c>
    </row>
    <row r="172" spans="7:12" x14ac:dyDescent="0.25">
      <c r="G172" s="118" t="str">
        <f>IFERROR(F172/(1+Formules!G172/100),"")</f>
        <v/>
      </c>
      <c r="H172" s="119" t="str">
        <f t="shared" si="3"/>
        <v/>
      </c>
      <c r="J172" s="126" t="str">
        <f>IFERROR(VLOOKUP(D:D,BDD!B:I,6,FALSE)*C172,"")</f>
        <v/>
      </c>
      <c r="K172" s="90" t="str">
        <f>IFERROR(VLOOKUP(D:D,BDD!B:I,7,FALSE)*C172,"")</f>
        <v/>
      </c>
      <c r="L172" s="127" t="str">
        <f>IFERROR(VLOOKUP(D:D,BDD!B:I,8,FALSE)*C172,"")</f>
        <v/>
      </c>
    </row>
    <row r="173" spans="7:12" x14ac:dyDescent="0.25">
      <c r="G173" s="118" t="str">
        <f>IFERROR(F173/(1+Formules!G173/100),"")</f>
        <v/>
      </c>
      <c r="H173" s="119" t="str">
        <f t="shared" si="3"/>
        <v/>
      </c>
      <c r="J173" s="126" t="str">
        <f>IFERROR(VLOOKUP(D:D,BDD!B:I,6,FALSE)*C173,"")</f>
        <v/>
      </c>
      <c r="K173" s="90" t="str">
        <f>IFERROR(VLOOKUP(D:D,BDD!B:I,7,FALSE)*C173,"")</f>
        <v/>
      </c>
      <c r="L173" s="127" t="str">
        <f>IFERROR(VLOOKUP(D:D,BDD!B:I,8,FALSE)*C173,"")</f>
        <v/>
      </c>
    </row>
    <row r="174" spans="7:12" x14ac:dyDescent="0.25">
      <c r="G174" s="118" t="str">
        <f>IFERROR(F174/(1+Formules!G174/100),"")</f>
        <v/>
      </c>
      <c r="H174" s="119" t="str">
        <f t="shared" si="3"/>
        <v/>
      </c>
      <c r="J174" s="126" t="str">
        <f>IFERROR(VLOOKUP(D:D,BDD!B:I,6,FALSE)*C174,"")</f>
        <v/>
      </c>
      <c r="K174" s="90" t="str">
        <f>IFERROR(VLOOKUP(D:D,BDD!B:I,7,FALSE)*C174,"")</f>
        <v/>
      </c>
      <c r="L174" s="127" t="str">
        <f>IFERROR(VLOOKUP(D:D,BDD!B:I,8,FALSE)*C174,"")</f>
        <v/>
      </c>
    </row>
    <row r="175" spans="7:12" x14ac:dyDescent="0.25">
      <c r="G175" s="118" t="str">
        <f>IFERROR(F175/(1+Formules!G175/100),"")</f>
        <v/>
      </c>
      <c r="H175" s="119" t="str">
        <f t="shared" si="3"/>
        <v/>
      </c>
      <c r="J175" s="126" t="str">
        <f>IFERROR(VLOOKUP(D:D,BDD!B:I,6,FALSE)*C175,"")</f>
        <v/>
      </c>
      <c r="K175" s="90" t="str">
        <f>IFERROR(VLOOKUP(D:D,BDD!B:I,7,FALSE)*C175,"")</f>
        <v/>
      </c>
      <c r="L175" s="127" t="str">
        <f>IFERROR(VLOOKUP(D:D,BDD!B:I,8,FALSE)*C175,"")</f>
        <v/>
      </c>
    </row>
    <row r="176" spans="7:12" x14ac:dyDescent="0.25">
      <c r="G176" s="118" t="str">
        <f>IFERROR(F176/(1+Formules!G176/100),"")</f>
        <v/>
      </c>
      <c r="H176" s="119" t="str">
        <f t="shared" si="3"/>
        <v/>
      </c>
      <c r="J176" s="126" t="str">
        <f>IFERROR(VLOOKUP(D:D,BDD!B:I,6,FALSE)*C176,"")</f>
        <v/>
      </c>
      <c r="K176" s="90" t="str">
        <f>IFERROR(VLOOKUP(D:D,BDD!B:I,7,FALSE)*C176,"")</f>
        <v/>
      </c>
      <c r="L176" s="127" t="str">
        <f>IFERROR(VLOOKUP(D:D,BDD!B:I,8,FALSE)*C176,"")</f>
        <v/>
      </c>
    </row>
    <row r="177" spans="7:12" x14ac:dyDescent="0.25">
      <c r="G177" s="118" t="str">
        <f>IFERROR(F177/(1+Formules!G177/100),"")</f>
        <v/>
      </c>
      <c r="H177" s="119" t="str">
        <f t="shared" si="3"/>
        <v/>
      </c>
      <c r="J177" s="126" t="str">
        <f>IFERROR(VLOOKUP(D:D,BDD!B:I,6,FALSE)*C177,"")</f>
        <v/>
      </c>
      <c r="K177" s="90" t="str">
        <f>IFERROR(VLOOKUP(D:D,BDD!B:I,7,FALSE)*C177,"")</f>
        <v/>
      </c>
      <c r="L177" s="127" t="str">
        <f>IFERROR(VLOOKUP(D:D,BDD!B:I,8,FALSE)*C177,"")</f>
        <v/>
      </c>
    </row>
    <row r="178" spans="7:12" x14ac:dyDescent="0.25">
      <c r="G178" s="118" t="str">
        <f>IFERROR(F178/(1+Formules!G178/100),"")</f>
        <v/>
      </c>
      <c r="H178" s="119" t="str">
        <f t="shared" si="3"/>
        <v/>
      </c>
      <c r="J178" s="126" t="str">
        <f>IFERROR(VLOOKUP(D:D,BDD!B:I,6,FALSE)*C178,"")</f>
        <v/>
      </c>
      <c r="K178" s="90" t="str">
        <f>IFERROR(VLOOKUP(D:D,BDD!B:I,7,FALSE)*C178,"")</f>
        <v/>
      </c>
      <c r="L178" s="127" t="str">
        <f>IFERROR(VLOOKUP(D:D,BDD!B:I,8,FALSE)*C178,"")</f>
        <v/>
      </c>
    </row>
    <row r="179" spans="7:12" x14ac:dyDescent="0.25">
      <c r="G179" s="118" t="str">
        <f>IFERROR(F179/(1+Formules!G179/100),"")</f>
        <v/>
      </c>
      <c r="H179" s="119" t="str">
        <f t="shared" si="3"/>
        <v/>
      </c>
      <c r="J179" s="126" t="str">
        <f>IFERROR(VLOOKUP(D:D,BDD!B:I,6,FALSE)*C179,"")</f>
        <v/>
      </c>
      <c r="K179" s="90" t="str">
        <f>IFERROR(VLOOKUP(D:D,BDD!B:I,7,FALSE)*C179,"")</f>
        <v/>
      </c>
      <c r="L179" s="127" t="str">
        <f>IFERROR(VLOOKUP(D:D,BDD!B:I,8,FALSE)*C179,"")</f>
        <v/>
      </c>
    </row>
    <row r="180" spans="7:12" x14ac:dyDescent="0.25">
      <c r="G180" s="118" t="str">
        <f>IFERROR(F180/(1+Formules!G180/100),"")</f>
        <v/>
      </c>
      <c r="H180" s="119" t="str">
        <f t="shared" si="3"/>
        <v/>
      </c>
      <c r="J180" s="126" t="str">
        <f>IFERROR(VLOOKUP(D:D,BDD!B:I,6,FALSE)*C180,"")</f>
        <v/>
      </c>
      <c r="K180" s="90" t="str">
        <f>IFERROR(VLOOKUP(D:D,BDD!B:I,7,FALSE)*C180,"")</f>
        <v/>
      </c>
      <c r="L180" s="127" t="str">
        <f>IFERROR(VLOOKUP(D:D,BDD!B:I,8,FALSE)*C180,"")</f>
        <v/>
      </c>
    </row>
    <row r="181" spans="7:12" x14ac:dyDescent="0.25">
      <c r="G181" s="118" t="str">
        <f>IFERROR(F181/(1+Formules!G181/100),"")</f>
        <v/>
      </c>
      <c r="H181" s="119" t="str">
        <f t="shared" si="3"/>
        <v/>
      </c>
      <c r="J181" s="126" t="str">
        <f>IFERROR(VLOOKUP(D:D,BDD!B:I,6,FALSE)*C181,"")</f>
        <v/>
      </c>
      <c r="K181" s="90" t="str">
        <f>IFERROR(VLOOKUP(D:D,BDD!B:I,7,FALSE)*C181,"")</f>
        <v/>
      </c>
      <c r="L181" s="127" t="str">
        <f>IFERROR(VLOOKUP(D:D,BDD!B:I,8,FALSE)*C181,"")</f>
        <v/>
      </c>
    </row>
    <row r="182" spans="7:12" x14ac:dyDescent="0.25">
      <c r="G182" s="118" t="str">
        <f>IFERROR(F182/(1+Formules!G182/100),"")</f>
        <v/>
      </c>
      <c r="H182" s="119" t="str">
        <f t="shared" si="3"/>
        <v/>
      </c>
      <c r="J182" s="126" t="str">
        <f>IFERROR(VLOOKUP(D:D,BDD!B:I,6,FALSE)*C182,"")</f>
        <v/>
      </c>
      <c r="K182" s="90" t="str">
        <f>IFERROR(VLOOKUP(D:D,BDD!B:I,7,FALSE)*C182,"")</f>
        <v/>
      </c>
      <c r="L182" s="127" t="str">
        <f>IFERROR(VLOOKUP(D:D,BDD!B:I,8,FALSE)*C182,"")</f>
        <v/>
      </c>
    </row>
    <row r="183" spans="7:12" x14ac:dyDescent="0.25">
      <c r="G183" s="118" t="str">
        <f>IFERROR(F183/(1+Formules!G183/100),"")</f>
        <v/>
      </c>
      <c r="H183" s="119" t="str">
        <f t="shared" si="3"/>
        <v/>
      </c>
      <c r="J183" s="126" t="str">
        <f>IFERROR(VLOOKUP(D:D,BDD!B:I,6,FALSE)*C183,"")</f>
        <v/>
      </c>
      <c r="K183" s="90" t="str">
        <f>IFERROR(VLOOKUP(D:D,BDD!B:I,7,FALSE)*C183,"")</f>
        <v/>
      </c>
      <c r="L183" s="127" t="str">
        <f>IFERROR(VLOOKUP(D:D,BDD!B:I,8,FALSE)*C183,"")</f>
        <v/>
      </c>
    </row>
    <row r="184" spans="7:12" x14ac:dyDescent="0.25">
      <c r="G184" s="118" t="str">
        <f>IFERROR(F184/(1+Formules!G184/100),"")</f>
        <v/>
      </c>
      <c r="H184" s="119" t="str">
        <f t="shared" si="3"/>
        <v/>
      </c>
      <c r="J184" s="126" t="str">
        <f>IFERROR(VLOOKUP(D:D,BDD!B:I,6,FALSE)*C184,"")</f>
        <v/>
      </c>
      <c r="K184" s="90" t="str">
        <f>IFERROR(VLOOKUP(D:D,BDD!B:I,7,FALSE)*C184,"")</f>
        <v/>
      </c>
      <c r="L184" s="127" t="str">
        <f>IFERROR(VLOOKUP(D:D,BDD!B:I,8,FALSE)*C184,"")</f>
        <v/>
      </c>
    </row>
    <row r="185" spans="7:12" x14ac:dyDescent="0.25">
      <c r="G185" s="118" t="str">
        <f>IFERROR(F185/(1+Formules!G185/100),"")</f>
        <v/>
      </c>
      <c r="H185" s="119" t="str">
        <f t="shared" si="3"/>
        <v/>
      </c>
      <c r="J185" s="126" t="str">
        <f>IFERROR(VLOOKUP(D:D,BDD!B:I,6,FALSE)*C185,"")</f>
        <v/>
      </c>
      <c r="K185" s="90" t="str">
        <f>IFERROR(VLOOKUP(D:D,BDD!B:I,7,FALSE)*C185,"")</f>
        <v/>
      </c>
      <c r="L185" s="127" t="str">
        <f>IFERROR(VLOOKUP(D:D,BDD!B:I,8,FALSE)*C185,"")</f>
        <v/>
      </c>
    </row>
    <row r="186" spans="7:12" x14ac:dyDescent="0.25">
      <c r="G186" s="118" t="str">
        <f>IFERROR(F186/(1+Formules!G186/100),"")</f>
        <v/>
      </c>
      <c r="H186" s="119" t="str">
        <f t="shared" si="3"/>
        <v/>
      </c>
      <c r="J186" s="126" t="str">
        <f>IFERROR(VLOOKUP(D:D,BDD!B:I,6,FALSE)*C186,"")</f>
        <v/>
      </c>
      <c r="K186" s="90" t="str">
        <f>IFERROR(VLOOKUP(D:D,BDD!B:I,7,FALSE)*C186,"")</f>
        <v/>
      </c>
      <c r="L186" s="127" t="str">
        <f>IFERROR(VLOOKUP(D:D,BDD!B:I,8,FALSE)*C186,"")</f>
        <v/>
      </c>
    </row>
    <row r="187" spans="7:12" x14ac:dyDescent="0.25">
      <c r="G187" s="118" t="str">
        <f>IFERROR(F187/(1+Formules!G187/100),"")</f>
        <v/>
      </c>
      <c r="H187" s="119" t="str">
        <f t="shared" si="3"/>
        <v/>
      </c>
      <c r="J187" s="126" t="str">
        <f>IFERROR(VLOOKUP(D:D,BDD!B:I,6,FALSE)*C187,"")</f>
        <v/>
      </c>
      <c r="K187" s="90" t="str">
        <f>IFERROR(VLOOKUP(D:D,BDD!B:I,7,FALSE)*C187,"")</f>
        <v/>
      </c>
      <c r="L187" s="127" t="str">
        <f>IFERROR(VLOOKUP(D:D,BDD!B:I,8,FALSE)*C187,"")</f>
        <v/>
      </c>
    </row>
    <row r="188" spans="7:12" x14ac:dyDescent="0.25">
      <c r="G188" s="118" t="str">
        <f>IFERROR(F188/(1+Formules!G188/100),"")</f>
        <v/>
      </c>
      <c r="H188" s="119" t="str">
        <f t="shared" si="3"/>
        <v/>
      </c>
      <c r="J188" s="126" t="str">
        <f>IFERROR(VLOOKUP(D:D,BDD!B:I,6,FALSE)*C188,"")</f>
        <v/>
      </c>
      <c r="K188" s="90" t="str">
        <f>IFERROR(VLOOKUP(D:D,BDD!B:I,7,FALSE)*C188,"")</f>
        <v/>
      </c>
      <c r="L188" s="127" t="str">
        <f>IFERROR(VLOOKUP(D:D,BDD!B:I,8,FALSE)*C188,"")</f>
        <v/>
      </c>
    </row>
    <row r="189" spans="7:12" x14ac:dyDescent="0.25">
      <c r="G189" s="118" t="str">
        <f>IFERROR(F189/(1+Formules!G189/100),"")</f>
        <v/>
      </c>
      <c r="H189" s="119" t="str">
        <f t="shared" si="3"/>
        <v/>
      </c>
      <c r="J189" s="126" t="str">
        <f>IFERROR(VLOOKUP(D:D,BDD!B:I,6,FALSE)*C189,"")</f>
        <v/>
      </c>
      <c r="K189" s="90" t="str">
        <f>IFERROR(VLOOKUP(D:D,BDD!B:I,7,FALSE)*C189,"")</f>
        <v/>
      </c>
      <c r="L189" s="127" t="str">
        <f>IFERROR(VLOOKUP(D:D,BDD!B:I,8,FALSE)*C189,"")</f>
        <v/>
      </c>
    </row>
    <row r="190" spans="7:12" x14ac:dyDescent="0.25">
      <c r="G190" s="118" t="str">
        <f>IFERROR(F190/(1+Formules!G190/100),"")</f>
        <v/>
      </c>
      <c r="H190" s="119" t="str">
        <f t="shared" si="3"/>
        <v/>
      </c>
      <c r="J190" s="126" t="str">
        <f>IFERROR(VLOOKUP(D:D,BDD!B:I,6,FALSE)*C190,"")</f>
        <v/>
      </c>
      <c r="K190" s="90" t="str">
        <f>IFERROR(VLOOKUP(D:D,BDD!B:I,7,FALSE)*C190,"")</f>
        <v/>
      </c>
      <c r="L190" s="127" t="str">
        <f>IFERROR(VLOOKUP(D:D,BDD!B:I,8,FALSE)*C190,"")</f>
        <v/>
      </c>
    </row>
    <row r="191" spans="7:12" x14ac:dyDescent="0.25">
      <c r="G191" s="118" t="str">
        <f>IFERROR(F191/(1+Formules!G191/100),"")</f>
        <v/>
      </c>
      <c r="H191" s="119" t="str">
        <f t="shared" si="3"/>
        <v/>
      </c>
      <c r="J191" s="126" t="str">
        <f>IFERROR(VLOOKUP(D:D,BDD!B:I,6,FALSE)*C191,"")</f>
        <v/>
      </c>
      <c r="K191" s="90" t="str">
        <f>IFERROR(VLOOKUP(D:D,BDD!B:I,7,FALSE)*C191,"")</f>
        <v/>
      </c>
      <c r="L191" s="127" t="str">
        <f>IFERROR(VLOOKUP(D:D,BDD!B:I,8,FALSE)*C191,"")</f>
        <v/>
      </c>
    </row>
    <row r="192" spans="7:12" x14ac:dyDescent="0.25">
      <c r="G192" s="118" t="str">
        <f>IFERROR(F192/(1+Formules!G192/100),"")</f>
        <v/>
      </c>
      <c r="H192" s="119" t="str">
        <f t="shared" si="3"/>
        <v/>
      </c>
      <c r="J192" s="126" t="str">
        <f>IFERROR(VLOOKUP(D:D,BDD!B:I,6,FALSE)*C192,"")</f>
        <v/>
      </c>
      <c r="K192" s="90" t="str">
        <f>IFERROR(VLOOKUP(D:D,BDD!B:I,7,FALSE)*C192,"")</f>
        <v/>
      </c>
      <c r="L192" s="127" t="str">
        <f>IFERROR(VLOOKUP(D:D,BDD!B:I,8,FALSE)*C192,"")</f>
        <v/>
      </c>
    </row>
    <row r="193" spans="7:12" x14ac:dyDescent="0.25">
      <c r="G193" s="118" t="str">
        <f>IFERROR(F193/(1+Formules!G193/100),"")</f>
        <v/>
      </c>
      <c r="H193" s="119" t="str">
        <f t="shared" si="3"/>
        <v/>
      </c>
      <c r="J193" s="126" t="str">
        <f>IFERROR(VLOOKUP(D:D,BDD!B:I,6,FALSE)*C193,"")</f>
        <v/>
      </c>
      <c r="K193" s="90" t="str">
        <f>IFERROR(VLOOKUP(D:D,BDD!B:I,7,FALSE)*C193,"")</f>
        <v/>
      </c>
      <c r="L193" s="127" t="str">
        <f>IFERROR(VLOOKUP(D:D,BDD!B:I,8,FALSE)*C193,"")</f>
        <v/>
      </c>
    </row>
    <row r="194" spans="7:12" x14ac:dyDescent="0.25">
      <c r="G194" s="118" t="str">
        <f>IFERROR(F194/(1+Formules!G194/100),"")</f>
        <v/>
      </c>
      <c r="H194" s="119" t="str">
        <f t="shared" si="3"/>
        <v/>
      </c>
      <c r="J194" s="126" t="str">
        <f>IFERROR(VLOOKUP(D:D,BDD!B:I,6,FALSE)*C194,"")</f>
        <v/>
      </c>
      <c r="K194" s="90" t="str">
        <f>IFERROR(VLOOKUP(D:D,BDD!B:I,7,FALSE)*C194,"")</f>
        <v/>
      </c>
      <c r="L194" s="127" t="str">
        <f>IFERROR(VLOOKUP(D:D,BDD!B:I,8,FALSE)*C194,"")</f>
        <v/>
      </c>
    </row>
    <row r="195" spans="7:12" x14ac:dyDescent="0.25">
      <c r="G195" s="118" t="str">
        <f>IFERROR(F195/(1+Formules!G195/100),"")</f>
        <v/>
      </c>
      <c r="H195" s="119" t="str">
        <f t="shared" si="3"/>
        <v/>
      </c>
      <c r="J195" s="126" t="str">
        <f>IFERROR(VLOOKUP(D:D,BDD!B:I,6,FALSE)*C195,"")</f>
        <v/>
      </c>
      <c r="K195" s="90" t="str">
        <f>IFERROR(VLOOKUP(D:D,BDD!B:I,7,FALSE)*C195,"")</f>
        <v/>
      </c>
      <c r="L195" s="127" t="str">
        <f>IFERROR(VLOOKUP(D:D,BDD!B:I,8,FALSE)*C195,"")</f>
        <v/>
      </c>
    </row>
    <row r="196" spans="7:12" x14ac:dyDescent="0.25">
      <c r="G196" s="118" t="str">
        <f>IFERROR(F196/(1+Formules!G196/100),"")</f>
        <v/>
      </c>
      <c r="H196" s="119" t="str">
        <f t="shared" si="3"/>
        <v/>
      </c>
      <c r="J196" s="126" t="str">
        <f>IFERROR(VLOOKUP(D:D,BDD!B:I,6,FALSE)*C196,"")</f>
        <v/>
      </c>
      <c r="K196" s="90" t="str">
        <f>IFERROR(VLOOKUP(D:D,BDD!B:I,7,FALSE)*C196,"")</f>
        <v/>
      </c>
      <c r="L196" s="127" t="str">
        <f>IFERROR(VLOOKUP(D:D,BDD!B:I,8,FALSE)*C196,"")</f>
        <v/>
      </c>
    </row>
    <row r="197" spans="7:12" x14ac:dyDescent="0.25">
      <c r="G197" s="118" t="str">
        <f>IFERROR(F197/(1+Formules!G197/100),"")</f>
        <v/>
      </c>
      <c r="H197" s="119" t="str">
        <f t="shared" si="3"/>
        <v/>
      </c>
      <c r="J197" s="126" t="str">
        <f>IFERROR(VLOOKUP(D:D,BDD!B:I,6,FALSE)*C197,"")</f>
        <v/>
      </c>
      <c r="K197" s="90" t="str">
        <f>IFERROR(VLOOKUP(D:D,BDD!B:I,7,FALSE)*C197,"")</f>
        <v/>
      </c>
      <c r="L197" s="127" t="str">
        <f>IFERROR(VLOOKUP(D:D,BDD!B:I,8,FALSE)*C197,"")</f>
        <v/>
      </c>
    </row>
    <row r="198" spans="7:12" x14ac:dyDescent="0.25">
      <c r="G198" s="118" t="str">
        <f>IFERROR(F198/(1+Formules!G198/100),"")</f>
        <v/>
      </c>
      <c r="H198" s="119" t="str">
        <f t="shared" si="3"/>
        <v/>
      </c>
      <c r="J198" s="126" t="str">
        <f>IFERROR(VLOOKUP(D:D,BDD!B:I,6,FALSE)*C198,"")</f>
        <v/>
      </c>
      <c r="K198" s="90" t="str">
        <f>IFERROR(VLOOKUP(D:D,BDD!B:I,7,FALSE)*C198,"")</f>
        <v/>
      </c>
      <c r="L198" s="127" t="str">
        <f>IFERROR(VLOOKUP(D:D,BDD!B:I,8,FALSE)*C198,"")</f>
        <v/>
      </c>
    </row>
    <row r="199" spans="7:12" x14ac:dyDescent="0.25">
      <c r="G199" s="118" t="str">
        <f>IFERROR(F199/(1+Formules!G199/100),"")</f>
        <v/>
      </c>
      <c r="H199" s="119" t="str">
        <f t="shared" si="3"/>
        <v/>
      </c>
      <c r="J199" s="126" t="str">
        <f>IFERROR(VLOOKUP(D:D,BDD!B:I,6,FALSE)*C199,"")</f>
        <v/>
      </c>
      <c r="K199" s="90" t="str">
        <f>IFERROR(VLOOKUP(D:D,BDD!B:I,7,FALSE)*C199,"")</f>
        <v/>
      </c>
      <c r="L199" s="127" t="str">
        <f>IFERROR(VLOOKUP(D:D,BDD!B:I,8,FALSE)*C199,"")</f>
        <v/>
      </c>
    </row>
    <row r="200" spans="7:12" x14ac:dyDescent="0.25">
      <c r="G200" s="118" t="str">
        <f>IFERROR(F200/(1+Formules!G200/100),"")</f>
        <v/>
      </c>
      <c r="H200" s="119" t="str">
        <f t="shared" si="3"/>
        <v/>
      </c>
      <c r="J200" s="126" t="str">
        <f>IFERROR(VLOOKUP(D:D,BDD!B:I,6,FALSE)*C200,"")</f>
        <v/>
      </c>
      <c r="K200" s="90" t="str">
        <f>IFERROR(VLOOKUP(D:D,BDD!B:I,7,FALSE)*C200,"")</f>
        <v/>
      </c>
      <c r="L200" s="127" t="str">
        <f>IFERROR(VLOOKUP(D:D,BDD!B:I,8,FALSE)*C200,"")</f>
        <v/>
      </c>
    </row>
    <row r="201" spans="7:12" x14ac:dyDescent="0.25">
      <c r="G201" s="118" t="str">
        <f>IFERROR(F201/(1+Formules!G201/100),"")</f>
        <v/>
      </c>
      <c r="H201" s="119" t="str">
        <f t="shared" si="3"/>
        <v/>
      </c>
      <c r="J201" s="126" t="str">
        <f>IFERROR(VLOOKUP(D:D,BDD!B:I,6,FALSE)*C201,"")</f>
        <v/>
      </c>
      <c r="K201" s="90" t="str">
        <f>IFERROR(VLOOKUP(D:D,BDD!B:I,7,FALSE)*C201,"")</f>
        <v/>
      </c>
      <c r="L201" s="127" t="str">
        <f>IFERROR(VLOOKUP(D:D,BDD!B:I,8,FALSE)*C201,"")</f>
        <v/>
      </c>
    </row>
    <row r="202" spans="7:12" x14ac:dyDescent="0.25">
      <c r="G202" s="118" t="str">
        <f>IFERROR(F202/(1+Formules!G202/100),"")</f>
        <v/>
      </c>
      <c r="H202" s="119" t="str">
        <f t="shared" ref="H202:H265" si="4">IFERROR(F202-G202,"")</f>
        <v/>
      </c>
      <c r="J202" s="126" t="str">
        <f>IFERROR(VLOOKUP(D:D,BDD!B:I,6,FALSE)*C202,"")</f>
        <v/>
      </c>
      <c r="K202" s="90" t="str">
        <f>IFERROR(VLOOKUP(D:D,BDD!B:I,7,FALSE)*C202,"")</f>
        <v/>
      </c>
      <c r="L202" s="127" t="str">
        <f>IFERROR(VLOOKUP(D:D,BDD!B:I,8,FALSE)*C202,"")</f>
        <v/>
      </c>
    </row>
    <row r="203" spans="7:12" x14ac:dyDescent="0.25">
      <c r="G203" s="118" t="str">
        <f>IFERROR(F203/(1+Formules!G203/100),"")</f>
        <v/>
      </c>
      <c r="H203" s="119" t="str">
        <f t="shared" si="4"/>
        <v/>
      </c>
      <c r="J203" s="126" t="str">
        <f>IFERROR(VLOOKUP(D:D,BDD!B:I,6,FALSE)*C203,"")</f>
        <v/>
      </c>
      <c r="K203" s="90" t="str">
        <f>IFERROR(VLOOKUP(D:D,BDD!B:I,7,FALSE)*C203,"")</f>
        <v/>
      </c>
      <c r="L203" s="127" t="str">
        <f>IFERROR(VLOOKUP(D:D,BDD!B:I,8,FALSE)*C203,"")</f>
        <v/>
      </c>
    </row>
    <row r="204" spans="7:12" x14ac:dyDescent="0.25">
      <c r="G204" s="118" t="str">
        <f>IFERROR(F204/(1+Formules!G204/100),"")</f>
        <v/>
      </c>
      <c r="H204" s="119" t="str">
        <f t="shared" si="4"/>
        <v/>
      </c>
      <c r="J204" s="126" t="str">
        <f>IFERROR(VLOOKUP(D:D,BDD!B:I,6,FALSE)*C204,"")</f>
        <v/>
      </c>
      <c r="K204" s="90" t="str">
        <f>IFERROR(VLOOKUP(D:D,BDD!B:I,7,FALSE)*C204,"")</f>
        <v/>
      </c>
      <c r="L204" s="127" t="str">
        <f>IFERROR(VLOOKUP(D:D,BDD!B:I,8,FALSE)*C204,"")</f>
        <v/>
      </c>
    </row>
    <row r="205" spans="7:12" x14ac:dyDescent="0.25">
      <c r="G205" s="118" t="str">
        <f>IFERROR(F205/(1+Formules!G205/100),"")</f>
        <v/>
      </c>
      <c r="H205" s="119" t="str">
        <f t="shared" si="4"/>
        <v/>
      </c>
      <c r="J205" s="126" t="str">
        <f>IFERROR(VLOOKUP(D:D,BDD!B:I,6,FALSE)*C205,"")</f>
        <v/>
      </c>
      <c r="K205" s="90" t="str">
        <f>IFERROR(VLOOKUP(D:D,BDD!B:I,7,FALSE)*C205,"")</f>
        <v/>
      </c>
      <c r="L205" s="127" t="str">
        <f>IFERROR(VLOOKUP(D:D,BDD!B:I,8,FALSE)*C205,"")</f>
        <v/>
      </c>
    </row>
    <row r="206" spans="7:12" x14ac:dyDescent="0.25">
      <c r="G206" s="118" t="str">
        <f>IFERROR(F206/(1+Formules!G206/100),"")</f>
        <v/>
      </c>
      <c r="H206" s="119" t="str">
        <f t="shared" si="4"/>
        <v/>
      </c>
      <c r="J206" s="126" t="str">
        <f>IFERROR(VLOOKUP(D:D,BDD!B:I,6,FALSE)*C206,"")</f>
        <v/>
      </c>
      <c r="K206" s="90" t="str">
        <f>IFERROR(VLOOKUP(D:D,BDD!B:I,7,FALSE)*C206,"")</f>
        <v/>
      </c>
      <c r="L206" s="127" t="str">
        <f>IFERROR(VLOOKUP(D:D,BDD!B:I,8,FALSE)*C206,"")</f>
        <v/>
      </c>
    </row>
    <row r="207" spans="7:12" x14ac:dyDescent="0.25">
      <c r="G207" s="118" t="str">
        <f>IFERROR(F207/(1+Formules!G207/100),"")</f>
        <v/>
      </c>
      <c r="H207" s="119" t="str">
        <f t="shared" si="4"/>
        <v/>
      </c>
      <c r="J207" s="126" t="str">
        <f>IFERROR(VLOOKUP(D:D,BDD!B:I,6,FALSE)*C207,"")</f>
        <v/>
      </c>
      <c r="K207" s="90" t="str">
        <f>IFERROR(VLOOKUP(D:D,BDD!B:I,7,FALSE)*C207,"")</f>
        <v/>
      </c>
      <c r="L207" s="127" t="str">
        <f>IFERROR(VLOOKUP(D:D,BDD!B:I,8,FALSE)*C207,"")</f>
        <v/>
      </c>
    </row>
    <row r="208" spans="7:12" x14ac:dyDescent="0.25">
      <c r="G208" s="118" t="str">
        <f>IFERROR(F208/(1+Formules!G208/100),"")</f>
        <v/>
      </c>
      <c r="H208" s="119" t="str">
        <f t="shared" si="4"/>
        <v/>
      </c>
      <c r="J208" s="126" t="str">
        <f>IFERROR(VLOOKUP(D:D,BDD!B:I,6,FALSE)*C208,"")</f>
        <v/>
      </c>
      <c r="K208" s="90" t="str">
        <f>IFERROR(VLOOKUP(D:D,BDD!B:I,7,FALSE)*C208,"")</f>
        <v/>
      </c>
      <c r="L208" s="127" t="str">
        <f>IFERROR(VLOOKUP(D:D,BDD!B:I,8,FALSE)*C208,"")</f>
        <v/>
      </c>
    </row>
    <row r="209" spans="7:12" x14ac:dyDescent="0.25">
      <c r="G209" s="118" t="str">
        <f>IFERROR(F209/(1+Formules!G209/100),"")</f>
        <v/>
      </c>
      <c r="H209" s="119" t="str">
        <f t="shared" si="4"/>
        <v/>
      </c>
      <c r="J209" s="126" t="str">
        <f>IFERROR(VLOOKUP(D:D,BDD!B:I,6,FALSE)*C209,"")</f>
        <v/>
      </c>
      <c r="K209" s="90" t="str">
        <f>IFERROR(VLOOKUP(D:D,BDD!B:I,7,FALSE)*C209,"")</f>
        <v/>
      </c>
      <c r="L209" s="127" t="str">
        <f>IFERROR(VLOOKUP(D:D,BDD!B:I,8,FALSE)*C209,"")</f>
        <v/>
      </c>
    </row>
    <row r="210" spans="7:12" x14ac:dyDescent="0.25">
      <c r="G210" s="118" t="str">
        <f>IFERROR(F210/(1+Formules!G210/100),"")</f>
        <v/>
      </c>
      <c r="H210" s="119" t="str">
        <f t="shared" si="4"/>
        <v/>
      </c>
      <c r="J210" s="126" t="str">
        <f>IFERROR(VLOOKUP(D:D,BDD!B:I,6,FALSE)*C210,"")</f>
        <v/>
      </c>
      <c r="K210" s="90" t="str">
        <f>IFERROR(VLOOKUP(D:D,BDD!B:I,7,FALSE)*C210,"")</f>
        <v/>
      </c>
      <c r="L210" s="127" t="str">
        <f>IFERROR(VLOOKUP(D:D,BDD!B:I,8,FALSE)*C210,"")</f>
        <v/>
      </c>
    </row>
    <row r="211" spans="7:12" x14ac:dyDescent="0.25">
      <c r="G211" s="118" t="str">
        <f>IFERROR(F211/(1+Formules!G211/100),"")</f>
        <v/>
      </c>
      <c r="H211" s="119" t="str">
        <f t="shared" si="4"/>
        <v/>
      </c>
      <c r="J211" s="126" t="str">
        <f>IFERROR(VLOOKUP(D:D,BDD!B:I,6,FALSE)*C211,"")</f>
        <v/>
      </c>
      <c r="K211" s="90" t="str">
        <f>IFERROR(VLOOKUP(D:D,BDD!B:I,7,FALSE)*C211,"")</f>
        <v/>
      </c>
      <c r="L211" s="127" t="str">
        <f>IFERROR(VLOOKUP(D:D,BDD!B:I,8,FALSE)*C211,"")</f>
        <v/>
      </c>
    </row>
    <row r="212" spans="7:12" x14ac:dyDescent="0.25">
      <c r="G212" s="118" t="str">
        <f>IFERROR(F212/(1+Formules!G212/100),"")</f>
        <v/>
      </c>
      <c r="H212" s="119" t="str">
        <f t="shared" si="4"/>
        <v/>
      </c>
      <c r="J212" s="126" t="str">
        <f>IFERROR(VLOOKUP(D:D,BDD!B:I,6,FALSE)*C212,"")</f>
        <v/>
      </c>
      <c r="K212" s="90" t="str">
        <f>IFERROR(VLOOKUP(D:D,BDD!B:I,7,FALSE)*C212,"")</f>
        <v/>
      </c>
      <c r="L212" s="127" t="str">
        <f>IFERROR(VLOOKUP(D:D,BDD!B:I,8,FALSE)*C212,"")</f>
        <v/>
      </c>
    </row>
    <row r="213" spans="7:12" x14ac:dyDescent="0.25">
      <c r="G213" s="118" t="str">
        <f>IFERROR(F213/(1+Formules!G213/100),"")</f>
        <v/>
      </c>
      <c r="H213" s="119" t="str">
        <f t="shared" si="4"/>
        <v/>
      </c>
      <c r="J213" s="126" t="str">
        <f>IFERROR(VLOOKUP(D:D,BDD!B:I,6,FALSE)*C213,"")</f>
        <v/>
      </c>
      <c r="K213" s="90" t="str">
        <f>IFERROR(VLOOKUP(D:D,BDD!B:I,7,FALSE)*C213,"")</f>
        <v/>
      </c>
      <c r="L213" s="127" t="str">
        <f>IFERROR(VLOOKUP(D:D,BDD!B:I,8,FALSE)*C213,"")</f>
        <v/>
      </c>
    </row>
    <row r="214" spans="7:12" x14ac:dyDescent="0.25">
      <c r="G214" s="118" t="str">
        <f>IFERROR(F214/(1+Formules!G214/100),"")</f>
        <v/>
      </c>
      <c r="H214" s="119" t="str">
        <f t="shared" si="4"/>
        <v/>
      </c>
      <c r="J214" s="126" t="str">
        <f>IFERROR(VLOOKUP(D:D,BDD!B:I,6,FALSE)*C214,"")</f>
        <v/>
      </c>
      <c r="K214" s="90" t="str">
        <f>IFERROR(VLOOKUP(D:D,BDD!B:I,7,FALSE)*C214,"")</f>
        <v/>
      </c>
      <c r="L214" s="127" t="str">
        <f>IFERROR(VLOOKUP(D:D,BDD!B:I,8,FALSE)*C214,"")</f>
        <v/>
      </c>
    </row>
    <row r="215" spans="7:12" x14ac:dyDescent="0.25">
      <c r="G215" s="118" t="str">
        <f>IFERROR(F215/(1+Formules!G215/100),"")</f>
        <v/>
      </c>
      <c r="H215" s="119" t="str">
        <f t="shared" si="4"/>
        <v/>
      </c>
      <c r="J215" s="126" t="str">
        <f>IFERROR(VLOOKUP(D:D,BDD!B:I,6,FALSE)*C215,"")</f>
        <v/>
      </c>
      <c r="K215" s="90" t="str">
        <f>IFERROR(VLOOKUP(D:D,BDD!B:I,7,FALSE)*C215,"")</f>
        <v/>
      </c>
      <c r="L215" s="127" t="str">
        <f>IFERROR(VLOOKUP(D:D,BDD!B:I,8,FALSE)*C215,"")</f>
        <v/>
      </c>
    </row>
    <row r="216" spans="7:12" x14ac:dyDescent="0.25">
      <c r="G216" s="118" t="str">
        <f>IFERROR(F216/(1+Formules!G216/100),"")</f>
        <v/>
      </c>
      <c r="H216" s="119" t="str">
        <f t="shared" si="4"/>
        <v/>
      </c>
      <c r="J216" s="126" t="str">
        <f>IFERROR(VLOOKUP(D:D,BDD!B:I,6,FALSE)*C216,"")</f>
        <v/>
      </c>
      <c r="K216" s="90" t="str">
        <f>IFERROR(VLOOKUP(D:D,BDD!B:I,7,FALSE)*C216,"")</f>
        <v/>
      </c>
      <c r="L216" s="127" t="str">
        <f>IFERROR(VLOOKUP(D:D,BDD!B:I,8,FALSE)*C216,"")</f>
        <v/>
      </c>
    </row>
    <row r="217" spans="7:12" x14ac:dyDescent="0.25">
      <c r="G217" s="118" t="str">
        <f>IFERROR(F217/(1+Formules!G217/100),"")</f>
        <v/>
      </c>
      <c r="H217" s="119" t="str">
        <f t="shared" si="4"/>
        <v/>
      </c>
      <c r="J217" s="126" t="str">
        <f>IFERROR(VLOOKUP(D:D,BDD!B:I,6,FALSE)*C217,"")</f>
        <v/>
      </c>
      <c r="K217" s="90" t="str">
        <f>IFERROR(VLOOKUP(D:D,BDD!B:I,7,FALSE)*C217,"")</f>
        <v/>
      </c>
      <c r="L217" s="127" t="str">
        <f>IFERROR(VLOOKUP(D:D,BDD!B:I,8,FALSE)*C217,"")</f>
        <v/>
      </c>
    </row>
    <row r="218" spans="7:12" x14ac:dyDescent="0.25">
      <c r="G218" s="118" t="str">
        <f>IFERROR(F218/(1+Formules!G218/100),"")</f>
        <v/>
      </c>
      <c r="H218" s="119" t="str">
        <f t="shared" si="4"/>
        <v/>
      </c>
      <c r="J218" s="126" t="str">
        <f>IFERROR(VLOOKUP(D:D,BDD!B:I,6,FALSE)*C218,"")</f>
        <v/>
      </c>
      <c r="K218" s="90" t="str">
        <f>IFERROR(VLOOKUP(D:D,BDD!B:I,7,FALSE)*C218,"")</f>
        <v/>
      </c>
      <c r="L218" s="127" t="str">
        <f>IFERROR(VLOOKUP(D:D,BDD!B:I,8,FALSE)*C218,"")</f>
        <v/>
      </c>
    </row>
    <row r="219" spans="7:12" x14ac:dyDescent="0.25">
      <c r="G219" s="118" t="str">
        <f>IFERROR(F219/(1+Formules!G219/100),"")</f>
        <v/>
      </c>
      <c r="H219" s="119" t="str">
        <f t="shared" si="4"/>
        <v/>
      </c>
      <c r="J219" s="126" t="str">
        <f>IFERROR(VLOOKUP(D:D,BDD!B:I,6,FALSE)*C219,"")</f>
        <v/>
      </c>
      <c r="K219" s="90" t="str">
        <f>IFERROR(VLOOKUP(D:D,BDD!B:I,7,FALSE)*C219,"")</f>
        <v/>
      </c>
      <c r="L219" s="127" t="str">
        <f>IFERROR(VLOOKUP(D:D,BDD!B:I,8,FALSE)*C219,"")</f>
        <v/>
      </c>
    </row>
    <row r="220" spans="7:12" x14ac:dyDescent="0.25">
      <c r="G220" s="118" t="str">
        <f>IFERROR(F220/(1+Formules!G220/100),"")</f>
        <v/>
      </c>
      <c r="H220" s="119" t="str">
        <f t="shared" si="4"/>
        <v/>
      </c>
      <c r="J220" s="126" t="str">
        <f>IFERROR(VLOOKUP(D:D,BDD!B:I,6,FALSE)*C220,"")</f>
        <v/>
      </c>
      <c r="K220" s="90" t="str">
        <f>IFERROR(VLOOKUP(D:D,BDD!B:I,7,FALSE)*C220,"")</f>
        <v/>
      </c>
      <c r="L220" s="127" t="str">
        <f>IFERROR(VLOOKUP(D:D,BDD!B:I,8,FALSE)*C220,"")</f>
        <v/>
      </c>
    </row>
    <row r="221" spans="7:12" x14ac:dyDescent="0.25">
      <c r="G221" s="118" t="str">
        <f>IFERROR(F221/(1+Formules!G221/100),"")</f>
        <v/>
      </c>
      <c r="H221" s="119" t="str">
        <f t="shared" si="4"/>
        <v/>
      </c>
      <c r="J221" s="126" t="str">
        <f>IFERROR(VLOOKUP(D:D,BDD!B:I,6,FALSE)*C221,"")</f>
        <v/>
      </c>
      <c r="K221" s="90" t="str">
        <f>IFERROR(VLOOKUP(D:D,BDD!B:I,7,FALSE)*C221,"")</f>
        <v/>
      </c>
      <c r="L221" s="127" t="str">
        <f>IFERROR(VLOOKUP(D:D,BDD!B:I,8,FALSE)*C221,"")</f>
        <v/>
      </c>
    </row>
    <row r="222" spans="7:12" x14ac:dyDescent="0.25">
      <c r="G222" s="118" t="str">
        <f>IFERROR(F222/(1+Formules!G222/100),"")</f>
        <v/>
      </c>
      <c r="H222" s="119" t="str">
        <f t="shared" si="4"/>
        <v/>
      </c>
      <c r="J222" s="126" t="str">
        <f>IFERROR(VLOOKUP(D:D,BDD!B:I,6,FALSE)*C222,"")</f>
        <v/>
      </c>
      <c r="K222" s="90" t="str">
        <f>IFERROR(VLOOKUP(D:D,BDD!B:I,7,FALSE)*C222,"")</f>
        <v/>
      </c>
      <c r="L222" s="127" t="str">
        <f>IFERROR(VLOOKUP(D:D,BDD!B:I,8,FALSE)*C222,"")</f>
        <v/>
      </c>
    </row>
    <row r="223" spans="7:12" x14ac:dyDescent="0.25">
      <c r="G223" s="118" t="str">
        <f>IFERROR(F223/(1+Formules!G223/100),"")</f>
        <v/>
      </c>
      <c r="H223" s="119" t="str">
        <f t="shared" si="4"/>
        <v/>
      </c>
      <c r="J223" s="126" t="str">
        <f>IFERROR(VLOOKUP(D:D,BDD!B:I,6,FALSE)*C223,"")</f>
        <v/>
      </c>
      <c r="K223" s="90" t="str">
        <f>IFERROR(VLOOKUP(D:D,BDD!B:I,7,FALSE)*C223,"")</f>
        <v/>
      </c>
      <c r="L223" s="127" t="str">
        <f>IFERROR(VLOOKUP(D:D,BDD!B:I,8,FALSE)*C223,"")</f>
        <v/>
      </c>
    </row>
    <row r="224" spans="7:12" x14ac:dyDescent="0.25">
      <c r="G224" s="118" t="str">
        <f>IFERROR(F224/(1+Formules!G224/100),"")</f>
        <v/>
      </c>
      <c r="H224" s="119" t="str">
        <f t="shared" si="4"/>
        <v/>
      </c>
      <c r="J224" s="126" t="str">
        <f>IFERROR(VLOOKUP(D:D,BDD!B:I,6,FALSE)*C224,"")</f>
        <v/>
      </c>
      <c r="K224" s="90" t="str">
        <f>IFERROR(VLOOKUP(D:D,BDD!B:I,7,FALSE)*C224,"")</f>
        <v/>
      </c>
      <c r="L224" s="127" t="str">
        <f>IFERROR(VLOOKUP(D:D,BDD!B:I,8,FALSE)*C224,"")</f>
        <v/>
      </c>
    </row>
    <row r="225" spans="7:12" x14ac:dyDescent="0.25">
      <c r="G225" s="118" t="str">
        <f>IFERROR(F225/(1+Formules!G225/100),"")</f>
        <v/>
      </c>
      <c r="H225" s="119" t="str">
        <f t="shared" si="4"/>
        <v/>
      </c>
      <c r="J225" s="126" t="str">
        <f>IFERROR(VLOOKUP(D:D,BDD!B:I,6,FALSE)*C225,"")</f>
        <v/>
      </c>
      <c r="K225" s="90" t="str">
        <f>IFERROR(VLOOKUP(D:D,BDD!B:I,7,FALSE)*C225,"")</f>
        <v/>
      </c>
      <c r="L225" s="127" t="str">
        <f>IFERROR(VLOOKUP(D:D,BDD!B:I,8,FALSE)*C225,"")</f>
        <v/>
      </c>
    </row>
    <row r="226" spans="7:12" x14ac:dyDescent="0.25">
      <c r="G226" s="118" t="str">
        <f>IFERROR(F226/(1+Formules!G226/100),"")</f>
        <v/>
      </c>
      <c r="H226" s="119" t="str">
        <f t="shared" si="4"/>
        <v/>
      </c>
      <c r="J226" s="126" t="str">
        <f>IFERROR(VLOOKUP(D:D,BDD!B:I,6,FALSE)*C226,"")</f>
        <v/>
      </c>
      <c r="K226" s="90" t="str">
        <f>IFERROR(VLOOKUP(D:D,BDD!B:I,7,FALSE)*C226,"")</f>
        <v/>
      </c>
      <c r="L226" s="127" t="str">
        <f>IFERROR(VLOOKUP(D:D,BDD!B:I,8,FALSE)*C226,"")</f>
        <v/>
      </c>
    </row>
    <row r="227" spans="7:12" x14ac:dyDescent="0.25">
      <c r="G227" s="118" t="str">
        <f>IFERROR(F227/(1+Formules!G227/100),"")</f>
        <v/>
      </c>
      <c r="H227" s="119" t="str">
        <f t="shared" si="4"/>
        <v/>
      </c>
      <c r="J227" s="126" t="str">
        <f>IFERROR(VLOOKUP(D:D,BDD!B:I,6,FALSE)*C227,"")</f>
        <v/>
      </c>
      <c r="K227" s="90" t="str">
        <f>IFERROR(VLOOKUP(D:D,BDD!B:I,7,FALSE)*C227,"")</f>
        <v/>
      </c>
      <c r="L227" s="127" t="str">
        <f>IFERROR(VLOOKUP(D:D,BDD!B:I,8,FALSE)*C227,"")</f>
        <v/>
      </c>
    </row>
    <row r="228" spans="7:12" x14ac:dyDescent="0.25">
      <c r="G228" s="118" t="str">
        <f>IFERROR(F228/(1+Formules!G228/100),"")</f>
        <v/>
      </c>
      <c r="H228" s="119" t="str">
        <f t="shared" si="4"/>
        <v/>
      </c>
      <c r="J228" s="126" t="str">
        <f>IFERROR(VLOOKUP(D:D,BDD!B:I,6,FALSE)*C228,"")</f>
        <v/>
      </c>
      <c r="K228" s="90" t="str">
        <f>IFERROR(VLOOKUP(D:D,BDD!B:I,7,FALSE)*C228,"")</f>
        <v/>
      </c>
      <c r="L228" s="127" t="str">
        <f>IFERROR(VLOOKUP(D:D,BDD!B:I,8,FALSE)*C228,"")</f>
        <v/>
      </c>
    </row>
    <row r="229" spans="7:12" x14ac:dyDescent="0.25">
      <c r="G229" s="118" t="str">
        <f>IFERROR(F229/(1+Formules!G229/100),"")</f>
        <v/>
      </c>
      <c r="H229" s="119" t="str">
        <f t="shared" si="4"/>
        <v/>
      </c>
      <c r="J229" s="126" t="str">
        <f>IFERROR(VLOOKUP(D:D,BDD!B:I,6,FALSE)*C229,"")</f>
        <v/>
      </c>
      <c r="K229" s="90" t="str">
        <f>IFERROR(VLOOKUP(D:D,BDD!B:I,7,FALSE)*C229,"")</f>
        <v/>
      </c>
      <c r="L229" s="127" t="str">
        <f>IFERROR(VLOOKUP(D:D,BDD!B:I,8,FALSE)*C229,"")</f>
        <v/>
      </c>
    </row>
    <row r="230" spans="7:12" x14ac:dyDescent="0.25">
      <c r="G230" s="118" t="str">
        <f>IFERROR(F230/(1+Formules!G230/100),"")</f>
        <v/>
      </c>
      <c r="H230" s="119" t="str">
        <f t="shared" si="4"/>
        <v/>
      </c>
      <c r="J230" s="126" t="str">
        <f>IFERROR(VLOOKUP(D:D,BDD!B:I,6,FALSE)*C230,"")</f>
        <v/>
      </c>
      <c r="K230" s="90" t="str">
        <f>IFERROR(VLOOKUP(D:D,BDD!B:I,7,FALSE)*C230,"")</f>
        <v/>
      </c>
      <c r="L230" s="127" t="str">
        <f>IFERROR(VLOOKUP(D:D,BDD!B:I,8,FALSE)*C230,"")</f>
        <v/>
      </c>
    </row>
    <row r="231" spans="7:12" x14ac:dyDescent="0.25">
      <c r="G231" s="118" t="str">
        <f>IFERROR(F231/(1+Formules!G231/100),"")</f>
        <v/>
      </c>
      <c r="H231" s="119" t="str">
        <f t="shared" si="4"/>
        <v/>
      </c>
      <c r="J231" s="126" t="str">
        <f>IFERROR(VLOOKUP(D:D,BDD!B:I,6,FALSE)*C231,"")</f>
        <v/>
      </c>
      <c r="K231" s="90" t="str">
        <f>IFERROR(VLOOKUP(D:D,BDD!B:I,7,FALSE)*C231,"")</f>
        <v/>
      </c>
      <c r="L231" s="127" t="str">
        <f>IFERROR(VLOOKUP(D:D,BDD!B:I,8,FALSE)*C231,"")</f>
        <v/>
      </c>
    </row>
    <row r="232" spans="7:12" x14ac:dyDescent="0.25">
      <c r="G232" s="118" t="str">
        <f>IFERROR(F232/(1+Formules!G232/100),"")</f>
        <v/>
      </c>
      <c r="H232" s="119" t="str">
        <f t="shared" si="4"/>
        <v/>
      </c>
      <c r="J232" s="126" t="str">
        <f>IFERROR(VLOOKUP(D:D,BDD!B:I,6,FALSE)*C232,"")</f>
        <v/>
      </c>
      <c r="K232" s="90" t="str">
        <f>IFERROR(VLOOKUP(D:D,BDD!B:I,7,FALSE)*C232,"")</f>
        <v/>
      </c>
      <c r="L232" s="127" t="str">
        <f>IFERROR(VLOOKUP(D:D,BDD!B:I,8,FALSE)*C232,"")</f>
        <v/>
      </c>
    </row>
    <row r="233" spans="7:12" x14ac:dyDescent="0.25">
      <c r="G233" s="118" t="str">
        <f>IFERROR(F233/(1+Formules!G233/100),"")</f>
        <v/>
      </c>
      <c r="H233" s="119" t="str">
        <f t="shared" si="4"/>
        <v/>
      </c>
      <c r="J233" s="126" t="str">
        <f>IFERROR(VLOOKUP(D:D,BDD!B:I,6,FALSE)*C233,"")</f>
        <v/>
      </c>
      <c r="K233" s="90" t="str">
        <f>IFERROR(VLOOKUP(D:D,BDD!B:I,7,FALSE)*C233,"")</f>
        <v/>
      </c>
      <c r="L233" s="127" t="str">
        <f>IFERROR(VLOOKUP(D:D,BDD!B:I,8,FALSE)*C233,"")</f>
        <v/>
      </c>
    </row>
    <row r="234" spans="7:12" x14ac:dyDescent="0.25">
      <c r="G234" s="118" t="str">
        <f>IFERROR(F234/(1+Formules!G234/100),"")</f>
        <v/>
      </c>
      <c r="H234" s="119" t="str">
        <f t="shared" si="4"/>
        <v/>
      </c>
      <c r="J234" s="126" t="str">
        <f>IFERROR(VLOOKUP(D:D,BDD!B:I,6,FALSE)*C234,"")</f>
        <v/>
      </c>
      <c r="K234" s="90" t="str">
        <f>IFERROR(VLOOKUP(D:D,BDD!B:I,7,FALSE)*C234,"")</f>
        <v/>
      </c>
      <c r="L234" s="127" t="str">
        <f>IFERROR(VLOOKUP(D:D,BDD!B:I,8,FALSE)*C234,"")</f>
        <v/>
      </c>
    </row>
    <row r="235" spans="7:12" x14ac:dyDescent="0.25">
      <c r="G235" s="118" t="str">
        <f>IFERROR(F235/(1+Formules!G235/100),"")</f>
        <v/>
      </c>
      <c r="H235" s="119" t="str">
        <f t="shared" si="4"/>
        <v/>
      </c>
      <c r="J235" s="126" t="str">
        <f>IFERROR(VLOOKUP(D:D,BDD!B:I,6,FALSE)*C235,"")</f>
        <v/>
      </c>
      <c r="K235" s="90" t="str">
        <f>IFERROR(VLOOKUP(D:D,BDD!B:I,7,FALSE)*C235,"")</f>
        <v/>
      </c>
      <c r="L235" s="127" t="str">
        <f>IFERROR(VLOOKUP(D:D,BDD!B:I,8,FALSE)*C235,"")</f>
        <v/>
      </c>
    </row>
    <row r="236" spans="7:12" x14ac:dyDescent="0.25">
      <c r="G236" s="118" t="str">
        <f>IFERROR(F236/(1+Formules!G236/100),"")</f>
        <v/>
      </c>
      <c r="H236" s="119" t="str">
        <f t="shared" si="4"/>
        <v/>
      </c>
      <c r="J236" s="126" t="str">
        <f>IFERROR(VLOOKUP(D:D,BDD!B:I,6,FALSE)*C236,"")</f>
        <v/>
      </c>
      <c r="K236" s="90" t="str">
        <f>IFERROR(VLOOKUP(D:D,BDD!B:I,7,FALSE)*C236,"")</f>
        <v/>
      </c>
      <c r="L236" s="127" t="str">
        <f>IFERROR(VLOOKUP(D:D,BDD!B:I,8,FALSE)*C236,"")</f>
        <v/>
      </c>
    </row>
    <row r="237" spans="7:12" x14ac:dyDescent="0.25">
      <c r="G237" s="118" t="str">
        <f>IFERROR(F237/(1+Formules!G237/100),"")</f>
        <v/>
      </c>
      <c r="H237" s="119" t="str">
        <f t="shared" si="4"/>
        <v/>
      </c>
      <c r="J237" s="126" t="str">
        <f>IFERROR(VLOOKUP(D:D,BDD!B:I,6,FALSE)*C237,"")</f>
        <v/>
      </c>
      <c r="K237" s="90" t="str">
        <f>IFERROR(VLOOKUP(D:D,BDD!B:I,7,FALSE)*C237,"")</f>
        <v/>
      </c>
      <c r="L237" s="127" t="str">
        <f>IFERROR(VLOOKUP(D:D,BDD!B:I,8,FALSE)*C237,"")</f>
        <v/>
      </c>
    </row>
    <row r="238" spans="7:12" x14ac:dyDescent="0.25">
      <c r="G238" s="118" t="str">
        <f>IFERROR(F238/(1+Formules!G238/100),"")</f>
        <v/>
      </c>
      <c r="H238" s="119" t="str">
        <f t="shared" si="4"/>
        <v/>
      </c>
      <c r="J238" s="126" t="str">
        <f>IFERROR(VLOOKUP(D:D,BDD!B:I,6,FALSE)*C238,"")</f>
        <v/>
      </c>
      <c r="K238" s="90" t="str">
        <f>IFERROR(VLOOKUP(D:D,BDD!B:I,7,FALSE)*C238,"")</f>
        <v/>
      </c>
      <c r="L238" s="127" t="str">
        <f>IFERROR(VLOOKUP(D:D,BDD!B:I,8,FALSE)*C238,"")</f>
        <v/>
      </c>
    </row>
    <row r="239" spans="7:12" x14ac:dyDescent="0.25">
      <c r="G239" s="118" t="str">
        <f>IFERROR(F239/(1+Formules!G239/100),"")</f>
        <v/>
      </c>
      <c r="H239" s="119" t="str">
        <f t="shared" si="4"/>
        <v/>
      </c>
      <c r="J239" s="126" t="str">
        <f>IFERROR(VLOOKUP(D:D,BDD!B:I,6,FALSE)*C239,"")</f>
        <v/>
      </c>
      <c r="K239" s="90" t="str">
        <f>IFERROR(VLOOKUP(D:D,BDD!B:I,7,FALSE)*C239,"")</f>
        <v/>
      </c>
      <c r="L239" s="127" t="str">
        <f>IFERROR(VLOOKUP(D:D,BDD!B:I,8,FALSE)*C239,"")</f>
        <v/>
      </c>
    </row>
    <row r="240" spans="7:12" x14ac:dyDescent="0.25">
      <c r="G240" s="118" t="str">
        <f>IFERROR(F240/(1+Formules!G240/100),"")</f>
        <v/>
      </c>
      <c r="H240" s="119" t="str">
        <f t="shared" si="4"/>
        <v/>
      </c>
      <c r="J240" s="126" t="str">
        <f>IFERROR(VLOOKUP(D:D,BDD!B:I,6,FALSE)*C240,"")</f>
        <v/>
      </c>
      <c r="K240" s="90" t="str">
        <f>IFERROR(VLOOKUP(D:D,BDD!B:I,7,FALSE)*C240,"")</f>
        <v/>
      </c>
      <c r="L240" s="127" t="str">
        <f>IFERROR(VLOOKUP(D:D,BDD!B:I,8,FALSE)*C240,"")</f>
        <v/>
      </c>
    </row>
    <row r="241" spans="7:12" x14ac:dyDescent="0.25">
      <c r="G241" s="118" t="str">
        <f>IFERROR(F241/(1+Formules!G241/100),"")</f>
        <v/>
      </c>
      <c r="H241" s="119" t="str">
        <f t="shared" si="4"/>
        <v/>
      </c>
      <c r="J241" s="126" t="str">
        <f>IFERROR(VLOOKUP(D:D,BDD!B:I,6,FALSE)*C241,"")</f>
        <v/>
      </c>
      <c r="K241" s="90" t="str">
        <f>IFERROR(VLOOKUP(D:D,BDD!B:I,7,FALSE)*C241,"")</f>
        <v/>
      </c>
      <c r="L241" s="127" t="str">
        <f>IFERROR(VLOOKUP(D:D,BDD!B:I,8,FALSE)*C241,"")</f>
        <v/>
      </c>
    </row>
    <row r="242" spans="7:12" x14ac:dyDescent="0.25">
      <c r="G242" s="118" t="str">
        <f>IFERROR(F242/(1+Formules!G242/100),"")</f>
        <v/>
      </c>
      <c r="H242" s="119" t="str">
        <f t="shared" si="4"/>
        <v/>
      </c>
      <c r="J242" s="126" t="str">
        <f>IFERROR(VLOOKUP(D:D,BDD!B:I,6,FALSE)*C242,"")</f>
        <v/>
      </c>
      <c r="K242" s="90" t="str">
        <f>IFERROR(VLOOKUP(D:D,BDD!B:I,7,FALSE)*C242,"")</f>
        <v/>
      </c>
      <c r="L242" s="127" t="str">
        <f>IFERROR(VLOOKUP(D:D,BDD!B:I,8,FALSE)*C242,"")</f>
        <v/>
      </c>
    </row>
    <row r="243" spans="7:12" x14ac:dyDescent="0.25">
      <c r="G243" s="118" t="str">
        <f>IFERROR(F243/(1+Formules!G243/100),"")</f>
        <v/>
      </c>
      <c r="H243" s="119" t="str">
        <f t="shared" si="4"/>
        <v/>
      </c>
      <c r="J243" s="126" t="str">
        <f>IFERROR(VLOOKUP(D:D,BDD!B:I,6,FALSE)*C243,"")</f>
        <v/>
      </c>
      <c r="K243" s="90" t="str">
        <f>IFERROR(VLOOKUP(D:D,BDD!B:I,7,FALSE)*C243,"")</f>
        <v/>
      </c>
      <c r="L243" s="127" t="str">
        <f>IFERROR(VLOOKUP(D:D,BDD!B:I,8,FALSE)*C243,"")</f>
        <v/>
      </c>
    </row>
    <row r="244" spans="7:12" x14ac:dyDescent="0.25">
      <c r="G244" s="118" t="str">
        <f>IFERROR(F244/(1+Formules!G244/100),"")</f>
        <v/>
      </c>
      <c r="H244" s="119" t="str">
        <f t="shared" si="4"/>
        <v/>
      </c>
      <c r="J244" s="126" t="str">
        <f>IFERROR(VLOOKUP(D:D,BDD!B:I,6,FALSE)*C244,"")</f>
        <v/>
      </c>
      <c r="K244" s="90" t="str">
        <f>IFERROR(VLOOKUP(D:D,BDD!B:I,7,FALSE)*C244,"")</f>
        <v/>
      </c>
      <c r="L244" s="127" t="str">
        <f>IFERROR(VLOOKUP(D:D,BDD!B:I,8,FALSE)*C244,"")</f>
        <v/>
      </c>
    </row>
    <row r="245" spans="7:12" x14ac:dyDescent="0.25">
      <c r="G245" s="118" t="str">
        <f>IFERROR(F245/(1+Formules!G245/100),"")</f>
        <v/>
      </c>
      <c r="H245" s="119" t="str">
        <f t="shared" si="4"/>
        <v/>
      </c>
      <c r="J245" s="126" t="str">
        <f>IFERROR(VLOOKUP(D:D,BDD!B:I,6,FALSE)*C245,"")</f>
        <v/>
      </c>
      <c r="K245" s="90" t="str">
        <f>IFERROR(VLOOKUP(D:D,BDD!B:I,7,FALSE)*C245,"")</f>
        <v/>
      </c>
      <c r="L245" s="127" t="str">
        <f>IFERROR(VLOOKUP(D:D,BDD!B:I,8,FALSE)*C245,"")</f>
        <v/>
      </c>
    </row>
    <row r="246" spans="7:12" x14ac:dyDescent="0.25">
      <c r="G246" s="118" t="str">
        <f>IFERROR(F246/(1+Formules!G246/100),"")</f>
        <v/>
      </c>
      <c r="H246" s="119" t="str">
        <f t="shared" si="4"/>
        <v/>
      </c>
      <c r="J246" s="126" t="str">
        <f>IFERROR(VLOOKUP(D:D,BDD!B:I,6,FALSE)*C246,"")</f>
        <v/>
      </c>
      <c r="K246" s="90" t="str">
        <f>IFERROR(VLOOKUP(D:D,BDD!B:I,7,FALSE)*C246,"")</f>
        <v/>
      </c>
      <c r="L246" s="127" t="str">
        <f>IFERROR(VLOOKUP(D:D,BDD!B:I,8,FALSE)*C246,"")</f>
        <v/>
      </c>
    </row>
    <row r="247" spans="7:12" x14ac:dyDescent="0.25">
      <c r="G247" s="118" t="str">
        <f>IFERROR(F247/(1+Formules!G247/100),"")</f>
        <v/>
      </c>
      <c r="H247" s="119" t="str">
        <f t="shared" si="4"/>
        <v/>
      </c>
      <c r="J247" s="126" t="str">
        <f>IFERROR(VLOOKUP(D:D,BDD!B:I,6,FALSE)*C247,"")</f>
        <v/>
      </c>
      <c r="K247" s="90" t="str">
        <f>IFERROR(VLOOKUP(D:D,BDD!B:I,7,FALSE)*C247,"")</f>
        <v/>
      </c>
      <c r="L247" s="127" t="str">
        <f>IFERROR(VLOOKUP(D:D,BDD!B:I,8,FALSE)*C247,"")</f>
        <v/>
      </c>
    </row>
    <row r="248" spans="7:12" x14ac:dyDescent="0.25">
      <c r="G248" s="118" t="str">
        <f>IFERROR(F248/(1+Formules!G248/100),"")</f>
        <v/>
      </c>
      <c r="H248" s="119" t="str">
        <f t="shared" si="4"/>
        <v/>
      </c>
      <c r="J248" s="126" t="str">
        <f>IFERROR(VLOOKUP(D:D,BDD!B:I,6,FALSE)*C248,"")</f>
        <v/>
      </c>
      <c r="K248" s="90" t="str">
        <f>IFERROR(VLOOKUP(D:D,BDD!B:I,7,FALSE)*C248,"")</f>
        <v/>
      </c>
      <c r="L248" s="127" t="str">
        <f>IFERROR(VLOOKUP(D:D,BDD!B:I,8,FALSE)*C248,"")</f>
        <v/>
      </c>
    </row>
    <row r="249" spans="7:12" x14ac:dyDescent="0.25">
      <c r="G249" s="118" t="str">
        <f>IFERROR(F249/(1+Formules!G249/100),"")</f>
        <v/>
      </c>
      <c r="H249" s="119" t="str">
        <f t="shared" si="4"/>
        <v/>
      </c>
      <c r="J249" s="126" t="str">
        <f>IFERROR(VLOOKUP(D:D,BDD!B:I,6,FALSE)*C249,"")</f>
        <v/>
      </c>
      <c r="K249" s="90" t="str">
        <f>IFERROR(VLOOKUP(D:D,BDD!B:I,7,FALSE)*C249,"")</f>
        <v/>
      </c>
      <c r="L249" s="127" t="str">
        <f>IFERROR(VLOOKUP(D:D,BDD!B:I,8,FALSE)*C249,"")</f>
        <v/>
      </c>
    </row>
    <row r="250" spans="7:12" x14ac:dyDescent="0.25">
      <c r="G250" s="118" t="str">
        <f>IFERROR(F250/(1+Formules!G250/100),"")</f>
        <v/>
      </c>
      <c r="H250" s="119" t="str">
        <f t="shared" si="4"/>
        <v/>
      </c>
      <c r="J250" s="126" t="str">
        <f>IFERROR(VLOOKUP(D:D,BDD!B:I,6,FALSE)*C250,"")</f>
        <v/>
      </c>
      <c r="K250" s="90" t="str">
        <f>IFERROR(VLOOKUP(D:D,BDD!B:I,7,FALSE)*C250,"")</f>
        <v/>
      </c>
      <c r="L250" s="127" t="str">
        <f>IFERROR(VLOOKUP(D:D,BDD!B:I,8,FALSE)*C250,"")</f>
        <v/>
      </c>
    </row>
    <row r="251" spans="7:12" x14ac:dyDescent="0.25">
      <c r="G251" s="118" t="str">
        <f>IFERROR(F251/(1+Formules!G251/100),"")</f>
        <v/>
      </c>
      <c r="H251" s="119" t="str">
        <f t="shared" si="4"/>
        <v/>
      </c>
      <c r="J251" s="126" t="str">
        <f>IFERROR(VLOOKUP(D:D,BDD!B:I,6,FALSE)*C251,"")</f>
        <v/>
      </c>
      <c r="K251" s="90" t="str">
        <f>IFERROR(VLOOKUP(D:D,BDD!B:I,7,FALSE)*C251,"")</f>
        <v/>
      </c>
      <c r="L251" s="127" t="str">
        <f>IFERROR(VLOOKUP(D:D,BDD!B:I,8,FALSE)*C251,"")</f>
        <v/>
      </c>
    </row>
    <row r="252" spans="7:12" x14ac:dyDescent="0.25">
      <c r="G252" s="118" t="str">
        <f>IFERROR(F252/(1+Formules!G252/100),"")</f>
        <v/>
      </c>
      <c r="H252" s="119" t="str">
        <f t="shared" si="4"/>
        <v/>
      </c>
      <c r="J252" s="126" t="str">
        <f>IFERROR(VLOOKUP(D:D,BDD!B:I,6,FALSE)*C252,"")</f>
        <v/>
      </c>
      <c r="K252" s="90" t="str">
        <f>IFERROR(VLOOKUP(D:D,BDD!B:I,7,FALSE)*C252,"")</f>
        <v/>
      </c>
      <c r="L252" s="127" t="str">
        <f>IFERROR(VLOOKUP(D:D,BDD!B:I,8,FALSE)*C252,"")</f>
        <v/>
      </c>
    </row>
    <row r="253" spans="7:12" x14ac:dyDescent="0.25">
      <c r="G253" s="118" t="str">
        <f>IFERROR(F253/(1+Formules!G253/100),"")</f>
        <v/>
      </c>
      <c r="H253" s="119" t="str">
        <f t="shared" si="4"/>
        <v/>
      </c>
      <c r="J253" s="126" t="str">
        <f>IFERROR(VLOOKUP(D:D,BDD!B:I,6,FALSE)*C253,"")</f>
        <v/>
      </c>
      <c r="K253" s="90" t="str">
        <f>IFERROR(VLOOKUP(D:D,BDD!B:I,7,FALSE)*C253,"")</f>
        <v/>
      </c>
      <c r="L253" s="127" t="str">
        <f>IFERROR(VLOOKUP(D:D,BDD!B:I,8,FALSE)*C253,"")</f>
        <v/>
      </c>
    </row>
    <row r="254" spans="7:12" x14ac:dyDescent="0.25">
      <c r="G254" s="118" t="str">
        <f>IFERROR(F254/(1+Formules!G254/100),"")</f>
        <v/>
      </c>
      <c r="H254" s="119" t="str">
        <f t="shared" si="4"/>
        <v/>
      </c>
      <c r="J254" s="126" t="str">
        <f>IFERROR(VLOOKUP(D:D,BDD!B:I,6,FALSE)*C254,"")</f>
        <v/>
      </c>
      <c r="K254" s="90" t="str">
        <f>IFERROR(VLOOKUP(D:D,BDD!B:I,7,FALSE)*C254,"")</f>
        <v/>
      </c>
      <c r="L254" s="127" t="str">
        <f>IFERROR(VLOOKUP(D:D,BDD!B:I,8,FALSE)*C254,"")</f>
        <v/>
      </c>
    </row>
    <row r="255" spans="7:12" x14ac:dyDescent="0.25">
      <c r="G255" s="118" t="str">
        <f>IFERROR(F255/(1+Formules!G255/100),"")</f>
        <v/>
      </c>
      <c r="H255" s="119" t="str">
        <f t="shared" si="4"/>
        <v/>
      </c>
      <c r="J255" s="126" t="str">
        <f>IFERROR(VLOOKUP(D:D,BDD!B:I,6,FALSE)*C255,"")</f>
        <v/>
      </c>
      <c r="K255" s="90" t="str">
        <f>IFERROR(VLOOKUP(D:D,BDD!B:I,7,FALSE)*C255,"")</f>
        <v/>
      </c>
      <c r="L255" s="127" t="str">
        <f>IFERROR(VLOOKUP(D:D,BDD!B:I,8,FALSE)*C255,"")</f>
        <v/>
      </c>
    </row>
    <row r="256" spans="7:12" x14ac:dyDescent="0.25">
      <c r="G256" s="118" t="str">
        <f>IFERROR(F256/(1+Formules!G256/100),"")</f>
        <v/>
      </c>
      <c r="H256" s="119" t="str">
        <f t="shared" si="4"/>
        <v/>
      </c>
      <c r="J256" s="126" t="str">
        <f>IFERROR(VLOOKUP(D:D,BDD!B:I,6,FALSE)*C256,"")</f>
        <v/>
      </c>
      <c r="K256" s="90" t="str">
        <f>IFERROR(VLOOKUP(D:D,BDD!B:I,7,FALSE)*C256,"")</f>
        <v/>
      </c>
      <c r="L256" s="127" t="str">
        <f>IFERROR(VLOOKUP(D:D,BDD!B:I,8,FALSE)*C256,"")</f>
        <v/>
      </c>
    </row>
    <row r="257" spans="7:12" x14ac:dyDescent="0.25">
      <c r="G257" s="118" t="str">
        <f>IFERROR(F257/(1+Formules!G257/100),"")</f>
        <v/>
      </c>
      <c r="H257" s="119" t="str">
        <f t="shared" si="4"/>
        <v/>
      </c>
      <c r="J257" s="126" t="str">
        <f>IFERROR(VLOOKUP(D:D,BDD!B:I,6,FALSE)*C257,"")</f>
        <v/>
      </c>
      <c r="K257" s="90" t="str">
        <f>IFERROR(VLOOKUP(D:D,BDD!B:I,7,FALSE)*C257,"")</f>
        <v/>
      </c>
      <c r="L257" s="127" t="str">
        <f>IFERROR(VLOOKUP(D:D,BDD!B:I,8,FALSE)*C257,"")</f>
        <v/>
      </c>
    </row>
    <row r="258" spans="7:12" x14ac:dyDescent="0.25">
      <c r="G258" s="118" t="str">
        <f>IFERROR(F258/(1+Formules!G258/100),"")</f>
        <v/>
      </c>
      <c r="H258" s="119" t="str">
        <f t="shared" si="4"/>
        <v/>
      </c>
      <c r="J258" s="126" t="str">
        <f>IFERROR(VLOOKUP(D:D,BDD!B:I,6,FALSE)*C258,"")</f>
        <v/>
      </c>
      <c r="K258" s="90" t="str">
        <f>IFERROR(VLOOKUP(D:D,BDD!B:I,7,FALSE)*C258,"")</f>
        <v/>
      </c>
      <c r="L258" s="127" t="str">
        <f>IFERROR(VLOOKUP(D:D,BDD!B:I,8,FALSE)*C258,"")</f>
        <v/>
      </c>
    </row>
    <row r="259" spans="7:12" x14ac:dyDescent="0.25">
      <c r="G259" s="118" t="str">
        <f>IFERROR(F259/(1+Formules!G259/100),"")</f>
        <v/>
      </c>
      <c r="H259" s="119" t="str">
        <f t="shared" si="4"/>
        <v/>
      </c>
      <c r="J259" s="126" t="str">
        <f>IFERROR(VLOOKUP(D:D,BDD!B:I,6,FALSE)*C259,"")</f>
        <v/>
      </c>
      <c r="K259" s="90" t="str">
        <f>IFERROR(VLOOKUP(D:D,BDD!B:I,7,FALSE)*C259,"")</f>
        <v/>
      </c>
      <c r="L259" s="127" t="str">
        <f>IFERROR(VLOOKUP(D:D,BDD!B:I,8,FALSE)*C259,"")</f>
        <v/>
      </c>
    </row>
    <row r="260" spans="7:12" x14ac:dyDescent="0.25">
      <c r="G260" s="118" t="str">
        <f>IFERROR(F260/(1+Formules!G260/100),"")</f>
        <v/>
      </c>
      <c r="H260" s="119" t="str">
        <f t="shared" si="4"/>
        <v/>
      </c>
      <c r="J260" s="126" t="str">
        <f>IFERROR(VLOOKUP(D:D,BDD!B:I,6,FALSE)*C260,"")</f>
        <v/>
      </c>
      <c r="K260" s="90" t="str">
        <f>IFERROR(VLOOKUP(D:D,BDD!B:I,7,FALSE)*C260,"")</f>
        <v/>
      </c>
      <c r="L260" s="127" t="str">
        <f>IFERROR(VLOOKUP(D:D,BDD!B:I,8,FALSE)*C260,"")</f>
        <v/>
      </c>
    </row>
    <row r="261" spans="7:12" x14ac:dyDescent="0.25">
      <c r="G261" s="118" t="str">
        <f>IFERROR(F261/(1+Formules!G261/100),"")</f>
        <v/>
      </c>
      <c r="H261" s="119" t="str">
        <f t="shared" si="4"/>
        <v/>
      </c>
      <c r="J261" s="126" t="str">
        <f>IFERROR(VLOOKUP(D:D,BDD!B:I,6,FALSE)*C261,"")</f>
        <v/>
      </c>
      <c r="K261" s="90" t="str">
        <f>IFERROR(VLOOKUP(D:D,BDD!B:I,7,FALSE)*C261,"")</f>
        <v/>
      </c>
      <c r="L261" s="127" t="str">
        <f>IFERROR(VLOOKUP(D:D,BDD!B:I,8,FALSE)*C261,"")</f>
        <v/>
      </c>
    </row>
    <row r="262" spans="7:12" x14ac:dyDescent="0.25">
      <c r="G262" s="118" t="str">
        <f>IFERROR(F262/(1+Formules!G262/100),"")</f>
        <v/>
      </c>
      <c r="H262" s="119" t="str">
        <f t="shared" si="4"/>
        <v/>
      </c>
      <c r="J262" s="126" t="str">
        <f>IFERROR(VLOOKUP(D:D,BDD!B:I,6,FALSE)*C262,"")</f>
        <v/>
      </c>
      <c r="K262" s="90" t="str">
        <f>IFERROR(VLOOKUP(D:D,BDD!B:I,7,FALSE)*C262,"")</f>
        <v/>
      </c>
      <c r="L262" s="127" t="str">
        <f>IFERROR(VLOOKUP(D:D,BDD!B:I,8,FALSE)*C262,"")</f>
        <v/>
      </c>
    </row>
    <row r="263" spans="7:12" x14ac:dyDescent="0.25">
      <c r="G263" s="118" t="str">
        <f>IFERROR(F263/(1+Formules!G263/100),"")</f>
        <v/>
      </c>
      <c r="H263" s="119" t="str">
        <f t="shared" si="4"/>
        <v/>
      </c>
      <c r="J263" s="126" t="str">
        <f>IFERROR(VLOOKUP(D:D,BDD!B:I,6,FALSE)*C263,"")</f>
        <v/>
      </c>
      <c r="K263" s="90" t="str">
        <f>IFERROR(VLOOKUP(D:D,BDD!B:I,7,FALSE)*C263,"")</f>
        <v/>
      </c>
      <c r="L263" s="127" t="str">
        <f>IFERROR(VLOOKUP(D:D,BDD!B:I,8,FALSE)*C263,"")</f>
        <v/>
      </c>
    </row>
    <row r="264" spans="7:12" x14ac:dyDescent="0.25">
      <c r="G264" s="118" t="str">
        <f>IFERROR(F264/(1+Formules!G264/100),"")</f>
        <v/>
      </c>
      <c r="H264" s="119" t="str">
        <f t="shared" si="4"/>
        <v/>
      </c>
      <c r="J264" s="126" t="str">
        <f>IFERROR(VLOOKUP(D:D,BDD!B:I,6,FALSE)*C264,"")</f>
        <v/>
      </c>
      <c r="K264" s="90" t="str">
        <f>IFERROR(VLOOKUP(D:D,BDD!B:I,7,FALSE)*C264,"")</f>
        <v/>
      </c>
      <c r="L264" s="127" t="str">
        <f>IFERROR(VLOOKUP(D:D,BDD!B:I,8,FALSE)*C264,"")</f>
        <v/>
      </c>
    </row>
    <row r="265" spans="7:12" x14ac:dyDescent="0.25">
      <c r="G265" s="118" t="str">
        <f>IFERROR(F265/(1+Formules!G265/100),"")</f>
        <v/>
      </c>
      <c r="H265" s="119" t="str">
        <f t="shared" si="4"/>
        <v/>
      </c>
      <c r="J265" s="126" t="str">
        <f>IFERROR(VLOOKUP(D:D,BDD!B:I,6,FALSE)*C265,"")</f>
        <v/>
      </c>
      <c r="K265" s="90" t="str">
        <f>IFERROR(VLOOKUP(D:D,BDD!B:I,7,FALSE)*C265,"")</f>
        <v/>
      </c>
      <c r="L265" s="127" t="str">
        <f>IFERROR(VLOOKUP(D:D,BDD!B:I,8,FALSE)*C265,"")</f>
        <v/>
      </c>
    </row>
    <row r="266" spans="7:12" x14ac:dyDescent="0.25">
      <c r="G266" s="118" t="str">
        <f>IFERROR(F266/(1+Formules!G266/100),"")</f>
        <v/>
      </c>
      <c r="H266" s="119" t="str">
        <f t="shared" ref="H266:H329" si="5">IFERROR(F266-G266,"")</f>
        <v/>
      </c>
      <c r="J266" s="126" t="str">
        <f>IFERROR(VLOOKUP(D:D,BDD!B:I,6,FALSE)*C266,"")</f>
        <v/>
      </c>
      <c r="K266" s="90" t="str">
        <f>IFERROR(VLOOKUP(D:D,BDD!B:I,7,FALSE)*C266,"")</f>
        <v/>
      </c>
      <c r="L266" s="127" t="str">
        <f>IFERROR(VLOOKUP(D:D,BDD!B:I,8,FALSE)*C266,"")</f>
        <v/>
      </c>
    </row>
    <row r="267" spans="7:12" x14ac:dyDescent="0.25">
      <c r="G267" s="118" t="str">
        <f>IFERROR(F267/(1+Formules!G267/100),"")</f>
        <v/>
      </c>
      <c r="H267" s="119" t="str">
        <f t="shared" si="5"/>
        <v/>
      </c>
      <c r="J267" s="126" t="str">
        <f>IFERROR(VLOOKUP(D:D,BDD!B:I,6,FALSE)*C267,"")</f>
        <v/>
      </c>
      <c r="K267" s="90" t="str">
        <f>IFERROR(VLOOKUP(D:D,BDD!B:I,7,FALSE)*C267,"")</f>
        <v/>
      </c>
      <c r="L267" s="127" t="str">
        <f>IFERROR(VLOOKUP(D:D,BDD!B:I,8,FALSE)*C267,"")</f>
        <v/>
      </c>
    </row>
    <row r="268" spans="7:12" x14ac:dyDescent="0.25">
      <c r="G268" s="118" t="str">
        <f>IFERROR(F268/(1+Formules!G268/100),"")</f>
        <v/>
      </c>
      <c r="H268" s="119" t="str">
        <f t="shared" si="5"/>
        <v/>
      </c>
      <c r="J268" s="126" t="str">
        <f>IFERROR(VLOOKUP(D:D,BDD!B:I,6,FALSE)*C268,"")</f>
        <v/>
      </c>
      <c r="K268" s="90" t="str">
        <f>IFERROR(VLOOKUP(D:D,BDD!B:I,7,FALSE)*C268,"")</f>
        <v/>
      </c>
      <c r="L268" s="127" t="str">
        <f>IFERROR(VLOOKUP(D:D,BDD!B:I,8,FALSE)*C268,"")</f>
        <v/>
      </c>
    </row>
    <row r="269" spans="7:12" x14ac:dyDescent="0.25">
      <c r="G269" s="118" t="str">
        <f>IFERROR(F269/(1+Formules!G269/100),"")</f>
        <v/>
      </c>
      <c r="H269" s="119" t="str">
        <f t="shared" si="5"/>
        <v/>
      </c>
      <c r="J269" s="126" t="str">
        <f>IFERROR(VLOOKUP(D:D,BDD!B:I,6,FALSE)*C269,"")</f>
        <v/>
      </c>
      <c r="K269" s="90" t="str">
        <f>IFERROR(VLOOKUP(D:D,BDD!B:I,7,FALSE)*C269,"")</f>
        <v/>
      </c>
      <c r="L269" s="127" t="str">
        <f>IFERROR(VLOOKUP(D:D,BDD!B:I,8,FALSE)*C269,"")</f>
        <v/>
      </c>
    </row>
    <row r="270" spans="7:12" x14ac:dyDescent="0.25">
      <c r="G270" s="118" t="str">
        <f>IFERROR(F270/(1+Formules!G270/100),"")</f>
        <v/>
      </c>
      <c r="H270" s="119" t="str">
        <f t="shared" si="5"/>
        <v/>
      </c>
      <c r="J270" s="126" t="str">
        <f>IFERROR(VLOOKUP(D:D,BDD!B:I,6,FALSE)*C270,"")</f>
        <v/>
      </c>
      <c r="K270" s="90" t="str">
        <f>IFERROR(VLOOKUP(D:D,BDD!B:I,7,FALSE)*C270,"")</f>
        <v/>
      </c>
      <c r="L270" s="127" t="str">
        <f>IFERROR(VLOOKUP(D:D,BDD!B:I,8,FALSE)*C270,"")</f>
        <v/>
      </c>
    </row>
    <row r="271" spans="7:12" x14ac:dyDescent="0.25">
      <c r="G271" s="118" t="str">
        <f>IFERROR(F271/(1+Formules!G271/100),"")</f>
        <v/>
      </c>
      <c r="H271" s="119" t="str">
        <f t="shared" si="5"/>
        <v/>
      </c>
      <c r="J271" s="126" t="str">
        <f>IFERROR(VLOOKUP(D:D,BDD!B:I,6,FALSE)*C271,"")</f>
        <v/>
      </c>
      <c r="K271" s="90" t="str">
        <f>IFERROR(VLOOKUP(D:D,BDD!B:I,7,FALSE)*C271,"")</f>
        <v/>
      </c>
      <c r="L271" s="127" t="str">
        <f>IFERROR(VLOOKUP(D:D,BDD!B:I,8,FALSE)*C271,"")</f>
        <v/>
      </c>
    </row>
    <row r="272" spans="7:12" x14ac:dyDescent="0.25">
      <c r="G272" s="118" t="str">
        <f>IFERROR(F272/(1+Formules!G272/100),"")</f>
        <v/>
      </c>
      <c r="H272" s="119" t="str">
        <f t="shared" si="5"/>
        <v/>
      </c>
      <c r="J272" s="126" t="str">
        <f>IFERROR(VLOOKUP(D:D,BDD!B:I,6,FALSE)*C272,"")</f>
        <v/>
      </c>
      <c r="K272" s="90" t="str">
        <f>IFERROR(VLOOKUP(D:D,BDD!B:I,7,FALSE)*C272,"")</f>
        <v/>
      </c>
      <c r="L272" s="127" t="str">
        <f>IFERROR(VLOOKUP(D:D,BDD!B:I,8,FALSE)*C272,"")</f>
        <v/>
      </c>
    </row>
    <row r="273" spans="7:12" x14ac:dyDescent="0.25">
      <c r="G273" s="118" t="str">
        <f>IFERROR(F273/(1+Formules!G273/100),"")</f>
        <v/>
      </c>
      <c r="H273" s="119" t="str">
        <f t="shared" si="5"/>
        <v/>
      </c>
      <c r="J273" s="126" t="str">
        <f>IFERROR(VLOOKUP(D:D,BDD!B:I,6,FALSE)*C273,"")</f>
        <v/>
      </c>
      <c r="K273" s="90" t="str">
        <f>IFERROR(VLOOKUP(D:D,BDD!B:I,7,FALSE)*C273,"")</f>
        <v/>
      </c>
      <c r="L273" s="127" t="str">
        <f>IFERROR(VLOOKUP(D:D,BDD!B:I,8,FALSE)*C273,"")</f>
        <v/>
      </c>
    </row>
    <row r="274" spans="7:12" x14ac:dyDescent="0.25">
      <c r="G274" s="118" t="str">
        <f>IFERROR(F274/(1+Formules!G274/100),"")</f>
        <v/>
      </c>
      <c r="H274" s="119" t="str">
        <f t="shared" si="5"/>
        <v/>
      </c>
      <c r="J274" s="126" t="str">
        <f>IFERROR(VLOOKUP(D:D,BDD!B:I,6,FALSE)*C274,"")</f>
        <v/>
      </c>
      <c r="K274" s="90" t="str">
        <f>IFERROR(VLOOKUP(D:D,BDD!B:I,7,FALSE)*C274,"")</f>
        <v/>
      </c>
      <c r="L274" s="127" t="str">
        <f>IFERROR(VLOOKUP(D:D,BDD!B:I,8,FALSE)*C274,"")</f>
        <v/>
      </c>
    </row>
    <row r="275" spans="7:12" x14ac:dyDescent="0.25">
      <c r="G275" s="118" t="str">
        <f>IFERROR(F275/(1+Formules!G275/100),"")</f>
        <v/>
      </c>
      <c r="H275" s="119" t="str">
        <f t="shared" si="5"/>
        <v/>
      </c>
      <c r="J275" s="126" t="str">
        <f>IFERROR(VLOOKUP(D:D,BDD!B:I,6,FALSE)*C275,"")</f>
        <v/>
      </c>
      <c r="K275" s="90" t="str">
        <f>IFERROR(VLOOKUP(D:D,BDD!B:I,7,FALSE)*C275,"")</f>
        <v/>
      </c>
      <c r="L275" s="127" t="str">
        <f>IFERROR(VLOOKUP(D:D,BDD!B:I,8,FALSE)*C275,"")</f>
        <v/>
      </c>
    </row>
    <row r="276" spans="7:12" x14ac:dyDescent="0.25">
      <c r="G276" s="118" t="str">
        <f>IFERROR(F276/(1+Formules!G276/100),"")</f>
        <v/>
      </c>
      <c r="H276" s="119" t="str">
        <f t="shared" si="5"/>
        <v/>
      </c>
      <c r="J276" s="126" t="str">
        <f>IFERROR(VLOOKUP(D:D,BDD!B:I,6,FALSE)*C276,"")</f>
        <v/>
      </c>
      <c r="K276" s="90" t="str">
        <f>IFERROR(VLOOKUP(D:D,BDD!B:I,7,FALSE)*C276,"")</f>
        <v/>
      </c>
      <c r="L276" s="127" t="str">
        <f>IFERROR(VLOOKUP(D:D,BDD!B:I,8,FALSE)*C276,"")</f>
        <v/>
      </c>
    </row>
    <row r="277" spans="7:12" x14ac:dyDescent="0.25">
      <c r="G277" s="118" t="str">
        <f>IFERROR(F277/(1+Formules!G277/100),"")</f>
        <v/>
      </c>
      <c r="H277" s="119" t="str">
        <f t="shared" si="5"/>
        <v/>
      </c>
      <c r="J277" s="126" t="str">
        <f>IFERROR(VLOOKUP(D:D,BDD!B:I,6,FALSE)*C277,"")</f>
        <v/>
      </c>
      <c r="K277" s="90" t="str">
        <f>IFERROR(VLOOKUP(D:D,BDD!B:I,7,FALSE)*C277,"")</f>
        <v/>
      </c>
      <c r="L277" s="127" t="str">
        <f>IFERROR(VLOOKUP(D:D,BDD!B:I,8,FALSE)*C277,"")</f>
        <v/>
      </c>
    </row>
    <row r="278" spans="7:12" x14ac:dyDescent="0.25">
      <c r="G278" s="118" t="str">
        <f>IFERROR(F278/(1+Formules!G278/100),"")</f>
        <v/>
      </c>
      <c r="H278" s="119" t="str">
        <f t="shared" si="5"/>
        <v/>
      </c>
      <c r="J278" s="126" t="str">
        <f>IFERROR(VLOOKUP(D:D,BDD!B:I,6,FALSE)*C278,"")</f>
        <v/>
      </c>
      <c r="K278" s="90" t="str">
        <f>IFERROR(VLOOKUP(D:D,BDD!B:I,7,FALSE)*C278,"")</f>
        <v/>
      </c>
      <c r="L278" s="127" t="str">
        <f>IFERROR(VLOOKUP(D:D,BDD!B:I,8,FALSE)*C278,"")</f>
        <v/>
      </c>
    </row>
    <row r="279" spans="7:12" x14ac:dyDescent="0.25">
      <c r="G279" s="118" t="str">
        <f>IFERROR(F279/(1+Formules!G279/100),"")</f>
        <v/>
      </c>
      <c r="H279" s="119" t="str">
        <f t="shared" si="5"/>
        <v/>
      </c>
      <c r="J279" s="126" t="str">
        <f>IFERROR(VLOOKUP(D:D,BDD!B:I,6,FALSE)*C279,"")</f>
        <v/>
      </c>
      <c r="K279" s="90" t="str">
        <f>IFERROR(VLOOKUP(D:D,BDD!B:I,7,FALSE)*C279,"")</f>
        <v/>
      </c>
      <c r="L279" s="127" t="str">
        <f>IFERROR(VLOOKUP(D:D,BDD!B:I,8,FALSE)*C279,"")</f>
        <v/>
      </c>
    </row>
    <row r="280" spans="7:12" x14ac:dyDescent="0.25">
      <c r="G280" s="118" t="str">
        <f>IFERROR(F280/(1+Formules!G280/100),"")</f>
        <v/>
      </c>
      <c r="H280" s="119" t="str">
        <f t="shared" si="5"/>
        <v/>
      </c>
      <c r="J280" s="126" t="str">
        <f>IFERROR(VLOOKUP(D:D,BDD!B:I,6,FALSE)*C280,"")</f>
        <v/>
      </c>
      <c r="K280" s="90" t="str">
        <f>IFERROR(VLOOKUP(D:D,BDD!B:I,7,FALSE)*C280,"")</f>
        <v/>
      </c>
      <c r="L280" s="127" t="str">
        <f>IFERROR(VLOOKUP(D:D,BDD!B:I,8,FALSE)*C280,"")</f>
        <v/>
      </c>
    </row>
    <row r="281" spans="7:12" x14ac:dyDescent="0.25">
      <c r="G281" s="118" t="str">
        <f>IFERROR(F281/(1+Formules!G281/100),"")</f>
        <v/>
      </c>
      <c r="H281" s="119" t="str">
        <f t="shared" si="5"/>
        <v/>
      </c>
      <c r="J281" s="126" t="str">
        <f>IFERROR(VLOOKUP(D:D,BDD!B:I,6,FALSE)*C281,"")</f>
        <v/>
      </c>
      <c r="K281" s="90" t="str">
        <f>IFERROR(VLOOKUP(D:D,BDD!B:I,7,FALSE)*C281,"")</f>
        <v/>
      </c>
      <c r="L281" s="127" t="str">
        <f>IFERROR(VLOOKUP(D:D,BDD!B:I,8,FALSE)*C281,"")</f>
        <v/>
      </c>
    </row>
    <row r="282" spans="7:12" x14ac:dyDescent="0.25">
      <c r="G282" s="118" t="str">
        <f>IFERROR(F282/(1+Formules!G282/100),"")</f>
        <v/>
      </c>
      <c r="H282" s="119" t="str">
        <f t="shared" si="5"/>
        <v/>
      </c>
      <c r="J282" s="126" t="str">
        <f>IFERROR(VLOOKUP(D:D,BDD!B:I,6,FALSE)*C282,"")</f>
        <v/>
      </c>
      <c r="K282" s="90" t="str">
        <f>IFERROR(VLOOKUP(D:D,BDD!B:I,7,FALSE)*C282,"")</f>
        <v/>
      </c>
      <c r="L282" s="127" t="str">
        <f>IFERROR(VLOOKUP(D:D,BDD!B:I,8,FALSE)*C282,"")</f>
        <v/>
      </c>
    </row>
    <row r="283" spans="7:12" x14ac:dyDescent="0.25">
      <c r="G283" s="118" t="str">
        <f>IFERROR(F283/(1+Formules!G283/100),"")</f>
        <v/>
      </c>
      <c r="H283" s="119" t="str">
        <f t="shared" si="5"/>
        <v/>
      </c>
      <c r="J283" s="126" t="str">
        <f>IFERROR(VLOOKUP(D:D,BDD!B:I,6,FALSE)*C283,"")</f>
        <v/>
      </c>
      <c r="K283" s="90" t="str">
        <f>IFERROR(VLOOKUP(D:D,BDD!B:I,7,FALSE)*C283,"")</f>
        <v/>
      </c>
      <c r="L283" s="127" t="str">
        <f>IFERROR(VLOOKUP(D:D,BDD!B:I,8,FALSE)*C283,"")</f>
        <v/>
      </c>
    </row>
    <row r="284" spans="7:12" x14ac:dyDescent="0.25">
      <c r="G284" s="118" t="str">
        <f>IFERROR(F284/(1+Formules!G284/100),"")</f>
        <v/>
      </c>
      <c r="H284" s="119" t="str">
        <f t="shared" si="5"/>
        <v/>
      </c>
      <c r="J284" s="126" t="str">
        <f>IFERROR(VLOOKUP(D:D,BDD!B:I,6,FALSE)*C284,"")</f>
        <v/>
      </c>
      <c r="K284" s="90" t="str">
        <f>IFERROR(VLOOKUP(D:D,BDD!B:I,7,FALSE)*C284,"")</f>
        <v/>
      </c>
      <c r="L284" s="127" t="str">
        <f>IFERROR(VLOOKUP(D:D,BDD!B:I,8,FALSE)*C284,"")</f>
        <v/>
      </c>
    </row>
    <row r="285" spans="7:12" x14ac:dyDescent="0.25">
      <c r="G285" s="118" t="str">
        <f>IFERROR(F285/(1+Formules!G285/100),"")</f>
        <v/>
      </c>
      <c r="H285" s="119" t="str">
        <f t="shared" si="5"/>
        <v/>
      </c>
      <c r="J285" s="126" t="str">
        <f>IFERROR(VLOOKUP(D:D,BDD!B:I,6,FALSE)*C285,"")</f>
        <v/>
      </c>
      <c r="K285" s="90" t="str">
        <f>IFERROR(VLOOKUP(D:D,BDD!B:I,7,FALSE)*C285,"")</f>
        <v/>
      </c>
      <c r="L285" s="127" t="str">
        <f>IFERROR(VLOOKUP(D:D,BDD!B:I,8,FALSE)*C285,"")</f>
        <v/>
      </c>
    </row>
    <row r="286" spans="7:12" x14ac:dyDescent="0.25">
      <c r="G286" s="118" t="str">
        <f>IFERROR(F286/(1+Formules!G286/100),"")</f>
        <v/>
      </c>
      <c r="H286" s="119" t="str">
        <f t="shared" si="5"/>
        <v/>
      </c>
      <c r="J286" s="126" t="str">
        <f>IFERROR(VLOOKUP(D:D,BDD!B:I,6,FALSE)*C286,"")</f>
        <v/>
      </c>
      <c r="K286" s="90" t="str">
        <f>IFERROR(VLOOKUP(D:D,BDD!B:I,7,FALSE)*C286,"")</f>
        <v/>
      </c>
      <c r="L286" s="127" t="str">
        <f>IFERROR(VLOOKUP(D:D,BDD!B:I,8,FALSE)*C286,"")</f>
        <v/>
      </c>
    </row>
    <row r="287" spans="7:12" x14ac:dyDescent="0.25">
      <c r="G287" s="118" t="str">
        <f>IFERROR(F287/(1+Formules!G287/100),"")</f>
        <v/>
      </c>
      <c r="H287" s="119" t="str">
        <f t="shared" si="5"/>
        <v/>
      </c>
      <c r="J287" s="126" t="str">
        <f>IFERROR(VLOOKUP(D:D,BDD!B:I,6,FALSE)*C287,"")</f>
        <v/>
      </c>
      <c r="K287" s="90" t="str">
        <f>IFERROR(VLOOKUP(D:D,BDD!B:I,7,FALSE)*C287,"")</f>
        <v/>
      </c>
      <c r="L287" s="127" t="str">
        <f>IFERROR(VLOOKUP(D:D,BDD!B:I,8,FALSE)*C287,"")</f>
        <v/>
      </c>
    </row>
    <row r="288" spans="7:12" x14ac:dyDescent="0.25">
      <c r="G288" s="118" t="str">
        <f>IFERROR(F288/(1+Formules!G288/100),"")</f>
        <v/>
      </c>
      <c r="H288" s="119" t="str">
        <f t="shared" si="5"/>
        <v/>
      </c>
      <c r="J288" s="126" t="str">
        <f>IFERROR(VLOOKUP(D:D,BDD!B:I,6,FALSE)*C288,"")</f>
        <v/>
      </c>
      <c r="K288" s="90" t="str">
        <f>IFERROR(VLOOKUP(D:D,BDD!B:I,7,FALSE)*C288,"")</f>
        <v/>
      </c>
      <c r="L288" s="127" t="str">
        <f>IFERROR(VLOOKUP(D:D,BDD!B:I,8,FALSE)*C288,"")</f>
        <v/>
      </c>
    </row>
    <row r="289" spans="7:12" x14ac:dyDescent="0.25">
      <c r="G289" s="118" t="str">
        <f>IFERROR(F289/(1+Formules!G289/100),"")</f>
        <v/>
      </c>
      <c r="H289" s="119" t="str">
        <f t="shared" si="5"/>
        <v/>
      </c>
      <c r="J289" s="126" t="str">
        <f>IFERROR(VLOOKUP(D:D,BDD!B:I,6,FALSE)*C289,"")</f>
        <v/>
      </c>
      <c r="K289" s="90" t="str">
        <f>IFERROR(VLOOKUP(D:D,BDD!B:I,7,FALSE)*C289,"")</f>
        <v/>
      </c>
      <c r="L289" s="127" t="str">
        <f>IFERROR(VLOOKUP(D:D,BDD!B:I,8,FALSE)*C289,"")</f>
        <v/>
      </c>
    </row>
    <row r="290" spans="7:12" x14ac:dyDescent="0.25">
      <c r="G290" s="118" t="str">
        <f>IFERROR(F290/(1+Formules!G290/100),"")</f>
        <v/>
      </c>
      <c r="H290" s="119" t="str">
        <f t="shared" si="5"/>
        <v/>
      </c>
      <c r="J290" s="126" t="str">
        <f>IFERROR(VLOOKUP(D:D,BDD!B:I,6,FALSE)*C290,"")</f>
        <v/>
      </c>
      <c r="K290" s="90" t="str">
        <f>IFERROR(VLOOKUP(D:D,BDD!B:I,7,FALSE)*C290,"")</f>
        <v/>
      </c>
      <c r="L290" s="127" t="str">
        <f>IFERROR(VLOOKUP(D:D,BDD!B:I,8,FALSE)*C290,"")</f>
        <v/>
      </c>
    </row>
    <row r="291" spans="7:12" x14ac:dyDescent="0.25">
      <c r="G291" s="118" t="str">
        <f>IFERROR(F291/(1+Formules!G291/100),"")</f>
        <v/>
      </c>
      <c r="H291" s="119" t="str">
        <f t="shared" si="5"/>
        <v/>
      </c>
      <c r="J291" s="126" t="str">
        <f>IFERROR(VLOOKUP(D:D,BDD!B:I,6,FALSE)*C291,"")</f>
        <v/>
      </c>
      <c r="K291" s="90" t="str">
        <f>IFERROR(VLOOKUP(D:D,BDD!B:I,7,FALSE)*C291,"")</f>
        <v/>
      </c>
      <c r="L291" s="127" t="str">
        <f>IFERROR(VLOOKUP(D:D,BDD!B:I,8,FALSE)*C291,"")</f>
        <v/>
      </c>
    </row>
    <row r="292" spans="7:12" x14ac:dyDescent="0.25">
      <c r="G292" s="118" t="str">
        <f>IFERROR(F292/(1+Formules!G292/100),"")</f>
        <v/>
      </c>
      <c r="H292" s="119" t="str">
        <f t="shared" si="5"/>
        <v/>
      </c>
      <c r="J292" s="126" t="str">
        <f>IFERROR(VLOOKUP(D:D,BDD!B:I,6,FALSE)*C292,"")</f>
        <v/>
      </c>
      <c r="K292" s="90" t="str">
        <f>IFERROR(VLOOKUP(D:D,BDD!B:I,7,FALSE)*C292,"")</f>
        <v/>
      </c>
      <c r="L292" s="127" t="str">
        <f>IFERROR(VLOOKUP(D:D,BDD!B:I,8,FALSE)*C292,"")</f>
        <v/>
      </c>
    </row>
    <row r="293" spans="7:12" x14ac:dyDescent="0.25">
      <c r="G293" s="118" t="str">
        <f>IFERROR(F293/(1+Formules!G293/100),"")</f>
        <v/>
      </c>
      <c r="H293" s="119" t="str">
        <f t="shared" si="5"/>
        <v/>
      </c>
      <c r="J293" s="126" t="str">
        <f>IFERROR(VLOOKUP(D:D,BDD!B:I,6,FALSE)*C293,"")</f>
        <v/>
      </c>
      <c r="K293" s="90" t="str">
        <f>IFERROR(VLOOKUP(D:D,BDD!B:I,7,FALSE)*C293,"")</f>
        <v/>
      </c>
      <c r="L293" s="127" t="str">
        <f>IFERROR(VLOOKUP(D:D,BDD!B:I,8,FALSE)*C293,"")</f>
        <v/>
      </c>
    </row>
    <row r="294" spans="7:12" x14ac:dyDescent="0.25">
      <c r="G294" s="118" t="str">
        <f>IFERROR(F294/(1+Formules!G294/100),"")</f>
        <v/>
      </c>
      <c r="H294" s="119" t="str">
        <f t="shared" si="5"/>
        <v/>
      </c>
      <c r="J294" s="126" t="str">
        <f>IFERROR(VLOOKUP(D:D,BDD!B:I,6,FALSE)*C294,"")</f>
        <v/>
      </c>
      <c r="K294" s="90" t="str">
        <f>IFERROR(VLOOKUP(D:D,BDD!B:I,7,FALSE)*C294,"")</f>
        <v/>
      </c>
      <c r="L294" s="127" t="str">
        <f>IFERROR(VLOOKUP(D:D,BDD!B:I,8,FALSE)*C294,"")</f>
        <v/>
      </c>
    </row>
    <row r="295" spans="7:12" x14ac:dyDescent="0.25">
      <c r="G295" s="118" t="str">
        <f>IFERROR(F295/(1+Formules!G295/100),"")</f>
        <v/>
      </c>
      <c r="H295" s="119" t="str">
        <f t="shared" si="5"/>
        <v/>
      </c>
      <c r="J295" s="126" t="str">
        <f>IFERROR(VLOOKUP(D:D,BDD!B:I,6,FALSE)*C295,"")</f>
        <v/>
      </c>
      <c r="K295" s="90" t="str">
        <f>IFERROR(VLOOKUP(D:D,BDD!B:I,7,FALSE)*C295,"")</f>
        <v/>
      </c>
      <c r="L295" s="127" t="str">
        <f>IFERROR(VLOOKUP(D:D,BDD!B:I,8,FALSE)*C295,"")</f>
        <v/>
      </c>
    </row>
    <row r="296" spans="7:12" x14ac:dyDescent="0.25">
      <c r="G296" s="118" t="str">
        <f>IFERROR(F296/(1+Formules!G296/100),"")</f>
        <v/>
      </c>
      <c r="H296" s="119" t="str">
        <f t="shared" si="5"/>
        <v/>
      </c>
      <c r="J296" s="126" t="str">
        <f>IFERROR(VLOOKUP(D:D,BDD!B:I,6,FALSE)*C296,"")</f>
        <v/>
      </c>
      <c r="K296" s="90" t="str">
        <f>IFERROR(VLOOKUP(D:D,BDD!B:I,7,FALSE)*C296,"")</f>
        <v/>
      </c>
      <c r="L296" s="127" t="str">
        <f>IFERROR(VLOOKUP(D:D,BDD!B:I,8,FALSE)*C296,"")</f>
        <v/>
      </c>
    </row>
    <row r="297" spans="7:12" x14ac:dyDescent="0.25">
      <c r="G297" s="118" t="str">
        <f>IFERROR(F297/(1+Formules!G297/100),"")</f>
        <v/>
      </c>
      <c r="H297" s="119" t="str">
        <f t="shared" si="5"/>
        <v/>
      </c>
      <c r="J297" s="126" t="str">
        <f>IFERROR(VLOOKUP(D:D,BDD!B:I,6,FALSE)*C297,"")</f>
        <v/>
      </c>
      <c r="K297" s="90" t="str">
        <f>IFERROR(VLOOKUP(D:D,BDD!B:I,7,FALSE)*C297,"")</f>
        <v/>
      </c>
      <c r="L297" s="127" t="str">
        <f>IFERROR(VLOOKUP(D:D,BDD!B:I,8,FALSE)*C297,"")</f>
        <v/>
      </c>
    </row>
    <row r="298" spans="7:12" x14ac:dyDescent="0.25">
      <c r="G298" s="118" t="str">
        <f>IFERROR(F298/(1+Formules!G298/100),"")</f>
        <v/>
      </c>
      <c r="H298" s="119" t="str">
        <f t="shared" si="5"/>
        <v/>
      </c>
      <c r="J298" s="126" t="str">
        <f>IFERROR(VLOOKUP(D:D,BDD!B:I,6,FALSE)*C298,"")</f>
        <v/>
      </c>
      <c r="K298" s="90" t="str">
        <f>IFERROR(VLOOKUP(D:D,BDD!B:I,7,FALSE)*C298,"")</f>
        <v/>
      </c>
      <c r="L298" s="127" t="str">
        <f>IFERROR(VLOOKUP(D:D,BDD!B:I,8,FALSE)*C298,"")</f>
        <v/>
      </c>
    </row>
    <row r="299" spans="7:12" x14ac:dyDescent="0.25">
      <c r="G299" s="118" t="str">
        <f>IFERROR(F299/(1+Formules!G299/100),"")</f>
        <v/>
      </c>
      <c r="H299" s="119" t="str">
        <f t="shared" si="5"/>
        <v/>
      </c>
      <c r="J299" s="126" t="str">
        <f>IFERROR(VLOOKUP(D:D,BDD!B:I,6,FALSE)*C299,"")</f>
        <v/>
      </c>
      <c r="K299" s="90" t="str">
        <f>IFERROR(VLOOKUP(D:D,BDD!B:I,7,FALSE)*C299,"")</f>
        <v/>
      </c>
      <c r="L299" s="127" t="str">
        <f>IFERROR(VLOOKUP(D:D,BDD!B:I,8,FALSE)*C299,"")</f>
        <v/>
      </c>
    </row>
    <row r="300" spans="7:12" x14ac:dyDescent="0.25">
      <c r="G300" s="118" t="str">
        <f>IFERROR(F300/(1+Formules!G300/100),"")</f>
        <v/>
      </c>
      <c r="H300" s="119" t="str">
        <f t="shared" si="5"/>
        <v/>
      </c>
      <c r="J300" s="126" t="str">
        <f>IFERROR(VLOOKUP(D:D,BDD!B:I,6,FALSE)*C300,"")</f>
        <v/>
      </c>
      <c r="K300" s="90" t="str">
        <f>IFERROR(VLOOKUP(D:D,BDD!B:I,7,FALSE)*C300,"")</f>
        <v/>
      </c>
      <c r="L300" s="127" t="str">
        <f>IFERROR(VLOOKUP(D:D,BDD!B:I,8,FALSE)*C300,"")</f>
        <v/>
      </c>
    </row>
    <row r="301" spans="7:12" x14ac:dyDescent="0.25">
      <c r="G301" s="118" t="str">
        <f>IFERROR(F301/(1+Formules!G301/100),"")</f>
        <v/>
      </c>
      <c r="H301" s="119" t="str">
        <f t="shared" si="5"/>
        <v/>
      </c>
      <c r="J301" s="126" t="str">
        <f>IFERROR(VLOOKUP(D:D,BDD!B:I,6,FALSE)*C301,"")</f>
        <v/>
      </c>
      <c r="K301" s="90" t="str">
        <f>IFERROR(VLOOKUP(D:D,BDD!B:I,7,FALSE)*C301,"")</f>
        <v/>
      </c>
      <c r="L301" s="127" t="str">
        <f>IFERROR(VLOOKUP(D:D,BDD!B:I,8,FALSE)*C301,"")</f>
        <v/>
      </c>
    </row>
    <row r="302" spans="7:12" x14ac:dyDescent="0.25">
      <c r="G302" s="118" t="str">
        <f>IFERROR(F302/(1+Formules!G302/100),"")</f>
        <v/>
      </c>
      <c r="H302" s="119" t="str">
        <f t="shared" si="5"/>
        <v/>
      </c>
      <c r="J302" s="126" t="str">
        <f>IFERROR(VLOOKUP(D:D,BDD!B:I,6,FALSE)*C302,"")</f>
        <v/>
      </c>
      <c r="K302" s="90" t="str">
        <f>IFERROR(VLOOKUP(D:D,BDD!B:I,7,FALSE)*C302,"")</f>
        <v/>
      </c>
      <c r="L302" s="127" t="str">
        <f>IFERROR(VLOOKUP(D:D,BDD!B:I,8,FALSE)*C302,"")</f>
        <v/>
      </c>
    </row>
    <row r="303" spans="7:12" x14ac:dyDescent="0.25">
      <c r="G303" s="118" t="str">
        <f>IFERROR(F303/(1+Formules!G303/100),"")</f>
        <v/>
      </c>
      <c r="H303" s="119" t="str">
        <f t="shared" si="5"/>
        <v/>
      </c>
      <c r="J303" s="126" t="str">
        <f>IFERROR(VLOOKUP(D:D,BDD!B:I,6,FALSE)*C303,"")</f>
        <v/>
      </c>
      <c r="K303" s="90" t="str">
        <f>IFERROR(VLOOKUP(D:D,BDD!B:I,7,FALSE)*C303,"")</f>
        <v/>
      </c>
      <c r="L303" s="127" t="str">
        <f>IFERROR(VLOOKUP(D:D,BDD!B:I,8,FALSE)*C303,"")</f>
        <v/>
      </c>
    </row>
    <row r="304" spans="7:12" x14ac:dyDescent="0.25">
      <c r="G304" s="118" t="str">
        <f>IFERROR(F304/(1+Formules!G304/100),"")</f>
        <v/>
      </c>
      <c r="H304" s="119" t="str">
        <f t="shared" si="5"/>
        <v/>
      </c>
      <c r="J304" s="126" t="str">
        <f>IFERROR(VLOOKUP(D:D,BDD!B:I,6,FALSE)*C304,"")</f>
        <v/>
      </c>
      <c r="K304" s="90" t="str">
        <f>IFERROR(VLOOKUP(D:D,BDD!B:I,7,FALSE)*C304,"")</f>
        <v/>
      </c>
      <c r="L304" s="127" t="str">
        <f>IFERROR(VLOOKUP(D:D,BDD!B:I,8,FALSE)*C304,"")</f>
        <v/>
      </c>
    </row>
    <row r="305" spans="7:12" x14ac:dyDescent="0.25">
      <c r="G305" s="118" t="str">
        <f>IFERROR(F305/(1+Formules!G305/100),"")</f>
        <v/>
      </c>
      <c r="H305" s="119" t="str">
        <f t="shared" si="5"/>
        <v/>
      </c>
      <c r="J305" s="126" t="str">
        <f>IFERROR(VLOOKUP(D:D,BDD!B:I,6,FALSE)*C305,"")</f>
        <v/>
      </c>
      <c r="K305" s="90" t="str">
        <f>IFERROR(VLOOKUP(D:D,BDD!B:I,7,FALSE)*C305,"")</f>
        <v/>
      </c>
      <c r="L305" s="127" t="str">
        <f>IFERROR(VLOOKUP(D:D,BDD!B:I,8,FALSE)*C305,"")</f>
        <v/>
      </c>
    </row>
    <row r="306" spans="7:12" x14ac:dyDescent="0.25">
      <c r="G306" s="118" t="str">
        <f>IFERROR(F306/(1+Formules!G306/100),"")</f>
        <v/>
      </c>
      <c r="H306" s="119" t="str">
        <f t="shared" si="5"/>
        <v/>
      </c>
      <c r="J306" s="126" t="str">
        <f>IFERROR(VLOOKUP(D:D,BDD!B:I,6,FALSE)*C306,"")</f>
        <v/>
      </c>
      <c r="K306" s="90" t="str">
        <f>IFERROR(VLOOKUP(D:D,BDD!B:I,7,FALSE)*C306,"")</f>
        <v/>
      </c>
      <c r="L306" s="127" t="str">
        <f>IFERROR(VLOOKUP(D:D,BDD!B:I,8,FALSE)*C306,"")</f>
        <v/>
      </c>
    </row>
    <row r="307" spans="7:12" x14ac:dyDescent="0.25">
      <c r="G307" s="118" t="str">
        <f>IFERROR(F307/(1+Formules!G307/100),"")</f>
        <v/>
      </c>
      <c r="H307" s="119" t="str">
        <f t="shared" si="5"/>
        <v/>
      </c>
      <c r="J307" s="126" t="str">
        <f>IFERROR(VLOOKUP(D:D,BDD!B:I,6,FALSE)*C307,"")</f>
        <v/>
      </c>
      <c r="K307" s="90" t="str">
        <f>IFERROR(VLOOKUP(D:D,BDD!B:I,7,FALSE)*C307,"")</f>
        <v/>
      </c>
      <c r="L307" s="127" t="str">
        <f>IFERROR(VLOOKUP(D:D,BDD!B:I,8,FALSE)*C307,"")</f>
        <v/>
      </c>
    </row>
    <row r="308" spans="7:12" x14ac:dyDescent="0.25">
      <c r="G308" s="118" t="str">
        <f>IFERROR(F308/(1+Formules!G308/100),"")</f>
        <v/>
      </c>
      <c r="H308" s="119" t="str">
        <f t="shared" si="5"/>
        <v/>
      </c>
      <c r="J308" s="126" t="str">
        <f>IFERROR(VLOOKUP(D:D,BDD!B:I,6,FALSE)*C308,"")</f>
        <v/>
      </c>
      <c r="K308" s="90" t="str">
        <f>IFERROR(VLOOKUP(D:D,BDD!B:I,7,FALSE)*C308,"")</f>
        <v/>
      </c>
      <c r="L308" s="127" t="str">
        <f>IFERROR(VLOOKUP(D:D,BDD!B:I,8,FALSE)*C308,"")</f>
        <v/>
      </c>
    </row>
    <row r="309" spans="7:12" x14ac:dyDescent="0.25">
      <c r="G309" s="118" t="str">
        <f>IFERROR(F309/(1+Formules!G309/100),"")</f>
        <v/>
      </c>
      <c r="H309" s="119" t="str">
        <f t="shared" si="5"/>
        <v/>
      </c>
      <c r="J309" s="126" t="str">
        <f>IFERROR(VLOOKUP(D:D,BDD!B:I,6,FALSE)*C309,"")</f>
        <v/>
      </c>
      <c r="K309" s="90" t="str">
        <f>IFERROR(VLOOKUP(D:D,BDD!B:I,7,FALSE)*C309,"")</f>
        <v/>
      </c>
      <c r="L309" s="127" t="str">
        <f>IFERROR(VLOOKUP(D:D,BDD!B:I,8,FALSE)*C309,"")</f>
        <v/>
      </c>
    </row>
    <row r="310" spans="7:12" x14ac:dyDescent="0.25">
      <c r="G310" s="118" t="str">
        <f>IFERROR(F310/(1+Formules!G310/100),"")</f>
        <v/>
      </c>
      <c r="H310" s="119" t="str">
        <f t="shared" si="5"/>
        <v/>
      </c>
      <c r="J310" s="126" t="str">
        <f>IFERROR(VLOOKUP(D:D,BDD!B:I,6,FALSE)*C310,"")</f>
        <v/>
      </c>
      <c r="K310" s="90" t="str">
        <f>IFERROR(VLOOKUP(D:D,BDD!B:I,7,FALSE)*C310,"")</f>
        <v/>
      </c>
      <c r="L310" s="127" t="str">
        <f>IFERROR(VLOOKUP(D:D,BDD!B:I,8,FALSE)*C310,"")</f>
        <v/>
      </c>
    </row>
    <row r="311" spans="7:12" x14ac:dyDescent="0.25">
      <c r="G311" s="118" t="str">
        <f>IFERROR(F311/(1+Formules!G311/100),"")</f>
        <v/>
      </c>
      <c r="H311" s="119" t="str">
        <f t="shared" si="5"/>
        <v/>
      </c>
      <c r="J311" s="126" t="str">
        <f>IFERROR(VLOOKUP(D:D,BDD!B:I,6,FALSE)*C311,"")</f>
        <v/>
      </c>
      <c r="K311" s="90" t="str">
        <f>IFERROR(VLOOKUP(D:D,BDD!B:I,7,FALSE)*C311,"")</f>
        <v/>
      </c>
      <c r="L311" s="127" t="str">
        <f>IFERROR(VLOOKUP(D:D,BDD!B:I,8,FALSE)*C311,"")</f>
        <v/>
      </c>
    </row>
    <row r="312" spans="7:12" x14ac:dyDescent="0.25">
      <c r="G312" s="118" t="str">
        <f>IFERROR(F312/(1+Formules!G312/100),"")</f>
        <v/>
      </c>
      <c r="H312" s="119" t="str">
        <f t="shared" si="5"/>
        <v/>
      </c>
      <c r="J312" s="126" t="str">
        <f>IFERROR(VLOOKUP(D:D,BDD!B:I,6,FALSE)*C312,"")</f>
        <v/>
      </c>
      <c r="K312" s="90" t="str">
        <f>IFERROR(VLOOKUP(D:D,BDD!B:I,7,FALSE)*C312,"")</f>
        <v/>
      </c>
      <c r="L312" s="127" t="str">
        <f>IFERROR(VLOOKUP(D:D,BDD!B:I,8,FALSE)*C312,"")</f>
        <v/>
      </c>
    </row>
    <row r="313" spans="7:12" x14ac:dyDescent="0.25">
      <c r="G313" s="118" t="str">
        <f>IFERROR(F313/(1+Formules!G313/100),"")</f>
        <v/>
      </c>
      <c r="H313" s="119" t="str">
        <f t="shared" si="5"/>
        <v/>
      </c>
      <c r="J313" s="126" t="str">
        <f>IFERROR(VLOOKUP(D:D,BDD!B:I,6,FALSE)*C313,"")</f>
        <v/>
      </c>
      <c r="K313" s="90" t="str">
        <f>IFERROR(VLOOKUP(D:D,BDD!B:I,7,FALSE)*C313,"")</f>
        <v/>
      </c>
      <c r="L313" s="127" t="str">
        <f>IFERROR(VLOOKUP(D:D,BDD!B:I,8,FALSE)*C313,"")</f>
        <v/>
      </c>
    </row>
    <row r="314" spans="7:12" x14ac:dyDescent="0.25">
      <c r="G314" s="118" t="str">
        <f>IFERROR(F314/(1+Formules!G314/100),"")</f>
        <v/>
      </c>
      <c r="H314" s="119" t="str">
        <f t="shared" si="5"/>
        <v/>
      </c>
      <c r="J314" s="126" t="str">
        <f>IFERROR(VLOOKUP(D:D,BDD!B:I,6,FALSE)*C314,"")</f>
        <v/>
      </c>
      <c r="K314" s="90" t="str">
        <f>IFERROR(VLOOKUP(D:D,BDD!B:I,7,FALSE)*C314,"")</f>
        <v/>
      </c>
      <c r="L314" s="127" t="str">
        <f>IFERROR(VLOOKUP(D:D,BDD!B:I,8,FALSE)*C314,"")</f>
        <v/>
      </c>
    </row>
    <row r="315" spans="7:12" x14ac:dyDescent="0.25">
      <c r="G315" s="118" t="str">
        <f>IFERROR(F315/(1+Formules!G315/100),"")</f>
        <v/>
      </c>
      <c r="H315" s="119" t="str">
        <f t="shared" si="5"/>
        <v/>
      </c>
      <c r="J315" s="126" t="str">
        <f>IFERROR(VLOOKUP(D:D,BDD!B:I,6,FALSE)*C315,"")</f>
        <v/>
      </c>
      <c r="K315" s="90" t="str">
        <f>IFERROR(VLOOKUP(D:D,BDD!B:I,7,FALSE)*C315,"")</f>
        <v/>
      </c>
      <c r="L315" s="127" t="str">
        <f>IFERROR(VLOOKUP(D:D,BDD!B:I,8,FALSE)*C315,"")</f>
        <v/>
      </c>
    </row>
    <row r="316" spans="7:12" x14ac:dyDescent="0.25">
      <c r="G316" s="118" t="str">
        <f>IFERROR(F316/(1+Formules!G316/100),"")</f>
        <v/>
      </c>
      <c r="H316" s="119" t="str">
        <f t="shared" si="5"/>
        <v/>
      </c>
      <c r="J316" s="126" t="str">
        <f>IFERROR(VLOOKUP(D:D,BDD!B:I,6,FALSE)*C316,"")</f>
        <v/>
      </c>
      <c r="K316" s="90" t="str">
        <f>IFERROR(VLOOKUP(D:D,BDD!B:I,7,FALSE)*C316,"")</f>
        <v/>
      </c>
      <c r="L316" s="127" t="str">
        <f>IFERROR(VLOOKUP(D:D,BDD!B:I,8,FALSE)*C316,"")</f>
        <v/>
      </c>
    </row>
    <row r="317" spans="7:12" x14ac:dyDescent="0.25">
      <c r="G317" s="118" t="str">
        <f>IFERROR(F317/(1+Formules!G317/100),"")</f>
        <v/>
      </c>
      <c r="H317" s="119" t="str">
        <f t="shared" si="5"/>
        <v/>
      </c>
      <c r="J317" s="126" t="str">
        <f>IFERROR(VLOOKUP(D:D,BDD!B:I,6,FALSE)*C317,"")</f>
        <v/>
      </c>
      <c r="K317" s="90" t="str">
        <f>IFERROR(VLOOKUP(D:D,BDD!B:I,7,FALSE)*C317,"")</f>
        <v/>
      </c>
      <c r="L317" s="127" t="str">
        <f>IFERROR(VLOOKUP(D:D,BDD!B:I,8,FALSE)*C317,"")</f>
        <v/>
      </c>
    </row>
    <row r="318" spans="7:12" x14ac:dyDescent="0.25">
      <c r="G318" s="118" t="str">
        <f>IFERROR(F318/(1+Formules!G318/100),"")</f>
        <v/>
      </c>
      <c r="H318" s="119" t="str">
        <f t="shared" si="5"/>
        <v/>
      </c>
      <c r="J318" s="126" t="str">
        <f>IFERROR(VLOOKUP(D:D,BDD!B:I,6,FALSE)*C318,"")</f>
        <v/>
      </c>
      <c r="K318" s="90" t="str">
        <f>IFERROR(VLOOKUP(D:D,BDD!B:I,7,FALSE)*C318,"")</f>
        <v/>
      </c>
      <c r="L318" s="127" t="str">
        <f>IFERROR(VLOOKUP(D:D,BDD!B:I,8,FALSE)*C318,"")</f>
        <v/>
      </c>
    </row>
    <row r="319" spans="7:12" x14ac:dyDescent="0.25">
      <c r="G319" s="118" t="str">
        <f>IFERROR(F319/(1+Formules!G319/100),"")</f>
        <v/>
      </c>
      <c r="H319" s="119" t="str">
        <f t="shared" si="5"/>
        <v/>
      </c>
      <c r="J319" s="126" t="str">
        <f>IFERROR(VLOOKUP(D:D,BDD!B:I,6,FALSE)*C319,"")</f>
        <v/>
      </c>
      <c r="K319" s="90" t="str">
        <f>IFERROR(VLOOKUP(D:D,BDD!B:I,7,FALSE)*C319,"")</f>
        <v/>
      </c>
      <c r="L319" s="127" t="str">
        <f>IFERROR(VLOOKUP(D:D,BDD!B:I,8,FALSE)*C319,"")</f>
        <v/>
      </c>
    </row>
    <row r="320" spans="7:12" x14ac:dyDescent="0.25">
      <c r="G320" s="118" t="str">
        <f>IFERROR(F320/(1+Formules!G320/100),"")</f>
        <v/>
      </c>
      <c r="H320" s="119" t="str">
        <f t="shared" si="5"/>
        <v/>
      </c>
      <c r="J320" s="126" t="str">
        <f>IFERROR(VLOOKUP(D:D,BDD!B:I,6,FALSE)*C320,"")</f>
        <v/>
      </c>
      <c r="K320" s="90" t="str">
        <f>IFERROR(VLOOKUP(D:D,BDD!B:I,7,FALSE)*C320,"")</f>
        <v/>
      </c>
      <c r="L320" s="127" t="str">
        <f>IFERROR(VLOOKUP(D:D,BDD!B:I,8,FALSE)*C320,"")</f>
        <v/>
      </c>
    </row>
    <row r="321" spans="7:12" x14ac:dyDescent="0.25">
      <c r="G321" s="118" t="str">
        <f>IFERROR(F321/(1+Formules!G321/100),"")</f>
        <v/>
      </c>
      <c r="H321" s="119" t="str">
        <f t="shared" si="5"/>
        <v/>
      </c>
      <c r="J321" s="126" t="str">
        <f>IFERROR(VLOOKUP(D:D,BDD!B:I,6,FALSE)*C321,"")</f>
        <v/>
      </c>
      <c r="K321" s="90" t="str">
        <f>IFERROR(VLOOKUP(D:D,BDD!B:I,7,FALSE)*C321,"")</f>
        <v/>
      </c>
      <c r="L321" s="127" t="str">
        <f>IFERROR(VLOOKUP(D:D,BDD!B:I,8,FALSE)*C321,"")</f>
        <v/>
      </c>
    </row>
    <row r="322" spans="7:12" x14ac:dyDescent="0.25">
      <c r="G322" s="118" t="str">
        <f>IFERROR(F322/(1+Formules!G322/100),"")</f>
        <v/>
      </c>
      <c r="H322" s="119" t="str">
        <f t="shared" si="5"/>
        <v/>
      </c>
      <c r="J322" s="126" t="str">
        <f>IFERROR(VLOOKUP(D:D,BDD!B:I,6,FALSE)*C322,"")</f>
        <v/>
      </c>
      <c r="K322" s="90" t="str">
        <f>IFERROR(VLOOKUP(D:D,BDD!B:I,7,FALSE)*C322,"")</f>
        <v/>
      </c>
      <c r="L322" s="127" t="str">
        <f>IFERROR(VLOOKUP(D:D,BDD!B:I,8,FALSE)*C322,"")</f>
        <v/>
      </c>
    </row>
    <row r="323" spans="7:12" x14ac:dyDescent="0.25">
      <c r="G323" s="118" t="str">
        <f>IFERROR(F323/(1+Formules!G323/100),"")</f>
        <v/>
      </c>
      <c r="H323" s="119" t="str">
        <f t="shared" si="5"/>
        <v/>
      </c>
      <c r="J323" s="126" t="str">
        <f>IFERROR(VLOOKUP(D:D,BDD!B:I,6,FALSE)*C323,"")</f>
        <v/>
      </c>
      <c r="K323" s="90" t="str">
        <f>IFERROR(VLOOKUP(D:D,BDD!B:I,7,FALSE)*C323,"")</f>
        <v/>
      </c>
      <c r="L323" s="127" t="str">
        <f>IFERROR(VLOOKUP(D:D,BDD!B:I,8,FALSE)*C323,"")</f>
        <v/>
      </c>
    </row>
    <row r="324" spans="7:12" x14ac:dyDescent="0.25">
      <c r="G324" s="118" t="str">
        <f>IFERROR(F324/(1+Formules!G324/100),"")</f>
        <v/>
      </c>
      <c r="H324" s="119" t="str">
        <f t="shared" si="5"/>
        <v/>
      </c>
      <c r="J324" s="126" t="str">
        <f>IFERROR(VLOOKUP(D:D,BDD!B:I,6,FALSE)*C324,"")</f>
        <v/>
      </c>
      <c r="K324" s="90" t="str">
        <f>IFERROR(VLOOKUP(D:D,BDD!B:I,7,FALSE)*C324,"")</f>
        <v/>
      </c>
      <c r="L324" s="127" t="str">
        <f>IFERROR(VLOOKUP(D:D,BDD!B:I,8,FALSE)*C324,"")</f>
        <v/>
      </c>
    </row>
    <row r="325" spans="7:12" x14ac:dyDescent="0.25">
      <c r="G325" s="118" t="str">
        <f>IFERROR(F325/(1+Formules!G325/100),"")</f>
        <v/>
      </c>
      <c r="H325" s="119" t="str">
        <f t="shared" si="5"/>
        <v/>
      </c>
      <c r="J325" s="126" t="str">
        <f>IFERROR(VLOOKUP(D:D,BDD!B:I,6,FALSE)*C325,"")</f>
        <v/>
      </c>
      <c r="K325" s="90" t="str">
        <f>IFERROR(VLOOKUP(D:D,BDD!B:I,7,FALSE)*C325,"")</f>
        <v/>
      </c>
      <c r="L325" s="127" t="str">
        <f>IFERROR(VLOOKUP(D:D,BDD!B:I,8,FALSE)*C325,"")</f>
        <v/>
      </c>
    </row>
    <row r="326" spans="7:12" x14ac:dyDescent="0.25">
      <c r="G326" s="118" t="str">
        <f>IFERROR(F326/(1+Formules!G326/100),"")</f>
        <v/>
      </c>
      <c r="H326" s="119" t="str">
        <f t="shared" si="5"/>
        <v/>
      </c>
      <c r="J326" s="126" t="str">
        <f>IFERROR(VLOOKUP(D:D,BDD!B:I,6,FALSE)*C326,"")</f>
        <v/>
      </c>
      <c r="K326" s="90" t="str">
        <f>IFERROR(VLOOKUP(D:D,BDD!B:I,7,FALSE)*C326,"")</f>
        <v/>
      </c>
      <c r="L326" s="127" t="str">
        <f>IFERROR(VLOOKUP(D:D,BDD!B:I,8,FALSE)*C326,"")</f>
        <v/>
      </c>
    </row>
    <row r="327" spans="7:12" x14ac:dyDescent="0.25">
      <c r="G327" s="118" t="str">
        <f>IFERROR(F327/(1+Formules!G327/100),"")</f>
        <v/>
      </c>
      <c r="H327" s="119" t="str">
        <f t="shared" si="5"/>
        <v/>
      </c>
      <c r="J327" s="126" t="str">
        <f>IFERROR(VLOOKUP(D:D,BDD!B:I,6,FALSE)*C327,"")</f>
        <v/>
      </c>
      <c r="K327" s="90" t="str">
        <f>IFERROR(VLOOKUP(D:D,BDD!B:I,7,FALSE)*C327,"")</f>
        <v/>
      </c>
      <c r="L327" s="127" t="str">
        <f>IFERROR(VLOOKUP(D:D,BDD!B:I,8,FALSE)*C327,"")</f>
        <v/>
      </c>
    </row>
    <row r="328" spans="7:12" x14ac:dyDescent="0.25">
      <c r="G328" s="118" t="str">
        <f>IFERROR(F328/(1+Formules!G328/100),"")</f>
        <v/>
      </c>
      <c r="H328" s="119" t="str">
        <f t="shared" si="5"/>
        <v/>
      </c>
      <c r="J328" s="126" t="str">
        <f>IFERROR(VLOOKUP(D:D,BDD!B:I,6,FALSE)*C328,"")</f>
        <v/>
      </c>
      <c r="K328" s="90" t="str">
        <f>IFERROR(VLOOKUP(D:D,BDD!B:I,7,FALSE)*C328,"")</f>
        <v/>
      </c>
      <c r="L328" s="127" t="str">
        <f>IFERROR(VLOOKUP(D:D,BDD!B:I,8,FALSE)*C328,"")</f>
        <v/>
      </c>
    </row>
    <row r="329" spans="7:12" x14ac:dyDescent="0.25">
      <c r="G329" s="118" t="str">
        <f>IFERROR(F329/(1+Formules!G329/100),"")</f>
        <v/>
      </c>
      <c r="H329" s="119" t="str">
        <f t="shared" si="5"/>
        <v/>
      </c>
      <c r="J329" s="126" t="str">
        <f>IFERROR(VLOOKUP(D:D,BDD!B:I,6,FALSE)*C329,"")</f>
        <v/>
      </c>
      <c r="K329" s="90" t="str">
        <f>IFERROR(VLOOKUP(D:D,BDD!B:I,7,FALSE)*C329,"")</f>
        <v/>
      </c>
      <c r="L329" s="127" t="str">
        <f>IFERROR(VLOOKUP(D:D,BDD!B:I,8,FALSE)*C329,"")</f>
        <v/>
      </c>
    </row>
    <row r="330" spans="7:12" x14ac:dyDescent="0.25">
      <c r="G330" s="118" t="str">
        <f>IFERROR(F330/(1+Formules!G330/100),"")</f>
        <v/>
      </c>
      <c r="H330" s="119" t="str">
        <f t="shared" ref="H330:H393" si="6">IFERROR(F330-G330,"")</f>
        <v/>
      </c>
      <c r="J330" s="126" t="str">
        <f>IFERROR(VLOOKUP(D:D,BDD!B:I,6,FALSE)*C330,"")</f>
        <v/>
      </c>
      <c r="K330" s="90" t="str">
        <f>IFERROR(VLOOKUP(D:D,BDD!B:I,7,FALSE)*C330,"")</f>
        <v/>
      </c>
      <c r="L330" s="127" t="str">
        <f>IFERROR(VLOOKUP(D:D,BDD!B:I,8,FALSE)*C330,"")</f>
        <v/>
      </c>
    </row>
    <row r="331" spans="7:12" x14ac:dyDescent="0.25">
      <c r="G331" s="118" t="str">
        <f>IFERROR(F331/(1+Formules!G331/100),"")</f>
        <v/>
      </c>
      <c r="H331" s="119" t="str">
        <f t="shared" si="6"/>
        <v/>
      </c>
      <c r="J331" s="126" t="str">
        <f>IFERROR(VLOOKUP(D:D,BDD!B:I,6,FALSE)*C331,"")</f>
        <v/>
      </c>
      <c r="K331" s="90" t="str">
        <f>IFERROR(VLOOKUP(D:D,BDD!B:I,7,FALSE)*C331,"")</f>
        <v/>
      </c>
      <c r="L331" s="127" t="str">
        <f>IFERROR(VLOOKUP(D:D,BDD!B:I,8,FALSE)*C331,"")</f>
        <v/>
      </c>
    </row>
    <row r="332" spans="7:12" x14ac:dyDescent="0.25">
      <c r="G332" s="118" t="str">
        <f>IFERROR(F332/(1+Formules!G332/100),"")</f>
        <v/>
      </c>
      <c r="H332" s="119" t="str">
        <f t="shared" si="6"/>
        <v/>
      </c>
      <c r="J332" s="126" t="str">
        <f>IFERROR(VLOOKUP(D:D,BDD!B:I,6,FALSE)*C332,"")</f>
        <v/>
      </c>
      <c r="K332" s="90" t="str">
        <f>IFERROR(VLOOKUP(D:D,BDD!B:I,7,FALSE)*C332,"")</f>
        <v/>
      </c>
      <c r="L332" s="127" t="str">
        <f>IFERROR(VLOOKUP(D:D,BDD!B:I,8,FALSE)*C332,"")</f>
        <v/>
      </c>
    </row>
    <row r="333" spans="7:12" x14ac:dyDescent="0.25">
      <c r="G333" s="118" t="str">
        <f>IFERROR(F333/(1+Formules!G333/100),"")</f>
        <v/>
      </c>
      <c r="H333" s="119" t="str">
        <f t="shared" si="6"/>
        <v/>
      </c>
      <c r="J333" s="126" t="str">
        <f>IFERROR(VLOOKUP(D:D,BDD!B:I,6,FALSE)*C333,"")</f>
        <v/>
      </c>
      <c r="K333" s="90" t="str">
        <f>IFERROR(VLOOKUP(D:D,BDD!B:I,7,FALSE)*C333,"")</f>
        <v/>
      </c>
      <c r="L333" s="127" t="str">
        <f>IFERROR(VLOOKUP(D:D,BDD!B:I,8,FALSE)*C333,"")</f>
        <v/>
      </c>
    </row>
    <row r="334" spans="7:12" x14ac:dyDescent="0.25">
      <c r="G334" s="118" t="str">
        <f>IFERROR(F334/(1+Formules!G334/100),"")</f>
        <v/>
      </c>
      <c r="H334" s="119" t="str">
        <f t="shared" si="6"/>
        <v/>
      </c>
      <c r="J334" s="126" t="str">
        <f>IFERROR(VLOOKUP(D:D,BDD!B:I,6,FALSE)*C334,"")</f>
        <v/>
      </c>
      <c r="K334" s="90" t="str">
        <f>IFERROR(VLOOKUP(D:D,BDD!B:I,7,FALSE)*C334,"")</f>
        <v/>
      </c>
      <c r="L334" s="127" t="str">
        <f>IFERROR(VLOOKUP(D:D,BDD!B:I,8,FALSE)*C334,"")</f>
        <v/>
      </c>
    </row>
    <row r="335" spans="7:12" x14ac:dyDescent="0.25">
      <c r="G335" s="118" t="str">
        <f>IFERROR(F335/(1+Formules!G335/100),"")</f>
        <v/>
      </c>
      <c r="H335" s="119" t="str">
        <f t="shared" si="6"/>
        <v/>
      </c>
      <c r="J335" s="126" t="str">
        <f>IFERROR(VLOOKUP(D:D,BDD!B:I,6,FALSE)*C335,"")</f>
        <v/>
      </c>
      <c r="K335" s="90" t="str">
        <f>IFERROR(VLOOKUP(D:D,BDD!B:I,7,FALSE)*C335,"")</f>
        <v/>
      </c>
      <c r="L335" s="127" t="str">
        <f>IFERROR(VLOOKUP(D:D,BDD!B:I,8,FALSE)*C335,"")</f>
        <v/>
      </c>
    </row>
    <row r="336" spans="7:12" x14ac:dyDescent="0.25">
      <c r="G336" s="118" t="str">
        <f>IFERROR(F336/(1+Formules!G336/100),"")</f>
        <v/>
      </c>
      <c r="H336" s="119" t="str">
        <f t="shared" si="6"/>
        <v/>
      </c>
      <c r="J336" s="126" t="str">
        <f>IFERROR(VLOOKUP(D:D,BDD!B:I,6,FALSE)*C336,"")</f>
        <v/>
      </c>
      <c r="K336" s="90" t="str">
        <f>IFERROR(VLOOKUP(D:D,BDD!B:I,7,FALSE)*C336,"")</f>
        <v/>
      </c>
      <c r="L336" s="127" t="str">
        <f>IFERROR(VLOOKUP(D:D,BDD!B:I,8,FALSE)*C336,"")</f>
        <v/>
      </c>
    </row>
    <row r="337" spans="7:12" x14ac:dyDescent="0.25">
      <c r="G337" s="118" t="str">
        <f>IFERROR(F337/(1+Formules!G337/100),"")</f>
        <v/>
      </c>
      <c r="H337" s="119" t="str">
        <f t="shared" si="6"/>
        <v/>
      </c>
      <c r="J337" s="126" t="str">
        <f>IFERROR(VLOOKUP(D:D,BDD!B:I,6,FALSE)*C337,"")</f>
        <v/>
      </c>
      <c r="K337" s="90" t="str">
        <f>IFERROR(VLOOKUP(D:D,BDD!B:I,7,FALSE)*C337,"")</f>
        <v/>
      </c>
      <c r="L337" s="127" t="str">
        <f>IFERROR(VLOOKUP(D:D,BDD!B:I,8,FALSE)*C337,"")</f>
        <v/>
      </c>
    </row>
    <row r="338" spans="7:12" x14ac:dyDescent="0.25">
      <c r="G338" s="118" t="str">
        <f>IFERROR(F338/(1+Formules!G338/100),"")</f>
        <v/>
      </c>
      <c r="H338" s="119" t="str">
        <f t="shared" si="6"/>
        <v/>
      </c>
      <c r="J338" s="126" t="str">
        <f>IFERROR(VLOOKUP(D:D,BDD!B:I,6,FALSE)*C338,"")</f>
        <v/>
      </c>
      <c r="K338" s="90" t="str">
        <f>IFERROR(VLOOKUP(D:D,BDD!B:I,7,FALSE)*C338,"")</f>
        <v/>
      </c>
      <c r="L338" s="127" t="str">
        <f>IFERROR(VLOOKUP(D:D,BDD!B:I,8,FALSE)*C338,"")</f>
        <v/>
      </c>
    </row>
    <row r="339" spans="7:12" x14ac:dyDescent="0.25">
      <c r="G339" s="118" t="str">
        <f>IFERROR(F339/(1+Formules!G339/100),"")</f>
        <v/>
      </c>
      <c r="H339" s="119" t="str">
        <f t="shared" si="6"/>
        <v/>
      </c>
      <c r="J339" s="126" t="str">
        <f>IFERROR(VLOOKUP(D:D,BDD!B:I,6,FALSE)*C339,"")</f>
        <v/>
      </c>
      <c r="K339" s="90" t="str">
        <f>IFERROR(VLOOKUP(D:D,BDD!B:I,7,FALSE)*C339,"")</f>
        <v/>
      </c>
      <c r="L339" s="127" t="str">
        <f>IFERROR(VLOOKUP(D:D,BDD!B:I,8,FALSE)*C339,"")</f>
        <v/>
      </c>
    </row>
    <row r="340" spans="7:12" x14ac:dyDescent="0.25">
      <c r="G340" s="118" t="str">
        <f>IFERROR(F340/(1+Formules!G340/100),"")</f>
        <v/>
      </c>
      <c r="H340" s="119" t="str">
        <f t="shared" si="6"/>
        <v/>
      </c>
      <c r="J340" s="126" t="str">
        <f>IFERROR(VLOOKUP(D:D,BDD!B:I,6,FALSE)*C340,"")</f>
        <v/>
      </c>
      <c r="K340" s="90" t="str">
        <f>IFERROR(VLOOKUP(D:D,BDD!B:I,7,FALSE)*C340,"")</f>
        <v/>
      </c>
      <c r="L340" s="127" t="str">
        <f>IFERROR(VLOOKUP(D:D,BDD!B:I,8,FALSE)*C340,"")</f>
        <v/>
      </c>
    </row>
    <row r="341" spans="7:12" x14ac:dyDescent="0.25">
      <c r="G341" s="118" t="str">
        <f>IFERROR(F341/(1+Formules!G341/100),"")</f>
        <v/>
      </c>
      <c r="H341" s="119" t="str">
        <f t="shared" si="6"/>
        <v/>
      </c>
      <c r="J341" s="126" t="str">
        <f>IFERROR(VLOOKUP(D:D,BDD!B:I,6,FALSE)*C341,"")</f>
        <v/>
      </c>
      <c r="K341" s="90" t="str">
        <f>IFERROR(VLOOKUP(D:D,BDD!B:I,7,FALSE)*C341,"")</f>
        <v/>
      </c>
      <c r="L341" s="127" t="str">
        <f>IFERROR(VLOOKUP(D:D,BDD!B:I,8,FALSE)*C341,"")</f>
        <v/>
      </c>
    </row>
    <row r="342" spans="7:12" x14ac:dyDescent="0.25">
      <c r="G342" s="118" t="str">
        <f>IFERROR(F342/(1+Formules!G342/100),"")</f>
        <v/>
      </c>
      <c r="H342" s="119" t="str">
        <f t="shared" si="6"/>
        <v/>
      </c>
      <c r="J342" s="126" t="str">
        <f>IFERROR(VLOOKUP(D:D,BDD!B:I,6,FALSE)*C342,"")</f>
        <v/>
      </c>
      <c r="K342" s="90" t="str">
        <f>IFERROR(VLOOKUP(D:D,BDD!B:I,7,FALSE)*C342,"")</f>
        <v/>
      </c>
      <c r="L342" s="127" t="str">
        <f>IFERROR(VLOOKUP(D:D,BDD!B:I,8,FALSE)*C342,"")</f>
        <v/>
      </c>
    </row>
    <row r="343" spans="7:12" x14ac:dyDescent="0.25">
      <c r="G343" s="118" t="str">
        <f>IFERROR(F343/(1+Formules!G343/100),"")</f>
        <v/>
      </c>
      <c r="H343" s="119" t="str">
        <f t="shared" si="6"/>
        <v/>
      </c>
      <c r="J343" s="126" t="str">
        <f>IFERROR(VLOOKUP(D:D,BDD!B:I,6,FALSE)*C343,"")</f>
        <v/>
      </c>
      <c r="K343" s="90" t="str">
        <f>IFERROR(VLOOKUP(D:D,BDD!B:I,7,FALSE)*C343,"")</f>
        <v/>
      </c>
      <c r="L343" s="127" t="str">
        <f>IFERROR(VLOOKUP(D:D,BDD!B:I,8,FALSE)*C343,"")</f>
        <v/>
      </c>
    </row>
    <row r="344" spans="7:12" x14ac:dyDescent="0.25">
      <c r="G344" s="118" t="str">
        <f>IFERROR(F344/(1+Formules!G344/100),"")</f>
        <v/>
      </c>
      <c r="H344" s="119" t="str">
        <f t="shared" si="6"/>
        <v/>
      </c>
      <c r="J344" s="126" t="str">
        <f>IFERROR(VLOOKUP(D:D,BDD!B:I,6,FALSE)*C344,"")</f>
        <v/>
      </c>
      <c r="K344" s="90" t="str">
        <f>IFERROR(VLOOKUP(D:D,BDD!B:I,7,FALSE)*C344,"")</f>
        <v/>
      </c>
      <c r="L344" s="127" t="str">
        <f>IFERROR(VLOOKUP(D:D,BDD!B:I,8,FALSE)*C344,"")</f>
        <v/>
      </c>
    </row>
    <row r="345" spans="7:12" x14ac:dyDescent="0.25">
      <c r="G345" s="118" t="str">
        <f>IFERROR(F345/(1+Formules!G345/100),"")</f>
        <v/>
      </c>
      <c r="H345" s="119" t="str">
        <f t="shared" si="6"/>
        <v/>
      </c>
      <c r="J345" s="126" t="str">
        <f>IFERROR(VLOOKUP(D:D,BDD!B:I,6,FALSE)*C345,"")</f>
        <v/>
      </c>
      <c r="K345" s="90" t="str">
        <f>IFERROR(VLOOKUP(D:D,BDD!B:I,7,FALSE)*C345,"")</f>
        <v/>
      </c>
      <c r="L345" s="127" t="str">
        <f>IFERROR(VLOOKUP(D:D,BDD!B:I,8,FALSE)*C345,"")</f>
        <v/>
      </c>
    </row>
    <row r="346" spans="7:12" x14ac:dyDescent="0.25">
      <c r="G346" s="118" t="str">
        <f>IFERROR(F346/(1+Formules!G346/100),"")</f>
        <v/>
      </c>
      <c r="H346" s="119" t="str">
        <f t="shared" si="6"/>
        <v/>
      </c>
      <c r="J346" s="126" t="str">
        <f>IFERROR(VLOOKUP(D:D,BDD!B:I,6,FALSE)*C346,"")</f>
        <v/>
      </c>
      <c r="K346" s="90" t="str">
        <f>IFERROR(VLOOKUP(D:D,BDD!B:I,7,FALSE)*C346,"")</f>
        <v/>
      </c>
      <c r="L346" s="127" t="str">
        <f>IFERROR(VLOOKUP(D:D,BDD!B:I,8,FALSE)*C346,"")</f>
        <v/>
      </c>
    </row>
    <row r="347" spans="7:12" x14ac:dyDescent="0.25">
      <c r="G347" s="118" t="str">
        <f>IFERROR(F347/(1+Formules!G347/100),"")</f>
        <v/>
      </c>
      <c r="H347" s="119" t="str">
        <f t="shared" si="6"/>
        <v/>
      </c>
      <c r="J347" s="126" t="str">
        <f>IFERROR(VLOOKUP(D:D,BDD!B:I,6,FALSE)*C347,"")</f>
        <v/>
      </c>
      <c r="K347" s="90" t="str">
        <f>IFERROR(VLOOKUP(D:D,BDD!B:I,7,FALSE)*C347,"")</f>
        <v/>
      </c>
      <c r="L347" s="127" t="str">
        <f>IFERROR(VLOOKUP(D:D,BDD!B:I,8,FALSE)*C347,"")</f>
        <v/>
      </c>
    </row>
    <row r="348" spans="7:12" x14ac:dyDescent="0.25">
      <c r="G348" s="118" t="str">
        <f>IFERROR(F348/(1+Formules!G348/100),"")</f>
        <v/>
      </c>
      <c r="H348" s="119" t="str">
        <f t="shared" si="6"/>
        <v/>
      </c>
      <c r="J348" s="126" t="str">
        <f>IFERROR(VLOOKUP(D:D,BDD!B:I,6,FALSE)*C348,"")</f>
        <v/>
      </c>
      <c r="K348" s="90" t="str">
        <f>IFERROR(VLOOKUP(D:D,BDD!B:I,7,FALSE)*C348,"")</f>
        <v/>
      </c>
      <c r="L348" s="127" t="str">
        <f>IFERROR(VLOOKUP(D:D,BDD!B:I,8,FALSE)*C348,"")</f>
        <v/>
      </c>
    </row>
    <row r="349" spans="7:12" x14ac:dyDescent="0.25">
      <c r="G349" s="118" t="str">
        <f>IFERROR(F349/(1+Formules!G349/100),"")</f>
        <v/>
      </c>
      <c r="H349" s="119" t="str">
        <f t="shared" si="6"/>
        <v/>
      </c>
      <c r="J349" s="126" t="str">
        <f>IFERROR(VLOOKUP(D:D,BDD!B:I,6,FALSE)*C349,"")</f>
        <v/>
      </c>
      <c r="K349" s="90" t="str">
        <f>IFERROR(VLOOKUP(D:D,BDD!B:I,7,FALSE)*C349,"")</f>
        <v/>
      </c>
      <c r="L349" s="127" t="str">
        <f>IFERROR(VLOOKUP(D:D,BDD!B:I,8,FALSE)*C349,"")</f>
        <v/>
      </c>
    </row>
    <row r="350" spans="7:12" x14ac:dyDescent="0.25">
      <c r="G350" s="118" t="str">
        <f>IFERROR(F350/(1+Formules!G350/100),"")</f>
        <v/>
      </c>
      <c r="H350" s="119" t="str">
        <f t="shared" si="6"/>
        <v/>
      </c>
      <c r="J350" s="126" t="str">
        <f>IFERROR(VLOOKUP(D:D,BDD!B:I,6,FALSE)*C350,"")</f>
        <v/>
      </c>
      <c r="K350" s="90" t="str">
        <f>IFERROR(VLOOKUP(D:D,BDD!B:I,7,FALSE)*C350,"")</f>
        <v/>
      </c>
      <c r="L350" s="127" t="str">
        <f>IFERROR(VLOOKUP(D:D,BDD!B:I,8,FALSE)*C350,"")</f>
        <v/>
      </c>
    </row>
    <row r="351" spans="7:12" x14ac:dyDescent="0.25">
      <c r="G351" s="118" t="str">
        <f>IFERROR(F351/(1+Formules!G351/100),"")</f>
        <v/>
      </c>
      <c r="H351" s="119" t="str">
        <f t="shared" si="6"/>
        <v/>
      </c>
      <c r="J351" s="126" t="str">
        <f>IFERROR(VLOOKUP(D:D,BDD!B:I,6,FALSE)*C351,"")</f>
        <v/>
      </c>
      <c r="K351" s="90" t="str">
        <f>IFERROR(VLOOKUP(D:D,BDD!B:I,7,FALSE)*C351,"")</f>
        <v/>
      </c>
      <c r="L351" s="127" t="str">
        <f>IFERROR(VLOOKUP(D:D,BDD!B:I,8,FALSE)*C351,"")</f>
        <v/>
      </c>
    </row>
    <row r="352" spans="7:12" x14ac:dyDescent="0.25">
      <c r="G352" s="118" t="str">
        <f>IFERROR(F352/(1+Formules!G352/100),"")</f>
        <v/>
      </c>
      <c r="H352" s="119" t="str">
        <f t="shared" si="6"/>
        <v/>
      </c>
      <c r="J352" s="126" t="str">
        <f>IFERROR(VLOOKUP(D:D,BDD!B:I,6,FALSE)*C352,"")</f>
        <v/>
      </c>
      <c r="K352" s="90" t="str">
        <f>IFERROR(VLOOKUP(D:D,BDD!B:I,7,FALSE)*C352,"")</f>
        <v/>
      </c>
      <c r="L352" s="127" t="str">
        <f>IFERROR(VLOOKUP(D:D,BDD!B:I,8,FALSE)*C352,"")</f>
        <v/>
      </c>
    </row>
    <row r="353" spans="7:12" x14ac:dyDescent="0.25">
      <c r="G353" s="118" t="str">
        <f>IFERROR(F353/(1+Formules!G353/100),"")</f>
        <v/>
      </c>
      <c r="H353" s="119" t="str">
        <f t="shared" si="6"/>
        <v/>
      </c>
      <c r="J353" s="126" t="str">
        <f>IFERROR(VLOOKUP(D:D,BDD!B:I,6,FALSE)*C353,"")</f>
        <v/>
      </c>
      <c r="K353" s="90" t="str">
        <f>IFERROR(VLOOKUP(D:D,BDD!B:I,7,FALSE)*C353,"")</f>
        <v/>
      </c>
      <c r="L353" s="127" t="str">
        <f>IFERROR(VLOOKUP(D:D,BDD!B:I,8,FALSE)*C353,"")</f>
        <v/>
      </c>
    </row>
    <row r="354" spans="7:12" x14ac:dyDescent="0.25">
      <c r="G354" s="118" t="str">
        <f>IFERROR(F354/(1+Formules!G354/100),"")</f>
        <v/>
      </c>
      <c r="H354" s="119" t="str">
        <f t="shared" si="6"/>
        <v/>
      </c>
      <c r="J354" s="126" t="str">
        <f>IFERROR(VLOOKUP(D:D,BDD!B:I,6,FALSE)*C354,"")</f>
        <v/>
      </c>
      <c r="K354" s="90" t="str">
        <f>IFERROR(VLOOKUP(D:D,BDD!B:I,7,FALSE)*C354,"")</f>
        <v/>
      </c>
      <c r="L354" s="127" t="str">
        <f>IFERROR(VLOOKUP(D:D,BDD!B:I,8,FALSE)*C354,"")</f>
        <v/>
      </c>
    </row>
    <row r="355" spans="7:12" x14ac:dyDescent="0.25">
      <c r="G355" s="118" t="str">
        <f>IFERROR(F355/(1+Formules!G355/100),"")</f>
        <v/>
      </c>
      <c r="H355" s="119" t="str">
        <f t="shared" si="6"/>
        <v/>
      </c>
      <c r="J355" s="126" t="str">
        <f>IFERROR(VLOOKUP(D:D,BDD!B:I,6,FALSE)*C355,"")</f>
        <v/>
      </c>
      <c r="K355" s="90" t="str">
        <f>IFERROR(VLOOKUP(D:D,BDD!B:I,7,FALSE)*C355,"")</f>
        <v/>
      </c>
      <c r="L355" s="127" t="str">
        <f>IFERROR(VLOOKUP(D:D,BDD!B:I,8,FALSE)*C355,"")</f>
        <v/>
      </c>
    </row>
    <row r="356" spans="7:12" x14ac:dyDescent="0.25">
      <c r="G356" s="118" t="str">
        <f>IFERROR(F356/(1+Formules!G356/100),"")</f>
        <v/>
      </c>
      <c r="H356" s="119" t="str">
        <f t="shared" si="6"/>
        <v/>
      </c>
      <c r="J356" s="126" t="str">
        <f>IFERROR(VLOOKUP(D:D,BDD!B:I,6,FALSE)*C356,"")</f>
        <v/>
      </c>
      <c r="K356" s="90" t="str">
        <f>IFERROR(VLOOKUP(D:D,BDD!B:I,7,FALSE)*C356,"")</f>
        <v/>
      </c>
      <c r="L356" s="127" t="str">
        <f>IFERROR(VLOOKUP(D:D,BDD!B:I,8,FALSE)*C356,"")</f>
        <v/>
      </c>
    </row>
    <row r="357" spans="7:12" x14ac:dyDescent="0.25">
      <c r="G357" s="118" t="str">
        <f>IFERROR(F357/(1+Formules!G357/100),"")</f>
        <v/>
      </c>
      <c r="H357" s="119" t="str">
        <f t="shared" si="6"/>
        <v/>
      </c>
      <c r="J357" s="126" t="str">
        <f>IFERROR(VLOOKUP(D:D,BDD!B:I,6,FALSE)*C357,"")</f>
        <v/>
      </c>
      <c r="K357" s="90" t="str">
        <f>IFERROR(VLOOKUP(D:D,BDD!B:I,7,FALSE)*C357,"")</f>
        <v/>
      </c>
      <c r="L357" s="127" t="str">
        <f>IFERROR(VLOOKUP(D:D,BDD!B:I,8,FALSE)*C357,"")</f>
        <v/>
      </c>
    </row>
    <row r="358" spans="7:12" x14ac:dyDescent="0.25">
      <c r="G358" s="118" t="str">
        <f>IFERROR(F358/(1+Formules!G358/100),"")</f>
        <v/>
      </c>
      <c r="H358" s="119" t="str">
        <f t="shared" si="6"/>
        <v/>
      </c>
      <c r="J358" s="126" t="str">
        <f>IFERROR(VLOOKUP(D:D,BDD!B:I,6,FALSE)*C358,"")</f>
        <v/>
      </c>
      <c r="K358" s="90" t="str">
        <f>IFERROR(VLOOKUP(D:D,BDD!B:I,7,FALSE)*C358,"")</f>
        <v/>
      </c>
      <c r="L358" s="127" t="str">
        <f>IFERROR(VLOOKUP(D:D,BDD!B:I,8,FALSE)*C358,"")</f>
        <v/>
      </c>
    </row>
    <row r="359" spans="7:12" x14ac:dyDescent="0.25">
      <c r="G359" s="118" t="str">
        <f>IFERROR(F359/(1+Formules!G359/100),"")</f>
        <v/>
      </c>
      <c r="H359" s="119" t="str">
        <f t="shared" si="6"/>
        <v/>
      </c>
      <c r="J359" s="126" t="str">
        <f>IFERROR(VLOOKUP(D:D,BDD!B:I,6,FALSE)*C359,"")</f>
        <v/>
      </c>
      <c r="K359" s="90" t="str">
        <f>IFERROR(VLOOKUP(D:D,BDD!B:I,7,FALSE)*C359,"")</f>
        <v/>
      </c>
      <c r="L359" s="127" t="str">
        <f>IFERROR(VLOOKUP(D:D,BDD!B:I,8,FALSE)*C359,"")</f>
        <v/>
      </c>
    </row>
    <row r="360" spans="7:12" x14ac:dyDescent="0.25">
      <c r="G360" s="118" t="str">
        <f>IFERROR(F360/(1+Formules!G360/100),"")</f>
        <v/>
      </c>
      <c r="H360" s="119" t="str">
        <f t="shared" si="6"/>
        <v/>
      </c>
      <c r="J360" s="126" t="str">
        <f>IFERROR(VLOOKUP(D:D,BDD!B:I,6,FALSE)*C360,"")</f>
        <v/>
      </c>
      <c r="K360" s="90" t="str">
        <f>IFERROR(VLOOKUP(D:D,BDD!B:I,7,FALSE)*C360,"")</f>
        <v/>
      </c>
      <c r="L360" s="127" t="str">
        <f>IFERROR(VLOOKUP(D:D,BDD!B:I,8,FALSE)*C360,"")</f>
        <v/>
      </c>
    </row>
    <row r="361" spans="7:12" x14ac:dyDescent="0.25">
      <c r="G361" s="118" t="str">
        <f>IFERROR(F361/(1+Formules!G361/100),"")</f>
        <v/>
      </c>
      <c r="H361" s="119" t="str">
        <f t="shared" si="6"/>
        <v/>
      </c>
      <c r="J361" s="126" t="str">
        <f>IFERROR(VLOOKUP(D:D,BDD!B:I,6,FALSE)*C361,"")</f>
        <v/>
      </c>
      <c r="K361" s="90" t="str">
        <f>IFERROR(VLOOKUP(D:D,BDD!B:I,7,FALSE)*C361,"")</f>
        <v/>
      </c>
      <c r="L361" s="127" t="str">
        <f>IFERROR(VLOOKUP(D:D,BDD!B:I,8,FALSE)*C361,"")</f>
        <v/>
      </c>
    </row>
    <row r="362" spans="7:12" x14ac:dyDescent="0.25">
      <c r="G362" s="118" t="str">
        <f>IFERROR(F362/(1+Formules!G362/100),"")</f>
        <v/>
      </c>
      <c r="H362" s="119" t="str">
        <f t="shared" si="6"/>
        <v/>
      </c>
      <c r="J362" s="126" t="str">
        <f>IFERROR(VLOOKUP(D:D,BDD!B:I,6,FALSE)*C362,"")</f>
        <v/>
      </c>
      <c r="K362" s="90" t="str">
        <f>IFERROR(VLOOKUP(D:D,BDD!B:I,7,FALSE)*C362,"")</f>
        <v/>
      </c>
      <c r="L362" s="127" t="str">
        <f>IFERROR(VLOOKUP(D:D,BDD!B:I,8,FALSE)*C362,"")</f>
        <v/>
      </c>
    </row>
    <row r="363" spans="7:12" x14ac:dyDescent="0.25">
      <c r="G363" s="118" t="str">
        <f>IFERROR(F363/(1+Formules!G363/100),"")</f>
        <v/>
      </c>
      <c r="H363" s="119" t="str">
        <f t="shared" si="6"/>
        <v/>
      </c>
      <c r="J363" s="126" t="str">
        <f>IFERROR(VLOOKUP(D:D,BDD!B:I,6,FALSE)*C363,"")</f>
        <v/>
      </c>
      <c r="K363" s="90" t="str">
        <f>IFERROR(VLOOKUP(D:D,BDD!B:I,7,FALSE)*C363,"")</f>
        <v/>
      </c>
      <c r="L363" s="127" t="str">
        <f>IFERROR(VLOOKUP(D:D,BDD!B:I,8,FALSE)*C363,"")</f>
        <v/>
      </c>
    </row>
    <row r="364" spans="7:12" x14ac:dyDescent="0.25">
      <c r="G364" s="118" t="str">
        <f>IFERROR(F364/(1+Formules!G364/100),"")</f>
        <v/>
      </c>
      <c r="H364" s="119" t="str">
        <f t="shared" si="6"/>
        <v/>
      </c>
      <c r="J364" s="126" t="str">
        <f>IFERROR(VLOOKUP(D:D,BDD!B:I,6,FALSE)*C364,"")</f>
        <v/>
      </c>
      <c r="K364" s="90" t="str">
        <f>IFERROR(VLOOKUP(D:D,BDD!B:I,7,FALSE)*C364,"")</f>
        <v/>
      </c>
      <c r="L364" s="127" t="str">
        <f>IFERROR(VLOOKUP(D:D,BDD!B:I,8,FALSE)*C364,"")</f>
        <v/>
      </c>
    </row>
    <row r="365" spans="7:12" x14ac:dyDescent="0.25">
      <c r="G365" s="118" t="str">
        <f>IFERROR(F365/(1+Formules!G365/100),"")</f>
        <v/>
      </c>
      <c r="H365" s="119" t="str">
        <f t="shared" si="6"/>
        <v/>
      </c>
      <c r="J365" s="126" t="str">
        <f>IFERROR(VLOOKUP(D:D,BDD!B:I,6,FALSE)*C365,"")</f>
        <v/>
      </c>
      <c r="K365" s="90" t="str">
        <f>IFERROR(VLOOKUP(D:D,BDD!B:I,7,FALSE)*C365,"")</f>
        <v/>
      </c>
      <c r="L365" s="127" t="str">
        <f>IFERROR(VLOOKUP(D:D,BDD!B:I,8,FALSE)*C365,"")</f>
        <v/>
      </c>
    </row>
    <row r="366" spans="7:12" x14ac:dyDescent="0.25">
      <c r="G366" s="118" t="str">
        <f>IFERROR(F366/(1+Formules!G366/100),"")</f>
        <v/>
      </c>
      <c r="H366" s="119" t="str">
        <f t="shared" si="6"/>
        <v/>
      </c>
      <c r="J366" s="126" t="str">
        <f>IFERROR(VLOOKUP(D:D,BDD!B:I,6,FALSE)*C366,"")</f>
        <v/>
      </c>
      <c r="K366" s="90" t="str">
        <f>IFERROR(VLOOKUP(D:D,BDD!B:I,7,FALSE)*C366,"")</f>
        <v/>
      </c>
      <c r="L366" s="127" t="str">
        <f>IFERROR(VLOOKUP(D:D,BDD!B:I,8,FALSE)*C366,"")</f>
        <v/>
      </c>
    </row>
    <row r="367" spans="7:12" x14ac:dyDescent="0.25">
      <c r="G367" s="118" t="str">
        <f>IFERROR(F367/(1+Formules!G367/100),"")</f>
        <v/>
      </c>
      <c r="H367" s="119" t="str">
        <f t="shared" si="6"/>
        <v/>
      </c>
      <c r="J367" s="126" t="str">
        <f>IFERROR(VLOOKUP(D:D,BDD!B:I,6,FALSE)*C367,"")</f>
        <v/>
      </c>
      <c r="K367" s="90" t="str">
        <f>IFERROR(VLOOKUP(D:D,BDD!B:I,7,FALSE)*C367,"")</f>
        <v/>
      </c>
      <c r="L367" s="127" t="str">
        <f>IFERROR(VLOOKUP(D:D,BDD!B:I,8,FALSE)*C367,"")</f>
        <v/>
      </c>
    </row>
    <row r="368" spans="7:12" x14ac:dyDescent="0.25">
      <c r="G368" s="118" t="str">
        <f>IFERROR(F368/(1+Formules!G368/100),"")</f>
        <v/>
      </c>
      <c r="H368" s="119" t="str">
        <f t="shared" si="6"/>
        <v/>
      </c>
      <c r="J368" s="126" t="str">
        <f>IFERROR(VLOOKUP(D:D,BDD!B:I,6,FALSE)*C368,"")</f>
        <v/>
      </c>
      <c r="K368" s="90" t="str">
        <f>IFERROR(VLOOKUP(D:D,BDD!B:I,7,FALSE)*C368,"")</f>
        <v/>
      </c>
      <c r="L368" s="127" t="str">
        <f>IFERROR(VLOOKUP(D:D,BDD!B:I,8,FALSE)*C368,"")</f>
        <v/>
      </c>
    </row>
    <row r="369" spans="7:12" x14ac:dyDescent="0.25">
      <c r="G369" s="118" t="str">
        <f>IFERROR(F369/(1+Formules!G369/100),"")</f>
        <v/>
      </c>
      <c r="H369" s="119" t="str">
        <f t="shared" si="6"/>
        <v/>
      </c>
      <c r="J369" s="126" t="str">
        <f>IFERROR(VLOOKUP(D:D,BDD!B:I,6,FALSE)*C369,"")</f>
        <v/>
      </c>
      <c r="K369" s="90" t="str">
        <f>IFERROR(VLOOKUP(D:D,BDD!B:I,7,FALSE)*C369,"")</f>
        <v/>
      </c>
      <c r="L369" s="127" t="str">
        <f>IFERROR(VLOOKUP(D:D,BDD!B:I,8,FALSE)*C369,"")</f>
        <v/>
      </c>
    </row>
    <row r="370" spans="7:12" x14ac:dyDescent="0.25">
      <c r="G370" s="118" t="str">
        <f>IFERROR(F370/(1+Formules!G370/100),"")</f>
        <v/>
      </c>
      <c r="H370" s="119" t="str">
        <f t="shared" si="6"/>
        <v/>
      </c>
      <c r="J370" s="126" t="str">
        <f>IFERROR(VLOOKUP(D:D,BDD!B:I,6,FALSE)*C370,"")</f>
        <v/>
      </c>
      <c r="K370" s="90" t="str">
        <f>IFERROR(VLOOKUP(D:D,BDD!B:I,7,FALSE)*C370,"")</f>
        <v/>
      </c>
      <c r="L370" s="127" t="str">
        <f>IFERROR(VLOOKUP(D:D,BDD!B:I,8,FALSE)*C370,"")</f>
        <v/>
      </c>
    </row>
    <row r="371" spans="7:12" x14ac:dyDescent="0.25">
      <c r="G371" s="118" t="str">
        <f>IFERROR(F371/(1+Formules!G371/100),"")</f>
        <v/>
      </c>
      <c r="H371" s="119" t="str">
        <f t="shared" si="6"/>
        <v/>
      </c>
      <c r="J371" s="126" t="str">
        <f>IFERROR(VLOOKUP(D:D,BDD!B:I,6,FALSE)*C371,"")</f>
        <v/>
      </c>
      <c r="K371" s="90" t="str">
        <f>IFERROR(VLOOKUP(D:D,BDD!B:I,7,FALSE)*C371,"")</f>
        <v/>
      </c>
      <c r="L371" s="127" t="str">
        <f>IFERROR(VLOOKUP(D:D,BDD!B:I,8,FALSE)*C371,"")</f>
        <v/>
      </c>
    </row>
    <row r="372" spans="7:12" x14ac:dyDescent="0.25">
      <c r="G372" s="118" t="str">
        <f>IFERROR(F372/(1+Formules!G372/100),"")</f>
        <v/>
      </c>
      <c r="H372" s="119" t="str">
        <f t="shared" si="6"/>
        <v/>
      </c>
      <c r="J372" s="126" t="str">
        <f>IFERROR(VLOOKUP(D:D,BDD!B:I,6,FALSE)*C372,"")</f>
        <v/>
      </c>
      <c r="K372" s="90" t="str">
        <f>IFERROR(VLOOKUP(D:D,BDD!B:I,7,FALSE)*C372,"")</f>
        <v/>
      </c>
      <c r="L372" s="127" t="str">
        <f>IFERROR(VLOOKUP(D:D,BDD!B:I,8,FALSE)*C372,"")</f>
        <v/>
      </c>
    </row>
    <row r="373" spans="7:12" x14ac:dyDescent="0.25">
      <c r="G373" s="118" t="str">
        <f>IFERROR(F373/(1+Formules!G373/100),"")</f>
        <v/>
      </c>
      <c r="H373" s="119" t="str">
        <f t="shared" si="6"/>
        <v/>
      </c>
      <c r="J373" s="126" t="str">
        <f>IFERROR(VLOOKUP(D:D,BDD!B:I,6,FALSE)*C373,"")</f>
        <v/>
      </c>
      <c r="K373" s="90" t="str">
        <f>IFERROR(VLOOKUP(D:D,BDD!B:I,7,FALSE)*C373,"")</f>
        <v/>
      </c>
      <c r="L373" s="127" t="str">
        <f>IFERROR(VLOOKUP(D:D,BDD!B:I,8,FALSE)*C373,"")</f>
        <v/>
      </c>
    </row>
    <row r="374" spans="7:12" x14ac:dyDescent="0.25">
      <c r="G374" s="118" t="str">
        <f>IFERROR(F374/(1+Formules!G374/100),"")</f>
        <v/>
      </c>
      <c r="H374" s="119" t="str">
        <f t="shared" si="6"/>
        <v/>
      </c>
      <c r="J374" s="126" t="str">
        <f>IFERROR(VLOOKUP(D:D,BDD!B:I,6,FALSE)*C374,"")</f>
        <v/>
      </c>
      <c r="K374" s="90" t="str">
        <f>IFERROR(VLOOKUP(D:D,BDD!B:I,7,FALSE)*C374,"")</f>
        <v/>
      </c>
      <c r="L374" s="127" t="str">
        <f>IFERROR(VLOOKUP(D:D,BDD!B:I,8,FALSE)*C374,"")</f>
        <v/>
      </c>
    </row>
    <row r="375" spans="7:12" x14ac:dyDescent="0.25">
      <c r="G375" s="118" t="str">
        <f>IFERROR(F375/(1+Formules!G375/100),"")</f>
        <v/>
      </c>
      <c r="H375" s="119" t="str">
        <f t="shared" si="6"/>
        <v/>
      </c>
      <c r="J375" s="126" t="str">
        <f>IFERROR(VLOOKUP(D:D,BDD!B:I,6,FALSE)*C375,"")</f>
        <v/>
      </c>
      <c r="K375" s="90" t="str">
        <f>IFERROR(VLOOKUP(D:D,BDD!B:I,7,FALSE)*C375,"")</f>
        <v/>
      </c>
      <c r="L375" s="127" t="str">
        <f>IFERROR(VLOOKUP(D:D,BDD!B:I,8,FALSE)*C375,"")</f>
        <v/>
      </c>
    </row>
    <row r="376" spans="7:12" x14ac:dyDescent="0.25">
      <c r="G376" s="118" t="str">
        <f>IFERROR(F376/(1+Formules!G376/100),"")</f>
        <v/>
      </c>
      <c r="H376" s="119" t="str">
        <f t="shared" si="6"/>
        <v/>
      </c>
      <c r="J376" s="126" t="str">
        <f>IFERROR(VLOOKUP(D:D,BDD!B:I,6,FALSE)*C376,"")</f>
        <v/>
      </c>
      <c r="K376" s="90" t="str">
        <f>IFERROR(VLOOKUP(D:D,BDD!B:I,7,FALSE)*C376,"")</f>
        <v/>
      </c>
      <c r="L376" s="127" t="str">
        <f>IFERROR(VLOOKUP(D:D,BDD!B:I,8,FALSE)*C376,"")</f>
        <v/>
      </c>
    </row>
    <row r="377" spans="7:12" x14ac:dyDescent="0.25">
      <c r="G377" s="118" t="str">
        <f>IFERROR(F377/(1+Formules!G377/100),"")</f>
        <v/>
      </c>
      <c r="H377" s="119" t="str">
        <f t="shared" si="6"/>
        <v/>
      </c>
      <c r="J377" s="126" t="str">
        <f>IFERROR(VLOOKUP(D:D,BDD!B:I,6,FALSE)*C377,"")</f>
        <v/>
      </c>
      <c r="K377" s="90" t="str">
        <f>IFERROR(VLOOKUP(D:D,BDD!B:I,7,FALSE)*C377,"")</f>
        <v/>
      </c>
      <c r="L377" s="127" t="str">
        <f>IFERROR(VLOOKUP(D:D,BDD!B:I,8,FALSE)*C377,"")</f>
        <v/>
      </c>
    </row>
    <row r="378" spans="7:12" x14ac:dyDescent="0.25">
      <c r="G378" s="118" t="str">
        <f>IFERROR(F378/(1+Formules!G378/100),"")</f>
        <v/>
      </c>
      <c r="H378" s="119" t="str">
        <f t="shared" si="6"/>
        <v/>
      </c>
      <c r="J378" s="126" t="str">
        <f>IFERROR(VLOOKUP(D:D,BDD!B:I,6,FALSE)*C378,"")</f>
        <v/>
      </c>
      <c r="K378" s="90" t="str">
        <f>IFERROR(VLOOKUP(D:D,BDD!B:I,7,FALSE)*C378,"")</f>
        <v/>
      </c>
      <c r="L378" s="127" t="str">
        <f>IFERROR(VLOOKUP(D:D,BDD!B:I,8,FALSE)*C378,"")</f>
        <v/>
      </c>
    </row>
    <row r="379" spans="7:12" x14ac:dyDescent="0.25">
      <c r="G379" s="118" t="str">
        <f>IFERROR(F379/(1+Formules!G379/100),"")</f>
        <v/>
      </c>
      <c r="H379" s="119" t="str">
        <f t="shared" si="6"/>
        <v/>
      </c>
      <c r="J379" s="126" t="str">
        <f>IFERROR(VLOOKUP(D:D,BDD!B:I,6,FALSE)*C379,"")</f>
        <v/>
      </c>
      <c r="K379" s="90" t="str">
        <f>IFERROR(VLOOKUP(D:D,BDD!B:I,7,FALSE)*C379,"")</f>
        <v/>
      </c>
      <c r="L379" s="127" t="str">
        <f>IFERROR(VLOOKUP(D:D,BDD!B:I,8,FALSE)*C379,"")</f>
        <v/>
      </c>
    </row>
    <row r="380" spans="7:12" x14ac:dyDescent="0.25">
      <c r="G380" s="118" t="str">
        <f>IFERROR(F380/(1+Formules!G380/100),"")</f>
        <v/>
      </c>
      <c r="H380" s="119" t="str">
        <f t="shared" si="6"/>
        <v/>
      </c>
      <c r="J380" s="126" t="str">
        <f>IFERROR(VLOOKUP(D:D,BDD!B:I,6,FALSE)*C380,"")</f>
        <v/>
      </c>
      <c r="K380" s="90" t="str">
        <f>IFERROR(VLOOKUP(D:D,BDD!B:I,7,FALSE)*C380,"")</f>
        <v/>
      </c>
      <c r="L380" s="127" t="str">
        <f>IFERROR(VLOOKUP(D:D,BDD!B:I,8,FALSE)*C380,"")</f>
        <v/>
      </c>
    </row>
    <row r="381" spans="7:12" x14ac:dyDescent="0.25">
      <c r="G381" s="118" t="str">
        <f>IFERROR(F381/(1+Formules!G381/100),"")</f>
        <v/>
      </c>
      <c r="H381" s="119" t="str">
        <f t="shared" si="6"/>
        <v/>
      </c>
      <c r="J381" s="126" t="str">
        <f>IFERROR(VLOOKUP(D:D,BDD!B:I,6,FALSE)*C381,"")</f>
        <v/>
      </c>
      <c r="K381" s="90" t="str">
        <f>IFERROR(VLOOKUP(D:D,BDD!B:I,7,FALSE)*C381,"")</f>
        <v/>
      </c>
      <c r="L381" s="127" t="str">
        <f>IFERROR(VLOOKUP(D:D,BDD!B:I,8,FALSE)*C381,"")</f>
        <v/>
      </c>
    </row>
    <row r="382" spans="7:12" x14ac:dyDescent="0.25">
      <c r="G382" s="118" t="str">
        <f>IFERROR(F382/(1+Formules!G382/100),"")</f>
        <v/>
      </c>
      <c r="H382" s="119" t="str">
        <f t="shared" si="6"/>
        <v/>
      </c>
      <c r="J382" s="126" t="str">
        <f>IFERROR(VLOOKUP(D:D,BDD!B:I,6,FALSE)*C382,"")</f>
        <v/>
      </c>
      <c r="K382" s="90" t="str">
        <f>IFERROR(VLOOKUP(D:D,BDD!B:I,7,FALSE)*C382,"")</f>
        <v/>
      </c>
      <c r="L382" s="127" t="str">
        <f>IFERROR(VLOOKUP(D:D,BDD!B:I,8,FALSE)*C382,"")</f>
        <v/>
      </c>
    </row>
    <row r="383" spans="7:12" x14ac:dyDescent="0.25">
      <c r="G383" s="118" t="str">
        <f>IFERROR(F383/(1+Formules!G383/100),"")</f>
        <v/>
      </c>
      <c r="H383" s="119" t="str">
        <f t="shared" si="6"/>
        <v/>
      </c>
      <c r="J383" s="126" t="str">
        <f>IFERROR(VLOOKUP(D:D,BDD!B:I,6,FALSE)*C383,"")</f>
        <v/>
      </c>
      <c r="K383" s="90" t="str">
        <f>IFERROR(VLOOKUP(D:D,BDD!B:I,7,FALSE)*C383,"")</f>
        <v/>
      </c>
      <c r="L383" s="127" t="str">
        <f>IFERROR(VLOOKUP(D:D,BDD!B:I,8,FALSE)*C383,"")</f>
        <v/>
      </c>
    </row>
    <row r="384" spans="7:12" x14ac:dyDescent="0.25">
      <c r="G384" s="118" t="str">
        <f>IFERROR(F384/(1+Formules!G384/100),"")</f>
        <v/>
      </c>
      <c r="H384" s="119" t="str">
        <f t="shared" si="6"/>
        <v/>
      </c>
      <c r="J384" s="126" t="str">
        <f>IFERROR(VLOOKUP(D:D,BDD!B:I,6,FALSE)*C384,"")</f>
        <v/>
      </c>
      <c r="K384" s="90" t="str">
        <f>IFERROR(VLOOKUP(D:D,BDD!B:I,7,FALSE)*C384,"")</f>
        <v/>
      </c>
      <c r="L384" s="127" t="str">
        <f>IFERROR(VLOOKUP(D:D,BDD!B:I,8,FALSE)*C384,"")</f>
        <v/>
      </c>
    </row>
    <row r="385" spans="7:12" x14ac:dyDescent="0.25">
      <c r="G385" s="118" t="str">
        <f>IFERROR(F385/(1+Formules!G385/100),"")</f>
        <v/>
      </c>
      <c r="H385" s="119" t="str">
        <f t="shared" si="6"/>
        <v/>
      </c>
      <c r="J385" s="126" t="str">
        <f>IFERROR(VLOOKUP(D:D,BDD!B:I,6,FALSE)*C385,"")</f>
        <v/>
      </c>
      <c r="K385" s="90" t="str">
        <f>IFERROR(VLOOKUP(D:D,BDD!B:I,7,FALSE)*C385,"")</f>
        <v/>
      </c>
      <c r="L385" s="127" t="str">
        <f>IFERROR(VLOOKUP(D:D,BDD!B:I,8,FALSE)*C385,"")</f>
        <v/>
      </c>
    </row>
    <row r="386" spans="7:12" x14ac:dyDescent="0.25">
      <c r="G386" s="118" t="str">
        <f>IFERROR(F386/(1+Formules!G386/100),"")</f>
        <v/>
      </c>
      <c r="H386" s="119" t="str">
        <f t="shared" si="6"/>
        <v/>
      </c>
      <c r="J386" s="126" t="str">
        <f>IFERROR(VLOOKUP(D:D,BDD!B:I,6,FALSE)*C386,"")</f>
        <v/>
      </c>
      <c r="K386" s="90" t="str">
        <f>IFERROR(VLOOKUP(D:D,BDD!B:I,7,FALSE)*C386,"")</f>
        <v/>
      </c>
      <c r="L386" s="127" t="str">
        <f>IFERROR(VLOOKUP(D:D,BDD!B:I,8,FALSE)*C386,"")</f>
        <v/>
      </c>
    </row>
    <row r="387" spans="7:12" x14ac:dyDescent="0.25">
      <c r="G387" s="118" t="str">
        <f>IFERROR(F387/(1+Formules!G387/100),"")</f>
        <v/>
      </c>
      <c r="H387" s="119" t="str">
        <f t="shared" si="6"/>
        <v/>
      </c>
      <c r="J387" s="126" t="str">
        <f>IFERROR(VLOOKUP(D:D,BDD!B:I,6,FALSE)*C387,"")</f>
        <v/>
      </c>
      <c r="K387" s="90" t="str">
        <f>IFERROR(VLOOKUP(D:D,BDD!B:I,7,FALSE)*C387,"")</f>
        <v/>
      </c>
      <c r="L387" s="127" t="str">
        <f>IFERROR(VLOOKUP(D:D,BDD!B:I,8,FALSE)*C387,"")</f>
        <v/>
      </c>
    </row>
    <row r="388" spans="7:12" x14ac:dyDescent="0.25">
      <c r="G388" s="118" t="str">
        <f>IFERROR(F388/(1+Formules!G388/100),"")</f>
        <v/>
      </c>
      <c r="H388" s="119" t="str">
        <f t="shared" si="6"/>
        <v/>
      </c>
      <c r="J388" s="126" t="str">
        <f>IFERROR(VLOOKUP(D:D,BDD!B:I,6,FALSE)*C388,"")</f>
        <v/>
      </c>
      <c r="K388" s="90" t="str">
        <f>IFERROR(VLOOKUP(D:D,BDD!B:I,7,FALSE)*C388,"")</f>
        <v/>
      </c>
      <c r="L388" s="127" t="str">
        <f>IFERROR(VLOOKUP(D:D,BDD!B:I,8,FALSE)*C388,"")</f>
        <v/>
      </c>
    </row>
    <row r="389" spans="7:12" x14ac:dyDescent="0.25">
      <c r="G389" s="118" t="str">
        <f>IFERROR(F389/(1+Formules!G389/100),"")</f>
        <v/>
      </c>
      <c r="H389" s="119" t="str">
        <f t="shared" si="6"/>
        <v/>
      </c>
      <c r="J389" s="126" t="str">
        <f>IFERROR(VLOOKUP(D:D,BDD!B:I,6,FALSE)*C389,"")</f>
        <v/>
      </c>
      <c r="K389" s="90" t="str">
        <f>IFERROR(VLOOKUP(D:D,BDD!B:I,7,FALSE)*C389,"")</f>
        <v/>
      </c>
      <c r="L389" s="127" t="str">
        <f>IFERROR(VLOOKUP(D:D,BDD!B:I,8,FALSE)*C389,"")</f>
        <v/>
      </c>
    </row>
    <row r="390" spans="7:12" x14ac:dyDescent="0.25">
      <c r="G390" s="118" t="str">
        <f>IFERROR(F390/(1+Formules!G390/100),"")</f>
        <v/>
      </c>
      <c r="H390" s="119" t="str">
        <f t="shared" si="6"/>
        <v/>
      </c>
      <c r="J390" s="126" t="str">
        <f>IFERROR(VLOOKUP(D:D,BDD!B:I,6,FALSE)*C390,"")</f>
        <v/>
      </c>
      <c r="K390" s="90" t="str">
        <f>IFERROR(VLOOKUP(D:D,BDD!B:I,7,FALSE)*C390,"")</f>
        <v/>
      </c>
      <c r="L390" s="127" t="str">
        <f>IFERROR(VLOOKUP(D:D,BDD!B:I,8,FALSE)*C390,"")</f>
        <v/>
      </c>
    </row>
    <row r="391" spans="7:12" x14ac:dyDescent="0.25">
      <c r="G391" s="118" t="str">
        <f>IFERROR(F391/(1+Formules!G391/100),"")</f>
        <v/>
      </c>
      <c r="H391" s="119" t="str">
        <f t="shared" si="6"/>
        <v/>
      </c>
      <c r="J391" s="126" t="str">
        <f>IFERROR(VLOOKUP(D:D,BDD!B:I,6,FALSE)*C391,"")</f>
        <v/>
      </c>
      <c r="K391" s="90" t="str">
        <f>IFERROR(VLOOKUP(D:D,BDD!B:I,7,FALSE)*C391,"")</f>
        <v/>
      </c>
      <c r="L391" s="127" t="str">
        <f>IFERROR(VLOOKUP(D:D,BDD!B:I,8,FALSE)*C391,"")</f>
        <v/>
      </c>
    </row>
    <row r="392" spans="7:12" x14ac:dyDescent="0.25">
      <c r="G392" s="118" t="str">
        <f>IFERROR(F392/(1+Formules!G392/100),"")</f>
        <v/>
      </c>
      <c r="H392" s="119" t="str">
        <f t="shared" si="6"/>
        <v/>
      </c>
      <c r="J392" s="126" t="str">
        <f>IFERROR(VLOOKUP(D:D,BDD!B:I,6,FALSE)*C392,"")</f>
        <v/>
      </c>
      <c r="K392" s="90" t="str">
        <f>IFERROR(VLOOKUP(D:D,BDD!B:I,7,FALSE)*C392,"")</f>
        <v/>
      </c>
      <c r="L392" s="127" t="str">
        <f>IFERROR(VLOOKUP(D:D,BDD!B:I,8,FALSE)*C392,"")</f>
        <v/>
      </c>
    </row>
    <row r="393" spans="7:12" x14ac:dyDescent="0.25">
      <c r="G393" s="118" t="str">
        <f>IFERROR(F393/(1+Formules!G393/100),"")</f>
        <v/>
      </c>
      <c r="H393" s="119" t="str">
        <f t="shared" si="6"/>
        <v/>
      </c>
      <c r="J393" s="126" t="str">
        <f>IFERROR(VLOOKUP(D:D,BDD!B:I,6,FALSE)*C393,"")</f>
        <v/>
      </c>
      <c r="K393" s="90" t="str">
        <f>IFERROR(VLOOKUP(D:D,BDD!B:I,7,FALSE)*C393,"")</f>
        <v/>
      </c>
      <c r="L393" s="127" t="str">
        <f>IFERROR(VLOOKUP(D:D,BDD!B:I,8,FALSE)*C393,"")</f>
        <v/>
      </c>
    </row>
    <row r="394" spans="7:12" x14ac:dyDescent="0.25">
      <c r="G394" s="118" t="str">
        <f>IFERROR(F394/(1+Formules!G394/100),"")</f>
        <v/>
      </c>
      <c r="H394" s="119" t="str">
        <f t="shared" ref="H394:H453" si="7">IFERROR(F394-G394,"")</f>
        <v/>
      </c>
      <c r="J394" s="126" t="str">
        <f>IFERROR(VLOOKUP(D:D,BDD!B:I,6,FALSE)*C394,"")</f>
        <v/>
      </c>
      <c r="K394" s="90" t="str">
        <f>IFERROR(VLOOKUP(D:D,BDD!B:I,7,FALSE)*C394,"")</f>
        <v/>
      </c>
      <c r="L394" s="127" t="str">
        <f>IFERROR(VLOOKUP(D:D,BDD!B:I,8,FALSE)*C394,"")</f>
        <v/>
      </c>
    </row>
    <row r="395" spans="7:12" x14ac:dyDescent="0.25">
      <c r="G395" s="118" t="str">
        <f>IFERROR(F395/(1+Formules!G395/100),"")</f>
        <v/>
      </c>
      <c r="H395" s="119" t="str">
        <f t="shared" si="7"/>
        <v/>
      </c>
      <c r="J395" s="126" t="str">
        <f>IFERROR(VLOOKUP(D:D,BDD!B:I,6,FALSE)*C395,"")</f>
        <v/>
      </c>
      <c r="K395" s="90" t="str">
        <f>IFERROR(VLOOKUP(D:D,BDD!B:I,7,FALSE)*C395,"")</f>
        <v/>
      </c>
      <c r="L395" s="127" t="str">
        <f>IFERROR(VLOOKUP(D:D,BDD!B:I,8,FALSE)*C395,"")</f>
        <v/>
      </c>
    </row>
    <row r="396" spans="7:12" x14ac:dyDescent="0.25">
      <c r="G396" s="118" t="str">
        <f>IFERROR(F396/(1+Formules!G396/100),"")</f>
        <v/>
      </c>
      <c r="H396" s="119" t="str">
        <f t="shared" si="7"/>
        <v/>
      </c>
      <c r="J396" s="126" t="str">
        <f>IFERROR(VLOOKUP(D:D,BDD!B:I,6,FALSE)*C396,"")</f>
        <v/>
      </c>
      <c r="K396" s="90" t="str">
        <f>IFERROR(VLOOKUP(D:D,BDD!B:I,7,FALSE)*C396,"")</f>
        <v/>
      </c>
      <c r="L396" s="127" t="str">
        <f>IFERROR(VLOOKUP(D:D,BDD!B:I,8,FALSE)*C396,"")</f>
        <v/>
      </c>
    </row>
    <row r="397" spans="7:12" x14ac:dyDescent="0.25">
      <c r="G397" s="118" t="str">
        <f>IFERROR(F397/(1+Formules!G397/100),"")</f>
        <v/>
      </c>
      <c r="H397" s="119" t="str">
        <f t="shared" si="7"/>
        <v/>
      </c>
      <c r="J397" s="126" t="str">
        <f>IFERROR(VLOOKUP(D:D,BDD!B:I,6,FALSE)*C397,"")</f>
        <v/>
      </c>
      <c r="K397" s="90" t="str">
        <f>IFERROR(VLOOKUP(D:D,BDD!B:I,7,FALSE)*C397,"")</f>
        <v/>
      </c>
      <c r="L397" s="127" t="str">
        <f>IFERROR(VLOOKUP(D:D,BDD!B:I,8,FALSE)*C397,"")</f>
        <v/>
      </c>
    </row>
    <row r="398" spans="7:12" x14ac:dyDescent="0.25">
      <c r="G398" s="118" t="str">
        <f>IFERROR(F398/(1+Formules!G398/100),"")</f>
        <v/>
      </c>
      <c r="H398" s="119" t="str">
        <f t="shared" si="7"/>
        <v/>
      </c>
      <c r="J398" s="126" t="str">
        <f>IFERROR(VLOOKUP(D:D,BDD!B:I,6,FALSE)*C398,"")</f>
        <v/>
      </c>
      <c r="K398" s="90" t="str">
        <f>IFERROR(VLOOKUP(D:D,BDD!B:I,7,FALSE)*C398,"")</f>
        <v/>
      </c>
      <c r="L398" s="127" t="str">
        <f>IFERROR(VLOOKUP(D:D,BDD!B:I,8,FALSE)*C398,"")</f>
        <v/>
      </c>
    </row>
    <row r="399" spans="7:12" x14ac:dyDescent="0.25">
      <c r="G399" s="118" t="str">
        <f>IFERROR(F399/(1+Formules!G399/100),"")</f>
        <v/>
      </c>
      <c r="H399" s="119" t="str">
        <f t="shared" si="7"/>
        <v/>
      </c>
      <c r="J399" s="126" t="str">
        <f>IFERROR(VLOOKUP(D:D,BDD!B:I,6,FALSE)*C399,"")</f>
        <v/>
      </c>
      <c r="K399" s="90" t="str">
        <f>IFERROR(VLOOKUP(D:D,BDD!B:I,7,FALSE)*C399,"")</f>
        <v/>
      </c>
      <c r="L399" s="127" t="str">
        <f>IFERROR(VLOOKUP(D:D,BDD!B:I,8,FALSE)*C399,"")</f>
        <v/>
      </c>
    </row>
    <row r="400" spans="7:12" x14ac:dyDescent="0.25">
      <c r="G400" s="118" t="str">
        <f>IFERROR(F400/(1+Formules!G400/100),"")</f>
        <v/>
      </c>
      <c r="H400" s="119" t="str">
        <f t="shared" si="7"/>
        <v/>
      </c>
      <c r="J400" s="126" t="str">
        <f>IFERROR(VLOOKUP(D:D,BDD!B:I,6,FALSE)*C400,"")</f>
        <v/>
      </c>
      <c r="K400" s="90" t="str">
        <f>IFERROR(VLOOKUP(D:D,BDD!B:I,7,FALSE)*C400,"")</f>
        <v/>
      </c>
      <c r="L400" s="127" t="str">
        <f>IFERROR(VLOOKUP(D:D,BDD!B:I,8,FALSE)*C400,"")</f>
        <v/>
      </c>
    </row>
    <row r="401" spans="7:12" x14ac:dyDescent="0.25">
      <c r="G401" s="118" t="str">
        <f>IFERROR(F401/(1+Formules!G401/100),"")</f>
        <v/>
      </c>
      <c r="H401" s="119" t="str">
        <f t="shared" si="7"/>
        <v/>
      </c>
      <c r="J401" s="126" t="str">
        <f>IFERROR(VLOOKUP(D:D,BDD!B:I,6,FALSE)*C401,"")</f>
        <v/>
      </c>
      <c r="K401" s="90" t="str">
        <f>IFERROR(VLOOKUP(D:D,BDD!B:I,7,FALSE)*C401,"")</f>
        <v/>
      </c>
      <c r="L401" s="127" t="str">
        <f>IFERROR(VLOOKUP(D:D,BDD!B:I,8,FALSE)*C401,"")</f>
        <v/>
      </c>
    </row>
    <row r="402" spans="7:12" x14ac:dyDescent="0.25">
      <c r="G402" s="118" t="str">
        <f>IFERROR(F402/(1+Formules!G402/100),"")</f>
        <v/>
      </c>
      <c r="H402" s="119" t="str">
        <f t="shared" si="7"/>
        <v/>
      </c>
      <c r="J402" s="126" t="str">
        <f>IFERROR(VLOOKUP(D:D,BDD!B:I,6,FALSE)*C402,"")</f>
        <v/>
      </c>
      <c r="K402" s="90" t="str">
        <f>IFERROR(VLOOKUP(D:D,BDD!B:I,7,FALSE)*C402,"")</f>
        <v/>
      </c>
      <c r="L402" s="127" t="str">
        <f>IFERROR(VLOOKUP(D:D,BDD!B:I,8,FALSE)*C402,"")</f>
        <v/>
      </c>
    </row>
    <row r="403" spans="7:12" x14ac:dyDescent="0.25">
      <c r="G403" s="118" t="str">
        <f>IFERROR(F403/(1+Formules!G403/100),"")</f>
        <v/>
      </c>
      <c r="H403" s="119" t="str">
        <f t="shared" si="7"/>
        <v/>
      </c>
      <c r="J403" s="126" t="str">
        <f>IFERROR(VLOOKUP(D:D,BDD!B:I,6,FALSE)*C403,"")</f>
        <v/>
      </c>
      <c r="K403" s="90" t="str">
        <f>IFERROR(VLOOKUP(D:D,BDD!B:I,7,FALSE)*C403,"")</f>
        <v/>
      </c>
      <c r="L403" s="127" t="str">
        <f>IFERROR(VLOOKUP(D:D,BDD!B:I,8,FALSE)*C403,"")</f>
        <v/>
      </c>
    </row>
    <row r="404" spans="7:12" x14ac:dyDescent="0.25">
      <c r="G404" s="118" t="str">
        <f>IFERROR(F404/(1+Formules!G404/100),"")</f>
        <v/>
      </c>
      <c r="H404" s="119" t="str">
        <f t="shared" si="7"/>
        <v/>
      </c>
      <c r="J404" s="126" t="str">
        <f>IFERROR(VLOOKUP(D:D,BDD!B:I,6,FALSE)*C404,"")</f>
        <v/>
      </c>
      <c r="K404" s="90" t="str">
        <f>IFERROR(VLOOKUP(D:D,BDD!B:I,7,FALSE)*C404,"")</f>
        <v/>
      </c>
      <c r="L404" s="127" t="str">
        <f>IFERROR(VLOOKUP(D:D,BDD!B:I,8,FALSE)*C404,"")</f>
        <v/>
      </c>
    </row>
    <row r="405" spans="7:12" x14ac:dyDescent="0.25">
      <c r="G405" s="118" t="str">
        <f>IFERROR(F405/(1+Formules!G405/100),"")</f>
        <v/>
      </c>
      <c r="H405" s="119" t="str">
        <f t="shared" si="7"/>
        <v/>
      </c>
      <c r="J405" s="126" t="str">
        <f>IFERROR(VLOOKUP(D:D,BDD!B:I,6,FALSE)*C405,"")</f>
        <v/>
      </c>
      <c r="K405" s="90" t="str">
        <f>IFERROR(VLOOKUP(D:D,BDD!B:I,7,FALSE)*C405,"")</f>
        <v/>
      </c>
      <c r="L405" s="127" t="str">
        <f>IFERROR(VLOOKUP(D:D,BDD!B:I,8,FALSE)*C405,"")</f>
        <v/>
      </c>
    </row>
    <row r="406" spans="7:12" x14ac:dyDescent="0.25">
      <c r="G406" s="118" t="str">
        <f>IFERROR(F406/(1+Formules!G406/100),"")</f>
        <v/>
      </c>
      <c r="H406" s="119" t="str">
        <f t="shared" si="7"/>
        <v/>
      </c>
      <c r="J406" s="126" t="str">
        <f>IFERROR(VLOOKUP(D:D,BDD!B:I,6,FALSE)*C406,"")</f>
        <v/>
      </c>
      <c r="K406" s="90" t="str">
        <f>IFERROR(VLOOKUP(D:D,BDD!B:I,7,FALSE)*C406,"")</f>
        <v/>
      </c>
      <c r="L406" s="127" t="str">
        <f>IFERROR(VLOOKUP(D:D,BDD!B:I,8,FALSE)*C406,"")</f>
        <v/>
      </c>
    </row>
    <row r="407" spans="7:12" x14ac:dyDescent="0.25">
      <c r="G407" s="118" t="str">
        <f>IFERROR(F407/(1+Formules!G407/100),"")</f>
        <v/>
      </c>
      <c r="H407" s="119" t="str">
        <f t="shared" si="7"/>
        <v/>
      </c>
      <c r="J407" s="126" t="str">
        <f>IFERROR(VLOOKUP(D:D,BDD!B:I,6,FALSE)*C407,"")</f>
        <v/>
      </c>
      <c r="K407" s="90" t="str">
        <f>IFERROR(VLOOKUP(D:D,BDD!B:I,7,FALSE)*C407,"")</f>
        <v/>
      </c>
      <c r="L407" s="127" t="str">
        <f>IFERROR(VLOOKUP(D:D,BDD!B:I,8,FALSE)*C407,"")</f>
        <v/>
      </c>
    </row>
    <row r="408" spans="7:12" x14ac:dyDescent="0.25">
      <c r="G408" s="118" t="str">
        <f>IFERROR(F408/(1+Formules!G408/100),"")</f>
        <v/>
      </c>
      <c r="H408" s="119" t="str">
        <f t="shared" si="7"/>
        <v/>
      </c>
      <c r="J408" s="126" t="str">
        <f>IFERROR(VLOOKUP(D:D,BDD!B:I,6,FALSE)*C408,"")</f>
        <v/>
      </c>
      <c r="K408" s="90" t="str">
        <f>IFERROR(VLOOKUP(D:D,BDD!B:I,7,FALSE)*C408,"")</f>
        <v/>
      </c>
      <c r="L408" s="127" t="str">
        <f>IFERROR(VLOOKUP(D:D,BDD!B:I,8,FALSE)*C408,"")</f>
        <v/>
      </c>
    </row>
    <row r="409" spans="7:12" x14ac:dyDescent="0.25">
      <c r="G409" s="118" t="str">
        <f>IFERROR(F409/(1+Formules!G409/100),"")</f>
        <v/>
      </c>
      <c r="H409" s="119" t="str">
        <f t="shared" si="7"/>
        <v/>
      </c>
      <c r="J409" s="126" t="str">
        <f>IFERROR(VLOOKUP(D:D,BDD!B:I,6,FALSE)*C409,"")</f>
        <v/>
      </c>
      <c r="K409" s="90" t="str">
        <f>IFERROR(VLOOKUP(D:D,BDD!B:I,7,FALSE)*C409,"")</f>
        <v/>
      </c>
      <c r="L409" s="127" t="str">
        <f>IFERROR(VLOOKUP(D:D,BDD!B:I,8,FALSE)*C409,"")</f>
        <v/>
      </c>
    </row>
    <row r="410" spans="7:12" x14ac:dyDescent="0.25">
      <c r="G410" s="118" t="str">
        <f>IFERROR(F410/(1+Formules!G410/100),"")</f>
        <v/>
      </c>
      <c r="H410" s="119" t="str">
        <f t="shared" si="7"/>
        <v/>
      </c>
      <c r="J410" s="126" t="str">
        <f>IFERROR(VLOOKUP(D:D,BDD!B:I,6,FALSE)*C410,"")</f>
        <v/>
      </c>
      <c r="K410" s="90" t="str">
        <f>IFERROR(VLOOKUP(D:D,BDD!B:I,7,FALSE)*C410,"")</f>
        <v/>
      </c>
      <c r="L410" s="127" t="str">
        <f>IFERROR(VLOOKUP(D:D,BDD!B:I,8,FALSE)*C410,"")</f>
        <v/>
      </c>
    </row>
    <row r="411" spans="7:12" x14ac:dyDescent="0.25">
      <c r="G411" s="118" t="str">
        <f>IFERROR(F411/(1+Formules!G411/100),"")</f>
        <v/>
      </c>
      <c r="H411" s="119" t="str">
        <f t="shared" si="7"/>
        <v/>
      </c>
      <c r="J411" s="126" t="str">
        <f>IFERROR(VLOOKUP(D:D,BDD!B:I,6,FALSE)*C411,"")</f>
        <v/>
      </c>
      <c r="K411" s="90" t="str">
        <f>IFERROR(VLOOKUP(D:D,BDD!B:I,7,FALSE)*C411,"")</f>
        <v/>
      </c>
      <c r="L411" s="127" t="str">
        <f>IFERROR(VLOOKUP(D:D,BDD!B:I,8,FALSE)*C411,"")</f>
        <v/>
      </c>
    </row>
    <row r="412" spans="7:12" x14ac:dyDescent="0.25">
      <c r="G412" s="118" t="str">
        <f>IFERROR(F412/(1+Formules!G412/100),"")</f>
        <v/>
      </c>
      <c r="H412" s="119" t="str">
        <f t="shared" si="7"/>
        <v/>
      </c>
      <c r="J412" s="126" t="str">
        <f>IFERROR(VLOOKUP(D:D,BDD!B:I,6,FALSE)*C412,"")</f>
        <v/>
      </c>
      <c r="K412" s="90" t="str">
        <f>IFERROR(VLOOKUP(D:D,BDD!B:I,7,FALSE)*C412,"")</f>
        <v/>
      </c>
      <c r="L412" s="127" t="str">
        <f>IFERROR(VLOOKUP(D:D,BDD!B:I,8,FALSE)*C412,"")</f>
        <v/>
      </c>
    </row>
    <row r="413" spans="7:12" x14ac:dyDescent="0.25">
      <c r="G413" s="118" t="str">
        <f>IFERROR(F413/(1+Formules!G413/100),"")</f>
        <v/>
      </c>
      <c r="H413" s="119" t="str">
        <f t="shared" si="7"/>
        <v/>
      </c>
      <c r="J413" s="126" t="str">
        <f>IFERROR(VLOOKUP(D:D,BDD!B:I,6,FALSE)*C413,"")</f>
        <v/>
      </c>
      <c r="K413" s="90" t="str">
        <f>IFERROR(VLOOKUP(D:D,BDD!B:I,7,FALSE)*C413,"")</f>
        <v/>
      </c>
      <c r="L413" s="127" t="str">
        <f>IFERROR(VLOOKUP(D:D,BDD!B:I,8,FALSE)*C413,"")</f>
        <v/>
      </c>
    </row>
    <row r="414" spans="7:12" x14ac:dyDescent="0.25">
      <c r="G414" s="118" t="str">
        <f>IFERROR(F414/(1+Formules!G414/100),"")</f>
        <v/>
      </c>
      <c r="H414" s="119" t="str">
        <f t="shared" si="7"/>
        <v/>
      </c>
      <c r="J414" s="126" t="str">
        <f>IFERROR(VLOOKUP(D:D,BDD!B:I,6,FALSE)*C414,"")</f>
        <v/>
      </c>
      <c r="K414" s="90" t="str">
        <f>IFERROR(VLOOKUP(D:D,BDD!B:I,7,FALSE)*C414,"")</f>
        <v/>
      </c>
      <c r="L414" s="127" t="str">
        <f>IFERROR(VLOOKUP(D:D,BDD!B:I,8,FALSE)*C414,"")</f>
        <v/>
      </c>
    </row>
    <row r="415" spans="7:12" x14ac:dyDescent="0.25">
      <c r="G415" s="118" t="str">
        <f>IFERROR(F415/(1+Formules!G415/100),"")</f>
        <v/>
      </c>
      <c r="H415" s="119" t="str">
        <f t="shared" si="7"/>
        <v/>
      </c>
      <c r="J415" s="126" t="str">
        <f>IFERROR(VLOOKUP(D:D,BDD!B:I,6,FALSE)*C415,"")</f>
        <v/>
      </c>
      <c r="K415" s="90" t="str">
        <f>IFERROR(VLOOKUP(D:D,BDD!B:I,7,FALSE)*C415,"")</f>
        <v/>
      </c>
      <c r="L415" s="127" t="str">
        <f>IFERROR(VLOOKUP(D:D,BDD!B:I,8,FALSE)*C415,"")</f>
        <v/>
      </c>
    </row>
    <row r="416" spans="7:12" x14ac:dyDescent="0.25">
      <c r="G416" s="118" t="str">
        <f>IFERROR(F416/(1+Formules!G416/100),"")</f>
        <v/>
      </c>
      <c r="H416" s="119" t="str">
        <f t="shared" si="7"/>
        <v/>
      </c>
      <c r="J416" s="126" t="str">
        <f>IFERROR(VLOOKUP(D:D,BDD!B:I,6,FALSE)*C416,"")</f>
        <v/>
      </c>
      <c r="K416" s="90" t="str">
        <f>IFERROR(VLOOKUP(D:D,BDD!B:I,7,FALSE)*C416,"")</f>
        <v/>
      </c>
      <c r="L416" s="127" t="str">
        <f>IFERROR(VLOOKUP(D:D,BDD!B:I,8,FALSE)*C416,"")</f>
        <v/>
      </c>
    </row>
    <row r="417" spans="7:12" x14ac:dyDescent="0.25">
      <c r="G417" s="118" t="str">
        <f>IFERROR(F417/(1+Formules!G417/100),"")</f>
        <v/>
      </c>
      <c r="H417" s="119" t="str">
        <f t="shared" si="7"/>
        <v/>
      </c>
      <c r="J417" s="126" t="str">
        <f>IFERROR(VLOOKUP(D:D,BDD!B:I,6,FALSE)*C417,"")</f>
        <v/>
      </c>
      <c r="K417" s="90" t="str">
        <f>IFERROR(VLOOKUP(D:D,BDD!B:I,7,FALSE)*C417,"")</f>
        <v/>
      </c>
      <c r="L417" s="127" t="str">
        <f>IFERROR(VLOOKUP(D:D,BDD!B:I,8,FALSE)*C417,"")</f>
        <v/>
      </c>
    </row>
    <row r="418" spans="7:12" x14ac:dyDescent="0.25">
      <c r="G418" s="118" t="str">
        <f>IFERROR(F418/(1+Formules!G418/100),"")</f>
        <v/>
      </c>
      <c r="H418" s="119" t="str">
        <f t="shared" si="7"/>
        <v/>
      </c>
      <c r="J418" s="126" t="str">
        <f>IFERROR(VLOOKUP(D:D,BDD!B:I,6,FALSE)*C418,"")</f>
        <v/>
      </c>
      <c r="K418" s="90" t="str">
        <f>IFERROR(VLOOKUP(D:D,BDD!B:I,7,FALSE)*C418,"")</f>
        <v/>
      </c>
      <c r="L418" s="127" t="str">
        <f>IFERROR(VLOOKUP(D:D,BDD!B:I,8,FALSE)*C418,"")</f>
        <v/>
      </c>
    </row>
    <row r="419" spans="7:12" x14ac:dyDescent="0.25">
      <c r="G419" s="118" t="str">
        <f>IFERROR(F419/(1+Formules!G419/100),"")</f>
        <v/>
      </c>
      <c r="H419" s="119" t="str">
        <f t="shared" si="7"/>
        <v/>
      </c>
      <c r="J419" s="126" t="str">
        <f>IFERROR(VLOOKUP(D:D,BDD!B:I,6,FALSE)*C419,"")</f>
        <v/>
      </c>
      <c r="K419" s="90" t="str">
        <f>IFERROR(VLOOKUP(D:D,BDD!B:I,7,FALSE)*C419,"")</f>
        <v/>
      </c>
      <c r="L419" s="127" t="str">
        <f>IFERROR(VLOOKUP(D:D,BDD!B:I,8,FALSE)*C419,"")</f>
        <v/>
      </c>
    </row>
    <row r="420" spans="7:12" x14ac:dyDescent="0.25">
      <c r="G420" s="118" t="str">
        <f>IFERROR(F420/(1+Formules!G420/100),"")</f>
        <v/>
      </c>
      <c r="H420" s="119" t="str">
        <f t="shared" si="7"/>
        <v/>
      </c>
      <c r="J420" s="126" t="str">
        <f>IFERROR(VLOOKUP(D:D,BDD!B:I,6,FALSE)*C420,"")</f>
        <v/>
      </c>
      <c r="K420" s="90" t="str">
        <f>IFERROR(VLOOKUP(D:D,BDD!B:I,7,FALSE)*C420,"")</f>
        <v/>
      </c>
      <c r="L420" s="127" t="str">
        <f>IFERROR(VLOOKUP(D:D,BDD!B:I,8,FALSE)*C420,"")</f>
        <v/>
      </c>
    </row>
    <row r="421" spans="7:12" x14ac:dyDescent="0.25">
      <c r="G421" s="118" t="str">
        <f>IFERROR(F421/(1+Formules!G421/100),"")</f>
        <v/>
      </c>
      <c r="H421" s="119" t="str">
        <f t="shared" si="7"/>
        <v/>
      </c>
      <c r="J421" s="126" t="str">
        <f>IFERROR(VLOOKUP(D:D,BDD!B:I,6,FALSE)*C421,"")</f>
        <v/>
      </c>
      <c r="K421" s="90" t="str">
        <f>IFERROR(VLOOKUP(D:D,BDD!B:I,7,FALSE)*C421,"")</f>
        <v/>
      </c>
      <c r="L421" s="127" t="str">
        <f>IFERROR(VLOOKUP(D:D,BDD!B:I,8,FALSE)*C421,"")</f>
        <v/>
      </c>
    </row>
    <row r="422" spans="7:12" x14ac:dyDescent="0.25">
      <c r="G422" s="118" t="str">
        <f>IFERROR(F422/(1+Formules!G422/100),"")</f>
        <v/>
      </c>
      <c r="H422" s="119" t="str">
        <f t="shared" si="7"/>
        <v/>
      </c>
      <c r="J422" s="126" t="str">
        <f>IFERROR(VLOOKUP(D:D,BDD!B:I,6,FALSE)*C422,"")</f>
        <v/>
      </c>
      <c r="K422" s="90" t="str">
        <f>IFERROR(VLOOKUP(D:D,BDD!B:I,7,FALSE)*C422,"")</f>
        <v/>
      </c>
      <c r="L422" s="127" t="str">
        <f>IFERROR(VLOOKUP(D:D,BDD!B:I,8,FALSE)*C422,"")</f>
        <v/>
      </c>
    </row>
    <row r="423" spans="7:12" x14ac:dyDescent="0.25">
      <c r="G423" s="118" t="str">
        <f>IFERROR(F423/(1+Formules!G423/100),"")</f>
        <v/>
      </c>
      <c r="H423" s="119" t="str">
        <f t="shared" si="7"/>
        <v/>
      </c>
      <c r="J423" s="126" t="str">
        <f>IFERROR(VLOOKUP(D:D,BDD!B:I,6,FALSE)*C423,"")</f>
        <v/>
      </c>
      <c r="K423" s="90" t="str">
        <f>IFERROR(VLOOKUP(D:D,BDD!B:I,7,FALSE)*C423,"")</f>
        <v/>
      </c>
      <c r="L423" s="127" t="str">
        <f>IFERROR(VLOOKUP(D:D,BDD!B:I,8,FALSE)*C423,"")</f>
        <v/>
      </c>
    </row>
    <row r="424" spans="7:12" x14ac:dyDescent="0.25">
      <c r="G424" s="118" t="str">
        <f>IFERROR(F424/(1+Formules!G424/100),"")</f>
        <v/>
      </c>
      <c r="H424" s="119" t="str">
        <f t="shared" si="7"/>
        <v/>
      </c>
      <c r="J424" s="126" t="str">
        <f>IFERROR(VLOOKUP(D:D,BDD!B:I,6,FALSE)*C424,"")</f>
        <v/>
      </c>
      <c r="K424" s="90" t="str">
        <f>IFERROR(VLOOKUP(D:D,BDD!B:I,7,FALSE)*C424,"")</f>
        <v/>
      </c>
      <c r="L424" s="127" t="str">
        <f>IFERROR(VLOOKUP(D:D,BDD!B:I,8,FALSE)*C424,"")</f>
        <v/>
      </c>
    </row>
    <row r="425" spans="7:12" x14ac:dyDescent="0.25">
      <c r="G425" s="118" t="str">
        <f>IFERROR(F425/(1+Formules!G425/100),"")</f>
        <v/>
      </c>
      <c r="H425" s="119" t="str">
        <f t="shared" si="7"/>
        <v/>
      </c>
      <c r="J425" s="126" t="str">
        <f>IFERROR(VLOOKUP(D:D,BDD!B:I,6,FALSE)*C425,"")</f>
        <v/>
      </c>
      <c r="K425" s="90" t="str">
        <f>IFERROR(VLOOKUP(D:D,BDD!B:I,7,FALSE)*C425,"")</f>
        <v/>
      </c>
      <c r="L425" s="127" t="str">
        <f>IFERROR(VLOOKUP(D:D,BDD!B:I,8,FALSE)*C425,"")</f>
        <v/>
      </c>
    </row>
    <row r="426" spans="7:12" x14ac:dyDescent="0.25">
      <c r="G426" s="118" t="str">
        <f>IFERROR(F426/(1+Formules!G426/100),"")</f>
        <v/>
      </c>
      <c r="H426" s="119" t="str">
        <f t="shared" si="7"/>
        <v/>
      </c>
      <c r="J426" s="126" t="str">
        <f>IFERROR(VLOOKUP(D:D,BDD!B:I,6,FALSE)*C426,"")</f>
        <v/>
      </c>
      <c r="K426" s="90" t="str">
        <f>IFERROR(VLOOKUP(D:D,BDD!B:I,7,FALSE)*C426,"")</f>
        <v/>
      </c>
      <c r="L426" s="127" t="str">
        <f>IFERROR(VLOOKUP(D:D,BDD!B:I,8,FALSE)*C426,"")</f>
        <v/>
      </c>
    </row>
    <row r="427" spans="7:12" x14ac:dyDescent="0.25">
      <c r="G427" s="118" t="str">
        <f>IFERROR(F427/(1+Formules!G427/100),"")</f>
        <v/>
      </c>
      <c r="H427" s="119" t="str">
        <f t="shared" si="7"/>
        <v/>
      </c>
      <c r="J427" s="126" t="str">
        <f>IFERROR(VLOOKUP(D:D,BDD!B:I,6,FALSE)*C427,"")</f>
        <v/>
      </c>
      <c r="K427" s="90" t="str">
        <f>IFERROR(VLOOKUP(D:D,BDD!B:I,7,FALSE)*C427,"")</f>
        <v/>
      </c>
      <c r="L427" s="127" t="str">
        <f>IFERROR(VLOOKUP(D:D,BDD!B:I,8,FALSE)*C427,"")</f>
        <v/>
      </c>
    </row>
    <row r="428" spans="7:12" x14ac:dyDescent="0.25">
      <c r="G428" s="118" t="str">
        <f>IFERROR(F428/(1+Formules!G428/100),"")</f>
        <v/>
      </c>
      <c r="H428" s="119" t="str">
        <f t="shared" si="7"/>
        <v/>
      </c>
      <c r="J428" s="126" t="str">
        <f>IFERROR(VLOOKUP(D:D,BDD!B:I,6,FALSE)*C428,"")</f>
        <v/>
      </c>
      <c r="K428" s="90" t="str">
        <f>IFERROR(VLOOKUP(D:D,BDD!B:I,7,FALSE)*C428,"")</f>
        <v/>
      </c>
      <c r="L428" s="127" t="str">
        <f>IFERROR(VLOOKUP(D:D,BDD!B:I,8,FALSE)*C428,"")</f>
        <v/>
      </c>
    </row>
    <row r="429" spans="7:12" x14ac:dyDescent="0.25">
      <c r="G429" s="118" t="str">
        <f>IFERROR(F429/(1+Formules!G429/100),"")</f>
        <v/>
      </c>
      <c r="H429" s="119" t="str">
        <f t="shared" si="7"/>
        <v/>
      </c>
      <c r="J429" s="126" t="str">
        <f>IFERROR(VLOOKUP(D:D,BDD!B:I,6,FALSE)*C429,"")</f>
        <v/>
      </c>
      <c r="K429" s="90" t="str">
        <f>IFERROR(VLOOKUP(D:D,BDD!B:I,7,FALSE)*C429,"")</f>
        <v/>
      </c>
      <c r="L429" s="127" t="str">
        <f>IFERROR(VLOOKUP(D:D,BDD!B:I,8,FALSE)*C429,"")</f>
        <v/>
      </c>
    </row>
    <row r="430" spans="7:12" x14ac:dyDescent="0.25">
      <c r="G430" s="118" t="str">
        <f>IFERROR(F430/(1+Formules!G430/100),"")</f>
        <v/>
      </c>
      <c r="H430" s="119" t="str">
        <f t="shared" si="7"/>
        <v/>
      </c>
      <c r="J430" s="126" t="str">
        <f>IFERROR(VLOOKUP(D:D,BDD!B:I,6,FALSE)*C430,"")</f>
        <v/>
      </c>
      <c r="K430" s="90" t="str">
        <f>IFERROR(VLOOKUP(D:D,BDD!B:I,7,FALSE)*C430,"")</f>
        <v/>
      </c>
      <c r="L430" s="127" t="str">
        <f>IFERROR(VLOOKUP(D:D,BDD!B:I,8,FALSE)*C430,"")</f>
        <v/>
      </c>
    </row>
    <row r="431" spans="7:12" x14ac:dyDescent="0.25">
      <c r="G431" s="118" t="str">
        <f>IFERROR(F431/(1+Formules!G431/100),"")</f>
        <v/>
      </c>
      <c r="H431" s="119" t="str">
        <f t="shared" si="7"/>
        <v/>
      </c>
      <c r="J431" s="126" t="str">
        <f>IFERROR(VLOOKUP(D:D,BDD!B:I,6,FALSE)*C431,"")</f>
        <v/>
      </c>
      <c r="K431" s="90" t="str">
        <f>IFERROR(VLOOKUP(D:D,BDD!B:I,7,FALSE)*C431,"")</f>
        <v/>
      </c>
      <c r="L431" s="127" t="str">
        <f>IFERROR(VLOOKUP(D:D,BDD!B:I,8,FALSE)*C431,"")</f>
        <v/>
      </c>
    </row>
    <row r="432" spans="7:12" x14ac:dyDescent="0.25">
      <c r="G432" s="118" t="str">
        <f>IFERROR(F432/(1+Formules!G432/100),"")</f>
        <v/>
      </c>
      <c r="H432" s="119" t="str">
        <f t="shared" si="7"/>
        <v/>
      </c>
      <c r="J432" s="126" t="str">
        <f>IFERROR(VLOOKUP(D:D,BDD!B:I,6,FALSE)*C432,"")</f>
        <v/>
      </c>
      <c r="K432" s="90" t="str">
        <f>IFERROR(VLOOKUP(D:D,BDD!B:I,7,FALSE)*C432,"")</f>
        <v/>
      </c>
      <c r="L432" s="127" t="str">
        <f>IFERROR(VLOOKUP(D:D,BDD!B:I,8,FALSE)*C432,"")</f>
        <v/>
      </c>
    </row>
    <row r="433" spans="7:12" x14ac:dyDescent="0.25">
      <c r="G433" s="118" t="str">
        <f>IFERROR(F433/(1+Formules!G433/100),"")</f>
        <v/>
      </c>
      <c r="H433" s="119" t="str">
        <f t="shared" si="7"/>
        <v/>
      </c>
      <c r="J433" s="126" t="str">
        <f>IFERROR(VLOOKUP(D:D,BDD!B:I,6,FALSE)*C433,"")</f>
        <v/>
      </c>
      <c r="K433" s="90" t="str">
        <f>IFERROR(VLOOKUP(D:D,BDD!B:I,7,FALSE)*C433,"")</f>
        <v/>
      </c>
      <c r="L433" s="127" t="str">
        <f>IFERROR(VLOOKUP(D:D,BDD!B:I,8,FALSE)*C433,"")</f>
        <v/>
      </c>
    </row>
    <row r="434" spans="7:12" x14ac:dyDescent="0.25">
      <c r="G434" s="118" t="str">
        <f>IFERROR(F434/(1+Formules!G434/100),"")</f>
        <v/>
      </c>
      <c r="H434" s="119" t="str">
        <f t="shared" si="7"/>
        <v/>
      </c>
      <c r="J434" s="126" t="str">
        <f>IFERROR(VLOOKUP(D:D,BDD!B:I,6,FALSE)*C434,"")</f>
        <v/>
      </c>
      <c r="K434" s="90" t="str">
        <f>IFERROR(VLOOKUP(D:D,BDD!B:I,7,FALSE)*C434,"")</f>
        <v/>
      </c>
      <c r="L434" s="127" t="str">
        <f>IFERROR(VLOOKUP(D:D,BDD!B:I,8,FALSE)*C434,"")</f>
        <v/>
      </c>
    </row>
    <row r="435" spans="7:12" x14ac:dyDescent="0.25">
      <c r="G435" s="118" t="str">
        <f>IFERROR(F435/(1+Formules!G435/100),"")</f>
        <v/>
      </c>
      <c r="H435" s="119" t="str">
        <f t="shared" si="7"/>
        <v/>
      </c>
      <c r="J435" s="126" t="str">
        <f>IFERROR(VLOOKUP(D:D,BDD!B:I,6,FALSE)*C435,"")</f>
        <v/>
      </c>
      <c r="K435" s="90" t="str">
        <f>IFERROR(VLOOKUP(D:D,BDD!B:I,7,FALSE)*C435,"")</f>
        <v/>
      </c>
      <c r="L435" s="127" t="str">
        <f>IFERROR(VLOOKUP(D:D,BDD!B:I,8,FALSE)*C435,"")</f>
        <v/>
      </c>
    </row>
    <row r="436" spans="7:12" x14ac:dyDescent="0.25">
      <c r="G436" s="118" t="str">
        <f>IFERROR(F436/(1+Formules!G436/100),"")</f>
        <v/>
      </c>
      <c r="H436" s="119" t="str">
        <f t="shared" si="7"/>
        <v/>
      </c>
      <c r="J436" s="126" t="str">
        <f>IFERROR(VLOOKUP(D:D,BDD!B:I,6,FALSE)*C436,"")</f>
        <v/>
      </c>
      <c r="K436" s="90" t="str">
        <f>IFERROR(VLOOKUP(D:D,BDD!B:I,7,FALSE)*C436,"")</f>
        <v/>
      </c>
      <c r="L436" s="127" t="str">
        <f>IFERROR(VLOOKUP(D:D,BDD!B:I,8,FALSE)*C436,"")</f>
        <v/>
      </c>
    </row>
    <row r="437" spans="7:12" x14ac:dyDescent="0.25">
      <c r="G437" s="118" t="str">
        <f>IFERROR(F437/(1+Formules!G437/100),"")</f>
        <v/>
      </c>
      <c r="H437" s="119" t="str">
        <f t="shared" si="7"/>
        <v/>
      </c>
      <c r="J437" s="126" t="str">
        <f>IFERROR(VLOOKUP(D:D,BDD!B:I,6,FALSE)*C437,"")</f>
        <v/>
      </c>
      <c r="K437" s="90" t="str">
        <f>IFERROR(VLOOKUP(D:D,BDD!B:I,7,FALSE)*C437,"")</f>
        <v/>
      </c>
      <c r="L437" s="127" t="str">
        <f>IFERROR(VLOOKUP(D:D,BDD!B:I,8,FALSE)*C437,"")</f>
        <v/>
      </c>
    </row>
    <row r="438" spans="7:12" x14ac:dyDescent="0.25">
      <c r="G438" s="118" t="str">
        <f>IFERROR(F438/(1+Formules!G438/100),"")</f>
        <v/>
      </c>
      <c r="H438" s="119" t="str">
        <f t="shared" si="7"/>
        <v/>
      </c>
      <c r="J438" s="126" t="str">
        <f>IFERROR(VLOOKUP(D:D,BDD!B:I,6,FALSE)*C438,"")</f>
        <v/>
      </c>
      <c r="K438" s="90" t="str">
        <f>IFERROR(VLOOKUP(D:D,BDD!B:I,7,FALSE)*C438,"")</f>
        <v/>
      </c>
      <c r="L438" s="127" t="str">
        <f>IFERROR(VLOOKUP(D:D,BDD!B:I,8,FALSE)*C438,"")</f>
        <v/>
      </c>
    </row>
    <row r="439" spans="7:12" x14ac:dyDescent="0.25">
      <c r="G439" s="118" t="str">
        <f>IFERROR(F439/(1+Formules!G439/100),"")</f>
        <v/>
      </c>
      <c r="H439" s="119" t="str">
        <f t="shared" si="7"/>
        <v/>
      </c>
      <c r="J439" s="126" t="str">
        <f>IFERROR(VLOOKUP(D:D,BDD!B:I,6,FALSE)*C439,"")</f>
        <v/>
      </c>
      <c r="K439" s="90" t="str">
        <f>IFERROR(VLOOKUP(D:D,BDD!B:I,7,FALSE)*C439,"")</f>
        <v/>
      </c>
      <c r="L439" s="127" t="str">
        <f>IFERROR(VLOOKUP(D:D,BDD!B:I,8,FALSE)*C439,"")</f>
        <v/>
      </c>
    </row>
    <row r="440" spans="7:12" x14ac:dyDescent="0.25">
      <c r="G440" s="118" t="str">
        <f>IFERROR(F440/(1+Formules!G440/100),"")</f>
        <v/>
      </c>
      <c r="H440" s="119" t="str">
        <f t="shared" si="7"/>
        <v/>
      </c>
      <c r="J440" s="126" t="str">
        <f>IFERROR(VLOOKUP(D:D,BDD!B:I,6,FALSE)*C440,"")</f>
        <v/>
      </c>
      <c r="K440" s="90" t="str">
        <f>IFERROR(VLOOKUP(D:D,BDD!B:I,7,FALSE)*C440,"")</f>
        <v/>
      </c>
      <c r="L440" s="127" t="str">
        <f>IFERROR(VLOOKUP(D:D,BDD!B:I,8,FALSE)*C440,"")</f>
        <v/>
      </c>
    </row>
    <row r="441" spans="7:12" x14ac:dyDescent="0.25">
      <c r="G441" s="118" t="str">
        <f>IFERROR(F441/(1+Formules!G441/100),"")</f>
        <v/>
      </c>
      <c r="H441" s="119" t="str">
        <f t="shared" si="7"/>
        <v/>
      </c>
      <c r="J441" s="126" t="str">
        <f>IFERROR(VLOOKUP(D:D,BDD!B:I,6,FALSE)*C441,"")</f>
        <v/>
      </c>
      <c r="K441" s="90" t="str">
        <f>IFERROR(VLOOKUP(D:D,BDD!B:I,7,FALSE)*C441,"")</f>
        <v/>
      </c>
      <c r="L441" s="127" t="str">
        <f>IFERROR(VLOOKUP(D:D,BDD!B:I,8,FALSE)*C441,"")</f>
        <v/>
      </c>
    </row>
    <row r="442" spans="7:12" x14ac:dyDescent="0.25">
      <c r="G442" s="118" t="str">
        <f>IFERROR(F442/(1+Formules!G442/100),"")</f>
        <v/>
      </c>
      <c r="H442" s="119" t="str">
        <f t="shared" si="7"/>
        <v/>
      </c>
      <c r="J442" s="126" t="str">
        <f>IFERROR(VLOOKUP(D:D,BDD!B:I,6,FALSE)*C442,"")</f>
        <v/>
      </c>
      <c r="K442" s="90" t="str">
        <f>IFERROR(VLOOKUP(D:D,BDD!B:I,7,FALSE)*C442,"")</f>
        <v/>
      </c>
      <c r="L442" s="127" t="str">
        <f>IFERROR(VLOOKUP(D:D,BDD!B:I,8,FALSE)*C442,"")</f>
        <v/>
      </c>
    </row>
    <row r="443" spans="7:12" x14ac:dyDescent="0.25">
      <c r="G443" s="118" t="str">
        <f>IFERROR(F443/(1+Formules!G443/100),"")</f>
        <v/>
      </c>
      <c r="H443" s="119" t="str">
        <f t="shared" si="7"/>
        <v/>
      </c>
      <c r="J443" s="126" t="str">
        <f>IFERROR(VLOOKUP(D:D,BDD!B:I,6,FALSE)*C443,"")</f>
        <v/>
      </c>
      <c r="K443" s="90" t="str">
        <f>IFERROR(VLOOKUP(D:D,BDD!B:I,7,FALSE)*C443,"")</f>
        <v/>
      </c>
      <c r="L443" s="127" t="str">
        <f>IFERROR(VLOOKUP(D:D,BDD!B:I,8,FALSE)*C443,"")</f>
        <v/>
      </c>
    </row>
    <row r="444" spans="7:12" x14ac:dyDescent="0.25">
      <c r="G444" s="118" t="str">
        <f>IFERROR(F444/(1+Formules!G444/100),"")</f>
        <v/>
      </c>
      <c r="H444" s="119" t="str">
        <f t="shared" si="7"/>
        <v/>
      </c>
      <c r="J444" s="126" t="str">
        <f>IFERROR(VLOOKUP(D:D,BDD!B:I,6,FALSE)*C444,"")</f>
        <v/>
      </c>
      <c r="K444" s="90" t="str">
        <f>IFERROR(VLOOKUP(D:D,BDD!B:I,7,FALSE)*C444,"")</f>
        <v/>
      </c>
      <c r="L444" s="127" t="str">
        <f>IFERROR(VLOOKUP(D:D,BDD!B:I,8,FALSE)*C444,"")</f>
        <v/>
      </c>
    </row>
    <row r="445" spans="7:12" x14ac:dyDescent="0.25">
      <c r="G445" s="118" t="str">
        <f>IFERROR(F445/(1+Formules!G445/100),"")</f>
        <v/>
      </c>
      <c r="H445" s="119" t="str">
        <f t="shared" si="7"/>
        <v/>
      </c>
      <c r="J445" s="126" t="str">
        <f>IFERROR(VLOOKUP(D:D,BDD!B:I,6,FALSE)*C445,"")</f>
        <v/>
      </c>
      <c r="K445" s="90" t="str">
        <f>IFERROR(VLOOKUP(D:D,BDD!B:I,7,FALSE)*C445,"")</f>
        <v/>
      </c>
      <c r="L445" s="127" t="str">
        <f>IFERROR(VLOOKUP(D:D,BDD!B:I,8,FALSE)*C445,"")</f>
        <v/>
      </c>
    </row>
    <row r="446" spans="7:12" x14ac:dyDescent="0.25">
      <c r="G446" s="118" t="str">
        <f>IFERROR(F446/(1+Formules!G446/100),"")</f>
        <v/>
      </c>
      <c r="H446" s="119" t="str">
        <f t="shared" si="7"/>
        <v/>
      </c>
      <c r="J446" s="126" t="str">
        <f>IFERROR(VLOOKUP(D:D,BDD!B:I,6,FALSE)*C446,"")</f>
        <v/>
      </c>
      <c r="K446" s="90" t="str">
        <f>IFERROR(VLOOKUP(D:D,BDD!B:I,7,FALSE)*C446,"")</f>
        <v/>
      </c>
      <c r="L446" s="127" t="str">
        <f>IFERROR(VLOOKUP(D:D,BDD!B:I,8,FALSE)*C446,"")</f>
        <v/>
      </c>
    </row>
    <row r="447" spans="7:12" x14ac:dyDescent="0.25">
      <c r="G447" s="118" t="str">
        <f>IFERROR(F447/(1+Formules!G447/100),"")</f>
        <v/>
      </c>
      <c r="H447" s="119" t="str">
        <f t="shared" si="7"/>
        <v/>
      </c>
      <c r="J447" s="126" t="str">
        <f>IFERROR(VLOOKUP(D:D,BDD!B:I,6,FALSE)*C447,"")</f>
        <v/>
      </c>
      <c r="K447" s="90" t="str">
        <f>IFERROR(VLOOKUP(D:D,BDD!B:I,7,FALSE)*C447,"")</f>
        <v/>
      </c>
      <c r="L447" s="127" t="str">
        <f>IFERROR(VLOOKUP(D:D,BDD!B:I,8,FALSE)*C447,"")</f>
        <v/>
      </c>
    </row>
    <row r="448" spans="7:12" x14ac:dyDescent="0.25">
      <c r="G448" s="118" t="str">
        <f>IFERROR(F448/(1+Formules!G448/100),"")</f>
        <v/>
      </c>
      <c r="H448" s="119" t="str">
        <f t="shared" si="7"/>
        <v/>
      </c>
      <c r="J448" s="126" t="str">
        <f>IFERROR(VLOOKUP(D:D,BDD!B:I,6,FALSE)*C448,"")</f>
        <v/>
      </c>
      <c r="K448" s="90" t="str">
        <f>IFERROR(VLOOKUP(D:D,BDD!B:I,7,FALSE)*C448,"")</f>
        <v/>
      </c>
      <c r="L448" s="127" t="str">
        <f>IFERROR(VLOOKUP(D:D,BDD!B:I,8,FALSE)*C448,"")</f>
        <v/>
      </c>
    </row>
    <row r="449" spans="7:12" x14ac:dyDescent="0.25">
      <c r="G449" s="118" t="str">
        <f>IFERROR(F449/(1+Formules!G449/100),"")</f>
        <v/>
      </c>
      <c r="H449" s="119" t="str">
        <f t="shared" si="7"/>
        <v/>
      </c>
      <c r="J449" s="126" t="str">
        <f>IFERROR(VLOOKUP(D:D,BDD!B:I,6,FALSE)*C449,"")</f>
        <v/>
      </c>
      <c r="K449" s="90" t="str">
        <f>IFERROR(VLOOKUP(D:D,BDD!B:I,7,FALSE)*C449,"")</f>
        <v/>
      </c>
      <c r="L449" s="127" t="str">
        <f>IFERROR(VLOOKUP(D:D,BDD!B:I,8,FALSE)*C449,"")</f>
        <v/>
      </c>
    </row>
    <row r="450" spans="7:12" x14ac:dyDescent="0.25">
      <c r="G450" s="118" t="str">
        <f>IFERROR(F450/(1+Formules!G450/100),"")</f>
        <v/>
      </c>
      <c r="H450" s="119" t="str">
        <f t="shared" si="7"/>
        <v/>
      </c>
      <c r="J450" s="126" t="str">
        <f>IFERROR(VLOOKUP(D:D,BDD!B:I,6,FALSE)*C450,"")</f>
        <v/>
      </c>
      <c r="K450" s="90" t="str">
        <f>IFERROR(VLOOKUP(D:D,BDD!B:I,7,FALSE)*C450,"")</f>
        <v/>
      </c>
      <c r="L450" s="127" t="str">
        <f>IFERROR(VLOOKUP(D:D,BDD!B:I,8,FALSE)*C450,"")</f>
        <v/>
      </c>
    </row>
    <row r="451" spans="7:12" x14ac:dyDescent="0.25">
      <c r="G451" s="118" t="str">
        <f>IFERROR(F451/(1+Formules!G451/100),"")</f>
        <v/>
      </c>
      <c r="H451" s="119" t="str">
        <f t="shared" si="7"/>
        <v/>
      </c>
      <c r="J451" s="126" t="str">
        <f>IFERROR(VLOOKUP(D:D,BDD!B:I,6,FALSE)*C451,"")</f>
        <v/>
      </c>
      <c r="K451" s="90" t="str">
        <f>IFERROR(VLOOKUP(D:D,BDD!B:I,7,FALSE)*C451,"")</f>
        <v/>
      </c>
      <c r="L451" s="127" t="str">
        <f>IFERROR(VLOOKUP(D:D,BDD!B:I,8,FALSE)*C451,"")</f>
        <v/>
      </c>
    </row>
    <row r="452" spans="7:12" x14ac:dyDescent="0.25">
      <c r="G452" s="118" t="str">
        <f>IFERROR(F452/(1+Formules!G452/100),"")</f>
        <v/>
      </c>
      <c r="H452" s="119" t="str">
        <f t="shared" si="7"/>
        <v/>
      </c>
      <c r="J452" s="126" t="str">
        <f>IFERROR(VLOOKUP(D:D,BDD!B:I,6,FALSE)*C452,"")</f>
        <v/>
      </c>
      <c r="K452" s="90" t="str">
        <f>IFERROR(VLOOKUP(D:D,BDD!B:I,7,FALSE)*C452,"")</f>
        <v/>
      </c>
      <c r="L452" s="127" t="str">
        <f>IFERROR(VLOOKUP(D:D,BDD!B:I,8,FALSE)*C452,"")</f>
        <v/>
      </c>
    </row>
    <row r="453" spans="7:12" x14ac:dyDescent="0.25">
      <c r="G453" s="118" t="str">
        <f>IFERROR(F453/(1+Formules!G453/100),"")</f>
        <v/>
      </c>
      <c r="H453" s="119" t="str">
        <f t="shared" si="7"/>
        <v/>
      </c>
      <c r="J453" s="126" t="str">
        <f>IFERROR(VLOOKUP(D:D,BDD!B:I,6,FALSE)*C453,"")</f>
        <v/>
      </c>
      <c r="K453" s="90" t="str">
        <f>IFERROR(VLOOKUP(D:D,BDD!B:I,7,FALSE)*C453,"")</f>
        <v/>
      </c>
      <c r="L453" s="127" t="str">
        <f>IFERROR(VLOOKUP(D:D,BDD!B:I,8,FALSE)*C453,"")</f>
        <v/>
      </c>
    </row>
    <row r="454" spans="7:12" x14ac:dyDescent="0.25">
      <c r="G454" s="118" t="e">
        <f>F454/(1+Formules!G454/100)</f>
        <v>#N/A</v>
      </c>
      <c r="H454" s="119" t="e">
        <f>F454-G454</f>
        <v>#N/A</v>
      </c>
      <c r="J454" s="126" t="str">
        <f>IFERROR(VLOOKUP(D:D,BDD!B:I,6,FALSE)*C454,"")</f>
        <v/>
      </c>
      <c r="K454" s="90" t="str">
        <f>IFERROR(VLOOKUP(D:D,BDD!B:I,7,FALSE)*C454,"")</f>
        <v/>
      </c>
      <c r="L454" s="127" t="str">
        <f>IFERROR(VLOOKUP(D:D,BDD!B:I,8,FALSE)*C454,"")</f>
        <v/>
      </c>
    </row>
    <row r="701" spans="1:5" x14ac:dyDescent="0.25">
      <c r="A701" s="109"/>
      <c r="B701" s="79"/>
      <c r="C701" s="79"/>
      <c r="D701" s="79"/>
      <c r="E701" s="80"/>
    </row>
    <row r="702" spans="1:5" x14ac:dyDescent="0.25">
      <c r="A702" s="109"/>
      <c r="B702" s="79"/>
      <c r="C702" s="79"/>
      <c r="D702" s="79"/>
      <c r="E702" s="80"/>
    </row>
    <row r="703" spans="1:5" x14ac:dyDescent="0.25">
      <c r="A703" s="109"/>
      <c r="B703" s="79"/>
      <c r="C703" s="79"/>
      <c r="D703" s="79"/>
      <c r="E703" s="80"/>
    </row>
    <row r="704" spans="1:5" x14ac:dyDescent="0.25">
      <c r="A704" s="113"/>
      <c r="B704" s="79"/>
      <c r="C704" s="79"/>
      <c r="D704" s="80"/>
    </row>
    <row r="705" spans="1:6" x14ac:dyDescent="0.25">
      <c r="A705" s="109"/>
      <c r="B705" s="78"/>
      <c r="C705" s="79"/>
      <c r="D705" s="79"/>
      <c r="E705" s="79"/>
      <c r="F705" s="110"/>
    </row>
  </sheetData>
  <autoFilter ref="A1:F19" xr:uid="{A66EB54B-C404-438E-91F7-E8493EC2E6A6}"/>
  <dataValidations count="1">
    <dataValidation type="list" allowBlank="1" showInputMessage="1" showErrorMessage="1" sqref="J16" xr:uid="{01311401-F5C8-4D38-966F-5A54547EBB45}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14589AF-4D38-495D-9E23-6C36D596E2DD}">
          <x14:formula1>
            <xm:f>BDD!$S$2:$S$3</xm:f>
          </x14:formula1>
          <xm:sqref>N2:N377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0000"/>
  </sheetPr>
  <dimension ref="A1"/>
  <sheetViews>
    <sheetView workbookViewId="0">
      <selection activeCell="E26" sqref="E26"/>
    </sheetView>
  </sheetViews>
  <sheetFormatPr baseColWidth="10" defaultRowHeight="13.8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F12"/>
  <sheetViews>
    <sheetView workbookViewId="0">
      <selection activeCell="F6" sqref="F6"/>
    </sheetView>
  </sheetViews>
  <sheetFormatPr baseColWidth="10" defaultRowHeight="13.8" x14ac:dyDescent="0.25"/>
  <cols>
    <col min="1" max="5" width="11.3984375" style="1" customWidth="1"/>
    <col min="6" max="6" width="11.3984375" style="7" customWidth="1"/>
  </cols>
  <sheetData>
    <row r="1" spans="1:6" x14ac:dyDescent="0.25">
      <c r="A1" s="1" t="s">
        <v>4</v>
      </c>
      <c r="B1" s="1" t="s">
        <v>15</v>
      </c>
      <c r="C1" s="1" t="s">
        <v>1</v>
      </c>
      <c r="D1" s="1" t="s">
        <v>0</v>
      </c>
      <c r="E1" s="1" t="s">
        <v>16</v>
      </c>
      <c r="F1" s="2" t="s">
        <v>10</v>
      </c>
    </row>
    <row r="2" spans="1:6" x14ac:dyDescent="0.25">
      <c r="A2" s="6"/>
      <c r="B2" s="6"/>
    </row>
    <row r="3" spans="1:6" x14ac:dyDescent="0.25">
      <c r="A3" s="6"/>
      <c r="B3" s="6"/>
    </row>
    <row r="4" spans="1:6" x14ac:dyDescent="0.25">
      <c r="A4" s="6"/>
      <c r="B4" s="6"/>
    </row>
    <row r="5" spans="1:6" x14ac:dyDescent="0.25">
      <c r="A5" s="6"/>
      <c r="B5" s="6"/>
    </row>
    <row r="6" spans="1:6" x14ac:dyDescent="0.25">
      <c r="A6" s="6"/>
      <c r="B6" s="6"/>
    </row>
    <row r="7" spans="1:6" x14ac:dyDescent="0.25">
      <c r="A7" s="6"/>
      <c r="B7" s="6"/>
    </row>
    <row r="8" spans="1:6" x14ac:dyDescent="0.25">
      <c r="A8" s="6"/>
    </row>
    <row r="9" spans="1:6" x14ac:dyDescent="0.25">
      <c r="A9" s="6"/>
    </row>
    <row r="10" spans="1:6" x14ac:dyDescent="0.25">
      <c r="A10" s="6"/>
    </row>
    <row r="11" spans="1:6" x14ac:dyDescent="0.25">
      <c r="A11" s="6"/>
    </row>
    <row r="12" spans="1:6" x14ac:dyDescent="0.25">
      <c r="A12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S58"/>
  <sheetViews>
    <sheetView workbookViewId="0">
      <selection activeCell="O1" sqref="O1:O2"/>
    </sheetView>
  </sheetViews>
  <sheetFormatPr baseColWidth="10" defaultRowHeight="13.8" x14ac:dyDescent="0.25"/>
  <cols>
    <col min="1" max="1" width="12" style="1" customWidth="1"/>
    <col min="2" max="2" width="11.19921875" style="40"/>
    <col min="3" max="3" width="11.3984375" style="46" customWidth="1"/>
    <col min="4" max="4" width="4.5" customWidth="1"/>
    <col min="5" max="5" width="18.8984375" style="1" customWidth="1"/>
    <col min="6" max="6" width="7.296875" style="1" customWidth="1"/>
    <col min="7" max="7" width="13.69921875" style="9" bestFit="1" customWidth="1"/>
    <col min="10" max="10" width="2.8984375" style="130" customWidth="1"/>
    <col min="11" max="11" width="3.3984375" style="130" customWidth="1"/>
    <col min="13" max="13" width="24.59765625" bestFit="1" customWidth="1"/>
    <col min="14" max="14" width="18.8984375" style="47" customWidth="1"/>
    <col min="17" max="17" width="18.296875" bestFit="1" customWidth="1"/>
  </cols>
  <sheetData>
    <row r="1" spans="1:19" s="11" customFormat="1" x14ac:dyDescent="0.25">
      <c r="A1" s="74" t="s">
        <v>2</v>
      </c>
      <c r="B1" s="74" t="s">
        <v>3</v>
      </c>
      <c r="C1" s="128" t="s">
        <v>173</v>
      </c>
      <c r="E1" s="74" t="s">
        <v>11</v>
      </c>
      <c r="F1" s="74"/>
      <c r="G1" s="13" t="s">
        <v>130</v>
      </c>
      <c r="H1" s="11" t="s">
        <v>131</v>
      </c>
      <c r="I1" s="11" t="s">
        <v>132</v>
      </c>
      <c r="J1" s="130"/>
      <c r="K1" s="130"/>
      <c r="L1" s="74" t="s">
        <v>20</v>
      </c>
      <c r="M1" s="74" t="s">
        <v>169</v>
      </c>
      <c r="N1" s="74" t="s">
        <v>127</v>
      </c>
      <c r="Q1" s="129" t="s">
        <v>171</v>
      </c>
      <c r="S1" s="74" t="s">
        <v>60</v>
      </c>
    </row>
    <row r="2" spans="1:19" x14ac:dyDescent="0.25">
      <c r="A2" s="1">
        <v>1</v>
      </c>
      <c r="B2" s="42" t="s">
        <v>19</v>
      </c>
      <c r="C2" s="46">
        <v>40</v>
      </c>
      <c r="E2" s="1" t="s">
        <v>12</v>
      </c>
      <c r="G2" s="72">
        <f>15-0.72</f>
        <v>14.28</v>
      </c>
      <c r="H2" s="72">
        <v>25</v>
      </c>
      <c r="I2" s="45">
        <v>0.72</v>
      </c>
      <c r="L2" s="45">
        <v>10</v>
      </c>
      <c r="M2" s="45" t="s">
        <v>148</v>
      </c>
      <c r="N2" s="73" t="s">
        <v>126</v>
      </c>
      <c r="S2" t="s">
        <v>13</v>
      </c>
    </row>
    <row r="3" spans="1:19" x14ac:dyDescent="0.25">
      <c r="A3" s="1">
        <v>2</v>
      </c>
      <c r="B3" s="42" t="s">
        <v>80</v>
      </c>
      <c r="C3" s="46">
        <v>37</v>
      </c>
      <c r="E3" s="40" t="s">
        <v>14</v>
      </c>
      <c r="F3" s="47"/>
      <c r="G3" s="72">
        <v>15</v>
      </c>
      <c r="H3" s="72">
        <v>22</v>
      </c>
      <c r="I3" s="45"/>
      <c r="L3" s="45">
        <v>20</v>
      </c>
      <c r="M3" s="45" t="s">
        <v>149</v>
      </c>
      <c r="N3" s="73" t="s">
        <v>126</v>
      </c>
      <c r="S3" t="s">
        <v>61</v>
      </c>
    </row>
    <row r="4" spans="1:19" x14ac:dyDescent="0.25">
      <c r="A4" s="1">
        <v>3</v>
      </c>
      <c r="B4" s="42" t="s">
        <v>83</v>
      </c>
      <c r="C4" s="46">
        <v>37</v>
      </c>
      <c r="E4" s="40" t="s">
        <v>26</v>
      </c>
      <c r="F4" s="47"/>
      <c r="G4" s="72">
        <v>15</v>
      </c>
      <c r="H4" s="72">
        <v>22</v>
      </c>
      <c r="I4" s="45"/>
      <c r="L4" s="45">
        <v>20</v>
      </c>
      <c r="M4" s="45" t="s">
        <v>150</v>
      </c>
      <c r="N4" s="73" t="s">
        <v>126</v>
      </c>
    </row>
    <row r="5" spans="1:19" x14ac:dyDescent="0.25">
      <c r="A5" s="1">
        <v>4</v>
      </c>
      <c r="B5" s="42" t="s">
        <v>81</v>
      </c>
      <c r="C5" s="46">
        <v>25</v>
      </c>
      <c r="E5" s="1" t="s">
        <v>119</v>
      </c>
      <c r="F5" s="47"/>
      <c r="G5" s="72">
        <v>10</v>
      </c>
      <c r="H5" s="72">
        <v>15</v>
      </c>
      <c r="I5" s="45"/>
      <c r="L5" s="45">
        <v>20</v>
      </c>
      <c r="M5" s="45" t="s">
        <v>151</v>
      </c>
      <c r="N5" s="73" t="s">
        <v>126</v>
      </c>
    </row>
    <row r="6" spans="1:19" x14ac:dyDescent="0.25">
      <c r="A6" s="1">
        <v>5</v>
      </c>
      <c r="B6" s="42" t="s">
        <v>82</v>
      </c>
      <c r="C6" s="46">
        <v>15</v>
      </c>
      <c r="E6" s="1" t="s">
        <v>17</v>
      </c>
      <c r="F6" s="47"/>
      <c r="G6" s="72">
        <v>5</v>
      </c>
      <c r="H6" s="72">
        <v>10</v>
      </c>
      <c r="I6" s="45"/>
      <c r="L6" s="45">
        <v>10</v>
      </c>
      <c r="M6" s="45" t="s">
        <v>152</v>
      </c>
      <c r="N6" s="73" t="s">
        <v>126</v>
      </c>
    </row>
    <row r="7" spans="1:19" x14ac:dyDescent="0.25">
      <c r="A7" s="1">
        <v>6</v>
      </c>
      <c r="B7" s="42" t="s">
        <v>64</v>
      </c>
      <c r="C7" s="46">
        <v>15</v>
      </c>
      <c r="F7" s="47"/>
      <c r="G7" s="72">
        <v>14.28</v>
      </c>
      <c r="H7" s="45"/>
      <c r="I7" s="45">
        <v>0.72</v>
      </c>
      <c r="L7" s="45">
        <v>10</v>
      </c>
      <c r="M7" s="45" t="s">
        <v>153</v>
      </c>
      <c r="N7" s="73" t="s">
        <v>126</v>
      </c>
    </row>
    <row r="8" spans="1:19" x14ac:dyDescent="0.25">
      <c r="A8" s="1">
        <v>7</v>
      </c>
      <c r="B8" s="42" t="s">
        <v>65</v>
      </c>
      <c r="C8" s="46">
        <v>10</v>
      </c>
      <c r="F8" s="47"/>
      <c r="G8" s="72">
        <v>10</v>
      </c>
      <c r="H8" s="45"/>
      <c r="I8" s="45"/>
      <c r="L8" s="45">
        <v>10</v>
      </c>
      <c r="M8" s="45" t="s">
        <v>154</v>
      </c>
      <c r="N8" s="73" t="s">
        <v>126</v>
      </c>
    </row>
    <row r="9" spans="1:19" x14ac:dyDescent="0.25">
      <c r="A9" s="1">
        <v>8</v>
      </c>
      <c r="B9" s="42" t="s">
        <v>66</v>
      </c>
      <c r="C9" s="46">
        <v>5</v>
      </c>
      <c r="F9" s="47"/>
      <c r="G9" s="72">
        <v>5</v>
      </c>
      <c r="H9" s="45"/>
      <c r="I9" s="45"/>
      <c r="L9" s="45">
        <v>10</v>
      </c>
      <c r="M9" s="45" t="s">
        <v>155</v>
      </c>
      <c r="N9" s="73" t="s">
        <v>126</v>
      </c>
    </row>
    <row r="10" spans="1:19" x14ac:dyDescent="0.25">
      <c r="A10" s="1">
        <v>9</v>
      </c>
      <c r="B10" s="43" t="s">
        <v>67</v>
      </c>
      <c r="C10" s="46">
        <v>8</v>
      </c>
      <c r="L10" s="45">
        <v>10</v>
      </c>
      <c r="M10" s="45" t="s">
        <v>156</v>
      </c>
      <c r="N10" s="73" t="s">
        <v>129</v>
      </c>
    </row>
    <row r="11" spans="1:19" x14ac:dyDescent="0.25">
      <c r="A11" s="1">
        <v>10</v>
      </c>
      <c r="B11" s="43" t="s">
        <v>68</v>
      </c>
      <c r="C11" s="46">
        <v>9</v>
      </c>
      <c r="F11" s="47"/>
      <c r="L11" s="45">
        <v>10</v>
      </c>
      <c r="M11" s="45" t="s">
        <v>157</v>
      </c>
      <c r="N11" s="73" t="s">
        <v>129</v>
      </c>
    </row>
    <row r="12" spans="1:19" x14ac:dyDescent="0.25">
      <c r="A12" s="1">
        <v>11</v>
      </c>
      <c r="B12" s="43" t="s">
        <v>84</v>
      </c>
      <c r="C12" s="46">
        <v>10</v>
      </c>
      <c r="F12" s="47"/>
      <c r="L12" s="45">
        <v>5.5</v>
      </c>
      <c r="M12" s="45" t="s">
        <v>158</v>
      </c>
      <c r="N12" s="73" t="s">
        <v>129</v>
      </c>
    </row>
    <row r="13" spans="1:19" x14ac:dyDescent="0.25">
      <c r="A13" s="32">
        <v>12</v>
      </c>
      <c r="B13" s="43" t="s">
        <v>69</v>
      </c>
      <c r="C13" s="46">
        <v>11</v>
      </c>
      <c r="F13" s="47"/>
      <c r="L13" s="45">
        <v>10</v>
      </c>
      <c r="M13" s="45" t="s">
        <v>159</v>
      </c>
      <c r="N13" s="73" t="s">
        <v>129</v>
      </c>
    </row>
    <row r="14" spans="1:19" x14ac:dyDescent="0.25">
      <c r="A14" s="32">
        <v>13</v>
      </c>
      <c r="B14" s="43" t="s">
        <v>70</v>
      </c>
      <c r="C14" s="46">
        <v>12</v>
      </c>
      <c r="F14" s="47"/>
      <c r="L14" s="45">
        <v>10</v>
      </c>
      <c r="M14" s="45" t="s">
        <v>160</v>
      </c>
      <c r="N14" s="73" t="s">
        <v>129</v>
      </c>
    </row>
    <row r="15" spans="1:19" x14ac:dyDescent="0.25">
      <c r="A15" s="32">
        <v>14</v>
      </c>
      <c r="B15" s="43" t="s">
        <v>71</v>
      </c>
      <c r="C15" s="46">
        <v>13</v>
      </c>
      <c r="F15" s="47"/>
      <c r="L15" s="45">
        <v>10</v>
      </c>
      <c r="M15" s="45" t="s">
        <v>161</v>
      </c>
      <c r="N15" s="73" t="s">
        <v>129</v>
      </c>
    </row>
    <row r="16" spans="1:19" x14ac:dyDescent="0.25">
      <c r="A16" s="40">
        <v>15</v>
      </c>
      <c r="B16" s="43" t="s">
        <v>72</v>
      </c>
      <c r="C16" s="46">
        <v>14</v>
      </c>
      <c r="F16" s="47"/>
      <c r="L16" s="45">
        <v>10</v>
      </c>
      <c r="M16" s="45" t="s">
        <v>162</v>
      </c>
      <c r="N16" s="73" t="s">
        <v>129</v>
      </c>
    </row>
    <row r="17" spans="1:19" x14ac:dyDescent="0.25">
      <c r="A17" s="40">
        <v>16</v>
      </c>
      <c r="B17" s="43" t="s">
        <v>88</v>
      </c>
      <c r="C17" s="46">
        <v>15</v>
      </c>
      <c r="F17" s="47"/>
      <c r="L17" s="45">
        <v>10</v>
      </c>
      <c r="M17" s="45" t="s">
        <v>163</v>
      </c>
      <c r="N17" s="73" t="s">
        <v>129</v>
      </c>
    </row>
    <row r="18" spans="1:19" x14ac:dyDescent="0.25">
      <c r="A18" s="40">
        <v>17</v>
      </c>
      <c r="B18" s="43" t="s">
        <v>89</v>
      </c>
      <c r="C18" s="46">
        <v>16</v>
      </c>
      <c r="E18" s="40"/>
      <c r="F18" s="47"/>
      <c r="L18" s="45">
        <v>10</v>
      </c>
      <c r="M18" s="45" t="s">
        <v>164</v>
      </c>
      <c r="N18" s="73" t="s">
        <v>129</v>
      </c>
    </row>
    <row r="19" spans="1:19" x14ac:dyDescent="0.25">
      <c r="A19" s="40">
        <v>18</v>
      </c>
      <c r="B19" s="43" t="s">
        <v>90</v>
      </c>
      <c r="C19" s="46">
        <v>17</v>
      </c>
      <c r="E19" s="40"/>
      <c r="F19" s="47"/>
      <c r="L19" s="45">
        <v>10</v>
      </c>
      <c r="M19" s="45" t="s">
        <v>165</v>
      </c>
      <c r="N19" s="73" t="s">
        <v>129</v>
      </c>
    </row>
    <row r="20" spans="1:19" x14ac:dyDescent="0.25">
      <c r="A20" s="40">
        <v>19</v>
      </c>
      <c r="B20" s="43" t="s">
        <v>73</v>
      </c>
      <c r="C20" s="46">
        <v>18</v>
      </c>
      <c r="F20" s="47"/>
      <c r="L20" s="45">
        <v>10</v>
      </c>
      <c r="M20" s="45" t="s">
        <v>166</v>
      </c>
      <c r="N20" s="73" t="s">
        <v>129</v>
      </c>
    </row>
    <row r="21" spans="1:19" x14ac:dyDescent="0.25">
      <c r="A21" s="40">
        <v>20</v>
      </c>
      <c r="B21" s="43" t="s">
        <v>85</v>
      </c>
      <c r="C21" s="46">
        <v>19</v>
      </c>
      <c r="F21" s="47"/>
      <c r="L21" s="45">
        <v>10</v>
      </c>
      <c r="M21" s="45" t="s">
        <v>167</v>
      </c>
      <c r="N21" s="73" t="s">
        <v>129</v>
      </c>
    </row>
    <row r="22" spans="1:19" x14ac:dyDescent="0.25">
      <c r="A22" s="40">
        <v>21</v>
      </c>
      <c r="B22" s="43" t="s">
        <v>86</v>
      </c>
      <c r="C22" s="46">
        <v>20</v>
      </c>
      <c r="F22" s="47"/>
      <c r="L22" s="45">
        <v>10</v>
      </c>
      <c r="M22" s="45" t="s">
        <v>168</v>
      </c>
      <c r="N22" s="73" t="s">
        <v>129</v>
      </c>
    </row>
    <row r="23" spans="1:19" x14ac:dyDescent="0.25">
      <c r="A23" s="40">
        <v>22</v>
      </c>
      <c r="B23" s="43" t="s">
        <v>87</v>
      </c>
      <c r="C23" s="46">
        <v>21</v>
      </c>
      <c r="F23" s="47"/>
      <c r="L23" s="45">
        <v>10</v>
      </c>
      <c r="M23" s="45" t="s">
        <v>155</v>
      </c>
      <c r="N23" s="73" t="s">
        <v>129</v>
      </c>
    </row>
    <row r="24" spans="1:19" x14ac:dyDescent="0.25">
      <c r="A24" s="40">
        <v>23</v>
      </c>
      <c r="B24" s="44" t="s">
        <v>74</v>
      </c>
      <c r="C24" s="46">
        <v>22</v>
      </c>
      <c r="L24" s="45">
        <v>10</v>
      </c>
      <c r="M24" t="s">
        <v>147</v>
      </c>
      <c r="N24" s="73" t="s">
        <v>129</v>
      </c>
    </row>
    <row r="25" spans="1:19" x14ac:dyDescent="0.25">
      <c r="A25" s="40">
        <v>24</v>
      </c>
      <c r="B25" s="44" t="s">
        <v>75</v>
      </c>
      <c r="C25" s="46">
        <v>23</v>
      </c>
      <c r="F25" s="47"/>
      <c r="L25" s="45">
        <v>10</v>
      </c>
      <c r="N25" s="73" t="s">
        <v>129</v>
      </c>
    </row>
    <row r="26" spans="1:19" x14ac:dyDescent="0.25">
      <c r="A26" s="40">
        <v>25</v>
      </c>
      <c r="B26" s="44" t="s">
        <v>91</v>
      </c>
      <c r="C26" s="46">
        <v>24</v>
      </c>
      <c r="F26" s="47"/>
      <c r="L26" s="45">
        <v>10</v>
      </c>
      <c r="N26" s="73" t="s">
        <v>129</v>
      </c>
    </row>
    <row r="27" spans="1:19" x14ac:dyDescent="0.25">
      <c r="A27" s="40">
        <v>26</v>
      </c>
      <c r="B27" s="44" t="s">
        <v>92</v>
      </c>
      <c r="C27" s="46">
        <v>25</v>
      </c>
      <c r="D27" s="39"/>
      <c r="E27" s="39"/>
      <c r="F27" s="47"/>
      <c r="G27" s="61"/>
      <c r="H27" s="39"/>
      <c r="I27" s="39"/>
      <c r="L27" s="45">
        <v>10</v>
      </c>
      <c r="M27" s="39"/>
      <c r="N27" s="73" t="s">
        <v>129</v>
      </c>
      <c r="S27" s="39"/>
    </row>
    <row r="28" spans="1:19" x14ac:dyDescent="0.25">
      <c r="A28" s="40">
        <v>27</v>
      </c>
      <c r="B28" s="44" t="s">
        <v>93</v>
      </c>
      <c r="C28" s="46">
        <v>26</v>
      </c>
      <c r="F28" s="47"/>
      <c r="L28" s="45">
        <v>10</v>
      </c>
      <c r="N28" s="73" t="s">
        <v>129</v>
      </c>
    </row>
    <row r="29" spans="1:19" x14ac:dyDescent="0.25">
      <c r="A29" s="40">
        <v>28</v>
      </c>
      <c r="B29" s="44" t="s">
        <v>94</v>
      </c>
      <c r="C29" s="46">
        <v>27</v>
      </c>
      <c r="F29" s="47"/>
      <c r="L29" s="45">
        <v>10</v>
      </c>
      <c r="N29" s="73" t="s">
        <v>129</v>
      </c>
    </row>
    <row r="30" spans="1:19" x14ac:dyDescent="0.25">
      <c r="A30" s="40">
        <v>29</v>
      </c>
      <c r="B30" s="44" t="s">
        <v>95</v>
      </c>
      <c r="C30" s="46">
        <v>28</v>
      </c>
      <c r="F30" s="47"/>
      <c r="L30" s="45">
        <v>10</v>
      </c>
      <c r="N30" s="73" t="s">
        <v>129</v>
      </c>
    </row>
    <row r="31" spans="1:19" x14ac:dyDescent="0.25">
      <c r="A31" s="40">
        <v>30</v>
      </c>
      <c r="B31" s="44" t="s">
        <v>96</v>
      </c>
      <c r="C31" s="46">
        <v>29</v>
      </c>
      <c r="F31" s="47"/>
      <c r="L31" s="45">
        <v>10</v>
      </c>
      <c r="N31" s="73" t="s">
        <v>129</v>
      </c>
    </row>
    <row r="32" spans="1:19" x14ac:dyDescent="0.25">
      <c r="A32" s="40">
        <v>31</v>
      </c>
      <c r="B32" s="44" t="s">
        <v>76</v>
      </c>
      <c r="C32" s="46">
        <v>30</v>
      </c>
      <c r="F32" s="47"/>
      <c r="L32" s="45">
        <v>10</v>
      </c>
      <c r="N32" s="73" t="s">
        <v>129</v>
      </c>
    </row>
    <row r="33" spans="1:14" x14ac:dyDescent="0.25">
      <c r="A33" s="40">
        <v>32</v>
      </c>
      <c r="B33" s="44" t="s">
        <v>77</v>
      </c>
      <c r="C33" s="46">
        <v>31</v>
      </c>
      <c r="F33" s="47"/>
      <c r="L33" s="45">
        <v>10</v>
      </c>
      <c r="N33" s="73" t="s">
        <v>129</v>
      </c>
    </row>
    <row r="34" spans="1:14" x14ac:dyDescent="0.25">
      <c r="A34" s="40">
        <v>33</v>
      </c>
      <c r="B34" s="44" t="s">
        <v>97</v>
      </c>
      <c r="C34" s="46">
        <v>32</v>
      </c>
      <c r="F34" s="47"/>
      <c r="L34" s="45">
        <v>10</v>
      </c>
      <c r="N34" s="73" t="s">
        <v>129</v>
      </c>
    </row>
    <row r="35" spans="1:14" x14ac:dyDescent="0.25">
      <c r="A35" s="40">
        <v>34</v>
      </c>
      <c r="B35" s="44" t="s">
        <v>98</v>
      </c>
      <c r="C35" s="46">
        <v>33</v>
      </c>
      <c r="F35" s="47"/>
      <c r="L35" s="45">
        <v>10</v>
      </c>
      <c r="N35" s="73" t="s">
        <v>129</v>
      </c>
    </row>
    <row r="36" spans="1:14" x14ac:dyDescent="0.25">
      <c r="A36" s="40">
        <v>35</v>
      </c>
      <c r="B36" s="44" t="s">
        <v>99</v>
      </c>
      <c r="C36" s="46">
        <v>34</v>
      </c>
      <c r="F36" s="47"/>
      <c r="L36" s="45">
        <v>10</v>
      </c>
      <c r="N36" s="73" t="s">
        <v>129</v>
      </c>
    </row>
    <row r="37" spans="1:14" x14ac:dyDescent="0.25">
      <c r="A37" s="40">
        <v>36</v>
      </c>
      <c r="B37" s="44" t="s">
        <v>100</v>
      </c>
      <c r="C37" s="46">
        <v>35</v>
      </c>
      <c r="F37" s="47"/>
      <c r="L37" s="45">
        <v>10</v>
      </c>
      <c r="N37" s="73" t="s">
        <v>129</v>
      </c>
    </row>
    <row r="38" spans="1:14" x14ac:dyDescent="0.25">
      <c r="A38" s="40">
        <v>37</v>
      </c>
      <c r="B38" s="44" t="s">
        <v>101</v>
      </c>
      <c r="C38" s="46">
        <v>36</v>
      </c>
      <c r="F38" s="47"/>
      <c r="L38" s="45">
        <v>10</v>
      </c>
      <c r="N38" s="73" t="s">
        <v>129</v>
      </c>
    </row>
    <row r="39" spans="1:14" x14ac:dyDescent="0.25">
      <c r="A39" s="40">
        <v>38</v>
      </c>
      <c r="B39" s="44" t="s">
        <v>103</v>
      </c>
      <c r="C39" s="46">
        <v>37</v>
      </c>
      <c r="F39" s="47"/>
      <c r="L39" s="45">
        <v>10</v>
      </c>
      <c r="N39" s="73" t="s">
        <v>129</v>
      </c>
    </row>
    <row r="40" spans="1:14" x14ac:dyDescent="0.25">
      <c r="A40" s="40">
        <v>39</v>
      </c>
      <c r="B40" s="44" t="s">
        <v>102</v>
      </c>
      <c r="C40" s="46">
        <v>38</v>
      </c>
      <c r="F40" s="47"/>
      <c r="L40" s="45">
        <v>10</v>
      </c>
      <c r="N40" s="73" t="s">
        <v>129</v>
      </c>
    </row>
    <row r="41" spans="1:14" x14ac:dyDescent="0.25">
      <c r="A41" s="40">
        <v>40</v>
      </c>
      <c r="B41" s="44" t="s">
        <v>78</v>
      </c>
      <c r="C41" s="46">
        <v>39</v>
      </c>
      <c r="F41" s="47"/>
      <c r="L41" s="45">
        <v>10</v>
      </c>
      <c r="N41" s="73" t="s">
        <v>129</v>
      </c>
    </row>
    <row r="42" spans="1:14" x14ac:dyDescent="0.25">
      <c r="A42" s="40">
        <v>41</v>
      </c>
      <c r="B42" s="44" t="s">
        <v>104</v>
      </c>
      <c r="C42" s="46">
        <v>40</v>
      </c>
      <c r="F42" s="47"/>
      <c r="L42" s="45">
        <v>10</v>
      </c>
      <c r="N42" s="73" t="s">
        <v>129</v>
      </c>
    </row>
    <row r="43" spans="1:14" x14ac:dyDescent="0.25">
      <c r="A43" s="40">
        <v>42</v>
      </c>
      <c r="B43" s="44" t="s">
        <v>105</v>
      </c>
      <c r="C43" s="46">
        <v>41</v>
      </c>
      <c r="F43" s="47"/>
      <c r="L43" s="45">
        <v>10</v>
      </c>
      <c r="N43" s="73" t="s">
        <v>129</v>
      </c>
    </row>
    <row r="44" spans="1:14" x14ac:dyDescent="0.25">
      <c r="A44" s="40">
        <v>43</v>
      </c>
      <c r="B44" s="44" t="s">
        <v>106</v>
      </c>
      <c r="C44" s="46">
        <v>42</v>
      </c>
      <c r="F44" s="47"/>
      <c r="L44" s="45">
        <v>10</v>
      </c>
      <c r="N44" s="73" t="s">
        <v>129</v>
      </c>
    </row>
    <row r="45" spans="1:14" x14ac:dyDescent="0.25">
      <c r="A45" s="40">
        <v>44</v>
      </c>
      <c r="B45" s="44" t="s">
        <v>107</v>
      </c>
      <c r="C45" s="46">
        <v>43</v>
      </c>
      <c r="F45" s="47"/>
      <c r="L45" s="45">
        <v>10</v>
      </c>
      <c r="N45" s="73" t="s">
        <v>129</v>
      </c>
    </row>
    <row r="46" spans="1:14" x14ac:dyDescent="0.25">
      <c r="A46" s="40">
        <v>45</v>
      </c>
      <c r="B46" s="44" t="s">
        <v>108</v>
      </c>
      <c r="C46" s="46">
        <v>44</v>
      </c>
      <c r="F46" s="47"/>
      <c r="L46" s="45">
        <v>10</v>
      </c>
      <c r="N46" s="73" t="s">
        <v>129</v>
      </c>
    </row>
    <row r="47" spans="1:14" x14ac:dyDescent="0.25">
      <c r="A47" s="40">
        <v>46</v>
      </c>
      <c r="B47" s="44" t="s">
        <v>109</v>
      </c>
      <c r="C47" s="46">
        <v>45</v>
      </c>
      <c r="F47" s="47"/>
      <c r="L47" s="45">
        <v>10</v>
      </c>
      <c r="N47" s="73" t="s">
        <v>129</v>
      </c>
    </row>
    <row r="48" spans="1:14" x14ac:dyDescent="0.25">
      <c r="A48" s="40">
        <v>47</v>
      </c>
      <c r="B48" s="44" t="s">
        <v>110</v>
      </c>
      <c r="C48" s="46">
        <v>46</v>
      </c>
      <c r="F48" s="47"/>
      <c r="L48" s="45">
        <v>10</v>
      </c>
      <c r="N48" s="73" t="s">
        <v>129</v>
      </c>
    </row>
    <row r="49" spans="1:14" x14ac:dyDescent="0.25">
      <c r="A49" s="40">
        <v>48</v>
      </c>
      <c r="B49" s="44" t="s">
        <v>111</v>
      </c>
      <c r="C49" s="46">
        <v>47</v>
      </c>
      <c r="F49" s="47"/>
      <c r="L49" s="45">
        <v>10</v>
      </c>
      <c r="N49" s="73" t="s">
        <v>129</v>
      </c>
    </row>
    <row r="50" spans="1:14" x14ac:dyDescent="0.25">
      <c r="A50" s="40">
        <v>49</v>
      </c>
      <c r="B50" s="44" t="s">
        <v>112</v>
      </c>
      <c r="C50" s="46">
        <v>48</v>
      </c>
      <c r="F50" s="47"/>
      <c r="L50" s="45">
        <v>10</v>
      </c>
      <c r="N50" s="73" t="s">
        <v>129</v>
      </c>
    </row>
    <row r="51" spans="1:14" x14ac:dyDescent="0.25">
      <c r="A51" s="40">
        <v>50</v>
      </c>
      <c r="B51" s="44" t="s">
        <v>113</v>
      </c>
      <c r="C51" s="46">
        <v>49</v>
      </c>
      <c r="F51" s="47"/>
      <c r="L51" s="45">
        <v>10</v>
      </c>
      <c r="N51" s="73" t="s">
        <v>129</v>
      </c>
    </row>
    <row r="52" spans="1:14" x14ac:dyDescent="0.25">
      <c r="A52" s="40">
        <v>51</v>
      </c>
      <c r="B52" s="42" t="s">
        <v>79</v>
      </c>
      <c r="C52" s="46">
        <v>50</v>
      </c>
      <c r="F52" s="47"/>
      <c r="L52" s="45">
        <v>10</v>
      </c>
      <c r="N52" s="73" t="s">
        <v>129</v>
      </c>
    </row>
    <row r="53" spans="1:14" x14ac:dyDescent="0.25">
      <c r="A53" s="40">
        <v>53</v>
      </c>
      <c r="B53" s="44" t="s">
        <v>115</v>
      </c>
      <c r="C53" s="46">
        <v>51</v>
      </c>
      <c r="F53" s="47"/>
      <c r="L53" s="45">
        <v>10</v>
      </c>
      <c r="N53" s="73" t="s">
        <v>129</v>
      </c>
    </row>
    <row r="54" spans="1:14" x14ac:dyDescent="0.25">
      <c r="A54" s="40">
        <v>54</v>
      </c>
      <c r="B54" s="44" t="s">
        <v>116</v>
      </c>
      <c r="C54" s="46">
        <v>52</v>
      </c>
      <c r="F54" s="47"/>
      <c r="L54" s="45">
        <v>10</v>
      </c>
      <c r="N54" s="73" t="s">
        <v>129</v>
      </c>
    </row>
    <row r="55" spans="1:14" x14ac:dyDescent="0.25">
      <c r="A55" s="40">
        <v>55</v>
      </c>
      <c r="B55" s="44" t="s">
        <v>117</v>
      </c>
      <c r="C55" s="46">
        <v>53</v>
      </c>
      <c r="F55" s="47"/>
      <c r="L55" s="45">
        <v>10</v>
      </c>
      <c r="N55" s="73" t="s">
        <v>129</v>
      </c>
    </row>
    <row r="56" spans="1:14" x14ac:dyDescent="0.25">
      <c r="A56" s="40">
        <v>56</v>
      </c>
      <c r="B56" s="44" t="s">
        <v>118</v>
      </c>
      <c r="C56" s="46">
        <v>54</v>
      </c>
      <c r="F56" s="47"/>
      <c r="L56" s="45">
        <v>10</v>
      </c>
      <c r="N56" s="73" t="s">
        <v>129</v>
      </c>
    </row>
    <row r="57" spans="1:14" x14ac:dyDescent="0.25">
      <c r="A57" s="40">
        <v>52</v>
      </c>
      <c r="B57" s="41" t="s">
        <v>114</v>
      </c>
      <c r="C57" s="46">
        <v>55</v>
      </c>
      <c r="L57" s="45">
        <v>10</v>
      </c>
      <c r="N57" s="73"/>
    </row>
    <row r="58" spans="1:14" x14ac:dyDescent="0.25">
      <c r="N58" s="73"/>
    </row>
  </sheetData>
  <phoneticPr fontId="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F33B8D-D35C-46EC-8DA9-CBE5499EB020}">
  <sheetPr codeName="Feuil16"/>
  <dimension ref="A1:K873"/>
  <sheetViews>
    <sheetView workbookViewId="0">
      <selection activeCell="A2" sqref="A2"/>
    </sheetView>
  </sheetViews>
  <sheetFormatPr baseColWidth="10" defaultRowHeight="13.8" x14ac:dyDescent="0.25"/>
  <cols>
    <col min="1" max="1" width="12.09765625" style="8" customWidth="1"/>
    <col min="2" max="2" width="10.8984375" style="8" customWidth="1"/>
    <col min="4" max="4" width="14" bestFit="1" customWidth="1"/>
    <col min="7" max="7" width="12.19921875" bestFit="1" customWidth="1"/>
    <col min="9" max="9" width="18.59765625" style="23" bestFit="1" customWidth="1"/>
    <col min="10" max="10" width="2.8984375" style="23" customWidth="1"/>
    <col min="11" max="11" width="13.796875" style="23" bestFit="1" customWidth="1"/>
  </cols>
  <sheetData>
    <row r="1" spans="1:11" ht="14.4" thickBot="1" x14ac:dyDescent="0.3">
      <c r="A1" s="76" t="s">
        <v>140</v>
      </c>
      <c r="B1" s="76" t="s">
        <v>142</v>
      </c>
      <c r="C1" t="s">
        <v>143</v>
      </c>
      <c r="D1" t="s">
        <v>141</v>
      </c>
      <c r="G1" s="10" t="s">
        <v>172</v>
      </c>
      <c r="I1" s="86" t="s">
        <v>22</v>
      </c>
      <c r="J1" s="86"/>
      <c r="K1" s="87" t="s">
        <v>128</v>
      </c>
    </row>
    <row r="2" spans="1:11" x14ac:dyDescent="0.25">
      <c r="A2" s="70">
        <f>IF(COUNTIF(Histo!B$1:B2,Histo!B2)=1,MAX(A$1:A1)+1,"")</f>
        <v>1</v>
      </c>
      <c r="B2" s="70" t="str">
        <f>Histo!B2</f>
        <v>bat</v>
      </c>
      <c r="C2" t="str">
        <f>VLOOKUP(D:D,Formules!A:B,2,0)</f>
        <v>bat</v>
      </c>
      <c r="D2">
        <v>1</v>
      </c>
      <c r="G2">
        <f>VLOOKUP(Histo!D:D,BDD!B:L,11,FALSE)</f>
        <v>10</v>
      </c>
      <c r="I2" s="84" t="str">
        <f>VLOOKUP(Histo!D:D,BDD!B:M,12,FALSE)</f>
        <v>gdsxf</v>
      </c>
      <c r="J2" s="84"/>
      <c r="K2" s="83" t="str">
        <f>VLOOKUP(Histo!D:D,BDD!B:N,13,FALSE)</f>
        <v>Vente</v>
      </c>
    </row>
    <row r="3" spans="1:11" x14ac:dyDescent="0.25">
      <c r="A3" s="70">
        <f>IF(COUNTIF(Histo!B$1:B3,Histo!B3)=1,MAX(A$1:A2)+1,"")</f>
        <v>2</v>
      </c>
      <c r="B3" s="70" t="str">
        <f>Histo!B3</f>
        <v>AAAAAA</v>
      </c>
      <c r="C3" t="str">
        <f>VLOOKUP(D:D,Formules!A:B,2,0)</f>
        <v>AAAAAA</v>
      </c>
      <c r="D3">
        <v>2</v>
      </c>
      <c r="G3">
        <f>VLOOKUP(Histo!D:D,BDD!B:L,11,FALSE)</f>
        <v>10</v>
      </c>
      <c r="I3" s="84" t="str">
        <f>VLOOKUP(Histo!D:D,BDD!B:M,12,FALSE)</f>
        <v>test1</v>
      </c>
      <c r="J3" s="84"/>
      <c r="K3" s="83" t="str">
        <f>VLOOKUP(Histo!D:D,BDD!B:N,13,FALSE)</f>
        <v>Herbergement</v>
      </c>
    </row>
    <row r="4" spans="1:11" x14ac:dyDescent="0.25">
      <c r="A4" s="70">
        <f>IF(COUNTIF(Histo!B$1:B4,Histo!B4)=1,MAX(A$1:A3)+1,"")</f>
        <v>3</v>
      </c>
      <c r="B4" s="70" t="str">
        <f>Histo!B4</f>
        <v>aaa</v>
      </c>
      <c r="C4" t="str">
        <f>VLOOKUP(D:D,Formules!A:B,2,0)</f>
        <v>aaa</v>
      </c>
      <c r="D4">
        <v>3</v>
      </c>
      <c r="G4">
        <f>VLOOKUP(Histo!D:D,BDD!B:L,11,FALSE)</f>
        <v>10</v>
      </c>
      <c r="I4" s="84" t="str">
        <f>VLOOKUP(Histo!D:D,BDD!B:M,12,FALSE)</f>
        <v>test7</v>
      </c>
      <c r="J4" s="84"/>
      <c r="K4" s="83" t="str">
        <f>VLOOKUP(Histo!D:D,BDD!B:N,13,FALSE)</f>
        <v>Herbergement</v>
      </c>
    </row>
    <row r="5" spans="1:11" x14ac:dyDescent="0.25">
      <c r="A5" s="70" t="str">
        <f>IF(COUNTIF(Histo!B$1:B5,Histo!B5)=1,MAX(A$1:A4)+1,"")</f>
        <v/>
      </c>
      <c r="B5" s="70" t="str">
        <f>Histo!B5</f>
        <v>aaa</v>
      </c>
      <c r="C5" t="str">
        <f>VLOOKUP(D:D,Formules!A:B,2,0)</f>
        <v>new</v>
      </c>
      <c r="D5">
        <v>4</v>
      </c>
      <c r="G5">
        <f>VLOOKUP(Histo!D:D,BDD!B:L,11,FALSE)</f>
        <v>10</v>
      </c>
      <c r="I5" s="84" t="str">
        <f>VLOOKUP(Histo!D:D,BDD!B:M,12,FALSE)</f>
        <v>test6</v>
      </c>
      <c r="J5" s="84"/>
      <c r="K5" s="83" t="str">
        <f>VLOOKUP(Histo!D:D,BDD!B:N,13,FALSE)</f>
        <v>Herbergement</v>
      </c>
    </row>
    <row r="6" spans="1:11" x14ac:dyDescent="0.25">
      <c r="A6" s="70" t="str">
        <f>IF(COUNTIF(Histo!B$1:B6,Histo!B6)=1,MAX(A$1:A5)+1,"")</f>
        <v/>
      </c>
      <c r="B6" s="70" t="str">
        <f>Histo!B6</f>
        <v>aaa</v>
      </c>
      <c r="C6" t="str">
        <f>VLOOKUP(D:D,Formules!A:B,2,0)</f>
        <v>test new</v>
      </c>
      <c r="D6">
        <v>5</v>
      </c>
      <c r="G6">
        <f>VLOOKUP(Histo!D:D,BDD!B:L,11,FALSE)</f>
        <v>10</v>
      </c>
      <c r="I6" s="84" t="str">
        <f>VLOOKUP(Histo!D:D,BDD!B:M,12,FALSE)</f>
        <v>test8</v>
      </c>
      <c r="J6" s="84"/>
      <c r="K6" s="83" t="str">
        <f>VLOOKUP(Histo!D:D,BDD!B:N,13,FALSE)</f>
        <v>Herbergement</v>
      </c>
    </row>
    <row r="7" spans="1:11" x14ac:dyDescent="0.25">
      <c r="A7" s="70" t="str">
        <f>IF(COUNTIF(Histo!B$1:B7,Histo!B7)=1,MAX(A$1:A6)+1,"")</f>
        <v/>
      </c>
      <c r="B7" s="70" t="str">
        <f>Histo!B7</f>
        <v>aaa</v>
      </c>
      <c r="C7" t="str">
        <f>VLOOKUP(D:D,Formules!A:B,2,0)</f>
        <v>zrfs</v>
      </c>
      <c r="D7">
        <v>6</v>
      </c>
      <c r="G7">
        <f>VLOOKUP(Histo!D:D,BDD!B:L,11,FALSE)</f>
        <v>20</v>
      </c>
      <c r="I7" s="84" t="str">
        <f>VLOOKUP(Histo!D:D,BDD!B:M,12,FALSE)</f>
        <v>test4</v>
      </c>
      <c r="J7" s="84"/>
      <c r="K7" s="83" t="str">
        <f>VLOOKUP(Histo!D:D,BDD!B:N,13,FALSE)</f>
        <v>Herbergement</v>
      </c>
    </row>
    <row r="8" spans="1:11" x14ac:dyDescent="0.25">
      <c r="A8" s="70" t="str">
        <f>IF(COUNTIF(Histo!B$1:B8,Histo!B8)=1,MAX(A$1:A7)+1,"")</f>
        <v/>
      </c>
      <c r="B8" s="70" t="str">
        <f>Histo!B8</f>
        <v>aaa</v>
      </c>
      <c r="C8" t="str">
        <f>VLOOKUP(D:D,Formules!A:B,2,0)</f>
        <v>fsdfwc</v>
      </c>
      <c r="D8">
        <v>7</v>
      </c>
      <c r="G8">
        <f>VLOOKUP(Histo!D:D,BDD!B:L,11,FALSE)</f>
        <v>20</v>
      </c>
      <c r="I8" s="84" t="str">
        <f>VLOOKUP(Histo!D:D,BDD!B:M,12,FALSE)</f>
        <v>test2</v>
      </c>
      <c r="J8" s="84"/>
      <c r="K8" s="83" t="str">
        <f>VLOOKUP(Histo!D:D,BDD!B:N,13,FALSE)</f>
        <v>Herbergement</v>
      </c>
    </row>
    <row r="9" spans="1:11" x14ac:dyDescent="0.25">
      <c r="A9" s="70" t="str">
        <f>IF(COUNTIF(Histo!B$1:B9,Histo!B9)=1,MAX(A$1:A8)+1,"")</f>
        <v/>
      </c>
      <c r="B9" s="70" t="str">
        <f>Histo!B9</f>
        <v>aaa</v>
      </c>
      <c r="C9" t="str">
        <f>VLOOKUP(D:D,Formules!A:B,2,0)</f>
        <v>cxfv</v>
      </c>
      <c r="D9">
        <v>8</v>
      </c>
      <c r="G9">
        <f>VLOOKUP(Histo!D:D,BDD!B:L,11,FALSE)</f>
        <v>20</v>
      </c>
      <c r="I9" s="84" t="str">
        <f>VLOOKUP(Histo!D:D,BDD!B:M,12,FALSE)</f>
        <v>test3</v>
      </c>
      <c r="J9" s="84"/>
      <c r="K9" s="83" t="str">
        <f>VLOOKUP(Histo!D:D,BDD!B:N,13,FALSE)</f>
        <v>Herbergement</v>
      </c>
    </row>
    <row r="10" spans="1:11" x14ac:dyDescent="0.25">
      <c r="A10" s="70" t="str">
        <f>IF(COUNTIF(Histo!B$1:B10,Histo!B10)=1,MAX(A$1:A9)+1,"")</f>
        <v/>
      </c>
      <c r="B10" s="70" t="str">
        <f>Histo!B10</f>
        <v>aaa</v>
      </c>
      <c r="C10" t="e">
        <f>VLOOKUP(D:D,Formules!A:B,2,0)</f>
        <v>#N/A</v>
      </c>
      <c r="D10">
        <v>9</v>
      </c>
      <c r="G10">
        <f>VLOOKUP(Histo!D:D,BDD!B:L,11,FALSE)</f>
        <v>10</v>
      </c>
      <c r="I10" s="84" t="str">
        <f>VLOOKUP(Histo!D:D,BDD!B:M,12,FALSE)</f>
        <v>test5</v>
      </c>
      <c r="J10" s="84"/>
      <c r="K10" s="83" t="str">
        <f>VLOOKUP(Histo!D:D,BDD!B:N,13,FALSE)</f>
        <v>Herbergement</v>
      </c>
    </row>
    <row r="11" spans="1:11" x14ac:dyDescent="0.25">
      <c r="A11" s="70">
        <f>IF(COUNTIF(Histo!B$1:B11,Histo!B11)=1,MAX(A$1:A10)+1,"")</f>
        <v>4</v>
      </c>
      <c r="B11" s="70" t="str">
        <f>Histo!B11</f>
        <v>new</v>
      </c>
      <c r="C11" t="e">
        <f>VLOOKUP(D:D,Formules!A:B,2,0)</f>
        <v>#N/A</v>
      </c>
      <c r="D11">
        <v>10</v>
      </c>
      <c r="G11">
        <f>VLOOKUP(Histo!D:D,BDD!B:L,11,FALSE)</f>
        <v>10</v>
      </c>
      <c r="I11" s="84" t="str">
        <f>VLOOKUP(Histo!D:D,BDD!B:M,12,FALSE)</f>
        <v>test20</v>
      </c>
      <c r="J11" s="84"/>
      <c r="K11" s="83" t="str">
        <f>VLOOKUP(Histo!D:D,BDD!B:N,13,FALSE)</f>
        <v>Vente</v>
      </c>
    </row>
    <row r="12" spans="1:11" x14ac:dyDescent="0.25">
      <c r="A12" s="70" t="str">
        <f>IF(COUNTIF(Histo!B$1:B12,Histo!B12)=1,MAX(A$1:A11)+1,"")</f>
        <v/>
      </c>
      <c r="B12" s="70" t="str">
        <f>Histo!B12</f>
        <v>new</v>
      </c>
      <c r="C12" t="e">
        <f>VLOOKUP(D:D,Formules!A:B,2,0)</f>
        <v>#N/A</v>
      </c>
      <c r="D12">
        <v>11</v>
      </c>
      <c r="G12">
        <f>VLOOKUP(Histo!D:D,BDD!B:L,11,FALSE)</f>
        <v>10</v>
      </c>
      <c r="I12" s="84">
        <f>VLOOKUP(Histo!D:D,BDD!B:M,12,FALSE)</f>
        <v>0</v>
      </c>
      <c r="J12" s="84"/>
      <c r="K12" s="83" t="str">
        <f>VLOOKUP(Histo!D:D,BDD!B:N,13,FALSE)</f>
        <v>Vente</v>
      </c>
    </row>
    <row r="13" spans="1:11" x14ac:dyDescent="0.25">
      <c r="A13" s="70" t="str">
        <f>IF(COUNTIF(Histo!B$1:B13,Histo!B13)=1,MAX(A$1:A12)+1,"")</f>
        <v/>
      </c>
      <c r="B13" s="70" t="str">
        <f>Histo!B13</f>
        <v>new</v>
      </c>
      <c r="C13" t="e">
        <f>VLOOKUP(D:D,Formules!A:B,2,0)</f>
        <v>#N/A</v>
      </c>
      <c r="D13">
        <v>12</v>
      </c>
      <c r="G13">
        <f>VLOOKUP(Histo!D:D,BDD!B:L,11,FALSE)</f>
        <v>10</v>
      </c>
      <c r="I13" s="84" t="str">
        <f>VLOOKUP(Histo!D:D,BDD!B:M,12,FALSE)</f>
        <v>test1</v>
      </c>
      <c r="J13" s="84"/>
      <c r="K13" s="83" t="str">
        <f>VLOOKUP(Histo!D:D,BDD!B:N,13,FALSE)</f>
        <v>Herbergement</v>
      </c>
    </row>
    <row r="14" spans="1:11" x14ac:dyDescent="0.25">
      <c r="A14" s="70">
        <f>IF(COUNTIF(Histo!B$1:B14,Histo!B14)=1,MAX(A$1:A13)+1,"")</f>
        <v>5</v>
      </c>
      <c r="B14" s="70" t="str">
        <f>Histo!B14</f>
        <v>test new</v>
      </c>
      <c r="C14" t="e">
        <f>VLOOKUP(D:D,Formules!A:B,2,0)</f>
        <v>#N/A</v>
      </c>
      <c r="D14">
        <v>13</v>
      </c>
      <c r="G14">
        <f>VLOOKUP(Histo!D:D,BDD!B:L,11,FALSE)</f>
        <v>10</v>
      </c>
      <c r="I14" s="84" t="str">
        <f>VLOOKUP(Histo!D:D,BDD!B:M,12,FALSE)</f>
        <v>test12</v>
      </c>
      <c r="J14" s="84"/>
      <c r="K14" s="83" t="str">
        <f>VLOOKUP(Histo!D:D,BDD!B:N,13,FALSE)</f>
        <v>Vente</v>
      </c>
    </row>
    <row r="15" spans="1:11" x14ac:dyDescent="0.25">
      <c r="A15" s="70" t="str">
        <f>IF(COUNTIF(Histo!B$1:B15,Histo!B15)=1,MAX(A$1:A14)+1,"")</f>
        <v/>
      </c>
      <c r="B15" s="70" t="str">
        <f>Histo!B15</f>
        <v>test new</v>
      </c>
      <c r="C15" t="e">
        <f>VLOOKUP(D:D,Formules!A:B,2,0)</f>
        <v>#N/A</v>
      </c>
      <c r="D15">
        <v>14</v>
      </c>
      <c r="G15">
        <f>VLOOKUP(Histo!D:D,BDD!B:L,11,FALSE)</f>
        <v>10</v>
      </c>
      <c r="I15" s="84" t="str">
        <f>VLOOKUP(Histo!D:D,BDD!B:M,12,FALSE)</f>
        <v>test21</v>
      </c>
      <c r="J15" s="84"/>
      <c r="K15" s="83" t="str">
        <f>VLOOKUP(Histo!D:D,BDD!B:N,13,FALSE)</f>
        <v>Vente</v>
      </c>
    </row>
    <row r="16" spans="1:11" x14ac:dyDescent="0.25">
      <c r="A16" s="70" t="str">
        <f>IF(COUNTIF(Histo!B$1:B16,Histo!B16)=1,MAX(A$1:A15)+1,"")</f>
        <v/>
      </c>
      <c r="B16" s="70" t="str">
        <f>Histo!B16</f>
        <v>test new</v>
      </c>
      <c r="C16" t="e">
        <f>VLOOKUP(D:D,Formules!A:B,2,0)</f>
        <v>#N/A</v>
      </c>
      <c r="D16">
        <v>15</v>
      </c>
      <c r="G16">
        <f>VLOOKUP(Histo!D:D,BDD!B:L,11,FALSE)</f>
        <v>10</v>
      </c>
      <c r="I16" s="84" t="str">
        <f>VLOOKUP(Histo!D:D,BDD!B:M,12,FALSE)</f>
        <v>gdsxf</v>
      </c>
      <c r="J16" s="84"/>
      <c r="K16" s="83" t="str">
        <f>VLOOKUP(Histo!D:D,BDD!B:N,13,FALSE)</f>
        <v>Vente</v>
      </c>
    </row>
    <row r="17" spans="1:11" x14ac:dyDescent="0.25">
      <c r="A17" s="70">
        <f>IF(COUNTIF(Histo!B$1:B17,Histo!B17)=1,MAX(A$1:A16)+1,"")</f>
        <v>6</v>
      </c>
      <c r="B17" s="70" t="str">
        <f>Histo!B17</f>
        <v>zrfs</v>
      </c>
      <c r="C17" t="e">
        <f>VLOOKUP(D:D,Formules!A:B,2,0)</f>
        <v>#N/A</v>
      </c>
      <c r="D17">
        <v>16</v>
      </c>
      <c r="G17">
        <f>VLOOKUP(Histo!D:D,BDD!B:L,11,FALSE)</f>
        <v>10</v>
      </c>
      <c r="I17" s="84" t="str">
        <f>VLOOKUP(Histo!D:D,BDD!B:M,12,FALSE)</f>
        <v>test1</v>
      </c>
      <c r="J17" s="84"/>
      <c r="K17" s="83" t="str">
        <f>VLOOKUP(Histo!D:D,BDD!B:N,13,FALSE)</f>
        <v>Herbergement</v>
      </c>
    </row>
    <row r="18" spans="1:11" x14ac:dyDescent="0.25">
      <c r="A18" s="70">
        <f>IF(COUNTIF(Histo!B$1:B18,Histo!B18)=1,MAX(A$1:A17)+1,"")</f>
        <v>7</v>
      </c>
      <c r="B18" s="70" t="str">
        <f>Histo!B18</f>
        <v>fsdfwc</v>
      </c>
      <c r="C18" t="e">
        <f>VLOOKUP(D:D,Formules!A:B,2,0)</f>
        <v>#N/A</v>
      </c>
      <c r="D18">
        <v>17</v>
      </c>
      <c r="G18">
        <f>VLOOKUP(Histo!D:D,BDD!B:L,11,FALSE)</f>
        <v>10</v>
      </c>
      <c r="I18" s="84" t="str">
        <f>VLOOKUP(Histo!D:D,BDD!B:M,12,FALSE)</f>
        <v>test8</v>
      </c>
      <c r="J18" s="84"/>
      <c r="K18" s="83" t="str">
        <f>VLOOKUP(Histo!D:D,BDD!B:N,13,FALSE)</f>
        <v>Vente</v>
      </c>
    </row>
    <row r="19" spans="1:11" x14ac:dyDescent="0.25">
      <c r="A19" s="70" t="str">
        <f>IF(COUNTIF(Histo!B$1:B19,Histo!B19)=1,MAX(A$1:A18)+1,"")</f>
        <v/>
      </c>
      <c r="B19" s="70" t="str">
        <f>Histo!B19</f>
        <v>fsdfwc</v>
      </c>
      <c r="C19" t="e">
        <f>VLOOKUP(D:D,Formules!A:B,2,0)</f>
        <v>#N/A</v>
      </c>
      <c r="D19">
        <v>18</v>
      </c>
      <c r="G19">
        <f>VLOOKUP(Histo!D:D,BDD!B:L,11,FALSE)</f>
        <v>10</v>
      </c>
      <c r="I19" s="84">
        <f>VLOOKUP(Histo!D:D,BDD!B:M,12,FALSE)</f>
        <v>0</v>
      </c>
      <c r="J19" s="84"/>
      <c r="K19" s="83" t="str">
        <f>VLOOKUP(Histo!D:D,BDD!B:N,13,FALSE)</f>
        <v>Vente</v>
      </c>
    </row>
    <row r="20" spans="1:11" x14ac:dyDescent="0.25">
      <c r="A20" s="70" t="str">
        <f>IF(COUNTIF(Histo!B$1:B20,Histo!B20)=1,MAX(A$1:A19)+1,"")</f>
        <v/>
      </c>
      <c r="B20" s="70" t="str">
        <f>Histo!B20</f>
        <v>fsdfwc</v>
      </c>
      <c r="C20" t="e">
        <f>VLOOKUP(D:D,Formules!A:B,2,0)</f>
        <v>#N/A</v>
      </c>
      <c r="D20">
        <v>19</v>
      </c>
      <c r="G20">
        <f>VLOOKUP(Histo!D:D,BDD!B:L,11,FALSE)</f>
        <v>10</v>
      </c>
      <c r="I20" s="84" t="str">
        <f>VLOOKUP(Histo!D:D,BDD!B:M,12,FALSE)</f>
        <v>test20</v>
      </c>
      <c r="J20" s="84"/>
      <c r="K20" s="83" t="str">
        <f>VLOOKUP(Histo!D:D,BDD!B:N,13,FALSE)</f>
        <v>Vente</v>
      </c>
    </row>
    <row r="21" spans="1:11" x14ac:dyDescent="0.25">
      <c r="A21" s="70">
        <f>IF(COUNTIF(Histo!B$1:B21,Histo!B21)=1,MAX(A$1:A20)+1,"")</f>
        <v>8</v>
      </c>
      <c r="B21" s="70" t="str">
        <f>Histo!B21</f>
        <v>cxfv</v>
      </c>
      <c r="C21" t="e">
        <f>VLOOKUP(D:D,Formules!A:B,2,0)</f>
        <v>#N/A</v>
      </c>
      <c r="D21">
        <v>20</v>
      </c>
      <c r="G21">
        <f>VLOOKUP(Histo!D:D,BDD!B:L,11,FALSE)</f>
        <v>10</v>
      </c>
      <c r="I21" s="84" t="str">
        <f>VLOOKUP(Histo!D:D,BDD!B:M,12,FALSE)</f>
        <v>test8</v>
      </c>
      <c r="J21" s="84"/>
      <c r="K21" s="83" t="str">
        <f>VLOOKUP(Histo!D:D,BDD!B:N,13,FALSE)</f>
        <v>Vente</v>
      </c>
    </row>
    <row r="22" spans="1:11" x14ac:dyDescent="0.25">
      <c r="A22" s="70" t="str">
        <f>IF(COUNTIF(Histo!B$1:B22,Histo!B22)=1,MAX(A$1:A21)+1,"")</f>
        <v/>
      </c>
      <c r="B22" s="70">
        <f>Histo!B22</f>
        <v>0</v>
      </c>
      <c r="D22">
        <v>21</v>
      </c>
      <c r="G22" t="e">
        <f>VLOOKUP(Histo!D:D,BDD!B:L,11,FALSE)</f>
        <v>#N/A</v>
      </c>
      <c r="I22" s="84" t="e">
        <f>VLOOKUP(Histo!D:D,BDD!B:M,12,FALSE)</f>
        <v>#N/A</v>
      </c>
      <c r="J22" s="84"/>
      <c r="K22" s="83" t="e">
        <f>VLOOKUP(Histo!D:D,BDD!B:N,13,FALSE)</f>
        <v>#N/A</v>
      </c>
    </row>
    <row r="23" spans="1:11" x14ac:dyDescent="0.25">
      <c r="A23" s="70" t="str">
        <f>IF(COUNTIF(Histo!B$1:B23,Histo!B23)=1,MAX(A$1:A22)+1,"")</f>
        <v/>
      </c>
      <c r="B23" s="70">
        <f>Histo!B23</f>
        <v>0</v>
      </c>
      <c r="D23">
        <v>22</v>
      </c>
      <c r="G23" t="e">
        <f>VLOOKUP(Histo!D:D,BDD!B:L,11,FALSE)</f>
        <v>#N/A</v>
      </c>
      <c r="I23" s="84" t="e">
        <f>VLOOKUP(Histo!D:D,BDD!B:M,12,FALSE)</f>
        <v>#N/A</v>
      </c>
      <c r="J23" s="84"/>
      <c r="K23" s="83" t="e">
        <f>VLOOKUP(Histo!D:D,BDD!B:N,13,FALSE)</f>
        <v>#N/A</v>
      </c>
    </row>
    <row r="24" spans="1:11" x14ac:dyDescent="0.25">
      <c r="A24" s="70" t="str">
        <f>IF(COUNTIF(Histo!B$1:B24,Histo!B24)=1,MAX(A$1:A23)+1,"")</f>
        <v/>
      </c>
      <c r="B24" s="70">
        <f>Histo!B24</f>
        <v>0</v>
      </c>
      <c r="D24">
        <v>23</v>
      </c>
      <c r="G24" t="e">
        <f>VLOOKUP(Histo!D:D,BDD!B:L,11,FALSE)</f>
        <v>#N/A</v>
      </c>
      <c r="I24" s="84" t="e">
        <f>VLOOKUP(Histo!D:D,BDD!B:M,12,FALSE)</f>
        <v>#N/A</v>
      </c>
      <c r="J24" s="84"/>
      <c r="K24" s="83" t="e">
        <f>VLOOKUP(Histo!D:D,BDD!B:N,13,FALSE)</f>
        <v>#N/A</v>
      </c>
    </row>
    <row r="25" spans="1:11" x14ac:dyDescent="0.25">
      <c r="A25" s="70" t="str">
        <f>IF(COUNTIF(Histo!B$1:B25,Histo!B25)=1,MAX(A$1:A24)+1,"")</f>
        <v/>
      </c>
      <c r="B25" s="70">
        <f>Histo!B25</f>
        <v>0</v>
      </c>
      <c r="D25">
        <v>24</v>
      </c>
      <c r="G25" t="e">
        <f>VLOOKUP(Histo!D:D,BDD!B:L,11,FALSE)</f>
        <v>#N/A</v>
      </c>
      <c r="I25" s="84" t="e">
        <f>VLOOKUP(Histo!D:D,BDD!B:M,12,FALSE)</f>
        <v>#N/A</v>
      </c>
      <c r="J25" s="84"/>
      <c r="K25" s="83" t="e">
        <f>VLOOKUP(Histo!D:D,BDD!B:N,13,FALSE)</f>
        <v>#N/A</v>
      </c>
    </row>
    <row r="26" spans="1:11" x14ac:dyDescent="0.25">
      <c r="A26" s="70" t="str">
        <f>IF(COUNTIF(Histo!B$1:B26,Histo!B26)=1,MAX(A$1:A25)+1,"")</f>
        <v/>
      </c>
      <c r="B26" s="70">
        <f>Histo!B26</f>
        <v>0</v>
      </c>
      <c r="D26">
        <v>25</v>
      </c>
      <c r="G26" t="e">
        <f>VLOOKUP(Histo!D:D,BDD!B:L,11,FALSE)</f>
        <v>#N/A</v>
      </c>
      <c r="I26" s="84" t="e">
        <f>VLOOKUP(Histo!D:D,BDD!B:M,12,FALSE)</f>
        <v>#N/A</v>
      </c>
      <c r="J26" s="84"/>
      <c r="K26" s="83" t="e">
        <f>VLOOKUP(Histo!D:D,BDD!B:N,13,FALSE)</f>
        <v>#N/A</v>
      </c>
    </row>
    <row r="27" spans="1:11" x14ac:dyDescent="0.25">
      <c r="A27" s="70" t="str">
        <f>IF(COUNTIF(Histo!B$1:B27,Histo!B27)=1,MAX(A$1:A26)+1,"")</f>
        <v/>
      </c>
      <c r="B27" s="70">
        <f>Histo!B27</f>
        <v>0</v>
      </c>
      <c r="D27">
        <v>26</v>
      </c>
      <c r="G27" t="e">
        <f>VLOOKUP(Histo!D:D,BDD!B:L,11,FALSE)</f>
        <v>#N/A</v>
      </c>
      <c r="I27" s="84" t="e">
        <f>VLOOKUP(Histo!D:D,BDD!B:M,12,FALSE)</f>
        <v>#N/A</v>
      </c>
      <c r="J27" s="84"/>
      <c r="K27" s="83" t="e">
        <f>VLOOKUP(Histo!D:D,BDD!B:N,13,FALSE)</f>
        <v>#N/A</v>
      </c>
    </row>
    <row r="28" spans="1:11" x14ac:dyDescent="0.25">
      <c r="A28" s="70" t="str">
        <f>IF(COUNTIF(Histo!B$1:B28,Histo!B28)=1,MAX(A$1:A27)+1,"")</f>
        <v/>
      </c>
      <c r="B28" s="70">
        <f>Histo!B28</f>
        <v>0</v>
      </c>
      <c r="D28">
        <v>27</v>
      </c>
      <c r="G28" t="e">
        <f>VLOOKUP(Histo!D:D,BDD!B:L,11,FALSE)</f>
        <v>#N/A</v>
      </c>
      <c r="I28" s="84" t="e">
        <f>VLOOKUP(Histo!D:D,BDD!B:M,12,FALSE)</f>
        <v>#N/A</v>
      </c>
      <c r="J28" s="84"/>
      <c r="K28" s="83" t="e">
        <f>VLOOKUP(Histo!D:D,BDD!B:N,13,FALSE)</f>
        <v>#N/A</v>
      </c>
    </row>
    <row r="29" spans="1:11" x14ac:dyDescent="0.25">
      <c r="A29" s="70" t="str">
        <f>IF(COUNTIF(Histo!B$1:B29,Histo!B29)=1,MAX(A$1:A28)+1,"")</f>
        <v/>
      </c>
      <c r="B29" s="70">
        <f>Histo!B29</f>
        <v>0</v>
      </c>
      <c r="D29">
        <v>28</v>
      </c>
      <c r="G29" t="e">
        <f>VLOOKUP(Histo!D:D,BDD!B:L,11,FALSE)</f>
        <v>#N/A</v>
      </c>
      <c r="I29" s="84" t="e">
        <f>VLOOKUP(Histo!D:D,BDD!B:M,12,FALSE)</f>
        <v>#N/A</v>
      </c>
      <c r="J29" s="84"/>
      <c r="K29" s="83" t="e">
        <f>VLOOKUP(Histo!D:D,BDD!B:N,13,FALSE)</f>
        <v>#N/A</v>
      </c>
    </row>
    <row r="30" spans="1:11" x14ac:dyDescent="0.25">
      <c r="A30" s="70" t="str">
        <f>IF(COUNTIF(Histo!B$1:B30,Histo!B30)=1,MAX(A$1:A29)+1,"")</f>
        <v/>
      </c>
      <c r="B30" s="70">
        <f>Histo!B30</f>
        <v>0</v>
      </c>
      <c r="D30">
        <v>29</v>
      </c>
      <c r="G30" t="e">
        <f>VLOOKUP(Histo!D:D,BDD!B:L,11,FALSE)</f>
        <v>#N/A</v>
      </c>
      <c r="I30" s="84" t="e">
        <f>VLOOKUP(Histo!D:D,BDD!B:M,12,FALSE)</f>
        <v>#N/A</v>
      </c>
      <c r="J30" s="84"/>
      <c r="K30" s="83" t="e">
        <f>VLOOKUP(Histo!D:D,BDD!B:N,13,FALSE)</f>
        <v>#N/A</v>
      </c>
    </row>
    <row r="31" spans="1:11" x14ac:dyDescent="0.25">
      <c r="A31" s="70" t="str">
        <f>IF(COUNTIF(Histo!B$1:B31,Histo!B31)=1,MAX(A$1:A30)+1,"")</f>
        <v/>
      </c>
      <c r="B31" s="70">
        <f>Histo!B31</f>
        <v>0</v>
      </c>
      <c r="D31">
        <v>30</v>
      </c>
      <c r="G31" t="e">
        <f>VLOOKUP(Histo!D:D,BDD!B:L,11,FALSE)</f>
        <v>#N/A</v>
      </c>
      <c r="I31" s="84" t="e">
        <f>VLOOKUP(Histo!D:D,BDD!B:M,12,FALSE)</f>
        <v>#N/A</v>
      </c>
      <c r="J31" s="84"/>
      <c r="K31" s="83" t="e">
        <f>VLOOKUP(Histo!D:D,BDD!B:N,13,FALSE)</f>
        <v>#N/A</v>
      </c>
    </row>
    <row r="32" spans="1:11" x14ac:dyDescent="0.25">
      <c r="A32" s="70" t="str">
        <f>IF(COUNTIF(Histo!B$1:B32,Histo!B32)=1,MAX(A$1:A31)+1,"")</f>
        <v/>
      </c>
      <c r="B32" s="70">
        <f>Histo!B32</f>
        <v>0</v>
      </c>
      <c r="D32">
        <v>31</v>
      </c>
      <c r="G32" t="e">
        <f>VLOOKUP(Histo!D:D,BDD!B:L,11,FALSE)</f>
        <v>#N/A</v>
      </c>
      <c r="I32" s="84" t="e">
        <f>VLOOKUP(Histo!D:D,BDD!B:M,12,FALSE)</f>
        <v>#N/A</v>
      </c>
      <c r="J32" s="84"/>
      <c r="K32" s="83" t="e">
        <f>VLOOKUP(Histo!D:D,BDD!B:N,13,FALSE)</f>
        <v>#N/A</v>
      </c>
    </row>
    <row r="33" spans="1:11" x14ac:dyDescent="0.25">
      <c r="A33" s="70" t="str">
        <f>IF(COUNTIF(Histo!B$1:B33,Histo!B33)=1,MAX(A$1:A32)+1,"")</f>
        <v/>
      </c>
      <c r="B33" s="70">
        <f>Histo!B33</f>
        <v>0</v>
      </c>
      <c r="D33">
        <v>32</v>
      </c>
      <c r="G33" t="e">
        <f>VLOOKUP(Histo!D:D,BDD!B:L,11,FALSE)</f>
        <v>#N/A</v>
      </c>
      <c r="I33" s="84" t="e">
        <f>VLOOKUP(Histo!D:D,BDD!B:M,12,FALSE)</f>
        <v>#N/A</v>
      </c>
      <c r="J33" s="84"/>
      <c r="K33" s="83" t="e">
        <f>VLOOKUP(Histo!D:D,BDD!B:N,13,FALSE)</f>
        <v>#N/A</v>
      </c>
    </row>
    <row r="34" spans="1:11" x14ac:dyDescent="0.25">
      <c r="A34" s="70" t="str">
        <f>IF(COUNTIF(Histo!B$1:B34,Histo!B34)=1,MAX(A$1:A33)+1,"")</f>
        <v/>
      </c>
      <c r="B34" s="70">
        <f>Histo!B34</f>
        <v>0</v>
      </c>
      <c r="D34">
        <v>33</v>
      </c>
      <c r="G34" t="e">
        <f>VLOOKUP(Histo!D:D,BDD!B:L,11,FALSE)</f>
        <v>#N/A</v>
      </c>
      <c r="I34" s="84" t="e">
        <f>VLOOKUP(Histo!D:D,BDD!B:M,12,FALSE)</f>
        <v>#N/A</v>
      </c>
      <c r="J34" s="84"/>
      <c r="K34" s="83" t="e">
        <f>VLOOKUP(Histo!D:D,BDD!B:N,13,FALSE)</f>
        <v>#N/A</v>
      </c>
    </row>
    <row r="35" spans="1:11" x14ac:dyDescent="0.25">
      <c r="A35" s="70" t="str">
        <f>IF(COUNTIF(Histo!B$1:B35,Histo!B35)=1,MAX(A$1:A34)+1,"")</f>
        <v/>
      </c>
      <c r="B35" s="70">
        <f>Histo!B35</f>
        <v>0</v>
      </c>
      <c r="D35">
        <v>34</v>
      </c>
      <c r="G35" t="e">
        <f>VLOOKUP(Histo!D:D,BDD!B:L,11,FALSE)</f>
        <v>#N/A</v>
      </c>
      <c r="I35" s="84" t="e">
        <f>VLOOKUP(Histo!D:D,BDD!B:M,12,FALSE)</f>
        <v>#N/A</v>
      </c>
      <c r="J35" s="84"/>
      <c r="K35" s="83" t="e">
        <f>VLOOKUP(Histo!D:D,BDD!B:N,13,FALSE)</f>
        <v>#N/A</v>
      </c>
    </row>
    <row r="36" spans="1:11" x14ac:dyDescent="0.25">
      <c r="A36" s="70" t="str">
        <f>IF(COUNTIF(Histo!B$1:B36,Histo!B36)=1,MAX(A$1:A35)+1,"")</f>
        <v/>
      </c>
      <c r="B36" s="70">
        <f>Histo!B36</f>
        <v>0</v>
      </c>
      <c r="D36">
        <v>35</v>
      </c>
      <c r="G36" t="e">
        <f>VLOOKUP(Histo!D:D,BDD!B:L,11,FALSE)</f>
        <v>#N/A</v>
      </c>
      <c r="I36" s="84" t="e">
        <f>VLOOKUP(Histo!D:D,BDD!B:M,12,FALSE)</f>
        <v>#N/A</v>
      </c>
      <c r="J36" s="84"/>
      <c r="K36" s="83" t="e">
        <f>VLOOKUP(Histo!D:D,BDD!B:N,13,FALSE)</f>
        <v>#N/A</v>
      </c>
    </row>
    <row r="37" spans="1:11" x14ac:dyDescent="0.25">
      <c r="A37" s="70" t="str">
        <f>IF(COUNTIF(Histo!B$1:B37,Histo!B37)=1,MAX(A$1:A36)+1,"")</f>
        <v/>
      </c>
      <c r="B37" s="70">
        <f>Histo!B37</f>
        <v>0</v>
      </c>
      <c r="D37">
        <v>36</v>
      </c>
      <c r="G37" t="e">
        <f>VLOOKUP(Histo!D:D,BDD!B:L,11,FALSE)</f>
        <v>#N/A</v>
      </c>
      <c r="I37" s="84" t="e">
        <f>VLOOKUP(Histo!D:D,BDD!B:M,12,FALSE)</f>
        <v>#N/A</v>
      </c>
      <c r="J37" s="84"/>
      <c r="K37" s="83" t="e">
        <f>VLOOKUP(Histo!D:D,BDD!B:N,13,FALSE)</f>
        <v>#N/A</v>
      </c>
    </row>
    <row r="38" spans="1:11" x14ac:dyDescent="0.25">
      <c r="A38" s="70" t="str">
        <f>IF(COUNTIF(Histo!B$1:B38,Histo!B38)=1,MAX(A$1:A37)+1,"")</f>
        <v/>
      </c>
      <c r="B38" s="70">
        <f>Histo!B38</f>
        <v>0</v>
      </c>
      <c r="D38">
        <v>37</v>
      </c>
      <c r="G38" t="e">
        <f>VLOOKUP(Histo!D:D,BDD!B:L,11,FALSE)</f>
        <v>#N/A</v>
      </c>
      <c r="I38" s="84" t="e">
        <f>VLOOKUP(Histo!D:D,BDD!B:M,12,FALSE)</f>
        <v>#N/A</v>
      </c>
      <c r="J38" s="84"/>
      <c r="K38" s="83" t="e">
        <f>VLOOKUP(Histo!D:D,BDD!B:N,13,FALSE)</f>
        <v>#N/A</v>
      </c>
    </row>
    <row r="39" spans="1:11" x14ac:dyDescent="0.25">
      <c r="A39" s="70" t="str">
        <f>IF(COUNTIF(Histo!B$1:B39,Histo!B39)=1,MAX(A$1:A38)+1,"")</f>
        <v/>
      </c>
      <c r="B39" s="70">
        <f>Histo!B39</f>
        <v>0</v>
      </c>
      <c r="D39">
        <v>38</v>
      </c>
      <c r="G39" t="e">
        <f>VLOOKUP(Histo!D:D,BDD!B:L,11,FALSE)</f>
        <v>#N/A</v>
      </c>
      <c r="I39" s="84" t="e">
        <f>VLOOKUP(Histo!D:D,BDD!B:M,12,FALSE)</f>
        <v>#N/A</v>
      </c>
      <c r="J39" s="84"/>
      <c r="K39" s="83" t="e">
        <f>VLOOKUP(Histo!D:D,BDD!B:N,13,FALSE)</f>
        <v>#N/A</v>
      </c>
    </row>
    <row r="40" spans="1:11" x14ac:dyDescent="0.25">
      <c r="A40" s="70" t="str">
        <f>IF(COUNTIF(Histo!B$1:B40,Histo!B40)=1,MAX(A$1:A39)+1,"")</f>
        <v/>
      </c>
      <c r="B40" s="70">
        <f>Histo!B40</f>
        <v>0</v>
      </c>
      <c r="D40">
        <v>39</v>
      </c>
      <c r="G40" t="e">
        <f>VLOOKUP(Histo!D:D,BDD!B:L,11,FALSE)</f>
        <v>#N/A</v>
      </c>
      <c r="I40" s="84" t="e">
        <f>VLOOKUP(Histo!D:D,BDD!B:M,12,FALSE)</f>
        <v>#N/A</v>
      </c>
      <c r="J40" s="84"/>
      <c r="K40" s="83" t="e">
        <f>VLOOKUP(Histo!D:D,BDD!B:N,13,FALSE)</f>
        <v>#N/A</v>
      </c>
    </row>
    <row r="41" spans="1:11" x14ac:dyDescent="0.25">
      <c r="A41" s="70" t="str">
        <f>IF(COUNTIF(Histo!B$1:B41,Histo!B41)=1,MAX(A$1:A40)+1,"")</f>
        <v/>
      </c>
      <c r="B41" s="70">
        <f>Histo!B41</f>
        <v>0</v>
      </c>
      <c r="D41">
        <v>40</v>
      </c>
      <c r="G41" t="e">
        <f>VLOOKUP(Histo!D:D,BDD!B:L,11,FALSE)</f>
        <v>#N/A</v>
      </c>
      <c r="I41" s="84" t="e">
        <f>VLOOKUP(Histo!D:D,BDD!B:M,12,FALSE)</f>
        <v>#N/A</v>
      </c>
      <c r="J41" s="84"/>
      <c r="K41" s="83" t="e">
        <f>VLOOKUP(Histo!D:D,BDD!B:N,13,FALSE)</f>
        <v>#N/A</v>
      </c>
    </row>
    <row r="42" spans="1:11" x14ac:dyDescent="0.25">
      <c r="A42" s="70" t="str">
        <f>IF(COUNTIF(Histo!B$1:B42,Histo!B42)=1,MAX(A$1:A41)+1,"")</f>
        <v/>
      </c>
      <c r="B42" s="70">
        <f>Histo!B42</f>
        <v>0</v>
      </c>
      <c r="D42">
        <v>41</v>
      </c>
      <c r="G42" t="e">
        <f>VLOOKUP(Histo!D:D,BDD!B:L,11,FALSE)</f>
        <v>#N/A</v>
      </c>
      <c r="I42" s="84" t="e">
        <f>VLOOKUP(Histo!D:D,BDD!B:M,12,FALSE)</f>
        <v>#N/A</v>
      </c>
      <c r="J42" s="84"/>
      <c r="K42" s="83" t="e">
        <f>VLOOKUP(Histo!D:D,BDD!B:N,13,FALSE)</f>
        <v>#N/A</v>
      </c>
    </row>
    <row r="43" spans="1:11" x14ac:dyDescent="0.25">
      <c r="A43" s="70" t="str">
        <f>IF(COUNTIF(Histo!B$1:B43,Histo!B43)=1,MAX(A$1:A42)+1,"")</f>
        <v/>
      </c>
      <c r="B43" s="70">
        <f>Histo!B43</f>
        <v>0</v>
      </c>
      <c r="D43">
        <v>42</v>
      </c>
      <c r="G43" t="e">
        <f>VLOOKUP(Histo!D:D,BDD!B:L,11,FALSE)</f>
        <v>#N/A</v>
      </c>
      <c r="I43" s="84" t="e">
        <f>VLOOKUP(Histo!D:D,BDD!B:M,12,FALSE)</f>
        <v>#N/A</v>
      </c>
      <c r="J43" s="84"/>
      <c r="K43" s="83" t="e">
        <f>VLOOKUP(Histo!D:D,BDD!B:N,13,FALSE)</f>
        <v>#N/A</v>
      </c>
    </row>
    <row r="44" spans="1:11" x14ac:dyDescent="0.25">
      <c r="A44" s="70" t="str">
        <f>IF(COUNTIF(Histo!B$1:B44,Histo!B44)=1,MAX(A$1:A43)+1,"")</f>
        <v/>
      </c>
      <c r="B44" s="70">
        <f>Histo!B44</f>
        <v>0</v>
      </c>
      <c r="D44">
        <v>43</v>
      </c>
      <c r="G44" t="e">
        <f>VLOOKUP(Histo!D:D,BDD!B:L,11,FALSE)</f>
        <v>#N/A</v>
      </c>
      <c r="I44" s="84" t="e">
        <f>VLOOKUP(Histo!D:D,BDD!B:M,12,FALSE)</f>
        <v>#N/A</v>
      </c>
      <c r="J44" s="84"/>
      <c r="K44" s="83" t="e">
        <f>VLOOKUP(Histo!D:D,BDD!B:N,13,FALSE)</f>
        <v>#N/A</v>
      </c>
    </row>
    <row r="45" spans="1:11" x14ac:dyDescent="0.25">
      <c r="A45" s="70" t="str">
        <f>IF(COUNTIF(Histo!B$1:B45,Histo!B45)=1,MAX(A$1:A44)+1,"")</f>
        <v/>
      </c>
      <c r="B45" s="70">
        <f>Histo!B45</f>
        <v>0</v>
      </c>
      <c r="D45">
        <v>44</v>
      </c>
      <c r="G45" t="e">
        <f>VLOOKUP(Histo!D:D,BDD!B:L,11,FALSE)</f>
        <v>#N/A</v>
      </c>
      <c r="I45" s="84" t="e">
        <f>VLOOKUP(Histo!D:D,BDD!B:M,12,FALSE)</f>
        <v>#N/A</v>
      </c>
      <c r="J45" s="84"/>
      <c r="K45" s="83" t="e">
        <f>VLOOKUP(Histo!D:D,BDD!B:N,13,FALSE)</f>
        <v>#N/A</v>
      </c>
    </row>
    <row r="46" spans="1:11" x14ac:dyDescent="0.25">
      <c r="A46" s="70" t="str">
        <f>IF(COUNTIF(Histo!B$1:B46,Histo!B46)=1,MAX(A$1:A45)+1,"")</f>
        <v/>
      </c>
      <c r="B46" s="70">
        <f>Histo!B46</f>
        <v>0</v>
      </c>
      <c r="D46">
        <v>45</v>
      </c>
      <c r="G46" t="e">
        <f>VLOOKUP(Histo!D:D,BDD!B:L,11,FALSE)</f>
        <v>#N/A</v>
      </c>
      <c r="I46" s="84" t="e">
        <f>VLOOKUP(Histo!D:D,BDD!B:M,12,FALSE)</f>
        <v>#N/A</v>
      </c>
      <c r="J46" s="84"/>
      <c r="K46" s="83" t="e">
        <f>VLOOKUP(Histo!D:D,BDD!B:N,13,FALSE)</f>
        <v>#N/A</v>
      </c>
    </row>
    <row r="47" spans="1:11" x14ac:dyDescent="0.25">
      <c r="A47" s="70" t="str">
        <f>IF(COUNTIF(Histo!B$1:B47,Histo!B47)=1,MAX(A$1:A46)+1,"")</f>
        <v/>
      </c>
      <c r="B47" s="70">
        <f>Histo!B47</f>
        <v>0</v>
      </c>
      <c r="D47">
        <v>46</v>
      </c>
      <c r="G47" t="e">
        <f>VLOOKUP(Histo!D:D,BDD!B:L,11,FALSE)</f>
        <v>#N/A</v>
      </c>
      <c r="I47" s="84" t="e">
        <f>VLOOKUP(Histo!D:D,BDD!B:M,12,FALSE)</f>
        <v>#N/A</v>
      </c>
      <c r="J47" s="84"/>
      <c r="K47" s="83" t="e">
        <f>VLOOKUP(Histo!D:D,BDD!B:N,13,FALSE)</f>
        <v>#N/A</v>
      </c>
    </row>
    <row r="48" spans="1:11" x14ac:dyDescent="0.25">
      <c r="A48" s="70" t="str">
        <f>IF(COUNTIF(Histo!B$1:B48,Histo!B48)=1,MAX(A$1:A47)+1,"")</f>
        <v/>
      </c>
      <c r="B48" s="70">
        <f>Histo!B48</f>
        <v>0</v>
      </c>
      <c r="D48">
        <v>47</v>
      </c>
      <c r="G48" t="e">
        <f>VLOOKUP(Histo!D:D,BDD!B:L,11,FALSE)</f>
        <v>#N/A</v>
      </c>
      <c r="I48" s="84" t="e">
        <f>VLOOKUP(Histo!D:D,BDD!B:M,12,FALSE)</f>
        <v>#N/A</v>
      </c>
      <c r="J48" s="84"/>
      <c r="K48" s="83" t="e">
        <f>VLOOKUP(Histo!D:D,BDD!B:N,13,FALSE)</f>
        <v>#N/A</v>
      </c>
    </row>
    <row r="49" spans="1:11" x14ac:dyDescent="0.25">
      <c r="A49" s="70" t="str">
        <f>IF(COUNTIF(Histo!B$1:B49,Histo!B49)=1,MAX(A$1:A48)+1,"")</f>
        <v/>
      </c>
      <c r="B49" s="70">
        <f>Histo!B49</f>
        <v>0</v>
      </c>
      <c r="D49">
        <v>48</v>
      </c>
      <c r="G49" t="e">
        <f>VLOOKUP(Histo!D:D,BDD!B:L,11,FALSE)</f>
        <v>#N/A</v>
      </c>
      <c r="I49" s="84" t="e">
        <f>VLOOKUP(Histo!D:D,BDD!B:M,12,FALSE)</f>
        <v>#N/A</v>
      </c>
      <c r="J49" s="84"/>
      <c r="K49" s="83" t="e">
        <f>VLOOKUP(Histo!D:D,BDD!B:N,13,FALSE)</f>
        <v>#N/A</v>
      </c>
    </row>
    <row r="50" spans="1:11" x14ac:dyDescent="0.25">
      <c r="A50" s="70" t="str">
        <f>IF(COUNTIF(Histo!B$1:B50,Histo!B50)=1,MAX(A$1:A49)+1,"")</f>
        <v/>
      </c>
      <c r="B50" s="70">
        <f>Histo!B50</f>
        <v>0</v>
      </c>
      <c r="D50">
        <v>49</v>
      </c>
      <c r="G50" t="e">
        <f>VLOOKUP(Histo!D:D,BDD!B:L,11,FALSE)</f>
        <v>#N/A</v>
      </c>
      <c r="I50" s="84" t="e">
        <f>VLOOKUP(Histo!D:D,BDD!B:M,12,FALSE)</f>
        <v>#N/A</v>
      </c>
      <c r="J50" s="84"/>
      <c r="K50" s="83" t="e">
        <f>VLOOKUP(Histo!D:D,BDD!B:N,13,FALSE)</f>
        <v>#N/A</v>
      </c>
    </row>
    <row r="51" spans="1:11" x14ac:dyDescent="0.25">
      <c r="A51" s="70" t="str">
        <f>IF(COUNTIF(Histo!B$1:B51,Histo!B51)=1,MAX(A$1:A50)+1,"")</f>
        <v/>
      </c>
      <c r="B51" s="70">
        <f>Histo!B51</f>
        <v>0</v>
      </c>
      <c r="D51">
        <v>50</v>
      </c>
      <c r="G51" t="e">
        <f>VLOOKUP(Histo!D:D,BDD!B:L,11,FALSE)</f>
        <v>#N/A</v>
      </c>
      <c r="I51" s="84" t="e">
        <f>VLOOKUP(Histo!D:D,BDD!B:M,12,FALSE)</f>
        <v>#N/A</v>
      </c>
      <c r="J51" s="84"/>
      <c r="K51" s="83" t="e">
        <f>VLOOKUP(Histo!D:D,BDD!B:N,13,FALSE)</f>
        <v>#N/A</v>
      </c>
    </row>
    <row r="52" spans="1:11" x14ac:dyDescent="0.25">
      <c r="A52" s="70" t="str">
        <f>IF(COUNTIF(Histo!B$1:B52,Histo!B52)=1,MAX(A$1:A51)+1,"")</f>
        <v/>
      </c>
      <c r="B52" s="70">
        <f>Histo!B52</f>
        <v>0</v>
      </c>
      <c r="D52">
        <v>51</v>
      </c>
      <c r="G52" t="e">
        <f>VLOOKUP(Histo!D:D,BDD!B:L,11,FALSE)</f>
        <v>#N/A</v>
      </c>
      <c r="I52" s="84" t="e">
        <f>VLOOKUP(Histo!D:D,BDD!B:M,12,FALSE)</f>
        <v>#N/A</v>
      </c>
      <c r="J52" s="84"/>
      <c r="K52" s="83" t="e">
        <f>VLOOKUP(Histo!D:D,BDD!B:N,13,FALSE)</f>
        <v>#N/A</v>
      </c>
    </row>
    <row r="53" spans="1:11" x14ac:dyDescent="0.25">
      <c r="A53" s="70" t="str">
        <f>IF(COUNTIF(Histo!B$1:B53,Histo!B53)=1,MAX(A$1:A52)+1,"")</f>
        <v/>
      </c>
      <c r="B53" s="70">
        <f>Histo!B53</f>
        <v>0</v>
      </c>
      <c r="D53">
        <v>52</v>
      </c>
      <c r="G53" t="e">
        <f>VLOOKUP(Histo!D:D,BDD!B:L,11,FALSE)</f>
        <v>#N/A</v>
      </c>
      <c r="I53" s="84" t="e">
        <f>VLOOKUP(Histo!D:D,BDD!B:M,12,FALSE)</f>
        <v>#N/A</v>
      </c>
      <c r="J53" s="84"/>
      <c r="K53" s="83" t="e">
        <f>VLOOKUP(Histo!D:D,BDD!B:N,13,FALSE)</f>
        <v>#N/A</v>
      </c>
    </row>
    <row r="54" spans="1:11" x14ac:dyDescent="0.25">
      <c r="A54" s="70" t="str">
        <f>IF(COUNTIF(Histo!B$1:B54,Histo!B54)=1,MAX(A$1:A53)+1,"")</f>
        <v/>
      </c>
      <c r="B54" s="70">
        <f>Histo!B54</f>
        <v>0</v>
      </c>
      <c r="D54">
        <v>53</v>
      </c>
      <c r="G54" t="e">
        <f>VLOOKUP(Histo!D:D,BDD!B:L,11,FALSE)</f>
        <v>#N/A</v>
      </c>
      <c r="I54" s="84" t="e">
        <f>VLOOKUP(Histo!D:D,BDD!B:M,12,FALSE)</f>
        <v>#N/A</v>
      </c>
      <c r="J54" s="84"/>
      <c r="K54" s="83" t="e">
        <f>VLOOKUP(Histo!D:D,BDD!B:N,13,FALSE)</f>
        <v>#N/A</v>
      </c>
    </row>
    <row r="55" spans="1:11" x14ac:dyDescent="0.25">
      <c r="A55" s="70" t="str">
        <f>IF(COUNTIF(Histo!B$1:B55,Histo!B55)=1,MAX(A$1:A54)+1,"")</f>
        <v/>
      </c>
      <c r="B55" s="70">
        <f>Histo!B55</f>
        <v>0</v>
      </c>
      <c r="D55">
        <v>54</v>
      </c>
      <c r="G55" t="e">
        <f>VLOOKUP(Histo!D:D,BDD!B:L,11,FALSE)</f>
        <v>#N/A</v>
      </c>
      <c r="I55" s="84" t="e">
        <f>VLOOKUP(Histo!D:D,BDD!B:M,12,FALSE)</f>
        <v>#N/A</v>
      </c>
      <c r="J55" s="84"/>
      <c r="K55" s="83" t="e">
        <f>VLOOKUP(Histo!D:D,BDD!B:N,13,FALSE)</f>
        <v>#N/A</v>
      </c>
    </row>
    <row r="56" spans="1:11" x14ac:dyDescent="0.25">
      <c r="A56" s="70" t="str">
        <f>IF(COUNTIF(Histo!B$1:B56,Histo!B56)=1,MAX(A$1:A55)+1,"")</f>
        <v/>
      </c>
      <c r="B56" s="70">
        <f>Histo!B56</f>
        <v>0</v>
      </c>
      <c r="D56">
        <v>55</v>
      </c>
      <c r="G56" t="e">
        <f>VLOOKUP(Histo!D:D,BDD!B:L,11,FALSE)</f>
        <v>#N/A</v>
      </c>
      <c r="I56" s="84" t="e">
        <f>VLOOKUP(Histo!D:D,BDD!B:M,12,FALSE)</f>
        <v>#N/A</v>
      </c>
      <c r="J56" s="84"/>
      <c r="K56" s="83" t="e">
        <f>VLOOKUP(Histo!D:D,BDD!B:N,13,FALSE)</f>
        <v>#N/A</v>
      </c>
    </row>
    <row r="57" spans="1:11" x14ac:dyDescent="0.25">
      <c r="A57" s="70" t="str">
        <f>IF(COUNTIF(Histo!B$1:B57,Histo!B57)=1,MAX(A$1:A56)+1,"")</f>
        <v/>
      </c>
      <c r="B57" s="70">
        <f>Histo!B57</f>
        <v>0</v>
      </c>
      <c r="D57">
        <v>56</v>
      </c>
      <c r="G57" t="e">
        <f>VLOOKUP(Histo!D:D,BDD!B:L,11,FALSE)</f>
        <v>#N/A</v>
      </c>
      <c r="I57" s="84" t="e">
        <f>VLOOKUP(Histo!D:D,BDD!B:M,12,FALSE)</f>
        <v>#N/A</v>
      </c>
      <c r="J57" s="84"/>
      <c r="K57" s="83" t="e">
        <f>VLOOKUP(Histo!D:D,BDD!B:N,13,FALSE)</f>
        <v>#N/A</v>
      </c>
    </row>
    <row r="58" spans="1:11" x14ac:dyDescent="0.25">
      <c r="A58" s="70" t="str">
        <f>IF(COUNTIF(Histo!B$1:B58,Histo!B58)=1,MAX(A$1:A57)+1,"")</f>
        <v/>
      </c>
      <c r="B58" s="70">
        <f>Histo!B58</f>
        <v>0</v>
      </c>
      <c r="D58">
        <v>57</v>
      </c>
      <c r="G58" t="e">
        <f>VLOOKUP(Histo!D:D,BDD!B:L,11,FALSE)</f>
        <v>#N/A</v>
      </c>
      <c r="I58" s="84" t="e">
        <f>VLOOKUP(Histo!D:D,BDD!B:M,12,FALSE)</f>
        <v>#N/A</v>
      </c>
      <c r="J58" s="84"/>
      <c r="K58" s="83" t="e">
        <f>VLOOKUP(Histo!D:D,BDD!B:N,13,FALSE)</f>
        <v>#N/A</v>
      </c>
    </row>
    <row r="59" spans="1:11" x14ac:dyDescent="0.25">
      <c r="A59" s="70" t="str">
        <f>IF(COUNTIF(Histo!B$1:B59,Histo!B59)=1,MAX(A$1:A58)+1,"")</f>
        <v/>
      </c>
      <c r="B59" s="70">
        <f>Histo!B59</f>
        <v>0</v>
      </c>
      <c r="D59">
        <v>58</v>
      </c>
      <c r="G59" t="e">
        <f>VLOOKUP(Histo!D:D,BDD!B:L,11,FALSE)</f>
        <v>#N/A</v>
      </c>
      <c r="I59" s="84" t="e">
        <f>VLOOKUP(Histo!D:D,BDD!B:M,12,FALSE)</f>
        <v>#N/A</v>
      </c>
      <c r="J59" s="84"/>
      <c r="K59" s="83" t="e">
        <f>VLOOKUP(Histo!D:D,BDD!B:N,13,FALSE)</f>
        <v>#N/A</v>
      </c>
    </row>
    <row r="60" spans="1:11" x14ac:dyDescent="0.25">
      <c r="A60" s="70" t="str">
        <f>IF(COUNTIF(Histo!B$1:B60,Histo!B60)=1,MAX(A$1:A59)+1,"")</f>
        <v/>
      </c>
      <c r="B60" s="70">
        <f>Histo!B60</f>
        <v>0</v>
      </c>
      <c r="D60">
        <v>59</v>
      </c>
      <c r="G60" t="e">
        <f>VLOOKUP(Histo!D:D,BDD!B:L,11,FALSE)</f>
        <v>#N/A</v>
      </c>
      <c r="I60" s="84" t="e">
        <f>VLOOKUP(Histo!D:D,BDD!B:M,12,FALSE)</f>
        <v>#N/A</v>
      </c>
      <c r="J60" s="84"/>
      <c r="K60" s="83" t="e">
        <f>VLOOKUP(Histo!D:D,BDD!B:N,13,FALSE)</f>
        <v>#N/A</v>
      </c>
    </row>
    <row r="61" spans="1:11" x14ac:dyDescent="0.25">
      <c r="A61" s="70" t="str">
        <f>IF(COUNTIF(Histo!B$1:B61,Histo!B61)=1,MAX(A$1:A60)+1,"")</f>
        <v/>
      </c>
      <c r="B61" s="70">
        <f>Histo!B61</f>
        <v>0</v>
      </c>
      <c r="D61">
        <v>60</v>
      </c>
      <c r="G61" t="e">
        <f>VLOOKUP(Histo!D:D,BDD!B:L,11,FALSE)</f>
        <v>#N/A</v>
      </c>
      <c r="I61" s="84" t="e">
        <f>VLOOKUP(Histo!D:D,BDD!B:M,12,FALSE)</f>
        <v>#N/A</v>
      </c>
      <c r="J61" s="84"/>
      <c r="K61" s="83" t="e">
        <f>VLOOKUP(Histo!D:D,BDD!B:N,13,FALSE)</f>
        <v>#N/A</v>
      </c>
    </row>
    <row r="62" spans="1:11" x14ac:dyDescent="0.25">
      <c r="A62" s="70" t="str">
        <f>IF(COUNTIF(Histo!B$1:B62,Histo!B62)=1,MAX(A$1:A61)+1,"")</f>
        <v/>
      </c>
      <c r="B62" s="70">
        <f>Histo!B62</f>
        <v>0</v>
      </c>
      <c r="D62">
        <v>61</v>
      </c>
      <c r="G62" t="e">
        <f>VLOOKUP(Histo!D:D,BDD!B:L,11,FALSE)</f>
        <v>#N/A</v>
      </c>
      <c r="I62" s="84" t="e">
        <f>VLOOKUP(Histo!D:D,BDD!B:M,12,FALSE)</f>
        <v>#N/A</v>
      </c>
      <c r="J62" s="84"/>
      <c r="K62" s="83" t="e">
        <f>VLOOKUP(Histo!D:D,BDD!B:N,13,FALSE)</f>
        <v>#N/A</v>
      </c>
    </row>
    <row r="63" spans="1:11" x14ac:dyDescent="0.25">
      <c r="A63" s="70" t="str">
        <f>IF(COUNTIF(Histo!B$1:B63,Histo!B63)=1,MAX(A$1:A62)+1,"")</f>
        <v/>
      </c>
      <c r="B63" s="70">
        <f>Histo!B63</f>
        <v>0</v>
      </c>
      <c r="D63">
        <v>62</v>
      </c>
      <c r="G63" t="e">
        <f>VLOOKUP(Histo!D:D,BDD!B:L,11,FALSE)</f>
        <v>#N/A</v>
      </c>
      <c r="I63" s="84" t="e">
        <f>VLOOKUP(Histo!D:D,BDD!B:M,12,FALSE)</f>
        <v>#N/A</v>
      </c>
      <c r="J63" s="84"/>
      <c r="K63" s="83" t="e">
        <f>VLOOKUP(Histo!D:D,BDD!B:N,13,FALSE)</f>
        <v>#N/A</v>
      </c>
    </row>
    <row r="64" spans="1:11" x14ac:dyDescent="0.25">
      <c r="A64" s="70" t="str">
        <f>IF(COUNTIF(Histo!B$1:B64,Histo!B64)=1,MAX(A$1:A63)+1,"")</f>
        <v/>
      </c>
      <c r="B64" s="70">
        <f>Histo!B64</f>
        <v>0</v>
      </c>
      <c r="D64">
        <v>63</v>
      </c>
      <c r="G64" t="e">
        <f>VLOOKUP(Histo!D:D,BDD!B:L,11,FALSE)</f>
        <v>#N/A</v>
      </c>
      <c r="I64" s="84" t="e">
        <f>VLOOKUP(Histo!D:D,BDD!B:M,12,FALSE)</f>
        <v>#N/A</v>
      </c>
      <c r="J64" s="84"/>
      <c r="K64" s="83" t="e">
        <f>VLOOKUP(Histo!D:D,BDD!B:N,13,FALSE)</f>
        <v>#N/A</v>
      </c>
    </row>
    <row r="65" spans="1:11" x14ac:dyDescent="0.25">
      <c r="A65" s="70" t="str">
        <f>IF(COUNTIF(Histo!B$1:B65,Histo!B65)=1,MAX(A$1:A64)+1,"")</f>
        <v/>
      </c>
      <c r="B65" s="70">
        <f>Histo!B65</f>
        <v>0</v>
      </c>
      <c r="D65">
        <v>64</v>
      </c>
      <c r="G65" t="e">
        <f>VLOOKUP(Histo!D:D,BDD!B:L,11,FALSE)</f>
        <v>#N/A</v>
      </c>
      <c r="I65" s="84" t="e">
        <f>VLOOKUP(Histo!D:D,BDD!B:M,12,FALSE)</f>
        <v>#N/A</v>
      </c>
      <c r="J65" s="84"/>
      <c r="K65" s="83" t="e">
        <f>VLOOKUP(Histo!D:D,BDD!B:N,13,FALSE)</f>
        <v>#N/A</v>
      </c>
    </row>
    <row r="66" spans="1:11" x14ac:dyDescent="0.25">
      <c r="A66" s="70" t="str">
        <f>IF(COUNTIF(Histo!B$1:B66,Histo!B66)=1,MAX(A$1:A65)+1,"")</f>
        <v/>
      </c>
      <c r="B66" s="70">
        <f>Histo!B66</f>
        <v>0</v>
      </c>
      <c r="D66">
        <v>65</v>
      </c>
      <c r="G66" t="e">
        <f>VLOOKUP(Histo!D:D,BDD!B:L,11,FALSE)</f>
        <v>#N/A</v>
      </c>
      <c r="I66" s="84" t="e">
        <f>VLOOKUP(Histo!D:D,BDD!B:M,12,FALSE)</f>
        <v>#N/A</v>
      </c>
      <c r="J66" s="84"/>
      <c r="K66" s="83" t="e">
        <f>VLOOKUP(Histo!D:D,BDD!B:N,13,FALSE)</f>
        <v>#N/A</v>
      </c>
    </row>
    <row r="67" spans="1:11" x14ac:dyDescent="0.25">
      <c r="A67" s="70" t="str">
        <f>IF(COUNTIF(Histo!B$1:B67,Histo!B67)=1,MAX(A$1:A66)+1,"")</f>
        <v/>
      </c>
      <c r="B67" s="70">
        <f>Histo!B67</f>
        <v>0</v>
      </c>
      <c r="D67">
        <v>66</v>
      </c>
      <c r="G67" t="e">
        <f>VLOOKUP(Histo!D:D,BDD!B:L,11,FALSE)</f>
        <v>#N/A</v>
      </c>
      <c r="I67" s="84" t="e">
        <f>VLOOKUP(Histo!D:D,BDD!B:M,12,FALSE)</f>
        <v>#N/A</v>
      </c>
      <c r="J67" s="84"/>
      <c r="K67" s="83" t="e">
        <f>VLOOKUP(Histo!D:D,BDD!B:N,13,FALSE)</f>
        <v>#N/A</v>
      </c>
    </row>
    <row r="68" spans="1:11" x14ac:dyDescent="0.25">
      <c r="A68" s="70" t="str">
        <f>IF(COUNTIF(Histo!B$1:B68,Histo!B68)=1,MAX(A$1:A67)+1,"")</f>
        <v/>
      </c>
      <c r="B68" s="70">
        <f>Histo!B68</f>
        <v>0</v>
      </c>
      <c r="D68">
        <v>67</v>
      </c>
      <c r="G68" t="e">
        <f>VLOOKUP(Histo!D:D,BDD!B:L,11,FALSE)</f>
        <v>#N/A</v>
      </c>
      <c r="I68" s="84" t="e">
        <f>VLOOKUP(Histo!D:D,BDD!B:M,12,FALSE)</f>
        <v>#N/A</v>
      </c>
      <c r="J68" s="84"/>
      <c r="K68" s="83" t="e">
        <f>VLOOKUP(Histo!D:D,BDD!B:N,13,FALSE)</f>
        <v>#N/A</v>
      </c>
    </row>
    <row r="69" spans="1:11" x14ac:dyDescent="0.25">
      <c r="A69" s="70" t="str">
        <f>IF(COUNTIF(Histo!B$1:B69,Histo!B69)=1,MAX(A$1:A68)+1,"")</f>
        <v/>
      </c>
      <c r="B69" s="70">
        <f>Histo!B69</f>
        <v>0</v>
      </c>
      <c r="D69">
        <v>68</v>
      </c>
      <c r="G69" t="e">
        <f>VLOOKUP(Histo!D:D,BDD!B:L,11,FALSE)</f>
        <v>#N/A</v>
      </c>
      <c r="I69" s="84" t="e">
        <f>VLOOKUP(Histo!D:D,BDD!B:M,12,FALSE)</f>
        <v>#N/A</v>
      </c>
      <c r="J69" s="84"/>
      <c r="K69" s="83" t="e">
        <f>VLOOKUP(Histo!D:D,BDD!B:N,13,FALSE)</f>
        <v>#N/A</v>
      </c>
    </row>
    <row r="70" spans="1:11" x14ac:dyDescent="0.25">
      <c r="A70" s="70" t="str">
        <f>IF(COUNTIF(Histo!B$1:B70,Histo!B70)=1,MAX(A$1:A69)+1,"")</f>
        <v/>
      </c>
      <c r="B70" s="70">
        <f>Histo!B70</f>
        <v>0</v>
      </c>
      <c r="D70">
        <v>69</v>
      </c>
      <c r="G70" t="e">
        <f>VLOOKUP(Histo!D:D,BDD!B:L,11,FALSE)</f>
        <v>#N/A</v>
      </c>
      <c r="I70" s="84" t="e">
        <f>VLOOKUP(Histo!D:D,BDD!B:M,12,FALSE)</f>
        <v>#N/A</v>
      </c>
      <c r="J70" s="84"/>
      <c r="K70" s="83" t="e">
        <f>VLOOKUP(Histo!D:D,BDD!B:N,13,FALSE)</f>
        <v>#N/A</v>
      </c>
    </row>
    <row r="71" spans="1:11" x14ac:dyDescent="0.25">
      <c r="A71" s="70" t="str">
        <f>IF(COUNTIF(Histo!B$1:B71,Histo!B71)=1,MAX(A$1:A70)+1,"")</f>
        <v/>
      </c>
      <c r="B71" s="70">
        <f>Histo!B71</f>
        <v>0</v>
      </c>
      <c r="D71">
        <v>70</v>
      </c>
      <c r="G71" t="e">
        <f>VLOOKUP(Histo!D:D,BDD!B:L,11,FALSE)</f>
        <v>#N/A</v>
      </c>
      <c r="I71" s="84" t="e">
        <f>VLOOKUP(Histo!D:D,BDD!B:M,12,FALSE)</f>
        <v>#N/A</v>
      </c>
      <c r="J71" s="84"/>
      <c r="K71" s="83" t="e">
        <f>VLOOKUP(Histo!D:D,BDD!B:N,13,FALSE)</f>
        <v>#N/A</v>
      </c>
    </row>
    <row r="72" spans="1:11" x14ac:dyDescent="0.25">
      <c r="A72" s="70" t="str">
        <f>IF(COUNTIF(Histo!B$1:B72,Histo!B72)=1,MAX(A$1:A71)+1,"")</f>
        <v/>
      </c>
      <c r="B72" s="70">
        <f>Histo!B72</f>
        <v>0</v>
      </c>
      <c r="D72">
        <v>71</v>
      </c>
      <c r="G72" t="e">
        <f>VLOOKUP(Histo!D:D,BDD!B:L,11,FALSE)</f>
        <v>#N/A</v>
      </c>
      <c r="I72" s="84" t="e">
        <f>VLOOKUP(Histo!D:D,BDD!B:M,12,FALSE)</f>
        <v>#N/A</v>
      </c>
      <c r="J72" s="84"/>
      <c r="K72" s="83" t="e">
        <f>VLOOKUP(Histo!D:D,BDD!B:N,13,FALSE)</f>
        <v>#N/A</v>
      </c>
    </row>
    <row r="73" spans="1:11" x14ac:dyDescent="0.25">
      <c r="A73" s="70" t="str">
        <f>IF(COUNTIF(Histo!B$1:B73,Histo!B73)=1,MAX(A$1:A72)+1,"")</f>
        <v/>
      </c>
      <c r="B73" s="70">
        <f>Histo!B73</f>
        <v>0</v>
      </c>
      <c r="D73">
        <v>72</v>
      </c>
      <c r="G73" t="e">
        <f>VLOOKUP(Histo!D:D,BDD!B:L,11,FALSE)</f>
        <v>#N/A</v>
      </c>
      <c r="I73" s="84" t="e">
        <f>VLOOKUP(Histo!D:D,BDD!B:M,12,FALSE)</f>
        <v>#N/A</v>
      </c>
      <c r="J73" s="84"/>
      <c r="K73" s="83" t="e">
        <f>VLOOKUP(Histo!D:D,BDD!B:N,13,FALSE)</f>
        <v>#N/A</v>
      </c>
    </row>
    <row r="74" spans="1:11" x14ac:dyDescent="0.25">
      <c r="A74" s="70" t="str">
        <f>IF(COUNTIF(Histo!B$1:B74,Histo!B74)=1,MAX(A$1:A73)+1,"")</f>
        <v/>
      </c>
      <c r="B74" s="70">
        <f>Histo!B74</f>
        <v>0</v>
      </c>
      <c r="D74">
        <v>73</v>
      </c>
      <c r="G74" t="e">
        <f>VLOOKUP(Histo!D:D,BDD!B:L,11,FALSE)</f>
        <v>#N/A</v>
      </c>
      <c r="I74" s="84" t="e">
        <f>VLOOKUP(Histo!D:D,BDD!B:M,12,FALSE)</f>
        <v>#N/A</v>
      </c>
      <c r="J74" s="84"/>
      <c r="K74" s="83" t="e">
        <f>VLOOKUP(Histo!D:D,BDD!B:N,13,FALSE)</f>
        <v>#N/A</v>
      </c>
    </row>
    <row r="75" spans="1:11" x14ac:dyDescent="0.25">
      <c r="A75" s="70" t="str">
        <f>IF(COUNTIF(Histo!B$1:B75,Histo!B75)=1,MAX(A$1:A74)+1,"")</f>
        <v/>
      </c>
      <c r="B75" s="70">
        <f>Histo!B75</f>
        <v>0</v>
      </c>
      <c r="D75">
        <v>74</v>
      </c>
      <c r="G75" t="e">
        <f>VLOOKUP(Histo!D:D,BDD!B:L,11,FALSE)</f>
        <v>#N/A</v>
      </c>
      <c r="I75" s="84" t="e">
        <f>VLOOKUP(Histo!D:D,BDD!B:M,12,FALSE)</f>
        <v>#N/A</v>
      </c>
      <c r="J75" s="84"/>
      <c r="K75" s="83" t="e">
        <f>VLOOKUP(Histo!D:D,BDD!B:N,13,FALSE)</f>
        <v>#N/A</v>
      </c>
    </row>
    <row r="76" spans="1:11" x14ac:dyDescent="0.25">
      <c r="A76" s="70" t="str">
        <f>IF(COUNTIF(Histo!B$1:B76,Histo!B76)=1,MAX(A$1:A75)+1,"")</f>
        <v/>
      </c>
      <c r="B76" s="70">
        <f>Histo!B76</f>
        <v>0</v>
      </c>
      <c r="D76">
        <v>75</v>
      </c>
      <c r="G76" t="e">
        <f>VLOOKUP(Histo!D:D,BDD!B:L,11,FALSE)</f>
        <v>#N/A</v>
      </c>
      <c r="I76" s="84" t="e">
        <f>VLOOKUP(Histo!D:D,BDD!B:M,12,FALSE)</f>
        <v>#N/A</v>
      </c>
      <c r="J76" s="84"/>
      <c r="K76" s="83" t="e">
        <f>VLOOKUP(Histo!D:D,BDD!B:N,13,FALSE)</f>
        <v>#N/A</v>
      </c>
    </row>
    <row r="77" spans="1:11" x14ac:dyDescent="0.25">
      <c r="A77" s="70" t="str">
        <f>IF(COUNTIF(Histo!B$1:B77,Histo!B77)=1,MAX(A$1:A76)+1,"")</f>
        <v/>
      </c>
      <c r="B77" s="70">
        <f>Histo!B77</f>
        <v>0</v>
      </c>
      <c r="D77">
        <v>76</v>
      </c>
      <c r="G77" t="e">
        <f>VLOOKUP(Histo!D:D,BDD!B:L,11,FALSE)</f>
        <v>#N/A</v>
      </c>
      <c r="I77" s="84" t="e">
        <f>VLOOKUP(Histo!D:D,BDD!B:M,12,FALSE)</f>
        <v>#N/A</v>
      </c>
      <c r="J77" s="84"/>
      <c r="K77" s="83" t="e">
        <f>VLOOKUP(Histo!D:D,BDD!B:N,13,FALSE)</f>
        <v>#N/A</v>
      </c>
    </row>
    <row r="78" spans="1:11" x14ac:dyDescent="0.25">
      <c r="A78" s="70" t="str">
        <f>IF(COUNTIF(Histo!B$1:B78,Histo!B78)=1,MAX(A$1:A77)+1,"")</f>
        <v/>
      </c>
      <c r="B78" s="70">
        <f>Histo!B78</f>
        <v>0</v>
      </c>
      <c r="D78">
        <v>77</v>
      </c>
      <c r="G78" t="e">
        <f>VLOOKUP(Histo!D:D,BDD!B:L,11,FALSE)</f>
        <v>#N/A</v>
      </c>
      <c r="I78" s="84" t="e">
        <f>VLOOKUP(Histo!D:D,BDD!B:M,12,FALSE)</f>
        <v>#N/A</v>
      </c>
      <c r="J78" s="84"/>
      <c r="K78" s="83" t="e">
        <f>VLOOKUP(Histo!D:D,BDD!B:N,13,FALSE)</f>
        <v>#N/A</v>
      </c>
    </row>
    <row r="79" spans="1:11" x14ac:dyDescent="0.25">
      <c r="A79" s="70" t="str">
        <f>IF(COUNTIF(Histo!B$1:B79,Histo!B79)=1,MAX(A$1:A78)+1,"")</f>
        <v/>
      </c>
      <c r="B79" s="70">
        <f>Histo!B79</f>
        <v>0</v>
      </c>
      <c r="D79">
        <v>78</v>
      </c>
      <c r="G79" t="e">
        <f>VLOOKUP(Histo!D:D,BDD!B:L,11,FALSE)</f>
        <v>#N/A</v>
      </c>
      <c r="I79" s="84" t="e">
        <f>VLOOKUP(Histo!D:D,BDD!B:M,12,FALSE)</f>
        <v>#N/A</v>
      </c>
      <c r="J79" s="84"/>
      <c r="K79" s="83" t="e">
        <f>VLOOKUP(Histo!D:D,BDD!B:N,13,FALSE)</f>
        <v>#N/A</v>
      </c>
    </row>
    <row r="80" spans="1:11" x14ac:dyDescent="0.25">
      <c r="A80" s="70" t="str">
        <f>IF(COUNTIF(Histo!B$1:B80,Histo!B80)=1,MAX(A$1:A79)+1,"")</f>
        <v/>
      </c>
      <c r="B80" s="70">
        <f>Histo!B80</f>
        <v>0</v>
      </c>
      <c r="D80">
        <v>79</v>
      </c>
      <c r="G80" t="e">
        <f>VLOOKUP(Histo!D:D,BDD!B:L,11,FALSE)</f>
        <v>#N/A</v>
      </c>
      <c r="I80" s="84" t="e">
        <f>VLOOKUP(Histo!D:D,BDD!B:M,12,FALSE)</f>
        <v>#N/A</v>
      </c>
      <c r="J80" s="84"/>
      <c r="K80" s="83" t="e">
        <f>VLOOKUP(Histo!D:D,BDD!B:N,13,FALSE)</f>
        <v>#N/A</v>
      </c>
    </row>
    <row r="81" spans="1:11" x14ac:dyDescent="0.25">
      <c r="A81" s="70" t="str">
        <f>IF(COUNTIF(Histo!B$1:B81,Histo!B81)=1,MAX(A$1:A80)+1,"")</f>
        <v/>
      </c>
      <c r="B81" s="70">
        <f>Histo!B81</f>
        <v>0</v>
      </c>
      <c r="D81">
        <v>80</v>
      </c>
      <c r="G81" t="e">
        <f>VLOOKUP(Histo!D:D,BDD!B:L,11,FALSE)</f>
        <v>#N/A</v>
      </c>
      <c r="I81" s="84" t="e">
        <f>VLOOKUP(Histo!D:D,BDD!B:M,12,FALSE)</f>
        <v>#N/A</v>
      </c>
      <c r="J81" s="84"/>
      <c r="K81" s="83" t="e">
        <f>VLOOKUP(Histo!D:D,BDD!B:N,13,FALSE)</f>
        <v>#N/A</v>
      </c>
    </row>
    <row r="82" spans="1:11" x14ac:dyDescent="0.25">
      <c r="A82" s="70" t="str">
        <f>IF(COUNTIF(Histo!B$1:B82,Histo!B82)=1,MAX(A$1:A81)+1,"")</f>
        <v/>
      </c>
      <c r="B82" s="70">
        <f>Histo!B82</f>
        <v>0</v>
      </c>
      <c r="D82">
        <v>81</v>
      </c>
      <c r="G82" t="e">
        <f>VLOOKUP(Histo!D:D,BDD!B:L,11,FALSE)</f>
        <v>#N/A</v>
      </c>
      <c r="I82" s="84" t="e">
        <f>VLOOKUP(Histo!D:D,BDD!B:M,12,FALSE)</f>
        <v>#N/A</v>
      </c>
      <c r="J82" s="84"/>
      <c r="K82" s="83" t="e">
        <f>VLOOKUP(Histo!D:D,BDD!B:N,13,FALSE)</f>
        <v>#N/A</v>
      </c>
    </row>
    <row r="83" spans="1:11" x14ac:dyDescent="0.25">
      <c r="A83" s="70" t="str">
        <f>IF(COUNTIF(Histo!B$1:B83,Histo!B83)=1,MAX(A$1:A82)+1,"")</f>
        <v/>
      </c>
      <c r="B83" s="70">
        <f>Histo!B83</f>
        <v>0</v>
      </c>
      <c r="D83">
        <v>82</v>
      </c>
      <c r="G83" t="e">
        <f>VLOOKUP(Histo!D:D,BDD!B:L,11,FALSE)</f>
        <v>#N/A</v>
      </c>
      <c r="I83" s="84" t="e">
        <f>VLOOKUP(Histo!D:D,BDD!B:M,12,FALSE)</f>
        <v>#N/A</v>
      </c>
      <c r="J83" s="84"/>
      <c r="K83" s="83" t="e">
        <f>VLOOKUP(Histo!D:D,BDD!B:N,13,FALSE)</f>
        <v>#N/A</v>
      </c>
    </row>
    <row r="84" spans="1:11" x14ac:dyDescent="0.25">
      <c r="A84" s="70" t="str">
        <f>IF(COUNTIF(Histo!B$1:B84,Histo!B84)=1,MAX(A$1:A83)+1,"")</f>
        <v/>
      </c>
      <c r="B84" s="70">
        <f>Histo!B84</f>
        <v>0</v>
      </c>
      <c r="D84">
        <v>83</v>
      </c>
      <c r="G84" t="e">
        <f>VLOOKUP(Histo!D:D,BDD!B:L,11,FALSE)</f>
        <v>#N/A</v>
      </c>
      <c r="I84" s="84" t="e">
        <f>VLOOKUP(Histo!D:D,BDD!B:M,12,FALSE)</f>
        <v>#N/A</v>
      </c>
      <c r="J84" s="84"/>
      <c r="K84" s="83" t="e">
        <f>VLOOKUP(Histo!D:D,BDD!B:N,13,FALSE)</f>
        <v>#N/A</v>
      </c>
    </row>
    <row r="85" spans="1:11" x14ac:dyDescent="0.25">
      <c r="A85" s="70" t="str">
        <f>IF(COUNTIF(Histo!B$1:B85,Histo!B85)=1,MAX(A$1:A84)+1,"")</f>
        <v/>
      </c>
      <c r="B85" s="70">
        <f>Histo!B85</f>
        <v>0</v>
      </c>
      <c r="D85">
        <v>84</v>
      </c>
      <c r="G85" t="e">
        <f>VLOOKUP(Histo!D:D,BDD!B:L,11,FALSE)</f>
        <v>#N/A</v>
      </c>
      <c r="I85" s="84" t="e">
        <f>VLOOKUP(Histo!D:D,BDD!B:M,12,FALSE)</f>
        <v>#N/A</v>
      </c>
      <c r="J85" s="84"/>
      <c r="K85" s="83" t="e">
        <f>VLOOKUP(Histo!D:D,BDD!B:N,13,FALSE)</f>
        <v>#N/A</v>
      </c>
    </row>
    <row r="86" spans="1:11" x14ac:dyDescent="0.25">
      <c r="A86" s="70" t="str">
        <f>IF(COUNTIF(Histo!B$1:B86,Histo!B86)=1,MAX(A$1:A85)+1,"")</f>
        <v/>
      </c>
      <c r="B86" s="70">
        <f>Histo!B86</f>
        <v>0</v>
      </c>
      <c r="D86">
        <v>85</v>
      </c>
      <c r="G86" t="e">
        <f>VLOOKUP(Histo!D:D,BDD!B:L,11,FALSE)</f>
        <v>#N/A</v>
      </c>
      <c r="I86" s="84" t="e">
        <f>VLOOKUP(Histo!D:D,BDD!B:M,12,FALSE)</f>
        <v>#N/A</v>
      </c>
      <c r="J86" s="84"/>
      <c r="K86" s="83" t="e">
        <f>VLOOKUP(Histo!D:D,BDD!B:N,13,FALSE)</f>
        <v>#N/A</v>
      </c>
    </row>
    <row r="87" spans="1:11" x14ac:dyDescent="0.25">
      <c r="A87" s="70" t="str">
        <f>IF(COUNTIF(Histo!B$1:B87,Histo!B87)=1,MAX(A$1:A86)+1,"")</f>
        <v/>
      </c>
      <c r="B87" s="70">
        <f>Histo!B87</f>
        <v>0</v>
      </c>
      <c r="D87">
        <v>86</v>
      </c>
      <c r="G87" t="e">
        <f>VLOOKUP(Histo!D:D,BDD!B:L,11,FALSE)</f>
        <v>#N/A</v>
      </c>
      <c r="I87" s="84" t="e">
        <f>VLOOKUP(Histo!D:D,BDD!B:M,12,FALSE)</f>
        <v>#N/A</v>
      </c>
      <c r="J87" s="84"/>
      <c r="K87" s="83" t="e">
        <f>VLOOKUP(Histo!D:D,BDD!B:N,13,FALSE)</f>
        <v>#N/A</v>
      </c>
    </row>
    <row r="88" spans="1:11" x14ac:dyDescent="0.25">
      <c r="A88" s="70" t="str">
        <f>IF(COUNTIF(Histo!B$1:B88,Histo!B88)=1,MAX(A$1:A87)+1,"")</f>
        <v/>
      </c>
      <c r="B88" s="70">
        <f>Histo!B88</f>
        <v>0</v>
      </c>
      <c r="D88">
        <v>87</v>
      </c>
      <c r="G88" t="e">
        <f>VLOOKUP(Histo!D:D,BDD!B:L,11,FALSE)</f>
        <v>#N/A</v>
      </c>
      <c r="I88" s="84" t="e">
        <f>VLOOKUP(Histo!D:D,BDD!B:M,12,FALSE)</f>
        <v>#N/A</v>
      </c>
      <c r="J88" s="84"/>
      <c r="K88" s="83" t="e">
        <f>VLOOKUP(Histo!D:D,BDD!B:N,13,FALSE)</f>
        <v>#N/A</v>
      </c>
    </row>
    <row r="89" spans="1:11" x14ac:dyDescent="0.25">
      <c r="A89" s="70" t="str">
        <f>IF(COUNTIF(Histo!B$1:B89,Histo!B89)=1,MAX(A$1:A88)+1,"")</f>
        <v/>
      </c>
      <c r="B89" s="70">
        <f>Histo!B89</f>
        <v>0</v>
      </c>
      <c r="D89">
        <v>88</v>
      </c>
      <c r="G89" t="e">
        <f>VLOOKUP(Histo!D:D,BDD!B:L,11,FALSE)</f>
        <v>#N/A</v>
      </c>
      <c r="I89" s="84" t="e">
        <f>VLOOKUP(Histo!D:D,BDD!B:M,12,FALSE)</f>
        <v>#N/A</v>
      </c>
      <c r="J89" s="84"/>
      <c r="K89" s="83" t="e">
        <f>VLOOKUP(Histo!D:D,BDD!B:N,13,FALSE)</f>
        <v>#N/A</v>
      </c>
    </row>
    <row r="90" spans="1:11" x14ac:dyDescent="0.25">
      <c r="A90" s="70" t="str">
        <f>IF(COUNTIF(Histo!B$1:B90,Histo!B90)=1,MAX(A$1:A89)+1,"")</f>
        <v/>
      </c>
      <c r="B90" s="70">
        <f>Histo!B90</f>
        <v>0</v>
      </c>
      <c r="D90">
        <v>89</v>
      </c>
      <c r="G90" t="e">
        <f>VLOOKUP(Histo!D:D,BDD!B:L,11,FALSE)</f>
        <v>#N/A</v>
      </c>
      <c r="I90" s="84" t="e">
        <f>VLOOKUP(Histo!D:D,BDD!B:M,12,FALSE)</f>
        <v>#N/A</v>
      </c>
      <c r="J90" s="84"/>
      <c r="K90" s="83" t="e">
        <f>VLOOKUP(Histo!D:D,BDD!B:N,13,FALSE)</f>
        <v>#N/A</v>
      </c>
    </row>
    <row r="91" spans="1:11" x14ac:dyDescent="0.25">
      <c r="A91" s="70" t="str">
        <f>IF(COUNTIF(Histo!B$1:B91,Histo!B91)=1,MAX(A$1:A90)+1,"")</f>
        <v/>
      </c>
      <c r="B91" s="70">
        <f>Histo!B91</f>
        <v>0</v>
      </c>
      <c r="D91">
        <v>90</v>
      </c>
      <c r="G91" t="e">
        <f>VLOOKUP(Histo!D:D,BDD!B:L,11,FALSE)</f>
        <v>#N/A</v>
      </c>
      <c r="I91" s="84" t="e">
        <f>VLOOKUP(Histo!D:D,BDD!B:M,12,FALSE)</f>
        <v>#N/A</v>
      </c>
      <c r="J91" s="84"/>
      <c r="K91" s="83" t="e">
        <f>VLOOKUP(Histo!D:D,BDD!B:N,13,FALSE)</f>
        <v>#N/A</v>
      </c>
    </row>
    <row r="92" spans="1:11" x14ac:dyDescent="0.25">
      <c r="A92" s="70" t="str">
        <f>IF(COUNTIF(Histo!B$1:B92,Histo!B92)=1,MAX(A$1:A91)+1,"")</f>
        <v/>
      </c>
      <c r="B92" s="70">
        <f>Histo!B92</f>
        <v>0</v>
      </c>
      <c r="D92">
        <v>91</v>
      </c>
      <c r="G92" t="e">
        <f>VLOOKUP(Histo!D:D,BDD!B:L,11,FALSE)</f>
        <v>#N/A</v>
      </c>
      <c r="I92" s="84" t="e">
        <f>VLOOKUP(Histo!D:D,BDD!B:M,12,FALSE)</f>
        <v>#N/A</v>
      </c>
      <c r="J92" s="84"/>
      <c r="K92" s="83" t="e">
        <f>VLOOKUP(Histo!D:D,BDD!B:N,13,FALSE)</f>
        <v>#N/A</v>
      </c>
    </row>
    <row r="93" spans="1:11" x14ac:dyDescent="0.25">
      <c r="A93" s="70" t="str">
        <f>IF(COUNTIF(Histo!B$1:B93,Histo!B93)=1,MAX(A$1:A92)+1,"")</f>
        <v/>
      </c>
      <c r="B93" s="70">
        <f>Histo!B93</f>
        <v>0</v>
      </c>
      <c r="D93">
        <v>92</v>
      </c>
      <c r="G93" t="e">
        <f>VLOOKUP(Histo!D:D,BDD!B:L,11,FALSE)</f>
        <v>#N/A</v>
      </c>
      <c r="I93" s="84" t="e">
        <f>VLOOKUP(Histo!D:D,BDD!B:M,12,FALSE)</f>
        <v>#N/A</v>
      </c>
      <c r="J93" s="84"/>
      <c r="K93" s="83" t="e">
        <f>VLOOKUP(Histo!D:D,BDD!B:N,13,FALSE)</f>
        <v>#N/A</v>
      </c>
    </row>
    <row r="94" spans="1:11" x14ac:dyDescent="0.25">
      <c r="A94" s="70" t="str">
        <f>IF(COUNTIF(Histo!B$1:B94,Histo!B94)=1,MAX(A$1:A93)+1,"")</f>
        <v/>
      </c>
      <c r="B94" s="70">
        <f>Histo!B94</f>
        <v>0</v>
      </c>
      <c r="D94">
        <v>93</v>
      </c>
      <c r="G94" t="e">
        <f>VLOOKUP(Histo!D:D,BDD!B:L,11,FALSE)</f>
        <v>#N/A</v>
      </c>
      <c r="I94" s="84" t="e">
        <f>VLOOKUP(Histo!D:D,BDD!B:M,12,FALSE)</f>
        <v>#N/A</v>
      </c>
      <c r="J94" s="84"/>
      <c r="K94" s="83" t="e">
        <f>VLOOKUP(Histo!D:D,BDD!B:N,13,FALSE)</f>
        <v>#N/A</v>
      </c>
    </row>
    <row r="95" spans="1:11" x14ac:dyDescent="0.25">
      <c r="A95" s="70" t="str">
        <f>IF(COUNTIF(Histo!B$1:B95,Histo!B95)=1,MAX(A$1:A94)+1,"")</f>
        <v/>
      </c>
      <c r="B95" s="70">
        <f>Histo!B95</f>
        <v>0</v>
      </c>
      <c r="D95">
        <v>94</v>
      </c>
      <c r="G95" t="e">
        <f>VLOOKUP(Histo!D:D,BDD!B:L,11,FALSE)</f>
        <v>#N/A</v>
      </c>
      <c r="I95" s="84" t="e">
        <f>VLOOKUP(Histo!D:D,BDD!B:M,12,FALSE)</f>
        <v>#N/A</v>
      </c>
      <c r="J95" s="84"/>
      <c r="K95" s="83" t="e">
        <f>VLOOKUP(Histo!D:D,BDD!B:N,13,FALSE)</f>
        <v>#N/A</v>
      </c>
    </row>
    <row r="96" spans="1:11" x14ac:dyDescent="0.25">
      <c r="A96" s="70" t="str">
        <f>IF(COUNTIF(Histo!B$1:B96,Histo!B96)=1,MAX(A$1:A95)+1,"")</f>
        <v/>
      </c>
      <c r="B96" s="70">
        <f>Histo!B96</f>
        <v>0</v>
      </c>
      <c r="D96">
        <v>95</v>
      </c>
      <c r="G96" t="e">
        <f>VLOOKUP(Histo!D:D,BDD!B:L,11,FALSE)</f>
        <v>#N/A</v>
      </c>
      <c r="I96" s="84" t="e">
        <f>VLOOKUP(Histo!D:D,BDD!B:M,12,FALSE)</f>
        <v>#N/A</v>
      </c>
      <c r="J96" s="84"/>
      <c r="K96" s="83" t="e">
        <f>VLOOKUP(Histo!D:D,BDD!B:N,13,FALSE)</f>
        <v>#N/A</v>
      </c>
    </row>
    <row r="97" spans="1:11" x14ac:dyDescent="0.25">
      <c r="A97" s="70" t="str">
        <f>IF(COUNTIF(Histo!B$1:B97,Histo!B97)=1,MAX(A$1:A96)+1,"")</f>
        <v/>
      </c>
      <c r="B97" s="70">
        <f>Histo!B97</f>
        <v>0</v>
      </c>
      <c r="D97">
        <v>96</v>
      </c>
      <c r="G97" t="e">
        <f>VLOOKUP(Histo!D:D,BDD!B:L,11,FALSE)</f>
        <v>#N/A</v>
      </c>
      <c r="I97" s="84" t="e">
        <f>VLOOKUP(Histo!D:D,BDD!B:M,12,FALSE)</f>
        <v>#N/A</v>
      </c>
      <c r="J97" s="84"/>
      <c r="K97" s="83" t="e">
        <f>VLOOKUP(Histo!D:D,BDD!B:N,13,FALSE)</f>
        <v>#N/A</v>
      </c>
    </row>
    <row r="98" spans="1:11" x14ac:dyDescent="0.25">
      <c r="A98" s="70" t="str">
        <f>IF(COUNTIF(Histo!B$1:B98,Histo!B98)=1,MAX(A$1:A97)+1,"")</f>
        <v/>
      </c>
      <c r="B98" s="70">
        <f>Histo!B98</f>
        <v>0</v>
      </c>
      <c r="D98">
        <v>97</v>
      </c>
      <c r="G98" t="e">
        <f>VLOOKUP(Histo!D:D,BDD!B:L,11,FALSE)</f>
        <v>#N/A</v>
      </c>
      <c r="I98" s="84" t="e">
        <f>VLOOKUP(Histo!D:D,BDD!B:M,12,FALSE)</f>
        <v>#N/A</v>
      </c>
      <c r="J98" s="84"/>
      <c r="K98" s="83" t="e">
        <f>VLOOKUP(Histo!D:D,BDD!B:N,13,FALSE)</f>
        <v>#N/A</v>
      </c>
    </row>
    <row r="99" spans="1:11" x14ac:dyDescent="0.25">
      <c r="A99" s="70" t="str">
        <f>IF(COUNTIF(Histo!B$1:B99,Histo!B99)=1,MAX(A$1:A98)+1,"")</f>
        <v/>
      </c>
      <c r="B99" s="70">
        <f>Histo!B99</f>
        <v>0</v>
      </c>
      <c r="D99">
        <v>98</v>
      </c>
      <c r="G99" t="e">
        <f>VLOOKUP(Histo!D:D,BDD!B:L,11,FALSE)</f>
        <v>#N/A</v>
      </c>
      <c r="I99" s="84" t="e">
        <f>VLOOKUP(Histo!D:D,BDD!B:M,12,FALSE)</f>
        <v>#N/A</v>
      </c>
      <c r="J99" s="84"/>
      <c r="K99" s="83" t="e">
        <f>VLOOKUP(Histo!D:D,BDD!B:N,13,FALSE)</f>
        <v>#N/A</v>
      </c>
    </row>
    <row r="100" spans="1:11" x14ac:dyDescent="0.25">
      <c r="A100" s="70" t="str">
        <f>IF(COUNTIF(Histo!B$1:B100,Histo!B100)=1,MAX(A$1:A99)+1,"")</f>
        <v/>
      </c>
      <c r="B100" s="70">
        <f>Histo!B100</f>
        <v>0</v>
      </c>
      <c r="D100">
        <v>99</v>
      </c>
      <c r="G100" t="e">
        <f>VLOOKUP(Histo!D:D,BDD!B:L,11,FALSE)</f>
        <v>#N/A</v>
      </c>
      <c r="I100" s="84" t="e">
        <f>VLOOKUP(Histo!D:D,BDD!B:M,12,FALSE)</f>
        <v>#N/A</v>
      </c>
      <c r="J100" s="84"/>
      <c r="K100" s="83" t="e">
        <f>VLOOKUP(Histo!D:D,BDD!B:N,13,FALSE)</f>
        <v>#N/A</v>
      </c>
    </row>
    <row r="101" spans="1:11" x14ac:dyDescent="0.25">
      <c r="A101" s="70" t="str">
        <f>IF(COUNTIF(Histo!B$1:B101,Histo!B101)=1,MAX(A$1:A100)+1,"")</f>
        <v/>
      </c>
      <c r="B101" s="70">
        <f>Histo!B101</f>
        <v>0</v>
      </c>
      <c r="D101">
        <v>100</v>
      </c>
      <c r="G101" t="e">
        <f>VLOOKUP(Histo!D:D,BDD!B:L,11,FALSE)</f>
        <v>#N/A</v>
      </c>
      <c r="I101" s="84" t="e">
        <f>VLOOKUP(Histo!D:D,BDD!B:M,12,FALSE)</f>
        <v>#N/A</v>
      </c>
      <c r="J101" s="84"/>
      <c r="K101" s="83" t="e">
        <f>VLOOKUP(Histo!D:D,BDD!B:N,13,FALSE)</f>
        <v>#N/A</v>
      </c>
    </row>
    <row r="102" spans="1:11" x14ac:dyDescent="0.25">
      <c r="A102" s="70" t="str">
        <f>IF(COUNTIF(Histo!B$1:B102,Histo!B102)=1,MAX(A$1:A101)+1,"")</f>
        <v/>
      </c>
      <c r="B102" s="70">
        <f>Histo!B102</f>
        <v>0</v>
      </c>
      <c r="D102">
        <v>101</v>
      </c>
      <c r="G102" t="e">
        <f>VLOOKUP(Histo!D:D,BDD!B:L,11,FALSE)</f>
        <v>#N/A</v>
      </c>
      <c r="I102" s="84" t="e">
        <f>VLOOKUP(Histo!D:D,BDD!B:M,12,FALSE)</f>
        <v>#N/A</v>
      </c>
      <c r="J102" s="84"/>
      <c r="K102" s="83" t="e">
        <f>VLOOKUP(Histo!D:D,BDD!B:N,13,FALSE)</f>
        <v>#N/A</v>
      </c>
    </row>
    <row r="103" spans="1:11" x14ac:dyDescent="0.25">
      <c r="A103" s="70" t="str">
        <f>IF(COUNTIF(Histo!B$1:B103,Histo!B103)=1,MAX(A$1:A102)+1,"")</f>
        <v/>
      </c>
      <c r="B103" s="70">
        <f>Histo!B103</f>
        <v>0</v>
      </c>
      <c r="D103">
        <v>102</v>
      </c>
      <c r="G103" t="e">
        <f>VLOOKUP(Histo!D:D,BDD!B:L,11,FALSE)</f>
        <v>#N/A</v>
      </c>
      <c r="I103" s="84" t="e">
        <f>VLOOKUP(Histo!D:D,BDD!B:M,12,FALSE)</f>
        <v>#N/A</v>
      </c>
      <c r="J103" s="84"/>
      <c r="K103" s="83" t="e">
        <f>VLOOKUP(Histo!D:D,BDD!B:N,13,FALSE)</f>
        <v>#N/A</v>
      </c>
    </row>
    <row r="104" spans="1:11" x14ac:dyDescent="0.25">
      <c r="A104" s="70" t="str">
        <f>IF(COUNTIF(Histo!B$1:B104,Histo!B104)=1,MAX(A$1:A103)+1,"")</f>
        <v/>
      </c>
      <c r="B104" s="70">
        <f>Histo!B104</f>
        <v>0</v>
      </c>
      <c r="D104">
        <v>103</v>
      </c>
      <c r="G104" t="e">
        <f>VLOOKUP(Histo!D:D,BDD!B:L,11,FALSE)</f>
        <v>#N/A</v>
      </c>
      <c r="I104" s="84" t="e">
        <f>VLOOKUP(Histo!D:D,BDD!B:M,12,FALSE)</f>
        <v>#N/A</v>
      </c>
      <c r="J104" s="84"/>
      <c r="K104" s="83" t="e">
        <f>VLOOKUP(Histo!D:D,BDD!B:N,13,FALSE)</f>
        <v>#N/A</v>
      </c>
    </row>
    <row r="105" spans="1:11" x14ac:dyDescent="0.25">
      <c r="A105" s="70" t="str">
        <f>IF(COUNTIF(Histo!B$1:B105,Histo!B105)=1,MAX(A$1:A104)+1,"")</f>
        <v/>
      </c>
      <c r="B105" s="70">
        <f>Histo!B105</f>
        <v>0</v>
      </c>
      <c r="D105">
        <v>104</v>
      </c>
      <c r="G105" t="e">
        <f>VLOOKUP(Histo!D:D,BDD!B:L,11,FALSE)</f>
        <v>#N/A</v>
      </c>
      <c r="I105" s="84" t="e">
        <f>VLOOKUP(Histo!D:D,BDD!B:M,12,FALSE)</f>
        <v>#N/A</v>
      </c>
      <c r="J105" s="84"/>
      <c r="K105" s="83" t="e">
        <f>VLOOKUP(Histo!D:D,BDD!B:N,13,FALSE)</f>
        <v>#N/A</v>
      </c>
    </row>
    <row r="106" spans="1:11" x14ac:dyDescent="0.25">
      <c r="A106" s="70" t="str">
        <f>IF(COUNTIF(Histo!B$1:B106,Histo!B106)=1,MAX(A$1:A105)+1,"")</f>
        <v/>
      </c>
      <c r="B106" s="70">
        <f>Histo!B106</f>
        <v>0</v>
      </c>
      <c r="D106">
        <v>105</v>
      </c>
      <c r="G106" t="e">
        <f>VLOOKUP(Histo!D:D,BDD!B:L,11,FALSE)</f>
        <v>#N/A</v>
      </c>
      <c r="I106" s="84" t="e">
        <f>VLOOKUP(Histo!D:D,BDD!B:M,12,FALSE)</f>
        <v>#N/A</v>
      </c>
      <c r="J106" s="84"/>
      <c r="K106" s="83" t="e">
        <f>VLOOKUP(Histo!D:D,BDD!B:N,13,FALSE)</f>
        <v>#N/A</v>
      </c>
    </row>
    <row r="107" spans="1:11" x14ac:dyDescent="0.25">
      <c r="A107" s="70" t="str">
        <f>IF(COUNTIF(Histo!B$1:B107,Histo!B107)=1,MAX(A$1:A106)+1,"")</f>
        <v/>
      </c>
      <c r="B107" s="70">
        <f>Histo!B107</f>
        <v>0</v>
      </c>
      <c r="D107">
        <v>106</v>
      </c>
      <c r="G107" t="e">
        <f>VLOOKUP(Histo!D:D,BDD!B:L,11,FALSE)</f>
        <v>#N/A</v>
      </c>
      <c r="I107" s="84" t="e">
        <f>VLOOKUP(Histo!D:D,BDD!B:M,12,FALSE)</f>
        <v>#N/A</v>
      </c>
      <c r="J107" s="84"/>
      <c r="K107" s="83" t="e">
        <f>VLOOKUP(Histo!D:D,BDD!B:N,13,FALSE)</f>
        <v>#N/A</v>
      </c>
    </row>
    <row r="108" spans="1:11" x14ac:dyDescent="0.25">
      <c r="A108" s="70" t="str">
        <f>IF(COUNTIF(Histo!B$1:B108,Histo!B108)=1,MAX(A$1:A107)+1,"")</f>
        <v/>
      </c>
      <c r="B108" s="70">
        <f>Histo!B108</f>
        <v>0</v>
      </c>
      <c r="D108">
        <v>107</v>
      </c>
      <c r="G108" t="e">
        <f>VLOOKUP(Histo!D:D,BDD!B:L,11,FALSE)</f>
        <v>#N/A</v>
      </c>
      <c r="I108" s="84" t="e">
        <f>VLOOKUP(Histo!D:D,BDD!B:M,12,FALSE)</f>
        <v>#N/A</v>
      </c>
      <c r="J108" s="84"/>
      <c r="K108" s="83" t="e">
        <f>VLOOKUP(Histo!D:D,BDD!B:N,13,FALSE)</f>
        <v>#N/A</v>
      </c>
    </row>
    <row r="109" spans="1:11" x14ac:dyDescent="0.25">
      <c r="A109" s="70" t="str">
        <f>IF(COUNTIF(Histo!B$1:B109,Histo!B109)=1,MAX(A$1:A108)+1,"")</f>
        <v/>
      </c>
      <c r="B109" s="70">
        <f>Histo!B109</f>
        <v>0</v>
      </c>
      <c r="D109">
        <v>108</v>
      </c>
      <c r="G109" t="e">
        <f>VLOOKUP(Histo!D:D,BDD!B:L,11,FALSE)</f>
        <v>#N/A</v>
      </c>
      <c r="I109" s="84" t="e">
        <f>VLOOKUP(Histo!D:D,BDD!B:M,12,FALSE)</f>
        <v>#N/A</v>
      </c>
      <c r="J109" s="84"/>
      <c r="K109" s="83" t="e">
        <f>VLOOKUP(Histo!D:D,BDD!B:N,13,FALSE)</f>
        <v>#N/A</v>
      </c>
    </row>
    <row r="110" spans="1:11" x14ac:dyDescent="0.25">
      <c r="A110" s="70" t="str">
        <f>IF(COUNTIF(Histo!B$1:B110,Histo!B110)=1,MAX(A$1:A109)+1,"")</f>
        <v/>
      </c>
      <c r="B110" s="70">
        <f>Histo!B110</f>
        <v>0</v>
      </c>
      <c r="D110">
        <v>109</v>
      </c>
      <c r="G110" t="e">
        <f>VLOOKUP(Histo!D:D,BDD!B:L,11,FALSE)</f>
        <v>#N/A</v>
      </c>
      <c r="I110" s="84" t="e">
        <f>VLOOKUP(Histo!D:D,BDD!B:M,12,FALSE)</f>
        <v>#N/A</v>
      </c>
      <c r="J110" s="84"/>
      <c r="K110" s="83" t="e">
        <f>VLOOKUP(Histo!D:D,BDD!B:N,13,FALSE)</f>
        <v>#N/A</v>
      </c>
    </row>
    <row r="111" spans="1:11" x14ac:dyDescent="0.25">
      <c r="A111" s="70" t="str">
        <f>IF(COUNTIF(Histo!B$1:B111,Histo!B111)=1,MAX(A$1:A110)+1,"")</f>
        <v/>
      </c>
      <c r="B111" s="70">
        <f>Histo!B111</f>
        <v>0</v>
      </c>
      <c r="D111">
        <v>110</v>
      </c>
      <c r="G111" t="e">
        <f>VLOOKUP(Histo!D:D,BDD!B:L,11,FALSE)</f>
        <v>#N/A</v>
      </c>
      <c r="I111" s="84" t="e">
        <f>VLOOKUP(Histo!D:D,BDD!B:M,12,FALSE)</f>
        <v>#N/A</v>
      </c>
      <c r="J111" s="84"/>
      <c r="K111" s="83" t="e">
        <f>VLOOKUP(Histo!D:D,BDD!B:N,13,FALSE)</f>
        <v>#N/A</v>
      </c>
    </row>
    <row r="112" spans="1:11" x14ac:dyDescent="0.25">
      <c r="A112" s="70" t="str">
        <f>IF(COUNTIF(Histo!B$1:B112,Histo!B112)=1,MAX(A$1:A111)+1,"")</f>
        <v/>
      </c>
      <c r="B112" s="70">
        <f>Histo!B112</f>
        <v>0</v>
      </c>
      <c r="D112">
        <v>111</v>
      </c>
      <c r="G112" t="e">
        <f>VLOOKUP(Histo!D:D,BDD!B:L,11,FALSE)</f>
        <v>#N/A</v>
      </c>
      <c r="I112" s="84" t="e">
        <f>VLOOKUP(Histo!D:D,BDD!B:M,12,FALSE)</f>
        <v>#N/A</v>
      </c>
      <c r="J112" s="84"/>
      <c r="K112" s="83" t="e">
        <f>VLOOKUP(Histo!D:D,BDD!B:N,13,FALSE)</f>
        <v>#N/A</v>
      </c>
    </row>
    <row r="113" spans="1:11" x14ac:dyDescent="0.25">
      <c r="A113" s="70" t="str">
        <f>IF(COUNTIF(Histo!B$1:B113,Histo!B113)=1,MAX(A$1:A112)+1,"")</f>
        <v/>
      </c>
      <c r="B113" s="70">
        <f>Histo!B113</f>
        <v>0</v>
      </c>
      <c r="D113">
        <v>112</v>
      </c>
      <c r="G113" t="e">
        <f>VLOOKUP(Histo!D:D,BDD!B:L,11,FALSE)</f>
        <v>#N/A</v>
      </c>
      <c r="I113" s="84" t="e">
        <f>VLOOKUP(Histo!D:D,BDD!B:M,12,FALSE)</f>
        <v>#N/A</v>
      </c>
      <c r="J113" s="84"/>
      <c r="K113" s="83" t="e">
        <f>VLOOKUP(Histo!D:D,BDD!B:N,13,FALSE)</f>
        <v>#N/A</v>
      </c>
    </row>
    <row r="114" spans="1:11" x14ac:dyDescent="0.25">
      <c r="A114" s="70" t="str">
        <f>IF(COUNTIF(Histo!B$1:B114,Histo!B114)=1,MAX(A$1:A113)+1,"")</f>
        <v/>
      </c>
      <c r="B114" s="70">
        <f>Histo!B114</f>
        <v>0</v>
      </c>
      <c r="D114">
        <v>113</v>
      </c>
      <c r="G114" t="e">
        <f>VLOOKUP(Histo!D:D,BDD!B:L,11,FALSE)</f>
        <v>#N/A</v>
      </c>
      <c r="I114" s="84" t="e">
        <f>VLOOKUP(Histo!D:D,BDD!B:M,12,FALSE)</f>
        <v>#N/A</v>
      </c>
      <c r="J114" s="84"/>
      <c r="K114" s="83" t="e">
        <f>VLOOKUP(Histo!D:D,BDD!B:N,13,FALSE)</f>
        <v>#N/A</v>
      </c>
    </row>
    <row r="115" spans="1:11" x14ac:dyDescent="0.25">
      <c r="A115" s="70" t="str">
        <f>IF(COUNTIF(Histo!B$1:B115,Histo!B115)=1,MAX(A$1:A114)+1,"")</f>
        <v/>
      </c>
      <c r="B115" s="70">
        <f>Histo!B115</f>
        <v>0</v>
      </c>
      <c r="D115">
        <v>114</v>
      </c>
      <c r="G115" t="e">
        <f>VLOOKUP(Histo!D:D,BDD!B:L,11,FALSE)</f>
        <v>#N/A</v>
      </c>
      <c r="I115" s="84" t="e">
        <f>VLOOKUP(Histo!D:D,BDD!B:M,12,FALSE)</f>
        <v>#N/A</v>
      </c>
      <c r="J115" s="84"/>
      <c r="K115" s="83" t="e">
        <f>VLOOKUP(Histo!D:D,BDD!B:N,13,FALSE)</f>
        <v>#N/A</v>
      </c>
    </row>
    <row r="116" spans="1:11" x14ac:dyDescent="0.25">
      <c r="A116" s="70" t="str">
        <f>IF(COUNTIF(Histo!B$1:B116,Histo!B116)=1,MAX(A$1:A115)+1,"")</f>
        <v/>
      </c>
      <c r="B116" s="70">
        <f>Histo!B116</f>
        <v>0</v>
      </c>
      <c r="D116">
        <v>115</v>
      </c>
      <c r="G116" t="e">
        <f>VLOOKUP(Histo!D:D,BDD!B:L,11,FALSE)</f>
        <v>#N/A</v>
      </c>
      <c r="I116" s="84" t="e">
        <f>VLOOKUP(Histo!D:D,BDD!B:M,12,FALSE)</f>
        <v>#N/A</v>
      </c>
      <c r="J116" s="84"/>
      <c r="K116" s="83" t="e">
        <f>VLOOKUP(Histo!D:D,BDD!B:N,13,FALSE)</f>
        <v>#N/A</v>
      </c>
    </row>
    <row r="117" spans="1:11" x14ac:dyDescent="0.25">
      <c r="A117" s="70" t="str">
        <f>IF(COUNTIF(Histo!B$1:B117,Histo!B117)=1,MAX(A$1:A116)+1,"")</f>
        <v/>
      </c>
      <c r="B117" s="70">
        <f>Histo!B117</f>
        <v>0</v>
      </c>
      <c r="D117">
        <v>116</v>
      </c>
      <c r="G117" t="e">
        <f>VLOOKUP(Histo!D:D,BDD!B:L,11,FALSE)</f>
        <v>#N/A</v>
      </c>
      <c r="I117" s="84" t="e">
        <f>VLOOKUP(Histo!D:D,BDD!B:M,12,FALSE)</f>
        <v>#N/A</v>
      </c>
      <c r="J117" s="84"/>
      <c r="K117" s="83" t="e">
        <f>VLOOKUP(Histo!D:D,BDD!B:N,13,FALSE)</f>
        <v>#N/A</v>
      </c>
    </row>
    <row r="118" spans="1:11" x14ac:dyDescent="0.25">
      <c r="A118" s="70" t="str">
        <f>IF(COUNTIF(Histo!B$1:B118,Histo!B118)=1,MAX(A$1:A117)+1,"")</f>
        <v/>
      </c>
      <c r="B118" s="70">
        <f>Histo!B118</f>
        <v>0</v>
      </c>
      <c r="D118">
        <v>117</v>
      </c>
      <c r="G118" t="e">
        <f>VLOOKUP(Histo!D:D,BDD!B:L,11,FALSE)</f>
        <v>#N/A</v>
      </c>
      <c r="I118" s="84" t="e">
        <f>VLOOKUP(Histo!D:D,BDD!B:M,12,FALSE)</f>
        <v>#N/A</v>
      </c>
      <c r="J118" s="84"/>
      <c r="K118" s="83" t="e">
        <f>VLOOKUP(Histo!D:D,BDD!B:N,13,FALSE)</f>
        <v>#N/A</v>
      </c>
    </row>
    <row r="119" spans="1:11" x14ac:dyDescent="0.25">
      <c r="A119" s="70" t="str">
        <f>IF(COUNTIF(Histo!B$1:B119,Histo!B119)=1,MAX(A$1:A118)+1,"")</f>
        <v/>
      </c>
      <c r="B119" s="70">
        <f>Histo!B119</f>
        <v>0</v>
      </c>
      <c r="D119">
        <v>118</v>
      </c>
      <c r="G119" t="e">
        <f>VLOOKUP(Histo!D:D,BDD!B:L,11,FALSE)</f>
        <v>#N/A</v>
      </c>
      <c r="I119" s="84" t="e">
        <f>VLOOKUP(Histo!D:D,BDD!B:M,12,FALSE)</f>
        <v>#N/A</v>
      </c>
      <c r="J119" s="84"/>
      <c r="K119" s="83" t="e">
        <f>VLOOKUP(Histo!D:D,BDD!B:N,13,FALSE)</f>
        <v>#N/A</v>
      </c>
    </row>
    <row r="120" spans="1:11" x14ac:dyDescent="0.25">
      <c r="A120" s="70" t="str">
        <f>IF(COUNTIF(Histo!B$1:B120,Histo!B120)=1,MAX(A$1:A119)+1,"")</f>
        <v/>
      </c>
      <c r="B120" s="70">
        <f>Histo!B120</f>
        <v>0</v>
      </c>
      <c r="D120">
        <v>119</v>
      </c>
      <c r="G120" t="e">
        <f>VLOOKUP(Histo!D:D,BDD!B:L,11,FALSE)</f>
        <v>#N/A</v>
      </c>
      <c r="I120" s="84" t="e">
        <f>VLOOKUP(Histo!D:D,BDD!B:M,12,FALSE)</f>
        <v>#N/A</v>
      </c>
      <c r="J120" s="84"/>
      <c r="K120" s="83" t="e">
        <f>VLOOKUP(Histo!D:D,BDD!B:N,13,FALSE)</f>
        <v>#N/A</v>
      </c>
    </row>
    <row r="121" spans="1:11" x14ac:dyDescent="0.25">
      <c r="A121" s="70" t="str">
        <f>IF(COUNTIF(Histo!B$1:B121,Histo!B121)=1,MAX(A$1:A120)+1,"")</f>
        <v/>
      </c>
      <c r="B121" s="70">
        <f>Histo!B121</f>
        <v>0</v>
      </c>
      <c r="D121">
        <v>120</v>
      </c>
      <c r="G121" t="e">
        <f>VLOOKUP(Histo!D:D,BDD!B:L,11,FALSE)</f>
        <v>#N/A</v>
      </c>
      <c r="I121" s="84" t="e">
        <f>VLOOKUP(Histo!D:D,BDD!B:M,12,FALSE)</f>
        <v>#N/A</v>
      </c>
      <c r="J121" s="84"/>
      <c r="K121" s="83" t="e">
        <f>VLOOKUP(Histo!D:D,BDD!B:N,13,FALSE)</f>
        <v>#N/A</v>
      </c>
    </row>
    <row r="122" spans="1:11" x14ac:dyDescent="0.25">
      <c r="A122" s="70" t="str">
        <f>IF(COUNTIF(Histo!B$1:B122,Histo!B122)=1,MAX(A$1:A121)+1,"")</f>
        <v/>
      </c>
      <c r="B122" s="70">
        <f>Histo!B122</f>
        <v>0</v>
      </c>
      <c r="D122">
        <v>121</v>
      </c>
      <c r="G122" t="e">
        <f>VLOOKUP(Histo!D:D,BDD!B:L,11,FALSE)</f>
        <v>#N/A</v>
      </c>
      <c r="I122" s="84" t="e">
        <f>VLOOKUP(Histo!D:D,BDD!B:M,12,FALSE)</f>
        <v>#N/A</v>
      </c>
      <c r="J122" s="84"/>
      <c r="K122" s="83" t="e">
        <f>VLOOKUP(Histo!D:D,BDD!B:N,13,FALSE)</f>
        <v>#N/A</v>
      </c>
    </row>
    <row r="123" spans="1:11" x14ac:dyDescent="0.25">
      <c r="A123" s="70" t="str">
        <f>IF(COUNTIF(Histo!B$1:B123,Histo!B123)=1,MAX(A$1:A122)+1,"")</f>
        <v/>
      </c>
      <c r="B123" s="70">
        <f>Histo!B123</f>
        <v>0</v>
      </c>
      <c r="D123">
        <v>122</v>
      </c>
      <c r="G123" t="e">
        <f>VLOOKUP(Histo!D:D,BDD!B:L,11,FALSE)</f>
        <v>#N/A</v>
      </c>
      <c r="I123" s="84" t="e">
        <f>VLOOKUP(Histo!D:D,BDD!B:M,12,FALSE)</f>
        <v>#N/A</v>
      </c>
      <c r="J123" s="84"/>
      <c r="K123" s="83" t="e">
        <f>VLOOKUP(Histo!D:D,BDD!B:N,13,FALSE)</f>
        <v>#N/A</v>
      </c>
    </row>
    <row r="124" spans="1:11" x14ac:dyDescent="0.25">
      <c r="A124" s="70" t="str">
        <f>IF(COUNTIF(Histo!B$1:B124,Histo!B124)=1,MAX(A$1:A123)+1,"")</f>
        <v/>
      </c>
      <c r="B124" s="70">
        <f>Histo!B124</f>
        <v>0</v>
      </c>
      <c r="D124">
        <v>123</v>
      </c>
      <c r="G124" t="e">
        <f>VLOOKUP(Histo!D:D,BDD!B:L,11,FALSE)</f>
        <v>#N/A</v>
      </c>
      <c r="I124" s="84" t="e">
        <f>VLOOKUP(Histo!D:D,BDD!B:M,12,FALSE)</f>
        <v>#N/A</v>
      </c>
      <c r="J124" s="84"/>
      <c r="K124" s="83" t="e">
        <f>VLOOKUP(Histo!D:D,BDD!B:N,13,FALSE)</f>
        <v>#N/A</v>
      </c>
    </row>
    <row r="125" spans="1:11" x14ac:dyDescent="0.25">
      <c r="A125" s="70" t="str">
        <f>IF(COUNTIF(Histo!B$1:B125,Histo!B125)=1,MAX(A$1:A124)+1,"")</f>
        <v/>
      </c>
      <c r="B125" s="70">
        <f>Histo!B125</f>
        <v>0</v>
      </c>
      <c r="D125">
        <v>124</v>
      </c>
      <c r="G125" t="e">
        <f>VLOOKUP(Histo!D:D,BDD!B:L,11,FALSE)</f>
        <v>#N/A</v>
      </c>
      <c r="I125" s="84" t="e">
        <f>VLOOKUP(Histo!D:D,BDD!B:M,12,FALSE)</f>
        <v>#N/A</v>
      </c>
      <c r="J125" s="84"/>
      <c r="K125" s="83" t="e">
        <f>VLOOKUP(Histo!D:D,BDD!B:N,13,FALSE)</f>
        <v>#N/A</v>
      </c>
    </row>
    <row r="126" spans="1:11" x14ac:dyDescent="0.25">
      <c r="A126" s="70" t="str">
        <f>IF(COUNTIF(Histo!B$1:B126,Histo!B126)=1,MAX(A$1:A125)+1,"")</f>
        <v/>
      </c>
      <c r="B126" s="70">
        <f>Histo!B126</f>
        <v>0</v>
      </c>
      <c r="D126">
        <v>125</v>
      </c>
      <c r="G126" t="e">
        <f>VLOOKUP(Histo!D:D,BDD!B:L,11,FALSE)</f>
        <v>#N/A</v>
      </c>
      <c r="I126" s="84" t="e">
        <f>VLOOKUP(Histo!D:D,BDD!B:M,12,FALSE)</f>
        <v>#N/A</v>
      </c>
      <c r="J126" s="84"/>
      <c r="K126" s="83" t="e">
        <f>VLOOKUP(Histo!D:D,BDD!B:N,13,FALSE)</f>
        <v>#N/A</v>
      </c>
    </row>
    <row r="127" spans="1:11" x14ac:dyDescent="0.25">
      <c r="A127" s="70" t="str">
        <f>IF(COUNTIF(Histo!B$1:B127,Histo!B127)=1,MAX(A$1:A126)+1,"")</f>
        <v/>
      </c>
      <c r="B127" s="70">
        <f>Histo!B127</f>
        <v>0</v>
      </c>
      <c r="D127">
        <v>126</v>
      </c>
      <c r="G127" t="e">
        <f>VLOOKUP(Histo!D:D,BDD!B:L,11,FALSE)</f>
        <v>#N/A</v>
      </c>
      <c r="I127" s="84" t="e">
        <f>VLOOKUP(Histo!D:D,BDD!B:M,12,FALSE)</f>
        <v>#N/A</v>
      </c>
      <c r="J127" s="84"/>
      <c r="K127" s="83" t="e">
        <f>VLOOKUP(Histo!D:D,BDD!B:N,13,FALSE)</f>
        <v>#N/A</v>
      </c>
    </row>
    <row r="128" spans="1:11" x14ac:dyDescent="0.25">
      <c r="A128" s="70" t="str">
        <f>IF(COUNTIF(Histo!B$1:B128,Histo!B128)=1,MAX(A$1:A127)+1,"")</f>
        <v/>
      </c>
      <c r="B128" s="70">
        <f>Histo!B128</f>
        <v>0</v>
      </c>
      <c r="D128">
        <v>127</v>
      </c>
      <c r="G128" t="e">
        <f>VLOOKUP(Histo!D:D,BDD!B:L,11,FALSE)</f>
        <v>#N/A</v>
      </c>
      <c r="I128" s="84" t="e">
        <f>VLOOKUP(Histo!D:D,BDD!B:M,12,FALSE)</f>
        <v>#N/A</v>
      </c>
      <c r="J128" s="84"/>
      <c r="K128" s="83" t="e">
        <f>VLOOKUP(Histo!D:D,BDD!B:N,13,FALSE)</f>
        <v>#N/A</v>
      </c>
    </row>
    <row r="129" spans="1:11" x14ac:dyDescent="0.25">
      <c r="A129" s="70" t="str">
        <f>IF(COUNTIF(Histo!B$1:B129,Histo!B129)=1,MAX(A$1:A128)+1,"")</f>
        <v/>
      </c>
      <c r="B129" s="70">
        <f>Histo!B129</f>
        <v>0</v>
      </c>
      <c r="D129">
        <v>128</v>
      </c>
      <c r="G129" t="e">
        <f>VLOOKUP(Histo!D:D,BDD!B:L,11,FALSE)</f>
        <v>#N/A</v>
      </c>
      <c r="I129" s="84" t="e">
        <f>VLOOKUP(Histo!D:D,BDD!B:M,12,FALSE)</f>
        <v>#N/A</v>
      </c>
      <c r="J129" s="84"/>
      <c r="K129" s="83" t="e">
        <f>VLOOKUP(Histo!D:D,BDD!B:N,13,FALSE)</f>
        <v>#N/A</v>
      </c>
    </row>
    <row r="130" spans="1:11" x14ac:dyDescent="0.25">
      <c r="A130" s="70" t="str">
        <f>IF(COUNTIF(Histo!B$1:B130,Histo!B130)=1,MAX(A$1:A129)+1,"")</f>
        <v/>
      </c>
      <c r="B130" s="70">
        <f>Histo!B130</f>
        <v>0</v>
      </c>
      <c r="D130">
        <v>129</v>
      </c>
      <c r="G130" t="e">
        <f>VLOOKUP(Histo!D:D,BDD!B:L,11,FALSE)</f>
        <v>#N/A</v>
      </c>
      <c r="I130" s="84" t="e">
        <f>VLOOKUP(Histo!D:D,BDD!B:M,12,FALSE)</f>
        <v>#N/A</v>
      </c>
      <c r="J130" s="84"/>
      <c r="K130" s="83" t="e">
        <f>VLOOKUP(Histo!D:D,BDD!B:N,13,FALSE)</f>
        <v>#N/A</v>
      </c>
    </row>
    <row r="131" spans="1:11" x14ac:dyDescent="0.25">
      <c r="A131" s="70" t="str">
        <f>IF(COUNTIF(Histo!B$1:B131,Histo!B131)=1,MAX(A$1:A130)+1,"")</f>
        <v/>
      </c>
      <c r="B131" s="70">
        <f>Histo!B131</f>
        <v>0</v>
      </c>
      <c r="D131">
        <v>130</v>
      </c>
      <c r="G131" t="e">
        <f>VLOOKUP(Histo!D:D,BDD!B:L,11,FALSE)</f>
        <v>#N/A</v>
      </c>
      <c r="I131" s="84" t="e">
        <f>VLOOKUP(Histo!D:D,BDD!B:M,12,FALSE)</f>
        <v>#N/A</v>
      </c>
      <c r="J131" s="84"/>
      <c r="K131" s="83" t="e">
        <f>VLOOKUP(Histo!D:D,BDD!B:N,13,FALSE)</f>
        <v>#N/A</v>
      </c>
    </row>
    <row r="132" spans="1:11" x14ac:dyDescent="0.25">
      <c r="A132" s="70" t="str">
        <f>IF(COUNTIF(Histo!B$1:B132,Histo!B132)=1,MAX(A$1:A131)+1,"")</f>
        <v/>
      </c>
      <c r="B132" s="70">
        <f>Histo!B132</f>
        <v>0</v>
      </c>
      <c r="D132">
        <v>131</v>
      </c>
      <c r="G132" t="e">
        <f>VLOOKUP(Histo!D:D,BDD!B:L,11,FALSE)</f>
        <v>#N/A</v>
      </c>
      <c r="I132" s="84" t="e">
        <f>VLOOKUP(Histo!D:D,BDD!B:M,12,FALSE)</f>
        <v>#N/A</v>
      </c>
      <c r="J132" s="84"/>
      <c r="K132" s="83" t="e">
        <f>VLOOKUP(Histo!D:D,BDD!B:N,13,FALSE)</f>
        <v>#N/A</v>
      </c>
    </row>
    <row r="133" spans="1:11" x14ac:dyDescent="0.25">
      <c r="A133" s="70" t="str">
        <f>IF(COUNTIF(Histo!B$1:B133,Histo!B133)=1,MAX(A$1:A132)+1,"")</f>
        <v/>
      </c>
      <c r="B133" s="70">
        <f>Histo!B133</f>
        <v>0</v>
      </c>
      <c r="D133">
        <v>132</v>
      </c>
      <c r="G133" t="e">
        <f>VLOOKUP(Histo!D:D,BDD!B:L,11,FALSE)</f>
        <v>#N/A</v>
      </c>
      <c r="I133" s="84" t="e">
        <f>VLOOKUP(Histo!D:D,BDD!B:M,12,FALSE)</f>
        <v>#N/A</v>
      </c>
      <c r="J133" s="84"/>
      <c r="K133" s="83" t="e">
        <f>VLOOKUP(Histo!D:D,BDD!B:N,13,FALSE)</f>
        <v>#N/A</v>
      </c>
    </row>
    <row r="134" spans="1:11" x14ac:dyDescent="0.25">
      <c r="A134" s="70" t="str">
        <f>IF(COUNTIF(Histo!B$1:B134,Histo!B134)=1,MAX(A$1:A133)+1,"")</f>
        <v/>
      </c>
      <c r="B134" s="70">
        <f>Histo!B134</f>
        <v>0</v>
      </c>
      <c r="D134">
        <v>133</v>
      </c>
      <c r="G134" t="e">
        <f>VLOOKUP(Histo!D:D,BDD!B:L,11,FALSE)</f>
        <v>#N/A</v>
      </c>
      <c r="I134" s="84" t="e">
        <f>VLOOKUP(Histo!D:D,BDD!B:M,12,FALSE)</f>
        <v>#N/A</v>
      </c>
      <c r="J134" s="84"/>
      <c r="K134" s="83" t="e">
        <f>VLOOKUP(Histo!D:D,BDD!B:N,13,FALSE)</f>
        <v>#N/A</v>
      </c>
    </row>
    <row r="135" spans="1:11" x14ac:dyDescent="0.25">
      <c r="A135" s="70" t="str">
        <f>IF(COUNTIF(Histo!B$1:B135,Histo!B135)=1,MAX(A$1:A134)+1,"")</f>
        <v/>
      </c>
      <c r="B135" s="70">
        <f>Histo!B135</f>
        <v>0</v>
      </c>
      <c r="D135">
        <v>134</v>
      </c>
      <c r="G135" t="e">
        <f>VLOOKUP(Histo!D:D,BDD!B:L,11,FALSE)</f>
        <v>#N/A</v>
      </c>
      <c r="I135" s="84" t="e">
        <f>VLOOKUP(Histo!D:D,BDD!B:M,12,FALSE)</f>
        <v>#N/A</v>
      </c>
      <c r="J135" s="84"/>
      <c r="K135" s="83" t="e">
        <f>VLOOKUP(Histo!D:D,BDD!B:N,13,FALSE)</f>
        <v>#N/A</v>
      </c>
    </row>
    <row r="136" spans="1:11" x14ac:dyDescent="0.25">
      <c r="A136" s="70" t="str">
        <f>IF(COUNTIF(Histo!B$1:B136,Histo!B136)=1,MAX(A$1:A135)+1,"")</f>
        <v/>
      </c>
      <c r="B136" s="70">
        <f>Histo!B136</f>
        <v>0</v>
      </c>
      <c r="D136">
        <v>135</v>
      </c>
      <c r="G136" t="e">
        <f>VLOOKUP(Histo!D:D,BDD!B:L,11,FALSE)</f>
        <v>#N/A</v>
      </c>
      <c r="I136" s="84" t="e">
        <f>VLOOKUP(Histo!D:D,BDD!B:M,12,FALSE)</f>
        <v>#N/A</v>
      </c>
      <c r="J136" s="84"/>
      <c r="K136" s="83" t="e">
        <f>VLOOKUP(Histo!D:D,BDD!B:N,13,FALSE)</f>
        <v>#N/A</v>
      </c>
    </row>
    <row r="137" spans="1:11" x14ac:dyDescent="0.25">
      <c r="A137" s="70" t="str">
        <f>IF(COUNTIF(Histo!B$1:B137,Histo!B137)=1,MAX(A$1:A136)+1,"")</f>
        <v/>
      </c>
      <c r="B137" s="70">
        <f>Histo!B137</f>
        <v>0</v>
      </c>
      <c r="D137">
        <v>136</v>
      </c>
      <c r="G137" t="e">
        <f>VLOOKUP(Histo!D:D,BDD!B:L,11,FALSE)</f>
        <v>#N/A</v>
      </c>
      <c r="I137" s="84" t="e">
        <f>VLOOKUP(Histo!D:D,BDD!B:M,12,FALSE)</f>
        <v>#N/A</v>
      </c>
      <c r="J137" s="84"/>
      <c r="K137" s="83" t="e">
        <f>VLOOKUP(Histo!D:D,BDD!B:N,13,FALSE)</f>
        <v>#N/A</v>
      </c>
    </row>
    <row r="138" spans="1:11" x14ac:dyDescent="0.25">
      <c r="A138" s="70" t="str">
        <f>IF(COUNTIF(Histo!B$1:B138,Histo!B138)=1,MAX(A$1:A137)+1,"")</f>
        <v/>
      </c>
      <c r="B138" s="70">
        <f>Histo!B138</f>
        <v>0</v>
      </c>
      <c r="D138">
        <v>137</v>
      </c>
      <c r="G138" t="e">
        <f>VLOOKUP(Histo!D:D,BDD!B:L,11,FALSE)</f>
        <v>#N/A</v>
      </c>
      <c r="I138" s="84" t="e">
        <f>VLOOKUP(Histo!D:D,BDD!B:M,12,FALSE)</f>
        <v>#N/A</v>
      </c>
      <c r="J138" s="84"/>
      <c r="K138" s="83" t="e">
        <f>VLOOKUP(Histo!D:D,BDD!B:N,13,FALSE)</f>
        <v>#N/A</v>
      </c>
    </row>
    <row r="139" spans="1:11" x14ac:dyDescent="0.25">
      <c r="A139" s="70" t="str">
        <f>IF(COUNTIF(Histo!B$1:B139,Histo!B139)=1,MAX(A$1:A138)+1,"")</f>
        <v/>
      </c>
      <c r="B139" s="70">
        <f>Histo!B139</f>
        <v>0</v>
      </c>
      <c r="D139">
        <v>138</v>
      </c>
      <c r="G139" t="e">
        <f>VLOOKUP(Histo!D:D,BDD!B:L,11,FALSE)</f>
        <v>#N/A</v>
      </c>
      <c r="I139" s="84" t="e">
        <f>VLOOKUP(Histo!D:D,BDD!B:M,12,FALSE)</f>
        <v>#N/A</v>
      </c>
      <c r="J139" s="84"/>
      <c r="K139" s="83" t="e">
        <f>VLOOKUP(Histo!D:D,BDD!B:N,13,FALSE)</f>
        <v>#N/A</v>
      </c>
    </row>
    <row r="140" spans="1:11" x14ac:dyDescent="0.25">
      <c r="A140" s="70" t="str">
        <f>IF(COUNTIF(Histo!B$1:B140,Histo!B140)=1,MAX(A$1:A139)+1,"")</f>
        <v/>
      </c>
      <c r="B140" s="70">
        <f>Histo!B140</f>
        <v>0</v>
      </c>
      <c r="D140">
        <v>139</v>
      </c>
      <c r="G140" t="e">
        <f>VLOOKUP(Histo!D:D,BDD!B:L,11,FALSE)</f>
        <v>#N/A</v>
      </c>
      <c r="I140" s="84" t="e">
        <f>VLOOKUP(Histo!D:D,BDD!B:M,12,FALSE)</f>
        <v>#N/A</v>
      </c>
      <c r="J140" s="84"/>
      <c r="K140" s="83" t="e">
        <f>VLOOKUP(Histo!D:D,BDD!B:N,13,FALSE)</f>
        <v>#N/A</v>
      </c>
    </row>
    <row r="141" spans="1:11" x14ac:dyDescent="0.25">
      <c r="A141" s="70" t="str">
        <f>IF(COUNTIF(Histo!B$1:B141,Histo!B141)=1,MAX(A$1:A140)+1,"")</f>
        <v/>
      </c>
      <c r="B141" s="70">
        <f>Histo!B141</f>
        <v>0</v>
      </c>
      <c r="D141">
        <v>140</v>
      </c>
      <c r="G141" t="e">
        <f>VLOOKUP(Histo!D:D,BDD!B:L,11,FALSE)</f>
        <v>#N/A</v>
      </c>
      <c r="I141" s="84" t="e">
        <f>VLOOKUP(Histo!D:D,BDD!B:M,12,FALSE)</f>
        <v>#N/A</v>
      </c>
      <c r="J141" s="84"/>
      <c r="K141" s="83" t="e">
        <f>VLOOKUP(Histo!D:D,BDD!B:N,13,FALSE)</f>
        <v>#N/A</v>
      </c>
    </row>
    <row r="142" spans="1:11" x14ac:dyDescent="0.25">
      <c r="A142" s="70" t="str">
        <f>IF(COUNTIF(Histo!B$1:B142,Histo!B142)=1,MAX(A$1:A141)+1,"")</f>
        <v/>
      </c>
      <c r="B142" s="70">
        <f>Histo!B142</f>
        <v>0</v>
      </c>
      <c r="D142">
        <v>141</v>
      </c>
      <c r="G142" t="e">
        <f>VLOOKUP(Histo!D:D,BDD!B:L,11,FALSE)</f>
        <v>#N/A</v>
      </c>
      <c r="I142" s="84" t="e">
        <f>VLOOKUP(Histo!D:D,BDD!B:M,12,FALSE)</f>
        <v>#N/A</v>
      </c>
      <c r="J142" s="84"/>
      <c r="K142" s="83" t="e">
        <f>VLOOKUP(Histo!D:D,BDD!B:N,13,FALSE)</f>
        <v>#N/A</v>
      </c>
    </row>
    <row r="143" spans="1:11" x14ac:dyDescent="0.25">
      <c r="A143" s="70" t="str">
        <f>IF(COUNTIF(Histo!B$1:B143,Histo!B143)=1,MAX(A$1:A142)+1,"")</f>
        <v/>
      </c>
      <c r="B143" s="70">
        <f>Histo!B143</f>
        <v>0</v>
      </c>
      <c r="D143">
        <v>142</v>
      </c>
      <c r="G143" t="e">
        <f>VLOOKUP(Histo!D:D,BDD!B:L,11,FALSE)</f>
        <v>#N/A</v>
      </c>
      <c r="I143" s="84" t="e">
        <f>VLOOKUP(Histo!D:D,BDD!B:M,12,FALSE)</f>
        <v>#N/A</v>
      </c>
      <c r="J143" s="84"/>
      <c r="K143" s="83" t="e">
        <f>VLOOKUP(Histo!D:D,BDD!B:N,13,FALSE)</f>
        <v>#N/A</v>
      </c>
    </row>
    <row r="144" spans="1:11" x14ac:dyDescent="0.25">
      <c r="A144" s="70" t="str">
        <f>IF(COUNTIF(Histo!B$1:B144,Histo!B144)=1,MAX(A$1:A143)+1,"")</f>
        <v/>
      </c>
      <c r="B144" s="70">
        <f>Histo!B144</f>
        <v>0</v>
      </c>
      <c r="D144">
        <v>143</v>
      </c>
      <c r="G144" t="e">
        <f>VLOOKUP(Histo!D:D,BDD!B:L,11,FALSE)</f>
        <v>#N/A</v>
      </c>
      <c r="I144" s="84" t="e">
        <f>VLOOKUP(Histo!D:D,BDD!B:M,12,FALSE)</f>
        <v>#N/A</v>
      </c>
      <c r="J144" s="84"/>
      <c r="K144" s="83" t="e">
        <f>VLOOKUP(Histo!D:D,BDD!B:N,13,FALSE)</f>
        <v>#N/A</v>
      </c>
    </row>
    <row r="145" spans="1:11" x14ac:dyDescent="0.25">
      <c r="A145" s="70" t="str">
        <f>IF(COUNTIF(Histo!B$1:B145,Histo!B145)=1,MAX(A$1:A144)+1,"")</f>
        <v/>
      </c>
      <c r="B145" s="70">
        <f>Histo!B145</f>
        <v>0</v>
      </c>
      <c r="D145">
        <v>144</v>
      </c>
      <c r="G145" t="e">
        <f>VLOOKUP(Histo!D:D,BDD!B:L,11,FALSE)</f>
        <v>#N/A</v>
      </c>
      <c r="I145" s="84" t="e">
        <f>VLOOKUP(Histo!D:D,BDD!B:M,12,FALSE)</f>
        <v>#N/A</v>
      </c>
      <c r="J145" s="84"/>
      <c r="K145" s="83" t="e">
        <f>VLOOKUP(Histo!D:D,BDD!B:N,13,FALSE)</f>
        <v>#N/A</v>
      </c>
    </row>
    <row r="146" spans="1:11" x14ac:dyDescent="0.25">
      <c r="A146" s="70" t="str">
        <f>IF(COUNTIF(Histo!B$1:B146,Histo!B146)=1,MAX(A$1:A145)+1,"")</f>
        <v/>
      </c>
      <c r="B146" s="70">
        <f>Histo!B146</f>
        <v>0</v>
      </c>
      <c r="D146">
        <v>145</v>
      </c>
      <c r="G146" t="e">
        <f>VLOOKUP(Histo!D:D,BDD!B:L,11,FALSE)</f>
        <v>#N/A</v>
      </c>
      <c r="I146" s="84" t="e">
        <f>VLOOKUP(Histo!D:D,BDD!B:M,12,FALSE)</f>
        <v>#N/A</v>
      </c>
      <c r="J146" s="84"/>
      <c r="K146" s="83" t="e">
        <f>VLOOKUP(Histo!D:D,BDD!B:N,13,FALSE)</f>
        <v>#N/A</v>
      </c>
    </row>
    <row r="147" spans="1:11" x14ac:dyDescent="0.25">
      <c r="A147" s="70" t="str">
        <f>IF(COUNTIF(Histo!B$1:B147,Histo!B147)=1,MAX(A$1:A146)+1,"")</f>
        <v/>
      </c>
      <c r="B147" s="70">
        <f>Histo!B147</f>
        <v>0</v>
      </c>
      <c r="D147">
        <v>146</v>
      </c>
      <c r="G147" t="e">
        <f>VLOOKUP(Histo!D:D,BDD!B:L,11,FALSE)</f>
        <v>#N/A</v>
      </c>
      <c r="I147" s="84" t="e">
        <f>VLOOKUP(Histo!D:D,BDD!B:M,12,FALSE)</f>
        <v>#N/A</v>
      </c>
      <c r="J147" s="84"/>
      <c r="K147" s="83" t="e">
        <f>VLOOKUP(Histo!D:D,BDD!B:N,13,FALSE)</f>
        <v>#N/A</v>
      </c>
    </row>
    <row r="148" spans="1:11" x14ac:dyDescent="0.25">
      <c r="A148" s="70" t="str">
        <f>IF(COUNTIF(Histo!B$1:B148,Histo!B148)=1,MAX(A$1:A147)+1,"")</f>
        <v/>
      </c>
      <c r="B148" s="70">
        <f>Histo!B148</f>
        <v>0</v>
      </c>
      <c r="D148">
        <v>147</v>
      </c>
      <c r="G148" t="e">
        <f>VLOOKUP(Histo!D:D,BDD!B:L,11,FALSE)</f>
        <v>#N/A</v>
      </c>
      <c r="I148" s="84" t="e">
        <f>VLOOKUP(Histo!D:D,BDD!B:M,12,FALSE)</f>
        <v>#N/A</v>
      </c>
      <c r="J148" s="84"/>
      <c r="K148" s="83" t="e">
        <f>VLOOKUP(Histo!D:D,BDD!B:N,13,FALSE)</f>
        <v>#N/A</v>
      </c>
    </row>
    <row r="149" spans="1:11" x14ac:dyDescent="0.25">
      <c r="A149" s="70" t="str">
        <f>IF(COUNTIF(Histo!B$1:B149,Histo!B149)=1,MAX(A$1:A148)+1,"")</f>
        <v/>
      </c>
      <c r="B149" s="70">
        <f>Histo!B149</f>
        <v>0</v>
      </c>
      <c r="D149">
        <v>148</v>
      </c>
      <c r="G149" t="e">
        <f>VLOOKUP(Histo!D:D,BDD!B:L,11,FALSE)</f>
        <v>#N/A</v>
      </c>
      <c r="I149" s="84" t="e">
        <f>VLOOKUP(Histo!D:D,BDD!B:M,12,FALSE)</f>
        <v>#N/A</v>
      </c>
      <c r="J149" s="84"/>
      <c r="K149" s="83" t="e">
        <f>VLOOKUP(Histo!D:D,BDD!B:N,13,FALSE)</f>
        <v>#N/A</v>
      </c>
    </row>
    <row r="150" spans="1:11" x14ac:dyDescent="0.25">
      <c r="A150" s="70" t="str">
        <f>IF(COUNTIF(Histo!B$1:B150,Histo!B150)=1,MAX(A$1:A149)+1,"")</f>
        <v/>
      </c>
      <c r="B150" s="70">
        <f>Histo!B150</f>
        <v>0</v>
      </c>
      <c r="D150">
        <v>149</v>
      </c>
      <c r="G150" t="e">
        <f>VLOOKUP(Histo!D:D,BDD!B:L,11,FALSE)</f>
        <v>#N/A</v>
      </c>
      <c r="I150" s="84" t="e">
        <f>VLOOKUP(Histo!D:D,BDD!B:M,12,FALSE)</f>
        <v>#N/A</v>
      </c>
      <c r="J150" s="84"/>
      <c r="K150" s="83" t="e">
        <f>VLOOKUP(Histo!D:D,BDD!B:N,13,FALSE)</f>
        <v>#N/A</v>
      </c>
    </row>
    <row r="151" spans="1:11" x14ac:dyDescent="0.25">
      <c r="A151" s="70" t="str">
        <f>IF(COUNTIF(Histo!B$1:B151,Histo!B151)=1,MAX(A$1:A150)+1,"")</f>
        <v/>
      </c>
      <c r="B151" s="70">
        <f>Histo!B151</f>
        <v>0</v>
      </c>
      <c r="D151">
        <v>150</v>
      </c>
      <c r="G151" t="e">
        <f>VLOOKUP(Histo!D:D,BDD!B:L,11,FALSE)</f>
        <v>#N/A</v>
      </c>
      <c r="I151" s="84" t="e">
        <f>VLOOKUP(Histo!D:D,BDD!B:M,12,FALSE)</f>
        <v>#N/A</v>
      </c>
      <c r="J151" s="84"/>
      <c r="K151" s="83" t="e">
        <f>VLOOKUP(Histo!D:D,BDD!B:N,13,FALSE)</f>
        <v>#N/A</v>
      </c>
    </row>
    <row r="152" spans="1:11" x14ac:dyDescent="0.25">
      <c r="A152" s="70" t="str">
        <f>IF(COUNTIF(Histo!B$1:B152,Histo!B152)=1,MAX(A$1:A151)+1,"")</f>
        <v/>
      </c>
      <c r="B152" s="70">
        <f>Histo!B152</f>
        <v>0</v>
      </c>
      <c r="D152">
        <v>151</v>
      </c>
      <c r="G152" t="e">
        <f>VLOOKUP(Histo!D:D,BDD!B:L,11,FALSE)</f>
        <v>#N/A</v>
      </c>
      <c r="I152" s="84" t="e">
        <f>VLOOKUP(Histo!D:D,BDD!B:M,12,FALSE)</f>
        <v>#N/A</v>
      </c>
      <c r="J152" s="84"/>
      <c r="K152" s="83" t="e">
        <f>VLOOKUP(Histo!D:D,BDD!B:N,13,FALSE)</f>
        <v>#N/A</v>
      </c>
    </row>
    <row r="153" spans="1:11" x14ac:dyDescent="0.25">
      <c r="A153" s="70" t="str">
        <f>IF(COUNTIF(Histo!B$1:B153,Histo!B153)=1,MAX(A$1:A152)+1,"")</f>
        <v/>
      </c>
      <c r="B153" s="70">
        <f>Histo!B153</f>
        <v>0</v>
      </c>
      <c r="D153">
        <v>152</v>
      </c>
      <c r="G153" t="e">
        <f>VLOOKUP(Histo!D:D,BDD!B:L,11,FALSE)</f>
        <v>#N/A</v>
      </c>
      <c r="I153" s="84" t="e">
        <f>VLOOKUP(Histo!D:D,BDD!B:M,12,FALSE)</f>
        <v>#N/A</v>
      </c>
      <c r="J153" s="84"/>
      <c r="K153" s="83" t="e">
        <f>VLOOKUP(Histo!D:D,BDD!B:N,13,FALSE)</f>
        <v>#N/A</v>
      </c>
    </row>
    <row r="154" spans="1:11" x14ac:dyDescent="0.25">
      <c r="A154" s="70" t="str">
        <f>IF(COUNTIF(Histo!B$1:B154,Histo!B154)=1,MAX(A$1:A153)+1,"")</f>
        <v/>
      </c>
      <c r="B154" s="70">
        <f>Histo!B154</f>
        <v>0</v>
      </c>
      <c r="D154">
        <v>153</v>
      </c>
      <c r="G154" t="e">
        <f>VLOOKUP(Histo!D:D,BDD!B:L,11,FALSE)</f>
        <v>#N/A</v>
      </c>
      <c r="I154" s="84" t="e">
        <f>VLOOKUP(Histo!D:D,BDD!B:M,12,FALSE)</f>
        <v>#N/A</v>
      </c>
      <c r="J154" s="84"/>
      <c r="K154" s="83" t="e">
        <f>VLOOKUP(Histo!D:D,BDD!B:N,13,FALSE)</f>
        <v>#N/A</v>
      </c>
    </row>
    <row r="155" spans="1:11" x14ac:dyDescent="0.25">
      <c r="A155" s="70" t="str">
        <f>IF(COUNTIF(Histo!B$1:B155,Histo!B155)=1,MAX(A$1:A154)+1,"")</f>
        <v/>
      </c>
      <c r="B155" s="70">
        <f>Histo!B155</f>
        <v>0</v>
      </c>
      <c r="D155">
        <v>154</v>
      </c>
      <c r="G155" t="e">
        <f>VLOOKUP(Histo!D:D,BDD!B:L,11,FALSE)</f>
        <v>#N/A</v>
      </c>
      <c r="I155" s="84" t="e">
        <f>VLOOKUP(Histo!D:D,BDD!B:M,12,FALSE)</f>
        <v>#N/A</v>
      </c>
      <c r="J155" s="84"/>
      <c r="K155" s="83" t="e">
        <f>VLOOKUP(Histo!D:D,BDD!B:N,13,FALSE)</f>
        <v>#N/A</v>
      </c>
    </row>
    <row r="156" spans="1:11" x14ac:dyDescent="0.25">
      <c r="A156" s="70" t="str">
        <f>IF(COUNTIF(Histo!B$1:B156,Histo!B156)=1,MAX(A$1:A155)+1,"")</f>
        <v/>
      </c>
      <c r="B156" s="70">
        <f>Histo!B156</f>
        <v>0</v>
      </c>
      <c r="D156">
        <v>155</v>
      </c>
      <c r="G156" t="e">
        <f>VLOOKUP(Histo!D:D,BDD!B:L,11,FALSE)</f>
        <v>#N/A</v>
      </c>
      <c r="I156" s="84" t="e">
        <f>VLOOKUP(Histo!D:D,BDD!B:M,12,FALSE)</f>
        <v>#N/A</v>
      </c>
      <c r="J156" s="84"/>
      <c r="K156" s="83" t="e">
        <f>VLOOKUP(Histo!D:D,BDD!B:N,13,FALSE)</f>
        <v>#N/A</v>
      </c>
    </row>
    <row r="157" spans="1:11" x14ac:dyDescent="0.25">
      <c r="A157" s="70" t="str">
        <f>IF(COUNTIF(Histo!B$1:B157,Histo!B157)=1,MAX(A$1:A156)+1,"")</f>
        <v/>
      </c>
      <c r="B157" s="70">
        <f>Histo!B157</f>
        <v>0</v>
      </c>
      <c r="D157">
        <v>156</v>
      </c>
      <c r="G157" t="e">
        <f>VLOOKUP(Histo!D:D,BDD!B:L,11,FALSE)</f>
        <v>#N/A</v>
      </c>
      <c r="I157" s="84" t="e">
        <f>VLOOKUP(Histo!D:D,BDD!B:M,12,FALSE)</f>
        <v>#N/A</v>
      </c>
      <c r="J157" s="84"/>
      <c r="K157" s="83" t="e">
        <f>VLOOKUP(Histo!D:D,BDD!B:N,13,FALSE)</f>
        <v>#N/A</v>
      </c>
    </row>
    <row r="158" spans="1:11" x14ac:dyDescent="0.25">
      <c r="A158" s="70" t="str">
        <f>IF(COUNTIF(Histo!B$1:B158,Histo!B158)=1,MAX(A$1:A157)+1,"")</f>
        <v/>
      </c>
      <c r="B158" s="70">
        <f>Histo!B158</f>
        <v>0</v>
      </c>
      <c r="D158">
        <v>157</v>
      </c>
      <c r="G158" t="e">
        <f>VLOOKUP(Histo!D:D,BDD!B:L,11,FALSE)</f>
        <v>#N/A</v>
      </c>
      <c r="I158" s="84" t="e">
        <f>VLOOKUP(Histo!D:D,BDD!B:M,12,FALSE)</f>
        <v>#N/A</v>
      </c>
      <c r="J158" s="84"/>
      <c r="K158" s="83" t="e">
        <f>VLOOKUP(Histo!D:D,BDD!B:N,13,FALSE)</f>
        <v>#N/A</v>
      </c>
    </row>
    <row r="159" spans="1:11" x14ac:dyDescent="0.25">
      <c r="A159" s="70" t="str">
        <f>IF(COUNTIF(Histo!B$1:B159,Histo!B159)=1,MAX(A$1:A158)+1,"")</f>
        <v/>
      </c>
      <c r="B159" s="70">
        <f>Histo!B159</f>
        <v>0</v>
      </c>
      <c r="D159">
        <v>158</v>
      </c>
      <c r="G159" t="e">
        <f>VLOOKUP(Histo!D:D,BDD!B:L,11,FALSE)</f>
        <v>#N/A</v>
      </c>
      <c r="I159" s="84" t="e">
        <f>VLOOKUP(Histo!D:D,BDD!B:M,12,FALSE)</f>
        <v>#N/A</v>
      </c>
      <c r="J159" s="84"/>
      <c r="K159" s="83" t="e">
        <f>VLOOKUP(Histo!D:D,BDD!B:N,13,FALSE)</f>
        <v>#N/A</v>
      </c>
    </row>
    <row r="160" spans="1:11" x14ac:dyDescent="0.25">
      <c r="A160" s="70" t="str">
        <f>IF(COUNTIF(Histo!B$1:B160,Histo!B160)=1,MAX(A$1:A159)+1,"")</f>
        <v/>
      </c>
      <c r="B160" s="70">
        <f>Histo!B160</f>
        <v>0</v>
      </c>
      <c r="D160">
        <v>159</v>
      </c>
      <c r="G160" t="e">
        <f>VLOOKUP(Histo!D:D,BDD!B:L,11,FALSE)</f>
        <v>#N/A</v>
      </c>
      <c r="I160" s="84" t="e">
        <f>VLOOKUP(Histo!D:D,BDD!B:M,12,FALSE)</f>
        <v>#N/A</v>
      </c>
      <c r="J160" s="84"/>
      <c r="K160" s="83" t="e">
        <f>VLOOKUP(Histo!D:D,BDD!B:N,13,FALSE)</f>
        <v>#N/A</v>
      </c>
    </row>
    <row r="161" spans="1:11" x14ac:dyDescent="0.25">
      <c r="A161" s="70" t="str">
        <f>IF(COUNTIF(Histo!B$1:B161,Histo!B161)=1,MAX(A$1:A160)+1,"")</f>
        <v/>
      </c>
      <c r="B161" s="70">
        <f>Histo!B161</f>
        <v>0</v>
      </c>
      <c r="D161">
        <v>160</v>
      </c>
      <c r="G161" t="e">
        <f>VLOOKUP(Histo!D:D,BDD!B:L,11,FALSE)</f>
        <v>#N/A</v>
      </c>
      <c r="I161" s="84" t="e">
        <f>VLOOKUP(Histo!D:D,BDD!B:M,12,FALSE)</f>
        <v>#N/A</v>
      </c>
      <c r="J161" s="84"/>
      <c r="K161" s="83" t="e">
        <f>VLOOKUP(Histo!D:D,BDD!B:N,13,FALSE)</f>
        <v>#N/A</v>
      </c>
    </row>
    <row r="162" spans="1:11" x14ac:dyDescent="0.25">
      <c r="A162" s="70" t="str">
        <f>IF(COUNTIF(Histo!B$1:B162,Histo!B162)=1,MAX(A$1:A161)+1,"")</f>
        <v/>
      </c>
      <c r="B162" s="70">
        <f>Histo!B162</f>
        <v>0</v>
      </c>
      <c r="D162">
        <v>161</v>
      </c>
      <c r="G162" t="e">
        <f>VLOOKUP(Histo!D:D,BDD!B:L,11,FALSE)</f>
        <v>#N/A</v>
      </c>
      <c r="I162" s="84" t="e">
        <f>VLOOKUP(Histo!D:D,BDD!B:M,12,FALSE)</f>
        <v>#N/A</v>
      </c>
      <c r="J162" s="84"/>
      <c r="K162" s="83" t="e">
        <f>VLOOKUP(Histo!D:D,BDD!B:N,13,FALSE)</f>
        <v>#N/A</v>
      </c>
    </row>
    <row r="163" spans="1:11" x14ac:dyDescent="0.25">
      <c r="A163" s="70" t="str">
        <f>IF(COUNTIF(Histo!B$1:B163,Histo!B163)=1,MAX(A$1:A162)+1,"")</f>
        <v/>
      </c>
      <c r="B163" s="70">
        <f>Histo!B163</f>
        <v>0</v>
      </c>
      <c r="D163">
        <v>162</v>
      </c>
      <c r="G163" t="e">
        <f>VLOOKUP(Histo!D:D,BDD!B:L,11,FALSE)</f>
        <v>#N/A</v>
      </c>
      <c r="I163" s="84" t="e">
        <f>VLOOKUP(Histo!D:D,BDD!B:M,12,FALSE)</f>
        <v>#N/A</v>
      </c>
      <c r="J163" s="84"/>
      <c r="K163" s="83" t="e">
        <f>VLOOKUP(Histo!D:D,BDD!B:N,13,FALSE)</f>
        <v>#N/A</v>
      </c>
    </row>
    <row r="164" spans="1:11" x14ac:dyDescent="0.25">
      <c r="A164" s="70" t="str">
        <f>IF(COUNTIF(Histo!B$1:B164,Histo!B164)=1,MAX(A$1:A163)+1,"")</f>
        <v/>
      </c>
      <c r="B164" s="70">
        <f>Histo!B164</f>
        <v>0</v>
      </c>
      <c r="D164">
        <v>163</v>
      </c>
      <c r="G164" t="e">
        <f>VLOOKUP(Histo!D:D,BDD!B:L,11,FALSE)</f>
        <v>#N/A</v>
      </c>
      <c r="I164" s="84" t="e">
        <f>VLOOKUP(Histo!D:D,BDD!B:M,12,FALSE)</f>
        <v>#N/A</v>
      </c>
      <c r="J164" s="84"/>
      <c r="K164" s="83" t="e">
        <f>VLOOKUP(Histo!D:D,BDD!B:N,13,FALSE)</f>
        <v>#N/A</v>
      </c>
    </row>
    <row r="165" spans="1:11" x14ac:dyDescent="0.25">
      <c r="A165" s="70" t="str">
        <f>IF(COUNTIF(Histo!B$1:B165,Histo!B165)=1,MAX(A$1:A164)+1,"")</f>
        <v/>
      </c>
      <c r="B165" s="70">
        <f>Histo!B165</f>
        <v>0</v>
      </c>
      <c r="D165">
        <v>164</v>
      </c>
      <c r="G165" t="e">
        <f>VLOOKUP(Histo!D:D,BDD!B:L,11,FALSE)</f>
        <v>#N/A</v>
      </c>
      <c r="I165" s="84" t="e">
        <f>VLOOKUP(Histo!D:D,BDD!B:M,12,FALSE)</f>
        <v>#N/A</v>
      </c>
      <c r="J165" s="84"/>
      <c r="K165" s="83" t="e">
        <f>VLOOKUP(Histo!D:D,BDD!B:N,13,FALSE)</f>
        <v>#N/A</v>
      </c>
    </row>
    <row r="166" spans="1:11" x14ac:dyDescent="0.25">
      <c r="A166" s="70" t="str">
        <f>IF(COUNTIF(Histo!B$1:B166,Histo!B166)=1,MAX(A$1:A165)+1,"")</f>
        <v/>
      </c>
      <c r="B166" s="70">
        <f>Histo!B166</f>
        <v>0</v>
      </c>
      <c r="D166">
        <v>165</v>
      </c>
      <c r="G166" t="e">
        <f>VLOOKUP(Histo!D:D,BDD!B:L,11,FALSE)</f>
        <v>#N/A</v>
      </c>
      <c r="I166" s="84" t="e">
        <f>VLOOKUP(Histo!D:D,BDD!B:M,12,FALSE)</f>
        <v>#N/A</v>
      </c>
      <c r="J166" s="84"/>
      <c r="K166" s="83" t="e">
        <f>VLOOKUP(Histo!D:D,BDD!B:N,13,FALSE)</f>
        <v>#N/A</v>
      </c>
    </row>
    <row r="167" spans="1:11" x14ac:dyDescent="0.25">
      <c r="A167" s="70" t="str">
        <f>IF(COUNTIF(Histo!B$1:B167,Histo!B167)=1,MAX(A$1:A166)+1,"")</f>
        <v/>
      </c>
      <c r="B167" s="70">
        <f>Histo!B167</f>
        <v>0</v>
      </c>
      <c r="D167">
        <v>166</v>
      </c>
      <c r="G167" t="e">
        <f>VLOOKUP(Histo!D:D,BDD!B:L,11,FALSE)</f>
        <v>#N/A</v>
      </c>
      <c r="I167" s="84" t="e">
        <f>VLOOKUP(Histo!D:D,BDD!B:M,12,FALSE)</f>
        <v>#N/A</v>
      </c>
      <c r="J167" s="84"/>
      <c r="K167" s="83" t="e">
        <f>VLOOKUP(Histo!D:D,BDD!B:N,13,FALSE)</f>
        <v>#N/A</v>
      </c>
    </row>
    <row r="168" spans="1:11" x14ac:dyDescent="0.25">
      <c r="A168" s="70" t="str">
        <f>IF(COUNTIF(Histo!B$1:B168,Histo!B168)=1,MAX(A$1:A167)+1,"")</f>
        <v/>
      </c>
      <c r="B168" s="70">
        <f>Histo!B168</f>
        <v>0</v>
      </c>
      <c r="D168">
        <v>167</v>
      </c>
      <c r="G168" t="e">
        <f>VLOOKUP(Histo!D:D,BDD!B:L,11,FALSE)</f>
        <v>#N/A</v>
      </c>
      <c r="I168" s="84" t="e">
        <f>VLOOKUP(Histo!D:D,BDD!B:M,12,FALSE)</f>
        <v>#N/A</v>
      </c>
      <c r="J168" s="84"/>
      <c r="K168" s="83" t="e">
        <f>VLOOKUP(Histo!D:D,BDD!B:N,13,FALSE)</f>
        <v>#N/A</v>
      </c>
    </row>
    <row r="169" spans="1:11" x14ac:dyDescent="0.25">
      <c r="A169" s="70" t="str">
        <f>IF(COUNTIF(Histo!B$1:B169,Histo!B169)=1,MAX(A$1:A168)+1,"")</f>
        <v/>
      </c>
      <c r="B169" s="70">
        <f>Histo!B169</f>
        <v>0</v>
      </c>
      <c r="D169">
        <v>168</v>
      </c>
      <c r="G169" t="e">
        <f>VLOOKUP(Histo!D:D,BDD!B:L,11,FALSE)</f>
        <v>#N/A</v>
      </c>
      <c r="I169" s="84" t="e">
        <f>VLOOKUP(Histo!D:D,BDD!B:M,12,FALSE)</f>
        <v>#N/A</v>
      </c>
      <c r="J169" s="84"/>
      <c r="K169" s="83" t="e">
        <f>VLOOKUP(Histo!D:D,BDD!B:N,13,FALSE)</f>
        <v>#N/A</v>
      </c>
    </row>
    <row r="170" spans="1:11" x14ac:dyDescent="0.25">
      <c r="A170" s="70" t="str">
        <f>IF(COUNTIF(Histo!B$1:B170,Histo!B170)=1,MAX(A$1:A169)+1,"")</f>
        <v/>
      </c>
      <c r="B170" s="70">
        <f>Histo!B170</f>
        <v>0</v>
      </c>
      <c r="D170">
        <v>169</v>
      </c>
      <c r="G170" t="e">
        <f>VLOOKUP(Histo!D:D,BDD!B:L,11,FALSE)</f>
        <v>#N/A</v>
      </c>
      <c r="I170" s="84" t="e">
        <f>VLOOKUP(Histo!D:D,BDD!B:M,12,FALSE)</f>
        <v>#N/A</v>
      </c>
      <c r="J170" s="84"/>
      <c r="K170" s="83" t="e">
        <f>VLOOKUP(Histo!D:D,BDD!B:N,13,FALSE)</f>
        <v>#N/A</v>
      </c>
    </row>
    <row r="171" spans="1:11" x14ac:dyDescent="0.25">
      <c r="A171" s="70" t="str">
        <f>IF(COUNTIF(Histo!B$1:B171,Histo!B171)=1,MAX(A$1:A170)+1,"")</f>
        <v/>
      </c>
      <c r="B171" s="70">
        <f>Histo!B171</f>
        <v>0</v>
      </c>
      <c r="D171">
        <v>170</v>
      </c>
      <c r="G171" t="e">
        <f>VLOOKUP(Histo!D:D,BDD!B:L,11,FALSE)</f>
        <v>#N/A</v>
      </c>
      <c r="I171" s="84" t="e">
        <f>VLOOKUP(Histo!D:D,BDD!B:M,12,FALSE)</f>
        <v>#N/A</v>
      </c>
      <c r="J171" s="84"/>
      <c r="K171" s="83" t="e">
        <f>VLOOKUP(Histo!D:D,BDD!B:N,13,FALSE)</f>
        <v>#N/A</v>
      </c>
    </row>
    <row r="172" spans="1:11" x14ac:dyDescent="0.25">
      <c r="A172" s="70" t="str">
        <f>IF(COUNTIF(Histo!B$1:B172,Histo!B172)=1,MAX(A$1:A171)+1,"")</f>
        <v/>
      </c>
      <c r="B172" s="70">
        <f>Histo!B172</f>
        <v>0</v>
      </c>
      <c r="D172">
        <v>171</v>
      </c>
      <c r="G172" t="e">
        <f>VLOOKUP(Histo!D:D,BDD!B:L,11,FALSE)</f>
        <v>#N/A</v>
      </c>
      <c r="I172" s="84" t="e">
        <f>VLOOKUP(Histo!D:D,BDD!B:M,12,FALSE)</f>
        <v>#N/A</v>
      </c>
      <c r="J172" s="84"/>
      <c r="K172" s="83" t="e">
        <f>VLOOKUP(Histo!D:D,BDD!B:N,13,FALSE)</f>
        <v>#N/A</v>
      </c>
    </row>
    <row r="173" spans="1:11" x14ac:dyDescent="0.25">
      <c r="A173" s="70" t="str">
        <f>IF(COUNTIF(Histo!B$1:B173,Histo!B173)=1,MAX(A$1:A172)+1,"")</f>
        <v/>
      </c>
      <c r="B173" s="70">
        <f>Histo!B173</f>
        <v>0</v>
      </c>
      <c r="D173">
        <v>172</v>
      </c>
      <c r="G173" t="e">
        <f>VLOOKUP(Histo!D:D,BDD!B:L,11,FALSE)</f>
        <v>#N/A</v>
      </c>
      <c r="I173" s="84" t="e">
        <f>VLOOKUP(Histo!D:D,BDD!B:M,12,FALSE)</f>
        <v>#N/A</v>
      </c>
      <c r="J173" s="84"/>
      <c r="K173" s="83" t="e">
        <f>VLOOKUP(Histo!D:D,BDD!B:N,13,FALSE)</f>
        <v>#N/A</v>
      </c>
    </row>
    <row r="174" spans="1:11" x14ac:dyDescent="0.25">
      <c r="A174" s="70" t="str">
        <f>IF(COUNTIF(Histo!B$1:B174,Histo!B174)=1,MAX(A$1:A173)+1,"")</f>
        <v/>
      </c>
      <c r="B174" s="70">
        <f>Histo!B174</f>
        <v>0</v>
      </c>
      <c r="D174">
        <v>173</v>
      </c>
      <c r="G174" t="e">
        <f>VLOOKUP(Histo!D:D,BDD!B:L,11,FALSE)</f>
        <v>#N/A</v>
      </c>
      <c r="I174" s="84" t="e">
        <f>VLOOKUP(Histo!D:D,BDD!B:M,12,FALSE)</f>
        <v>#N/A</v>
      </c>
      <c r="J174" s="84"/>
      <c r="K174" s="83" t="e">
        <f>VLOOKUP(Histo!D:D,BDD!B:N,13,FALSE)</f>
        <v>#N/A</v>
      </c>
    </row>
    <row r="175" spans="1:11" x14ac:dyDescent="0.25">
      <c r="A175" s="70" t="str">
        <f>IF(COUNTIF(Histo!B$1:B175,Histo!B175)=1,MAX(A$1:A174)+1,"")</f>
        <v/>
      </c>
      <c r="B175" s="70">
        <f>Histo!B175</f>
        <v>0</v>
      </c>
      <c r="D175">
        <v>174</v>
      </c>
      <c r="G175" t="e">
        <f>VLOOKUP(Histo!D:D,BDD!B:L,11,FALSE)</f>
        <v>#N/A</v>
      </c>
      <c r="I175" s="84" t="e">
        <f>VLOOKUP(Histo!D:D,BDD!B:M,12,FALSE)</f>
        <v>#N/A</v>
      </c>
      <c r="J175" s="84"/>
      <c r="K175" s="83" t="e">
        <f>VLOOKUP(Histo!D:D,BDD!B:N,13,FALSE)</f>
        <v>#N/A</v>
      </c>
    </row>
    <row r="176" spans="1:11" x14ac:dyDescent="0.25">
      <c r="A176" s="70" t="str">
        <f>IF(COUNTIF(Histo!B$1:B176,Histo!B176)=1,MAX(A$1:A175)+1,"")</f>
        <v/>
      </c>
      <c r="B176" s="70">
        <f>Histo!B176</f>
        <v>0</v>
      </c>
      <c r="D176">
        <v>175</v>
      </c>
      <c r="G176" t="e">
        <f>VLOOKUP(Histo!D:D,BDD!B:L,11,FALSE)</f>
        <v>#N/A</v>
      </c>
      <c r="I176" s="84" t="e">
        <f>VLOOKUP(Histo!D:D,BDD!B:M,12,FALSE)</f>
        <v>#N/A</v>
      </c>
      <c r="J176" s="84"/>
      <c r="K176" s="83" t="e">
        <f>VLOOKUP(Histo!D:D,BDD!B:N,13,FALSE)</f>
        <v>#N/A</v>
      </c>
    </row>
    <row r="177" spans="1:11" x14ac:dyDescent="0.25">
      <c r="A177" s="70" t="str">
        <f>IF(COUNTIF(Histo!B$1:B177,Histo!B177)=1,MAX(A$1:A176)+1,"")</f>
        <v/>
      </c>
      <c r="B177" s="70">
        <f>Histo!B177</f>
        <v>0</v>
      </c>
      <c r="D177">
        <v>176</v>
      </c>
      <c r="G177" t="e">
        <f>VLOOKUP(Histo!D:D,BDD!B:L,11,FALSE)</f>
        <v>#N/A</v>
      </c>
      <c r="I177" s="84" t="e">
        <f>VLOOKUP(Histo!D:D,BDD!B:M,12,FALSE)</f>
        <v>#N/A</v>
      </c>
      <c r="J177" s="84"/>
      <c r="K177" s="83" t="e">
        <f>VLOOKUP(Histo!D:D,BDD!B:N,13,FALSE)</f>
        <v>#N/A</v>
      </c>
    </row>
    <row r="178" spans="1:11" x14ac:dyDescent="0.25">
      <c r="A178" s="70" t="str">
        <f>IF(COUNTIF(Histo!B$1:B178,Histo!B178)=1,MAX(A$1:A177)+1,"")</f>
        <v/>
      </c>
      <c r="B178" s="70">
        <f>Histo!B178</f>
        <v>0</v>
      </c>
      <c r="D178">
        <v>177</v>
      </c>
      <c r="G178" t="e">
        <f>VLOOKUP(Histo!D:D,BDD!B:L,11,FALSE)</f>
        <v>#N/A</v>
      </c>
      <c r="I178" s="84" t="e">
        <f>VLOOKUP(Histo!D:D,BDD!B:M,12,FALSE)</f>
        <v>#N/A</v>
      </c>
      <c r="J178" s="84"/>
      <c r="K178" s="83" t="e">
        <f>VLOOKUP(Histo!D:D,BDD!B:N,13,FALSE)</f>
        <v>#N/A</v>
      </c>
    </row>
    <row r="179" spans="1:11" x14ac:dyDescent="0.25">
      <c r="A179" s="70" t="str">
        <f>IF(COUNTIF(Histo!B$1:B179,Histo!B179)=1,MAX(A$1:A178)+1,"")</f>
        <v/>
      </c>
      <c r="B179" s="70">
        <f>Histo!B179</f>
        <v>0</v>
      </c>
      <c r="D179">
        <v>178</v>
      </c>
      <c r="G179" t="e">
        <f>VLOOKUP(Histo!D:D,BDD!B:L,11,FALSE)</f>
        <v>#N/A</v>
      </c>
      <c r="I179" s="84" t="e">
        <f>VLOOKUP(Histo!D:D,BDD!B:M,12,FALSE)</f>
        <v>#N/A</v>
      </c>
      <c r="J179" s="84"/>
      <c r="K179" s="83" t="e">
        <f>VLOOKUP(Histo!D:D,BDD!B:N,13,FALSE)</f>
        <v>#N/A</v>
      </c>
    </row>
    <row r="180" spans="1:11" x14ac:dyDescent="0.25">
      <c r="A180" s="70" t="str">
        <f>IF(COUNTIF(Histo!B$1:B180,Histo!B180)=1,MAX(A$1:A179)+1,"")</f>
        <v/>
      </c>
      <c r="B180" s="70">
        <f>Histo!B180</f>
        <v>0</v>
      </c>
      <c r="D180">
        <v>179</v>
      </c>
      <c r="G180" t="e">
        <f>VLOOKUP(Histo!D:D,BDD!B:L,11,FALSE)</f>
        <v>#N/A</v>
      </c>
      <c r="I180" s="84" t="e">
        <f>VLOOKUP(Histo!D:D,BDD!B:M,12,FALSE)</f>
        <v>#N/A</v>
      </c>
      <c r="J180" s="84"/>
      <c r="K180" s="83" t="e">
        <f>VLOOKUP(Histo!D:D,BDD!B:N,13,FALSE)</f>
        <v>#N/A</v>
      </c>
    </row>
    <row r="181" spans="1:11" x14ac:dyDescent="0.25">
      <c r="A181" s="70" t="str">
        <f>IF(COUNTIF(Histo!B$1:B181,Histo!B181)=1,MAX(A$1:A180)+1,"")</f>
        <v/>
      </c>
      <c r="B181" s="70">
        <f>Histo!B181</f>
        <v>0</v>
      </c>
      <c r="D181">
        <v>180</v>
      </c>
      <c r="G181" t="e">
        <f>VLOOKUP(Histo!D:D,BDD!B:L,11,FALSE)</f>
        <v>#N/A</v>
      </c>
      <c r="I181" s="84" t="e">
        <f>VLOOKUP(Histo!D:D,BDD!B:M,12,FALSE)</f>
        <v>#N/A</v>
      </c>
      <c r="J181" s="84"/>
      <c r="K181" s="83" t="e">
        <f>VLOOKUP(Histo!D:D,BDD!B:N,13,FALSE)</f>
        <v>#N/A</v>
      </c>
    </row>
    <row r="182" spans="1:11" x14ac:dyDescent="0.25">
      <c r="A182" s="70" t="str">
        <f>IF(COUNTIF(Histo!B$1:B182,Histo!B182)=1,MAX(A$1:A181)+1,"")</f>
        <v/>
      </c>
      <c r="B182" s="70">
        <f>Histo!B182</f>
        <v>0</v>
      </c>
      <c r="D182">
        <v>181</v>
      </c>
      <c r="G182" t="e">
        <f>VLOOKUP(Histo!D:D,BDD!B:L,11,FALSE)</f>
        <v>#N/A</v>
      </c>
      <c r="I182" s="84" t="e">
        <f>VLOOKUP(Histo!D:D,BDD!B:M,12,FALSE)</f>
        <v>#N/A</v>
      </c>
      <c r="J182" s="84"/>
      <c r="K182" s="83" t="e">
        <f>VLOOKUP(Histo!D:D,BDD!B:N,13,FALSE)</f>
        <v>#N/A</v>
      </c>
    </row>
    <row r="183" spans="1:11" x14ac:dyDescent="0.25">
      <c r="A183" s="70" t="str">
        <f>IF(COUNTIF(Histo!B$1:B183,Histo!B183)=1,MAX(A$1:A182)+1,"")</f>
        <v/>
      </c>
      <c r="B183" s="70">
        <f>Histo!B183</f>
        <v>0</v>
      </c>
      <c r="D183">
        <v>182</v>
      </c>
      <c r="G183" t="e">
        <f>VLOOKUP(Histo!D:D,BDD!B:L,11,FALSE)</f>
        <v>#N/A</v>
      </c>
      <c r="I183" s="84" t="e">
        <f>VLOOKUP(Histo!D:D,BDD!B:M,12,FALSE)</f>
        <v>#N/A</v>
      </c>
      <c r="J183" s="84"/>
      <c r="K183" s="83" t="e">
        <f>VLOOKUP(Histo!D:D,BDD!B:N,13,FALSE)</f>
        <v>#N/A</v>
      </c>
    </row>
    <row r="184" spans="1:11" x14ac:dyDescent="0.25">
      <c r="A184" s="70" t="str">
        <f>IF(COUNTIF(Histo!B$1:B184,Histo!B184)=1,MAX(A$1:A183)+1,"")</f>
        <v/>
      </c>
      <c r="B184" s="70">
        <f>Histo!B184</f>
        <v>0</v>
      </c>
      <c r="D184">
        <v>183</v>
      </c>
      <c r="G184" t="e">
        <f>VLOOKUP(Histo!D:D,BDD!B:L,11,FALSE)</f>
        <v>#N/A</v>
      </c>
      <c r="I184" s="84" t="e">
        <f>VLOOKUP(Histo!D:D,BDD!B:M,12,FALSE)</f>
        <v>#N/A</v>
      </c>
      <c r="J184" s="84"/>
      <c r="K184" s="83" t="e">
        <f>VLOOKUP(Histo!D:D,BDD!B:N,13,FALSE)</f>
        <v>#N/A</v>
      </c>
    </row>
    <row r="185" spans="1:11" x14ac:dyDescent="0.25">
      <c r="A185" s="70" t="str">
        <f>IF(COUNTIF(Histo!B$1:B185,Histo!B185)=1,MAX(A$1:A184)+1,"")</f>
        <v/>
      </c>
      <c r="B185" s="70">
        <f>Histo!B185</f>
        <v>0</v>
      </c>
      <c r="D185">
        <v>184</v>
      </c>
      <c r="G185" t="e">
        <f>VLOOKUP(Histo!D:D,BDD!B:L,11,FALSE)</f>
        <v>#N/A</v>
      </c>
      <c r="I185" s="84" t="e">
        <f>VLOOKUP(Histo!D:D,BDD!B:M,12,FALSE)</f>
        <v>#N/A</v>
      </c>
      <c r="J185" s="84"/>
      <c r="K185" s="83" t="e">
        <f>VLOOKUP(Histo!D:D,BDD!B:N,13,FALSE)</f>
        <v>#N/A</v>
      </c>
    </row>
    <row r="186" spans="1:11" x14ac:dyDescent="0.25">
      <c r="A186" s="70" t="str">
        <f>IF(COUNTIF(Histo!B$1:B186,Histo!B186)=1,MAX(A$1:A185)+1,"")</f>
        <v/>
      </c>
      <c r="B186" s="70">
        <f>Histo!B186</f>
        <v>0</v>
      </c>
      <c r="D186">
        <v>185</v>
      </c>
      <c r="G186" t="e">
        <f>VLOOKUP(Histo!D:D,BDD!B:L,11,FALSE)</f>
        <v>#N/A</v>
      </c>
      <c r="I186" s="84" t="e">
        <f>VLOOKUP(Histo!D:D,BDD!B:M,12,FALSE)</f>
        <v>#N/A</v>
      </c>
      <c r="J186" s="84"/>
      <c r="K186" s="83" t="e">
        <f>VLOOKUP(Histo!D:D,BDD!B:N,13,FALSE)</f>
        <v>#N/A</v>
      </c>
    </row>
    <row r="187" spans="1:11" x14ac:dyDescent="0.25">
      <c r="A187" s="70" t="str">
        <f>IF(COUNTIF(Histo!B$1:B187,Histo!B187)=1,MAX(A$1:A186)+1,"")</f>
        <v/>
      </c>
      <c r="B187" s="70">
        <f>Histo!B187</f>
        <v>0</v>
      </c>
      <c r="D187">
        <v>186</v>
      </c>
      <c r="G187" t="e">
        <f>VLOOKUP(Histo!D:D,BDD!B:L,11,FALSE)</f>
        <v>#N/A</v>
      </c>
      <c r="I187" s="84" t="e">
        <f>VLOOKUP(Histo!D:D,BDD!B:M,12,FALSE)</f>
        <v>#N/A</v>
      </c>
      <c r="J187" s="84"/>
      <c r="K187" s="83" t="e">
        <f>VLOOKUP(Histo!D:D,BDD!B:N,13,FALSE)</f>
        <v>#N/A</v>
      </c>
    </row>
    <row r="188" spans="1:11" x14ac:dyDescent="0.25">
      <c r="A188" s="70" t="str">
        <f>IF(COUNTIF(Histo!B$1:B188,Histo!B188)=1,MAX(A$1:A187)+1,"")</f>
        <v/>
      </c>
      <c r="B188" s="70">
        <f>Histo!B188</f>
        <v>0</v>
      </c>
      <c r="D188">
        <v>187</v>
      </c>
      <c r="G188" t="e">
        <f>VLOOKUP(Histo!D:D,BDD!B:L,11,FALSE)</f>
        <v>#N/A</v>
      </c>
      <c r="I188" s="84" t="e">
        <f>VLOOKUP(Histo!D:D,BDD!B:M,12,FALSE)</f>
        <v>#N/A</v>
      </c>
      <c r="J188" s="84"/>
      <c r="K188" s="83" t="e">
        <f>VLOOKUP(Histo!D:D,BDD!B:N,13,FALSE)</f>
        <v>#N/A</v>
      </c>
    </row>
    <row r="189" spans="1:11" x14ac:dyDescent="0.25">
      <c r="A189" s="70" t="str">
        <f>IF(COUNTIF(Histo!B$1:B189,Histo!B189)=1,MAX(A$1:A188)+1,"")</f>
        <v/>
      </c>
      <c r="B189" s="70">
        <f>Histo!B189</f>
        <v>0</v>
      </c>
      <c r="D189">
        <v>188</v>
      </c>
      <c r="G189" t="e">
        <f>VLOOKUP(Histo!D:D,BDD!B:L,11,FALSE)</f>
        <v>#N/A</v>
      </c>
      <c r="I189" s="84" t="e">
        <f>VLOOKUP(Histo!D:D,BDD!B:M,12,FALSE)</f>
        <v>#N/A</v>
      </c>
      <c r="J189" s="84"/>
      <c r="K189" s="83" t="e">
        <f>VLOOKUP(Histo!D:D,BDD!B:N,13,FALSE)</f>
        <v>#N/A</v>
      </c>
    </row>
    <row r="190" spans="1:11" x14ac:dyDescent="0.25">
      <c r="A190" s="70" t="str">
        <f>IF(COUNTIF(Histo!B$1:B190,Histo!B190)=1,MAX(A$1:A189)+1,"")</f>
        <v/>
      </c>
      <c r="B190" s="70">
        <f>Histo!B190</f>
        <v>0</v>
      </c>
      <c r="D190">
        <v>189</v>
      </c>
      <c r="G190" t="e">
        <f>VLOOKUP(Histo!D:D,BDD!B:L,11,FALSE)</f>
        <v>#N/A</v>
      </c>
      <c r="I190" s="84" t="e">
        <f>VLOOKUP(Histo!D:D,BDD!B:M,12,FALSE)</f>
        <v>#N/A</v>
      </c>
      <c r="J190" s="84"/>
      <c r="K190" s="83" t="e">
        <f>VLOOKUP(Histo!D:D,BDD!B:N,13,FALSE)</f>
        <v>#N/A</v>
      </c>
    </row>
    <row r="191" spans="1:11" x14ac:dyDescent="0.25">
      <c r="A191" s="70" t="str">
        <f>IF(COUNTIF(Histo!B$1:B191,Histo!B191)=1,MAX(A$1:A190)+1,"")</f>
        <v/>
      </c>
      <c r="B191" s="70">
        <f>Histo!B191</f>
        <v>0</v>
      </c>
      <c r="D191">
        <v>190</v>
      </c>
      <c r="G191" t="e">
        <f>VLOOKUP(Histo!D:D,BDD!B:L,11,FALSE)</f>
        <v>#N/A</v>
      </c>
      <c r="I191" s="84" t="e">
        <f>VLOOKUP(Histo!D:D,BDD!B:M,12,FALSE)</f>
        <v>#N/A</v>
      </c>
      <c r="J191" s="84"/>
      <c r="K191" s="83" t="e">
        <f>VLOOKUP(Histo!D:D,BDD!B:N,13,FALSE)</f>
        <v>#N/A</v>
      </c>
    </row>
    <row r="192" spans="1:11" x14ac:dyDescent="0.25">
      <c r="A192" s="70" t="str">
        <f>IF(COUNTIF(Histo!B$1:B192,Histo!B192)=1,MAX(A$1:A191)+1,"")</f>
        <v/>
      </c>
      <c r="B192" s="70">
        <f>Histo!B192</f>
        <v>0</v>
      </c>
      <c r="D192">
        <v>191</v>
      </c>
      <c r="G192" t="e">
        <f>VLOOKUP(Histo!D:D,BDD!B:L,11,FALSE)</f>
        <v>#N/A</v>
      </c>
      <c r="I192" s="84" t="e">
        <f>VLOOKUP(Histo!D:D,BDD!B:M,12,FALSE)</f>
        <v>#N/A</v>
      </c>
      <c r="J192" s="84"/>
      <c r="K192" s="83" t="e">
        <f>VLOOKUP(Histo!D:D,BDD!B:N,13,FALSE)</f>
        <v>#N/A</v>
      </c>
    </row>
    <row r="193" spans="1:11" x14ac:dyDescent="0.25">
      <c r="A193" s="70" t="str">
        <f>IF(COUNTIF(Histo!B$1:B193,Histo!B193)=1,MAX(A$1:A192)+1,"")</f>
        <v/>
      </c>
      <c r="B193" s="70">
        <f>Histo!B193</f>
        <v>0</v>
      </c>
      <c r="D193">
        <v>192</v>
      </c>
      <c r="G193" t="e">
        <f>VLOOKUP(Histo!D:D,BDD!B:L,11,FALSE)</f>
        <v>#N/A</v>
      </c>
      <c r="I193" s="84" t="e">
        <f>VLOOKUP(Histo!D:D,BDD!B:M,12,FALSE)</f>
        <v>#N/A</v>
      </c>
      <c r="J193" s="84"/>
      <c r="K193" s="83" t="e">
        <f>VLOOKUP(Histo!D:D,BDD!B:N,13,FALSE)</f>
        <v>#N/A</v>
      </c>
    </row>
    <row r="194" spans="1:11" x14ac:dyDescent="0.25">
      <c r="A194" s="70" t="str">
        <f>IF(COUNTIF(Histo!B$1:B194,Histo!B194)=1,MAX(A$1:A193)+1,"")</f>
        <v/>
      </c>
      <c r="B194" s="70">
        <f>Histo!B194</f>
        <v>0</v>
      </c>
      <c r="D194">
        <v>193</v>
      </c>
      <c r="G194" t="e">
        <f>VLOOKUP(Histo!D:D,BDD!B:L,11,FALSE)</f>
        <v>#N/A</v>
      </c>
      <c r="I194" s="84" t="e">
        <f>VLOOKUP(Histo!D:D,BDD!B:M,12,FALSE)</f>
        <v>#N/A</v>
      </c>
      <c r="J194" s="84"/>
      <c r="K194" s="83" t="e">
        <f>VLOOKUP(Histo!D:D,BDD!B:N,13,FALSE)</f>
        <v>#N/A</v>
      </c>
    </row>
    <row r="195" spans="1:11" x14ac:dyDescent="0.25">
      <c r="A195" s="70" t="str">
        <f>IF(COUNTIF(Histo!B$1:B195,Histo!B195)=1,MAX(A$1:A194)+1,"")</f>
        <v/>
      </c>
      <c r="B195" s="70">
        <f>Histo!B195</f>
        <v>0</v>
      </c>
      <c r="D195">
        <v>194</v>
      </c>
      <c r="G195" t="e">
        <f>VLOOKUP(Histo!D:D,BDD!B:L,11,FALSE)</f>
        <v>#N/A</v>
      </c>
      <c r="I195" s="84" t="e">
        <f>VLOOKUP(Histo!D:D,BDD!B:M,12,FALSE)</f>
        <v>#N/A</v>
      </c>
      <c r="J195" s="84"/>
      <c r="K195" s="83" t="e">
        <f>VLOOKUP(Histo!D:D,BDD!B:N,13,FALSE)</f>
        <v>#N/A</v>
      </c>
    </row>
    <row r="196" spans="1:11" x14ac:dyDescent="0.25">
      <c r="A196" s="70" t="str">
        <f>IF(COUNTIF(Histo!B$1:B196,Histo!B196)=1,MAX(A$1:A195)+1,"")</f>
        <v/>
      </c>
      <c r="B196" s="70">
        <f>Histo!B196</f>
        <v>0</v>
      </c>
      <c r="D196">
        <v>195</v>
      </c>
      <c r="G196" t="e">
        <f>VLOOKUP(Histo!D:D,BDD!B:L,11,FALSE)</f>
        <v>#N/A</v>
      </c>
      <c r="I196" s="84" t="e">
        <f>VLOOKUP(Histo!D:D,BDD!B:M,12,FALSE)</f>
        <v>#N/A</v>
      </c>
      <c r="J196" s="84"/>
      <c r="K196" s="83" t="e">
        <f>VLOOKUP(Histo!D:D,BDD!B:N,13,FALSE)</f>
        <v>#N/A</v>
      </c>
    </row>
    <row r="197" spans="1:11" x14ac:dyDescent="0.25">
      <c r="A197" s="70" t="str">
        <f>IF(COUNTIF(Histo!B$1:B197,Histo!B197)=1,MAX(A$1:A196)+1,"")</f>
        <v/>
      </c>
      <c r="B197" s="70">
        <f>Histo!B197</f>
        <v>0</v>
      </c>
      <c r="D197">
        <v>196</v>
      </c>
      <c r="G197" t="e">
        <f>VLOOKUP(Histo!D:D,BDD!B:L,11,FALSE)</f>
        <v>#N/A</v>
      </c>
      <c r="I197" s="84" t="e">
        <f>VLOOKUP(Histo!D:D,BDD!B:M,12,FALSE)</f>
        <v>#N/A</v>
      </c>
      <c r="J197" s="84"/>
      <c r="K197" s="83" t="e">
        <f>VLOOKUP(Histo!D:D,BDD!B:N,13,FALSE)</f>
        <v>#N/A</v>
      </c>
    </row>
    <row r="198" spans="1:11" x14ac:dyDescent="0.25">
      <c r="A198" s="70" t="str">
        <f>IF(COUNTIF(Histo!B$1:B198,Histo!B198)=1,MAX(A$1:A197)+1,"")</f>
        <v/>
      </c>
      <c r="B198" s="70">
        <f>Histo!B198</f>
        <v>0</v>
      </c>
      <c r="D198">
        <v>197</v>
      </c>
      <c r="G198" t="e">
        <f>VLOOKUP(Histo!D:D,BDD!B:L,11,FALSE)</f>
        <v>#N/A</v>
      </c>
      <c r="I198" s="84" t="e">
        <f>VLOOKUP(Histo!D:D,BDD!B:M,12,FALSE)</f>
        <v>#N/A</v>
      </c>
      <c r="J198" s="84"/>
      <c r="K198" s="83" t="e">
        <f>VLOOKUP(Histo!D:D,BDD!B:N,13,FALSE)</f>
        <v>#N/A</v>
      </c>
    </row>
    <row r="199" spans="1:11" x14ac:dyDescent="0.25">
      <c r="A199" s="70" t="str">
        <f>IF(COUNTIF(Histo!B$1:B199,Histo!B199)=1,MAX(A$1:A198)+1,"")</f>
        <v/>
      </c>
      <c r="B199" s="70">
        <f>Histo!B199</f>
        <v>0</v>
      </c>
      <c r="D199">
        <v>198</v>
      </c>
      <c r="G199" t="e">
        <f>VLOOKUP(Histo!D:D,BDD!B:L,11,FALSE)</f>
        <v>#N/A</v>
      </c>
      <c r="I199" s="84" t="e">
        <f>VLOOKUP(Histo!D:D,BDD!B:M,12,FALSE)</f>
        <v>#N/A</v>
      </c>
      <c r="J199" s="84"/>
      <c r="K199" s="83" t="e">
        <f>VLOOKUP(Histo!D:D,BDD!B:N,13,FALSE)</f>
        <v>#N/A</v>
      </c>
    </row>
    <row r="200" spans="1:11" x14ac:dyDescent="0.25">
      <c r="A200" s="70" t="str">
        <f>IF(COUNTIF(Histo!B$1:B200,Histo!B200)=1,MAX(A$1:A199)+1,"")</f>
        <v/>
      </c>
      <c r="B200" s="70">
        <f>Histo!B200</f>
        <v>0</v>
      </c>
      <c r="D200">
        <v>199</v>
      </c>
      <c r="G200" t="e">
        <f>VLOOKUP(Histo!D:D,BDD!B:L,11,FALSE)</f>
        <v>#N/A</v>
      </c>
      <c r="I200" s="84" t="e">
        <f>VLOOKUP(Histo!D:D,BDD!B:M,12,FALSE)</f>
        <v>#N/A</v>
      </c>
      <c r="J200" s="84"/>
      <c r="K200" s="83" t="e">
        <f>VLOOKUP(Histo!D:D,BDD!B:N,13,FALSE)</f>
        <v>#N/A</v>
      </c>
    </row>
    <row r="201" spans="1:11" x14ac:dyDescent="0.25">
      <c r="A201" s="70" t="str">
        <f>IF(COUNTIF(Histo!B$1:B201,Histo!B201)=1,MAX(A$1:A200)+1,"")</f>
        <v/>
      </c>
      <c r="B201" s="70">
        <f>Histo!B201</f>
        <v>0</v>
      </c>
      <c r="D201">
        <v>200</v>
      </c>
      <c r="G201" t="e">
        <f>VLOOKUP(Histo!D:D,BDD!B:L,11,FALSE)</f>
        <v>#N/A</v>
      </c>
      <c r="I201" s="84" t="e">
        <f>VLOOKUP(Histo!D:D,BDD!B:M,12,FALSE)</f>
        <v>#N/A</v>
      </c>
      <c r="J201" s="84"/>
      <c r="K201" s="83" t="e">
        <f>VLOOKUP(Histo!D:D,BDD!B:N,13,FALSE)</f>
        <v>#N/A</v>
      </c>
    </row>
    <row r="202" spans="1:11" x14ac:dyDescent="0.25">
      <c r="A202" s="70" t="str">
        <f>IF(COUNTIF(Histo!B$1:B202,Histo!B202)=1,MAX(A$1:A201)+1,"")</f>
        <v/>
      </c>
      <c r="B202" s="70">
        <f>Histo!B202</f>
        <v>0</v>
      </c>
      <c r="D202">
        <v>201</v>
      </c>
      <c r="G202" t="e">
        <f>VLOOKUP(Histo!D:D,BDD!B:L,11,FALSE)</f>
        <v>#N/A</v>
      </c>
      <c r="I202" s="84" t="e">
        <f>VLOOKUP(Histo!D:D,BDD!B:M,12,FALSE)</f>
        <v>#N/A</v>
      </c>
      <c r="J202" s="84"/>
      <c r="K202" s="83" t="e">
        <f>VLOOKUP(Histo!D:D,BDD!B:N,13,FALSE)</f>
        <v>#N/A</v>
      </c>
    </row>
    <row r="203" spans="1:11" x14ac:dyDescent="0.25">
      <c r="A203" s="70" t="str">
        <f>IF(COUNTIF(Histo!B$1:B203,Histo!B203)=1,MAX(A$1:A202)+1,"")</f>
        <v/>
      </c>
      <c r="B203" s="70">
        <f>Histo!B203</f>
        <v>0</v>
      </c>
      <c r="D203">
        <v>202</v>
      </c>
      <c r="G203" t="e">
        <f>VLOOKUP(Histo!D:D,BDD!B:L,11,FALSE)</f>
        <v>#N/A</v>
      </c>
      <c r="I203" s="84" t="e">
        <f>VLOOKUP(Histo!D:D,BDD!B:M,12,FALSE)</f>
        <v>#N/A</v>
      </c>
      <c r="J203" s="84"/>
      <c r="K203" s="83" t="e">
        <f>VLOOKUP(Histo!D:D,BDD!B:N,13,FALSE)</f>
        <v>#N/A</v>
      </c>
    </row>
    <row r="204" spans="1:11" x14ac:dyDescent="0.25">
      <c r="A204" s="70" t="str">
        <f>IF(COUNTIF(Histo!B$1:B204,Histo!B204)=1,MAX(A$1:A203)+1,"")</f>
        <v/>
      </c>
      <c r="B204" s="70">
        <f>Histo!B204</f>
        <v>0</v>
      </c>
      <c r="D204">
        <v>203</v>
      </c>
      <c r="G204" t="e">
        <f>VLOOKUP(Histo!D:D,BDD!B:L,11,FALSE)</f>
        <v>#N/A</v>
      </c>
      <c r="I204" s="84" t="e">
        <f>VLOOKUP(Histo!D:D,BDD!B:M,12,FALSE)</f>
        <v>#N/A</v>
      </c>
      <c r="J204" s="84"/>
      <c r="K204" s="83" t="e">
        <f>VLOOKUP(Histo!D:D,BDD!B:N,13,FALSE)</f>
        <v>#N/A</v>
      </c>
    </row>
    <row r="205" spans="1:11" x14ac:dyDescent="0.25">
      <c r="A205" s="70" t="str">
        <f>IF(COUNTIF(Histo!B$1:B205,Histo!B205)=1,MAX(A$1:A204)+1,"")</f>
        <v/>
      </c>
      <c r="B205" s="70">
        <f>Histo!B205</f>
        <v>0</v>
      </c>
      <c r="D205">
        <v>204</v>
      </c>
      <c r="G205" t="e">
        <f>VLOOKUP(Histo!D:D,BDD!B:L,11,FALSE)</f>
        <v>#N/A</v>
      </c>
      <c r="I205" s="84" t="e">
        <f>VLOOKUP(Histo!D:D,BDD!B:M,12,FALSE)</f>
        <v>#N/A</v>
      </c>
      <c r="J205" s="84"/>
      <c r="K205" s="83" t="e">
        <f>VLOOKUP(Histo!D:D,BDD!B:N,13,FALSE)</f>
        <v>#N/A</v>
      </c>
    </row>
    <row r="206" spans="1:11" x14ac:dyDescent="0.25">
      <c r="A206" s="70" t="str">
        <f>IF(COUNTIF(Histo!B$1:B206,Histo!B206)=1,MAX(A$1:A205)+1,"")</f>
        <v/>
      </c>
      <c r="B206" s="70">
        <f>Histo!B206</f>
        <v>0</v>
      </c>
      <c r="D206">
        <v>205</v>
      </c>
      <c r="G206" t="e">
        <f>VLOOKUP(Histo!D:D,BDD!B:L,11,FALSE)</f>
        <v>#N/A</v>
      </c>
      <c r="I206" s="84" t="e">
        <f>VLOOKUP(Histo!D:D,BDD!B:M,12,FALSE)</f>
        <v>#N/A</v>
      </c>
      <c r="J206" s="84"/>
      <c r="K206" s="83" t="e">
        <f>VLOOKUP(Histo!D:D,BDD!B:N,13,FALSE)</f>
        <v>#N/A</v>
      </c>
    </row>
    <row r="207" spans="1:11" x14ac:dyDescent="0.25">
      <c r="A207" s="70" t="str">
        <f>IF(COUNTIF(Histo!B$1:B207,Histo!B207)=1,MAX(A$1:A206)+1,"")</f>
        <v/>
      </c>
      <c r="B207" s="70">
        <f>Histo!B207</f>
        <v>0</v>
      </c>
      <c r="D207">
        <v>206</v>
      </c>
      <c r="G207" t="e">
        <f>VLOOKUP(Histo!D:D,BDD!B:L,11,FALSE)</f>
        <v>#N/A</v>
      </c>
      <c r="I207" s="84" t="e">
        <f>VLOOKUP(Histo!D:D,BDD!B:M,12,FALSE)</f>
        <v>#N/A</v>
      </c>
      <c r="J207" s="84"/>
      <c r="K207" s="83" t="e">
        <f>VLOOKUP(Histo!D:D,BDD!B:N,13,FALSE)</f>
        <v>#N/A</v>
      </c>
    </row>
    <row r="208" spans="1:11" x14ac:dyDescent="0.25">
      <c r="A208" s="70" t="str">
        <f>IF(COUNTIF(Histo!B$1:B208,Histo!B208)=1,MAX(A$1:A207)+1,"")</f>
        <v/>
      </c>
      <c r="B208" s="70">
        <f>Histo!B208</f>
        <v>0</v>
      </c>
      <c r="D208">
        <v>207</v>
      </c>
      <c r="G208" t="e">
        <f>VLOOKUP(Histo!D:D,BDD!B:L,11,FALSE)</f>
        <v>#N/A</v>
      </c>
      <c r="I208" s="84" t="e">
        <f>VLOOKUP(Histo!D:D,BDD!B:M,12,FALSE)</f>
        <v>#N/A</v>
      </c>
      <c r="J208" s="84"/>
      <c r="K208" s="83" t="e">
        <f>VLOOKUP(Histo!D:D,BDD!B:N,13,FALSE)</f>
        <v>#N/A</v>
      </c>
    </row>
    <row r="209" spans="1:11" x14ac:dyDescent="0.25">
      <c r="A209" s="70" t="str">
        <f>IF(COUNTIF(Histo!B$1:B209,Histo!B209)=1,MAX(A$1:A208)+1,"")</f>
        <v/>
      </c>
      <c r="B209" s="70">
        <f>Histo!B209</f>
        <v>0</v>
      </c>
      <c r="D209">
        <v>208</v>
      </c>
      <c r="G209" t="e">
        <f>VLOOKUP(Histo!D:D,BDD!B:L,11,FALSE)</f>
        <v>#N/A</v>
      </c>
      <c r="I209" s="84" t="e">
        <f>VLOOKUP(Histo!D:D,BDD!B:M,12,FALSE)</f>
        <v>#N/A</v>
      </c>
      <c r="J209" s="84"/>
      <c r="K209" s="83" t="e">
        <f>VLOOKUP(Histo!D:D,BDD!B:N,13,FALSE)</f>
        <v>#N/A</v>
      </c>
    </row>
    <row r="210" spans="1:11" x14ac:dyDescent="0.25">
      <c r="A210" s="70" t="str">
        <f>IF(COUNTIF(Histo!B$1:B210,Histo!B210)=1,MAX(A$1:A209)+1,"")</f>
        <v/>
      </c>
      <c r="B210" s="70">
        <f>Histo!B210</f>
        <v>0</v>
      </c>
      <c r="D210">
        <v>209</v>
      </c>
      <c r="G210" t="e">
        <f>VLOOKUP(Histo!D:D,BDD!B:L,11,FALSE)</f>
        <v>#N/A</v>
      </c>
      <c r="I210" s="84" t="e">
        <f>VLOOKUP(Histo!D:D,BDD!B:M,12,FALSE)</f>
        <v>#N/A</v>
      </c>
      <c r="J210" s="84"/>
      <c r="K210" s="83" t="e">
        <f>VLOOKUP(Histo!D:D,BDD!B:N,13,FALSE)</f>
        <v>#N/A</v>
      </c>
    </row>
    <row r="211" spans="1:11" x14ac:dyDescent="0.25">
      <c r="A211" s="70" t="str">
        <f>IF(COUNTIF(Histo!B$1:B211,Histo!B211)=1,MAX(A$1:A210)+1,"")</f>
        <v/>
      </c>
      <c r="B211" s="70">
        <f>Histo!B211</f>
        <v>0</v>
      </c>
      <c r="D211">
        <v>210</v>
      </c>
      <c r="G211" t="e">
        <f>VLOOKUP(Histo!D:D,BDD!B:L,11,FALSE)</f>
        <v>#N/A</v>
      </c>
      <c r="I211" s="84" t="e">
        <f>VLOOKUP(Histo!D:D,BDD!B:M,12,FALSE)</f>
        <v>#N/A</v>
      </c>
      <c r="J211" s="84"/>
      <c r="K211" s="83" t="e">
        <f>VLOOKUP(Histo!D:D,BDD!B:N,13,FALSE)</f>
        <v>#N/A</v>
      </c>
    </row>
    <row r="212" spans="1:11" x14ac:dyDescent="0.25">
      <c r="A212" s="70" t="str">
        <f>IF(COUNTIF(Histo!B$1:B212,Histo!B212)=1,MAX(A$1:A211)+1,"")</f>
        <v/>
      </c>
      <c r="B212" s="70">
        <f>Histo!B212</f>
        <v>0</v>
      </c>
      <c r="D212">
        <v>211</v>
      </c>
      <c r="G212" t="e">
        <f>VLOOKUP(Histo!D:D,BDD!B:L,11,FALSE)</f>
        <v>#N/A</v>
      </c>
      <c r="I212" s="84" t="e">
        <f>VLOOKUP(Histo!D:D,BDD!B:M,12,FALSE)</f>
        <v>#N/A</v>
      </c>
      <c r="J212" s="84"/>
      <c r="K212" s="83" t="e">
        <f>VLOOKUP(Histo!D:D,BDD!B:N,13,FALSE)</f>
        <v>#N/A</v>
      </c>
    </row>
    <row r="213" spans="1:11" x14ac:dyDescent="0.25">
      <c r="A213" s="70" t="str">
        <f>IF(COUNTIF(Histo!B$1:B213,Histo!B213)=1,MAX(A$1:A212)+1,"")</f>
        <v/>
      </c>
      <c r="B213" s="70">
        <f>Histo!B213</f>
        <v>0</v>
      </c>
      <c r="D213">
        <v>212</v>
      </c>
      <c r="G213" t="e">
        <f>VLOOKUP(Histo!D:D,BDD!B:L,11,FALSE)</f>
        <v>#N/A</v>
      </c>
      <c r="I213" s="84" t="e">
        <f>VLOOKUP(Histo!D:D,BDD!B:M,12,FALSE)</f>
        <v>#N/A</v>
      </c>
      <c r="J213" s="84"/>
      <c r="K213" s="83" t="e">
        <f>VLOOKUP(Histo!D:D,BDD!B:N,13,FALSE)</f>
        <v>#N/A</v>
      </c>
    </row>
    <row r="214" spans="1:11" x14ac:dyDescent="0.25">
      <c r="A214" s="70" t="str">
        <f>IF(COUNTIF(Histo!B$1:B214,Histo!B214)=1,MAX(A$1:A213)+1,"")</f>
        <v/>
      </c>
      <c r="B214" s="70">
        <f>Histo!B214</f>
        <v>0</v>
      </c>
      <c r="D214">
        <v>213</v>
      </c>
      <c r="G214" t="e">
        <f>VLOOKUP(Histo!D:D,BDD!B:L,11,FALSE)</f>
        <v>#N/A</v>
      </c>
      <c r="I214" s="84" t="e">
        <f>VLOOKUP(Histo!D:D,BDD!B:M,12,FALSE)</f>
        <v>#N/A</v>
      </c>
      <c r="J214" s="84"/>
      <c r="K214" s="83" t="e">
        <f>VLOOKUP(Histo!D:D,BDD!B:N,13,FALSE)</f>
        <v>#N/A</v>
      </c>
    </row>
    <row r="215" spans="1:11" x14ac:dyDescent="0.25">
      <c r="A215" s="70" t="str">
        <f>IF(COUNTIF(Histo!B$1:B215,Histo!B215)=1,MAX(A$1:A214)+1,"")</f>
        <v/>
      </c>
      <c r="B215" s="70">
        <f>Histo!B215</f>
        <v>0</v>
      </c>
      <c r="D215">
        <v>214</v>
      </c>
      <c r="G215" t="e">
        <f>VLOOKUP(Histo!D:D,BDD!B:L,11,FALSE)</f>
        <v>#N/A</v>
      </c>
      <c r="I215" s="84" t="e">
        <f>VLOOKUP(Histo!D:D,BDD!B:M,12,FALSE)</f>
        <v>#N/A</v>
      </c>
      <c r="J215" s="84"/>
      <c r="K215" s="83" t="e">
        <f>VLOOKUP(Histo!D:D,BDD!B:N,13,FALSE)</f>
        <v>#N/A</v>
      </c>
    </row>
    <row r="216" spans="1:11" x14ac:dyDescent="0.25">
      <c r="A216" s="70" t="str">
        <f>IF(COUNTIF(Histo!B$1:B216,Histo!B216)=1,MAX(A$1:A215)+1,"")</f>
        <v/>
      </c>
      <c r="B216" s="70">
        <f>Histo!B216</f>
        <v>0</v>
      </c>
      <c r="D216">
        <v>215</v>
      </c>
      <c r="G216" t="e">
        <f>VLOOKUP(Histo!D:D,BDD!B:L,11,FALSE)</f>
        <v>#N/A</v>
      </c>
      <c r="I216" s="84" t="e">
        <f>VLOOKUP(Histo!D:D,BDD!B:M,12,FALSE)</f>
        <v>#N/A</v>
      </c>
      <c r="J216" s="84"/>
      <c r="K216" s="83" t="e">
        <f>VLOOKUP(Histo!D:D,BDD!B:N,13,FALSE)</f>
        <v>#N/A</v>
      </c>
    </row>
    <row r="217" spans="1:11" x14ac:dyDescent="0.25">
      <c r="A217" s="70" t="str">
        <f>IF(COUNTIF(Histo!B$1:B217,Histo!B217)=1,MAX(A$1:A216)+1,"")</f>
        <v/>
      </c>
      <c r="B217" s="70">
        <f>Histo!B217</f>
        <v>0</v>
      </c>
      <c r="D217">
        <v>216</v>
      </c>
      <c r="G217" t="e">
        <f>VLOOKUP(Histo!D:D,BDD!B:L,11,FALSE)</f>
        <v>#N/A</v>
      </c>
      <c r="I217" s="84" t="e">
        <f>VLOOKUP(Histo!D:D,BDD!B:M,12,FALSE)</f>
        <v>#N/A</v>
      </c>
      <c r="J217" s="84"/>
      <c r="K217" s="83" t="e">
        <f>VLOOKUP(Histo!D:D,BDD!B:N,13,FALSE)</f>
        <v>#N/A</v>
      </c>
    </row>
    <row r="218" spans="1:11" x14ac:dyDescent="0.25">
      <c r="A218" s="70" t="str">
        <f>IF(COUNTIF(Histo!B$1:B218,Histo!B218)=1,MAX(A$1:A217)+1,"")</f>
        <v/>
      </c>
      <c r="B218" s="70">
        <f>Histo!B218</f>
        <v>0</v>
      </c>
      <c r="D218">
        <v>217</v>
      </c>
      <c r="G218" t="e">
        <f>VLOOKUP(Histo!D:D,BDD!B:L,11,FALSE)</f>
        <v>#N/A</v>
      </c>
      <c r="I218" s="84" t="e">
        <f>VLOOKUP(Histo!D:D,BDD!B:M,12,FALSE)</f>
        <v>#N/A</v>
      </c>
      <c r="J218" s="84"/>
      <c r="K218" s="83" t="e">
        <f>VLOOKUP(Histo!D:D,BDD!B:N,13,FALSE)</f>
        <v>#N/A</v>
      </c>
    </row>
    <row r="219" spans="1:11" x14ac:dyDescent="0.25">
      <c r="A219" s="70" t="str">
        <f>IF(COUNTIF(Histo!B$1:B219,Histo!B219)=1,MAX(A$1:A218)+1,"")</f>
        <v/>
      </c>
      <c r="B219" s="70">
        <f>Histo!B219</f>
        <v>0</v>
      </c>
      <c r="D219">
        <v>218</v>
      </c>
      <c r="G219" t="e">
        <f>VLOOKUP(Histo!D:D,BDD!B:L,11,FALSE)</f>
        <v>#N/A</v>
      </c>
      <c r="I219" s="84" t="e">
        <f>VLOOKUP(Histo!D:D,BDD!B:M,12,FALSE)</f>
        <v>#N/A</v>
      </c>
      <c r="J219" s="84"/>
      <c r="K219" s="83" t="e">
        <f>VLOOKUP(Histo!D:D,BDD!B:N,13,FALSE)</f>
        <v>#N/A</v>
      </c>
    </row>
    <row r="220" spans="1:11" x14ac:dyDescent="0.25">
      <c r="A220" s="70" t="str">
        <f>IF(COUNTIF(Histo!B$1:B220,Histo!B220)=1,MAX(A$1:A219)+1,"")</f>
        <v/>
      </c>
      <c r="B220" s="70">
        <f>Histo!B220</f>
        <v>0</v>
      </c>
      <c r="D220">
        <v>219</v>
      </c>
      <c r="G220" t="e">
        <f>VLOOKUP(Histo!D:D,BDD!B:L,11,FALSE)</f>
        <v>#N/A</v>
      </c>
      <c r="I220" s="84" t="e">
        <f>VLOOKUP(Histo!D:D,BDD!B:M,12,FALSE)</f>
        <v>#N/A</v>
      </c>
      <c r="J220" s="84"/>
      <c r="K220" s="83" t="e">
        <f>VLOOKUP(Histo!D:D,BDD!B:N,13,FALSE)</f>
        <v>#N/A</v>
      </c>
    </row>
    <row r="221" spans="1:11" x14ac:dyDescent="0.25">
      <c r="A221" s="70" t="str">
        <f>IF(COUNTIF(Histo!B$1:B221,Histo!B221)=1,MAX(A$1:A220)+1,"")</f>
        <v/>
      </c>
      <c r="B221" s="70">
        <f>Histo!B221</f>
        <v>0</v>
      </c>
      <c r="D221">
        <v>220</v>
      </c>
      <c r="G221" t="e">
        <f>VLOOKUP(Histo!D:D,BDD!B:L,11,FALSE)</f>
        <v>#N/A</v>
      </c>
      <c r="I221" s="84" t="e">
        <f>VLOOKUP(Histo!D:D,BDD!B:M,12,FALSE)</f>
        <v>#N/A</v>
      </c>
      <c r="J221" s="84"/>
      <c r="K221" s="83" t="e">
        <f>VLOOKUP(Histo!D:D,BDD!B:N,13,FALSE)</f>
        <v>#N/A</v>
      </c>
    </row>
    <row r="222" spans="1:11" x14ac:dyDescent="0.25">
      <c r="A222" s="70" t="str">
        <f>IF(COUNTIF(Histo!B$1:B222,Histo!B222)=1,MAX(A$1:A221)+1,"")</f>
        <v/>
      </c>
      <c r="B222" s="70">
        <f>Histo!B222</f>
        <v>0</v>
      </c>
      <c r="D222">
        <v>221</v>
      </c>
      <c r="G222" t="e">
        <f>VLOOKUP(Histo!D:D,BDD!B:L,11,FALSE)</f>
        <v>#N/A</v>
      </c>
      <c r="I222" s="84" t="e">
        <f>VLOOKUP(Histo!D:D,BDD!B:M,12,FALSE)</f>
        <v>#N/A</v>
      </c>
      <c r="J222" s="84"/>
      <c r="K222" s="83" t="e">
        <f>VLOOKUP(Histo!D:D,BDD!B:N,13,FALSE)</f>
        <v>#N/A</v>
      </c>
    </row>
    <row r="223" spans="1:11" x14ac:dyDescent="0.25">
      <c r="A223" s="70" t="str">
        <f>IF(COUNTIF(Histo!B$1:B223,Histo!B223)=1,MAX(A$1:A222)+1,"")</f>
        <v/>
      </c>
      <c r="B223" s="70">
        <f>Histo!B223</f>
        <v>0</v>
      </c>
      <c r="D223">
        <v>222</v>
      </c>
      <c r="G223" t="e">
        <f>VLOOKUP(Histo!D:D,BDD!B:L,11,FALSE)</f>
        <v>#N/A</v>
      </c>
      <c r="I223" s="84" t="e">
        <f>VLOOKUP(Histo!D:D,BDD!B:M,12,FALSE)</f>
        <v>#N/A</v>
      </c>
      <c r="J223" s="84"/>
      <c r="K223" s="83" t="e">
        <f>VLOOKUP(Histo!D:D,BDD!B:N,13,FALSE)</f>
        <v>#N/A</v>
      </c>
    </row>
    <row r="224" spans="1:11" x14ac:dyDescent="0.25">
      <c r="A224" s="70" t="str">
        <f>IF(COUNTIF(Histo!B$1:B224,Histo!B224)=1,MAX(A$1:A223)+1,"")</f>
        <v/>
      </c>
      <c r="B224" s="70">
        <f>Histo!B224</f>
        <v>0</v>
      </c>
      <c r="D224">
        <v>223</v>
      </c>
      <c r="G224" t="e">
        <f>VLOOKUP(Histo!D:D,BDD!B:L,11,FALSE)</f>
        <v>#N/A</v>
      </c>
      <c r="I224" s="84" t="e">
        <f>VLOOKUP(Histo!D:D,BDD!B:M,12,FALSE)</f>
        <v>#N/A</v>
      </c>
      <c r="J224" s="84"/>
      <c r="K224" s="83" t="e">
        <f>VLOOKUP(Histo!D:D,BDD!B:N,13,FALSE)</f>
        <v>#N/A</v>
      </c>
    </row>
    <row r="225" spans="1:11" x14ac:dyDescent="0.25">
      <c r="A225" s="70" t="str">
        <f>IF(COUNTIF(Histo!B$1:B225,Histo!B225)=1,MAX(A$1:A224)+1,"")</f>
        <v/>
      </c>
      <c r="B225" s="70">
        <f>Histo!B225</f>
        <v>0</v>
      </c>
      <c r="D225">
        <v>224</v>
      </c>
      <c r="G225" t="e">
        <f>VLOOKUP(Histo!D:D,BDD!B:L,11,FALSE)</f>
        <v>#N/A</v>
      </c>
      <c r="I225" s="84" t="e">
        <f>VLOOKUP(Histo!D:D,BDD!B:M,12,FALSE)</f>
        <v>#N/A</v>
      </c>
      <c r="J225" s="84"/>
      <c r="K225" s="83" t="e">
        <f>VLOOKUP(Histo!D:D,BDD!B:N,13,FALSE)</f>
        <v>#N/A</v>
      </c>
    </row>
    <row r="226" spans="1:11" x14ac:dyDescent="0.25">
      <c r="A226" s="70" t="str">
        <f>IF(COUNTIF(Histo!B$1:B226,Histo!B226)=1,MAX(A$1:A225)+1,"")</f>
        <v/>
      </c>
      <c r="B226" s="70">
        <f>Histo!B226</f>
        <v>0</v>
      </c>
      <c r="D226">
        <v>225</v>
      </c>
      <c r="G226" t="e">
        <f>VLOOKUP(Histo!D:D,BDD!B:L,11,FALSE)</f>
        <v>#N/A</v>
      </c>
      <c r="I226" s="84" t="e">
        <f>VLOOKUP(Histo!D:D,BDD!B:M,12,FALSE)</f>
        <v>#N/A</v>
      </c>
      <c r="J226" s="84"/>
      <c r="K226" s="83" t="e">
        <f>VLOOKUP(Histo!D:D,BDD!B:N,13,FALSE)</f>
        <v>#N/A</v>
      </c>
    </row>
    <row r="227" spans="1:11" x14ac:dyDescent="0.25">
      <c r="A227" s="70" t="str">
        <f>IF(COUNTIF(Histo!B$1:B227,Histo!B227)=1,MAX(A$1:A226)+1,"")</f>
        <v/>
      </c>
      <c r="B227" s="70">
        <f>Histo!B227</f>
        <v>0</v>
      </c>
      <c r="D227">
        <v>226</v>
      </c>
      <c r="G227" t="e">
        <f>VLOOKUP(Histo!D:D,BDD!B:L,11,FALSE)</f>
        <v>#N/A</v>
      </c>
      <c r="I227" s="84" t="e">
        <f>VLOOKUP(Histo!D:D,BDD!B:M,12,FALSE)</f>
        <v>#N/A</v>
      </c>
      <c r="J227" s="84"/>
      <c r="K227" s="83" t="e">
        <f>VLOOKUP(Histo!D:D,BDD!B:N,13,FALSE)</f>
        <v>#N/A</v>
      </c>
    </row>
    <row r="228" spans="1:11" x14ac:dyDescent="0.25">
      <c r="A228" s="70" t="str">
        <f>IF(COUNTIF(Histo!B$1:B228,Histo!B228)=1,MAX(A$1:A227)+1,"")</f>
        <v/>
      </c>
      <c r="B228" s="70">
        <f>Histo!B228</f>
        <v>0</v>
      </c>
      <c r="D228">
        <v>227</v>
      </c>
      <c r="G228" t="e">
        <f>VLOOKUP(Histo!D:D,BDD!B:L,11,FALSE)</f>
        <v>#N/A</v>
      </c>
      <c r="I228" s="84" t="e">
        <f>VLOOKUP(Histo!D:D,BDD!B:M,12,FALSE)</f>
        <v>#N/A</v>
      </c>
      <c r="J228" s="84"/>
      <c r="K228" s="83" t="e">
        <f>VLOOKUP(Histo!D:D,BDD!B:N,13,FALSE)</f>
        <v>#N/A</v>
      </c>
    </row>
    <row r="229" spans="1:11" x14ac:dyDescent="0.25">
      <c r="A229" s="70" t="str">
        <f>IF(COUNTIF(Histo!B$1:B229,Histo!B229)=1,MAX(A$1:A228)+1,"")</f>
        <v/>
      </c>
      <c r="B229" s="70">
        <f>Histo!B229</f>
        <v>0</v>
      </c>
      <c r="D229">
        <v>228</v>
      </c>
      <c r="G229" t="e">
        <f>VLOOKUP(Histo!D:D,BDD!B:L,11,FALSE)</f>
        <v>#N/A</v>
      </c>
      <c r="I229" s="84" t="e">
        <f>VLOOKUP(Histo!D:D,BDD!B:M,12,FALSE)</f>
        <v>#N/A</v>
      </c>
      <c r="J229" s="84"/>
      <c r="K229" s="83" t="e">
        <f>VLOOKUP(Histo!D:D,BDD!B:N,13,FALSE)</f>
        <v>#N/A</v>
      </c>
    </row>
    <row r="230" spans="1:11" x14ac:dyDescent="0.25">
      <c r="A230" s="70" t="str">
        <f>IF(COUNTIF(Histo!B$1:B230,Histo!B230)=1,MAX(A$1:A229)+1,"")</f>
        <v/>
      </c>
      <c r="B230" s="70">
        <f>Histo!B230</f>
        <v>0</v>
      </c>
      <c r="D230">
        <v>229</v>
      </c>
      <c r="G230" t="e">
        <f>VLOOKUP(Histo!D:D,BDD!B:L,11,FALSE)</f>
        <v>#N/A</v>
      </c>
      <c r="I230" s="84" t="e">
        <f>VLOOKUP(Histo!D:D,BDD!B:M,12,FALSE)</f>
        <v>#N/A</v>
      </c>
      <c r="J230" s="84"/>
      <c r="K230" s="83" t="e">
        <f>VLOOKUP(Histo!D:D,BDD!B:N,13,FALSE)</f>
        <v>#N/A</v>
      </c>
    </row>
    <row r="231" spans="1:11" x14ac:dyDescent="0.25">
      <c r="A231" s="70" t="str">
        <f>IF(COUNTIF(Histo!B$1:B231,Histo!B231)=1,MAX(A$1:A230)+1,"")</f>
        <v/>
      </c>
      <c r="B231" s="70">
        <f>Histo!B231</f>
        <v>0</v>
      </c>
      <c r="D231">
        <v>230</v>
      </c>
      <c r="G231" t="e">
        <f>VLOOKUP(Histo!D:D,BDD!B:L,11,FALSE)</f>
        <v>#N/A</v>
      </c>
      <c r="I231" s="84" t="e">
        <f>VLOOKUP(Histo!D:D,BDD!B:M,12,FALSE)</f>
        <v>#N/A</v>
      </c>
      <c r="J231" s="84"/>
      <c r="K231" s="83" t="e">
        <f>VLOOKUP(Histo!D:D,BDD!B:N,13,FALSE)</f>
        <v>#N/A</v>
      </c>
    </row>
    <row r="232" spans="1:11" x14ac:dyDescent="0.25">
      <c r="A232" s="70" t="str">
        <f>IF(COUNTIF(Histo!B$1:B232,Histo!B232)=1,MAX(A$1:A231)+1,"")</f>
        <v/>
      </c>
      <c r="B232" s="70">
        <f>Histo!B232</f>
        <v>0</v>
      </c>
      <c r="D232">
        <v>231</v>
      </c>
      <c r="G232" t="e">
        <f>VLOOKUP(Histo!D:D,BDD!B:L,11,FALSE)</f>
        <v>#N/A</v>
      </c>
      <c r="I232" s="84" t="e">
        <f>VLOOKUP(Histo!D:D,BDD!B:M,12,FALSE)</f>
        <v>#N/A</v>
      </c>
      <c r="J232" s="84"/>
      <c r="K232" s="83" t="e">
        <f>VLOOKUP(Histo!D:D,BDD!B:N,13,FALSE)</f>
        <v>#N/A</v>
      </c>
    </row>
    <row r="233" spans="1:11" x14ac:dyDescent="0.25">
      <c r="A233" s="70" t="str">
        <f>IF(COUNTIF(Histo!B$1:B233,Histo!B233)=1,MAX(A$1:A232)+1,"")</f>
        <v/>
      </c>
      <c r="B233" s="70">
        <f>Histo!B233</f>
        <v>0</v>
      </c>
      <c r="D233">
        <v>232</v>
      </c>
      <c r="G233" t="e">
        <f>VLOOKUP(Histo!D:D,BDD!B:L,11,FALSE)</f>
        <v>#N/A</v>
      </c>
      <c r="I233" s="84" t="e">
        <f>VLOOKUP(Histo!D:D,BDD!B:M,12,FALSE)</f>
        <v>#N/A</v>
      </c>
      <c r="J233" s="84"/>
      <c r="K233" s="83" t="e">
        <f>VLOOKUP(Histo!D:D,BDD!B:N,13,FALSE)</f>
        <v>#N/A</v>
      </c>
    </row>
    <row r="234" spans="1:11" x14ac:dyDescent="0.25">
      <c r="A234" s="70" t="str">
        <f>IF(COUNTIF(Histo!B$1:B234,Histo!B234)=1,MAX(A$1:A233)+1,"")</f>
        <v/>
      </c>
      <c r="B234" s="70">
        <f>Histo!B234</f>
        <v>0</v>
      </c>
      <c r="D234">
        <v>233</v>
      </c>
      <c r="G234" t="e">
        <f>VLOOKUP(Histo!D:D,BDD!B:L,11,FALSE)</f>
        <v>#N/A</v>
      </c>
      <c r="I234" s="84" t="e">
        <f>VLOOKUP(Histo!D:D,BDD!B:M,12,FALSE)</f>
        <v>#N/A</v>
      </c>
      <c r="J234" s="84"/>
      <c r="K234" s="83" t="e">
        <f>VLOOKUP(Histo!D:D,BDD!B:N,13,FALSE)</f>
        <v>#N/A</v>
      </c>
    </row>
    <row r="235" spans="1:11" x14ac:dyDescent="0.25">
      <c r="A235" s="70" t="str">
        <f>IF(COUNTIF(Histo!B$1:B235,Histo!B235)=1,MAX(A$1:A234)+1,"")</f>
        <v/>
      </c>
      <c r="B235" s="70">
        <f>Histo!B235</f>
        <v>0</v>
      </c>
      <c r="D235">
        <v>234</v>
      </c>
      <c r="G235" t="e">
        <f>VLOOKUP(Histo!D:D,BDD!B:L,11,FALSE)</f>
        <v>#N/A</v>
      </c>
      <c r="I235" s="84" t="e">
        <f>VLOOKUP(Histo!D:D,BDD!B:M,12,FALSE)</f>
        <v>#N/A</v>
      </c>
      <c r="J235" s="84"/>
      <c r="K235" s="83" t="e">
        <f>VLOOKUP(Histo!D:D,BDD!B:N,13,FALSE)</f>
        <v>#N/A</v>
      </c>
    </row>
    <row r="236" spans="1:11" x14ac:dyDescent="0.25">
      <c r="A236" s="70" t="str">
        <f>IF(COUNTIF(Histo!B$1:B236,Histo!B236)=1,MAX(A$1:A235)+1,"")</f>
        <v/>
      </c>
      <c r="B236" s="70">
        <f>Histo!B236</f>
        <v>0</v>
      </c>
      <c r="D236">
        <v>235</v>
      </c>
      <c r="G236" t="e">
        <f>VLOOKUP(Histo!D:D,BDD!B:L,11,FALSE)</f>
        <v>#N/A</v>
      </c>
      <c r="I236" s="84" t="e">
        <f>VLOOKUP(Histo!D:D,BDD!B:M,12,FALSE)</f>
        <v>#N/A</v>
      </c>
      <c r="J236" s="84"/>
      <c r="K236" s="83" t="e">
        <f>VLOOKUP(Histo!D:D,BDD!B:N,13,FALSE)</f>
        <v>#N/A</v>
      </c>
    </row>
    <row r="237" spans="1:11" x14ac:dyDescent="0.25">
      <c r="A237" s="70" t="str">
        <f>IF(COUNTIF(Histo!B$1:B237,Histo!B237)=1,MAX(A$1:A236)+1,"")</f>
        <v/>
      </c>
      <c r="B237" s="70">
        <f>Histo!B237</f>
        <v>0</v>
      </c>
      <c r="D237">
        <v>236</v>
      </c>
      <c r="G237" t="e">
        <f>VLOOKUP(Histo!D:D,BDD!B:L,11,FALSE)</f>
        <v>#N/A</v>
      </c>
      <c r="I237" s="84" t="e">
        <f>VLOOKUP(Histo!D:D,BDD!B:M,12,FALSE)</f>
        <v>#N/A</v>
      </c>
      <c r="J237" s="84"/>
      <c r="K237" s="83" t="e">
        <f>VLOOKUP(Histo!D:D,BDD!B:N,13,FALSE)</f>
        <v>#N/A</v>
      </c>
    </row>
    <row r="238" spans="1:11" x14ac:dyDescent="0.25">
      <c r="A238" s="70" t="str">
        <f>IF(COUNTIF(Histo!B$1:B238,Histo!B238)=1,MAX(A$1:A237)+1,"")</f>
        <v/>
      </c>
      <c r="B238" s="70">
        <f>Histo!B238</f>
        <v>0</v>
      </c>
      <c r="D238">
        <v>237</v>
      </c>
      <c r="G238" t="e">
        <f>VLOOKUP(Histo!D:D,BDD!B:L,11,FALSE)</f>
        <v>#N/A</v>
      </c>
      <c r="I238" s="84" t="e">
        <f>VLOOKUP(Histo!D:D,BDD!B:M,12,FALSE)</f>
        <v>#N/A</v>
      </c>
      <c r="J238" s="84"/>
      <c r="K238" s="83" t="e">
        <f>VLOOKUP(Histo!D:D,BDD!B:N,13,FALSE)</f>
        <v>#N/A</v>
      </c>
    </row>
    <row r="239" spans="1:11" x14ac:dyDescent="0.25">
      <c r="A239" s="70" t="str">
        <f>IF(COUNTIF(Histo!B$1:B239,Histo!B239)=1,MAX(A$1:A238)+1,"")</f>
        <v/>
      </c>
      <c r="B239" s="70">
        <f>Histo!B239</f>
        <v>0</v>
      </c>
      <c r="D239">
        <v>238</v>
      </c>
      <c r="G239" t="e">
        <f>VLOOKUP(Histo!D:D,BDD!B:L,11,FALSE)</f>
        <v>#N/A</v>
      </c>
      <c r="I239" s="84" t="e">
        <f>VLOOKUP(Histo!D:D,BDD!B:M,12,FALSE)</f>
        <v>#N/A</v>
      </c>
      <c r="J239" s="84"/>
      <c r="K239" s="83" t="e">
        <f>VLOOKUP(Histo!D:D,BDD!B:N,13,FALSE)</f>
        <v>#N/A</v>
      </c>
    </row>
    <row r="240" spans="1:11" x14ac:dyDescent="0.25">
      <c r="A240" s="70" t="str">
        <f>IF(COUNTIF(Histo!B$1:B240,Histo!B240)=1,MAX(A$1:A239)+1,"")</f>
        <v/>
      </c>
      <c r="B240" s="70">
        <f>Histo!B240</f>
        <v>0</v>
      </c>
      <c r="D240">
        <v>239</v>
      </c>
      <c r="G240" t="e">
        <f>VLOOKUP(Histo!D:D,BDD!B:L,11,FALSE)</f>
        <v>#N/A</v>
      </c>
      <c r="I240" s="84" t="e">
        <f>VLOOKUP(Histo!D:D,BDD!B:M,12,FALSE)</f>
        <v>#N/A</v>
      </c>
      <c r="J240" s="84"/>
      <c r="K240" s="83" t="e">
        <f>VLOOKUP(Histo!D:D,BDD!B:N,13,FALSE)</f>
        <v>#N/A</v>
      </c>
    </row>
    <row r="241" spans="1:11" x14ac:dyDescent="0.25">
      <c r="A241" s="70" t="str">
        <f>IF(COUNTIF(Histo!B$1:B241,Histo!B241)=1,MAX(A$1:A240)+1,"")</f>
        <v/>
      </c>
      <c r="B241" s="70">
        <f>Histo!B241</f>
        <v>0</v>
      </c>
      <c r="D241">
        <v>240</v>
      </c>
      <c r="G241" t="e">
        <f>VLOOKUP(Histo!D:D,BDD!B:L,11,FALSE)</f>
        <v>#N/A</v>
      </c>
      <c r="I241" s="84" t="e">
        <f>VLOOKUP(Histo!D:D,BDD!B:M,12,FALSE)</f>
        <v>#N/A</v>
      </c>
      <c r="J241" s="84"/>
      <c r="K241" s="83" t="e">
        <f>VLOOKUP(Histo!D:D,BDD!B:N,13,FALSE)</f>
        <v>#N/A</v>
      </c>
    </row>
    <row r="242" spans="1:11" x14ac:dyDescent="0.25">
      <c r="A242" s="70" t="str">
        <f>IF(COUNTIF(Histo!B$1:B242,Histo!B242)=1,MAX(A$1:A241)+1,"")</f>
        <v/>
      </c>
      <c r="B242" s="70">
        <f>Histo!B242</f>
        <v>0</v>
      </c>
      <c r="D242">
        <v>241</v>
      </c>
      <c r="G242" t="e">
        <f>VLOOKUP(Histo!D:D,BDD!B:L,11,FALSE)</f>
        <v>#N/A</v>
      </c>
      <c r="I242" s="84" t="e">
        <f>VLOOKUP(Histo!D:D,BDD!B:M,12,FALSE)</f>
        <v>#N/A</v>
      </c>
      <c r="J242" s="84"/>
      <c r="K242" s="83" t="e">
        <f>VLOOKUP(Histo!D:D,BDD!B:N,13,FALSE)</f>
        <v>#N/A</v>
      </c>
    </row>
    <row r="243" spans="1:11" x14ac:dyDescent="0.25">
      <c r="A243" s="70" t="str">
        <f>IF(COUNTIF(Histo!B$1:B243,Histo!B243)=1,MAX(A$1:A242)+1,"")</f>
        <v/>
      </c>
      <c r="B243" s="70">
        <f>Histo!B243</f>
        <v>0</v>
      </c>
      <c r="D243">
        <v>242</v>
      </c>
      <c r="G243" t="e">
        <f>VLOOKUP(Histo!D:D,BDD!B:L,11,FALSE)</f>
        <v>#N/A</v>
      </c>
      <c r="I243" s="84" t="e">
        <f>VLOOKUP(Histo!D:D,BDD!B:M,12,FALSE)</f>
        <v>#N/A</v>
      </c>
      <c r="J243" s="84"/>
      <c r="K243" s="83" t="e">
        <f>VLOOKUP(Histo!D:D,BDD!B:N,13,FALSE)</f>
        <v>#N/A</v>
      </c>
    </row>
    <row r="244" spans="1:11" x14ac:dyDescent="0.25">
      <c r="A244" s="70" t="str">
        <f>IF(COUNTIF(Histo!B$1:B244,Histo!B244)=1,MAX(A$1:A243)+1,"")</f>
        <v/>
      </c>
      <c r="B244" s="70">
        <f>Histo!B244</f>
        <v>0</v>
      </c>
      <c r="D244">
        <v>243</v>
      </c>
      <c r="G244" t="e">
        <f>VLOOKUP(Histo!D:D,BDD!B:L,11,FALSE)</f>
        <v>#N/A</v>
      </c>
      <c r="I244" s="84" t="e">
        <f>VLOOKUP(Histo!D:D,BDD!B:M,12,FALSE)</f>
        <v>#N/A</v>
      </c>
      <c r="J244" s="84"/>
      <c r="K244" s="83" t="e">
        <f>VLOOKUP(Histo!D:D,BDD!B:N,13,FALSE)</f>
        <v>#N/A</v>
      </c>
    </row>
    <row r="245" spans="1:11" x14ac:dyDescent="0.25">
      <c r="A245" s="70" t="str">
        <f>IF(COUNTIF(Histo!B$1:B245,Histo!B245)=1,MAX(A$1:A244)+1,"")</f>
        <v/>
      </c>
      <c r="B245" s="70">
        <f>Histo!B245</f>
        <v>0</v>
      </c>
      <c r="D245">
        <v>244</v>
      </c>
      <c r="G245" t="e">
        <f>VLOOKUP(Histo!D:D,BDD!B:L,11,FALSE)</f>
        <v>#N/A</v>
      </c>
      <c r="I245" s="84" t="e">
        <f>VLOOKUP(Histo!D:D,BDD!B:M,12,FALSE)</f>
        <v>#N/A</v>
      </c>
      <c r="J245" s="84"/>
      <c r="K245" s="83" t="e">
        <f>VLOOKUP(Histo!D:D,BDD!B:N,13,FALSE)</f>
        <v>#N/A</v>
      </c>
    </row>
    <row r="246" spans="1:11" x14ac:dyDescent="0.25">
      <c r="A246" s="70" t="str">
        <f>IF(COUNTIF(Histo!B$1:B246,Histo!B246)=1,MAX(A$1:A245)+1,"")</f>
        <v/>
      </c>
      <c r="B246" s="70">
        <f>Histo!B246</f>
        <v>0</v>
      </c>
      <c r="D246">
        <v>245</v>
      </c>
      <c r="G246" t="e">
        <f>VLOOKUP(Histo!D:D,BDD!B:L,11,FALSE)</f>
        <v>#N/A</v>
      </c>
      <c r="I246" s="84" t="e">
        <f>VLOOKUP(Histo!D:D,BDD!B:M,12,FALSE)</f>
        <v>#N/A</v>
      </c>
      <c r="J246" s="84"/>
      <c r="K246" s="83" t="e">
        <f>VLOOKUP(Histo!D:D,BDD!B:N,13,FALSE)</f>
        <v>#N/A</v>
      </c>
    </row>
    <row r="247" spans="1:11" x14ac:dyDescent="0.25">
      <c r="A247" s="70" t="str">
        <f>IF(COUNTIF(Histo!B$1:B247,Histo!B247)=1,MAX(A$1:A246)+1,"")</f>
        <v/>
      </c>
      <c r="B247" s="70">
        <f>Histo!B247</f>
        <v>0</v>
      </c>
      <c r="D247">
        <v>246</v>
      </c>
      <c r="G247" t="e">
        <f>VLOOKUP(Histo!D:D,BDD!B:L,11,FALSE)</f>
        <v>#N/A</v>
      </c>
      <c r="I247" s="84" t="e">
        <f>VLOOKUP(Histo!D:D,BDD!B:M,12,FALSE)</f>
        <v>#N/A</v>
      </c>
      <c r="J247" s="84"/>
      <c r="K247" s="83" t="e">
        <f>VLOOKUP(Histo!D:D,BDD!B:N,13,FALSE)</f>
        <v>#N/A</v>
      </c>
    </row>
    <row r="248" spans="1:11" x14ac:dyDescent="0.25">
      <c r="A248" s="70" t="str">
        <f>IF(COUNTIF(Histo!B$1:B248,Histo!B248)=1,MAX(A$1:A247)+1,"")</f>
        <v/>
      </c>
      <c r="B248" s="70">
        <f>Histo!B248</f>
        <v>0</v>
      </c>
      <c r="D248">
        <v>247</v>
      </c>
      <c r="G248" t="e">
        <f>VLOOKUP(Histo!D:D,BDD!B:L,11,FALSE)</f>
        <v>#N/A</v>
      </c>
      <c r="I248" s="84" t="e">
        <f>VLOOKUP(Histo!D:D,BDD!B:M,12,FALSE)</f>
        <v>#N/A</v>
      </c>
      <c r="J248" s="84"/>
      <c r="K248" s="83" t="e">
        <f>VLOOKUP(Histo!D:D,BDD!B:N,13,FALSE)</f>
        <v>#N/A</v>
      </c>
    </row>
    <row r="249" spans="1:11" x14ac:dyDescent="0.25">
      <c r="A249" s="70" t="str">
        <f>IF(COUNTIF(Histo!B$1:B249,Histo!B249)=1,MAX(A$1:A248)+1,"")</f>
        <v/>
      </c>
      <c r="B249" s="70">
        <f>Histo!B249</f>
        <v>0</v>
      </c>
      <c r="D249">
        <v>248</v>
      </c>
      <c r="G249" t="e">
        <f>VLOOKUP(Histo!D:D,BDD!B:L,11,FALSE)</f>
        <v>#N/A</v>
      </c>
      <c r="I249" s="84" t="e">
        <f>VLOOKUP(Histo!D:D,BDD!B:M,12,FALSE)</f>
        <v>#N/A</v>
      </c>
      <c r="J249" s="84"/>
      <c r="K249" s="83" t="e">
        <f>VLOOKUP(Histo!D:D,BDD!B:N,13,FALSE)</f>
        <v>#N/A</v>
      </c>
    </row>
    <row r="250" spans="1:11" x14ac:dyDescent="0.25">
      <c r="A250" s="70" t="str">
        <f>IF(COUNTIF(Histo!B$1:B250,Histo!B250)=1,MAX(A$1:A249)+1,"")</f>
        <v/>
      </c>
      <c r="B250" s="70">
        <f>Histo!B250</f>
        <v>0</v>
      </c>
      <c r="D250">
        <v>249</v>
      </c>
      <c r="G250" t="e">
        <f>VLOOKUP(Histo!D:D,BDD!B:L,11,FALSE)</f>
        <v>#N/A</v>
      </c>
      <c r="I250" s="84" t="e">
        <f>VLOOKUP(Histo!D:D,BDD!B:M,12,FALSE)</f>
        <v>#N/A</v>
      </c>
      <c r="J250" s="84"/>
      <c r="K250" s="83" t="e">
        <f>VLOOKUP(Histo!D:D,BDD!B:N,13,FALSE)</f>
        <v>#N/A</v>
      </c>
    </row>
    <row r="251" spans="1:11" x14ac:dyDescent="0.25">
      <c r="A251" s="70" t="str">
        <f>IF(COUNTIF(Histo!B$1:B251,Histo!B251)=1,MAX(A$1:A250)+1,"")</f>
        <v/>
      </c>
      <c r="B251" s="70">
        <f>Histo!B251</f>
        <v>0</v>
      </c>
      <c r="D251">
        <v>250</v>
      </c>
      <c r="G251" t="e">
        <f>VLOOKUP(Histo!D:D,BDD!B:L,11,FALSE)</f>
        <v>#N/A</v>
      </c>
      <c r="I251" s="84" t="e">
        <f>VLOOKUP(Histo!D:D,BDD!B:M,12,FALSE)</f>
        <v>#N/A</v>
      </c>
      <c r="J251" s="84"/>
      <c r="K251" s="83" t="e">
        <f>VLOOKUP(Histo!D:D,BDD!B:N,13,FALSE)</f>
        <v>#N/A</v>
      </c>
    </row>
    <row r="252" spans="1:11" x14ac:dyDescent="0.25">
      <c r="A252" s="70" t="str">
        <f>IF(COUNTIF(Histo!B$1:B252,Histo!B252)=1,MAX(A$1:A251)+1,"")</f>
        <v/>
      </c>
      <c r="B252" s="70">
        <f>Histo!B252</f>
        <v>0</v>
      </c>
      <c r="D252">
        <v>251</v>
      </c>
      <c r="G252" t="e">
        <f>VLOOKUP(Histo!D:D,BDD!B:L,11,FALSE)</f>
        <v>#N/A</v>
      </c>
      <c r="I252" s="84" t="e">
        <f>VLOOKUP(Histo!D:D,BDD!B:M,12,FALSE)</f>
        <v>#N/A</v>
      </c>
      <c r="J252" s="84"/>
      <c r="K252" s="83" t="e">
        <f>VLOOKUP(Histo!D:D,BDD!B:N,13,FALSE)</f>
        <v>#N/A</v>
      </c>
    </row>
    <row r="253" spans="1:11" x14ac:dyDescent="0.25">
      <c r="A253" s="70" t="str">
        <f>IF(COUNTIF(Histo!B$1:B253,Histo!B253)=1,MAX(A$1:A252)+1,"")</f>
        <v/>
      </c>
      <c r="B253" s="70">
        <f>Histo!B253</f>
        <v>0</v>
      </c>
      <c r="D253">
        <v>252</v>
      </c>
      <c r="G253" t="e">
        <f>VLOOKUP(Histo!D:D,BDD!B:L,11,FALSE)</f>
        <v>#N/A</v>
      </c>
      <c r="I253" s="84" t="e">
        <f>VLOOKUP(Histo!D:D,BDD!B:M,12,FALSE)</f>
        <v>#N/A</v>
      </c>
      <c r="J253" s="84"/>
      <c r="K253" s="83" t="e">
        <f>VLOOKUP(Histo!D:D,BDD!B:N,13,FALSE)</f>
        <v>#N/A</v>
      </c>
    </row>
    <row r="254" spans="1:11" x14ac:dyDescent="0.25">
      <c r="A254" s="70" t="str">
        <f>IF(COUNTIF(Histo!B$1:B254,Histo!B254)=1,MAX(A$1:A253)+1,"")</f>
        <v/>
      </c>
      <c r="B254" s="70">
        <f>Histo!B254</f>
        <v>0</v>
      </c>
      <c r="D254">
        <v>253</v>
      </c>
      <c r="G254" t="e">
        <f>VLOOKUP(Histo!D:D,BDD!B:L,11,FALSE)</f>
        <v>#N/A</v>
      </c>
      <c r="I254" s="84" t="e">
        <f>VLOOKUP(Histo!D:D,BDD!B:M,12,FALSE)</f>
        <v>#N/A</v>
      </c>
      <c r="J254" s="84"/>
      <c r="K254" s="83" t="e">
        <f>VLOOKUP(Histo!D:D,BDD!B:N,13,FALSE)</f>
        <v>#N/A</v>
      </c>
    </row>
    <row r="255" spans="1:11" x14ac:dyDescent="0.25">
      <c r="A255" s="70" t="str">
        <f>IF(COUNTIF(Histo!B$1:B255,Histo!B255)=1,MAX(A$1:A254)+1,"")</f>
        <v/>
      </c>
      <c r="B255" s="70">
        <f>Histo!B255</f>
        <v>0</v>
      </c>
      <c r="D255">
        <v>254</v>
      </c>
      <c r="G255" t="e">
        <f>VLOOKUP(Histo!D:D,BDD!B:L,11,FALSE)</f>
        <v>#N/A</v>
      </c>
      <c r="I255" s="84" t="e">
        <f>VLOOKUP(Histo!D:D,BDD!B:M,12,FALSE)</f>
        <v>#N/A</v>
      </c>
      <c r="J255" s="84"/>
      <c r="K255" s="83" t="e">
        <f>VLOOKUP(Histo!D:D,BDD!B:N,13,FALSE)</f>
        <v>#N/A</v>
      </c>
    </row>
    <row r="256" spans="1:11" x14ac:dyDescent="0.25">
      <c r="A256" s="70" t="str">
        <f>IF(COUNTIF(Histo!B$1:B256,Histo!B256)=1,MAX(A$1:A255)+1,"")</f>
        <v/>
      </c>
      <c r="B256" s="70">
        <f>Histo!B256</f>
        <v>0</v>
      </c>
      <c r="D256">
        <v>255</v>
      </c>
      <c r="G256" t="e">
        <f>VLOOKUP(Histo!D:D,BDD!B:L,11,FALSE)</f>
        <v>#N/A</v>
      </c>
      <c r="I256" s="84" t="e">
        <f>VLOOKUP(Histo!D:D,BDD!B:M,12,FALSE)</f>
        <v>#N/A</v>
      </c>
      <c r="J256" s="84"/>
      <c r="K256" s="83" t="e">
        <f>VLOOKUP(Histo!D:D,BDD!B:N,13,FALSE)</f>
        <v>#N/A</v>
      </c>
    </row>
    <row r="257" spans="1:11" x14ac:dyDescent="0.25">
      <c r="A257" s="70" t="str">
        <f>IF(COUNTIF(Histo!B$1:B257,Histo!B257)=1,MAX(A$1:A256)+1,"")</f>
        <v/>
      </c>
      <c r="B257" s="70">
        <f>Histo!B257</f>
        <v>0</v>
      </c>
      <c r="D257">
        <v>256</v>
      </c>
      <c r="G257" t="e">
        <f>VLOOKUP(Histo!D:D,BDD!B:L,11,FALSE)</f>
        <v>#N/A</v>
      </c>
      <c r="I257" s="84" t="e">
        <f>VLOOKUP(Histo!D:D,BDD!B:M,12,FALSE)</f>
        <v>#N/A</v>
      </c>
      <c r="J257" s="84"/>
      <c r="K257" s="83" t="e">
        <f>VLOOKUP(Histo!D:D,BDD!B:N,13,FALSE)</f>
        <v>#N/A</v>
      </c>
    </row>
    <row r="258" spans="1:11" x14ac:dyDescent="0.25">
      <c r="A258" s="70" t="str">
        <f>IF(COUNTIF(Histo!B$1:B258,Histo!B258)=1,MAX(A$1:A257)+1,"")</f>
        <v/>
      </c>
      <c r="B258" s="70">
        <f>Histo!B258</f>
        <v>0</v>
      </c>
      <c r="D258">
        <v>257</v>
      </c>
      <c r="G258" t="e">
        <f>VLOOKUP(Histo!D:D,BDD!B:L,11,FALSE)</f>
        <v>#N/A</v>
      </c>
      <c r="I258" s="84" t="e">
        <f>VLOOKUP(Histo!D:D,BDD!B:M,12,FALSE)</f>
        <v>#N/A</v>
      </c>
      <c r="J258" s="84"/>
      <c r="K258" s="83" t="e">
        <f>VLOOKUP(Histo!D:D,BDD!B:N,13,FALSE)</f>
        <v>#N/A</v>
      </c>
    </row>
    <row r="259" spans="1:11" x14ac:dyDescent="0.25">
      <c r="A259" s="70" t="str">
        <f>IF(COUNTIF(Histo!B$1:B259,Histo!B259)=1,MAX(A$1:A258)+1,"")</f>
        <v/>
      </c>
      <c r="B259" s="70">
        <f>Histo!B259</f>
        <v>0</v>
      </c>
      <c r="D259">
        <v>258</v>
      </c>
      <c r="G259" t="e">
        <f>VLOOKUP(Histo!D:D,BDD!B:L,11,FALSE)</f>
        <v>#N/A</v>
      </c>
      <c r="I259" s="84" t="e">
        <f>VLOOKUP(Histo!D:D,BDD!B:M,12,FALSE)</f>
        <v>#N/A</v>
      </c>
      <c r="J259" s="84"/>
      <c r="K259" s="83" t="e">
        <f>VLOOKUP(Histo!D:D,BDD!B:N,13,FALSE)</f>
        <v>#N/A</v>
      </c>
    </row>
    <row r="260" spans="1:11" x14ac:dyDescent="0.25">
      <c r="A260" s="70" t="str">
        <f>IF(COUNTIF(Histo!B$1:B260,Histo!B260)=1,MAX(A$1:A259)+1,"")</f>
        <v/>
      </c>
      <c r="B260" s="70">
        <f>Histo!B260</f>
        <v>0</v>
      </c>
      <c r="D260">
        <v>259</v>
      </c>
      <c r="G260" t="e">
        <f>VLOOKUP(Histo!D:D,BDD!B:L,11,FALSE)</f>
        <v>#N/A</v>
      </c>
      <c r="I260" s="84" t="e">
        <f>VLOOKUP(Histo!D:D,BDD!B:M,12,FALSE)</f>
        <v>#N/A</v>
      </c>
      <c r="J260" s="84"/>
      <c r="K260" s="83" t="e">
        <f>VLOOKUP(Histo!D:D,BDD!B:N,13,FALSE)</f>
        <v>#N/A</v>
      </c>
    </row>
    <row r="261" spans="1:11" x14ac:dyDescent="0.25">
      <c r="A261" s="70" t="str">
        <f>IF(COUNTIF(Histo!B$1:B261,Histo!B261)=1,MAX(A$1:A260)+1,"")</f>
        <v/>
      </c>
      <c r="B261" s="70">
        <f>Histo!B261</f>
        <v>0</v>
      </c>
      <c r="D261">
        <v>260</v>
      </c>
      <c r="G261" t="e">
        <f>VLOOKUP(Histo!D:D,BDD!B:L,11,FALSE)</f>
        <v>#N/A</v>
      </c>
      <c r="I261" s="84" t="e">
        <f>VLOOKUP(Histo!D:D,BDD!B:M,12,FALSE)</f>
        <v>#N/A</v>
      </c>
      <c r="J261" s="84"/>
      <c r="K261" s="83" t="e">
        <f>VLOOKUP(Histo!D:D,BDD!B:N,13,FALSE)</f>
        <v>#N/A</v>
      </c>
    </row>
    <row r="262" spans="1:11" x14ac:dyDescent="0.25">
      <c r="A262" s="70" t="str">
        <f>IF(COUNTIF(Histo!B$1:B262,Histo!B262)=1,MAX(A$1:A261)+1,"")</f>
        <v/>
      </c>
      <c r="B262" s="70">
        <f>Histo!B262</f>
        <v>0</v>
      </c>
      <c r="D262">
        <v>261</v>
      </c>
      <c r="G262" t="e">
        <f>VLOOKUP(Histo!D:D,BDD!B:L,11,FALSE)</f>
        <v>#N/A</v>
      </c>
      <c r="I262" s="84" t="e">
        <f>VLOOKUP(Histo!D:D,BDD!B:M,12,FALSE)</f>
        <v>#N/A</v>
      </c>
      <c r="J262" s="84"/>
      <c r="K262" s="83" t="e">
        <f>VLOOKUP(Histo!D:D,BDD!B:N,13,FALSE)</f>
        <v>#N/A</v>
      </c>
    </row>
    <row r="263" spans="1:11" x14ac:dyDescent="0.25">
      <c r="A263" s="70" t="str">
        <f>IF(COUNTIF(Histo!B$1:B263,Histo!B263)=1,MAX(A$1:A262)+1,"")</f>
        <v/>
      </c>
      <c r="B263" s="70">
        <f>Histo!B263</f>
        <v>0</v>
      </c>
      <c r="D263">
        <v>262</v>
      </c>
      <c r="G263" t="e">
        <f>VLOOKUP(Histo!D:D,BDD!B:L,11,FALSE)</f>
        <v>#N/A</v>
      </c>
      <c r="I263" s="84" t="e">
        <f>VLOOKUP(Histo!D:D,BDD!B:M,12,FALSE)</f>
        <v>#N/A</v>
      </c>
      <c r="J263" s="84"/>
      <c r="K263" s="83" t="e">
        <f>VLOOKUP(Histo!D:D,BDD!B:N,13,FALSE)</f>
        <v>#N/A</v>
      </c>
    </row>
    <row r="264" spans="1:11" x14ac:dyDescent="0.25">
      <c r="A264" s="70" t="str">
        <f>IF(COUNTIF(Histo!B$1:B264,Histo!B264)=1,MAX(A$1:A263)+1,"")</f>
        <v/>
      </c>
      <c r="B264" s="70">
        <f>Histo!B264</f>
        <v>0</v>
      </c>
      <c r="D264">
        <v>263</v>
      </c>
      <c r="G264" t="e">
        <f>VLOOKUP(Histo!D:D,BDD!B:L,11,FALSE)</f>
        <v>#N/A</v>
      </c>
      <c r="I264" s="84" t="e">
        <f>VLOOKUP(Histo!D:D,BDD!B:M,12,FALSE)</f>
        <v>#N/A</v>
      </c>
      <c r="J264" s="84"/>
      <c r="K264" s="83" t="e">
        <f>VLOOKUP(Histo!D:D,BDD!B:N,13,FALSE)</f>
        <v>#N/A</v>
      </c>
    </row>
    <row r="265" spans="1:11" x14ac:dyDescent="0.25">
      <c r="A265" s="70" t="str">
        <f>IF(COUNTIF(Histo!B$1:B265,Histo!B265)=1,MAX(A$1:A264)+1,"")</f>
        <v/>
      </c>
      <c r="B265" s="70">
        <f>Histo!B265</f>
        <v>0</v>
      </c>
      <c r="D265">
        <v>264</v>
      </c>
      <c r="G265" t="e">
        <f>VLOOKUP(Histo!D:D,BDD!B:L,11,FALSE)</f>
        <v>#N/A</v>
      </c>
      <c r="I265" s="84" t="e">
        <f>VLOOKUP(Histo!D:D,BDD!B:M,12,FALSE)</f>
        <v>#N/A</v>
      </c>
      <c r="J265" s="84"/>
      <c r="K265" s="83" t="e">
        <f>VLOOKUP(Histo!D:D,BDD!B:N,13,FALSE)</f>
        <v>#N/A</v>
      </c>
    </row>
    <row r="266" spans="1:11" x14ac:dyDescent="0.25">
      <c r="A266" s="70" t="str">
        <f>IF(COUNTIF(Histo!B$1:B266,Histo!B266)=1,MAX(A$1:A265)+1,"")</f>
        <v/>
      </c>
      <c r="B266" s="70">
        <f>Histo!B266</f>
        <v>0</v>
      </c>
      <c r="D266">
        <v>265</v>
      </c>
      <c r="G266" t="e">
        <f>VLOOKUP(Histo!D:D,BDD!B:L,11,FALSE)</f>
        <v>#N/A</v>
      </c>
      <c r="I266" s="84" t="e">
        <f>VLOOKUP(Histo!D:D,BDD!B:M,12,FALSE)</f>
        <v>#N/A</v>
      </c>
      <c r="J266" s="84"/>
      <c r="K266" s="83" t="e">
        <f>VLOOKUP(Histo!D:D,BDD!B:N,13,FALSE)</f>
        <v>#N/A</v>
      </c>
    </row>
    <row r="267" spans="1:11" x14ac:dyDescent="0.25">
      <c r="A267" s="70" t="str">
        <f>IF(COUNTIF(Histo!B$1:B267,Histo!B267)=1,MAX(A$1:A266)+1,"")</f>
        <v/>
      </c>
      <c r="B267" s="70">
        <f>Histo!B267</f>
        <v>0</v>
      </c>
      <c r="D267">
        <v>266</v>
      </c>
      <c r="G267" t="e">
        <f>VLOOKUP(Histo!D:D,BDD!B:L,11,FALSE)</f>
        <v>#N/A</v>
      </c>
      <c r="I267" s="84" t="e">
        <f>VLOOKUP(Histo!D:D,BDD!B:M,12,FALSE)</f>
        <v>#N/A</v>
      </c>
      <c r="J267" s="84"/>
      <c r="K267" s="83" t="e">
        <f>VLOOKUP(Histo!D:D,BDD!B:N,13,FALSE)</f>
        <v>#N/A</v>
      </c>
    </row>
    <row r="268" spans="1:11" x14ac:dyDescent="0.25">
      <c r="A268" s="70" t="str">
        <f>IF(COUNTIF(Histo!B$1:B268,Histo!B268)=1,MAX(A$1:A267)+1,"")</f>
        <v/>
      </c>
      <c r="B268" s="70">
        <f>Histo!B268</f>
        <v>0</v>
      </c>
      <c r="D268">
        <v>267</v>
      </c>
      <c r="G268" t="e">
        <f>VLOOKUP(Histo!D:D,BDD!B:L,11,FALSE)</f>
        <v>#N/A</v>
      </c>
      <c r="I268" s="84" t="e">
        <f>VLOOKUP(Histo!D:D,BDD!B:M,12,FALSE)</f>
        <v>#N/A</v>
      </c>
      <c r="J268" s="84"/>
      <c r="K268" s="83" t="e">
        <f>VLOOKUP(Histo!D:D,BDD!B:N,13,FALSE)</f>
        <v>#N/A</v>
      </c>
    </row>
    <row r="269" spans="1:11" x14ac:dyDescent="0.25">
      <c r="A269" s="70" t="str">
        <f>IF(COUNTIF(Histo!B$1:B269,Histo!B269)=1,MAX(A$1:A268)+1,"")</f>
        <v/>
      </c>
      <c r="B269" s="70">
        <f>Histo!B269</f>
        <v>0</v>
      </c>
      <c r="D269">
        <v>268</v>
      </c>
      <c r="G269" t="e">
        <f>VLOOKUP(Histo!D:D,BDD!B:L,11,FALSE)</f>
        <v>#N/A</v>
      </c>
      <c r="I269" s="84" t="e">
        <f>VLOOKUP(Histo!D:D,BDD!B:M,12,FALSE)</f>
        <v>#N/A</v>
      </c>
      <c r="J269" s="84"/>
      <c r="K269" s="83" t="e">
        <f>VLOOKUP(Histo!D:D,BDD!B:N,13,FALSE)</f>
        <v>#N/A</v>
      </c>
    </row>
    <row r="270" spans="1:11" x14ac:dyDescent="0.25">
      <c r="A270" s="70" t="str">
        <f>IF(COUNTIF(Histo!B$1:B270,Histo!B270)=1,MAX(A$1:A269)+1,"")</f>
        <v/>
      </c>
      <c r="B270" s="70">
        <f>Histo!B270</f>
        <v>0</v>
      </c>
      <c r="D270">
        <v>269</v>
      </c>
      <c r="G270" t="e">
        <f>VLOOKUP(Histo!D:D,BDD!B:L,11,FALSE)</f>
        <v>#N/A</v>
      </c>
      <c r="I270" s="84" t="e">
        <f>VLOOKUP(Histo!D:D,BDD!B:M,12,FALSE)</f>
        <v>#N/A</v>
      </c>
      <c r="J270" s="84"/>
      <c r="K270" s="83" t="e">
        <f>VLOOKUP(Histo!D:D,BDD!B:N,13,FALSE)</f>
        <v>#N/A</v>
      </c>
    </row>
    <row r="271" spans="1:11" x14ac:dyDescent="0.25">
      <c r="A271" s="70" t="str">
        <f>IF(COUNTIF(Histo!B$1:B271,Histo!B271)=1,MAX(A$1:A270)+1,"")</f>
        <v/>
      </c>
      <c r="B271" s="70">
        <f>Histo!B271</f>
        <v>0</v>
      </c>
      <c r="D271">
        <v>270</v>
      </c>
      <c r="G271" t="e">
        <f>VLOOKUP(Histo!D:D,BDD!B:L,11,FALSE)</f>
        <v>#N/A</v>
      </c>
      <c r="I271" s="84" t="e">
        <f>VLOOKUP(Histo!D:D,BDD!B:M,12,FALSE)</f>
        <v>#N/A</v>
      </c>
      <c r="J271" s="84"/>
      <c r="K271" s="83" t="e">
        <f>VLOOKUP(Histo!D:D,BDD!B:N,13,FALSE)</f>
        <v>#N/A</v>
      </c>
    </row>
    <row r="272" spans="1:11" x14ac:dyDescent="0.25">
      <c r="A272" s="70" t="str">
        <f>IF(COUNTIF(Histo!B$1:B272,Histo!B272)=1,MAX(A$1:A271)+1,"")</f>
        <v/>
      </c>
      <c r="B272" s="70">
        <f>Histo!B272</f>
        <v>0</v>
      </c>
      <c r="D272">
        <v>271</v>
      </c>
      <c r="G272" t="e">
        <f>VLOOKUP(Histo!D:D,BDD!B:L,11,FALSE)</f>
        <v>#N/A</v>
      </c>
      <c r="I272" s="84" t="e">
        <f>VLOOKUP(Histo!D:D,BDD!B:M,12,FALSE)</f>
        <v>#N/A</v>
      </c>
      <c r="J272" s="84"/>
      <c r="K272" s="83" t="e">
        <f>VLOOKUP(Histo!D:D,BDD!B:N,13,FALSE)</f>
        <v>#N/A</v>
      </c>
    </row>
    <row r="273" spans="1:11" x14ac:dyDescent="0.25">
      <c r="A273" s="70" t="str">
        <f>IF(COUNTIF(Histo!B$1:B273,Histo!B273)=1,MAX(A$1:A272)+1,"")</f>
        <v/>
      </c>
      <c r="B273" s="70">
        <f>Histo!B273</f>
        <v>0</v>
      </c>
      <c r="D273">
        <v>272</v>
      </c>
      <c r="G273" t="e">
        <f>VLOOKUP(Histo!D:D,BDD!B:L,11,FALSE)</f>
        <v>#N/A</v>
      </c>
      <c r="I273" s="84" t="e">
        <f>VLOOKUP(Histo!D:D,BDD!B:M,12,FALSE)</f>
        <v>#N/A</v>
      </c>
      <c r="J273" s="84"/>
      <c r="K273" s="83" t="e">
        <f>VLOOKUP(Histo!D:D,BDD!B:N,13,FALSE)</f>
        <v>#N/A</v>
      </c>
    </row>
    <row r="274" spans="1:11" x14ac:dyDescent="0.25">
      <c r="A274" s="70" t="str">
        <f>IF(COUNTIF(Histo!B$1:B274,Histo!B274)=1,MAX(A$1:A273)+1,"")</f>
        <v/>
      </c>
      <c r="B274" s="70">
        <f>Histo!B274</f>
        <v>0</v>
      </c>
      <c r="D274">
        <v>273</v>
      </c>
      <c r="G274" t="e">
        <f>VLOOKUP(Histo!D:D,BDD!B:L,11,FALSE)</f>
        <v>#N/A</v>
      </c>
      <c r="I274" s="84" t="e">
        <f>VLOOKUP(Histo!D:D,BDD!B:M,12,FALSE)</f>
        <v>#N/A</v>
      </c>
      <c r="J274" s="84"/>
      <c r="K274" s="83" t="e">
        <f>VLOOKUP(Histo!D:D,BDD!B:N,13,FALSE)</f>
        <v>#N/A</v>
      </c>
    </row>
    <row r="275" spans="1:11" x14ac:dyDescent="0.25">
      <c r="A275" s="70" t="str">
        <f>IF(COUNTIF(Histo!B$1:B275,Histo!B275)=1,MAX(A$1:A274)+1,"")</f>
        <v/>
      </c>
      <c r="B275" s="70">
        <f>Histo!B275</f>
        <v>0</v>
      </c>
      <c r="D275">
        <v>274</v>
      </c>
      <c r="G275" t="e">
        <f>VLOOKUP(Histo!D:D,BDD!B:L,11,FALSE)</f>
        <v>#N/A</v>
      </c>
      <c r="I275" s="84" t="e">
        <f>VLOOKUP(Histo!D:D,BDD!B:M,12,FALSE)</f>
        <v>#N/A</v>
      </c>
      <c r="J275" s="84"/>
      <c r="K275" s="83" t="e">
        <f>VLOOKUP(Histo!D:D,BDD!B:N,13,FALSE)</f>
        <v>#N/A</v>
      </c>
    </row>
    <row r="276" spans="1:11" x14ac:dyDescent="0.25">
      <c r="A276" s="70" t="str">
        <f>IF(COUNTIF(Histo!B$1:B276,Histo!B276)=1,MAX(A$1:A275)+1,"")</f>
        <v/>
      </c>
      <c r="B276" s="70">
        <f>Histo!B276</f>
        <v>0</v>
      </c>
      <c r="D276">
        <v>275</v>
      </c>
      <c r="G276" t="e">
        <f>VLOOKUP(Histo!D:D,BDD!B:L,11,FALSE)</f>
        <v>#N/A</v>
      </c>
      <c r="I276" s="84" t="e">
        <f>VLOOKUP(Histo!D:D,BDD!B:M,12,FALSE)</f>
        <v>#N/A</v>
      </c>
      <c r="J276" s="84"/>
      <c r="K276" s="83" t="e">
        <f>VLOOKUP(Histo!D:D,BDD!B:N,13,FALSE)</f>
        <v>#N/A</v>
      </c>
    </row>
    <row r="277" spans="1:11" x14ac:dyDescent="0.25">
      <c r="A277" s="70" t="str">
        <f>IF(COUNTIF(Histo!B$1:B277,Histo!B277)=1,MAX(A$1:A276)+1,"")</f>
        <v/>
      </c>
      <c r="B277" s="70">
        <f>Histo!B277</f>
        <v>0</v>
      </c>
      <c r="D277">
        <v>276</v>
      </c>
      <c r="G277" t="e">
        <f>VLOOKUP(Histo!D:D,BDD!B:L,11,FALSE)</f>
        <v>#N/A</v>
      </c>
      <c r="I277" s="84" t="e">
        <f>VLOOKUP(Histo!D:D,BDD!B:M,12,FALSE)</f>
        <v>#N/A</v>
      </c>
      <c r="J277" s="84"/>
      <c r="K277" s="83" t="e">
        <f>VLOOKUP(Histo!D:D,BDD!B:N,13,FALSE)</f>
        <v>#N/A</v>
      </c>
    </row>
    <row r="278" spans="1:11" x14ac:dyDescent="0.25">
      <c r="A278" s="70" t="str">
        <f>IF(COUNTIF(Histo!B$1:B278,Histo!B278)=1,MAX(A$1:A277)+1,"")</f>
        <v/>
      </c>
      <c r="B278" s="70">
        <f>Histo!B278</f>
        <v>0</v>
      </c>
      <c r="D278">
        <v>277</v>
      </c>
      <c r="G278" t="e">
        <f>VLOOKUP(Histo!D:D,BDD!B:L,11,FALSE)</f>
        <v>#N/A</v>
      </c>
      <c r="I278" s="84" t="e">
        <f>VLOOKUP(Histo!D:D,BDD!B:M,12,FALSE)</f>
        <v>#N/A</v>
      </c>
      <c r="J278" s="84"/>
      <c r="K278" s="83" t="e">
        <f>VLOOKUP(Histo!D:D,BDD!B:N,13,FALSE)</f>
        <v>#N/A</v>
      </c>
    </row>
    <row r="279" spans="1:11" x14ac:dyDescent="0.25">
      <c r="A279" s="70" t="str">
        <f>IF(COUNTIF(Histo!B$1:B279,Histo!B279)=1,MAX(A$1:A278)+1,"")</f>
        <v/>
      </c>
      <c r="B279" s="70">
        <f>Histo!B279</f>
        <v>0</v>
      </c>
      <c r="D279">
        <v>278</v>
      </c>
      <c r="G279" t="e">
        <f>VLOOKUP(Histo!D:D,BDD!B:L,11,FALSE)</f>
        <v>#N/A</v>
      </c>
      <c r="I279" s="84" t="e">
        <f>VLOOKUP(Histo!D:D,BDD!B:M,12,FALSE)</f>
        <v>#N/A</v>
      </c>
      <c r="J279" s="84"/>
      <c r="K279" s="83" t="e">
        <f>VLOOKUP(Histo!D:D,BDD!B:N,13,FALSE)</f>
        <v>#N/A</v>
      </c>
    </row>
    <row r="280" spans="1:11" x14ac:dyDescent="0.25">
      <c r="A280" s="70" t="str">
        <f>IF(COUNTIF(Histo!B$1:B280,Histo!B280)=1,MAX(A$1:A279)+1,"")</f>
        <v/>
      </c>
      <c r="B280" s="70">
        <f>Histo!B280</f>
        <v>0</v>
      </c>
      <c r="D280">
        <v>279</v>
      </c>
      <c r="G280" t="e">
        <f>VLOOKUP(Histo!D:D,BDD!B:L,11,FALSE)</f>
        <v>#N/A</v>
      </c>
      <c r="I280" s="84" t="e">
        <f>VLOOKUP(Histo!D:D,BDD!B:M,12,FALSE)</f>
        <v>#N/A</v>
      </c>
      <c r="J280" s="84"/>
      <c r="K280" s="83" t="e">
        <f>VLOOKUP(Histo!D:D,BDD!B:N,13,FALSE)</f>
        <v>#N/A</v>
      </c>
    </row>
    <row r="281" spans="1:11" x14ac:dyDescent="0.25">
      <c r="A281" s="70" t="str">
        <f>IF(COUNTIF(Histo!B$1:B281,Histo!B281)=1,MAX(A$1:A280)+1,"")</f>
        <v/>
      </c>
      <c r="B281" s="70">
        <f>Histo!B281</f>
        <v>0</v>
      </c>
      <c r="D281">
        <v>280</v>
      </c>
      <c r="G281" t="e">
        <f>VLOOKUP(Histo!D:D,BDD!B:L,11,FALSE)</f>
        <v>#N/A</v>
      </c>
      <c r="I281" s="84" t="e">
        <f>VLOOKUP(Histo!D:D,BDD!B:M,12,FALSE)</f>
        <v>#N/A</v>
      </c>
      <c r="J281" s="84"/>
      <c r="K281" s="83" t="e">
        <f>VLOOKUP(Histo!D:D,BDD!B:N,13,FALSE)</f>
        <v>#N/A</v>
      </c>
    </row>
    <row r="282" spans="1:11" x14ac:dyDescent="0.25">
      <c r="A282" s="70" t="str">
        <f>IF(COUNTIF(Histo!B$1:B282,Histo!B282)=1,MAX(A$1:A281)+1,"")</f>
        <v/>
      </c>
      <c r="B282" s="70">
        <f>Histo!B282</f>
        <v>0</v>
      </c>
      <c r="D282">
        <v>281</v>
      </c>
      <c r="G282" t="e">
        <f>VLOOKUP(Histo!D:D,BDD!B:L,11,FALSE)</f>
        <v>#N/A</v>
      </c>
      <c r="I282" s="84" t="e">
        <f>VLOOKUP(Histo!D:D,BDD!B:M,12,FALSE)</f>
        <v>#N/A</v>
      </c>
      <c r="J282" s="84"/>
      <c r="K282" s="83" t="e">
        <f>VLOOKUP(Histo!D:D,BDD!B:N,13,FALSE)</f>
        <v>#N/A</v>
      </c>
    </row>
    <row r="283" spans="1:11" x14ac:dyDescent="0.25">
      <c r="A283" s="70" t="str">
        <f>IF(COUNTIF(Histo!B$1:B283,Histo!B283)=1,MAX(A$1:A282)+1,"")</f>
        <v/>
      </c>
      <c r="B283" s="70">
        <f>Histo!B283</f>
        <v>0</v>
      </c>
      <c r="D283">
        <v>282</v>
      </c>
      <c r="G283" t="e">
        <f>VLOOKUP(Histo!D:D,BDD!B:L,11,FALSE)</f>
        <v>#N/A</v>
      </c>
      <c r="I283" s="84" t="e">
        <f>VLOOKUP(Histo!D:D,BDD!B:M,12,FALSE)</f>
        <v>#N/A</v>
      </c>
      <c r="J283" s="84"/>
      <c r="K283" s="83" t="e">
        <f>VLOOKUP(Histo!D:D,BDD!B:N,13,FALSE)</f>
        <v>#N/A</v>
      </c>
    </row>
    <row r="284" spans="1:11" x14ac:dyDescent="0.25">
      <c r="A284" s="70" t="str">
        <f>IF(COUNTIF(Histo!B$1:B284,Histo!B284)=1,MAX(A$1:A283)+1,"")</f>
        <v/>
      </c>
      <c r="B284" s="70">
        <f>Histo!B284</f>
        <v>0</v>
      </c>
      <c r="D284">
        <v>283</v>
      </c>
      <c r="G284" t="e">
        <f>VLOOKUP(Histo!D:D,BDD!B:L,11,FALSE)</f>
        <v>#N/A</v>
      </c>
      <c r="I284" s="84" t="e">
        <f>VLOOKUP(Histo!D:D,BDD!B:M,12,FALSE)</f>
        <v>#N/A</v>
      </c>
      <c r="J284" s="84"/>
      <c r="K284" s="83" t="e">
        <f>VLOOKUP(Histo!D:D,BDD!B:N,13,FALSE)</f>
        <v>#N/A</v>
      </c>
    </row>
    <row r="285" spans="1:11" x14ac:dyDescent="0.25">
      <c r="A285" s="70" t="str">
        <f>IF(COUNTIF(Histo!B$1:B285,Histo!B285)=1,MAX(A$1:A284)+1,"")</f>
        <v/>
      </c>
      <c r="B285" s="70">
        <f>Histo!B285</f>
        <v>0</v>
      </c>
      <c r="D285">
        <v>284</v>
      </c>
      <c r="G285" t="e">
        <f>VLOOKUP(Histo!D:D,BDD!B:L,11,FALSE)</f>
        <v>#N/A</v>
      </c>
      <c r="I285" s="84" t="e">
        <f>VLOOKUP(Histo!D:D,BDD!B:M,12,FALSE)</f>
        <v>#N/A</v>
      </c>
      <c r="J285" s="84"/>
      <c r="K285" s="83" t="e">
        <f>VLOOKUP(Histo!D:D,BDD!B:N,13,FALSE)</f>
        <v>#N/A</v>
      </c>
    </row>
    <row r="286" spans="1:11" x14ac:dyDescent="0.25">
      <c r="A286" s="70" t="str">
        <f>IF(COUNTIF(Histo!B$1:B286,Histo!B286)=1,MAX(A$1:A285)+1,"")</f>
        <v/>
      </c>
      <c r="B286" s="70">
        <f>Histo!B286</f>
        <v>0</v>
      </c>
      <c r="D286">
        <v>285</v>
      </c>
      <c r="G286" t="e">
        <f>VLOOKUP(Histo!D:D,BDD!B:L,11,FALSE)</f>
        <v>#N/A</v>
      </c>
      <c r="I286" s="84" t="e">
        <f>VLOOKUP(Histo!D:D,BDD!B:M,12,FALSE)</f>
        <v>#N/A</v>
      </c>
      <c r="J286" s="84"/>
      <c r="K286" s="83" t="e">
        <f>VLOOKUP(Histo!D:D,BDD!B:N,13,FALSE)</f>
        <v>#N/A</v>
      </c>
    </row>
    <row r="287" spans="1:11" x14ac:dyDescent="0.25">
      <c r="A287" s="70" t="str">
        <f>IF(COUNTIF(Histo!B$1:B287,Histo!B287)=1,MAX(A$1:A286)+1,"")</f>
        <v/>
      </c>
      <c r="B287" s="70">
        <f>Histo!B287</f>
        <v>0</v>
      </c>
      <c r="D287">
        <v>286</v>
      </c>
      <c r="G287" t="e">
        <f>VLOOKUP(Histo!D:D,BDD!B:L,11,FALSE)</f>
        <v>#N/A</v>
      </c>
      <c r="I287" s="84" t="e">
        <f>VLOOKUP(Histo!D:D,BDD!B:M,12,FALSE)</f>
        <v>#N/A</v>
      </c>
      <c r="J287" s="84"/>
      <c r="K287" s="83" t="e">
        <f>VLOOKUP(Histo!D:D,BDD!B:N,13,FALSE)</f>
        <v>#N/A</v>
      </c>
    </row>
    <row r="288" spans="1:11" x14ac:dyDescent="0.25">
      <c r="A288" s="70" t="str">
        <f>IF(COUNTIF(Histo!B$1:B288,Histo!B288)=1,MAX(A$1:A287)+1,"")</f>
        <v/>
      </c>
      <c r="B288" s="70">
        <f>Histo!B288</f>
        <v>0</v>
      </c>
      <c r="D288">
        <v>287</v>
      </c>
      <c r="G288" t="e">
        <f>VLOOKUP(Histo!D:D,BDD!B:L,11,FALSE)</f>
        <v>#N/A</v>
      </c>
      <c r="I288" s="84" t="e">
        <f>VLOOKUP(Histo!D:D,BDD!B:M,12,FALSE)</f>
        <v>#N/A</v>
      </c>
      <c r="J288" s="84"/>
      <c r="K288" s="83" t="e">
        <f>VLOOKUP(Histo!D:D,BDD!B:N,13,FALSE)</f>
        <v>#N/A</v>
      </c>
    </row>
    <row r="289" spans="1:11" x14ac:dyDescent="0.25">
      <c r="A289" s="70" t="str">
        <f>IF(COUNTIF(Histo!B$1:B289,Histo!B289)=1,MAX(A$1:A288)+1,"")</f>
        <v/>
      </c>
      <c r="B289" s="70">
        <f>Histo!B289</f>
        <v>0</v>
      </c>
      <c r="D289">
        <v>288</v>
      </c>
      <c r="G289" t="e">
        <f>VLOOKUP(Histo!D:D,BDD!B:L,11,FALSE)</f>
        <v>#N/A</v>
      </c>
      <c r="I289" s="84" t="e">
        <f>VLOOKUP(Histo!D:D,BDD!B:M,12,FALSE)</f>
        <v>#N/A</v>
      </c>
      <c r="J289" s="84"/>
      <c r="K289" s="83" t="e">
        <f>VLOOKUP(Histo!D:D,BDD!B:N,13,FALSE)</f>
        <v>#N/A</v>
      </c>
    </row>
    <row r="290" spans="1:11" x14ac:dyDescent="0.25">
      <c r="A290" s="70" t="str">
        <f>IF(COUNTIF(Histo!B$1:B290,Histo!B290)=1,MAX(A$1:A289)+1,"")</f>
        <v/>
      </c>
      <c r="B290" s="70">
        <f>Histo!B290</f>
        <v>0</v>
      </c>
      <c r="D290">
        <v>289</v>
      </c>
      <c r="G290" t="e">
        <f>VLOOKUP(Histo!D:D,BDD!B:L,11,FALSE)</f>
        <v>#N/A</v>
      </c>
      <c r="I290" s="84" t="e">
        <f>VLOOKUP(Histo!D:D,BDD!B:M,12,FALSE)</f>
        <v>#N/A</v>
      </c>
      <c r="J290" s="84"/>
      <c r="K290" s="83" t="e">
        <f>VLOOKUP(Histo!D:D,BDD!B:N,13,FALSE)</f>
        <v>#N/A</v>
      </c>
    </row>
    <row r="291" spans="1:11" x14ac:dyDescent="0.25">
      <c r="A291" s="70" t="str">
        <f>IF(COUNTIF(Histo!B$1:B291,Histo!B291)=1,MAX(A$1:A290)+1,"")</f>
        <v/>
      </c>
      <c r="B291" s="70">
        <f>Histo!B291</f>
        <v>0</v>
      </c>
      <c r="D291">
        <v>290</v>
      </c>
      <c r="G291" t="e">
        <f>VLOOKUP(Histo!D:D,BDD!B:L,11,FALSE)</f>
        <v>#N/A</v>
      </c>
      <c r="I291" s="84" t="e">
        <f>VLOOKUP(Histo!D:D,BDD!B:M,12,FALSE)</f>
        <v>#N/A</v>
      </c>
      <c r="J291" s="84"/>
      <c r="K291" s="83" t="e">
        <f>VLOOKUP(Histo!D:D,BDD!B:N,13,FALSE)</f>
        <v>#N/A</v>
      </c>
    </row>
    <row r="292" spans="1:11" x14ac:dyDescent="0.25">
      <c r="A292" s="70" t="str">
        <f>IF(COUNTIF(Histo!B$1:B292,Histo!B292)=1,MAX(A$1:A291)+1,"")</f>
        <v/>
      </c>
      <c r="B292" s="70">
        <f>Histo!B292</f>
        <v>0</v>
      </c>
      <c r="D292">
        <v>291</v>
      </c>
      <c r="G292" t="e">
        <f>VLOOKUP(Histo!D:D,BDD!B:L,11,FALSE)</f>
        <v>#N/A</v>
      </c>
      <c r="I292" s="84" t="e">
        <f>VLOOKUP(Histo!D:D,BDD!B:M,12,FALSE)</f>
        <v>#N/A</v>
      </c>
      <c r="J292" s="84"/>
      <c r="K292" s="83" t="e">
        <f>VLOOKUP(Histo!D:D,BDD!B:N,13,FALSE)</f>
        <v>#N/A</v>
      </c>
    </row>
    <row r="293" spans="1:11" x14ac:dyDescent="0.25">
      <c r="A293" s="70" t="str">
        <f>IF(COUNTIF(Histo!B$1:B293,Histo!B293)=1,MAX(A$1:A292)+1,"")</f>
        <v/>
      </c>
      <c r="B293" s="70">
        <f>Histo!B293</f>
        <v>0</v>
      </c>
      <c r="D293">
        <v>292</v>
      </c>
      <c r="G293" t="e">
        <f>VLOOKUP(Histo!D:D,BDD!B:L,11,FALSE)</f>
        <v>#N/A</v>
      </c>
      <c r="I293" s="84" t="e">
        <f>VLOOKUP(Histo!D:D,BDD!B:M,12,FALSE)</f>
        <v>#N/A</v>
      </c>
      <c r="J293" s="84"/>
      <c r="K293" s="83" t="e">
        <f>VLOOKUP(Histo!D:D,BDD!B:N,13,FALSE)</f>
        <v>#N/A</v>
      </c>
    </row>
    <row r="294" spans="1:11" x14ac:dyDescent="0.25">
      <c r="A294" s="70" t="str">
        <f>IF(COUNTIF(Histo!B$1:B294,Histo!B294)=1,MAX(A$1:A293)+1,"")</f>
        <v/>
      </c>
      <c r="B294" s="70">
        <f>Histo!B294</f>
        <v>0</v>
      </c>
      <c r="D294">
        <v>293</v>
      </c>
      <c r="G294" t="e">
        <f>VLOOKUP(Histo!D:D,BDD!B:L,11,FALSE)</f>
        <v>#N/A</v>
      </c>
      <c r="I294" s="84" t="e">
        <f>VLOOKUP(Histo!D:D,BDD!B:M,12,FALSE)</f>
        <v>#N/A</v>
      </c>
      <c r="J294" s="84"/>
      <c r="K294" s="83" t="e">
        <f>VLOOKUP(Histo!D:D,BDD!B:N,13,FALSE)</f>
        <v>#N/A</v>
      </c>
    </row>
    <row r="295" spans="1:11" x14ac:dyDescent="0.25">
      <c r="A295" s="70" t="str">
        <f>IF(COUNTIF(Histo!B$1:B295,Histo!B295)=1,MAX(A$1:A294)+1,"")</f>
        <v/>
      </c>
      <c r="B295" s="70">
        <f>Histo!B295</f>
        <v>0</v>
      </c>
      <c r="D295">
        <v>294</v>
      </c>
      <c r="G295" t="e">
        <f>VLOOKUP(Histo!D:D,BDD!B:L,11,FALSE)</f>
        <v>#N/A</v>
      </c>
      <c r="I295" s="84" t="e">
        <f>VLOOKUP(Histo!D:D,BDD!B:M,12,FALSE)</f>
        <v>#N/A</v>
      </c>
      <c r="J295" s="84"/>
      <c r="K295" s="83" t="e">
        <f>VLOOKUP(Histo!D:D,BDD!B:N,13,FALSE)</f>
        <v>#N/A</v>
      </c>
    </row>
    <row r="296" spans="1:11" x14ac:dyDescent="0.25">
      <c r="A296" s="70" t="str">
        <f>IF(COUNTIF(Histo!B$1:B296,Histo!B296)=1,MAX(A$1:A295)+1,"")</f>
        <v/>
      </c>
      <c r="B296" s="70">
        <f>Histo!B296</f>
        <v>0</v>
      </c>
      <c r="D296">
        <v>295</v>
      </c>
      <c r="G296" t="e">
        <f>VLOOKUP(Histo!D:D,BDD!B:L,11,FALSE)</f>
        <v>#N/A</v>
      </c>
      <c r="I296" s="84" t="e">
        <f>VLOOKUP(Histo!D:D,BDD!B:M,12,FALSE)</f>
        <v>#N/A</v>
      </c>
      <c r="J296" s="84"/>
      <c r="K296" s="83" t="e">
        <f>VLOOKUP(Histo!D:D,BDD!B:N,13,FALSE)</f>
        <v>#N/A</v>
      </c>
    </row>
    <row r="297" spans="1:11" x14ac:dyDescent="0.25">
      <c r="A297" s="70" t="str">
        <f>IF(COUNTIF(Histo!B$1:B297,Histo!B297)=1,MAX(A$1:A296)+1,"")</f>
        <v/>
      </c>
      <c r="B297" s="70">
        <f>Histo!B297</f>
        <v>0</v>
      </c>
      <c r="D297">
        <v>296</v>
      </c>
      <c r="G297" t="e">
        <f>VLOOKUP(Histo!D:D,BDD!B:L,11,FALSE)</f>
        <v>#N/A</v>
      </c>
      <c r="I297" s="84" t="e">
        <f>VLOOKUP(Histo!D:D,BDD!B:M,12,FALSE)</f>
        <v>#N/A</v>
      </c>
      <c r="J297" s="84"/>
      <c r="K297" s="83" t="e">
        <f>VLOOKUP(Histo!D:D,BDD!B:N,13,FALSE)</f>
        <v>#N/A</v>
      </c>
    </row>
    <row r="298" spans="1:11" x14ac:dyDescent="0.25">
      <c r="A298" s="70" t="str">
        <f>IF(COUNTIF(Histo!B$1:B298,Histo!B298)=1,MAX(A$1:A297)+1,"")</f>
        <v/>
      </c>
      <c r="B298" s="70">
        <f>Histo!B298</f>
        <v>0</v>
      </c>
      <c r="D298">
        <v>297</v>
      </c>
      <c r="G298" t="e">
        <f>VLOOKUP(Histo!D:D,BDD!B:L,11,FALSE)</f>
        <v>#N/A</v>
      </c>
      <c r="I298" s="84" t="e">
        <f>VLOOKUP(Histo!D:D,BDD!B:M,12,FALSE)</f>
        <v>#N/A</v>
      </c>
      <c r="J298" s="84"/>
      <c r="K298" s="83" t="e">
        <f>VLOOKUP(Histo!D:D,BDD!B:N,13,FALSE)</f>
        <v>#N/A</v>
      </c>
    </row>
    <row r="299" spans="1:11" x14ac:dyDescent="0.25">
      <c r="A299" s="70" t="str">
        <f>IF(COUNTIF(Histo!B$1:B299,Histo!B299)=1,MAX(A$1:A298)+1,"")</f>
        <v/>
      </c>
      <c r="B299" s="70">
        <f>Histo!B299</f>
        <v>0</v>
      </c>
      <c r="D299">
        <v>298</v>
      </c>
      <c r="G299" t="e">
        <f>VLOOKUP(Histo!D:D,BDD!B:L,11,FALSE)</f>
        <v>#N/A</v>
      </c>
      <c r="I299" s="84" t="e">
        <f>VLOOKUP(Histo!D:D,BDD!B:M,12,FALSE)</f>
        <v>#N/A</v>
      </c>
      <c r="J299" s="84"/>
      <c r="K299" s="83" t="e">
        <f>VLOOKUP(Histo!D:D,BDD!B:N,13,FALSE)</f>
        <v>#N/A</v>
      </c>
    </row>
    <row r="300" spans="1:11" x14ac:dyDescent="0.25">
      <c r="A300" s="70" t="str">
        <f>IF(COUNTIF(Histo!B$1:B300,Histo!B300)=1,MAX(A$1:A299)+1,"")</f>
        <v/>
      </c>
      <c r="B300" s="70">
        <f>Histo!B300</f>
        <v>0</v>
      </c>
      <c r="D300">
        <v>299</v>
      </c>
      <c r="G300" t="e">
        <f>VLOOKUP(Histo!D:D,BDD!B:L,11,FALSE)</f>
        <v>#N/A</v>
      </c>
      <c r="I300" s="84" t="e">
        <f>VLOOKUP(Histo!D:D,BDD!B:M,12,FALSE)</f>
        <v>#N/A</v>
      </c>
      <c r="J300" s="84"/>
      <c r="K300" s="83" t="e">
        <f>VLOOKUP(Histo!D:D,BDD!B:N,13,FALSE)</f>
        <v>#N/A</v>
      </c>
    </row>
    <row r="301" spans="1:11" x14ac:dyDescent="0.25">
      <c r="A301" s="70" t="str">
        <f>IF(COUNTIF(Histo!B$1:B301,Histo!B301)=1,MAX(A$1:A300)+1,"")</f>
        <v/>
      </c>
      <c r="B301" s="70">
        <f>Histo!B301</f>
        <v>0</v>
      </c>
      <c r="D301">
        <v>300</v>
      </c>
      <c r="G301" t="e">
        <f>VLOOKUP(Histo!D:D,BDD!B:L,11,FALSE)</f>
        <v>#N/A</v>
      </c>
      <c r="I301" s="84" t="e">
        <f>VLOOKUP(Histo!D:D,BDD!B:M,12,FALSE)</f>
        <v>#N/A</v>
      </c>
      <c r="J301" s="84"/>
      <c r="K301" s="83" t="e">
        <f>VLOOKUP(Histo!D:D,BDD!B:N,13,FALSE)</f>
        <v>#N/A</v>
      </c>
    </row>
    <row r="302" spans="1:11" x14ac:dyDescent="0.25">
      <c r="A302" s="70" t="str">
        <f>IF(COUNTIF(Histo!B$1:B302,Histo!B302)=1,MAX(A$1:A301)+1,"")</f>
        <v/>
      </c>
      <c r="B302" s="70">
        <f>Histo!B302</f>
        <v>0</v>
      </c>
      <c r="D302">
        <v>301</v>
      </c>
      <c r="G302" t="e">
        <f>VLOOKUP(Histo!D:D,BDD!B:L,11,FALSE)</f>
        <v>#N/A</v>
      </c>
      <c r="I302" s="84" t="e">
        <f>VLOOKUP(Histo!D:D,BDD!B:M,12,FALSE)</f>
        <v>#N/A</v>
      </c>
      <c r="J302" s="84"/>
      <c r="K302" s="83" t="e">
        <f>VLOOKUP(Histo!D:D,BDD!B:N,13,FALSE)</f>
        <v>#N/A</v>
      </c>
    </row>
    <row r="303" spans="1:11" x14ac:dyDescent="0.25">
      <c r="A303" s="70" t="str">
        <f>IF(COUNTIF(Histo!B$1:B303,Histo!B303)=1,MAX(A$1:A302)+1,"")</f>
        <v/>
      </c>
      <c r="B303" s="70">
        <f>Histo!B303</f>
        <v>0</v>
      </c>
      <c r="D303">
        <v>302</v>
      </c>
      <c r="G303" t="e">
        <f>VLOOKUP(Histo!D:D,BDD!B:L,11,FALSE)</f>
        <v>#N/A</v>
      </c>
      <c r="I303" s="84" t="e">
        <f>VLOOKUP(Histo!D:D,BDD!B:M,12,FALSE)</f>
        <v>#N/A</v>
      </c>
      <c r="J303" s="84"/>
      <c r="K303" s="83" t="e">
        <f>VLOOKUP(Histo!D:D,BDD!B:N,13,FALSE)</f>
        <v>#N/A</v>
      </c>
    </row>
    <row r="304" spans="1:11" x14ac:dyDescent="0.25">
      <c r="A304" s="70" t="str">
        <f>IF(COUNTIF(Histo!B$1:B304,Histo!B304)=1,MAX(A$1:A303)+1,"")</f>
        <v/>
      </c>
      <c r="B304" s="70">
        <f>Histo!B304</f>
        <v>0</v>
      </c>
      <c r="D304">
        <v>303</v>
      </c>
      <c r="G304" t="e">
        <f>VLOOKUP(Histo!D:D,BDD!B:L,11,FALSE)</f>
        <v>#N/A</v>
      </c>
      <c r="I304" s="84" t="e">
        <f>VLOOKUP(Histo!D:D,BDD!B:M,12,FALSE)</f>
        <v>#N/A</v>
      </c>
      <c r="J304" s="84"/>
      <c r="K304" s="83" t="e">
        <f>VLOOKUP(Histo!D:D,BDD!B:N,13,FALSE)</f>
        <v>#N/A</v>
      </c>
    </row>
    <row r="305" spans="1:11" x14ac:dyDescent="0.25">
      <c r="A305" s="70" t="str">
        <f>IF(COUNTIF(Histo!B$1:B305,Histo!B305)=1,MAX(A$1:A304)+1,"")</f>
        <v/>
      </c>
      <c r="B305" s="70">
        <f>Histo!B305</f>
        <v>0</v>
      </c>
      <c r="D305">
        <v>304</v>
      </c>
      <c r="G305" t="e">
        <f>VLOOKUP(Histo!D:D,BDD!B:L,11,FALSE)</f>
        <v>#N/A</v>
      </c>
      <c r="I305" s="84" t="e">
        <f>VLOOKUP(Histo!D:D,BDD!B:M,12,FALSE)</f>
        <v>#N/A</v>
      </c>
      <c r="J305" s="84"/>
      <c r="K305" s="83" t="e">
        <f>VLOOKUP(Histo!D:D,BDD!B:N,13,FALSE)</f>
        <v>#N/A</v>
      </c>
    </row>
    <row r="306" spans="1:11" x14ac:dyDescent="0.25">
      <c r="A306" s="70" t="str">
        <f>IF(COUNTIF(Histo!B$1:B306,Histo!B306)=1,MAX(A$1:A305)+1,"")</f>
        <v/>
      </c>
      <c r="B306" s="70">
        <f>Histo!B306</f>
        <v>0</v>
      </c>
      <c r="D306">
        <v>305</v>
      </c>
      <c r="G306" t="e">
        <f>VLOOKUP(Histo!D:D,BDD!B:L,11,FALSE)</f>
        <v>#N/A</v>
      </c>
      <c r="I306" s="84" t="e">
        <f>VLOOKUP(Histo!D:D,BDD!B:M,12,FALSE)</f>
        <v>#N/A</v>
      </c>
      <c r="J306" s="84"/>
      <c r="K306" s="83" t="e">
        <f>VLOOKUP(Histo!D:D,BDD!B:N,13,FALSE)</f>
        <v>#N/A</v>
      </c>
    </row>
    <row r="307" spans="1:11" x14ac:dyDescent="0.25">
      <c r="A307" s="70" t="str">
        <f>IF(COUNTIF(Histo!B$1:B307,Histo!B307)=1,MAX(A$1:A306)+1,"")</f>
        <v/>
      </c>
      <c r="B307" s="70">
        <f>Histo!B307</f>
        <v>0</v>
      </c>
      <c r="D307">
        <v>306</v>
      </c>
      <c r="G307" t="e">
        <f>VLOOKUP(Histo!D:D,BDD!B:L,11,FALSE)</f>
        <v>#N/A</v>
      </c>
      <c r="I307" s="84" t="e">
        <f>VLOOKUP(Histo!D:D,BDD!B:M,12,FALSE)</f>
        <v>#N/A</v>
      </c>
      <c r="J307" s="84"/>
      <c r="K307" s="83" t="e">
        <f>VLOOKUP(Histo!D:D,BDD!B:N,13,FALSE)</f>
        <v>#N/A</v>
      </c>
    </row>
    <row r="308" spans="1:11" x14ac:dyDescent="0.25">
      <c r="A308" s="70" t="str">
        <f>IF(COUNTIF(Histo!B$1:B308,Histo!B308)=1,MAX(A$1:A307)+1,"")</f>
        <v/>
      </c>
      <c r="B308" s="70">
        <f>Histo!B308</f>
        <v>0</v>
      </c>
      <c r="D308">
        <v>307</v>
      </c>
      <c r="G308" t="e">
        <f>VLOOKUP(Histo!D:D,BDD!B:L,11,FALSE)</f>
        <v>#N/A</v>
      </c>
      <c r="I308" s="84" t="e">
        <f>VLOOKUP(Histo!D:D,BDD!B:M,12,FALSE)</f>
        <v>#N/A</v>
      </c>
      <c r="J308" s="84"/>
      <c r="K308" s="83" t="e">
        <f>VLOOKUP(Histo!D:D,BDD!B:N,13,FALSE)</f>
        <v>#N/A</v>
      </c>
    </row>
    <row r="309" spans="1:11" x14ac:dyDescent="0.25">
      <c r="A309" s="70" t="str">
        <f>IF(COUNTIF(Histo!B$1:B309,Histo!B309)=1,MAX(A$1:A308)+1,"")</f>
        <v/>
      </c>
      <c r="B309" s="70">
        <f>Histo!B309</f>
        <v>0</v>
      </c>
      <c r="D309">
        <v>308</v>
      </c>
      <c r="G309" t="e">
        <f>VLOOKUP(Histo!D:D,BDD!B:L,11,FALSE)</f>
        <v>#N/A</v>
      </c>
      <c r="I309" s="84" t="e">
        <f>VLOOKUP(Histo!D:D,BDD!B:M,12,FALSE)</f>
        <v>#N/A</v>
      </c>
      <c r="J309" s="84"/>
      <c r="K309" s="83" t="e">
        <f>VLOOKUP(Histo!D:D,BDD!B:N,13,FALSE)</f>
        <v>#N/A</v>
      </c>
    </row>
    <row r="310" spans="1:11" x14ac:dyDescent="0.25">
      <c r="A310" s="70" t="str">
        <f>IF(COUNTIF(Histo!B$1:B310,Histo!B310)=1,MAX(A$1:A309)+1,"")</f>
        <v/>
      </c>
      <c r="B310" s="70">
        <f>Histo!B310</f>
        <v>0</v>
      </c>
      <c r="D310">
        <v>309</v>
      </c>
      <c r="G310" t="e">
        <f>VLOOKUP(Histo!D:D,BDD!B:L,11,FALSE)</f>
        <v>#N/A</v>
      </c>
      <c r="I310" s="84" t="e">
        <f>VLOOKUP(Histo!D:D,BDD!B:M,12,FALSE)</f>
        <v>#N/A</v>
      </c>
      <c r="J310" s="84"/>
      <c r="K310" s="83" t="e">
        <f>VLOOKUP(Histo!D:D,BDD!B:N,13,FALSE)</f>
        <v>#N/A</v>
      </c>
    </row>
    <row r="311" spans="1:11" x14ac:dyDescent="0.25">
      <c r="A311" s="70" t="str">
        <f>IF(COUNTIF(Histo!B$1:B311,Histo!B311)=1,MAX(A$1:A310)+1,"")</f>
        <v/>
      </c>
      <c r="B311" s="70">
        <f>Histo!B311</f>
        <v>0</v>
      </c>
      <c r="D311">
        <v>310</v>
      </c>
      <c r="G311" t="e">
        <f>VLOOKUP(Histo!D:D,BDD!B:L,11,FALSE)</f>
        <v>#N/A</v>
      </c>
      <c r="I311" s="84" t="e">
        <f>VLOOKUP(Histo!D:D,BDD!B:M,12,FALSE)</f>
        <v>#N/A</v>
      </c>
      <c r="J311" s="84"/>
      <c r="K311" s="83" t="e">
        <f>VLOOKUP(Histo!D:D,BDD!B:N,13,FALSE)</f>
        <v>#N/A</v>
      </c>
    </row>
    <row r="312" spans="1:11" x14ac:dyDescent="0.25">
      <c r="A312" s="70" t="str">
        <f>IF(COUNTIF(Histo!B$1:B312,Histo!B312)=1,MAX(A$1:A311)+1,"")</f>
        <v/>
      </c>
      <c r="B312" s="70">
        <f>Histo!B312</f>
        <v>0</v>
      </c>
      <c r="D312">
        <v>311</v>
      </c>
      <c r="G312" t="e">
        <f>VLOOKUP(Histo!D:D,BDD!B:L,11,FALSE)</f>
        <v>#N/A</v>
      </c>
      <c r="I312" s="84" t="e">
        <f>VLOOKUP(Histo!D:D,BDD!B:M,12,FALSE)</f>
        <v>#N/A</v>
      </c>
      <c r="J312" s="84"/>
      <c r="K312" s="83" t="e">
        <f>VLOOKUP(Histo!D:D,BDD!B:N,13,FALSE)</f>
        <v>#N/A</v>
      </c>
    </row>
    <row r="313" spans="1:11" x14ac:dyDescent="0.25">
      <c r="A313" s="70" t="str">
        <f>IF(COUNTIF(Histo!B$1:B313,Histo!B313)=1,MAX(A$1:A312)+1,"")</f>
        <v/>
      </c>
      <c r="B313" s="70">
        <f>Histo!B313</f>
        <v>0</v>
      </c>
      <c r="D313">
        <v>312</v>
      </c>
      <c r="G313" t="e">
        <f>VLOOKUP(Histo!D:D,BDD!B:L,11,FALSE)</f>
        <v>#N/A</v>
      </c>
      <c r="I313" s="84" t="e">
        <f>VLOOKUP(Histo!D:D,BDD!B:M,12,FALSE)</f>
        <v>#N/A</v>
      </c>
      <c r="J313" s="84"/>
      <c r="K313" s="83" t="e">
        <f>VLOOKUP(Histo!D:D,BDD!B:N,13,FALSE)</f>
        <v>#N/A</v>
      </c>
    </row>
    <row r="314" spans="1:11" x14ac:dyDescent="0.25">
      <c r="A314" s="70" t="str">
        <f>IF(COUNTIF(Histo!B$1:B314,Histo!B314)=1,MAX(A$1:A313)+1,"")</f>
        <v/>
      </c>
      <c r="B314" s="70">
        <f>Histo!B314</f>
        <v>0</v>
      </c>
      <c r="D314">
        <v>313</v>
      </c>
      <c r="G314" t="e">
        <f>VLOOKUP(Histo!D:D,BDD!B:L,11,FALSE)</f>
        <v>#N/A</v>
      </c>
      <c r="I314" s="84" t="e">
        <f>VLOOKUP(Histo!D:D,BDD!B:M,12,FALSE)</f>
        <v>#N/A</v>
      </c>
      <c r="J314" s="84"/>
      <c r="K314" s="83" t="e">
        <f>VLOOKUP(Histo!D:D,BDD!B:N,13,FALSE)</f>
        <v>#N/A</v>
      </c>
    </row>
    <row r="315" spans="1:11" x14ac:dyDescent="0.25">
      <c r="A315" s="70" t="str">
        <f>IF(COUNTIF(Histo!B$1:B315,Histo!B315)=1,MAX(A$1:A314)+1,"")</f>
        <v/>
      </c>
      <c r="B315" s="70">
        <f>Histo!B315</f>
        <v>0</v>
      </c>
      <c r="D315">
        <v>314</v>
      </c>
      <c r="G315" t="e">
        <f>VLOOKUP(Histo!D:D,BDD!B:L,11,FALSE)</f>
        <v>#N/A</v>
      </c>
      <c r="I315" s="84" t="e">
        <f>VLOOKUP(Histo!D:D,BDD!B:M,12,FALSE)</f>
        <v>#N/A</v>
      </c>
      <c r="J315" s="84"/>
      <c r="K315" s="83" t="e">
        <f>VLOOKUP(Histo!D:D,BDD!B:N,13,FALSE)</f>
        <v>#N/A</v>
      </c>
    </row>
    <row r="316" spans="1:11" x14ac:dyDescent="0.25">
      <c r="A316" s="70" t="str">
        <f>IF(COUNTIF(Histo!B$1:B316,Histo!B316)=1,MAX(A$1:A315)+1,"")</f>
        <v/>
      </c>
      <c r="B316" s="70">
        <f>Histo!B316</f>
        <v>0</v>
      </c>
      <c r="D316">
        <v>315</v>
      </c>
      <c r="G316" t="e">
        <f>VLOOKUP(Histo!D:D,BDD!B:L,11,FALSE)</f>
        <v>#N/A</v>
      </c>
      <c r="I316" s="84" t="e">
        <f>VLOOKUP(Histo!D:D,BDD!B:M,12,FALSE)</f>
        <v>#N/A</v>
      </c>
      <c r="J316" s="84"/>
      <c r="K316" s="83" t="e">
        <f>VLOOKUP(Histo!D:D,BDD!B:N,13,FALSE)</f>
        <v>#N/A</v>
      </c>
    </row>
    <row r="317" spans="1:11" x14ac:dyDescent="0.25">
      <c r="A317" s="70" t="str">
        <f>IF(COUNTIF(Histo!B$1:B317,Histo!B317)=1,MAX(A$1:A316)+1,"")</f>
        <v/>
      </c>
      <c r="B317" s="70">
        <f>Histo!B317</f>
        <v>0</v>
      </c>
      <c r="D317">
        <v>316</v>
      </c>
      <c r="G317" t="e">
        <f>VLOOKUP(Histo!D:D,BDD!B:L,11,FALSE)</f>
        <v>#N/A</v>
      </c>
      <c r="I317" s="84" t="e">
        <f>VLOOKUP(Histo!D:D,BDD!B:M,12,FALSE)</f>
        <v>#N/A</v>
      </c>
      <c r="J317" s="84"/>
      <c r="K317" s="83" t="e">
        <f>VLOOKUP(Histo!D:D,BDD!B:N,13,FALSE)</f>
        <v>#N/A</v>
      </c>
    </row>
    <row r="318" spans="1:11" x14ac:dyDescent="0.25">
      <c r="A318" s="70" t="str">
        <f>IF(COUNTIF(Histo!B$1:B318,Histo!B318)=1,MAX(A$1:A317)+1,"")</f>
        <v/>
      </c>
      <c r="B318" s="70">
        <f>Histo!B318</f>
        <v>0</v>
      </c>
      <c r="D318">
        <v>317</v>
      </c>
      <c r="G318" t="e">
        <f>VLOOKUP(Histo!D:D,BDD!B:L,11,FALSE)</f>
        <v>#N/A</v>
      </c>
      <c r="I318" s="84" t="e">
        <f>VLOOKUP(Histo!D:D,BDD!B:M,12,FALSE)</f>
        <v>#N/A</v>
      </c>
      <c r="J318" s="84"/>
      <c r="K318" s="83" t="e">
        <f>VLOOKUP(Histo!D:D,BDD!B:N,13,FALSE)</f>
        <v>#N/A</v>
      </c>
    </row>
    <row r="319" spans="1:11" x14ac:dyDescent="0.25">
      <c r="A319" s="70" t="str">
        <f>IF(COUNTIF(Histo!B$1:B319,Histo!B319)=1,MAX(A$1:A318)+1,"")</f>
        <v/>
      </c>
      <c r="B319" s="70">
        <f>Histo!B319</f>
        <v>0</v>
      </c>
      <c r="D319">
        <v>318</v>
      </c>
      <c r="G319" t="e">
        <f>VLOOKUP(Histo!D:D,BDD!B:L,11,FALSE)</f>
        <v>#N/A</v>
      </c>
      <c r="I319" s="84" t="e">
        <f>VLOOKUP(Histo!D:D,BDD!B:M,12,FALSE)</f>
        <v>#N/A</v>
      </c>
      <c r="J319" s="84"/>
      <c r="K319" s="83" t="e">
        <f>VLOOKUP(Histo!D:D,BDD!B:N,13,FALSE)</f>
        <v>#N/A</v>
      </c>
    </row>
    <row r="320" spans="1:11" x14ac:dyDescent="0.25">
      <c r="A320" s="70" t="str">
        <f>IF(COUNTIF(Histo!B$1:B320,Histo!B320)=1,MAX(A$1:A319)+1,"")</f>
        <v/>
      </c>
      <c r="B320" s="70">
        <f>Histo!B320</f>
        <v>0</v>
      </c>
      <c r="D320">
        <v>319</v>
      </c>
      <c r="G320" t="e">
        <f>VLOOKUP(Histo!D:D,BDD!B:L,11,FALSE)</f>
        <v>#N/A</v>
      </c>
      <c r="I320" s="84" t="e">
        <f>VLOOKUP(Histo!D:D,BDD!B:M,12,FALSE)</f>
        <v>#N/A</v>
      </c>
      <c r="J320" s="84"/>
      <c r="K320" s="83" t="e">
        <f>VLOOKUP(Histo!D:D,BDD!B:N,13,FALSE)</f>
        <v>#N/A</v>
      </c>
    </row>
    <row r="321" spans="1:11" x14ac:dyDescent="0.25">
      <c r="A321" s="70" t="str">
        <f>IF(COUNTIF(Histo!B$1:B321,Histo!B321)=1,MAX(A$1:A320)+1,"")</f>
        <v/>
      </c>
      <c r="B321" s="70">
        <f>Histo!B321</f>
        <v>0</v>
      </c>
      <c r="D321">
        <v>320</v>
      </c>
      <c r="G321" t="e">
        <f>VLOOKUP(Histo!D:D,BDD!B:L,11,FALSE)</f>
        <v>#N/A</v>
      </c>
      <c r="I321" s="84" t="e">
        <f>VLOOKUP(Histo!D:D,BDD!B:M,12,FALSE)</f>
        <v>#N/A</v>
      </c>
      <c r="J321" s="84"/>
      <c r="K321" s="83" t="e">
        <f>VLOOKUP(Histo!D:D,BDD!B:N,13,FALSE)</f>
        <v>#N/A</v>
      </c>
    </row>
    <row r="322" spans="1:11" x14ac:dyDescent="0.25">
      <c r="A322" s="70" t="str">
        <f>IF(COUNTIF(Histo!B$1:B322,Histo!B322)=1,MAX(A$1:A321)+1,"")</f>
        <v/>
      </c>
      <c r="B322" s="70">
        <f>Histo!B322</f>
        <v>0</v>
      </c>
      <c r="D322">
        <v>321</v>
      </c>
      <c r="G322" t="e">
        <f>VLOOKUP(Histo!D:D,BDD!B:L,11,FALSE)</f>
        <v>#N/A</v>
      </c>
      <c r="I322" s="84" t="e">
        <f>VLOOKUP(Histo!D:D,BDD!B:M,12,FALSE)</f>
        <v>#N/A</v>
      </c>
      <c r="J322" s="84"/>
      <c r="K322" s="83" t="e">
        <f>VLOOKUP(Histo!D:D,BDD!B:N,13,FALSE)</f>
        <v>#N/A</v>
      </c>
    </row>
    <row r="323" spans="1:11" x14ac:dyDescent="0.25">
      <c r="A323" s="70" t="str">
        <f>IF(COUNTIF(Histo!B$1:B323,Histo!B323)=1,MAX(A$1:A322)+1,"")</f>
        <v/>
      </c>
      <c r="B323" s="70">
        <f>Histo!B323</f>
        <v>0</v>
      </c>
      <c r="D323">
        <v>322</v>
      </c>
      <c r="G323" t="e">
        <f>VLOOKUP(Histo!D:D,BDD!B:L,11,FALSE)</f>
        <v>#N/A</v>
      </c>
      <c r="I323" s="84" t="e">
        <f>VLOOKUP(Histo!D:D,BDD!B:M,12,FALSE)</f>
        <v>#N/A</v>
      </c>
      <c r="J323" s="84"/>
      <c r="K323" s="83" t="e">
        <f>VLOOKUP(Histo!D:D,BDD!B:N,13,FALSE)</f>
        <v>#N/A</v>
      </c>
    </row>
    <row r="324" spans="1:11" x14ac:dyDescent="0.25">
      <c r="A324" s="70" t="str">
        <f>IF(COUNTIF(Histo!B$1:B324,Histo!B324)=1,MAX(A$1:A323)+1,"")</f>
        <v/>
      </c>
      <c r="B324" s="70">
        <f>Histo!B324</f>
        <v>0</v>
      </c>
      <c r="D324">
        <v>323</v>
      </c>
      <c r="G324" t="e">
        <f>VLOOKUP(Histo!D:D,BDD!B:L,11,FALSE)</f>
        <v>#N/A</v>
      </c>
      <c r="I324" s="84" t="e">
        <f>VLOOKUP(Histo!D:D,BDD!B:M,12,FALSE)</f>
        <v>#N/A</v>
      </c>
      <c r="J324" s="84"/>
      <c r="K324" s="83" t="e">
        <f>VLOOKUP(Histo!D:D,BDD!B:N,13,FALSE)</f>
        <v>#N/A</v>
      </c>
    </row>
    <row r="325" spans="1:11" x14ac:dyDescent="0.25">
      <c r="A325" s="70" t="str">
        <f>IF(COUNTIF(Histo!B$1:B325,Histo!B325)=1,MAX(A$1:A324)+1,"")</f>
        <v/>
      </c>
      <c r="B325" s="70">
        <f>Histo!B325</f>
        <v>0</v>
      </c>
      <c r="D325">
        <v>324</v>
      </c>
      <c r="G325" t="e">
        <f>VLOOKUP(Histo!D:D,BDD!B:L,11,FALSE)</f>
        <v>#N/A</v>
      </c>
      <c r="I325" s="84" t="e">
        <f>VLOOKUP(Histo!D:D,BDD!B:M,12,FALSE)</f>
        <v>#N/A</v>
      </c>
      <c r="J325" s="84"/>
      <c r="K325" s="83" t="e">
        <f>VLOOKUP(Histo!D:D,BDD!B:N,13,FALSE)</f>
        <v>#N/A</v>
      </c>
    </row>
    <row r="326" spans="1:11" x14ac:dyDescent="0.25">
      <c r="A326" s="70" t="str">
        <f>IF(COUNTIF(Histo!B$1:B326,Histo!B326)=1,MAX(A$1:A325)+1,"")</f>
        <v/>
      </c>
      <c r="B326" s="70">
        <f>Histo!B326</f>
        <v>0</v>
      </c>
      <c r="D326">
        <v>325</v>
      </c>
      <c r="G326" t="e">
        <f>VLOOKUP(Histo!D:D,BDD!B:L,11,FALSE)</f>
        <v>#N/A</v>
      </c>
      <c r="I326" s="84" t="e">
        <f>VLOOKUP(Histo!D:D,BDD!B:M,12,FALSE)</f>
        <v>#N/A</v>
      </c>
      <c r="J326" s="84"/>
      <c r="K326" s="83" t="e">
        <f>VLOOKUP(Histo!D:D,BDD!B:N,13,FALSE)</f>
        <v>#N/A</v>
      </c>
    </row>
    <row r="327" spans="1:11" x14ac:dyDescent="0.25">
      <c r="A327" s="70" t="str">
        <f>IF(COUNTIF(Histo!B$1:B327,Histo!B327)=1,MAX(A$1:A326)+1,"")</f>
        <v/>
      </c>
      <c r="B327" s="70">
        <f>Histo!B327</f>
        <v>0</v>
      </c>
      <c r="D327">
        <v>326</v>
      </c>
      <c r="G327" t="e">
        <f>VLOOKUP(Histo!D:D,BDD!B:L,11,FALSE)</f>
        <v>#N/A</v>
      </c>
      <c r="I327" s="84" t="e">
        <f>VLOOKUP(Histo!D:D,BDD!B:M,12,FALSE)</f>
        <v>#N/A</v>
      </c>
      <c r="J327" s="84"/>
      <c r="K327" s="83" t="e">
        <f>VLOOKUP(Histo!D:D,BDD!B:N,13,FALSE)</f>
        <v>#N/A</v>
      </c>
    </row>
    <row r="328" spans="1:11" x14ac:dyDescent="0.25">
      <c r="A328" s="70" t="str">
        <f>IF(COUNTIF(Histo!B$1:B328,Histo!B328)=1,MAX(A$1:A327)+1,"")</f>
        <v/>
      </c>
      <c r="B328" s="70">
        <f>Histo!B328</f>
        <v>0</v>
      </c>
      <c r="D328">
        <v>327</v>
      </c>
      <c r="G328" t="e">
        <f>VLOOKUP(Histo!D:D,BDD!B:L,11,FALSE)</f>
        <v>#N/A</v>
      </c>
      <c r="I328" s="84" t="e">
        <f>VLOOKUP(Histo!D:D,BDD!B:M,12,FALSE)</f>
        <v>#N/A</v>
      </c>
      <c r="J328" s="84"/>
      <c r="K328" s="83" t="e">
        <f>VLOOKUP(Histo!D:D,BDD!B:N,13,FALSE)</f>
        <v>#N/A</v>
      </c>
    </row>
    <row r="329" spans="1:11" x14ac:dyDescent="0.25">
      <c r="A329" s="70" t="str">
        <f>IF(COUNTIF(Histo!B$1:B329,Histo!B329)=1,MAX(A$1:A328)+1,"")</f>
        <v/>
      </c>
      <c r="B329" s="70">
        <f>Histo!B329</f>
        <v>0</v>
      </c>
      <c r="D329">
        <v>328</v>
      </c>
      <c r="G329" t="e">
        <f>VLOOKUP(Histo!D:D,BDD!B:L,11,FALSE)</f>
        <v>#N/A</v>
      </c>
      <c r="I329" s="84" t="e">
        <f>VLOOKUP(Histo!D:D,BDD!B:M,12,FALSE)</f>
        <v>#N/A</v>
      </c>
      <c r="J329" s="84"/>
      <c r="K329" s="83" t="e">
        <f>VLOOKUP(Histo!D:D,BDD!B:N,13,FALSE)</f>
        <v>#N/A</v>
      </c>
    </row>
    <row r="330" spans="1:11" x14ac:dyDescent="0.25">
      <c r="A330" s="70" t="str">
        <f>IF(COUNTIF(Histo!B$1:B330,Histo!B330)=1,MAX(A$1:A329)+1,"")</f>
        <v/>
      </c>
      <c r="B330" s="70">
        <f>Histo!B330</f>
        <v>0</v>
      </c>
      <c r="D330">
        <v>329</v>
      </c>
      <c r="G330" t="e">
        <f>VLOOKUP(Histo!D:D,BDD!B:L,11,FALSE)</f>
        <v>#N/A</v>
      </c>
      <c r="I330" s="84" t="e">
        <f>VLOOKUP(Histo!D:D,BDD!B:M,12,FALSE)</f>
        <v>#N/A</v>
      </c>
      <c r="J330" s="84"/>
      <c r="K330" s="83" t="e">
        <f>VLOOKUP(Histo!D:D,BDD!B:N,13,FALSE)</f>
        <v>#N/A</v>
      </c>
    </row>
    <row r="331" spans="1:11" x14ac:dyDescent="0.25">
      <c r="A331" s="70" t="str">
        <f>IF(COUNTIF(Histo!B$1:B331,Histo!B331)=1,MAX(A$1:A330)+1,"")</f>
        <v/>
      </c>
      <c r="B331" s="70">
        <f>Histo!B331</f>
        <v>0</v>
      </c>
      <c r="D331">
        <v>330</v>
      </c>
      <c r="G331" t="e">
        <f>VLOOKUP(Histo!D:D,BDD!B:L,11,FALSE)</f>
        <v>#N/A</v>
      </c>
      <c r="I331" s="84" t="e">
        <f>VLOOKUP(Histo!D:D,BDD!B:M,12,FALSE)</f>
        <v>#N/A</v>
      </c>
      <c r="J331" s="84"/>
      <c r="K331" s="83" t="e">
        <f>VLOOKUP(Histo!D:D,BDD!B:N,13,FALSE)</f>
        <v>#N/A</v>
      </c>
    </row>
    <row r="332" spans="1:11" x14ac:dyDescent="0.25">
      <c r="A332" s="70" t="str">
        <f>IF(COUNTIF(Histo!B$1:B332,Histo!B332)=1,MAX(A$1:A331)+1,"")</f>
        <v/>
      </c>
      <c r="B332" s="70">
        <f>Histo!B332</f>
        <v>0</v>
      </c>
      <c r="D332">
        <v>331</v>
      </c>
      <c r="G332" t="e">
        <f>VLOOKUP(Histo!D:D,BDD!B:L,11,FALSE)</f>
        <v>#N/A</v>
      </c>
      <c r="I332" s="84" t="e">
        <f>VLOOKUP(Histo!D:D,BDD!B:M,12,FALSE)</f>
        <v>#N/A</v>
      </c>
      <c r="J332" s="84"/>
      <c r="K332" s="83" t="e">
        <f>VLOOKUP(Histo!D:D,BDD!B:N,13,FALSE)</f>
        <v>#N/A</v>
      </c>
    </row>
    <row r="333" spans="1:11" x14ac:dyDescent="0.25">
      <c r="A333" s="70" t="str">
        <f>IF(COUNTIF(Histo!B$1:B333,Histo!B333)=1,MAX(A$1:A332)+1,"")</f>
        <v/>
      </c>
      <c r="B333" s="70">
        <f>Histo!B333</f>
        <v>0</v>
      </c>
      <c r="D333">
        <v>332</v>
      </c>
      <c r="G333" t="e">
        <f>VLOOKUP(Histo!D:D,BDD!B:L,11,FALSE)</f>
        <v>#N/A</v>
      </c>
      <c r="I333" s="84" t="e">
        <f>VLOOKUP(Histo!D:D,BDD!B:M,12,FALSE)</f>
        <v>#N/A</v>
      </c>
      <c r="J333" s="84"/>
      <c r="K333" s="83" t="e">
        <f>VLOOKUP(Histo!D:D,BDD!B:N,13,FALSE)</f>
        <v>#N/A</v>
      </c>
    </row>
    <row r="334" spans="1:11" x14ac:dyDescent="0.25">
      <c r="A334" s="70" t="str">
        <f>IF(COUNTIF(Histo!B$1:B334,Histo!B334)=1,MAX(A$1:A333)+1,"")</f>
        <v/>
      </c>
      <c r="B334" s="70">
        <f>Histo!B334</f>
        <v>0</v>
      </c>
      <c r="D334">
        <v>333</v>
      </c>
      <c r="G334" t="e">
        <f>VLOOKUP(Histo!D:D,BDD!B:L,11,FALSE)</f>
        <v>#N/A</v>
      </c>
      <c r="I334" s="84" t="e">
        <f>VLOOKUP(Histo!D:D,BDD!B:M,12,FALSE)</f>
        <v>#N/A</v>
      </c>
      <c r="J334" s="84"/>
      <c r="K334" s="83" t="e">
        <f>VLOOKUP(Histo!D:D,BDD!B:N,13,FALSE)</f>
        <v>#N/A</v>
      </c>
    </row>
    <row r="335" spans="1:11" x14ac:dyDescent="0.25">
      <c r="A335" s="70" t="str">
        <f>IF(COUNTIF(Histo!B$1:B335,Histo!B335)=1,MAX(A$1:A334)+1,"")</f>
        <v/>
      </c>
      <c r="B335" s="70">
        <f>Histo!B335</f>
        <v>0</v>
      </c>
      <c r="D335">
        <v>334</v>
      </c>
      <c r="G335" t="e">
        <f>VLOOKUP(Histo!D:D,BDD!B:L,11,FALSE)</f>
        <v>#N/A</v>
      </c>
      <c r="I335" s="84" t="e">
        <f>VLOOKUP(Histo!D:D,BDD!B:M,12,FALSE)</f>
        <v>#N/A</v>
      </c>
      <c r="J335" s="84"/>
      <c r="K335" s="83" t="e">
        <f>VLOOKUP(Histo!D:D,BDD!B:N,13,FALSE)</f>
        <v>#N/A</v>
      </c>
    </row>
    <row r="336" spans="1:11" x14ac:dyDescent="0.25">
      <c r="A336" s="70" t="str">
        <f>IF(COUNTIF(Histo!B$1:B336,Histo!B336)=1,MAX(A$1:A335)+1,"")</f>
        <v/>
      </c>
      <c r="B336" s="70">
        <f>Histo!B336</f>
        <v>0</v>
      </c>
      <c r="D336">
        <v>335</v>
      </c>
      <c r="G336" t="e">
        <f>VLOOKUP(Histo!D:D,BDD!B:L,11,FALSE)</f>
        <v>#N/A</v>
      </c>
      <c r="I336" s="84" t="e">
        <f>VLOOKUP(Histo!D:D,BDD!B:M,12,FALSE)</f>
        <v>#N/A</v>
      </c>
      <c r="J336" s="84"/>
      <c r="K336" s="83" t="e">
        <f>VLOOKUP(Histo!D:D,BDD!B:N,13,FALSE)</f>
        <v>#N/A</v>
      </c>
    </row>
    <row r="337" spans="1:11" x14ac:dyDescent="0.25">
      <c r="A337" s="70" t="str">
        <f>IF(COUNTIF(Histo!B$1:B337,Histo!B337)=1,MAX(A$1:A336)+1,"")</f>
        <v/>
      </c>
      <c r="B337" s="70">
        <f>Histo!B337</f>
        <v>0</v>
      </c>
      <c r="D337">
        <v>336</v>
      </c>
      <c r="G337" t="e">
        <f>VLOOKUP(Histo!D:D,BDD!B:L,11,FALSE)</f>
        <v>#N/A</v>
      </c>
      <c r="I337" s="84" t="e">
        <f>VLOOKUP(Histo!D:D,BDD!B:M,12,FALSE)</f>
        <v>#N/A</v>
      </c>
      <c r="J337" s="84"/>
      <c r="K337" s="83" t="e">
        <f>VLOOKUP(Histo!D:D,BDD!B:N,13,FALSE)</f>
        <v>#N/A</v>
      </c>
    </row>
    <row r="338" spans="1:11" x14ac:dyDescent="0.25">
      <c r="A338" s="70" t="str">
        <f>IF(COUNTIF(Histo!B$1:B338,Histo!B338)=1,MAX(A$1:A337)+1,"")</f>
        <v/>
      </c>
      <c r="B338" s="70">
        <f>Histo!B338</f>
        <v>0</v>
      </c>
      <c r="D338">
        <v>337</v>
      </c>
      <c r="G338" t="e">
        <f>VLOOKUP(Histo!D:D,BDD!B:L,11,FALSE)</f>
        <v>#N/A</v>
      </c>
      <c r="I338" s="84" t="e">
        <f>VLOOKUP(Histo!D:D,BDD!B:M,12,FALSE)</f>
        <v>#N/A</v>
      </c>
      <c r="J338" s="84"/>
      <c r="K338" s="83" t="e">
        <f>VLOOKUP(Histo!D:D,BDD!B:N,13,FALSE)</f>
        <v>#N/A</v>
      </c>
    </row>
    <row r="339" spans="1:11" x14ac:dyDescent="0.25">
      <c r="A339" s="70" t="str">
        <f>IF(COUNTIF(Histo!B$1:B339,Histo!B339)=1,MAX(A$1:A338)+1,"")</f>
        <v/>
      </c>
      <c r="B339" s="70">
        <f>Histo!B339</f>
        <v>0</v>
      </c>
      <c r="D339">
        <v>338</v>
      </c>
      <c r="G339" t="e">
        <f>VLOOKUP(Histo!D:D,BDD!B:L,11,FALSE)</f>
        <v>#N/A</v>
      </c>
      <c r="I339" s="84" t="e">
        <f>VLOOKUP(Histo!D:D,BDD!B:M,12,FALSE)</f>
        <v>#N/A</v>
      </c>
      <c r="J339" s="84"/>
      <c r="K339" s="83" t="e">
        <f>VLOOKUP(Histo!D:D,BDD!B:N,13,FALSE)</f>
        <v>#N/A</v>
      </c>
    </row>
    <row r="340" spans="1:11" x14ac:dyDescent="0.25">
      <c r="A340" s="70" t="str">
        <f>IF(COUNTIF(Histo!B$1:B340,Histo!B340)=1,MAX(A$1:A339)+1,"")</f>
        <v/>
      </c>
      <c r="B340" s="70">
        <f>Histo!B340</f>
        <v>0</v>
      </c>
      <c r="D340">
        <v>339</v>
      </c>
      <c r="G340" t="e">
        <f>VLOOKUP(Histo!D:D,BDD!B:L,11,FALSE)</f>
        <v>#N/A</v>
      </c>
      <c r="I340" s="84" t="e">
        <f>VLOOKUP(Histo!D:D,BDD!B:M,12,FALSE)</f>
        <v>#N/A</v>
      </c>
      <c r="J340" s="84"/>
      <c r="K340" s="83" t="e">
        <f>VLOOKUP(Histo!D:D,BDD!B:N,13,FALSE)</f>
        <v>#N/A</v>
      </c>
    </row>
    <row r="341" spans="1:11" x14ac:dyDescent="0.25">
      <c r="A341" s="70" t="str">
        <f>IF(COUNTIF(Histo!B$1:B341,Histo!B341)=1,MAX(A$1:A340)+1,"")</f>
        <v/>
      </c>
      <c r="B341" s="70">
        <f>Histo!B341</f>
        <v>0</v>
      </c>
      <c r="D341">
        <v>340</v>
      </c>
      <c r="G341" t="e">
        <f>VLOOKUP(Histo!D:D,BDD!B:L,11,FALSE)</f>
        <v>#N/A</v>
      </c>
      <c r="I341" s="84" t="e">
        <f>VLOOKUP(Histo!D:D,BDD!B:M,12,FALSE)</f>
        <v>#N/A</v>
      </c>
      <c r="J341" s="84"/>
      <c r="K341" s="83" t="e">
        <f>VLOOKUP(Histo!D:D,BDD!B:N,13,FALSE)</f>
        <v>#N/A</v>
      </c>
    </row>
    <row r="342" spans="1:11" x14ac:dyDescent="0.25">
      <c r="A342" s="70" t="str">
        <f>IF(COUNTIF(Histo!B$1:B342,Histo!B342)=1,MAX(A$1:A341)+1,"")</f>
        <v/>
      </c>
      <c r="B342" s="70">
        <f>Histo!B342</f>
        <v>0</v>
      </c>
      <c r="D342">
        <v>341</v>
      </c>
      <c r="G342" t="e">
        <f>VLOOKUP(Histo!D:D,BDD!B:L,11,FALSE)</f>
        <v>#N/A</v>
      </c>
      <c r="I342" s="84" t="e">
        <f>VLOOKUP(Histo!D:D,BDD!B:M,12,FALSE)</f>
        <v>#N/A</v>
      </c>
      <c r="J342" s="84"/>
      <c r="K342" s="83" t="e">
        <f>VLOOKUP(Histo!D:D,BDD!B:N,13,FALSE)</f>
        <v>#N/A</v>
      </c>
    </row>
    <row r="343" spans="1:11" x14ac:dyDescent="0.25">
      <c r="A343" s="70" t="str">
        <f>IF(COUNTIF(Histo!B$1:B343,Histo!B343)=1,MAX(A$1:A342)+1,"")</f>
        <v/>
      </c>
      <c r="B343" s="70">
        <f>Histo!B343</f>
        <v>0</v>
      </c>
      <c r="D343">
        <v>342</v>
      </c>
      <c r="G343" t="e">
        <f>VLOOKUP(Histo!D:D,BDD!B:L,11,FALSE)</f>
        <v>#N/A</v>
      </c>
      <c r="I343" s="84" t="e">
        <f>VLOOKUP(Histo!D:D,BDD!B:M,12,FALSE)</f>
        <v>#N/A</v>
      </c>
      <c r="J343" s="84"/>
      <c r="K343" s="83" t="e">
        <f>VLOOKUP(Histo!D:D,BDD!B:N,13,FALSE)</f>
        <v>#N/A</v>
      </c>
    </row>
    <row r="344" spans="1:11" x14ac:dyDescent="0.25">
      <c r="A344" s="70" t="str">
        <f>IF(COUNTIF(Histo!B$1:B344,Histo!B344)=1,MAX(A$1:A343)+1,"")</f>
        <v/>
      </c>
      <c r="B344" s="70">
        <f>Histo!B344</f>
        <v>0</v>
      </c>
      <c r="D344">
        <v>343</v>
      </c>
      <c r="G344" t="e">
        <f>VLOOKUP(Histo!D:D,BDD!B:L,11,FALSE)</f>
        <v>#N/A</v>
      </c>
      <c r="I344" s="84" t="e">
        <f>VLOOKUP(Histo!D:D,BDD!B:M,12,FALSE)</f>
        <v>#N/A</v>
      </c>
      <c r="J344" s="84"/>
      <c r="K344" s="83" t="e">
        <f>VLOOKUP(Histo!D:D,BDD!B:N,13,FALSE)</f>
        <v>#N/A</v>
      </c>
    </row>
    <row r="345" spans="1:11" x14ac:dyDescent="0.25">
      <c r="A345" s="70" t="str">
        <f>IF(COUNTIF(Histo!B$1:B345,Histo!B345)=1,MAX(A$1:A344)+1,"")</f>
        <v/>
      </c>
      <c r="B345" s="70">
        <f>Histo!B345</f>
        <v>0</v>
      </c>
      <c r="D345">
        <v>344</v>
      </c>
      <c r="G345" t="e">
        <f>VLOOKUP(Histo!D:D,BDD!B:L,11,FALSE)</f>
        <v>#N/A</v>
      </c>
      <c r="I345" s="84" t="e">
        <f>VLOOKUP(Histo!D:D,BDD!B:M,12,FALSE)</f>
        <v>#N/A</v>
      </c>
      <c r="J345" s="84"/>
      <c r="K345" s="83" t="e">
        <f>VLOOKUP(Histo!D:D,BDD!B:N,13,FALSE)</f>
        <v>#N/A</v>
      </c>
    </row>
    <row r="346" spans="1:11" x14ac:dyDescent="0.25">
      <c r="A346" s="70" t="str">
        <f>IF(COUNTIF(Histo!B$1:B346,Histo!B346)=1,MAX(A$1:A345)+1,"")</f>
        <v/>
      </c>
      <c r="B346" s="70">
        <f>Histo!B346</f>
        <v>0</v>
      </c>
      <c r="D346">
        <v>345</v>
      </c>
      <c r="G346" t="e">
        <f>VLOOKUP(Histo!D:D,BDD!B:L,11,FALSE)</f>
        <v>#N/A</v>
      </c>
      <c r="I346" s="84" t="e">
        <f>VLOOKUP(Histo!D:D,BDD!B:M,12,FALSE)</f>
        <v>#N/A</v>
      </c>
      <c r="J346" s="84"/>
      <c r="K346" s="83" t="e">
        <f>VLOOKUP(Histo!D:D,BDD!B:N,13,FALSE)</f>
        <v>#N/A</v>
      </c>
    </row>
    <row r="347" spans="1:11" x14ac:dyDescent="0.25">
      <c r="A347" s="70" t="str">
        <f>IF(COUNTIF(Histo!B$1:B347,Histo!B347)=1,MAX(A$1:A346)+1,"")</f>
        <v/>
      </c>
      <c r="B347" s="70">
        <f>Histo!B347</f>
        <v>0</v>
      </c>
      <c r="D347">
        <v>346</v>
      </c>
      <c r="G347" t="e">
        <f>VLOOKUP(Histo!D:D,BDD!B:L,11,FALSE)</f>
        <v>#N/A</v>
      </c>
      <c r="I347" s="84" t="e">
        <f>VLOOKUP(Histo!D:D,BDD!B:M,12,FALSE)</f>
        <v>#N/A</v>
      </c>
      <c r="J347" s="84"/>
      <c r="K347" s="83" t="e">
        <f>VLOOKUP(Histo!D:D,BDD!B:N,13,FALSE)</f>
        <v>#N/A</v>
      </c>
    </row>
    <row r="348" spans="1:11" x14ac:dyDescent="0.25">
      <c r="A348" s="70" t="str">
        <f>IF(COUNTIF(Histo!B$1:B348,Histo!B348)=1,MAX(A$1:A347)+1,"")</f>
        <v/>
      </c>
      <c r="B348" s="70">
        <f>Histo!B348</f>
        <v>0</v>
      </c>
      <c r="D348">
        <v>347</v>
      </c>
      <c r="G348" t="e">
        <f>VLOOKUP(Histo!D:D,BDD!B:L,11,FALSE)</f>
        <v>#N/A</v>
      </c>
      <c r="I348" s="84" t="e">
        <f>VLOOKUP(Histo!D:D,BDD!B:M,12,FALSE)</f>
        <v>#N/A</v>
      </c>
      <c r="J348" s="84"/>
      <c r="K348" s="83" t="e">
        <f>VLOOKUP(Histo!D:D,BDD!B:N,13,FALSE)</f>
        <v>#N/A</v>
      </c>
    </row>
    <row r="349" spans="1:11" x14ac:dyDescent="0.25">
      <c r="A349" s="70" t="str">
        <f>IF(COUNTIF(Histo!B$1:B349,Histo!B349)=1,MAX(A$1:A348)+1,"")</f>
        <v/>
      </c>
      <c r="B349" s="70">
        <f>Histo!B349</f>
        <v>0</v>
      </c>
      <c r="D349">
        <v>348</v>
      </c>
      <c r="G349" t="e">
        <f>VLOOKUP(Histo!D:D,BDD!B:L,11,FALSE)</f>
        <v>#N/A</v>
      </c>
      <c r="I349" s="84" t="e">
        <f>VLOOKUP(Histo!D:D,BDD!B:M,12,FALSE)</f>
        <v>#N/A</v>
      </c>
      <c r="J349" s="84"/>
      <c r="K349" s="83" t="e">
        <f>VLOOKUP(Histo!D:D,BDD!B:N,13,FALSE)</f>
        <v>#N/A</v>
      </c>
    </row>
    <row r="350" spans="1:11" x14ac:dyDescent="0.25">
      <c r="A350" s="70" t="str">
        <f>IF(COUNTIF(Histo!B$1:B350,Histo!B350)=1,MAX(A$1:A349)+1,"")</f>
        <v/>
      </c>
      <c r="B350" s="70">
        <f>Histo!B350</f>
        <v>0</v>
      </c>
      <c r="D350">
        <v>349</v>
      </c>
      <c r="G350" t="e">
        <f>VLOOKUP(Histo!D:D,BDD!B:L,11,FALSE)</f>
        <v>#N/A</v>
      </c>
      <c r="I350" s="84" t="e">
        <f>VLOOKUP(Histo!D:D,BDD!B:M,12,FALSE)</f>
        <v>#N/A</v>
      </c>
      <c r="J350" s="84"/>
      <c r="K350" s="83" t="e">
        <f>VLOOKUP(Histo!D:D,BDD!B:N,13,FALSE)</f>
        <v>#N/A</v>
      </c>
    </row>
    <row r="351" spans="1:11" x14ac:dyDescent="0.25">
      <c r="A351" s="70" t="str">
        <f>IF(COUNTIF(Histo!B$1:B351,Histo!B351)=1,MAX(A$1:A350)+1,"")</f>
        <v/>
      </c>
      <c r="B351" s="70">
        <f>Histo!B351</f>
        <v>0</v>
      </c>
      <c r="D351">
        <v>350</v>
      </c>
      <c r="G351" t="e">
        <f>VLOOKUP(Histo!D:D,BDD!B:L,11,FALSE)</f>
        <v>#N/A</v>
      </c>
      <c r="I351" s="84" t="e">
        <f>VLOOKUP(Histo!D:D,BDD!B:M,12,FALSE)</f>
        <v>#N/A</v>
      </c>
      <c r="J351" s="84"/>
      <c r="K351" s="83" t="e">
        <f>VLOOKUP(Histo!D:D,BDD!B:N,13,FALSE)</f>
        <v>#N/A</v>
      </c>
    </row>
    <row r="352" spans="1:11" x14ac:dyDescent="0.25">
      <c r="A352" s="70" t="str">
        <f>IF(COUNTIF(Histo!B$1:B352,Histo!B352)=1,MAX(A$1:A351)+1,"")</f>
        <v/>
      </c>
      <c r="B352" s="70">
        <f>Histo!B352</f>
        <v>0</v>
      </c>
      <c r="D352">
        <v>351</v>
      </c>
      <c r="G352" t="e">
        <f>VLOOKUP(Histo!D:D,BDD!B:L,11,FALSE)</f>
        <v>#N/A</v>
      </c>
      <c r="I352" s="84" t="e">
        <f>VLOOKUP(Histo!D:D,BDD!B:M,12,FALSE)</f>
        <v>#N/A</v>
      </c>
      <c r="J352" s="84"/>
      <c r="K352" s="83" t="e">
        <f>VLOOKUP(Histo!D:D,BDD!B:N,13,FALSE)</f>
        <v>#N/A</v>
      </c>
    </row>
    <row r="353" spans="1:11" x14ac:dyDescent="0.25">
      <c r="A353" s="70" t="str">
        <f>IF(COUNTIF(Histo!B$1:B353,Histo!B353)=1,MAX(A$1:A352)+1,"")</f>
        <v/>
      </c>
      <c r="B353" s="70">
        <f>Histo!B353</f>
        <v>0</v>
      </c>
      <c r="D353">
        <v>352</v>
      </c>
      <c r="G353" t="e">
        <f>VLOOKUP(Histo!D:D,BDD!B:L,11,FALSE)</f>
        <v>#N/A</v>
      </c>
      <c r="I353" s="84" t="e">
        <f>VLOOKUP(Histo!D:D,BDD!B:M,12,FALSE)</f>
        <v>#N/A</v>
      </c>
      <c r="J353" s="84"/>
      <c r="K353" s="83" t="e">
        <f>VLOOKUP(Histo!D:D,BDD!B:N,13,FALSE)</f>
        <v>#N/A</v>
      </c>
    </row>
    <row r="354" spans="1:11" x14ac:dyDescent="0.25">
      <c r="A354" s="70" t="str">
        <f>IF(COUNTIF(Histo!B$1:B354,Histo!B354)=1,MAX(A$1:A353)+1,"")</f>
        <v/>
      </c>
      <c r="B354" s="70">
        <f>Histo!B354</f>
        <v>0</v>
      </c>
      <c r="D354">
        <v>353</v>
      </c>
      <c r="G354" t="e">
        <f>VLOOKUP(Histo!D:D,BDD!B:L,11,FALSE)</f>
        <v>#N/A</v>
      </c>
      <c r="I354" s="84" t="e">
        <f>VLOOKUP(Histo!D:D,BDD!B:M,12,FALSE)</f>
        <v>#N/A</v>
      </c>
      <c r="J354" s="84"/>
      <c r="K354" s="83" t="e">
        <f>VLOOKUP(Histo!D:D,BDD!B:N,13,FALSE)</f>
        <v>#N/A</v>
      </c>
    </row>
    <row r="355" spans="1:11" x14ac:dyDescent="0.25">
      <c r="A355" s="70" t="str">
        <f>IF(COUNTIF(Histo!B$1:B355,Histo!B355)=1,MAX(A$1:A354)+1,"")</f>
        <v/>
      </c>
      <c r="B355" s="70">
        <f>Histo!B355</f>
        <v>0</v>
      </c>
      <c r="D355">
        <v>354</v>
      </c>
      <c r="G355" t="e">
        <f>VLOOKUP(Histo!D:D,BDD!B:L,11,FALSE)</f>
        <v>#N/A</v>
      </c>
      <c r="I355" s="84" t="e">
        <f>VLOOKUP(Histo!D:D,BDD!B:M,12,FALSE)</f>
        <v>#N/A</v>
      </c>
      <c r="J355" s="84"/>
      <c r="K355" s="83" t="e">
        <f>VLOOKUP(Histo!D:D,BDD!B:N,13,FALSE)</f>
        <v>#N/A</v>
      </c>
    </row>
    <row r="356" spans="1:11" x14ac:dyDescent="0.25">
      <c r="A356" s="70" t="str">
        <f>IF(COUNTIF(Histo!B$1:B356,Histo!B356)=1,MAX(A$1:A355)+1,"")</f>
        <v/>
      </c>
      <c r="B356" s="70">
        <f>Histo!B356</f>
        <v>0</v>
      </c>
      <c r="D356">
        <v>355</v>
      </c>
      <c r="G356" t="e">
        <f>VLOOKUP(Histo!D:D,BDD!B:L,11,FALSE)</f>
        <v>#N/A</v>
      </c>
      <c r="I356" s="84" t="e">
        <f>VLOOKUP(Histo!D:D,BDD!B:M,12,FALSE)</f>
        <v>#N/A</v>
      </c>
      <c r="J356" s="84"/>
      <c r="K356" s="83" t="e">
        <f>VLOOKUP(Histo!D:D,BDD!B:N,13,FALSE)</f>
        <v>#N/A</v>
      </c>
    </row>
    <row r="357" spans="1:11" x14ac:dyDescent="0.25">
      <c r="A357" s="70" t="str">
        <f>IF(COUNTIF(Histo!B$1:B357,Histo!B357)=1,MAX(A$1:A356)+1,"")</f>
        <v/>
      </c>
      <c r="B357" s="70">
        <f>Histo!B357</f>
        <v>0</v>
      </c>
      <c r="D357">
        <v>356</v>
      </c>
      <c r="G357" t="e">
        <f>VLOOKUP(Histo!D:D,BDD!B:L,11,FALSE)</f>
        <v>#N/A</v>
      </c>
      <c r="I357" s="84" t="e">
        <f>VLOOKUP(Histo!D:D,BDD!B:M,12,FALSE)</f>
        <v>#N/A</v>
      </c>
      <c r="J357" s="84"/>
      <c r="K357" s="83" t="e">
        <f>VLOOKUP(Histo!D:D,BDD!B:N,13,FALSE)</f>
        <v>#N/A</v>
      </c>
    </row>
    <row r="358" spans="1:11" x14ac:dyDescent="0.25">
      <c r="A358" s="70" t="str">
        <f>IF(COUNTIF(Histo!B$1:B358,Histo!B358)=1,MAX(A$1:A357)+1,"")</f>
        <v/>
      </c>
      <c r="B358" s="70">
        <f>Histo!B358</f>
        <v>0</v>
      </c>
      <c r="D358">
        <v>357</v>
      </c>
      <c r="G358" t="e">
        <f>VLOOKUP(Histo!D:D,BDD!B:L,11,FALSE)</f>
        <v>#N/A</v>
      </c>
      <c r="I358" s="84" t="e">
        <f>VLOOKUP(Histo!D:D,BDD!B:M,12,FALSE)</f>
        <v>#N/A</v>
      </c>
      <c r="J358" s="84"/>
      <c r="K358" s="83" t="e">
        <f>VLOOKUP(Histo!D:D,BDD!B:N,13,FALSE)</f>
        <v>#N/A</v>
      </c>
    </row>
    <row r="359" spans="1:11" x14ac:dyDescent="0.25">
      <c r="A359" s="70" t="str">
        <f>IF(COUNTIF(Histo!B$1:B359,Histo!B359)=1,MAX(A$1:A358)+1,"")</f>
        <v/>
      </c>
      <c r="B359" s="70">
        <f>Histo!B359</f>
        <v>0</v>
      </c>
      <c r="D359">
        <v>358</v>
      </c>
      <c r="G359" t="e">
        <f>VLOOKUP(Histo!D:D,BDD!B:L,11,FALSE)</f>
        <v>#N/A</v>
      </c>
      <c r="I359" s="84" t="e">
        <f>VLOOKUP(Histo!D:D,BDD!B:M,12,FALSE)</f>
        <v>#N/A</v>
      </c>
      <c r="J359" s="84"/>
      <c r="K359" s="83" t="e">
        <f>VLOOKUP(Histo!D:D,BDD!B:N,13,FALSE)</f>
        <v>#N/A</v>
      </c>
    </row>
    <row r="360" spans="1:11" x14ac:dyDescent="0.25">
      <c r="A360" s="70" t="str">
        <f>IF(COUNTIF(Histo!B$1:B360,Histo!B360)=1,MAX(A$1:A359)+1,"")</f>
        <v/>
      </c>
      <c r="B360" s="70">
        <f>Histo!B360</f>
        <v>0</v>
      </c>
      <c r="D360">
        <v>359</v>
      </c>
      <c r="G360" t="e">
        <f>VLOOKUP(Histo!D:D,BDD!B:L,11,FALSE)</f>
        <v>#N/A</v>
      </c>
      <c r="I360" s="84" t="e">
        <f>VLOOKUP(Histo!D:D,BDD!B:M,12,FALSE)</f>
        <v>#N/A</v>
      </c>
      <c r="J360" s="84"/>
      <c r="K360" s="83" t="e">
        <f>VLOOKUP(Histo!D:D,BDD!B:N,13,FALSE)</f>
        <v>#N/A</v>
      </c>
    </row>
    <row r="361" spans="1:11" x14ac:dyDescent="0.25">
      <c r="A361" s="70" t="str">
        <f>IF(COUNTIF(Histo!B$1:B361,Histo!B361)=1,MAX(A$1:A360)+1,"")</f>
        <v/>
      </c>
      <c r="B361" s="70">
        <f>Histo!B361</f>
        <v>0</v>
      </c>
      <c r="D361">
        <v>360</v>
      </c>
      <c r="G361" t="e">
        <f>VLOOKUP(Histo!D:D,BDD!B:L,11,FALSE)</f>
        <v>#N/A</v>
      </c>
      <c r="I361" s="84" t="e">
        <f>VLOOKUP(Histo!D:D,BDD!B:M,12,FALSE)</f>
        <v>#N/A</v>
      </c>
      <c r="J361" s="84"/>
      <c r="K361" s="83" t="e">
        <f>VLOOKUP(Histo!D:D,BDD!B:N,13,FALSE)</f>
        <v>#N/A</v>
      </c>
    </row>
    <row r="362" spans="1:11" x14ac:dyDescent="0.25">
      <c r="A362" s="70" t="str">
        <f>IF(COUNTIF(Histo!B$1:B362,Histo!B362)=1,MAX(A$1:A361)+1,"")</f>
        <v/>
      </c>
      <c r="B362" s="70">
        <f>Histo!B362</f>
        <v>0</v>
      </c>
      <c r="D362">
        <v>361</v>
      </c>
      <c r="G362" t="e">
        <f>VLOOKUP(Histo!D:D,BDD!B:L,11,FALSE)</f>
        <v>#N/A</v>
      </c>
      <c r="I362" s="84" t="e">
        <f>VLOOKUP(Histo!D:D,BDD!B:M,12,FALSE)</f>
        <v>#N/A</v>
      </c>
      <c r="J362" s="84"/>
      <c r="K362" s="83" t="e">
        <f>VLOOKUP(Histo!D:D,BDD!B:N,13,FALSE)</f>
        <v>#N/A</v>
      </c>
    </row>
    <row r="363" spans="1:11" x14ac:dyDescent="0.25">
      <c r="A363" s="70" t="str">
        <f>IF(COUNTIF(Histo!B$1:B363,Histo!B363)=1,MAX(A$1:A362)+1,"")</f>
        <v/>
      </c>
      <c r="B363" s="70">
        <f>Histo!B363</f>
        <v>0</v>
      </c>
      <c r="D363">
        <v>362</v>
      </c>
      <c r="G363" t="e">
        <f>VLOOKUP(Histo!D:D,BDD!B:L,11,FALSE)</f>
        <v>#N/A</v>
      </c>
      <c r="I363" s="84" t="e">
        <f>VLOOKUP(Histo!D:D,BDD!B:M,12,FALSE)</f>
        <v>#N/A</v>
      </c>
      <c r="J363" s="84"/>
      <c r="K363" s="83" t="e">
        <f>VLOOKUP(Histo!D:D,BDD!B:N,13,FALSE)</f>
        <v>#N/A</v>
      </c>
    </row>
    <row r="364" spans="1:11" x14ac:dyDescent="0.25">
      <c r="A364" s="70" t="str">
        <f>IF(COUNTIF(Histo!B$1:B364,Histo!B364)=1,MAX(A$1:A363)+1,"")</f>
        <v/>
      </c>
      <c r="B364" s="70">
        <f>Histo!B364</f>
        <v>0</v>
      </c>
      <c r="D364">
        <v>363</v>
      </c>
      <c r="G364" t="e">
        <f>VLOOKUP(Histo!D:D,BDD!B:L,11,FALSE)</f>
        <v>#N/A</v>
      </c>
      <c r="I364" s="84" t="e">
        <f>VLOOKUP(Histo!D:D,BDD!B:M,12,FALSE)</f>
        <v>#N/A</v>
      </c>
      <c r="J364" s="84"/>
      <c r="K364" s="83" t="e">
        <f>VLOOKUP(Histo!D:D,BDD!B:N,13,FALSE)</f>
        <v>#N/A</v>
      </c>
    </row>
    <row r="365" spans="1:11" x14ac:dyDescent="0.25">
      <c r="A365" s="70" t="str">
        <f>IF(COUNTIF(Histo!B$1:B365,Histo!B365)=1,MAX(A$1:A364)+1,"")</f>
        <v/>
      </c>
      <c r="B365" s="70">
        <f>Histo!B365</f>
        <v>0</v>
      </c>
      <c r="D365">
        <v>364</v>
      </c>
      <c r="G365" t="e">
        <f>VLOOKUP(Histo!D:D,BDD!B:L,11,FALSE)</f>
        <v>#N/A</v>
      </c>
      <c r="I365" s="84" t="e">
        <f>VLOOKUP(Histo!D:D,BDD!B:M,12,FALSE)</f>
        <v>#N/A</v>
      </c>
      <c r="J365" s="84"/>
      <c r="K365" s="83" t="e">
        <f>VLOOKUP(Histo!D:D,BDD!B:N,13,FALSE)</f>
        <v>#N/A</v>
      </c>
    </row>
    <row r="366" spans="1:11" x14ac:dyDescent="0.25">
      <c r="A366" s="70" t="str">
        <f>IF(COUNTIF(Histo!B$1:B366,Histo!B366)=1,MAX(A$1:A365)+1,"")</f>
        <v/>
      </c>
      <c r="B366" s="70">
        <f>Histo!B366</f>
        <v>0</v>
      </c>
      <c r="D366">
        <v>365</v>
      </c>
      <c r="G366" t="e">
        <f>VLOOKUP(Histo!D:D,BDD!B:L,11,FALSE)</f>
        <v>#N/A</v>
      </c>
      <c r="I366" s="84" t="e">
        <f>VLOOKUP(Histo!D:D,BDD!B:M,12,FALSE)</f>
        <v>#N/A</v>
      </c>
      <c r="J366" s="84"/>
      <c r="K366" s="83" t="e">
        <f>VLOOKUP(Histo!D:D,BDD!B:N,13,FALSE)</f>
        <v>#N/A</v>
      </c>
    </row>
    <row r="367" spans="1:11" x14ac:dyDescent="0.25">
      <c r="A367" s="70" t="str">
        <f>IF(COUNTIF(Histo!B$1:B367,Histo!B367)=1,MAX(A$1:A366)+1,"")</f>
        <v/>
      </c>
      <c r="B367" s="70">
        <f>Histo!B367</f>
        <v>0</v>
      </c>
      <c r="D367">
        <v>366</v>
      </c>
      <c r="G367" t="e">
        <f>VLOOKUP(Histo!D:D,BDD!B:L,11,FALSE)</f>
        <v>#N/A</v>
      </c>
      <c r="I367" s="84" t="e">
        <f>VLOOKUP(Histo!D:D,BDD!B:M,12,FALSE)</f>
        <v>#N/A</v>
      </c>
      <c r="J367" s="84"/>
      <c r="K367" s="83" t="e">
        <f>VLOOKUP(Histo!D:D,BDD!B:N,13,FALSE)</f>
        <v>#N/A</v>
      </c>
    </row>
    <row r="368" spans="1:11" x14ac:dyDescent="0.25">
      <c r="A368" s="70" t="str">
        <f>IF(COUNTIF(Histo!B$1:B368,Histo!B368)=1,MAX(A$1:A367)+1,"")</f>
        <v/>
      </c>
      <c r="B368" s="70">
        <f>Histo!B368</f>
        <v>0</v>
      </c>
      <c r="D368">
        <v>367</v>
      </c>
      <c r="G368" t="e">
        <f>VLOOKUP(Histo!D:D,BDD!B:L,11,FALSE)</f>
        <v>#N/A</v>
      </c>
      <c r="I368" s="84" t="e">
        <f>VLOOKUP(Histo!D:D,BDD!B:M,12,FALSE)</f>
        <v>#N/A</v>
      </c>
      <c r="J368" s="84"/>
      <c r="K368" s="83" t="e">
        <f>VLOOKUP(Histo!D:D,BDD!B:N,13,FALSE)</f>
        <v>#N/A</v>
      </c>
    </row>
    <row r="369" spans="1:11" x14ac:dyDescent="0.25">
      <c r="A369" s="70" t="str">
        <f>IF(COUNTIF(Histo!B$1:B369,Histo!B369)=1,MAX(A$1:A368)+1,"")</f>
        <v/>
      </c>
      <c r="B369" s="70">
        <f>Histo!B369</f>
        <v>0</v>
      </c>
      <c r="D369">
        <v>368</v>
      </c>
      <c r="G369" t="e">
        <f>VLOOKUP(Histo!D:D,BDD!B:L,11,FALSE)</f>
        <v>#N/A</v>
      </c>
      <c r="I369" s="84" t="e">
        <f>VLOOKUP(Histo!D:D,BDD!B:M,12,FALSE)</f>
        <v>#N/A</v>
      </c>
      <c r="J369" s="84"/>
      <c r="K369" s="83" t="e">
        <f>VLOOKUP(Histo!D:D,BDD!B:N,13,FALSE)</f>
        <v>#N/A</v>
      </c>
    </row>
    <row r="370" spans="1:11" x14ac:dyDescent="0.25">
      <c r="A370" s="70" t="str">
        <f>IF(COUNTIF(Histo!B$1:B370,Histo!B370)=1,MAX(A$1:A369)+1,"")</f>
        <v/>
      </c>
      <c r="B370" s="70">
        <f>Histo!B370</f>
        <v>0</v>
      </c>
      <c r="D370">
        <v>369</v>
      </c>
      <c r="G370" t="e">
        <f>VLOOKUP(Histo!D:D,BDD!B:L,11,FALSE)</f>
        <v>#N/A</v>
      </c>
      <c r="I370" s="84" t="e">
        <f>VLOOKUP(Histo!D:D,BDD!B:M,12,FALSE)</f>
        <v>#N/A</v>
      </c>
      <c r="J370" s="84"/>
      <c r="K370" s="83" t="e">
        <f>VLOOKUP(Histo!D:D,BDD!B:N,13,FALSE)</f>
        <v>#N/A</v>
      </c>
    </row>
    <row r="371" spans="1:11" x14ac:dyDescent="0.25">
      <c r="A371" s="70" t="str">
        <f>IF(COUNTIF(Histo!B$1:B371,Histo!B371)=1,MAX(A$1:A370)+1,"")</f>
        <v/>
      </c>
      <c r="B371" s="70">
        <f>Histo!B371</f>
        <v>0</v>
      </c>
      <c r="D371">
        <v>370</v>
      </c>
      <c r="G371" t="e">
        <f>VLOOKUP(Histo!D:D,BDD!B:L,11,FALSE)</f>
        <v>#N/A</v>
      </c>
      <c r="I371" s="84" t="e">
        <f>VLOOKUP(Histo!D:D,BDD!B:M,12,FALSE)</f>
        <v>#N/A</v>
      </c>
      <c r="J371" s="84"/>
      <c r="K371" s="83" t="e">
        <f>VLOOKUP(Histo!D:D,BDD!B:N,13,FALSE)</f>
        <v>#N/A</v>
      </c>
    </row>
    <row r="372" spans="1:11" x14ac:dyDescent="0.25">
      <c r="A372" s="70" t="str">
        <f>IF(COUNTIF(Histo!B$1:B372,Histo!B372)=1,MAX(A$1:A371)+1,"")</f>
        <v/>
      </c>
      <c r="B372" s="70">
        <f>Histo!B372</f>
        <v>0</v>
      </c>
      <c r="D372">
        <v>371</v>
      </c>
      <c r="G372" t="e">
        <f>VLOOKUP(Histo!D:D,BDD!B:L,11,FALSE)</f>
        <v>#N/A</v>
      </c>
      <c r="I372" s="84" t="e">
        <f>VLOOKUP(Histo!D:D,BDD!B:M,12,FALSE)</f>
        <v>#N/A</v>
      </c>
      <c r="J372" s="84"/>
      <c r="K372" s="83" t="e">
        <f>VLOOKUP(Histo!D:D,BDD!B:N,13,FALSE)</f>
        <v>#N/A</v>
      </c>
    </row>
    <row r="373" spans="1:11" x14ac:dyDescent="0.25">
      <c r="A373" s="70" t="str">
        <f>IF(COUNTIF(Histo!B$1:B373,Histo!B373)=1,MAX(A$1:A372)+1,"")</f>
        <v/>
      </c>
      <c r="B373" s="70">
        <f>Histo!B373</f>
        <v>0</v>
      </c>
      <c r="D373">
        <v>372</v>
      </c>
      <c r="G373" t="e">
        <f>VLOOKUP(Histo!D:D,BDD!B:L,11,FALSE)</f>
        <v>#N/A</v>
      </c>
      <c r="I373" s="84" t="e">
        <f>VLOOKUP(Histo!D:D,BDD!B:M,12,FALSE)</f>
        <v>#N/A</v>
      </c>
      <c r="J373" s="84"/>
      <c r="K373" s="83" t="e">
        <f>VLOOKUP(Histo!D:D,BDD!B:N,13,FALSE)</f>
        <v>#N/A</v>
      </c>
    </row>
    <row r="374" spans="1:11" x14ac:dyDescent="0.25">
      <c r="A374" s="70" t="str">
        <f>IF(COUNTIF(Histo!B$1:B374,Histo!B374)=1,MAX(A$1:A373)+1,"")</f>
        <v/>
      </c>
      <c r="B374" s="70">
        <f>Histo!B374</f>
        <v>0</v>
      </c>
      <c r="D374">
        <v>373</v>
      </c>
      <c r="G374" t="e">
        <f>VLOOKUP(Histo!D:D,BDD!B:L,11,FALSE)</f>
        <v>#N/A</v>
      </c>
      <c r="I374" s="84" t="e">
        <f>VLOOKUP(Histo!D:D,BDD!B:M,12,FALSE)</f>
        <v>#N/A</v>
      </c>
      <c r="J374" s="84"/>
      <c r="K374" s="83" t="e">
        <f>VLOOKUP(Histo!D:D,BDD!B:N,13,FALSE)</f>
        <v>#N/A</v>
      </c>
    </row>
    <row r="375" spans="1:11" x14ac:dyDescent="0.25">
      <c r="A375" s="70" t="str">
        <f>IF(COUNTIF(Histo!B$1:B375,Histo!B375)=1,MAX(A$1:A374)+1,"")</f>
        <v/>
      </c>
      <c r="B375" s="70">
        <f>Histo!B375</f>
        <v>0</v>
      </c>
      <c r="D375">
        <v>374</v>
      </c>
      <c r="G375" t="e">
        <f>VLOOKUP(Histo!D:D,BDD!B:L,11,FALSE)</f>
        <v>#N/A</v>
      </c>
      <c r="I375" s="84" t="e">
        <f>VLOOKUP(Histo!D:D,BDD!B:M,12,FALSE)</f>
        <v>#N/A</v>
      </c>
      <c r="J375" s="84"/>
      <c r="K375" s="83" t="e">
        <f>VLOOKUP(Histo!D:D,BDD!B:N,13,FALSE)</f>
        <v>#N/A</v>
      </c>
    </row>
    <row r="376" spans="1:11" x14ac:dyDescent="0.25">
      <c r="A376" s="70" t="str">
        <f>IF(COUNTIF(Histo!B$1:B376,Histo!B376)=1,MAX(A$1:A375)+1,"")</f>
        <v/>
      </c>
      <c r="B376" s="70">
        <f>Histo!B376</f>
        <v>0</v>
      </c>
      <c r="D376">
        <v>375</v>
      </c>
      <c r="G376" t="e">
        <f>VLOOKUP(Histo!D:D,BDD!B:L,11,FALSE)</f>
        <v>#N/A</v>
      </c>
      <c r="I376" s="84" t="e">
        <f>VLOOKUP(Histo!D:D,BDD!B:M,12,FALSE)</f>
        <v>#N/A</v>
      </c>
      <c r="J376" s="84"/>
      <c r="K376" s="83" t="e">
        <f>VLOOKUP(Histo!D:D,BDD!B:N,13,FALSE)</f>
        <v>#N/A</v>
      </c>
    </row>
    <row r="377" spans="1:11" x14ac:dyDescent="0.25">
      <c r="A377" s="70" t="str">
        <f>IF(COUNTIF(Histo!B$1:B377,Histo!B377)=1,MAX(A$1:A376)+1,"")</f>
        <v/>
      </c>
      <c r="B377" s="70">
        <f>Histo!B377</f>
        <v>0</v>
      </c>
      <c r="D377">
        <v>376</v>
      </c>
      <c r="G377" t="e">
        <f>VLOOKUP(Histo!D:D,BDD!B:L,11,FALSE)</f>
        <v>#N/A</v>
      </c>
      <c r="I377" s="84" t="e">
        <f>VLOOKUP(Histo!D:D,BDD!B:M,12,FALSE)</f>
        <v>#N/A</v>
      </c>
      <c r="J377" s="84"/>
      <c r="K377" s="83" t="e">
        <f>VLOOKUP(Histo!D:D,BDD!B:N,13,FALSE)</f>
        <v>#N/A</v>
      </c>
    </row>
    <row r="378" spans="1:11" x14ac:dyDescent="0.25">
      <c r="A378" s="70" t="str">
        <f>IF(COUNTIF(Histo!B$1:B378,Histo!B378)=1,MAX(A$1:A377)+1,"")</f>
        <v/>
      </c>
      <c r="B378" s="70">
        <f>Histo!B378</f>
        <v>0</v>
      </c>
      <c r="D378">
        <v>377</v>
      </c>
      <c r="G378" t="e">
        <f>VLOOKUP(Histo!D:D,BDD!B:L,11,FALSE)</f>
        <v>#N/A</v>
      </c>
      <c r="I378" s="84" t="e">
        <f>VLOOKUP(Histo!D:D,BDD!B:M,12,FALSE)</f>
        <v>#N/A</v>
      </c>
      <c r="J378" s="84"/>
      <c r="K378" s="83" t="e">
        <f>VLOOKUP(Histo!D:D,BDD!B:N,13,FALSE)</f>
        <v>#N/A</v>
      </c>
    </row>
    <row r="379" spans="1:11" x14ac:dyDescent="0.25">
      <c r="A379" s="70" t="str">
        <f>IF(COUNTIF(Histo!B$1:B379,Histo!B379)=1,MAX(A$1:A378)+1,"")</f>
        <v/>
      </c>
      <c r="B379" s="70">
        <f>Histo!B379</f>
        <v>0</v>
      </c>
      <c r="D379">
        <v>378</v>
      </c>
      <c r="G379" t="e">
        <f>VLOOKUP(Histo!D:D,BDD!B:L,11,FALSE)</f>
        <v>#N/A</v>
      </c>
      <c r="I379" s="84" t="e">
        <f>VLOOKUP(Histo!D:D,BDD!B:M,12,FALSE)</f>
        <v>#N/A</v>
      </c>
      <c r="J379" s="84"/>
      <c r="K379" s="83" t="e">
        <f>VLOOKUP(Histo!D:D,BDD!B:N,13,FALSE)</f>
        <v>#N/A</v>
      </c>
    </row>
    <row r="380" spans="1:11" x14ac:dyDescent="0.25">
      <c r="A380" s="70" t="str">
        <f>IF(COUNTIF(Histo!B$1:B380,Histo!B380)=1,MAX(A$1:A379)+1,"")</f>
        <v/>
      </c>
      <c r="B380" s="70">
        <f>Histo!B380</f>
        <v>0</v>
      </c>
      <c r="D380">
        <v>379</v>
      </c>
      <c r="G380" t="e">
        <f>VLOOKUP(Histo!D:D,BDD!B:L,11,FALSE)</f>
        <v>#N/A</v>
      </c>
      <c r="I380" s="84" t="e">
        <f>VLOOKUP(Histo!D:D,BDD!B:M,12,FALSE)</f>
        <v>#N/A</v>
      </c>
      <c r="J380" s="84"/>
      <c r="K380" s="83" t="e">
        <f>VLOOKUP(Histo!D:D,BDD!B:N,13,FALSE)</f>
        <v>#N/A</v>
      </c>
    </row>
    <row r="381" spans="1:11" x14ac:dyDescent="0.25">
      <c r="A381" s="70" t="str">
        <f>IF(COUNTIF(Histo!B$1:B381,Histo!B381)=1,MAX(A$1:A380)+1,"")</f>
        <v/>
      </c>
      <c r="B381" s="70">
        <f>Histo!B381</f>
        <v>0</v>
      </c>
      <c r="D381">
        <v>380</v>
      </c>
      <c r="G381" t="e">
        <f>VLOOKUP(Histo!D:D,BDD!B:L,11,FALSE)</f>
        <v>#N/A</v>
      </c>
      <c r="I381" s="84" t="e">
        <f>VLOOKUP(Histo!D:D,BDD!B:M,12,FALSE)</f>
        <v>#N/A</v>
      </c>
      <c r="J381" s="84"/>
      <c r="K381" s="83" t="e">
        <f>VLOOKUP(Histo!D:D,BDD!B:N,13,FALSE)</f>
        <v>#N/A</v>
      </c>
    </row>
    <row r="382" spans="1:11" x14ac:dyDescent="0.25">
      <c r="A382" s="70" t="str">
        <f>IF(COUNTIF(Histo!B$1:B382,Histo!B382)=1,MAX(A$1:A381)+1,"")</f>
        <v/>
      </c>
      <c r="B382" s="70">
        <f>Histo!B382</f>
        <v>0</v>
      </c>
      <c r="D382">
        <v>381</v>
      </c>
      <c r="G382" t="e">
        <f>VLOOKUP(Histo!D:D,BDD!B:L,11,FALSE)</f>
        <v>#N/A</v>
      </c>
      <c r="I382" s="84" t="e">
        <f>VLOOKUP(Histo!D:D,BDD!B:M,12,FALSE)</f>
        <v>#N/A</v>
      </c>
      <c r="J382" s="84"/>
      <c r="K382" s="83" t="e">
        <f>VLOOKUP(Histo!D:D,BDD!B:N,13,FALSE)</f>
        <v>#N/A</v>
      </c>
    </row>
    <row r="383" spans="1:11" x14ac:dyDescent="0.25">
      <c r="A383" s="70" t="str">
        <f>IF(COUNTIF(Histo!B$1:B383,Histo!B383)=1,MAX(A$1:A382)+1,"")</f>
        <v/>
      </c>
      <c r="B383" s="70">
        <f>Histo!B383</f>
        <v>0</v>
      </c>
      <c r="D383">
        <v>382</v>
      </c>
      <c r="G383" t="e">
        <f>VLOOKUP(Histo!D:D,BDD!B:L,11,FALSE)</f>
        <v>#N/A</v>
      </c>
      <c r="I383" s="84" t="e">
        <f>VLOOKUP(Histo!D:D,BDD!B:M,12,FALSE)</f>
        <v>#N/A</v>
      </c>
      <c r="J383" s="84"/>
      <c r="K383" s="83" t="e">
        <f>VLOOKUP(Histo!D:D,BDD!B:N,13,FALSE)</f>
        <v>#N/A</v>
      </c>
    </row>
    <row r="384" spans="1:11" x14ac:dyDescent="0.25">
      <c r="A384" s="70" t="str">
        <f>IF(COUNTIF(Histo!B$1:B384,Histo!B384)=1,MAX(A$1:A383)+1,"")</f>
        <v/>
      </c>
      <c r="B384" s="70">
        <f>Histo!B384</f>
        <v>0</v>
      </c>
      <c r="D384">
        <v>383</v>
      </c>
      <c r="G384" t="e">
        <f>VLOOKUP(Histo!D:D,BDD!B:L,11,FALSE)</f>
        <v>#N/A</v>
      </c>
      <c r="I384" s="84" t="e">
        <f>VLOOKUP(Histo!D:D,BDD!B:M,12,FALSE)</f>
        <v>#N/A</v>
      </c>
      <c r="J384" s="84"/>
      <c r="K384" s="83" t="e">
        <f>VLOOKUP(Histo!D:D,BDD!B:N,13,FALSE)</f>
        <v>#N/A</v>
      </c>
    </row>
    <row r="385" spans="1:11" x14ac:dyDescent="0.25">
      <c r="A385" s="70" t="str">
        <f>IF(COUNTIF(Histo!B$1:B385,Histo!B385)=1,MAX(A$1:A384)+1,"")</f>
        <v/>
      </c>
      <c r="B385" s="70">
        <f>Histo!B385</f>
        <v>0</v>
      </c>
      <c r="D385">
        <v>384</v>
      </c>
      <c r="G385" t="e">
        <f>VLOOKUP(Histo!D:D,BDD!B:L,11,FALSE)</f>
        <v>#N/A</v>
      </c>
      <c r="I385" s="84" t="e">
        <f>VLOOKUP(Histo!D:D,BDD!B:M,12,FALSE)</f>
        <v>#N/A</v>
      </c>
      <c r="J385" s="84"/>
      <c r="K385" s="83" t="e">
        <f>VLOOKUP(Histo!D:D,BDD!B:N,13,FALSE)</f>
        <v>#N/A</v>
      </c>
    </row>
    <row r="386" spans="1:11" x14ac:dyDescent="0.25">
      <c r="A386" s="70" t="str">
        <f>IF(COUNTIF(Histo!B$1:B386,Histo!B386)=1,MAX(A$1:A385)+1,"")</f>
        <v/>
      </c>
      <c r="B386" s="70">
        <f>Histo!B386</f>
        <v>0</v>
      </c>
      <c r="D386">
        <v>385</v>
      </c>
      <c r="G386" t="e">
        <f>VLOOKUP(Histo!D:D,BDD!B:L,11,FALSE)</f>
        <v>#N/A</v>
      </c>
      <c r="I386" s="84" t="e">
        <f>VLOOKUP(Histo!D:D,BDD!B:M,12,FALSE)</f>
        <v>#N/A</v>
      </c>
      <c r="J386" s="84"/>
      <c r="K386" s="83" t="e">
        <f>VLOOKUP(Histo!D:D,BDD!B:N,13,FALSE)</f>
        <v>#N/A</v>
      </c>
    </row>
    <row r="387" spans="1:11" x14ac:dyDescent="0.25">
      <c r="A387" s="70" t="str">
        <f>IF(COUNTIF(Histo!B$1:B387,Histo!B387)=1,MAX(A$1:A386)+1,"")</f>
        <v/>
      </c>
      <c r="B387" s="70">
        <f>Histo!B387</f>
        <v>0</v>
      </c>
      <c r="D387">
        <v>386</v>
      </c>
      <c r="G387" t="e">
        <f>VLOOKUP(Histo!D:D,BDD!B:L,11,FALSE)</f>
        <v>#N/A</v>
      </c>
      <c r="I387" s="84" t="e">
        <f>VLOOKUP(Histo!D:D,BDD!B:M,12,FALSE)</f>
        <v>#N/A</v>
      </c>
      <c r="J387" s="84"/>
      <c r="K387" s="83" t="e">
        <f>VLOOKUP(Histo!D:D,BDD!B:N,13,FALSE)</f>
        <v>#N/A</v>
      </c>
    </row>
    <row r="388" spans="1:11" x14ac:dyDescent="0.25">
      <c r="A388" s="70" t="str">
        <f>IF(COUNTIF(Histo!B$1:B388,Histo!B388)=1,MAX(A$1:A387)+1,"")</f>
        <v/>
      </c>
      <c r="B388" s="70">
        <f>Histo!B388</f>
        <v>0</v>
      </c>
      <c r="D388">
        <v>387</v>
      </c>
      <c r="G388" t="e">
        <f>VLOOKUP(Histo!D:D,BDD!B:L,11,FALSE)</f>
        <v>#N/A</v>
      </c>
      <c r="I388" s="84" t="e">
        <f>VLOOKUP(Histo!D:D,BDD!B:M,12,FALSE)</f>
        <v>#N/A</v>
      </c>
      <c r="J388" s="84"/>
      <c r="K388" s="83" t="e">
        <f>VLOOKUP(Histo!D:D,BDD!B:N,13,FALSE)</f>
        <v>#N/A</v>
      </c>
    </row>
    <row r="389" spans="1:11" x14ac:dyDescent="0.25">
      <c r="A389" s="70" t="str">
        <f>IF(COUNTIF(Histo!B$1:B389,Histo!B389)=1,MAX(A$1:A388)+1,"")</f>
        <v/>
      </c>
      <c r="B389" s="70">
        <f>Histo!B389</f>
        <v>0</v>
      </c>
      <c r="D389">
        <v>388</v>
      </c>
      <c r="G389" t="e">
        <f>VLOOKUP(Histo!D:D,BDD!B:L,11,FALSE)</f>
        <v>#N/A</v>
      </c>
      <c r="I389" s="84" t="e">
        <f>VLOOKUP(Histo!D:D,BDD!B:M,12,FALSE)</f>
        <v>#N/A</v>
      </c>
      <c r="J389" s="84"/>
      <c r="K389" s="83" t="e">
        <f>VLOOKUP(Histo!D:D,BDD!B:N,13,FALSE)</f>
        <v>#N/A</v>
      </c>
    </row>
    <row r="390" spans="1:11" x14ac:dyDescent="0.25">
      <c r="A390" s="70" t="str">
        <f>IF(COUNTIF(Histo!B$1:B390,Histo!B390)=1,MAX(A$1:A389)+1,"")</f>
        <v/>
      </c>
      <c r="B390" s="70">
        <f>Histo!B390</f>
        <v>0</v>
      </c>
      <c r="D390">
        <v>389</v>
      </c>
      <c r="G390" t="e">
        <f>VLOOKUP(Histo!D:D,BDD!B:L,11,FALSE)</f>
        <v>#N/A</v>
      </c>
      <c r="I390" s="84" t="e">
        <f>VLOOKUP(Histo!D:D,BDD!B:M,12,FALSE)</f>
        <v>#N/A</v>
      </c>
      <c r="J390" s="84"/>
      <c r="K390" s="83" t="e">
        <f>VLOOKUP(Histo!D:D,BDD!B:N,13,FALSE)</f>
        <v>#N/A</v>
      </c>
    </row>
    <row r="391" spans="1:11" x14ac:dyDescent="0.25">
      <c r="A391" s="70" t="str">
        <f>IF(COUNTIF(Histo!B$1:B391,Histo!B391)=1,MAX(A$1:A390)+1,"")</f>
        <v/>
      </c>
      <c r="B391" s="70">
        <f>Histo!B391</f>
        <v>0</v>
      </c>
      <c r="D391">
        <v>390</v>
      </c>
      <c r="G391" t="e">
        <f>VLOOKUP(Histo!D:D,BDD!B:L,11,FALSE)</f>
        <v>#N/A</v>
      </c>
      <c r="I391" s="84" t="e">
        <f>VLOOKUP(Histo!D:D,BDD!B:M,12,FALSE)</f>
        <v>#N/A</v>
      </c>
      <c r="J391" s="84"/>
      <c r="K391" s="83" t="e">
        <f>VLOOKUP(Histo!D:D,BDD!B:N,13,FALSE)</f>
        <v>#N/A</v>
      </c>
    </row>
    <row r="392" spans="1:11" x14ac:dyDescent="0.25">
      <c r="A392" s="70" t="str">
        <f>IF(COUNTIF(Histo!B$1:B392,Histo!B392)=1,MAX(A$1:A391)+1,"")</f>
        <v/>
      </c>
      <c r="B392" s="70">
        <f>Histo!B392</f>
        <v>0</v>
      </c>
      <c r="D392">
        <v>391</v>
      </c>
      <c r="G392" t="e">
        <f>VLOOKUP(Histo!D:D,BDD!B:L,11,FALSE)</f>
        <v>#N/A</v>
      </c>
      <c r="I392" s="84" t="e">
        <f>VLOOKUP(Histo!D:D,BDD!B:M,12,FALSE)</f>
        <v>#N/A</v>
      </c>
      <c r="J392" s="84"/>
      <c r="K392" s="83" t="e">
        <f>VLOOKUP(Histo!D:D,BDD!B:N,13,FALSE)</f>
        <v>#N/A</v>
      </c>
    </row>
    <row r="393" spans="1:11" x14ac:dyDescent="0.25">
      <c r="A393" s="70" t="str">
        <f>IF(COUNTIF(Histo!B$1:B393,Histo!B393)=1,MAX(A$1:A392)+1,"")</f>
        <v/>
      </c>
      <c r="B393" s="70">
        <f>Histo!B393</f>
        <v>0</v>
      </c>
      <c r="D393">
        <v>392</v>
      </c>
      <c r="G393" t="e">
        <f>VLOOKUP(Histo!D:D,BDD!B:L,11,FALSE)</f>
        <v>#N/A</v>
      </c>
      <c r="I393" s="84" t="e">
        <f>VLOOKUP(Histo!D:D,BDD!B:M,12,FALSE)</f>
        <v>#N/A</v>
      </c>
      <c r="J393" s="84"/>
      <c r="K393" s="83" t="e">
        <f>VLOOKUP(Histo!D:D,BDD!B:N,13,FALSE)</f>
        <v>#N/A</v>
      </c>
    </row>
    <row r="394" spans="1:11" x14ac:dyDescent="0.25">
      <c r="A394" s="70" t="str">
        <f>IF(COUNTIF(Histo!B$1:B394,Histo!B394)=1,MAX(A$1:A393)+1,"")</f>
        <v/>
      </c>
      <c r="B394" s="70">
        <f>Histo!B394</f>
        <v>0</v>
      </c>
      <c r="D394">
        <v>393</v>
      </c>
      <c r="G394" t="e">
        <f>VLOOKUP(Histo!D:D,BDD!B:L,11,FALSE)</f>
        <v>#N/A</v>
      </c>
      <c r="I394" s="84" t="e">
        <f>VLOOKUP(Histo!D:D,BDD!B:M,12,FALSE)</f>
        <v>#N/A</v>
      </c>
      <c r="J394" s="84"/>
      <c r="K394" s="83" t="e">
        <f>VLOOKUP(Histo!D:D,BDD!B:N,13,FALSE)</f>
        <v>#N/A</v>
      </c>
    </row>
    <row r="395" spans="1:11" x14ac:dyDescent="0.25">
      <c r="A395" s="70" t="str">
        <f>IF(COUNTIF(Histo!B$1:B395,Histo!B395)=1,MAX(A$1:A394)+1,"")</f>
        <v/>
      </c>
      <c r="B395" s="70">
        <f>Histo!B395</f>
        <v>0</v>
      </c>
      <c r="D395">
        <v>394</v>
      </c>
      <c r="G395" t="e">
        <f>VLOOKUP(Histo!D:D,BDD!B:L,11,FALSE)</f>
        <v>#N/A</v>
      </c>
      <c r="I395" s="84" t="e">
        <f>VLOOKUP(Histo!D:D,BDD!B:M,12,FALSE)</f>
        <v>#N/A</v>
      </c>
      <c r="J395" s="84"/>
      <c r="K395" s="83" t="e">
        <f>VLOOKUP(Histo!D:D,BDD!B:N,13,FALSE)</f>
        <v>#N/A</v>
      </c>
    </row>
    <row r="396" spans="1:11" x14ac:dyDescent="0.25">
      <c r="A396" s="70" t="str">
        <f>IF(COUNTIF(Histo!B$1:B396,Histo!B396)=1,MAX(A$1:A395)+1,"")</f>
        <v/>
      </c>
      <c r="B396" s="70">
        <f>Histo!B396</f>
        <v>0</v>
      </c>
      <c r="D396">
        <v>395</v>
      </c>
      <c r="G396" t="e">
        <f>VLOOKUP(Histo!D:D,BDD!B:L,11,FALSE)</f>
        <v>#N/A</v>
      </c>
      <c r="I396" s="84" t="e">
        <f>VLOOKUP(Histo!D:D,BDD!B:M,12,FALSE)</f>
        <v>#N/A</v>
      </c>
      <c r="J396" s="84"/>
      <c r="K396" s="83" t="e">
        <f>VLOOKUP(Histo!D:D,BDD!B:N,13,FALSE)</f>
        <v>#N/A</v>
      </c>
    </row>
    <row r="397" spans="1:11" x14ac:dyDescent="0.25">
      <c r="A397" s="70" t="str">
        <f>IF(COUNTIF(Histo!B$1:B397,Histo!B397)=1,MAX(A$1:A396)+1,"")</f>
        <v/>
      </c>
      <c r="B397" s="70">
        <f>Histo!B397</f>
        <v>0</v>
      </c>
      <c r="D397">
        <v>396</v>
      </c>
      <c r="G397" t="e">
        <f>VLOOKUP(Histo!D:D,BDD!B:L,11,FALSE)</f>
        <v>#N/A</v>
      </c>
      <c r="I397" s="84" t="e">
        <f>VLOOKUP(Histo!D:D,BDD!B:M,12,FALSE)</f>
        <v>#N/A</v>
      </c>
      <c r="J397" s="84"/>
      <c r="K397" s="83" t="e">
        <f>VLOOKUP(Histo!D:D,BDD!B:N,13,FALSE)</f>
        <v>#N/A</v>
      </c>
    </row>
    <row r="398" spans="1:11" x14ac:dyDescent="0.25">
      <c r="A398" s="70" t="str">
        <f>IF(COUNTIF(Histo!B$1:B398,Histo!B398)=1,MAX(A$1:A397)+1,"")</f>
        <v/>
      </c>
      <c r="B398" s="70">
        <f>Histo!B398</f>
        <v>0</v>
      </c>
      <c r="D398">
        <v>397</v>
      </c>
      <c r="G398" t="e">
        <f>VLOOKUP(Histo!D:D,BDD!B:L,11,FALSE)</f>
        <v>#N/A</v>
      </c>
      <c r="I398" s="84" t="e">
        <f>VLOOKUP(Histo!D:D,BDD!B:M,12,FALSE)</f>
        <v>#N/A</v>
      </c>
      <c r="J398" s="84"/>
      <c r="K398" s="83" t="e">
        <f>VLOOKUP(Histo!D:D,BDD!B:N,13,FALSE)</f>
        <v>#N/A</v>
      </c>
    </row>
    <row r="399" spans="1:11" x14ac:dyDescent="0.25">
      <c r="A399" s="70" t="str">
        <f>IF(COUNTIF(Histo!B$1:B399,Histo!B399)=1,MAX(A$1:A398)+1,"")</f>
        <v/>
      </c>
      <c r="B399" s="70">
        <f>Histo!B399</f>
        <v>0</v>
      </c>
      <c r="D399">
        <v>398</v>
      </c>
      <c r="G399" t="e">
        <f>VLOOKUP(Histo!D:D,BDD!B:L,11,FALSE)</f>
        <v>#N/A</v>
      </c>
      <c r="I399" s="84" t="e">
        <f>VLOOKUP(Histo!D:D,BDD!B:M,12,FALSE)</f>
        <v>#N/A</v>
      </c>
      <c r="J399" s="84"/>
      <c r="K399" s="83" t="e">
        <f>VLOOKUP(Histo!D:D,BDD!B:N,13,FALSE)</f>
        <v>#N/A</v>
      </c>
    </row>
    <row r="400" spans="1:11" x14ac:dyDescent="0.25">
      <c r="A400" s="70" t="str">
        <f>IF(COUNTIF(Histo!B$1:B400,Histo!B400)=1,MAX(A$1:A399)+1,"")</f>
        <v/>
      </c>
      <c r="B400" s="70">
        <f>Histo!B400</f>
        <v>0</v>
      </c>
      <c r="D400">
        <v>399</v>
      </c>
      <c r="G400" t="e">
        <f>VLOOKUP(Histo!D:D,BDD!B:L,11,FALSE)</f>
        <v>#N/A</v>
      </c>
      <c r="I400" s="84" t="e">
        <f>VLOOKUP(Histo!D:D,BDD!B:M,12,FALSE)</f>
        <v>#N/A</v>
      </c>
      <c r="J400" s="84"/>
      <c r="K400" s="83" t="e">
        <f>VLOOKUP(Histo!D:D,BDD!B:N,13,FALSE)</f>
        <v>#N/A</v>
      </c>
    </row>
    <row r="401" spans="1:11" x14ac:dyDescent="0.25">
      <c r="A401" s="70" t="str">
        <f>IF(COUNTIF(Histo!B$1:B401,Histo!B401)=1,MAX(A$1:A400)+1,"")</f>
        <v/>
      </c>
      <c r="B401" s="70">
        <f>Histo!B401</f>
        <v>0</v>
      </c>
      <c r="D401">
        <v>400</v>
      </c>
      <c r="G401" t="e">
        <f>VLOOKUP(Histo!D:D,BDD!B:L,11,FALSE)</f>
        <v>#N/A</v>
      </c>
      <c r="I401" s="84" t="e">
        <f>VLOOKUP(Histo!D:D,BDD!B:M,12,FALSE)</f>
        <v>#N/A</v>
      </c>
      <c r="J401" s="84"/>
      <c r="K401" s="83" t="e">
        <f>VLOOKUP(Histo!D:D,BDD!B:N,13,FALSE)</f>
        <v>#N/A</v>
      </c>
    </row>
    <row r="402" spans="1:11" x14ac:dyDescent="0.25">
      <c r="A402" s="70" t="str">
        <f>IF(COUNTIF(Histo!B$1:B402,Histo!B402)=1,MAX(A$1:A401)+1,"")</f>
        <v/>
      </c>
      <c r="B402" s="70">
        <f>Histo!B402</f>
        <v>0</v>
      </c>
      <c r="D402">
        <v>401</v>
      </c>
      <c r="G402" t="e">
        <f>VLOOKUP(Histo!D:D,BDD!B:L,11,FALSE)</f>
        <v>#N/A</v>
      </c>
      <c r="I402" s="84" t="e">
        <f>VLOOKUP(Histo!D:D,BDD!B:M,12,FALSE)</f>
        <v>#N/A</v>
      </c>
      <c r="J402" s="84"/>
      <c r="K402" s="83" t="e">
        <f>VLOOKUP(Histo!D:D,BDD!B:N,13,FALSE)</f>
        <v>#N/A</v>
      </c>
    </row>
    <row r="403" spans="1:11" x14ac:dyDescent="0.25">
      <c r="A403" s="70" t="str">
        <f>IF(COUNTIF(Histo!B$1:B403,Histo!B403)=1,MAX(A$1:A402)+1,"")</f>
        <v/>
      </c>
      <c r="B403" s="70">
        <f>Histo!B403</f>
        <v>0</v>
      </c>
      <c r="D403">
        <v>402</v>
      </c>
      <c r="G403" t="e">
        <f>VLOOKUP(Histo!D:D,BDD!B:L,11,FALSE)</f>
        <v>#N/A</v>
      </c>
      <c r="I403" s="84" t="e">
        <f>VLOOKUP(Histo!D:D,BDD!B:M,12,FALSE)</f>
        <v>#N/A</v>
      </c>
      <c r="J403" s="84"/>
      <c r="K403" s="83" t="e">
        <f>VLOOKUP(Histo!D:D,BDD!B:N,13,FALSE)</f>
        <v>#N/A</v>
      </c>
    </row>
    <row r="404" spans="1:11" x14ac:dyDescent="0.25">
      <c r="A404" s="70" t="str">
        <f>IF(COUNTIF(Histo!B$1:B404,Histo!B404)=1,MAX(A$1:A403)+1,"")</f>
        <v/>
      </c>
      <c r="B404" s="70">
        <f>Histo!B404</f>
        <v>0</v>
      </c>
      <c r="D404">
        <v>403</v>
      </c>
      <c r="G404" t="e">
        <f>VLOOKUP(Histo!D:D,BDD!B:L,11,FALSE)</f>
        <v>#N/A</v>
      </c>
      <c r="I404" s="84" t="e">
        <f>VLOOKUP(Histo!D:D,BDD!B:M,12,FALSE)</f>
        <v>#N/A</v>
      </c>
      <c r="J404" s="84"/>
      <c r="K404" s="83" t="e">
        <f>VLOOKUP(Histo!D:D,BDD!B:N,13,FALSE)</f>
        <v>#N/A</v>
      </c>
    </row>
    <row r="405" spans="1:11" x14ac:dyDescent="0.25">
      <c r="A405" s="70" t="str">
        <f>IF(COUNTIF(Histo!B$1:B405,Histo!B405)=1,MAX(A$1:A404)+1,"")</f>
        <v/>
      </c>
      <c r="B405" s="70">
        <f>Histo!B405</f>
        <v>0</v>
      </c>
      <c r="D405">
        <v>404</v>
      </c>
      <c r="G405" t="e">
        <f>VLOOKUP(Histo!D:D,BDD!B:L,11,FALSE)</f>
        <v>#N/A</v>
      </c>
      <c r="I405" s="84" t="e">
        <f>VLOOKUP(Histo!D:D,BDD!B:M,12,FALSE)</f>
        <v>#N/A</v>
      </c>
      <c r="J405" s="84"/>
      <c r="K405" s="83" t="e">
        <f>VLOOKUP(Histo!D:D,BDD!B:N,13,FALSE)</f>
        <v>#N/A</v>
      </c>
    </row>
    <row r="406" spans="1:11" x14ac:dyDescent="0.25">
      <c r="A406" s="70" t="str">
        <f>IF(COUNTIF(Histo!B$1:B406,Histo!B406)=1,MAX(A$1:A405)+1,"")</f>
        <v/>
      </c>
      <c r="B406" s="70">
        <f>Histo!B406</f>
        <v>0</v>
      </c>
      <c r="D406">
        <v>405</v>
      </c>
      <c r="G406" t="e">
        <f>VLOOKUP(Histo!D:D,BDD!B:L,11,FALSE)</f>
        <v>#N/A</v>
      </c>
      <c r="I406" s="84" t="e">
        <f>VLOOKUP(Histo!D:D,BDD!B:M,12,FALSE)</f>
        <v>#N/A</v>
      </c>
      <c r="J406" s="84"/>
      <c r="K406" s="83" t="e">
        <f>VLOOKUP(Histo!D:D,BDD!B:N,13,FALSE)</f>
        <v>#N/A</v>
      </c>
    </row>
    <row r="407" spans="1:11" x14ac:dyDescent="0.25">
      <c r="A407" s="70" t="str">
        <f>IF(COUNTIF(Histo!B$1:B407,Histo!B407)=1,MAX(A$1:A406)+1,"")</f>
        <v/>
      </c>
      <c r="B407" s="70">
        <f>Histo!B407</f>
        <v>0</v>
      </c>
      <c r="D407">
        <v>406</v>
      </c>
      <c r="G407" t="e">
        <f>VLOOKUP(Histo!D:D,BDD!B:L,11,FALSE)</f>
        <v>#N/A</v>
      </c>
      <c r="I407" s="84" t="e">
        <f>VLOOKUP(Histo!D:D,BDD!B:M,12,FALSE)</f>
        <v>#N/A</v>
      </c>
      <c r="J407" s="84"/>
      <c r="K407" s="83" t="e">
        <f>VLOOKUP(Histo!D:D,BDD!B:N,13,FALSE)</f>
        <v>#N/A</v>
      </c>
    </row>
    <row r="408" spans="1:11" x14ac:dyDescent="0.25">
      <c r="A408" s="70" t="str">
        <f>IF(COUNTIF(Histo!B$1:B408,Histo!B408)=1,MAX(A$1:A407)+1,"")</f>
        <v/>
      </c>
      <c r="B408" s="70">
        <f>Histo!B408</f>
        <v>0</v>
      </c>
      <c r="D408">
        <v>407</v>
      </c>
      <c r="G408" t="e">
        <f>VLOOKUP(Histo!D:D,BDD!B:L,11,FALSE)</f>
        <v>#N/A</v>
      </c>
      <c r="I408" s="84" t="e">
        <f>VLOOKUP(Histo!D:D,BDD!B:M,12,FALSE)</f>
        <v>#N/A</v>
      </c>
      <c r="J408" s="84"/>
      <c r="K408" s="83" t="e">
        <f>VLOOKUP(Histo!D:D,BDD!B:N,13,FALSE)</f>
        <v>#N/A</v>
      </c>
    </row>
    <row r="409" spans="1:11" x14ac:dyDescent="0.25">
      <c r="A409" s="70" t="str">
        <f>IF(COUNTIF(Histo!B$1:B409,Histo!B409)=1,MAX(A$1:A408)+1,"")</f>
        <v/>
      </c>
      <c r="B409" s="70">
        <f>Histo!B409</f>
        <v>0</v>
      </c>
      <c r="D409">
        <v>408</v>
      </c>
      <c r="G409" t="e">
        <f>VLOOKUP(Histo!D:D,BDD!B:L,11,FALSE)</f>
        <v>#N/A</v>
      </c>
      <c r="I409" s="84" t="e">
        <f>VLOOKUP(Histo!D:D,BDD!B:M,12,FALSE)</f>
        <v>#N/A</v>
      </c>
      <c r="J409" s="84"/>
      <c r="K409" s="83" t="e">
        <f>VLOOKUP(Histo!D:D,BDD!B:N,13,FALSE)</f>
        <v>#N/A</v>
      </c>
    </row>
    <row r="410" spans="1:11" x14ac:dyDescent="0.25">
      <c r="A410" s="70" t="str">
        <f>IF(COUNTIF(Histo!B$1:B410,Histo!B410)=1,MAX(A$1:A409)+1,"")</f>
        <v/>
      </c>
      <c r="B410" s="70">
        <f>Histo!B410</f>
        <v>0</v>
      </c>
      <c r="D410">
        <v>409</v>
      </c>
      <c r="G410" t="e">
        <f>VLOOKUP(Histo!D:D,BDD!B:L,11,FALSE)</f>
        <v>#N/A</v>
      </c>
      <c r="I410" s="84" t="e">
        <f>VLOOKUP(Histo!D:D,BDD!B:M,12,FALSE)</f>
        <v>#N/A</v>
      </c>
      <c r="J410" s="84"/>
      <c r="K410" s="83" t="e">
        <f>VLOOKUP(Histo!D:D,BDD!B:N,13,FALSE)</f>
        <v>#N/A</v>
      </c>
    </row>
    <row r="411" spans="1:11" x14ac:dyDescent="0.25">
      <c r="A411" s="70" t="str">
        <f>IF(COUNTIF(Histo!B$1:B411,Histo!B411)=1,MAX(A$1:A410)+1,"")</f>
        <v/>
      </c>
      <c r="B411" s="70">
        <f>Histo!B411</f>
        <v>0</v>
      </c>
      <c r="D411">
        <v>410</v>
      </c>
      <c r="G411" t="e">
        <f>VLOOKUP(Histo!D:D,BDD!B:L,11,FALSE)</f>
        <v>#N/A</v>
      </c>
      <c r="I411" s="84" t="e">
        <f>VLOOKUP(Histo!D:D,BDD!B:M,12,FALSE)</f>
        <v>#N/A</v>
      </c>
      <c r="J411" s="84"/>
      <c r="K411" s="83" t="e">
        <f>VLOOKUP(Histo!D:D,BDD!B:N,13,FALSE)</f>
        <v>#N/A</v>
      </c>
    </row>
    <row r="412" spans="1:11" x14ac:dyDescent="0.25">
      <c r="A412" s="70" t="str">
        <f>IF(COUNTIF(Histo!B$1:B412,Histo!B412)=1,MAX(A$1:A411)+1,"")</f>
        <v/>
      </c>
      <c r="B412" s="70">
        <f>Histo!B412</f>
        <v>0</v>
      </c>
      <c r="D412">
        <v>411</v>
      </c>
      <c r="G412" t="e">
        <f>VLOOKUP(Histo!D:D,BDD!B:L,11,FALSE)</f>
        <v>#N/A</v>
      </c>
      <c r="I412" s="84" t="e">
        <f>VLOOKUP(Histo!D:D,BDD!B:M,12,FALSE)</f>
        <v>#N/A</v>
      </c>
      <c r="J412" s="84"/>
      <c r="K412" s="83" t="e">
        <f>VLOOKUP(Histo!D:D,BDD!B:N,13,FALSE)</f>
        <v>#N/A</v>
      </c>
    </row>
    <row r="413" spans="1:11" x14ac:dyDescent="0.25">
      <c r="A413" s="70" t="str">
        <f>IF(COUNTIF(Histo!B$1:B413,Histo!B413)=1,MAX(A$1:A412)+1,"")</f>
        <v/>
      </c>
      <c r="B413" s="70">
        <f>Histo!B413</f>
        <v>0</v>
      </c>
      <c r="D413">
        <v>412</v>
      </c>
      <c r="G413" t="e">
        <f>VLOOKUP(Histo!D:D,BDD!B:L,11,FALSE)</f>
        <v>#N/A</v>
      </c>
      <c r="I413" s="84" t="e">
        <f>VLOOKUP(Histo!D:D,BDD!B:M,12,FALSE)</f>
        <v>#N/A</v>
      </c>
      <c r="J413" s="84"/>
      <c r="K413" s="83" t="e">
        <f>VLOOKUP(Histo!D:D,BDD!B:N,13,FALSE)</f>
        <v>#N/A</v>
      </c>
    </row>
    <row r="414" spans="1:11" x14ac:dyDescent="0.25">
      <c r="A414" s="70" t="str">
        <f>IF(COUNTIF(Histo!B$1:B414,Histo!B414)=1,MAX(A$1:A413)+1,"")</f>
        <v/>
      </c>
      <c r="B414" s="70">
        <f>Histo!B414</f>
        <v>0</v>
      </c>
      <c r="D414">
        <v>413</v>
      </c>
      <c r="G414" t="e">
        <f>VLOOKUP(Histo!D:D,BDD!B:L,11,FALSE)</f>
        <v>#N/A</v>
      </c>
      <c r="I414" s="84" t="e">
        <f>VLOOKUP(Histo!D:D,BDD!B:M,12,FALSE)</f>
        <v>#N/A</v>
      </c>
      <c r="J414" s="84"/>
      <c r="K414" s="83" t="e">
        <f>VLOOKUP(Histo!D:D,BDD!B:N,13,FALSE)</f>
        <v>#N/A</v>
      </c>
    </row>
    <row r="415" spans="1:11" x14ac:dyDescent="0.25">
      <c r="A415" s="70" t="str">
        <f>IF(COUNTIF(Histo!B$1:B415,Histo!B415)=1,MAX(A$1:A414)+1,"")</f>
        <v/>
      </c>
      <c r="B415" s="70">
        <f>Histo!B415</f>
        <v>0</v>
      </c>
      <c r="D415">
        <v>414</v>
      </c>
      <c r="G415" t="e">
        <f>VLOOKUP(Histo!D:D,BDD!B:L,11,FALSE)</f>
        <v>#N/A</v>
      </c>
      <c r="I415" s="84" t="e">
        <f>VLOOKUP(Histo!D:D,BDD!B:M,12,FALSE)</f>
        <v>#N/A</v>
      </c>
      <c r="J415" s="84"/>
      <c r="K415" s="83" t="e">
        <f>VLOOKUP(Histo!D:D,BDD!B:N,13,FALSE)</f>
        <v>#N/A</v>
      </c>
    </row>
    <row r="416" spans="1:11" x14ac:dyDescent="0.25">
      <c r="A416" s="70" t="str">
        <f>IF(COUNTIF(Histo!B$1:B416,Histo!B416)=1,MAX(A$1:A415)+1,"")</f>
        <v/>
      </c>
      <c r="B416" s="70">
        <f>Histo!B416</f>
        <v>0</v>
      </c>
      <c r="D416">
        <v>415</v>
      </c>
      <c r="G416" t="e">
        <f>VLOOKUP(Histo!D:D,BDD!B:L,11,FALSE)</f>
        <v>#N/A</v>
      </c>
      <c r="I416" s="84" t="e">
        <f>VLOOKUP(Histo!D:D,BDD!B:M,12,FALSE)</f>
        <v>#N/A</v>
      </c>
      <c r="J416" s="84"/>
      <c r="K416" s="83" t="e">
        <f>VLOOKUP(Histo!D:D,BDD!B:N,13,FALSE)</f>
        <v>#N/A</v>
      </c>
    </row>
    <row r="417" spans="1:11" x14ac:dyDescent="0.25">
      <c r="A417" s="70" t="str">
        <f>IF(COUNTIF(Histo!B$1:B417,Histo!B417)=1,MAX(A$1:A416)+1,"")</f>
        <v/>
      </c>
      <c r="B417" s="70">
        <f>Histo!B417</f>
        <v>0</v>
      </c>
      <c r="D417">
        <v>416</v>
      </c>
      <c r="G417" t="e">
        <f>VLOOKUP(Histo!D:D,BDD!B:L,11,FALSE)</f>
        <v>#N/A</v>
      </c>
      <c r="I417" s="84" t="e">
        <f>VLOOKUP(Histo!D:D,BDD!B:M,12,FALSE)</f>
        <v>#N/A</v>
      </c>
      <c r="J417" s="84"/>
      <c r="K417" s="83" t="e">
        <f>VLOOKUP(Histo!D:D,BDD!B:N,13,FALSE)</f>
        <v>#N/A</v>
      </c>
    </row>
    <row r="418" spans="1:11" x14ac:dyDescent="0.25">
      <c r="A418" s="70" t="str">
        <f>IF(COUNTIF(Histo!B$1:B418,Histo!B418)=1,MAX(A$1:A417)+1,"")</f>
        <v/>
      </c>
      <c r="B418" s="70">
        <f>Histo!B418</f>
        <v>0</v>
      </c>
      <c r="D418">
        <v>417</v>
      </c>
      <c r="G418" t="e">
        <f>VLOOKUP(Histo!D:D,BDD!B:L,11,FALSE)</f>
        <v>#N/A</v>
      </c>
      <c r="I418" s="84" t="e">
        <f>VLOOKUP(Histo!D:D,BDD!B:M,12,FALSE)</f>
        <v>#N/A</v>
      </c>
      <c r="J418" s="84"/>
      <c r="K418" s="83" t="e">
        <f>VLOOKUP(Histo!D:D,BDD!B:N,13,FALSE)</f>
        <v>#N/A</v>
      </c>
    </row>
    <row r="419" spans="1:11" x14ac:dyDescent="0.25">
      <c r="A419" s="70" t="str">
        <f>IF(COUNTIF(Histo!B$1:B419,Histo!B419)=1,MAX(A$1:A418)+1,"")</f>
        <v/>
      </c>
      <c r="B419" s="70">
        <f>Histo!B419</f>
        <v>0</v>
      </c>
      <c r="D419">
        <v>418</v>
      </c>
      <c r="G419" t="e">
        <f>VLOOKUP(Histo!D:D,BDD!B:L,11,FALSE)</f>
        <v>#N/A</v>
      </c>
      <c r="I419" s="84" t="e">
        <f>VLOOKUP(Histo!D:D,BDD!B:M,12,FALSE)</f>
        <v>#N/A</v>
      </c>
      <c r="J419" s="84"/>
      <c r="K419" s="83" t="e">
        <f>VLOOKUP(Histo!D:D,BDD!B:N,13,FALSE)</f>
        <v>#N/A</v>
      </c>
    </row>
    <row r="420" spans="1:11" x14ac:dyDescent="0.25">
      <c r="A420" s="70" t="str">
        <f>IF(COUNTIF(Histo!B$1:B420,Histo!B420)=1,MAX(A$1:A419)+1,"")</f>
        <v/>
      </c>
      <c r="B420" s="70">
        <f>Histo!B420</f>
        <v>0</v>
      </c>
      <c r="D420">
        <v>419</v>
      </c>
      <c r="G420" t="e">
        <f>VLOOKUP(Histo!D:D,BDD!B:L,11,FALSE)</f>
        <v>#N/A</v>
      </c>
      <c r="I420" s="84" t="e">
        <f>VLOOKUP(Histo!D:D,BDD!B:M,12,FALSE)</f>
        <v>#N/A</v>
      </c>
      <c r="J420" s="84"/>
      <c r="K420" s="83" t="e">
        <f>VLOOKUP(Histo!D:D,BDD!B:N,13,FALSE)</f>
        <v>#N/A</v>
      </c>
    </row>
    <row r="421" spans="1:11" x14ac:dyDescent="0.25">
      <c r="A421" s="70" t="str">
        <f>IF(COUNTIF(Histo!B$1:B421,Histo!B421)=1,MAX(A$1:A420)+1,"")</f>
        <v/>
      </c>
      <c r="B421" s="70">
        <f>Histo!B421</f>
        <v>0</v>
      </c>
      <c r="D421">
        <v>420</v>
      </c>
      <c r="G421" t="e">
        <f>VLOOKUP(Histo!D:D,BDD!B:L,11,FALSE)</f>
        <v>#N/A</v>
      </c>
      <c r="I421" s="84" t="e">
        <f>VLOOKUP(Histo!D:D,BDD!B:M,12,FALSE)</f>
        <v>#N/A</v>
      </c>
      <c r="J421" s="84"/>
      <c r="K421" s="83" t="e">
        <f>VLOOKUP(Histo!D:D,BDD!B:N,13,FALSE)</f>
        <v>#N/A</v>
      </c>
    </row>
    <row r="422" spans="1:11" x14ac:dyDescent="0.25">
      <c r="A422" s="70" t="str">
        <f>IF(COUNTIF(Histo!B$1:B422,Histo!B422)=1,MAX(A$1:A421)+1,"")</f>
        <v/>
      </c>
      <c r="B422" s="70">
        <f>Histo!B422</f>
        <v>0</v>
      </c>
      <c r="D422">
        <v>421</v>
      </c>
      <c r="G422" t="e">
        <f>VLOOKUP(Histo!D:D,BDD!B:L,11,FALSE)</f>
        <v>#N/A</v>
      </c>
      <c r="I422" s="84" t="e">
        <f>VLOOKUP(Histo!D:D,BDD!B:M,12,FALSE)</f>
        <v>#N/A</v>
      </c>
      <c r="J422" s="84"/>
      <c r="K422" s="83" t="e">
        <f>VLOOKUP(Histo!D:D,BDD!B:N,13,FALSE)</f>
        <v>#N/A</v>
      </c>
    </row>
    <row r="423" spans="1:11" x14ac:dyDescent="0.25">
      <c r="A423" s="70" t="str">
        <f>IF(COUNTIF(Histo!B$1:B423,Histo!B423)=1,MAX(A$1:A422)+1,"")</f>
        <v/>
      </c>
      <c r="B423" s="70">
        <f>Histo!B423</f>
        <v>0</v>
      </c>
      <c r="D423">
        <v>422</v>
      </c>
      <c r="G423" t="e">
        <f>VLOOKUP(Histo!D:D,BDD!B:L,11,FALSE)</f>
        <v>#N/A</v>
      </c>
      <c r="I423" s="84" t="e">
        <f>VLOOKUP(Histo!D:D,BDD!B:M,12,FALSE)</f>
        <v>#N/A</v>
      </c>
      <c r="J423" s="84"/>
      <c r="K423" s="83" t="e">
        <f>VLOOKUP(Histo!D:D,BDD!B:N,13,FALSE)</f>
        <v>#N/A</v>
      </c>
    </row>
    <row r="424" spans="1:11" x14ac:dyDescent="0.25">
      <c r="A424" s="70" t="str">
        <f>IF(COUNTIF(Histo!B$1:B424,Histo!B424)=1,MAX(A$1:A423)+1,"")</f>
        <v/>
      </c>
      <c r="B424" s="70">
        <f>Histo!B424</f>
        <v>0</v>
      </c>
      <c r="D424">
        <v>423</v>
      </c>
      <c r="G424" t="e">
        <f>VLOOKUP(Histo!D:D,BDD!B:L,11,FALSE)</f>
        <v>#N/A</v>
      </c>
      <c r="I424" s="84" t="e">
        <f>VLOOKUP(Histo!D:D,BDD!B:M,12,FALSE)</f>
        <v>#N/A</v>
      </c>
      <c r="J424" s="84"/>
      <c r="K424" s="83" t="e">
        <f>VLOOKUP(Histo!D:D,BDD!B:N,13,FALSE)</f>
        <v>#N/A</v>
      </c>
    </row>
    <row r="425" spans="1:11" x14ac:dyDescent="0.25">
      <c r="A425" s="70" t="str">
        <f>IF(COUNTIF(Histo!B$1:B425,Histo!B425)=1,MAX(A$1:A424)+1,"")</f>
        <v/>
      </c>
      <c r="B425" s="70">
        <f>Histo!B425</f>
        <v>0</v>
      </c>
      <c r="D425">
        <v>424</v>
      </c>
      <c r="G425" t="e">
        <f>VLOOKUP(Histo!D:D,BDD!B:L,11,FALSE)</f>
        <v>#N/A</v>
      </c>
      <c r="I425" s="84" t="e">
        <f>VLOOKUP(Histo!D:D,BDD!B:M,12,FALSE)</f>
        <v>#N/A</v>
      </c>
      <c r="J425" s="84"/>
      <c r="K425" s="83" t="e">
        <f>VLOOKUP(Histo!D:D,BDD!B:N,13,FALSE)</f>
        <v>#N/A</v>
      </c>
    </row>
    <row r="426" spans="1:11" x14ac:dyDescent="0.25">
      <c r="A426" s="70" t="str">
        <f>IF(COUNTIF(Histo!B$1:B426,Histo!B426)=1,MAX(A$1:A425)+1,"")</f>
        <v/>
      </c>
      <c r="B426" s="70">
        <f>Histo!B426</f>
        <v>0</v>
      </c>
      <c r="D426">
        <v>425</v>
      </c>
      <c r="G426" t="e">
        <f>VLOOKUP(Histo!D:D,BDD!B:L,11,FALSE)</f>
        <v>#N/A</v>
      </c>
      <c r="I426" s="84" t="e">
        <f>VLOOKUP(Histo!D:D,BDD!B:M,12,FALSE)</f>
        <v>#N/A</v>
      </c>
      <c r="J426" s="84"/>
      <c r="K426" s="83" t="e">
        <f>VLOOKUP(Histo!D:D,BDD!B:N,13,FALSE)</f>
        <v>#N/A</v>
      </c>
    </row>
    <row r="427" spans="1:11" x14ac:dyDescent="0.25">
      <c r="A427" s="70" t="str">
        <f>IF(COUNTIF(Histo!B$1:B427,Histo!B427)=1,MAX(A$1:A426)+1,"")</f>
        <v/>
      </c>
      <c r="B427" s="70">
        <f>Histo!B427</f>
        <v>0</v>
      </c>
      <c r="D427">
        <v>426</v>
      </c>
      <c r="G427" t="e">
        <f>VLOOKUP(Histo!D:D,BDD!B:L,11,FALSE)</f>
        <v>#N/A</v>
      </c>
      <c r="I427" s="84" t="e">
        <f>VLOOKUP(Histo!D:D,BDD!B:M,12,FALSE)</f>
        <v>#N/A</v>
      </c>
      <c r="J427" s="84"/>
      <c r="K427" s="83" t="e">
        <f>VLOOKUP(Histo!D:D,BDD!B:N,13,FALSE)</f>
        <v>#N/A</v>
      </c>
    </row>
    <row r="428" spans="1:11" x14ac:dyDescent="0.25">
      <c r="A428" s="70" t="str">
        <f>IF(COUNTIF(Histo!B$1:B428,Histo!B428)=1,MAX(A$1:A427)+1,"")</f>
        <v/>
      </c>
      <c r="B428" s="70">
        <f>Histo!B428</f>
        <v>0</v>
      </c>
      <c r="D428">
        <v>427</v>
      </c>
      <c r="G428" t="e">
        <f>VLOOKUP(Histo!D:D,BDD!B:L,11,FALSE)</f>
        <v>#N/A</v>
      </c>
      <c r="I428" s="84" t="e">
        <f>VLOOKUP(Histo!D:D,BDD!B:M,12,FALSE)</f>
        <v>#N/A</v>
      </c>
      <c r="J428" s="84"/>
      <c r="K428" s="83" t="e">
        <f>VLOOKUP(Histo!D:D,BDD!B:N,13,FALSE)</f>
        <v>#N/A</v>
      </c>
    </row>
    <row r="429" spans="1:11" x14ac:dyDescent="0.25">
      <c r="A429" s="70" t="str">
        <f>IF(COUNTIF(Histo!B$1:B429,Histo!B429)=1,MAX(A$1:A428)+1,"")</f>
        <v/>
      </c>
      <c r="B429" s="70">
        <f>Histo!B429</f>
        <v>0</v>
      </c>
      <c r="D429">
        <v>428</v>
      </c>
      <c r="G429" t="e">
        <f>VLOOKUP(Histo!D:D,BDD!B:L,11,FALSE)</f>
        <v>#N/A</v>
      </c>
      <c r="I429" s="84" t="e">
        <f>VLOOKUP(Histo!D:D,BDD!B:M,12,FALSE)</f>
        <v>#N/A</v>
      </c>
      <c r="J429" s="84"/>
      <c r="K429" s="83" t="e">
        <f>VLOOKUP(Histo!D:D,BDD!B:N,13,FALSE)</f>
        <v>#N/A</v>
      </c>
    </row>
    <row r="430" spans="1:11" x14ac:dyDescent="0.25">
      <c r="A430" s="70" t="str">
        <f>IF(COUNTIF(Histo!B$1:B430,Histo!B430)=1,MAX(A$1:A429)+1,"")</f>
        <v/>
      </c>
      <c r="B430" s="70">
        <f>Histo!B430</f>
        <v>0</v>
      </c>
      <c r="D430">
        <v>429</v>
      </c>
      <c r="G430" t="e">
        <f>VLOOKUP(Histo!D:D,BDD!B:L,11,FALSE)</f>
        <v>#N/A</v>
      </c>
      <c r="I430" s="84" t="e">
        <f>VLOOKUP(Histo!D:D,BDD!B:M,12,FALSE)</f>
        <v>#N/A</v>
      </c>
      <c r="J430" s="84"/>
      <c r="K430" s="83" t="e">
        <f>VLOOKUP(Histo!D:D,BDD!B:N,13,FALSE)</f>
        <v>#N/A</v>
      </c>
    </row>
    <row r="431" spans="1:11" x14ac:dyDescent="0.25">
      <c r="A431" s="70" t="str">
        <f>IF(COUNTIF(Histo!B$1:B431,Histo!B431)=1,MAX(A$1:A430)+1,"")</f>
        <v/>
      </c>
      <c r="B431" s="70">
        <f>Histo!B431</f>
        <v>0</v>
      </c>
      <c r="D431">
        <v>430</v>
      </c>
      <c r="G431" t="e">
        <f>VLOOKUP(Histo!D:D,BDD!B:L,11,FALSE)</f>
        <v>#N/A</v>
      </c>
      <c r="I431" s="84" t="e">
        <f>VLOOKUP(Histo!D:D,BDD!B:M,12,FALSE)</f>
        <v>#N/A</v>
      </c>
      <c r="J431" s="84"/>
      <c r="K431" s="83" t="e">
        <f>VLOOKUP(Histo!D:D,BDD!B:N,13,FALSE)</f>
        <v>#N/A</v>
      </c>
    </row>
    <row r="432" spans="1:11" x14ac:dyDescent="0.25">
      <c r="A432" s="70" t="str">
        <f>IF(COUNTIF(Histo!B$1:B432,Histo!B432)=1,MAX(A$1:A431)+1,"")</f>
        <v/>
      </c>
      <c r="B432" s="70">
        <f>Histo!B432</f>
        <v>0</v>
      </c>
      <c r="D432">
        <v>431</v>
      </c>
      <c r="G432" t="e">
        <f>VLOOKUP(Histo!D:D,BDD!B:L,11,FALSE)</f>
        <v>#N/A</v>
      </c>
      <c r="I432" s="84" t="e">
        <f>VLOOKUP(Histo!D:D,BDD!B:M,12,FALSE)</f>
        <v>#N/A</v>
      </c>
      <c r="J432" s="84"/>
      <c r="K432" s="83" t="e">
        <f>VLOOKUP(Histo!D:D,BDD!B:N,13,FALSE)</f>
        <v>#N/A</v>
      </c>
    </row>
    <row r="433" spans="1:11" x14ac:dyDescent="0.25">
      <c r="A433" s="70" t="str">
        <f>IF(COUNTIF(Histo!B$1:B433,Histo!B433)=1,MAX(A$1:A432)+1,"")</f>
        <v/>
      </c>
      <c r="B433" s="70">
        <f>Histo!B433</f>
        <v>0</v>
      </c>
      <c r="D433">
        <v>432</v>
      </c>
      <c r="G433" t="e">
        <f>VLOOKUP(Histo!D:D,BDD!B:L,11,FALSE)</f>
        <v>#N/A</v>
      </c>
      <c r="I433" s="84" t="e">
        <f>VLOOKUP(Histo!D:D,BDD!B:M,12,FALSE)</f>
        <v>#N/A</v>
      </c>
      <c r="J433" s="84"/>
      <c r="K433" s="83" t="e">
        <f>VLOOKUP(Histo!D:D,BDD!B:N,13,FALSE)</f>
        <v>#N/A</v>
      </c>
    </row>
    <row r="434" spans="1:11" x14ac:dyDescent="0.25">
      <c r="A434" s="70" t="str">
        <f>IF(COUNTIF(Histo!B$1:B434,Histo!B434)=1,MAX(A$1:A433)+1,"")</f>
        <v/>
      </c>
      <c r="B434" s="70">
        <f>Histo!B434</f>
        <v>0</v>
      </c>
      <c r="D434">
        <v>433</v>
      </c>
      <c r="G434" t="e">
        <f>VLOOKUP(Histo!D:D,BDD!B:L,11,FALSE)</f>
        <v>#N/A</v>
      </c>
      <c r="I434" s="84" t="e">
        <f>VLOOKUP(Histo!D:D,BDD!B:M,12,FALSE)</f>
        <v>#N/A</v>
      </c>
      <c r="J434" s="84"/>
      <c r="K434" s="83" t="e">
        <f>VLOOKUP(Histo!D:D,BDD!B:N,13,FALSE)</f>
        <v>#N/A</v>
      </c>
    </row>
    <row r="435" spans="1:11" x14ac:dyDescent="0.25">
      <c r="A435" s="70" t="str">
        <f>IF(COUNTIF(Histo!B$1:B435,Histo!B435)=1,MAX(A$1:A434)+1,"")</f>
        <v/>
      </c>
      <c r="B435" s="70">
        <f>Histo!B435</f>
        <v>0</v>
      </c>
      <c r="D435">
        <v>434</v>
      </c>
      <c r="G435" t="e">
        <f>VLOOKUP(Histo!D:D,BDD!B:L,11,FALSE)</f>
        <v>#N/A</v>
      </c>
      <c r="I435" s="84" t="e">
        <f>VLOOKUP(Histo!D:D,BDD!B:M,12,FALSE)</f>
        <v>#N/A</v>
      </c>
      <c r="J435" s="84"/>
      <c r="K435" s="83" t="e">
        <f>VLOOKUP(Histo!D:D,BDD!B:N,13,FALSE)</f>
        <v>#N/A</v>
      </c>
    </row>
    <row r="436" spans="1:11" x14ac:dyDescent="0.25">
      <c r="A436" s="70" t="str">
        <f>IF(COUNTIF(Histo!B$1:B436,Histo!B436)=1,MAX(A$1:A435)+1,"")</f>
        <v/>
      </c>
      <c r="B436" s="70">
        <f>Histo!B436</f>
        <v>0</v>
      </c>
      <c r="D436">
        <v>435</v>
      </c>
      <c r="G436" t="e">
        <f>VLOOKUP(Histo!D:D,BDD!B:L,11,FALSE)</f>
        <v>#N/A</v>
      </c>
      <c r="I436" s="84" t="e">
        <f>VLOOKUP(Histo!D:D,BDD!B:M,12,FALSE)</f>
        <v>#N/A</v>
      </c>
      <c r="J436" s="84"/>
      <c r="K436" s="83" t="e">
        <f>VLOOKUP(Histo!D:D,BDD!B:N,13,FALSE)</f>
        <v>#N/A</v>
      </c>
    </row>
    <row r="437" spans="1:11" x14ac:dyDescent="0.25">
      <c r="A437" s="70" t="str">
        <f>IF(COUNTIF(Histo!B$1:B437,Histo!B437)=1,MAX(A$1:A436)+1,"")</f>
        <v/>
      </c>
      <c r="B437" s="70">
        <f>Histo!B437</f>
        <v>0</v>
      </c>
      <c r="D437">
        <v>436</v>
      </c>
      <c r="G437" t="e">
        <f>VLOOKUP(Histo!D:D,BDD!B:L,11,FALSE)</f>
        <v>#N/A</v>
      </c>
      <c r="I437" s="84" t="e">
        <f>VLOOKUP(Histo!D:D,BDD!B:M,12,FALSE)</f>
        <v>#N/A</v>
      </c>
      <c r="J437" s="84"/>
      <c r="K437" s="83" t="e">
        <f>VLOOKUP(Histo!D:D,BDD!B:N,13,FALSE)</f>
        <v>#N/A</v>
      </c>
    </row>
    <row r="438" spans="1:11" x14ac:dyDescent="0.25">
      <c r="A438" s="70" t="str">
        <f>IF(COUNTIF(Histo!B$1:B438,Histo!B438)=1,MAX(A$1:A437)+1,"")</f>
        <v/>
      </c>
      <c r="B438" s="70">
        <f>Histo!B438</f>
        <v>0</v>
      </c>
      <c r="D438">
        <v>437</v>
      </c>
      <c r="G438" t="e">
        <f>VLOOKUP(Histo!D:D,BDD!B:L,11,FALSE)</f>
        <v>#N/A</v>
      </c>
      <c r="I438" s="84" t="e">
        <f>VLOOKUP(Histo!D:D,BDD!B:M,12,FALSE)</f>
        <v>#N/A</v>
      </c>
      <c r="J438" s="84"/>
      <c r="K438" s="83" t="e">
        <f>VLOOKUP(Histo!D:D,BDD!B:N,13,FALSE)</f>
        <v>#N/A</v>
      </c>
    </row>
    <row r="439" spans="1:11" x14ac:dyDescent="0.25">
      <c r="A439" s="70" t="str">
        <f>IF(COUNTIF(Histo!B$1:B439,Histo!B439)=1,MAX(A$1:A438)+1,"")</f>
        <v/>
      </c>
      <c r="B439" s="70">
        <f>Histo!B439</f>
        <v>0</v>
      </c>
      <c r="D439">
        <v>438</v>
      </c>
      <c r="G439" t="e">
        <f>VLOOKUP(Histo!D:D,BDD!B:L,11,FALSE)</f>
        <v>#N/A</v>
      </c>
      <c r="I439" s="84" t="e">
        <f>VLOOKUP(Histo!D:D,BDD!B:M,12,FALSE)</f>
        <v>#N/A</v>
      </c>
      <c r="J439" s="84"/>
      <c r="K439" s="83" t="e">
        <f>VLOOKUP(Histo!D:D,BDD!B:N,13,FALSE)</f>
        <v>#N/A</v>
      </c>
    </row>
    <row r="440" spans="1:11" x14ac:dyDescent="0.25">
      <c r="A440" s="70" t="str">
        <f>IF(COUNTIF(Histo!B$1:B440,Histo!B440)=1,MAX(A$1:A439)+1,"")</f>
        <v/>
      </c>
      <c r="B440" s="70">
        <f>Histo!B440</f>
        <v>0</v>
      </c>
      <c r="D440">
        <v>439</v>
      </c>
      <c r="G440" t="e">
        <f>VLOOKUP(Histo!D:D,BDD!B:L,11,FALSE)</f>
        <v>#N/A</v>
      </c>
      <c r="I440" s="84" t="e">
        <f>VLOOKUP(Histo!D:D,BDD!B:M,12,FALSE)</f>
        <v>#N/A</v>
      </c>
      <c r="J440" s="84"/>
      <c r="K440" s="83" t="e">
        <f>VLOOKUP(Histo!D:D,BDD!B:N,13,FALSE)</f>
        <v>#N/A</v>
      </c>
    </row>
    <row r="441" spans="1:11" x14ac:dyDescent="0.25">
      <c r="A441" s="70" t="str">
        <f>IF(COUNTIF(Histo!B$1:B441,Histo!B441)=1,MAX(A$1:A440)+1,"")</f>
        <v/>
      </c>
      <c r="B441" s="70">
        <f>Histo!B441</f>
        <v>0</v>
      </c>
      <c r="D441">
        <v>440</v>
      </c>
      <c r="G441" t="e">
        <f>VLOOKUP(Histo!D:D,BDD!B:L,11,FALSE)</f>
        <v>#N/A</v>
      </c>
      <c r="I441" s="84" t="e">
        <f>VLOOKUP(Histo!D:D,BDD!B:M,12,FALSE)</f>
        <v>#N/A</v>
      </c>
      <c r="J441" s="84"/>
      <c r="K441" s="83" t="e">
        <f>VLOOKUP(Histo!D:D,BDD!B:N,13,FALSE)</f>
        <v>#N/A</v>
      </c>
    </row>
    <row r="442" spans="1:11" x14ac:dyDescent="0.25">
      <c r="A442" s="70" t="str">
        <f>IF(COUNTIF(Histo!B$1:B442,Histo!B442)=1,MAX(A$1:A441)+1,"")</f>
        <v/>
      </c>
      <c r="B442" s="70">
        <f>Histo!B442</f>
        <v>0</v>
      </c>
      <c r="D442">
        <v>441</v>
      </c>
      <c r="G442" t="e">
        <f>VLOOKUP(Histo!D:D,BDD!B:L,11,FALSE)</f>
        <v>#N/A</v>
      </c>
      <c r="I442" s="84" t="e">
        <f>VLOOKUP(Histo!D:D,BDD!B:M,12,FALSE)</f>
        <v>#N/A</v>
      </c>
      <c r="J442" s="84"/>
      <c r="K442" s="83" t="e">
        <f>VLOOKUP(Histo!D:D,BDD!B:N,13,FALSE)</f>
        <v>#N/A</v>
      </c>
    </row>
    <row r="443" spans="1:11" x14ac:dyDescent="0.25">
      <c r="A443" s="70" t="str">
        <f>IF(COUNTIF(Histo!B$1:B443,Histo!B443)=1,MAX(A$1:A442)+1,"")</f>
        <v/>
      </c>
      <c r="B443" s="70">
        <f>Histo!B443</f>
        <v>0</v>
      </c>
      <c r="D443">
        <v>442</v>
      </c>
      <c r="G443" t="e">
        <f>VLOOKUP(Histo!D:D,BDD!B:L,11,FALSE)</f>
        <v>#N/A</v>
      </c>
      <c r="I443" s="84" t="e">
        <f>VLOOKUP(Histo!D:D,BDD!B:M,12,FALSE)</f>
        <v>#N/A</v>
      </c>
      <c r="J443" s="84"/>
      <c r="K443" s="83" t="e">
        <f>VLOOKUP(Histo!D:D,BDD!B:N,13,FALSE)</f>
        <v>#N/A</v>
      </c>
    </row>
    <row r="444" spans="1:11" x14ac:dyDescent="0.25">
      <c r="A444" s="70" t="str">
        <f>IF(COUNTIF(Histo!B$1:B444,Histo!B444)=1,MAX(A$1:A443)+1,"")</f>
        <v/>
      </c>
      <c r="B444" s="70">
        <f>Histo!B444</f>
        <v>0</v>
      </c>
      <c r="D444">
        <v>443</v>
      </c>
      <c r="G444" t="e">
        <f>VLOOKUP(Histo!D:D,BDD!B:L,11,FALSE)</f>
        <v>#N/A</v>
      </c>
      <c r="I444" s="84" t="e">
        <f>VLOOKUP(Histo!D:D,BDD!B:M,12,FALSE)</f>
        <v>#N/A</v>
      </c>
      <c r="J444" s="84"/>
      <c r="K444" s="83" t="e">
        <f>VLOOKUP(Histo!D:D,BDD!B:N,13,FALSE)</f>
        <v>#N/A</v>
      </c>
    </row>
    <row r="445" spans="1:11" x14ac:dyDescent="0.25">
      <c r="A445" s="70" t="str">
        <f>IF(COUNTIF(Histo!B$1:B445,Histo!B445)=1,MAX(A$1:A444)+1,"")</f>
        <v/>
      </c>
      <c r="B445" s="70">
        <f>Histo!B445</f>
        <v>0</v>
      </c>
      <c r="D445">
        <v>444</v>
      </c>
      <c r="G445" t="e">
        <f>VLOOKUP(Histo!D:D,BDD!B:L,11,FALSE)</f>
        <v>#N/A</v>
      </c>
      <c r="I445" s="84" t="e">
        <f>VLOOKUP(Histo!D:D,BDD!B:M,12,FALSE)</f>
        <v>#N/A</v>
      </c>
      <c r="J445" s="84"/>
      <c r="K445" s="83" t="e">
        <f>VLOOKUP(Histo!D:D,BDD!B:N,13,FALSE)</f>
        <v>#N/A</v>
      </c>
    </row>
    <row r="446" spans="1:11" x14ac:dyDescent="0.25">
      <c r="A446" s="70" t="str">
        <f>IF(COUNTIF(Histo!B$1:B446,Histo!B446)=1,MAX(A$1:A445)+1,"")</f>
        <v/>
      </c>
      <c r="B446" s="70">
        <f>Histo!B446</f>
        <v>0</v>
      </c>
      <c r="D446">
        <v>445</v>
      </c>
      <c r="G446" t="e">
        <f>VLOOKUP(Histo!D:D,BDD!B:L,11,FALSE)</f>
        <v>#N/A</v>
      </c>
      <c r="I446" s="84" t="e">
        <f>VLOOKUP(Histo!D:D,BDD!B:M,12,FALSE)</f>
        <v>#N/A</v>
      </c>
      <c r="J446" s="84"/>
      <c r="K446" s="83" t="e">
        <f>VLOOKUP(Histo!D:D,BDD!B:N,13,FALSE)</f>
        <v>#N/A</v>
      </c>
    </row>
    <row r="447" spans="1:11" x14ac:dyDescent="0.25">
      <c r="A447" s="70" t="str">
        <f>IF(COUNTIF(Histo!B$1:B447,Histo!B447)=1,MAX(A$1:A446)+1,"")</f>
        <v/>
      </c>
      <c r="B447" s="70">
        <f>Histo!B447</f>
        <v>0</v>
      </c>
      <c r="D447">
        <v>446</v>
      </c>
      <c r="G447" t="e">
        <f>VLOOKUP(Histo!D:D,BDD!B:L,11,FALSE)</f>
        <v>#N/A</v>
      </c>
      <c r="I447" s="84" t="e">
        <f>VLOOKUP(Histo!D:D,BDD!B:M,12,FALSE)</f>
        <v>#N/A</v>
      </c>
      <c r="J447" s="84"/>
      <c r="K447" s="83" t="e">
        <f>VLOOKUP(Histo!D:D,BDD!B:N,13,FALSE)</f>
        <v>#N/A</v>
      </c>
    </row>
    <row r="448" spans="1:11" x14ac:dyDescent="0.25">
      <c r="A448" s="70" t="str">
        <f>IF(COUNTIF(Histo!B$1:B448,Histo!B448)=1,MAX(A$1:A447)+1,"")</f>
        <v/>
      </c>
      <c r="B448" s="70">
        <f>Histo!B448</f>
        <v>0</v>
      </c>
      <c r="D448">
        <v>447</v>
      </c>
      <c r="G448" t="e">
        <f>VLOOKUP(Histo!D:D,BDD!B:L,11,FALSE)</f>
        <v>#N/A</v>
      </c>
      <c r="I448" s="84" t="e">
        <f>VLOOKUP(Histo!D:D,BDD!B:M,12,FALSE)</f>
        <v>#N/A</v>
      </c>
      <c r="J448" s="84"/>
      <c r="K448" s="83" t="e">
        <f>VLOOKUP(Histo!D:D,BDD!B:N,13,FALSE)</f>
        <v>#N/A</v>
      </c>
    </row>
    <row r="449" spans="1:11" x14ac:dyDescent="0.25">
      <c r="A449" s="70" t="str">
        <f>IF(COUNTIF(Histo!B$1:B449,Histo!B449)=1,MAX(A$1:A448)+1,"")</f>
        <v/>
      </c>
      <c r="B449" s="70">
        <f>Histo!B449</f>
        <v>0</v>
      </c>
      <c r="D449">
        <v>448</v>
      </c>
      <c r="G449" t="e">
        <f>VLOOKUP(Histo!D:D,BDD!B:L,11,FALSE)</f>
        <v>#N/A</v>
      </c>
      <c r="I449" s="84" t="e">
        <f>VLOOKUP(Histo!D:D,BDD!B:M,12,FALSE)</f>
        <v>#N/A</v>
      </c>
      <c r="J449" s="84"/>
      <c r="K449" s="83" t="e">
        <f>VLOOKUP(Histo!D:D,BDD!B:N,13,FALSE)</f>
        <v>#N/A</v>
      </c>
    </row>
    <row r="450" spans="1:11" x14ac:dyDescent="0.25">
      <c r="A450" s="70" t="str">
        <f>IF(COUNTIF(Histo!B$1:B450,Histo!B450)=1,MAX(A$1:A449)+1,"")</f>
        <v/>
      </c>
      <c r="B450" s="70">
        <f>Histo!B450</f>
        <v>0</v>
      </c>
      <c r="D450">
        <v>449</v>
      </c>
      <c r="G450" t="e">
        <f>VLOOKUP(Histo!D:D,BDD!B:L,11,FALSE)</f>
        <v>#N/A</v>
      </c>
      <c r="I450" s="84" t="e">
        <f>VLOOKUP(Histo!D:D,BDD!B:M,12,FALSE)</f>
        <v>#N/A</v>
      </c>
      <c r="J450" s="84"/>
      <c r="K450" s="83" t="e">
        <f>VLOOKUP(Histo!D:D,BDD!B:N,13,FALSE)</f>
        <v>#N/A</v>
      </c>
    </row>
    <row r="451" spans="1:11" x14ac:dyDescent="0.25">
      <c r="A451" s="70" t="str">
        <f>IF(COUNTIF(Histo!B$1:B451,Histo!B451)=1,MAX(A$1:A450)+1,"")</f>
        <v/>
      </c>
      <c r="B451" s="70">
        <f>Histo!B451</f>
        <v>0</v>
      </c>
      <c r="D451">
        <v>450</v>
      </c>
      <c r="G451" t="e">
        <f>VLOOKUP(Histo!D:D,BDD!B:L,11,FALSE)</f>
        <v>#N/A</v>
      </c>
      <c r="I451" s="84" t="e">
        <f>VLOOKUP(Histo!D:D,BDD!B:M,12,FALSE)</f>
        <v>#N/A</v>
      </c>
      <c r="J451" s="84"/>
      <c r="K451" s="83" t="e">
        <f>VLOOKUP(Histo!D:D,BDD!B:N,13,FALSE)</f>
        <v>#N/A</v>
      </c>
    </row>
    <row r="452" spans="1:11" x14ac:dyDescent="0.25">
      <c r="A452" s="70" t="str">
        <f>IF(COUNTIF(Histo!B$1:B452,Histo!B452)=1,MAX(A$1:A451)+1,"")</f>
        <v/>
      </c>
      <c r="B452" s="70">
        <f>Histo!B452</f>
        <v>0</v>
      </c>
      <c r="D452">
        <v>451</v>
      </c>
      <c r="G452" t="e">
        <f>VLOOKUP(Histo!D:D,BDD!B:L,11,FALSE)</f>
        <v>#N/A</v>
      </c>
      <c r="I452" s="84" t="e">
        <f>VLOOKUP(Histo!D:D,BDD!B:M,12,FALSE)</f>
        <v>#N/A</v>
      </c>
      <c r="J452" s="84"/>
      <c r="K452" s="83" t="e">
        <f>VLOOKUP(Histo!D:D,BDD!B:N,13,FALSE)</f>
        <v>#N/A</v>
      </c>
    </row>
    <row r="453" spans="1:11" x14ac:dyDescent="0.25">
      <c r="A453" s="70" t="str">
        <f>IF(COUNTIF(Histo!B$1:B453,Histo!B453)=1,MAX(A$1:A452)+1,"")</f>
        <v/>
      </c>
      <c r="B453" s="70">
        <f>Histo!B453</f>
        <v>0</v>
      </c>
      <c r="D453">
        <v>452</v>
      </c>
      <c r="G453" t="e">
        <f>VLOOKUP(Histo!D:D,BDD!B:L,11,FALSE)</f>
        <v>#N/A</v>
      </c>
      <c r="I453" s="84" t="e">
        <f>VLOOKUP(Histo!D:D,BDD!B:M,12,FALSE)</f>
        <v>#N/A</v>
      </c>
      <c r="J453" s="84"/>
      <c r="K453" s="83" t="e">
        <f>VLOOKUP(Histo!D:D,BDD!B:N,13,FALSE)</f>
        <v>#N/A</v>
      </c>
    </row>
    <row r="454" spans="1:11" x14ac:dyDescent="0.25">
      <c r="A454" s="70" t="str">
        <f>IF(COUNTIF(Histo!B$1:B454,Histo!B454)=1,MAX(A$1:A453)+1,"")</f>
        <v/>
      </c>
      <c r="B454" s="70">
        <f>Histo!B454</f>
        <v>0</v>
      </c>
      <c r="D454">
        <v>453</v>
      </c>
      <c r="G454" t="e">
        <f>VLOOKUP(Histo!D:D,BDD!B:L,11,FALSE)</f>
        <v>#N/A</v>
      </c>
      <c r="I454" s="84" t="e">
        <f>VLOOKUP(Histo!D:D,BDD!B:M,12,FALSE)</f>
        <v>#N/A</v>
      </c>
      <c r="J454" s="84"/>
      <c r="K454" s="83" t="e">
        <f>VLOOKUP(Histo!D:D,BDD!B:N,13,FALSE)</f>
        <v>#N/A</v>
      </c>
    </row>
    <row r="455" spans="1:11" x14ac:dyDescent="0.25">
      <c r="D455">
        <v>454</v>
      </c>
      <c r="I455" s="84" t="e">
        <f>VLOOKUP(Histo!D:D,BDD!B:M,12,FALSE)</f>
        <v>#N/A</v>
      </c>
      <c r="J455" s="84"/>
      <c r="K455" s="83" t="e">
        <f>VLOOKUP(Histo!D:D,BDD!B:N,13,FALSE)</f>
        <v>#N/A</v>
      </c>
    </row>
    <row r="456" spans="1:11" x14ac:dyDescent="0.25">
      <c r="D456">
        <v>455</v>
      </c>
      <c r="I456" s="84" t="e">
        <f>VLOOKUP(Histo!D:D,BDD!B:M,12,FALSE)</f>
        <v>#N/A</v>
      </c>
      <c r="J456" s="84"/>
      <c r="K456" s="83" t="e">
        <f>VLOOKUP(Histo!D:D,BDD!B:N,13,FALSE)</f>
        <v>#N/A</v>
      </c>
    </row>
    <row r="457" spans="1:11" x14ac:dyDescent="0.25">
      <c r="D457">
        <v>456</v>
      </c>
      <c r="I457" s="84" t="e">
        <f>VLOOKUP(Histo!D:D,BDD!B:M,12,FALSE)</f>
        <v>#N/A</v>
      </c>
      <c r="J457" s="84"/>
      <c r="K457" s="83" t="e">
        <f>VLOOKUP(Histo!D:D,BDD!B:N,13,FALSE)</f>
        <v>#N/A</v>
      </c>
    </row>
    <row r="458" spans="1:11" x14ac:dyDescent="0.25">
      <c r="D458">
        <v>457</v>
      </c>
      <c r="I458" s="84" t="e">
        <f>VLOOKUP(Histo!D:D,BDD!B:M,12,FALSE)</f>
        <v>#N/A</v>
      </c>
      <c r="J458" s="84"/>
      <c r="K458" s="83" t="e">
        <f>VLOOKUP(Histo!D:D,BDD!B:N,13,FALSE)</f>
        <v>#N/A</v>
      </c>
    </row>
    <row r="459" spans="1:11" x14ac:dyDescent="0.25">
      <c r="D459">
        <v>458</v>
      </c>
      <c r="I459" s="84" t="e">
        <f>VLOOKUP(Histo!D:D,BDD!B:M,12,FALSE)</f>
        <v>#N/A</v>
      </c>
      <c r="J459" s="84"/>
      <c r="K459" s="83" t="e">
        <f>VLOOKUP(Histo!D:D,BDD!B:N,13,FALSE)</f>
        <v>#N/A</v>
      </c>
    </row>
    <row r="460" spans="1:11" x14ac:dyDescent="0.25">
      <c r="D460">
        <v>459</v>
      </c>
      <c r="I460" s="84" t="e">
        <f>VLOOKUP(Histo!D:D,BDD!B:M,12,FALSE)</f>
        <v>#N/A</v>
      </c>
      <c r="J460" s="84"/>
      <c r="K460" s="83" t="e">
        <f>VLOOKUP(Histo!D:D,BDD!B:N,13,FALSE)</f>
        <v>#N/A</v>
      </c>
    </row>
    <row r="461" spans="1:11" x14ac:dyDescent="0.25">
      <c r="D461">
        <v>460</v>
      </c>
      <c r="I461" s="84" t="e">
        <f>VLOOKUP(Histo!D:D,BDD!B:M,12,FALSE)</f>
        <v>#N/A</v>
      </c>
      <c r="J461" s="84"/>
      <c r="K461" s="83" t="e">
        <f>VLOOKUP(Histo!D:D,BDD!B:N,13,FALSE)</f>
        <v>#N/A</v>
      </c>
    </row>
    <row r="462" spans="1:11" x14ac:dyDescent="0.25">
      <c r="D462">
        <v>461</v>
      </c>
      <c r="I462" s="84" t="e">
        <f>VLOOKUP(Histo!D:D,BDD!B:M,12,FALSE)</f>
        <v>#N/A</v>
      </c>
      <c r="J462" s="84"/>
      <c r="K462" s="83" t="e">
        <f>VLOOKUP(Histo!D:D,BDD!B:N,13,FALSE)</f>
        <v>#N/A</v>
      </c>
    </row>
    <row r="463" spans="1:11" x14ac:dyDescent="0.25">
      <c r="D463">
        <v>462</v>
      </c>
      <c r="I463" s="84" t="e">
        <f>VLOOKUP(Histo!D:D,BDD!B:M,12,FALSE)</f>
        <v>#N/A</v>
      </c>
      <c r="J463" s="84"/>
      <c r="K463" s="83" t="e">
        <f>VLOOKUP(Histo!D:D,BDD!B:N,13,FALSE)</f>
        <v>#N/A</v>
      </c>
    </row>
    <row r="464" spans="1:11" x14ac:dyDescent="0.25">
      <c r="D464">
        <v>463</v>
      </c>
      <c r="I464" s="84" t="e">
        <f>VLOOKUP(Histo!D:D,BDD!B:M,12,FALSE)</f>
        <v>#N/A</v>
      </c>
      <c r="J464" s="84"/>
      <c r="K464" s="83" t="e">
        <f>VLOOKUP(Histo!D:D,BDD!B:N,13,FALSE)</f>
        <v>#N/A</v>
      </c>
    </row>
    <row r="465" spans="4:11" x14ac:dyDescent="0.25">
      <c r="D465">
        <v>464</v>
      </c>
      <c r="I465" s="84" t="e">
        <f>VLOOKUP(Histo!D:D,BDD!B:M,12,FALSE)</f>
        <v>#N/A</v>
      </c>
      <c r="J465" s="84"/>
      <c r="K465" s="83" t="e">
        <f>VLOOKUP(Histo!D:D,BDD!B:N,13,FALSE)</f>
        <v>#N/A</v>
      </c>
    </row>
    <row r="466" spans="4:11" x14ac:dyDescent="0.25">
      <c r="D466">
        <v>465</v>
      </c>
      <c r="I466" s="84" t="e">
        <f>VLOOKUP(Histo!D:D,BDD!B:M,12,FALSE)</f>
        <v>#N/A</v>
      </c>
      <c r="J466" s="84"/>
      <c r="K466" s="83" t="e">
        <f>VLOOKUP(Histo!D:D,BDD!B:N,13,FALSE)</f>
        <v>#N/A</v>
      </c>
    </row>
    <row r="467" spans="4:11" x14ac:dyDescent="0.25">
      <c r="D467">
        <v>466</v>
      </c>
      <c r="I467" s="84" t="e">
        <f>VLOOKUP(Histo!D:D,BDD!B:M,12,FALSE)</f>
        <v>#N/A</v>
      </c>
      <c r="J467" s="84"/>
      <c r="K467" s="83" t="e">
        <f>VLOOKUP(Histo!D:D,BDD!B:N,13,FALSE)</f>
        <v>#N/A</v>
      </c>
    </row>
    <row r="468" spans="4:11" x14ac:dyDescent="0.25">
      <c r="D468">
        <v>467</v>
      </c>
      <c r="I468" s="84" t="e">
        <f>VLOOKUP(Histo!D:D,BDD!B:M,12,FALSE)</f>
        <v>#N/A</v>
      </c>
      <c r="J468" s="84"/>
      <c r="K468" s="83" t="e">
        <f>VLOOKUP(Histo!D:D,BDD!B:N,13,FALSE)</f>
        <v>#N/A</v>
      </c>
    </row>
    <row r="469" spans="4:11" x14ac:dyDescent="0.25">
      <c r="D469">
        <v>468</v>
      </c>
      <c r="I469" s="84" t="e">
        <f>VLOOKUP(Histo!D:D,BDD!B:M,12,FALSE)</f>
        <v>#N/A</v>
      </c>
      <c r="J469" s="84"/>
      <c r="K469" s="83" t="e">
        <f>VLOOKUP(Histo!D:D,BDD!B:N,13,FALSE)</f>
        <v>#N/A</v>
      </c>
    </row>
    <row r="470" spans="4:11" x14ac:dyDescent="0.25">
      <c r="D470">
        <v>469</v>
      </c>
      <c r="I470" s="84" t="e">
        <f>VLOOKUP(Histo!D:D,BDD!B:M,12,FALSE)</f>
        <v>#N/A</v>
      </c>
      <c r="J470" s="84"/>
      <c r="K470" s="83" t="e">
        <f>VLOOKUP(Histo!D:D,BDD!B:N,13,FALSE)</f>
        <v>#N/A</v>
      </c>
    </row>
    <row r="471" spans="4:11" x14ac:dyDescent="0.25">
      <c r="D471">
        <v>470</v>
      </c>
      <c r="I471" s="84" t="e">
        <f>VLOOKUP(Histo!D:D,BDD!B:M,12,FALSE)</f>
        <v>#N/A</v>
      </c>
      <c r="J471" s="84"/>
      <c r="K471" s="83" t="e">
        <f>VLOOKUP(Histo!D:D,BDD!B:N,13,FALSE)</f>
        <v>#N/A</v>
      </c>
    </row>
    <row r="472" spans="4:11" x14ac:dyDescent="0.25">
      <c r="D472">
        <v>471</v>
      </c>
      <c r="I472" s="84" t="e">
        <f>VLOOKUP(Histo!D:D,BDD!B:M,12,FALSE)</f>
        <v>#N/A</v>
      </c>
      <c r="J472" s="84"/>
      <c r="K472" s="83" t="e">
        <f>VLOOKUP(Histo!D:D,BDD!B:N,13,FALSE)</f>
        <v>#N/A</v>
      </c>
    </row>
    <row r="473" spans="4:11" x14ac:dyDescent="0.25">
      <c r="D473">
        <v>472</v>
      </c>
      <c r="I473" s="84" t="e">
        <f>VLOOKUP(Histo!D:D,BDD!B:M,12,FALSE)</f>
        <v>#N/A</v>
      </c>
      <c r="J473" s="84"/>
      <c r="K473" s="83" t="e">
        <f>VLOOKUP(Histo!D:D,BDD!B:N,13,FALSE)</f>
        <v>#N/A</v>
      </c>
    </row>
    <row r="474" spans="4:11" x14ac:dyDescent="0.25">
      <c r="D474">
        <v>473</v>
      </c>
      <c r="I474" s="84" t="e">
        <f>VLOOKUP(Histo!D:D,BDD!B:M,12,FALSE)</f>
        <v>#N/A</v>
      </c>
      <c r="J474" s="84"/>
      <c r="K474" s="83" t="e">
        <f>VLOOKUP(Histo!D:D,BDD!B:N,13,FALSE)</f>
        <v>#N/A</v>
      </c>
    </row>
    <row r="475" spans="4:11" x14ac:dyDescent="0.25">
      <c r="D475">
        <v>474</v>
      </c>
      <c r="I475" s="84" t="e">
        <f>VLOOKUP(Histo!D:D,BDD!B:M,12,FALSE)</f>
        <v>#N/A</v>
      </c>
      <c r="J475" s="84"/>
      <c r="K475" s="83" t="e">
        <f>VLOOKUP(Histo!D:D,BDD!B:N,13,FALSE)</f>
        <v>#N/A</v>
      </c>
    </row>
    <row r="476" spans="4:11" x14ac:dyDescent="0.25">
      <c r="D476">
        <v>475</v>
      </c>
      <c r="I476" s="84" t="e">
        <f>VLOOKUP(Histo!D:D,BDD!B:M,12,FALSE)</f>
        <v>#N/A</v>
      </c>
      <c r="J476" s="84"/>
      <c r="K476" s="83" t="e">
        <f>VLOOKUP(Histo!D:D,BDD!B:N,13,FALSE)</f>
        <v>#N/A</v>
      </c>
    </row>
    <row r="477" spans="4:11" x14ac:dyDescent="0.25">
      <c r="D477">
        <v>476</v>
      </c>
      <c r="I477" s="84" t="e">
        <f>VLOOKUP(Histo!D:D,BDD!B:M,12,FALSE)</f>
        <v>#N/A</v>
      </c>
      <c r="J477" s="84"/>
      <c r="K477" s="83" t="e">
        <f>VLOOKUP(Histo!D:D,BDD!B:N,13,FALSE)</f>
        <v>#N/A</v>
      </c>
    </row>
    <row r="478" spans="4:11" x14ac:dyDescent="0.25">
      <c r="D478">
        <v>477</v>
      </c>
      <c r="I478" s="84" t="e">
        <f>VLOOKUP(Histo!D:D,BDD!B:M,12,FALSE)</f>
        <v>#N/A</v>
      </c>
      <c r="J478" s="84"/>
      <c r="K478" s="83" t="e">
        <f>VLOOKUP(Histo!D:D,BDD!B:N,13,FALSE)</f>
        <v>#N/A</v>
      </c>
    </row>
    <row r="479" spans="4:11" x14ac:dyDescent="0.25">
      <c r="D479">
        <v>478</v>
      </c>
      <c r="I479" s="84" t="e">
        <f>VLOOKUP(Histo!D:D,BDD!B:M,12,FALSE)</f>
        <v>#N/A</v>
      </c>
      <c r="J479" s="84"/>
      <c r="K479" s="83" t="e">
        <f>VLOOKUP(Histo!D:D,BDD!B:N,13,FALSE)</f>
        <v>#N/A</v>
      </c>
    </row>
    <row r="480" spans="4:11" x14ac:dyDescent="0.25">
      <c r="D480">
        <v>479</v>
      </c>
      <c r="I480" s="84" t="e">
        <f>VLOOKUP(Histo!D:D,BDD!B:M,12,FALSE)</f>
        <v>#N/A</v>
      </c>
      <c r="J480" s="84"/>
      <c r="K480" s="83" t="e">
        <f>VLOOKUP(Histo!D:D,BDD!B:N,13,FALSE)</f>
        <v>#N/A</v>
      </c>
    </row>
    <row r="481" spans="4:11" x14ac:dyDescent="0.25">
      <c r="D481">
        <v>480</v>
      </c>
      <c r="I481" s="84" t="e">
        <f>VLOOKUP(Histo!D:D,BDD!B:M,12,FALSE)</f>
        <v>#N/A</v>
      </c>
      <c r="J481" s="84"/>
      <c r="K481" s="83" t="e">
        <f>VLOOKUP(Histo!D:D,BDD!B:N,13,FALSE)</f>
        <v>#N/A</v>
      </c>
    </row>
    <row r="482" spans="4:11" x14ac:dyDescent="0.25">
      <c r="D482">
        <v>481</v>
      </c>
      <c r="I482" s="84" t="e">
        <f>VLOOKUP(Histo!D:D,BDD!B:M,12,FALSE)</f>
        <v>#N/A</v>
      </c>
      <c r="J482" s="84"/>
      <c r="K482" s="83" t="e">
        <f>VLOOKUP(Histo!D:D,BDD!B:N,13,FALSE)</f>
        <v>#N/A</v>
      </c>
    </row>
    <row r="483" spans="4:11" x14ac:dyDescent="0.25">
      <c r="D483">
        <v>482</v>
      </c>
      <c r="I483" s="84" t="e">
        <f>VLOOKUP(Histo!D:D,BDD!B:M,12,FALSE)</f>
        <v>#N/A</v>
      </c>
      <c r="J483" s="84"/>
      <c r="K483" s="83" t="e">
        <f>VLOOKUP(Histo!D:D,BDD!B:N,13,FALSE)</f>
        <v>#N/A</v>
      </c>
    </row>
    <row r="484" spans="4:11" x14ac:dyDescent="0.25">
      <c r="D484">
        <v>483</v>
      </c>
      <c r="I484" s="84" t="e">
        <f>VLOOKUP(Histo!D:D,BDD!B:M,12,FALSE)</f>
        <v>#N/A</v>
      </c>
      <c r="J484" s="84"/>
      <c r="K484" s="83" t="e">
        <f>VLOOKUP(Histo!D:D,BDD!B:N,13,FALSE)</f>
        <v>#N/A</v>
      </c>
    </row>
    <row r="485" spans="4:11" x14ac:dyDescent="0.25">
      <c r="D485">
        <v>484</v>
      </c>
      <c r="I485" s="84" t="e">
        <f>VLOOKUP(Histo!D:D,BDD!B:M,12,FALSE)</f>
        <v>#N/A</v>
      </c>
      <c r="J485" s="84"/>
      <c r="K485" s="83" t="e">
        <f>VLOOKUP(Histo!D:D,BDD!B:N,13,FALSE)</f>
        <v>#N/A</v>
      </c>
    </row>
    <row r="486" spans="4:11" x14ac:dyDescent="0.25">
      <c r="D486">
        <v>485</v>
      </c>
      <c r="I486" s="84" t="e">
        <f>VLOOKUP(Histo!D:D,BDD!B:M,12,FALSE)</f>
        <v>#N/A</v>
      </c>
      <c r="J486" s="84"/>
      <c r="K486" s="83" t="e">
        <f>VLOOKUP(Histo!D:D,BDD!B:N,13,FALSE)</f>
        <v>#N/A</v>
      </c>
    </row>
    <row r="487" spans="4:11" x14ac:dyDescent="0.25">
      <c r="D487">
        <v>486</v>
      </c>
      <c r="I487" s="84" t="e">
        <f>VLOOKUP(Histo!D:D,BDD!B:M,12,FALSE)</f>
        <v>#N/A</v>
      </c>
      <c r="J487" s="84"/>
      <c r="K487" s="83" t="e">
        <f>VLOOKUP(Histo!D:D,BDD!B:N,13,FALSE)</f>
        <v>#N/A</v>
      </c>
    </row>
    <row r="488" spans="4:11" x14ac:dyDescent="0.25">
      <c r="D488">
        <v>487</v>
      </c>
      <c r="I488" s="84" t="e">
        <f>VLOOKUP(Histo!D:D,BDD!B:M,12,FALSE)</f>
        <v>#N/A</v>
      </c>
      <c r="J488" s="84"/>
      <c r="K488" s="83" t="e">
        <f>VLOOKUP(Histo!D:D,BDD!B:N,13,FALSE)</f>
        <v>#N/A</v>
      </c>
    </row>
    <row r="489" spans="4:11" x14ac:dyDescent="0.25">
      <c r="D489">
        <v>488</v>
      </c>
      <c r="I489" s="84" t="e">
        <f>VLOOKUP(Histo!D:D,BDD!B:M,12,FALSE)</f>
        <v>#N/A</v>
      </c>
      <c r="J489" s="84"/>
      <c r="K489" s="83" t="e">
        <f>VLOOKUP(Histo!D:D,BDD!B:N,13,FALSE)</f>
        <v>#N/A</v>
      </c>
    </row>
    <row r="490" spans="4:11" x14ac:dyDescent="0.25">
      <c r="D490">
        <v>489</v>
      </c>
      <c r="I490" s="84" t="e">
        <f>VLOOKUP(Histo!D:D,BDD!B:M,12,FALSE)</f>
        <v>#N/A</v>
      </c>
      <c r="J490" s="84"/>
      <c r="K490" s="83" t="e">
        <f>VLOOKUP(Histo!D:D,BDD!B:N,13,FALSE)</f>
        <v>#N/A</v>
      </c>
    </row>
    <row r="491" spans="4:11" x14ac:dyDescent="0.25">
      <c r="D491">
        <v>490</v>
      </c>
      <c r="I491" s="84" t="e">
        <f>VLOOKUP(Histo!D:D,BDD!B:M,12,FALSE)</f>
        <v>#N/A</v>
      </c>
      <c r="J491" s="84"/>
      <c r="K491" s="83" t="e">
        <f>VLOOKUP(Histo!D:D,BDD!B:N,13,FALSE)</f>
        <v>#N/A</v>
      </c>
    </row>
    <row r="492" spans="4:11" x14ac:dyDescent="0.25">
      <c r="D492">
        <v>491</v>
      </c>
      <c r="I492" s="84" t="e">
        <f>VLOOKUP(Histo!D:D,BDD!B:M,12,FALSE)</f>
        <v>#N/A</v>
      </c>
      <c r="J492" s="84"/>
      <c r="K492" s="83" t="e">
        <f>VLOOKUP(Histo!D:D,BDD!B:N,13,FALSE)</f>
        <v>#N/A</v>
      </c>
    </row>
    <row r="493" spans="4:11" x14ac:dyDescent="0.25">
      <c r="D493">
        <v>492</v>
      </c>
      <c r="I493" s="84" t="e">
        <f>VLOOKUP(Histo!D:D,BDD!B:M,12,FALSE)</f>
        <v>#N/A</v>
      </c>
      <c r="J493" s="84"/>
      <c r="K493" s="83" t="e">
        <f>VLOOKUP(Histo!D:D,BDD!B:N,13,FALSE)</f>
        <v>#N/A</v>
      </c>
    </row>
    <row r="494" spans="4:11" x14ac:dyDescent="0.25">
      <c r="D494">
        <v>493</v>
      </c>
      <c r="I494" s="84" t="e">
        <f>VLOOKUP(Histo!D:D,BDD!B:M,12,FALSE)</f>
        <v>#N/A</v>
      </c>
      <c r="J494" s="84"/>
      <c r="K494" s="83" t="e">
        <f>VLOOKUP(Histo!D:D,BDD!B:N,13,FALSE)</f>
        <v>#N/A</v>
      </c>
    </row>
    <row r="495" spans="4:11" x14ac:dyDescent="0.25">
      <c r="D495">
        <v>494</v>
      </c>
      <c r="I495" s="84" t="e">
        <f>VLOOKUP(Histo!D:D,BDD!B:M,12,FALSE)</f>
        <v>#N/A</v>
      </c>
      <c r="J495" s="84"/>
      <c r="K495" s="83" t="e">
        <f>VLOOKUP(Histo!D:D,BDD!B:N,13,FALSE)</f>
        <v>#N/A</v>
      </c>
    </row>
    <row r="496" spans="4:11" x14ac:dyDescent="0.25">
      <c r="D496">
        <v>495</v>
      </c>
      <c r="I496" s="84" t="e">
        <f>VLOOKUP(Histo!D:D,BDD!B:M,12,FALSE)</f>
        <v>#N/A</v>
      </c>
      <c r="J496" s="84"/>
      <c r="K496" s="83" t="e">
        <f>VLOOKUP(Histo!D:D,BDD!B:N,13,FALSE)</f>
        <v>#N/A</v>
      </c>
    </row>
    <row r="497" spans="4:11" x14ac:dyDescent="0.25">
      <c r="D497">
        <v>496</v>
      </c>
      <c r="I497" s="84" t="e">
        <f>VLOOKUP(Histo!D:D,BDD!B:M,12,FALSE)</f>
        <v>#N/A</v>
      </c>
      <c r="J497" s="84"/>
      <c r="K497" s="83" t="e">
        <f>VLOOKUP(Histo!D:D,BDD!B:N,13,FALSE)</f>
        <v>#N/A</v>
      </c>
    </row>
    <row r="498" spans="4:11" x14ac:dyDescent="0.25">
      <c r="D498">
        <v>497</v>
      </c>
      <c r="I498" s="84" t="e">
        <f>VLOOKUP(Histo!D:D,BDD!B:M,12,FALSE)</f>
        <v>#N/A</v>
      </c>
      <c r="J498" s="84"/>
      <c r="K498" s="83" t="e">
        <f>VLOOKUP(Histo!D:D,BDD!B:N,13,FALSE)</f>
        <v>#N/A</v>
      </c>
    </row>
    <row r="499" spans="4:11" x14ac:dyDescent="0.25">
      <c r="D499">
        <v>498</v>
      </c>
      <c r="I499" s="84" t="e">
        <f>VLOOKUP(Histo!D:D,BDD!B:M,12,FALSE)</f>
        <v>#N/A</v>
      </c>
      <c r="J499" s="84"/>
      <c r="K499" s="83" t="e">
        <f>VLOOKUP(Histo!D:D,BDD!B:N,13,FALSE)</f>
        <v>#N/A</v>
      </c>
    </row>
    <row r="500" spans="4:11" x14ac:dyDescent="0.25">
      <c r="D500">
        <v>499</v>
      </c>
      <c r="I500" s="84" t="e">
        <f>VLOOKUP(Histo!D:D,BDD!B:M,12,FALSE)</f>
        <v>#N/A</v>
      </c>
      <c r="J500" s="84"/>
      <c r="K500" s="83" t="e">
        <f>VLOOKUP(Histo!D:D,BDD!B:N,13,FALSE)</f>
        <v>#N/A</v>
      </c>
    </row>
    <row r="501" spans="4:11" x14ac:dyDescent="0.25">
      <c r="D501">
        <v>500</v>
      </c>
      <c r="I501" s="84" t="e">
        <f>VLOOKUP(Histo!D:D,BDD!B:M,12,FALSE)</f>
        <v>#N/A</v>
      </c>
      <c r="J501" s="84"/>
      <c r="K501" s="83" t="e">
        <f>VLOOKUP(Histo!D:D,BDD!B:N,13,FALSE)</f>
        <v>#N/A</v>
      </c>
    </row>
    <row r="502" spans="4:11" x14ac:dyDescent="0.25">
      <c r="D502">
        <v>501</v>
      </c>
      <c r="I502" s="84" t="e">
        <f>VLOOKUP(Histo!D:D,BDD!B:M,12,FALSE)</f>
        <v>#N/A</v>
      </c>
      <c r="J502" s="84"/>
      <c r="K502" s="83" t="e">
        <f>VLOOKUP(Histo!D:D,BDD!B:N,13,FALSE)</f>
        <v>#N/A</v>
      </c>
    </row>
    <row r="503" spans="4:11" x14ac:dyDescent="0.25">
      <c r="D503">
        <v>502</v>
      </c>
      <c r="I503" s="84" t="e">
        <f>VLOOKUP(Histo!D:D,BDD!B:M,12,FALSE)</f>
        <v>#N/A</v>
      </c>
      <c r="J503" s="84"/>
      <c r="K503" s="83" t="e">
        <f>VLOOKUP(Histo!D:D,BDD!B:N,13,FALSE)</f>
        <v>#N/A</v>
      </c>
    </row>
    <row r="504" spans="4:11" x14ac:dyDescent="0.25">
      <c r="D504">
        <v>503</v>
      </c>
      <c r="I504" s="84" t="e">
        <f>VLOOKUP(Histo!D:D,BDD!B:M,12,FALSE)</f>
        <v>#N/A</v>
      </c>
      <c r="J504" s="84"/>
      <c r="K504" s="83" t="e">
        <f>VLOOKUP(Histo!D:D,BDD!B:N,13,FALSE)</f>
        <v>#N/A</v>
      </c>
    </row>
    <row r="505" spans="4:11" x14ac:dyDescent="0.25">
      <c r="D505">
        <v>504</v>
      </c>
      <c r="I505" s="84" t="e">
        <f>VLOOKUP(Histo!D:D,BDD!B:M,12,FALSE)</f>
        <v>#N/A</v>
      </c>
      <c r="J505" s="84"/>
      <c r="K505" s="83" t="e">
        <f>VLOOKUP(Histo!D:D,BDD!B:N,13,FALSE)</f>
        <v>#N/A</v>
      </c>
    </row>
    <row r="506" spans="4:11" x14ac:dyDescent="0.25">
      <c r="D506">
        <v>505</v>
      </c>
      <c r="I506" s="84" t="e">
        <f>VLOOKUP(Histo!D:D,BDD!B:M,12,FALSE)</f>
        <v>#N/A</v>
      </c>
      <c r="J506" s="84"/>
      <c r="K506" s="83" t="e">
        <f>VLOOKUP(Histo!D:D,BDD!B:N,13,FALSE)</f>
        <v>#N/A</v>
      </c>
    </row>
    <row r="507" spans="4:11" x14ac:dyDescent="0.25">
      <c r="D507">
        <v>506</v>
      </c>
      <c r="I507" s="84" t="e">
        <f>VLOOKUP(Histo!D:D,BDD!B:M,12,FALSE)</f>
        <v>#N/A</v>
      </c>
      <c r="J507" s="84"/>
      <c r="K507" s="83" t="e">
        <f>VLOOKUP(Histo!D:D,BDD!B:N,13,FALSE)</f>
        <v>#N/A</v>
      </c>
    </row>
    <row r="508" spans="4:11" x14ac:dyDescent="0.25">
      <c r="D508">
        <v>507</v>
      </c>
      <c r="I508" s="84" t="e">
        <f>VLOOKUP(Histo!D:D,BDD!B:M,12,FALSE)</f>
        <v>#N/A</v>
      </c>
      <c r="J508" s="84"/>
      <c r="K508" s="83" t="e">
        <f>VLOOKUP(Histo!D:D,BDD!B:N,13,FALSE)</f>
        <v>#N/A</v>
      </c>
    </row>
    <row r="509" spans="4:11" x14ac:dyDescent="0.25">
      <c r="D509">
        <v>508</v>
      </c>
      <c r="I509" s="84" t="e">
        <f>VLOOKUP(Histo!D:D,BDD!B:M,12,FALSE)</f>
        <v>#N/A</v>
      </c>
      <c r="J509" s="84"/>
      <c r="K509" s="83" t="e">
        <f>VLOOKUP(Histo!D:D,BDD!B:N,13,FALSE)</f>
        <v>#N/A</v>
      </c>
    </row>
    <row r="510" spans="4:11" x14ac:dyDescent="0.25">
      <c r="D510">
        <v>509</v>
      </c>
      <c r="I510" s="84" t="e">
        <f>VLOOKUP(Histo!D:D,BDD!B:M,12,FALSE)</f>
        <v>#N/A</v>
      </c>
      <c r="J510" s="84"/>
      <c r="K510" s="83" t="e">
        <f>VLOOKUP(Histo!D:D,BDD!B:N,13,FALSE)</f>
        <v>#N/A</v>
      </c>
    </row>
    <row r="511" spans="4:11" x14ac:dyDescent="0.25">
      <c r="D511">
        <v>510</v>
      </c>
      <c r="I511" s="84" t="e">
        <f>VLOOKUP(Histo!D:D,BDD!B:M,12,FALSE)</f>
        <v>#N/A</v>
      </c>
      <c r="J511" s="84"/>
      <c r="K511" s="83" t="e">
        <f>VLOOKUP(Histo!D:D,BDD!B:N,13,FALSE)</f>
        <v>#N/A</v>
      </c>
    </row>
    <row r="512" spans="4:11" x14ac:dyDescent="0.25">
      <c r="D512">
        <v>511</v>
      </c>
      <c r="I512" s="84" t="e">
        <f>VLOOKUP(Histo!D:D,BDD!B:M,12,FALSE)</f>
        <v>#N/A</v>
      </c>
      <c r="J512" s="84"/>
      <c r="K512" s="83" t="e">
        <f>VLOOKUP(Histo!D:D,BDD!B:N,13,FALSE)</f>
        <v>#N/A</v>
      </c>
    </row>
    <row r="513" spans="4:11" x14ac:dyDescent="0.25">
      <c r="D513">
        <v>512</v>
      </c>
      <c r="I513" s="84" t="e">
        <f>VLOOKUP(Histo!D:D,BDD!B:M,12,FALSE)</f>
        <v>#N/A</v>
      </c>
      <c r="J513" s="84"/>
      <c r="K513" s="83" t="e">
        <f>VLOOKUP(Histo!D:D,BDD!B:N,13,FALSE)</f>
        <v>#N/A</v>
      </c>
    </row>
    <row r="514" spans="4:11" x14ac:dyDescent="0.25">
      <c r="D514">
        <v>513</v>
      </c>
      <c r="I514" s="84" t="e">
        <f>VLOOKUP(Histo!D:D,BDD!B:M,12,FALSE)</f>
        <v>#N/A</v>
      </c>
      <c r="J514" s="84"/>
      <c r="K514" s="83" t="e">
        <f>VLOOKUP(Histo!D:D,BDD!B:N,13,FALSE)</f>
        <v>#N/A</v>
      </c>
    </row>
    <row r="515" spans="4:11" x14ac:dyDescent="0.25">
      <c r="D515">
        <v>514</v>
      </c>
      <c r="I515" s="84" t="e">
        <f>VLOOKUP(Histo!D:D,BDD!B:M,12,FALSE)</f>
        <v>#N/A</v>
      </c>
      <c r="J515" s="84"/>
      <c r="K515" s="83" t="e">
        <f>VLOOKUP(Histo!D:D,BDD!B:N,13,FALSE)</f>
        <v>#N/A</v>
      </c>
    </row>
    <row r="516" spans="4:11" x14ac:dyDescent="0.25">
      <c r="D516">
        <v>515</v>
      </c>
      <c r="I516" s="84" t="e">
        <f>VLOOKUP(Histo!D:D,BDD!B:M,12,FALSE)</f>
        <v>#N/A</v>
      </c>
      <c r="J516" s="84"/>
      <c r="K516" s="83" t="e">
        <f>VLOOKUP(Histo!D:D,BDD!B:N,13,FALSE)</f>
        <v>#N/A</v>
      </c>
    </row>
    <row r="517" spans="4:11" x14ac:dyDescent="0.25">
      <c r="D517">
        <v>516</v>
      </c>
      <c r="I517" s="84" t="e">
        <f>VLOOKUP(Histo!D:D,BDD!B:M,12,FALSE)</f>
        <v>#N/A</v>
      </c>
      <c r="J517" s="84"/>
      <c r="K517" s="83" t="e">
        <f>VLOOKUP(Histo!D:D,BDD!B:N,13,FALSE)</f>
        <v>#N/A</v>
      </c>
    </row>
    <row r="518" spans="4:11" x14ac:dyDescent="0.25">
      <c r="D518">
        <v>517</v>
      </c>
      <c r="I518" s="84" t="e">
        <f>VLOOKUP(Histo!D:D,BDD!B:M,12,FALSE)</f>
        <v>#N/A</v>
      </c>
      <c r="J518" s="84"/>
      <c r="K518" s="83" t="e">
        <f>VLOOKUP(Histo!D:D,BDD!B:N,13,FALSE)</f>
        <v>#N/A</v>
      </c>
    </row>
    <row r="519" spans="4:11" x14ac:dyDescent="0.25">
      <c r="D519">
        <v>518</v>
      </c>
      <c r="I519" s="84" t="e">
        <f>VLOOKUP(Histo!D:D,BDD!B:M,12,FALSE)</f>
        <v>#N/A</v>
      </c>
      <c r="J519" s="84"/>
      <c r="K519" s="83" t="e">
        <f>VLOOKUP(Histo!D:D,BDD!B:N,13,FALSE)</f>
        <v>#N/A</v>
      </c>
    </row>
    <row r="520" spans="4:11" x14ac:dyDescent="0.25">
      <c r="D520">
        <v>519</v>
      </c>
      <c r="I520" s="84" t="e">
        <f>VLOOKUP(Histo!D:D,BDD!B:M,12,FALSE)</f>
        <v>#N/A</v>
      </c>
      <c r="J520" s="84"/>
      <c r="K520" s="83" t="e">
        <f>VLOOKUP(Histo!D:D,BDD!B:N,13,FALSE)</f>
        <v>#N/A</v>
      </c>
    </row>
    <row r="521" spans="4:11" x14ac:dyDescent="0.25">
      <c r="D521">
        <v>520</v>
      </c>
      <c r="I521" s="84" t="e">
        <f>VLOOKUP(Histo!D:D,BDD!B:M,12,FALSE)</f>
        <v>#N/A</v>
      </c>
      <c r="J521" s="84"/>
      <c r="K521" s="83" t="e">
        <f>VLOOKUP(Histo!D:D,BDD!B:N,13,FALSE)</f>
        <v>#N/A</v>
      </c>
    </row>
    <row r="522" spans="4:11" x14ac:dyDescent="0.25">
      <c r="D522">
        <v>521</v>
      </c>
      <c r="I522" s="84" t="e">
        <f>VLOOKUP(Histo!D:D,BDD!B:M,12,FALSE)</f>
        <v>#N/A</v>
      </c>
      <c r="J522" s="84"/>
      <c r="K522" s="83" t="e">
        <f>VLOOKUP(Histo!D:D,BDD!B:N,13,FALSE)</f>
        <v>#N/A</v>
      </c>
    </row>
    <row r="523" spans="4:11" x14ac:dyDescent="0.25">
      <c r="D523">
        <v>522</v>
      </c>
      <c r="I523" s="84" t="e">
        <f>VLOOKUP(Histo!D:D,BDD!B:M,12,FALSE)</f>
        <v>#N/A</v>
      </c>
      <c r="J523" s="84"/>
      <c r="K523" s="83" t="e">
        <f>VLOOKUP(Histo!D:D,BDD!B:N,13,FALSE)</f>
        <v>#N/A</v>
      </c>
    </row>
    <row r="524" spans="4:11" x14ac:dyDescent="0.25">
      <c r="D524">
        <v>523</v>
      </c>
      <c r="I524" s="84" t="e">
        <f>VLOOKUP(Histo!D:D,BDD!B:M,12,FALSE)</f>
        <v>#N/A</v>
      </c>
      <c r="J524" s="84"/>
      <c r="K524" s="83" t="e">
        <f>VLOOKUP(Histo!D:D,BDD!B:N,13,FALSE)</f>
        <v>#N/A</v>
      </c>
    </row>
    <row r="525" spans="4:11" x14ac:dyDescent="0.25">
      <c r="D525">
        <v>524</v>
      </c>
      <c r="I525" s="84" t="e">
        <f>VLOOKUP(Histo!D:D,BDD!B:M,12,FALSE)</f>
        <v>#N/A</v>
      </c>
      <c r="J525" s="84"/>
      <c r="K525" s="83" t="e">
        <f>VLOOKUP(Histo!D:D,BDD!B:N,13,FALSE)</f>
        <v>#N/A</v>
      </c>
    </row>
    <row r="526" spans="4:11" x14ac:dyDescent="0.25">
      <c r="D526">
        <v>525</v>
      </c>
      <c r="I526" s="84" t="e">
        <f>VLOOKUP(Histo!D:D,BDD!B:M,12,FALSE)</f>
        <v>#N/A</v>
      </c>
      <c r="J526" s="84"/>
      <c r="K526" s="83" t="e">
        <f>VLOOKUP(Histo!D:D,BDD!B:N,13,FALSE)</f>
        <v>#N/A</v>
      </c>
    </row>
    <row r="527" spans="4:11" x14ac:dyDescent="0.25">
      <c r="D527">
        <v>526</v>
      </c>
      <c r="I527" s="84" t="e">
        <f>VLOOKUP(Histo!D:D,BDD!B:M,12,FALSE)</f>
        <v>#N/A</v>
      </c>
      <c r="J527" s="84"/>
      <c r="K527" s="83" t="e">
        <f>VLOOKUP(Histo!D:D,BDD!B:N,13,FALSE)</f>
        <v>#N/A</v>
      </c>
    </row>
    <row r="528" spans="4:11" x14ac:dyDescent="0.25">
      <c r="D528">
        <v>527</v>
      </c>
      <c r="I528" s="84" t="e">
        <f>VLOOKUP(Histo!D:D,BDD!B:M,12,FALSE)</f>
        <v>#N/A</v>
      </c>
      <c r="J528" s="84"/>
      <c r="K528" s="83" t="e">
        <f>VLOOKUP(Histo!D:D,BDD!B:N,13,FALSE)</f>
        <v>#N/A</v>
      </c>
    </row>
    <row r="529" spans="4:11" x14ac:dyDescent="0.25">
      <c r="D529">
        <v>528</v>
      </c>
      <c r="I529" s="84" t="e">
        <f>VLOOKUP(Histo!D:D,BDD!B:M,12,FALSE)</f>
        <v>#N/A</v>
      </c>
      <c r="J529" s="84"/>
      <c r="K529" s="83" t="e">
        <f>VLOOKUP(Histo!D:D,BDD!B:N,13,FALSE)</f>
        <v>#N/A</v>
      </c>
    </row>
    <row r="530" spans="4:11" x14ac:dyDescent="0.25">
      <c r="D530">
        <v>529</v>
      </c>
      <c r="I530" s="84" t="e">
        <f>VLOOKUP(Histo!D:D,BDD!B:M,12,FALSE)</f>
        <v>#N/A</v>
      </c>
      <c r="J530" s="84"/>
      <c r="K530" s="83" t="e">
        <f>VLOOKUP(Histo!D:D,BDD!B:N,13,FALSE)</f>
        <v>#N/A</v>
      </c>
    </row>
    <row r="531" spans="4:11" x14ac:dyDescent="0.25">
      <c r="D531">
        <v>530</v>
      </c>
      <c r="I531" s="84" t="e">
        <f>VLOOKUP(Histo!D:D,BDD!B:M,12,FALSE)</f>
        <v>#N/A</v>
      </c>
      <c r="J531" s="84"/>
      <c r="K531" s="83" t="e">
        <f>VLOOKUP(Histo!D:D,BDD!B:N,13,FALSE)</f>
        <v>#N/A</v>
      </c>
    </row>
    <row r="532" spans="4:11" x14ac:dyDescent="0.25">
      <c r="D532">
        <v>531</v>
      </c>
      <c r="I532" s="84" t="e">
        <f>VLOOKUP(Histo!D:D,BDD!B:M,12,FALSE)</f>
        <v>#N/A</v>
      </c>
      <c r="J532" s="84"/>
      <c r="K532" s="83" t="e">
        <f>VLOOKUP(Histo!D:D,BDD!B:N,13,FALSE)</f>
        <v>#N/A</v>
      </c>
    </row>
    <row r="533" spans="4:11" x14ac:dyDescent="0.25">
      <c r="D533">
        <v>532</v>
      </c>
      <c r="I533" s="84" t="e">
        <f>VLOOKUP(Histo!D:D,BDD!B:M,12,FALSE)</f>
        <v>#N/A</v>
      </c>
      <c r="J533" s="84"/>
      <c r="K533" s="83" t="e">
        <f>VLOOKUP(Histo!D:D,BDD!B:N,13,FALSE)</f>
        <v>#N/A</v>
      </c>
    </row>
    <row r="534" spans="4:11" x14ac:dyDescent="0.25">
      <c r="D534">
        <v>533</v>
      </c>
      <c r="I534" s="84" t="e">
        <f>VLOOKUP(Histo!D:D,BDD!B:M,12,FALSE)</f>
        <v>#N/A</v>
      </c>
      <c r="J534" s="84"/>
      <c r="K534" s="83" t="e">
        <f>VLOOKUP(Histo!D:D,BDD!B:N,13,FALSE)</f>
        <v>#N/A</v>
      </c>
    </row>
    <row r="535" spans="4:11" x14ac:dyDescent="0.25">
      <c r="D535">
        <v>534</v>
      </c>
      <c r="I535" s="84" t="e">
        <f>VLOOKUP(Histo!D:D,BDD!B:M,12,FALSE)</f>
        <v>#N/A</v>
      </c>
      <c r="J535" s="84"/>
      <c r="K535" s="83" t="e">
        <f>VLOOKUP(Histo!D:D,BDD!B:N,13,FALSE)</f>
        <v>#N/A</v>
      </c>
    </row>
    <row r="536" spans="4:11" x14ac:dyDescent="0.25">
      <c r="D536">
        <v>535</v>
      </c>
      <c r="I536" s="84" t="e">
        <f>VLOOKUP(Histo!D:D,BDD!B:M,12,FALSE)</f>
        <v>#N/A</v>
      </c>
      <c r="J536" s="84"/>
      <c r="K536" s="83" t="e">
        <f>VLOOKUP(Histo!D:D,BDD!B:N,13,FALSE)</f>
        <v>#N/A</v>
      </c>
    </row>
    <row r="537" spans="4:11" x14ac:dyDescent="0.25">
      <c r="D537">
        <v>536</v>
      </c>
      <c r="I537" s="84" t="e">
        <f>VLOOKUP(Histo!D:D,BDD!B:M,12,FALSE)</f>
        <v>#N/A</v>
      </c>
      <c r="J537" s="84"/>
      <c r="K537" s="83" t="e">
        <f>VLOOKUP(Histo!D:D,BDD!B:N,13,FALSE)</f>
        <v>#N/A</v>
      </c>
    </row>
    <row r="538" spans="4:11" x14ac:dyDescent="0.25">
      <c r="D538">
        <v>537</v>
      </c>
      <c r="I538" s="84" t="e">
        <f>VLOOKUP(Histo!D:D,BDD!B:M,12,FALSE)</f>
        <v>#N/A</v>
      </c>
      <c r="J538" s="84"/>
      <c r="K538" s="83" t="e">
        <f>VLOOKUP(Histo!D:D,BDD!B:N,13,FALSE)</f>
        <v>#N/A</v>
      </c>
    </row>
    <row r="539" spans="4:11" x14ac:dyDescent="0.25">
      <c r="D539">
        <v>538</v>
      </c>
      <c r="I539" s="84" t="e">
        <f>VLOOKUP(Histo!D:D,BDD!B:M,12,FALSE)</f>
        <v>#N/A</v>
      </c>
      <c r="J539" s="84"/>
      <c r="K539" s="83" t="e">
        <f>VLOOKUP(Histo!D:D,BDD!B:N,13,FALSE)</f>
        <v>#N/A</v>
      </c>
    </row>
    <row r="540" spans="4:11" x14ac:dyDescent="0.25">
      <c r="D540">
        <v>539</v>
      </c>
      <c r="I540" s="84" t="e">
        <f>VLOOKUP(Histo!D:D,BDD!B:M,12,FALSE)</f>
        <v>#N/A</v>
      </c>
      <c r="J540" s="84"/>
      <c r="K540" s="83" t="e">
        <f>VLOOKUP(Histo!D:D,BDD!B:N,13,FALSE)</f>
        <v>#N/A</v>
      </c>
    </row>
    <row r="541" spans="4:11" x14ac:dyDescent="0.25">
      <c r="D541">
        <v>540</v>
      </c>
      <c r="I541" s="84" t="e">
        <f>VLOOKUP(Histo!D:D,BDD!B:M,12,FALSE)</f>
        <v>#N/A</v>
      </c>
      <c r="J541" s="84"/>
      <c r="K541" s="83" t="e">
        <f>VLOOKUP(Histo!D:D,BDD!B:N,13,FALSE)</f>
        <v>#N/A</v>
      </c>
    </row>
    <row r="542" spans="4:11" x14ac:dyDescent="0.25">
      <c r="D542">
        <v>541</v>
      </c>
      <c r="I542" s="84" t="e">
        <f>VLOOKUP(Histo!D:D,BDD!B:M,12,FALSE)</f>
        <v>#N/A</v>
      </c>
      <c r="J542" s="84"/>
      <c r="K542" s="83" t="e">
        <f>VLOOKUP(Histo!D:D,BDD!B:N,13,FALSE)</f>
        <v>#N/A</v>
      </c>
    </row>
    <row r="543" spans="4:11" x14ac:dyDescent="0.25">
      <c r="D543">
        <v>542</v>
      </c>
      <c r="I543" s="84" t="e">
        <f>VLOOKUP(Histo!D:D,BDD!B:M,12,FALSE)</f>
        <v>#N/A</v>
      </c>
      <c r="J543" s="84"/>
      <c r="K543" s="83" t="e">
        <f>VLOOKUP(Histo!D:D,BDD!B:N,13,FALSE)</f>
        <v>#N/A</v>
      </c>
    </row>
    <row r="544" spans="4:11" x14ac:dyDescent="0.25">
      <c r="D544">
        <v>543</v>
      </c>
      <c r="I544" s="84" t="e">
        <f>VLOOKUP(Histo!D:D,BDD!B:M,12,FALSE)</f>
        <v>#N/A</v>
      </c>
      <c r="J544" s="84"/>
      <c r="K544" s="83" t="e">
        <f>VLOOKUP(Histo!D:D,BDD!B:N,13,FALSE)</f>
        <v>#N/A</v>
      </c>
    </row>
    <row r="545" spans="4:11" x14ac:dyDescent="0.25">
      <c r="D545">
        <v>544</v>
      </c>
      <c r="I545" s="84" t="e">
        <f>VLOOKUP(Histo!D:D,BDD!B:M,12,FALSE)</f>
        <v>#N/A</v>
      </c>
      <c r="J545" s="84"/>
      <c r="K545" s="83" t="e">
        <f>VLOOKUP(Histo!D:D,BDD!B:N,13,FALSE)</f>
        <v>#N/A</v>
      </c>
    </row>
    <row r="546" spans="4:11" x14ac:dyDescent="0.25">
      <c r="D546">
        <v>545</v>
      </c>
      <c r="I546" s="84" t="e">
        <f>VLOOKUP(Histo!D:D,BDD!B:M,12,FALSE)</f>
        <v>#N/A</v>
      </c>
      <c r="J546" s="84"/>
      <c r="K546" s="83" t="e">
        <f>VLOOKUP(Histo!D:D,BDD!B:N,13,FALSE)</f>
        <v>#N/A</v>
      </c>
    </row>
    <row r="547" spans="4:11" x14ac:dyDescent="0.25">
      <c r="D547">
        <v>546</v>
      </c>
      <c r="I547" s="84" t="e">
        <f>VLOOKUP(Histo!D:D,BDD!B:M,12,FALSE)</f>
        <v>#N/A</v>
      </c>
      <c r="J547" s="84"/>
      <c r="K547" s="83" t="e">
        <f>VLOOKUP(Histo!D:D,BDD!B:N,13,FALSE)</f>
        <v>#N/A</v>
      </c>
    </row>
    <row r="548" spans="4:11" x14ac:dyDescent="0.25">
      <c r="D548">
        <v>547</v>
      </c>
      <c r="I548" s="84" t="e">
        <f>VLOOKUP(Histo!D:D,BDD!B:M,12,FALSE)</f>
        <v>#N/A</v>
      </c>
      <c r="J548" s="84"/>
      <c r="K548" s="83" t="e">
        <f>VLOOKUP(Histo!D:D,BDD!B:N,13,FALSE)</f>
        <v>#N/A</v>
      </c>
    </row>
    <row r="549" spans="4:11" x14ac:dyDescent="0.25">
      <c r="D549">
        <v>548</v>
      </c>
      <c r="I549" s="84" t="e">
        <f>VLOOKUP(Histo!D:D,BDD!B:M,12,FALSE)</f>
        <v>#N/A</v>
      </c>
      <c r="J549" s="84"/>
      <c r="K549" s="83" t="e">
        <f>VLOOKUP(Histo!D:D,BDD!B:N,13,FALSE)</f>
        <v>#N/A</v>
      </c>
    </row>
    <row r="550" spans="4:11" x14ac:dyDescent="0.25">
      <c r="D550">
        <v>549</v>
      </c>
      <c r="I550" s="84" t="e">
        <f>VLOOKUP(Histo!D:D,BDD!B:M,12,FALSE)</f>
        <v>#N/A</v>
      </c>
      <c r="J550" s="84"/>
      <c r="K550" s="83" t="e">
        <f>VLOOKUP(Histo!D:D,BDD!B:N,13,FALSE)</f>
        <v>#N/A</v>
      </c>
    </row>
    <row r="551" spans="4:11" x14ac:dyDescent="0.25">
      <c r="D551">
        <v>550</v>
      </c>
      <c r="I551" s="84" t="e">
        <f>VLOOKUP(Histo!D:D,BDD!B:M,12,FALSE)</f>
        <v>#N/A</v>
      </c>
      <c r="J551" s="84"/>
      <c r="K551" s="83" t="e">
        <f>VLOOKUP(Histo!D:D,BDD!B:N,13,FALSE)</f>
        <v>#N/A</v>
      </c>
    </row>
    <row r="552" spans="4:11" x14ac:dyDescent="0.25">
      <c r="D552">
        <v>551</v>
      </c>
      <c r="I552" s="84" t="e">
        <f>VLOOKUP(Histo!D:D,BDD!B:M,12,FALSE)</f>
        <v>#N/A</v>
      </c>
      <c r="J552" s="84"/>
      <c r="K552" s="83" t="e">
        <f>VLOOKUP(Histo!D:D,BDD!B:N,13,FALSE)</f>
        <v>#N/A</v>
      </c>
    </row>
    <row r="553" spans="4:11" x14ac:dyDescent="0.25">
      <c r="D553">
        <v>552</v>
      </c>
      <c r="I553" s="84" t="e">
        <f>VLOOKUP(Histo!D:D,BDD!B:M,12,FALSE)</f>
        <v>#N/A</v>
      </c>
      <c r="J553" s="84"/>
      <c r="K553" s="83" t="e">
        <f>VLOOKUP(Histo!D:D,BDD!B:N,13,FALSE)</f>
        <v>#N/A</v>
      </c>
    </row>
    <row r="554" spans="4:11" x14ac:dyDescent="0.25">
      <c r="D554">
        <v>553</v>
      </c>
      <c r="I554" s="84" t="e">
        <f>VLOOKUP(Histo!D:D,BDD!B:M,12,FALSE)</f>
        <v>#N/A</v>
      </c>
      <c r="J554" s="84"/>
      <c r="K554" s="83" t="e">
        <f>VLOOKUP(Histo!D:D,BDD!B:N,13,FALSE)</f>
        <v>#N/A</v>
      </c>
    </row>
    <row r="555" spans="4:11" x14ac:dyDescent="0.25">
      <c r="D555">
        <v>554</v>
      </c>
      <c r="I555" s="84" t="e">
        <f>VLOOKUP(Histo!D:D,BDD!B:M,12,FALSE)</f>
        <v>#N/A</v>
      </c>
      <c r="J555" s="84"/>
      <c r="K555" s="83" t="e">
        <f>VLOOKUP(Histo!D:D,BDD!B:N,13,FALSE)</f>
        <v>#N/A</v>
      </c>
    </row>
    <row r="556" spans="4:11" x14ac:dyDescent="0.25">
      <c r="D556">
        <v>555</v>
      </c>
      <c r="I556" s="84" t="e">
        <f>VLOOKUP(Histo!D:D,BDD!B:M,12,FALSE)</f>
        <v>#N/A</v>
      </c>
      <c r="J556" s="84"/>
      <c r="K556" s="83" t="e">
        <f>VLOOKUP(Histo!D:D,BDD!B:N,13,FALSE)</f>
        <v>#N/A</v>
      </c>
    </row>
    <row r="557" spans="4:11" x14ac:dyDescent="0.25">
      <c r="D557">
        <v>556</v>
      </c>
      <c r="I557" s="84" t="e">
        <f>VLOOKUP(Histo!D:D,BDD!B:M,12,FALSE)</f>
        <v>#N/A</v>
      </c>
      <c r="J557" s="84"/>
      <c r="K557" s="83" t="e">
        <f>VLOOKUP(Histo!D:D,BDD!B:N,13,FALSE)</f>
        <v>#N/A</v>
      </c>
    </row>
    <row r="558" spans="4:11" x14ac:dyDescent="0.25">
      <c r="D558">
        <v>557</v>
      </c>
      <c r="I558" s="84" t="e">
        <f>VLOOKUP(Histo!D:D,BDD!B:M,12,FALSE)</f>
        <v>#N/A</v>
      </c>
      <c r="J558" s="84"/>
      <c r="K558" s="83" t="e">
        <f>VLOOKUP(Histo!D:D,BDD!B:N,13,FALSE)</f>
        <v>#N/A</v>
      </c>
    </row>
    <row r="559" spans="4:11" x14ac:dyDescent="0.25">
      <c r="D559">
        <v>558</v>
      </c>
      <c r="I559" s="84" t="e">
        <f>VLOOKUP(Histo!D:D,BDD!B:M,12,FALSE)</f>
        <v>#N/A</v>
      </c>
      <c r="J559" s="84"/>
      <c r="K559" s="83" t="e">
        <f>VLOOKUP(Histo!D:D,BDD!B:N,13,FALSE)</f>
        <v>#N/A</v>
      </c>
    </row>
    <row r="560" spans="4:11" x14ac:dyDescent="0.25">
      <c r="D560">
        <v>559</v>
      </c>
      <c r="I560" s="84" t="e">
        <f>VLOOKUP(Histo!D:D,BDD!B:M,12,FALSE)</f>
        <v>#N/A</v>
      </c>
      <c r="J560" s="84"/>
      <c r="K560" s="83" t="e">
        <f>VLOOKUP(Histo!D:D,BDD!B:N,13,FALSE)</f>
        <v>#N/A</v>
      </c>
    </row>
    <row r="561" spans="4:11" x14ac:dyDescent="0.25">
      <c r="D561">
        <v>560</v>
      </c>
      <c r="I561" s="84" t="e">
        <f>VLOOKUP(Histo!D:D,BDD!B:M,12,FALSE)</f>
        <v>#N/A</v>
      </c>
      <c r="J561" s="84"/>
      <c r="K561" s="83" t="e">
        <f>VLOOKUP(Histo!D:D,BDD!B:N,13,FALSE)</f>
        <v>#N/A</v>
      </c>
    </row>
    <row r="562" spans="4:11" x14ac:dyDescent="0.25">
      <c r="D562">
        <v>561</v>
      </c>
      <c r="I562" s="84" t="e">
        <f>VLOOKUP(Histo!D:D,BDD!B:M,12,FALSE)</f>
        <v>#N/A</v>
      </c>
      <c r="J562" s="84"/>
      <c r="K562" s="83" t="e">
        <f>VLOOKUP(Histo!D:D,BDD!B:N,13,FALSE)</f>
        <v>#N/A</v>
      </c>
    </row>
    <row r="563" spans="4:11" x14ac:dyDescent="0.25">
      <c r="D563">
        <v>562</v>
      </c>
      <c r="I563" s="84" t="e">
        <f>VLOOKUP(Histo!D:D,BDD!B:M,12,FALSE)</f>
        <v>#N/A</v>
      </c>
      <c r="J563" s="84"/>
      <c r="K563" s="83" t="e">
        <f>VLOOKUP(Histo!D:D,BDD!B:N,13,FALSE)</f>
        <v>#N/A</v>
      </c>
    </row>
    <row r="564" spans="4:11" x14ac:dyDescent="0.25">
      <c r="D564">
        <v>563</v>
      </c>
      <c r="I564" s="84" t="e">
        <f>VLOOKUP(Histo!D:D,BDD!B:M,12,FALSE)</f>
        <v>#N/A</v>
      </c>
      <c r="J564" s="84"/>
      <c r="K564" s="83" t="e">
        <f>VLOOKUP(Histo!D:D,BDD!B:N,13,FALSE)</f>
        <v>#N/A</v>
      </c>
    </row>
    <row r="565" spans="4:11" x14ac:dyDescent="0.25">
      <c r="D565">
        <v>564</v>
      </c>
      <c r="I565" s="84" t="e">
        <f>VLOOKUP(Histo!D:D,BDD!B:M,12,FALSE)</f>
        <v>#N/A</v>
      </c>
      <c r="J565" s="84"/>
      <c r="K565" s="83" t="e">
        <f>VLOOKUP(Histo!D:D,BDD!B:N,13,FALSE)</f>
        <v>#N/A</v>
      </c>
    </row>
    <row r="566" spans="4:11" x14ac:dyDescent="0.25">
      <c r="D566">
        <v>565</v>
      </c>
      <c r="I566" s="84" t="e">
        <f>VLOOKUP(Histo!D:D,BDD!B:M,12,FALSE)</f>
        <v>#N/A</v>
      </c>
      <c r="J566" s="84"/>
      <c r="K566" s="83" t="e">
        <f>VLOOKUP(Histo!D:D,BDD!B:N,13,FALSE)</f>
        <v>#N/A</v>
      </c>
    </row>
    <row r="567" spans="4:11" x14ac:dyDescent="0.25">
      <c r="D567">
        <v>566</v>
      </c>
      <c r="I567" s="84" t="e">
        <f>VLOOKUP(Histo!D:D,BDD!B:M,12,FALSE)</f>
        <v>#N/A</v>
      </c>
      <c r="J567" s="84"/>
      <c r="K567" s="83" t="e">
        <f>VLOOKUP(Histo!D:D,BDD!B:N,13,FALSE)</f>
        <v>#N/A</v>
      </c>
    </row>
    <row r="568" spans="4:11" x14ac:dyDescent="0.25">
      <c r="D568">
        <v>567</v>
      </c>
      <c r="I568" s="84" t="e">
        <f>VLOOKUP(Histo!D:D,BDD!B:M,12,FALSE)</f>
        <v>#N/A</v>
      </c>
      <c r="J568" s="84"/>
      <c r="K568" s="83" t="e">
        <f>VLOOKUP(Histo!D:D,BDD!B:N,13,FALSE)</f>
        <v>#N/A</v>
      </c>
    </row>
    <row r="569" spans="4:11" x14ac:dyDescent="0.25">
      <c r="D569">
        <v>568</v>
      </c>
      <c r="I569" s="84" t="e">
        <f>VLOOKUP(Histo!D:D,BDD!B:M,12,FALSE)</f>
        <v>#N/A</v>
      </c>
      <c r="J569" s="84"/>
      <c r="K569" s="83" t="e">
        <f>VLOOKUP(Histo!D:D,BDD!B:N,13,FALSE)</f>
        <v>#N/A</v>
      </c>
    </row>
    <row r="570" spans="4:11" x14ac:dyDescent="0.25">
      <c r="D570">
        <v>569</v>
      </c>
      <c r="I570" s="84" t="e">
        <f>VLOOKUP(Histo!D:D,BDD!B:M,12,FALSE)</f>
        <v>#N/A</v>
      </c>
      <c r="J570" s="84"/>
      <c r="K570" s="83" t="e">
        <f>VLOOKUP(Histo!D:D,BDD!B:N,13,FALSE)</f>
        <v>#N/A</v>
      </c>
    </row>
    <row r="571" spans="4:11" x14ac:dyDescent="0.25">
      <c r="D571">
        <v>570</v>
      </c>
      <c r="I571" s="84" t="e">
        <f>VLOOKUP(Histo!D:D,BDD!B:M,12,FALSE)</f>
        <v>#N/A</v>
      </c>
      <c r="J571" s="84"/>
      <c r="K571" s="83" t="e">
        <f>VLOOKUP(Histo!D:D,BDD!B:N,13,FALSE)</f>
        <v>#N/A</v>
      </c>
    </row>
    <row r="572" spans="4:11" x14ac:dyDescent="0.25">
      <c r="D572">
        <v>571</v>
      </c>
      <c r="I572" s="84" t="e">
        <f>VLOOKUP(Histo!D:D,BDD!B:M,12,FALSE)</f>
        <v>#N/A</v>
      </c>
      <c r="J572" s="84"/>
      <c r="K572" s="83" t="e">
        <f>VLOOKUP(Histo!D:D,BDD!B:N,13,FALSE)</f>
        <v>#N/A</v>
      </c>
    </row>
    <row r="573" spans="4:11" x14ac:dyDescent="0.25">
      <c r="D573">
        <v>572</v>
      </c>
      <c r="I573" s="84" t="e">
        <f>VLOOKUP(Histo!D:D,BDD!B:M,12,FALSE)</f>
        <v>#N/A</v>
      </c>
      <c r="J573" s="84"/>
      <c r="K573" s="83" t="e">
        <f>VLOOKUP(Histo!D:D,BDD!B:N,13,FALSE)</f>
        <v>#N/A</v>
      </c>
    </row>
    <row r="574" spans="4:11" x14ac:dyDescent="0.25">
      <c r="D574">
        <v>573</v>
      </c>
      <c r="I574" s="84" t="e">
        <f>VLOOKUP(Histo!D:D,BDD!B:M,12,FALSE)</f>
        <v>#N/A</v>
      </c>
      <c r="J574" s="84"/>
      <c r="K574" s="83" t="e">
        <f>VLOOKUP(Histo!D:D,BDD!B:N,13,FALSE)</f>
        <v>#N/A</v>
      </c>
    </row>
    <row r="575" spans="4:11" x14ac:dyDescent="0.25">
      <c r="D575">
        <v>574</v>
      </c>
      <c r="I575" s="84" t="e">
        <f>VLOOKUP(Histo!D:D,BDD!B:M,12,FALSE)</f>
        <v>#N/A</v>
      </c>
      <c r="J575" s="84"/>
      <c r="K575" s="83" t="e">
        <f>VLOOKUP(Histo!D:D,BDD!B:N,13,FALSE)</f>
        <v>#N/A</v>
      </c>
    </row>
    <row r="576" spans="4:11" x14ac:dyDescent="0.25">
      <c r="D576">
        <v>575</v>
      </c>
      <c r="I576" s="84" t="e">
        <f>VLOOKUP(Histo!D:D,BDD!B:M,12,FALSE)</f>
        <v>#N/A</v>
      </c>
      <c r="J576" s="84"/>
      <c r="K576" s="83" t="e">
        <f>VLOOKUP(Histo!D:D,BDD!B:N,13,FALSE)</f>
        <v>#N/A</v>
      </c>
    </row>
    <row r="577" spans="4:11" x14ac:dyDescent="0.25">
      <c r="D577">
        <v>576</v>
      </c>
      <c r="I577" s="84" t="e">
        <f>VLOOKUP(Histo!D:D,BDD!B:M,12,FALSE)</f>
        <v>#N/A</v>
      </c>
      <c r="J577" s="84"/>
      <c r="K577" s="83" t="e">
        <f>VLOOKUP(Histo!D:D,BDD!B:N,13,FALSE)</f>
        <v>#N/A</v>
      </c>
    </row>
    <row r="578" spans="4:11" x14ac:dyDescent="0.25">
      <c r="D578">
        <v>577</v>
      </c>
      <c r="I578" s="84" t="e">
        <f>VLOOKUP(Histo!D:D,BDD!B:M,12,FALSE)</f>
        <v>#N/A</v>
      </c>
      <c r="J578" s="84"/>
      <c r="K578" s="83" t="e">
        <f>VLOOKUP(Histo!D:D,BDD!B:N,13,FALSE)</f>
        <v>#N/A</v>
      </c>
    </row>
    <row r="579" spans="4:11" x14ac:dyDescent="0.25">
      <c r="D579">
        <v>578</v>
      </c>
      <c r="I579" s="84" t="e">
        <f>VLOOKUP(Histo!D:D,BDD!B:M,12,FALSE)</f>
        <v>#N/A</v>
      </c>
      <c r="J579" s="84"/>
      <c r="K579" s="83" t="e">
        <f>VLOOKUP(Histo!D:D,BDD!B:N,13,FALSE)</f>
        <v>#N/A</v>
      </c>
    </row>
    <row r="580" spans="4:11" x14ac:dyDescent="0.25">
      <c r="D580">
        <v>579</v>
      </c>
      <c r="I580" s="84" t="e">
        <f>VLOOKUP(Histo!D:D,BDD!B:M,12,FALSE)</f>
        <v>#N/A</v>
      </c>
      <c r="J580" s="84"/>
      <c r="K580" s="83" t="e">
        <f>VLOOKUP(Histo!D:D,BDD!B:N,13,FALSE)</f>
        <v>#N/A</v>
      </c>
    </row>
    <row r="581" spans="4:11" x14ac:dyDescent="0.25">
      <c r="D581">
        <v>580</v>
      </c>
      <c r="I581" s="84" t="e">
        <f>VLOOKUP(Histo!D:D,BDD!B:M,12,FALSE)</f>
        <v>#N/A</v>
      </c>
      <c r="J581" s="84"/>
      <c r="K581" s="83" t="e">
        <f>VLOOKUP(Histo!D:D,BDD!B:N,13,FALSE)</f>
        <v>#N/A</v>
      </c>
    </row>
    <row r="582" spans="4:11" x14ac:dyDescent="0.25">
      <c r="D582">
        <v>581</v>
      </c>
      <c r="I582" s="84" t="e">
        <f>VLOOKUP(Histo!D:D,BDD!B:M,12,FALSE)</f>
        <v>#N/A</v>
      </c>
      <c r="J582" s="84"/>
      <c r="K582" s="83" t="e">
        <f>VLOOKUP(Histo!D:D,BDD!B:N,13,FALSE)</f>
        <v>#N/A</v>
      </c>
    </row>
    <row r="583" spans="4:11" x14ac:dyDescent="0.25">
      <c r="D583">
        <v>582</v>
      </c>
      <c r="I583" s="84" t="e">
        <f>VLOOKUP(Histo!D:D,BDD!B:M,12,FALSE)</f>
        <v>#N/A</v>
      </c>
      <c r="J583" s="84"/>
      <c r="K583" s="83" t="e">
        <f>VLOOKUP(Histo!D:D,BDD!B:N,13,FALSE)</f>
        <v>#N/A</v>
      </c>
    </row>
    <row r="584" spans="4:11" x14ac:dyDescent="0.25">
      <c r="D584">
        <v>583</v>
      </c>
      <c r="I584" s="84" t="e">
        <f>VLOOKUP(Histo!D:D,BDD!B:M,12,FALSE)</f>
        <v>#N/A</v>
      </c>
      <c r="J584" s="84"/>
      <c r="K584" s="83" t="e">
        <f>VLOOKUP(Histo!D:D,BDD!B:N,13,FALSE)</f>
        <v>#N/A</v>
      </c>
    </row>
    <row r="585" spans="4:11" x14ac:dyDescent="0.25">
      <c r="D585">
        <v>584</v>
      </c>
      <c r="I585" s="84" t="e">
        <f>VLOOKUP(Histo!D:D,BDD!B:M,12,FALSE)</f>
        <v>#N/A</v>
      </c>
      <c r="J585" s="84"/>
      <c r="K585" s="83" t="e">
        <f>VLOOKUP(Histo!D:D,BDD!B:N,13,FALSE)</f>
        <v>#N/A</v>
      </c>
    </row>
    <row r="586" spans="4:11" x14ac:dyDescent="0.25">
      <c r="D586">
        <v>585</v>
      </c>
      <c r="I586" s="84" t="e">
        <f>VLOOKUP(Histo!D:D,BDD!B:M,12,FALSE)</f>
        <v>#N/A</v>
      </c>
      <c r="J586" s="84"/>
      <c r="K586" s="83" t="e">
        <f>VLOOKUP(Histo!D:D,BDD!B:N,13,FALSE)</f>
        <v>#N/A</v>
      </c>
    </row>
    <row r="587" spans="4:11" x14ac:dyDescent="0.25">
      <c r="D587">
        <v>586</v>
      </c>
      <c r="I587" s="84" t="e">
        <f>VLOOKUP(Histo!D:D,BDD!B:M,12,FALSE)</f>
        <v>#N/A</v>
      </c>
      <c r="J587" s="84"/>
      <c r="K587" s="83" t="e">
        <f>VLOOKUP(Histo!D:D,BDD!B:N,13,FALSE)</f>
        <v>#N/A</v>
      </c>
    </row>
    <row r="588" spans="4:11" x14ac:dyDescent="0.25">
      <c r="D588">
        <v>587</v>
      </c>
      <c r="I588" s="84" t="e">
        <f>VLOOKUP(Histo!D:D,BDD!B:M,12,FALSE)</f>
        <v>#N/A</v>
      </c>
      <c r="J588" s="84"/>
      <c r="K588" s="83" t="e">
        <f>VLOOKUP(Histo!D:D,BDD!B:N,13,FALSE)</f>
        <v>#N/A</v>
      </c>
    </row>
    <row r="589" spans="4:11" x14ac:dyDescent="0.25">
      <c r="D589">
        <v>588</v>
      </c>
      <c r="I589" s="84" t="e">
        <f>VLOOKUP(Histo!D:D,BDD!B:M,12,FALSE)</f>
        <v>#N/A</v>
      </c>
      <c r="J589" s="84"/>
      <c r="K589" s="83" t="e">
        <f>VLOOKUP(Histo!D:D,BDD!B:N,13,FALSE)</f>
        <v>#N/A</v>
      </c>
    </row>
    <row r="590" spans="4:11" x14ac:dyDescent="0.25">
      <c r="D590">
        <v>589</v>
      </c>
      <c r="I590" s="84" t="e">
        <f>VLOOKUP(Histo!D:D,BDD!B:M,12,FALSE)</f>
        <v>#N/A</v>
      </c>
      <c r="J590" s="84"/>
      <c r="K590" s="83" t="e">
        <f>VLOOKUP(Histo!D:D,BDD!B:N,13,FALSE)</f>
        <v>#N/A</v>
      </c>
    </row>
    <row r="591" spans="4:11" x14ac:dyDescent="0.25">
      <c r="D591">
        <v>590</v>
      </c>
      <c r="I591" s="84" t="e">
        <f>VLOOKUP(Histo!D:D,BDD!B:M,12,FALSE)</f>
        <v>#N/A</v>
      </c>
      <c r="J591" s="84"/>
      <c r="K591" s="83" t="e">
        <f>VLOOKUP(Histo!D:D,BDD!B:N,13,FALSE)</f>
        <v>#N/A</v>
      </c>
    </row>
    <row r="592" spans="4:11" x14ac:dyDescent="0.25">
      <c r="D592">
        <v>591</v>
      </c>
      <c r="I592" s="84" t="e">
        <f>VLOOKUP(Histo!D:D,BDD!B:M,12,FALSE)</f>
        <v>#N/A</v>
      </c>
      <c r="J592" s="84"/>
      <c r="K592" s="83" t="e">
        <f>VLOOKUP(Histo!D:D,BDD!B:N,13,FALSE)</f>
        <v>#N/A</v>
      </c>
    </row>
    <row r="593" spans="4:11" x14ac:dyDescent="0.25">
      <c r="D593">
        <v>592</v>
      </c>
      <c r="I593" s="84" t="e">
        <f>VLOOKUP(Histo!D:D,BDD!B:M,12,FALSE)</f>
        <v>#N/A</v>
      </c>
      <c r="J593" s="84"/>
      <c r="K593" s="83" t="e">
        <f>VLOOKUP(Histo!D:D,BDD!B:N,13,FALSE)</f>
        <v>#N/A</v>
      </c>
    </row>
    <row r="594" spans="4:11" x14ac:dyDescent="0.25">
      <c r="D594">
        <v>593</v>
      </c>
      <c r="I594" s="84" t="e">
        <f>VLOOKUP(Histo!D:D,BDD!B:M,12,FALSE)</f>
        <v>#N/A</v>
      </c>
      <c r="J594" s="84"/>
      <c r="K594" s="83" t="e">
        <f>VLOOKUP(Histo!D:D,BDD!B:N,13,FALSE)</f>
        <v>#N/A</v>
      </c>
    </row>
    <row r="595" spans="4:11" x14ac:dyDescent="0.25">
      <c r="D595">
        <v>594</v>
      </c>
      <c r="I595" s="84" t="e">
        <f>VLOOKUP(Histo!D:D,BDD!B:M,12,FALSE)</f>
        <v>#N/A</v>
      </c>
      <c r="J595" s="84"/>
      <c r="K595" s="83" t="e">
        <f>VLOOKUP(Histo!D:D,BDD!B:N,13,FALSE)</f>
        <v>#N/A</v>
      </c>
    </row>
    <row r="596" spans="4:11" x14ac:dyDescent="0.25">
      <c r="D596">
        <v>595</v>
      </c>
      <c r="I596" s="84" t="e">
        <f>VLOOKUP(Histo!D:D,BDD!B:M,12,FALSE)</f>
        <v>#N/A</v>
      </c>
      <c r="J596" s="84"/>
      <c r="K596" s="83" t="e">
        <f>VLOOKUP(Histo!D:D,BDD!B:N,13,FALSE)</f>
        <v>#N/A</v>
      </c>
    </row>
    <row r="597" spans="4:11" x14ac:dyDescent="0.25">
      <c r="D597">
        <v>596</v>
      </c>
      <c r="I597" s="84" t="e">
        <f>VLOOKUP(Histo!D:D,BDD!B:M,12,FALSE)</f>
        <v>#N/A</v>
      </c>
      <c r="J597" s="84"/>
      <c r="K597" s="83" t="e">
        <f>VLOOKUP(Histo!D:D,BDD!B:N,13,FALSE)</f>
        <v>#N/A</v>
      </c>
    </row>
    <row r="598" spans="4:11" x14ac:dyDescent="0.25">
      <c r="D598">
        <v>597</v>
      </c>
      <c r="I598" s="84" t="e">
        <f>VLOOKUP(Histo!D:D,BDD!B:M,12,FALSE)</f>
        <v>#N/A</v>
      </c>
      <c r="J598" s="84"/>
      <c r="K598" s="83" t="e">
        <f>VLOOKUP(Histo!D:D,BDD!B:N,13,FALSE)</f>
        <v>#N/A</v>
      </c>
    </row>
    <row r="599" spans="4:11" x14ac:dyDescent="0.25">
      <c r="D599">
        <v>598</v>
      </c>
      <c r="I599" s="84" t="e">
        <f>VLOOKUP(Histo!D:D,BDD!B:M,12,FALSE)</f>
        <v>#N/A</v>
      </c>
      <c r="J599" s="84"/>
      <c r="K599" s="83" t="e">
        <f>VLOOKUP(Histo!D:D,BDD!B:N,13,FALSE)</f>
        <v>#N/A</v>
      </c>
    </row>
    <row r="600" spans="4:11" x14ac:dyDescent="0.25">
      <c r="D600">
        <v>599</v>
      </c>
      <c r="I600" s="84" t="e">
        <f>VLOOKUP(Histo!D:D,BDD!B:M,12,FALSE)</f>
        <v>#N/A</v>
      </c>
      <c r="J600" s="84"/>
      <c r="K600" s="83" t="e">
        <f>VLOOKUP(Histo!D:D,BDD!B:N,13,FALSE)</f>
        <v>#N/A</v>
      </c>
    </row>
    <row r="601" spans="4:11" x14ac:dyDescent="0.25">
      <c r="D601">
        <v>600</v>
      </c>
      <c r="I601" s="84" t="e">
        <f>VLOOKUP(Histo!D:D,BDD!B:M,12,FALSE)</f>
        <v>#N/A</v>
      </c>
      <c r="J601" s="84"/>
      <c r="K601" s="83" t="e">
        <f>VLOOKUP(Histo!D:D,BDD!B:N,13,FALSE)</f>
        <v>#N/A</v>
      </c>
    </row>
    <row r="602" spans="4:11" x14ac:dyDescent="0.25">
      <c r="D602">
        <v>601</v>
      </c>
      <c r="I602" s="84" t="e">
        <f>VLOOKUP(Histo!D:D,BDD!B:M,12,FALSE)</f>
        <v>#N/A</v>
      </c>
      <c r="J602" s="84"/>
      <c r="K602" s="83" t="e">
        <f>VLOOKUP(Histo!D:D,BDD!B:N,13,FALSE)</f>
        <v>#N/A</v>
      </c>
    </row>
    <row r="603" spans="4:11" x14ac:dyDescent="0.25">
      <c r="D603">
        <v>602</v>
      </c>
      <c r="I603" s="84" t="e">
        <f>VLOOKUP(Histo!D:D,BDD!B:M,12,FALSE)</f>
        <v>#N/A</v>
      </c>
      <c r="J603" s="84"/>
      <c r="K603" s="83" t="e">
        <f>VLOOKUP(Histo!D:D,BDD!B:N,13,FALSE)</f>
        <v>#N/A</v>
      </c>
    </row>
    <row r="604" spans="4:11" x14ac:dyDescent="0.25">
      <c r="D604">
        <v>603</v>
      </c>
      <c r="I604" s="84" t="e">
        <f>VLOOKUP(Histo!D:D,BDD!B:M,12,FALSE)</f>
        <v>#N/A</v>
      </c>
      <c r="J604" s="84"/>
      <c r="K604" s="83" t="e">
        <f>VLOOKUP(Histo!D:D,BDD!B:N,13,FALSE)</f>
        <v>#N/A</v>
      </c>
    </row>
    <row r="605" spans="4:11" x14ac:dyDescent="0.25">
      <c r="D605">
        <v>604</v>
      </c>
      <c r="I605" s="84" t="e">
        <f>VLOOKUP(Histo!D:D,BDD!B:M,12,FALSE)</f>
        <v>#N/A</v>
      </c>
      <c r="J605" s="84"/>
      <c r="K605" s="83" t="e">
        <f>VLOOKUP(Histo!D:D,BDD!B:N,13,FALSE)</f>
        <v>#N/A</v>
      </c>
    </row>
    <row r="606" spans="4:11" x14ac:dyDescent="0.25">
      <c r="D606">
        <v>605</v>
      </c>
      <c r="I606" s="84" t="e">
        <f>VLOOKUP(Histo!D:D,BDD!B:M,12,FALSE)</f>
        <v>#N/A</v>
      </c>
      <c r="J606" s="84"/>
      <c r="K606" s="83" t="e">
        <f>VLOOKUP(Histo!D:D,BDD!B:N,13,FALSE)</f>
        <v>#N/A</v>
      </c>
    </row>
    <row r="607" spans="4:11" x14ac:dyDescent="0.25">
      <c r="D607">
        <v>606</v>
      </c>
      <c r="I607" s="84" t="e">
        <f>VLOOKUP(Histo!D:D,BDD!B:M,12,FALSE)</f>
        <v>#N/A</v>
      </c>
      <c r="J607" s="84"/>
      <c r="K607" s="83" t="e">
        <f>VLOOKUP(Histo!D:D,BDD!B:N,13,FALSE)</f>
        <v>#N/A</v>
      </c>
    </row>
    <row r="608" spans="4:11" x14ac:dyDescent="0.25">
      <c r="D608">
        <v>607</v>
      </c>
      <c r="I608" s="84" t="e">
        <f>VLOOKUP(Histo!D:D,BDD!B:M,12,FALSE)</f>
        <v>#N/A</v>
      </c>
      <c r="J608" s="84"/>
      <c r="K608" s="83" t="e">
        <f>VLOOKUP(Histo!D:D,BDD!B:N,13,FALSE)</f>
        <v>#N/A</v>
      </c>
    </row>
    <row r="609" spans="4:11" x14ac:dyDescent="0.25">
      <c r="D609">
        <v>608</v>
      </c>
      <c r="I609" s="84" t="e">
        <f>VLOOKUP(Histo!D:D,BDD!B:M,12,FALSE)</f>
        <v>#N/A</v>
      </c>
      <c r="J609" s="84"/>
      <c r="K609" s="83" t="e">
        <f>VLOOKUP(Histo!D:D,BDD!B:N,13,FALSE)</f>
        <v>#N/A</v>
      </c>
    </row>
    <row r="610" spans="4:11" x14ac:dyDescent="0.25">
      <c r="D610">
        <v>609</v>
      </c>
      <c r="I610" s="84" t="e">
        <f>VLOOKUP(Histo!D:D,BDD!B:M,12,FALSE)</f>
        <v>#N/A</v>
      </c>
      <c r="J610" s="84"/>
      <c r="K610" s="83" t="e">
        <f>VLOOKUP(Histo!D:D,BDD!B:N,13,FALSE)</f>
        <v>#N/A</v>
      </c>
    </row>
    <row r="611" spans="4:11" x14ac:dyDescent="0.25">
      <c r="D611">
        <v>610</v>
      </c>
      <c r="I611" s="84" t="e">
        <f>VLOOKUP(Histo!D:D,BDD!B:M,12,FALSE)</f>
        <v>#N/A</v>
      </c>
      <c r="J611" s="84"/>
      <c r="K611" s="83" t="e">
        <f>VLOOKUP(Histo!D:D,BDD!B:N,13,FALSE)</f>
        <v>#N/A</v>
      </c>
    </row>
    <row r="612" spans="4:11" x14ac:dyDescent="0.25">
      <c r="D612">
        <v>611</v>
      </c>
      <c r="I612" s="84" t="e">
        <f>VLOOKUP(Histo!D:D,BDD!B:M,12,FALSE)</f>
        <v>#N/A</v>
      </c>
      <c r="J612" s="84"/>
      <c r="K612" s="83" t="e">
        <f>VLOOKUP(Histo!D:D,BDD!B:N,13,FALSE)</f>
        <v>#N/A</v>
      </c>
    </row>
    <row r="613" spans="4:11" x14ac:dyDescent="0.25">
      <c r="D613">
        <v>612</v>
      </c>
      <c r="I613" s="84" t="e">
        <f>VLOOKUP(Histo!D:D,BDD!B:M,12,FALSE)</f>
        <v>#N/A</v>
      </c>
      <c r="J613" s="84"/>
      <c r="K613" s="83" t="e">
        <f>VLOOKUP(Histo!D:D,BDD!B:N,13,FALSE)</f>
        <v>#N/A</v>
      </c>
    </row>
    <row r="614" spans="4:11" x14ac:dyDescent="0.25">
      <c r="D614">
        <v>613</v>
      </c>
      <c r="I614" s="84" t="e">
        <f>VLOOKUP(Histo!D:D,BDD!B:M,12,FALSE)</f>
        <v>#N/A</v>
      </c>
      <c r="J614" s="84"/>
      <c r="K614" s="83" t="e">
        <f>VLOOKUP(Histo!D:D,BDD!B:N,13,FALSE)</f>
        <v>#N/A</v>
      </c>
    </row>
    <row r="615" spans="4:11" x14ac:dyDescent="0.25">
      <c r="D615">
        <v>614</v>
      </c>
      <c r="I615" s="84" t="e">
        <f>VLOOKUP(Histo!D:D,BDD!B:M,12,FALSE)</f>
        <v>#N/A</v>
      </c>
      <c r="J615" s="84"/>
      <c r="K615" s="83" t="e">
        <f>VLOOKUP(Histo!D:D,BDD!B:N,13,FALSE)</f>
        <v>#N/A</v>
      </c>
    </row>
    <row r="616" spans="4:11" x14ac:dyDescent="0.25">
      <c r="D616">
        <v>615</v>
      </c>
      <c r="I616" s="84" t="e">
        <f>VLOOKUP(Histo!D:D,BDD!B:M,12,FALSE)</f>
        <v>#N/A</v>
      </c>
      <c r="J616" s="84"/>
      <c r="K616" s="83" t="e">
        <f>VLOOKUP(Histo!D:D,BDD!B:N,13,FALSE)</f>
        <v>#N/A</v>
      </c>
    </row>
    <row r="617" spans="4:11" x14ac:dyDescent="0.25">
      <c r="D617">
        <v>616</v>
      </c>
      <c r="I617" s="84" t="e">
        <f>VLOOKUP(Histo!D:D,BDD!B:M,12,FALSE)</f>
        <v>#N/A</v>
      </c>
      <c r="J617" s="84"/>
      <c r="K617" s="83" t="e">
        <f>VLOOKUP(Histo!D:D,BDD!B:N,13,FALSE)</f>
        <v>#N/A</v>
      </c>
    </row>
    <row r="618" spans="4:11" x14ac:dyDescent="0.25">
      <c r="D618">
        <v>617</v>
      </c>
      <c r="I618" s="84" t="e">
        <f>VLOOKUP(Histo!D:D,BDD!B:M,12,FALSE)</f>
        <v>#N/A</v>
      </c>
      <c r="J618" s="84"/>
      <c r="K618" s="83" t="e">
        <f>VLOOKUP(Histo!D:D,BDD!B:N,13,FALSE)</f>
        <v>#N/A</v>
      </c>
    </row>
    <row r="619" spans="4:11" x14ac:dyDescent="0.25">
      <c r="D619">
        <v>618</v>
      </c>
      <c r="I619" s="84" t="e">
        <f>VLOOKUP(Histo!D:D,BDD!B:M,12,FALSE)</f>
        <v>#N/A</v>
      </c>
      <c r="J619" s="84"/>
      <c r="K619" s="83" t="e">
        <f>VLOOKUP(Histo!D:D,BDD!B:N,13,FALSE)</f>
        <v>#N/A</v>
      </c>
    </row>
    <row r="620" spans="4:11" x14ac:dyDescent="0.25">
      <c r="D620">
        <v>619</v>
      </c>
      <c r="I620" s="84" t="e">
        <f>VLOOKUP(Histo!D:D,BDD!B:M,12,FALSE)</f>
        <v>#N/A</v>
      </c>
      <c r="J620" s="84"/>
      <c r="K620" s="83" t="e">
        <f>VLOOKUP(Histo!D:D,BDD!B:N,13,FALSE)</f>
        <v>#N/A</v>
      </c>
    </row>
    <row r="621" spans="4:11" x14ac:dyDescent="0.25">
      <c r="D621">
        <v>620</v>
      </c>
      <c r="I621" s="84" t="e">
        <f>VLOOKUP(Histo!D:D,BDD!B:M,12,FALSE)</f>
        <v>#N/A</v>
      </c>
      <c r="J621" s="84"/>
      <c r="K621" s="83" t="e">
        <f>VLOOKUP(Histo!D:D,BDD!B:N,13,FALSE)</f>
        <v>#N/A</v>
      </c>
    </row>
    <row r="622" spans="4:11" x14ac:dyDescent="0.25">
      <c r="D622">
        <v>621</v>
      </c>
      <c r="I622" s="84" t="e">
        <f>VLOOKUP(Histo!D:D,BDD!B:M,12,FALSE)</f>
        <v>#N/A</v>
      </c>
      <c r="J622" s="84"/>
      <c r="K622" s="83" t="e">
        <f>VLOOKUP(Histo!D:D,BDD!B:N,13,FALSE)</f>
        <v>#N/A</v>
      </c>
    </row>
    <row r="623" spans="4:11" x14ac:dyDescent="0.25">
      <c r="D623">
        <v>622</v>
      </c>
      <c r="I623" s="84" t="e">
        <f>VLOOKUP(Histo!D:D,BDD!B:M,12,FALSE)</f>
        <v>#N/A</v>
      </c>
      <c r="J623" s="84"/>
      <c r="K623" s="83" t="e">
        <f>VLOOKUP(Histo!D:D,BDD!B:N,13,FALSE)</f>
        <v>#N/A</v>
      </c>
    </row>
    <row r="624" spans="4:11" x14ac:dyDescent="0.25">
      <c r="D624">
        <v>623</v>
      </c>
      <c r="I624" s="84" t="e">
        <f>VLOOKUP(Histo!D:D,BDD!B:M,12,FALSE)</f>
        <v>#N/A</v>
      </c>
      <c r="J624" s="84"/>
      <c r="K624" s="83" t="e">
        <f>VLOOKUP(Histo!D:D,BDD!B:N,13,FALSE)</f>
        <v>#N/A</v>
      </c>
    </row>
    <row r="625" spans="4:11" x14ac:dyDescent="0.25">
      <c r="D625">
        <v>624</v>
      </c>
      <c r="I625" s="84" t="e">
        <f>VLOOKUP(Histo!D:D,BDD!B:M,12,FALSE)</f>
        <v>#N/A</v>
      </c>
      <c r="J625" s="84"/>
      <c r="K625" s="83" t="e">
        <f>VLOOKUP(Histo!D:D,BDD!B:N,13,FALSE)</f>
        <v>#N/A</v>
      </c>
    </row>
    <row r="626" spans="4:11" x14ac:dyDescent="0.25">
      <c r="D626">
        <v>625</v>
      </c>
      <c r="I626" s="84" t="e">
        <f>VLOOKUP(Histo!D:D,BDD!B:M,12,FALSE)</f>
        <v>#N/A</v>
      </c>
      <c r="J626" s="84"/>
      <c r="K626" s="83" t="e">
        <f>VLOOKUP(Histo!D:D,BDD!B:N,13,FALSE)</f>
        <v>#N/A</v>
      </c>
    </row>
    <row r="627" spans="4:11" x14ac:dyDescent="0.25">
      <c r="D627">
        <v>626</v>
      </c>
      <c r="I627" s="84" t="e">
        <f>VLOOKUP(Histo!D:D,BDD!B:M,12,FALSE)</f>
        <v>#N/A</v>
      </c>
      <c r="J627" s="84"/>
      <c r="K627" s="83" t="e">
        <f>VLOOKUP(Histo!D:D,BDD!B:N,13,FALSE)</f>
        <v>#N/A</v>
      </c>
    </row>
    <row r="628" spans="4:11" x14ac:dyDescent="0.25">
      <c r="D628">
        <v>627</v>
      </c>
      <c r="I628" s="84" t="e">
        <f>VLOOKUP(Histo!D:D,BDD!B:M,12,FALSE)</f>
        <v>#N/A</v>
      </c>
      <c r="J628" s="84"/>
      <c r="K628" s="83" t="e">
        <f>VLOOKUP(Histo!D:D,BDD!B:N,13,FALSE)</f>
        <v>#N/A</v>
      </c>
    </row>
    <row r="629" spans="4:11" x14ac:dyDescent="0.25">
      <c r="D629">
        <v>628</v>
      </c>
      <c r="I629" s="84" t="e">
        <f>VLOOKUP(Histo!D:D,BDD!B:M,12,FALSE)</f>
        <v>#N/A</v>
      </c>
      <c r="J629" s="84"/>
      <c r="K629" s="83" t="e">
        <f>VLOOKUP(Histo!D:D,BDD!B:N,13,FALSE)</f>
        <v>#N/A</v>
      </c>
    </row>
    <row r="630" spans="4:11" x14ac:dyDescent="0.25">
      <c r="D630">
        <v>629</v>
      </c>
      <c r="I630" s="84" t="e">
        <f>VLOOKUP(Histo!D:D,BDD!B:M,12,FALSE)</f>
        <v>#N/A</v>
      </c>
      <c r="J630" s="84"/>
      <c r="K630" s="83" t="e">
        <f>VLOOKUP(Histo!D:D,BDD!B:N,13,FALSE)</f>
        <v>#N/A</v>
      </c>
    </row>
    <row r="631" spans="4:11" x14ac:dyDescent="0.25">
      <c r="D631">
        <v>630</v>
      </c>
      <c r="I631" s="84" t="e">
        <f>VLOOKUP(Histo!D:D,BDD!B:M,12,FALSE)</f>
        <v>#N/A</v>
      </c>
      <c r="J631" s="84"/>
      <c r="K631" s="83" t="e">
        <f>VLOOKUP(Histo!D:D,BDD!B:N,13,FALSE)</f>
        <v>#N/A</v>
      </c>
    </row>
    <row r="632" spans="4:11" x14ac:dyDescent="0.25">
      <c r="D632">
        <v>631</v>
      </c>
      <c r="I632" s="84" t="e">
        <f>VLOOKUP(Histo!D:D,BDD!B:M,12,FALSE)</f>
        <v>#N/A</v>
      </c>
      <c r="J632" s="84"/>
      <c r="K632" s="83" t="e">
        <f>VLOOKUP(Histo!D:D,BDD!B:N,13,FALSE)</f>
        <v>#N/A</v>
      </c>
    </row>
    <row r="633" spans="4:11" x14ac:dyDescent="0.25">
      <c r="D633">
        <v>632</v>
      </c>
      <c r="I633" s="84" t="e">
        <f>VLOOKUP(Histo!D:D,BDD!B:M,12,FALSE)</f>
        <v>#N/A</v>
      </c>
      <c r="J633" s="84"/>
      <c r="K633" s="83" t="e">
        <f>VLOOKUP(Histo!D:D,BDD!B:N,13,FALSE)</f>
        <v>#N/A</v>
      </c>
    </row>
    <row r="634" spans="4:11" x14ac:dyDescent="0.25">
      <c r="D634">
        <v>633</v>
      </c>
      <c r="I634" s="84" t="e">
        <f>VLOOKUP(Histo!D:D,BDD!B:M,12,FALSE)</f>
        <v>#N/A</v>
      </c>
      <c r="J634" s="84"/>
      <c r="K634" s="83" t="e">
        <f>VLOOKUP(Histo!D:D,BDD!B:N,13,FALSE)</f>
        <v>#N/A</v>
      </c>
    </row>
    <row r="635" spans="4:11" x14ac:dyDescent="0.25">
      <c r="D635">
        <v>634</v>
      </c>
      <c r="I635" s="84" t="e">
        <f>VLOOKUP(Histo!D:D,BDD!B:M,12,FALSE)</f>
        <v>#N/A</v>
      </c>
      <c r="J635" s="84"/>
      <c r="K635" s="83" t="e">
        <f>VLOOKUP(Histo!D:D,BDD!B:N,13,FALSE)</f>
        <v>#N/A</v>
      </c>
    </row>
    <row r="636" spans="4:11" x14ac:dyDescent="0.25">
      <c r="D636">
        <v>635</v>
      </c>
      <c r="I636" s="84" t="e">
        <f>VLOOKUP(Histo!D:D,BDD!B:M,12,FALSE)</f>
        <v>#N/A</v>
      </c>
      <c r="J636" s="84"/>
      <c r="K636" s="83" t="e">
        <f>VLOOKUP(Histo!D:D,BDD!B:N,13,FALSE)</f>
        <v>#N/A</v>
      </c>
    </row>
    <row r="637" spans="4:11" x14ac:dyDescent="0.25">
      <c r="D637">
        <v>636</v>
      </c>
      <c r="I637" s="84" t="e">
        <f>VLOOKUP(Histo!D:D,BDD!B:M,12,FALSE)</f>
        <v>#N/A</v>
      </c>
      <c r="J637" s="84"/>
      <c r="K637" s="83" t="e">
        <f>VLOOKUP(Histo!D:D,BDD!B:N,13,FALSE)</f>
        <v>#N/A</v>
      </c>
    </row>
    <row r="638" spans="4:11" x14ac:dyDescent="0.25">
      <c r="D638">
        <v>637</v>
      </c>
      <c r="I638" s="84" t="e">
        <f>VLOOKUP(Histo!D:D,BDD!B:M,12,FALSE)</f>
        <v>#N/A</v>
      </c>
      <c r="J638" s="84"/>
      <c r="K638" s="83" t="e">
        <f>VLOOKUP(Histo!D:D,BDD!B:N,13,FALSE)</f>
        <v>#N/A</v>
      </c>
    </row>
    <row r="639" spans="4:11" x14ac:dyDescent="0.25">
      <c r="D639">
        <v>638</v>
      </c>
      <c r="I639" s="84" t="e">
        <f>VLOOKUP(Histo!D:D,BDD!B:M,12,FALSE)</f>
        <v>#N/A</v>
      </c>
      <c r="J639" s="84"/>
      <c r="K639" s="83" t="e">
        <f>VLOOKUP(Histo!D:D,BDD!B:N,13,FALSE)</f>
        <v>#N/A</v>
      </c>
    </row>
    <row r="640" spans="4:11" x14ac:dyDescent="0.25">
      <c r="D640">
        <v>639</v>
      </c>
      <c r="I640" s="84" t="e">
        <f>VLOOKUP(Histo!D:D,BDD!B:M,12,FALSE)</f>
        <v>#N/A</v>
      </c>
      <c r="J640" s="84"/>
      <c r="K640" s="83" t="e">
        <f>VLOOKUP(Histo!D:D,BDD!B:N,13,FALSE)</f>
        <v>#N/A</v>
      </c>
    </row>
    <row r="641" spans="4:11" x14ac:dyDescent="0.25">
      <c r="D641">
        <v>640</v>
      </c>
      <c r="I641" s="84" t="e">
        <f>VLOOKUP(Histo!D:D,BDD!B:M,12,FALSE)</f>
        <v>#N/A</v>
      </c>
      <c r="J641" s="84"/>
      <c r="K641" s="83" t="e">
        <f>VLOOKUP(Histo!D:D,BDD!B:N,13,FALSE)</f>
        <v>#N/A</v>
      </c>
    </row>
    <row r="642" spans="4:11" x14ac:dyDescent="0.25">
      <c r="D642">
        <v>641</v>
      </c>
      <c r="I642" s="84" t="e">
        <f>VLOOKUP(Histo!D:D,BDD!B:M,12,FALSE)</f>
        <v>#N/A</v>
      </c>
      <c r="J642" s="84"/>
      <c r="K642" s="83" t="e">
        <f>VLOOKUP(Histo!D:D,BDD!B:N,13,FALSE)</f>
        <v>#N/A</v>
      </c>
    </row>
    <row r="643" spans="4:11" x14ac:dyDescent="0.25">
      <c r="D643">
        <v>642</v>
      </c>
      <c r="I643" s="84" t="e">
        <f>VLOOKUP(Histo!D:D,BDD!B:M,12,FALSE)</f>
        <v>#N/A</v>
      </c>
      <c r="J643" s="84"/>
      <c r="K643" s="83" t="e">
        <f>VLOOKUP(Histo!D:D,BDD!B:N,13,FALSE)</f>
        <v>#N/A</v>
      </c>
    </row>
    <row r="644" spans="4:11" x14ac:dyDescent="0.25">
      <c r="D644">
        <v>643</v>
      </c>
      <c r="I644" s="84" t="e">
        <f>VLOOKUP(Histo!D:D,BDD!B:M,12,FALSE)</f>
        <v>#N/A</v>
      </c>
      <c r="J644" s="84"/>
      <c r="K644" s="83" t="e">
        <f>VLOOKUP(Histo!D:D,BDD!B:N,13,FALSE)</f>
        <v>#N/A</v>
      </c>
    </row>
    <row r="645" spans="4:11" x14ac:dyDescent="0.25">
      <c r="D645">
        <v>644</v>
      </c>
      <c r="I645" s="84" t="e">
        <f>VLOOKUP(Histo!D:D,BDD!B:M,12,FALSE)</f>
        <v>#N/A</v>
      </c>
      <c r="J645" s="84"/>
      <c r="K645" s="83" t="e">
        <f>VLOOKUP(Histo!D:D,BDD!B:N,13,FALSE)</f>
        <v>#N/A</v>
      </c>
    </row>
    <row r="646" spans="4:11" x14ac:dyDescent="0.25">
      <c r="D646">
        <v>645</v>
      </c>
      <c r="I646" s="84" t="e">
        <f>VLOOKUP(Histo!D:D,BDD!B:M,12,FALSE)</f>
        <v>#N/A</v>
      </c>
      <c r="J646" s="84"/>
      <c r="K646" s="83" t="e">
        <f>VLOOKUP(Histo!D:D,BDD!B:N,13,FALSE)</f>
        <v>#N/A</v>
      </c>
    </row>
    <row r="647" spans="4:11" x14ac:dyDescent="0.25">
      <c r="D647">
        <v>646</v>
      </c>
      <c r="I647" s="84" t="e">
        <f>VLOOKUP(Histo!D:D,BDD!B:M,12,FALSE)</f>
        <v>#N/A</v>
      </c>
      <c r="J647" s="84"/>
      <c r="K647" s="83" t="e">
        <f>VLOOKUP(Histo!D:D,BDD!B:N,13,FALSE)</f>
        <v>#N/A</v>
      </c>
    </row>
    <row r="648" spans="4:11" x14ac:dyDescent="0.25">
      <c r="D648">
        <v>647</v>
      </c>
      <c r="I648" s="84" t="e">
        <f>VLOOKUP(Histo!D:D,BDD!B:M,12,FALSE)</f>
        <v>#N/A</v>
      </c>
      <c r="J648" s="84"/>
      <c r="K648" s="83" t="e">
        <f>VLOOKUP(Histo!D:D,BDD!B:N,13,FALSE)</f>
        <v>#N/A</v>
      </c>
    </row>
    <row r="649" spans="4:11" x14ac:dyDescent="0.25">
      <c r="D649">
        <v>648</v>
      </c>
      <c r="I649" s="84" t="e">
        <f>VLOOKUP(Histo!D:D,BDD!B:M,12,FALSE)</f>
        <v>#N/A</v>
      </c>
      <c r="J649" s="84"/>
      <c r="K649" s="83" t="e">
        <f>VLOOKUP(Histo!D:D,BDD!B:N,13,FALSE)</f>
        <v>#N/A</v>
      </c>
    </row>
    <row r="650" spans="4:11" x14ac:dyDescent="0.25">
      <c r="D650">
        <v>649</v>
      </c>
      <c r="I650" s="84" t="e">
        <f>VLOOKUP(Histo!D:D,BDD!B:M,12,FALSE)</f>
        <v>#N/A</v>
      </c>
      <c r="J650" s="84"/>
      <c r="K650" s="83" t="e">
        <f>VLOOKUP(Histo!D:D,BDD!B:N,13,FALSE)</f>
        <v>#N/A</v>
      </c>
    </row>
    <row r="651" spans="4:11" x14ac:dyDescent="0.25">
      <c r="D651">
        <v>650</v>
      </c>
      <c r="I651" s="84" t="e">
        <f>VLOOKUP(Histo!D:D,BDD!B:M,12,FALSE)</f>
        <v>#N/A</v>
      </c>
      <c r="J651" s="84"/>
      <c r="K651" s="83" t="e">
        <f>VLOOKUP(Histo!D:D,BDD!B:N,13,FALSE)</f>
        <v>#N/A</v>
      </c>
    </row>
    <row r="652" spans="4:11" x14ac:dyDescent="0.25">
      <c r="D652">
        <v>651</v>
      </c>
      <c r="I652" s="84" t="e">
        <f>VLOOKUP(Histo!D:D,BDD!B:M,12,FALSE)</f>
        <v>#N/A</v>
      </c>
      <c r="J652" s="84"/>
      <c r="K652" s="83" t="e">
        <f>VLOOKUP(Histo!D:D,BDD!B:N,13,FALSE)</f>
        <v>#N/A</v>
      </c>
    </row>
    <row r="653" spans="4:11" x14ac:dyDescent="0.25">
      <c r="D653">
        <v>652</v>
      </c>
      <c r="I653" s="84" t="e">
        <f>VLOOKUP(Histo!D:D,BDD!B:M,12,FALSE)</f>
        <v>#N/A</v>
      </c>
      <c r="J653" s="84"/>
      <c r="K653" s="83" t="e">
        <f>VLOOKUP(Histo!D:D,BDD!B:N,13,FALSE)</f>
        <v>#N/A</v>
      </c>
    </row>
    <row r="654" spans="4:11" x14ac:dyDescent="0.25">
      <c r="D654">
        <v>653</v>
      </c>
      <c r="I654" s="84" t="e">
        <f>VLOOKUP(Histo!D:D,BDD!B:M,12,FALSE)</f>
        <v>#N/A</v>
      </c>
      <c r="J654" s="84"/>
      <c r="K654" s="83" t="e">
        <f>VLOOKUP(Histo!D:D,BDD!B:N,13,FALSE)</f>
        <v>#N/A</v>
      </c>
    </row>
    <row r="655" spans="4:11" x14ac:dyDescent="0.25">
      <c r="D655">
        <v>654</v>
      </c>
      <c r="I655" s="84" t="e">
        <f>VLOOKUP(Histo!D:D,BDD!B:M,12,FALSE)</f>
        <v>#N/A</v>
      </c>
      <c r="J655" s="84"/>
      <c r="K655" s="83" t="e">
        <f>VLOOKUP(Histo!D:D,BDD!B:N,13,FALSE)</f>
        <v>#N/A</v>
      </c>
    </row>
    <row r="656" spans="4:11" x14ac:dyDescent="0.25">
      <c r="D656">
        <v>655</v>
      </c>
      <c r="I656" s="84" t="e">
        <f>VLOOKUP(Histo!D:D,BDD!B:M,12,FALSE)</f>
        <v>#N/A</v>
      </c>
      <c r="J656" s="84"/>
      <c r="K656" s="83" t="e">
        <f>VLOOKUP(Histo!D:D,BDD!B:N,13,FALSE)</f>
        <v>#N/A</v>
      </c>
    </row>
    <row r="657" spans="4:11" x14ac:dyDescent="0.25">
      <c r="D657">
        <v>656</v>
      </c>
      <c r="I657" s="84" t="e">
        <f>VLOOKUP(Histo!D:D,BDD!B:M,12,FALSE)</f>
        <v>#N/A</v>
      </c>
      <c r="J657" s="84"/>
      <c r="K657" s="83" t="e">
        <f>VLOOKUP(Histo!D:D,BDD!B:N,13,FALSE)</f>
        <v>#N/A</v>
      </c>
    </row>
    <row r="658" spans="4:11" x14ac:dyDescent="0.25">
      <c r="D658">
        <v>657</v>
      </c>
      <c r="I658" s="84" t="e">
        <f>VLOOKUP(Histo!D:D,BDD!B:M,12,FALSE)</f>
        <v>#N/A</v>
      </c>
      <c r="J658" s="84"/>
      <c r="K658" s="83" t="e">
        <f>VLOOKUP(Histo!D:D,BDD!B:N,13,FALSE)</f>
        <v>#N/A</v>
      </c>
    </row>
    <row r="659" spans="4:11" x14ac:dyDescent="0.25">
      <c r="D659">
        <v>658</v>
      </c>
      <c r="I659" s="84" t="e">
        <f>VLOOKUP(Histo!D:D,BDD!B:M,12,FALSE)</f>
        <v>#N/A</v>
      </c>
      <c r="J659" s="84"/>
      <c r="K659" s="83" t="e">
        <f>VLOOKUP(Histo!D:D,BDD!B:N,13,FALSE)</f>
        <v>#N/A</v>
      </c>
    </row>
    <row r="660" spans="4:11" x14ac:dyDescent="0.25">
      <c r="D660">
        <v>659</v>
      </c>
      <c r="I660" s="84" t="e">
        <f>VLOOKUP(Histo!D:D,BDD!B:M,12,FALSE)</f>
        <v>#N/A</v>
      </c>
      <c r="J660" s="84"/>
      <c r="K660" s="83" t="e">
        <f>VLOOKUP(Histo!D:D,BDD!B:N,13,FALSE)</f>
        <v>#N/A</v>
      </c>
    </row>
    <row r="661" spans="4:11" x14ac:dyDescent="0.25">
      <c r="D661">
        <v>660</v>
      </c>
      <c r="I661" s="84" t="e">
        <f>VLOOKUP(Histo!D:D,BDD!B:M,12,FALSE)</f>
        <v>#N/A</v>
      </c>
      <c r="J661" s="84"/>
      <c r="K661" s="83" t="e">
        <f>VLOOKUP(Histo!D:D,BDD!B:N,13,FALSE)</f>
        <v>#N/A</v>
      </c>
    </row>
    <row r="662" spans="4:11" x14ac:dyDescent="0.25">
      <c r="D662">
        <v>661</v>
      </c>
      <c r="I662" s="84" t="e">
        <f>VLOOKUP(Histo!D:D,BDD!B:M,12,FALSE)</f>
        <v>#N/A</v>
      </c>
      <c r="J662" s="84"/>
      <c r="K662" s="83" t="e">
        <f>VLOOKUP(Histo!D:D,BDD!B:N,13,FALSE)</f>
        <v>#N/A</v>
      </c>
    </row>
    <row r="663" spans="4:11" x14ac:dyDescent="0.25">
      <c r="D663">
        <v>662</v>
      </c>
      <c r="I663" s="84" t="e">
        <f>VLOOKUP(Histo!D:D,BDD!B:M,12,FALSE)</f>
        <v>#N/A</v>
      </c>
      <c r="J663" s="84"/>
      <c r="K663" s="83" t="e">
        <f>VLOOKUP(Histo!D:D,BDD!B:N,13,FALSE)</f>
        <v>#N/A</v>
      </c>
    </row>
    <row r="664" spans="4:11" x14ac:dyDescent="0.25">
      <c r="D664">
        <v>663</v>
      </c>
      <c r="I664" s="84" t="e">
        <f>VLOOKUP(Histo!D:D,BDD!B:M,12,FALSE)</f>
        <v>#N/A</v>
      </c>
      <c r="J664" s="84"/>
      <c r="K664" s="83" t="e">
        <f>VLOOKUP(Histo!D:D,BDD!B:N,13,FALSE)</f>
        <v>#N/A</v>
      </c>
    </row>
    <row r="665" spans="4:11" x14ac:dyDescent="0.25">
      <c r="D665">
        <v>664</v>
      </c>
      <c r="I665" s="84" t="e">
        <f>VLOOKUP(Histo!D:D,BDD!B:M,12,FALSE)</f>
        <v>#N/A</v>
      </c>
      <c r="J665" s="84"/>
      <c r="K665" s="83" t="e">
        <f>VLOOKUP(Histo!D:D,BDD!B:N,13,FALSE)</f>
        <v>#N/A</v>
      </c>
    </row>
    <row r="666" spans="4:11" x14ac:dyDescent="0.25">
      <c r="D666">
        <v>665</v>
      </c>
      <c r="I666" s="84" t="e">
        <f>VLOOKUP(Histo!D:D,BDD!B:M,12,FALSE)</f>
        <v>#N/A</v>
      </c>
      <c r="J666" s="84"/>
      <c r="K666" s="83" t="e">
        <f>VLOOKUP(Histo!D:D,BDD!B:N,13,FALSE)</f>
        <v>#N/A</v>
      </c>
    </row>
    <row r="667" spans="4:11" x14ac:dyDescent="0.25">
      <c r="D667">
        <v>666</v>
      </c>
      <c r="I667" s="84" t="e">
        <f>VLOOKUP(Histo!D:D,BDD!B:M,12,FALSE)</f>
        <v>#N/A</v>
      </c>
      <c r="J667" s="84"/>
      <c r="K667" s="83" t="e">
        <f>VLOOKUP(Histo!D:D,BDD!B:N,13,FALSE)</f>
        <v>#N/A</v>
      </c>
    </row>
    <row r="668" spans="4:11" x14ac:dyDescent="0.25">
      <c r="D668">
        <v>667</v>
      </c>
      <c r="I668" s="84" t="e">
        <f>VLOOKUP(Histo!D:D,BDD!B:M,12,FALSE)</f>
        <v>#N/A</v>
      </c>
      <c r="J668" s="84"/>
      <c r="K668" s="83" t="e">
        <f>VLOOKUP(Histo!D:D,BDD!B:N,13,FALSE)</f>
        <v>#N/A</v>
      </c>
    </row>
    <row r="669" spans="4:11" x14ac:dyDescent="0.25">
      <c r="D669">
        <v>668</v>
      </c>
      <c r="I669" s="84" t="e">
        <f>VLOOKUP(Histo!D:D,BDD!B:M,12,FALSE)</f>
        <v>#N/A</v>
      </c>
      <c r="J669" s="84"/>
      <c r="K669" s="83" t="e">
        <f>VLOOKUP(Histo!D:D,BDD!B:N,13,FALSE)</f>
        <v>#N/A</v>
      </c>
    </row>
    <row r="670" spans="4:11" x14ac:dyDescent="0.25">
      <c r="D670">
        <v>669</v>
      </c>
      <c r="I670" s="84" t="e">
        <f>VLOOKUP(Histo!D:D,BDD!B:M,12,FALSE)</f>
        <v>#N/A</v>
      </c>
      <c r="J670" s="84"/>
      <c r="K670" s="83" t="e">
        <f>VLOOKUP(Histo!D:D,BDD!B:N,13,FALSE)</f>
        <v>#N/A</v>
      </c>
    </row>
    <row r="671" spans="4:11" x14ac:dyDescent="0.25">
      <c r="D671">
        <v>670</v>
      </c>
      <c r="I671" s="84" t="e">
        <f>VLOOKUP(Histo!D:D,BDD!B:M,12,FALSE)</f>
        <v>#N/A</v>
      </c>
      <c r="J671" s="84"/>
      <c r="K671" s="83" t="e">
        <f>VLOOKUP(Histo!D:D,BDD!B:N,13,FALSE)</f>
        <v>#N/A</v>
      </c>
    </row>
    <row r="672" spans="4:11" x14ac:dyDescent="0.25">
      <c r="D672">
        <v>671</v>
      </c>
      <c r="I672" s="84" t="e">
        <f>VLOOKUP(Histo!D:D,BDD!B:M,12,FALSE)</f>
        <v>#N/A</v>
      </c>
      <c r="J672" s="84"/>
      <c r="K672" s="83" t="e">
        <f>VLOOKUP(Histo!D:D,BDD!B:N,13,FALSE)</f>
        <v>#N/A</v>
      </c>
    </row>
    <row r="673" spans="4:11" x14ac:dyDescent="0.25">
      <c r="D673">
        <v>672</v>
      </c>
      <c r="I673" s="84" t="e">
        <f>VLOOKUP(Histo!D:D,BDD!B:M,12,FALSE)</f>
        <v>#N/A</v>
      </c>
      <c r="J673" s="84"/>
      <c r="K673" s="83" t="e">
        <f>VLOOKUP(Histo!D:D,BDD!B:N,13,FALSE)</f>
        <v>#N/A</v>
      </c>
    </row>
    <row r="674" spans="4:11" x14ac:dyDescent="0.25">
      <c r="D674">
        <v>673</v>
      </c>
      <c r="I674" s="84" t="e">
        <f>VLOOKUP(Histo!D:D,BDD!B:M,12,FALSE)</f>
        <v>#N/A</v>
      </c>
      <c r="J674" s="84"/>
      <c r="K674" s="83" t="e">
        <f>VLOOKUP(Histo!D:D,BDD!B:N,13,FALSE)</f>
        <v>#N/A</v>
      </c>
    </row>
    <row r="675" spans="4:11" x14ac:dyDescent="0.25">
      <c r="D675">
        <v>674</v>
      </c>
      <c r="I675" s="84" t="e">
        <f>VLOOKUP(Histo!D:D,BDD!B:M,12,FALSE)</f>
        <v>#N/A</v>
      </c>
      <c r="J675" s="84"/>
      <c r="K675" s="83" t="e">
        <f>VLOOKUP(Histo!D:D,BDD!B:N,13,FALSE)</f>
        <v>#N/A</v>
      </c>
    </row>
    <row r="676" spans="4:11" x14ac:dyDescent="0.25">
      <c r="D676">
        <v>675</v>
      </c>
      <c r="I676" s="84" t="e">
        <f>VLOOKUP(Histo!D:D,BDD!B:M,12,FALSE)</f>
        <v>#N/A</v>
      </c>
      <c r="J676" s="84"/>
      <c r="K676" s="83" t="e">
        <f>VLOOKUP(Histo!D:D,BDD!B:N,13,FALSE)</f>
        <v>#N/A</v>
      </c>
    </row>
    <row r="677" spans="4:11" x14ac:dyDescent="0.25">
      <c r="D677">
        <v>676</v>
      </c>
      <c r="I677" s="84" t="e">
        <f>VLOOKUP(Histo!D:D,BDD!B:M,12,FALSE)</f>
        <v>#N/A</v>
      </c>
      <c r="J677" s="84"/>
      <c r="K677" s="83" t="e">
        <f>VLOOKUP(Histo!D:D,BDD!B:N,13,FALSE)</f>
        <v>#N/A</v>
      </c>
    </row>
    <row r="678" spans="4:11" x14ac:dyDescent="0.25">
      <c r="D678">
        <v>677</v>
      </c>
      <c r="I678" s="84" t="e">
        <f>VLOOKUP(Histo!D:D,BDD!B:M,12,FALSE)</f>
        <v>#N/A</v>
      </c>
      <c r="J678" s="84"/>
      <c r="K678" s="83" t="e">
        <f>VLOOKUP(Histo!D:D,BDD!B:N,13,FALSE)</f>
        <v>#N/A</v>
      </c>
    </row>
    <row r="679" spans="4:11" x14ac:dyDescent="0.25">
      <c r="D679">
        <v>678</v>
      </c>
      <c r="I679" s="84" t="e">
        <f>VLOOKUP(Histo!D:D,BDD!B:M,12,FALSE)</f>
        <v>#N/A</v>
      </c>
      <c r="J679" s="84"/>
      <c r="K679" s="83" t="e">
        <f>VLOOKUP(Histo!D:D,BDD!B:N,13,FALSE)</f>
        <v>#N/A</v>
      </c>
    </row>
    <row r="680" spans="4:11" x14ac:dyDescent="0.25">
      <c r="D680">
        <v>679</v>
      </c>
      <c r="I680" s="84" t="e">
        <f>VLOOKUP(Histo!D:D,BDD!B:M,12,FALSE)</f>
        <v>#N/A</v>
      </c>
      <c r="J680" s="84"/>
      <c r="K680" s="83" t="e">
        <f>VLOOKUP(Histo!D:D,BDD!B:N,13,FALSE)</f>
        <v>#N/A</v>
      </c>
    </row>
    <row r="681" spans="4:11" x14ac:dyDescent="0.25">
      <c r="D681">
        <v>680</v>
      </c>
      <c r="I681" s="84" t="e">
        <f>VLOOKUP(Histo!D:D,BDD!B:M,12,FALSE)</f>
        <v>#N/A</v>
      </c>
      <c r="J681" s="84"/>
      <c r="K681" s="83" t="e">
        <f>VLOOKUP(Histo!D:D,BDD!B:N,13,FALSE)</f>
        <v>#N/A</v>
      </c>
    </row>
    <row r="682" spans="4:11" x14ac:dyDescent="0.25">
      <c r="D682">
        <v>681</v>
      </c>
      <c r="I682" s="84" t="e">
        <f>VLOOKUP(Histo!D:D,BDD!B:M,12,FALSE)</f>
        <v>#N/A</v>
      </c>
      <c r="J682" s="84"/>
      <c r="K682" s="83" t="e">
        <f>VLOOKUP(Histo!D:D,BDD!B:N,13,FALSE)</f>
        <v>#N/A</v>
      </c>
    </row>
    <row r="683" spans="4:11" x14ac:dyDescent="0.25">
      <c r="D683">
        <v>682</v>
      </c>
      <c r="I683" s="84" t="e">
        <f>VLOOKUP(Histo!D:D,BDD!B:M,12,FALSE)</f>
        <v>#N/A</v>
      </c>
      <c r="J683" s="84"/>
      <c r="K683" s="83" t="e">
        <f>VLOOKUP(Histo!D:D,BDD!B:N,13,FALSE)</f>
        <v>#N/A</v>
      </c>
    </row>
    <row r="684" spans="4:11" x14ac:dyDescent="0.25">
      <c r="D684">
        <v>683</v>
      </c>
      <c r="I684" s="84" t="e">
        <f>VLOOKUP(Histo!D:D,BDD!B:M,12,FALSE)</f>
        <v>#N/A</v>
      </c>
      <c r="J684" s="84"/>
      <c r="K684" s="83" t="e">
        <f>VLOOKUP(Histo!D:D,BDD!B:N,13,FALSE)</f>
        <v>#N/A</v>
      </c>
    </row>
    <row r="685" spans="4:11" x14ac:dyDescent="0.25">
      <c r="D685">
        <v>684</v>
      </c>
      <c r="I685" s="84" t="e">
        <f>VLOOKUP(Histo!D:D,BDD!B:M,12,FALSE)</f>
        <v>#N/A</v>
      </c>
      <c r="J685" s="84"/>
      <c r="K685" s="83" t="e">
        <f>VLOOKUP(Histo!D:D,BDD!B:N,13,FALSE)</f>
        <v>#N/A</v>
      </c>
    </row>
    <row r="686" spans="4:11" x14ac:dyDescent="0.25">
      <c r="D686">
        <v>685</v>
      </c>
      <c r="I686" s="84" t="e">
        <f>VLOOKUP(Histo!D:D,BDD!B:M,12,FALSE)</f>
        <v>#N/A</v>
      </c>
      <c r="J686" s="84"/>
      <c r="K686" s="83" t="e">
        <f>VLOOKUP(Histo!D:D,BDD!B:N,13,FALSE)</f>
        <v>#N/A</v>
      </c>
    </row>
    <row r="687" spans="4:11" x14ac:dyDescent="0.25">
      <c r="D687">
        <v>686</v>
      </c>
      <c r="I687" s="84" t="e">
        <f>VLOOKUP(Histo!D:D,BDD!B:M,12,FALSE)</f>
        <v>#N/A</v>
      </c>
      <c r="J687" s="84"/>
      <c r="K687" s="83" t="e">
        <f>VLOOKUP(Histo!D:D,BDD!B:N,13,FALSE)</f>
        <v>#N/A</v>
      </c>
    </row>
    <row r="688" spans="4:11" x14ac:dyDescent="0.25">
      <c r="D688">
        <v>687</v>
      </c>
      <c r="I688" s="84" t="e">
        <f>VLOOKUP(Histo!D:D,BDD!B:M,12,FALSE)</f>
        <v>#N/A</v>
      </c>
      <c r="J688" s="84"/>
      <c r="K688" s="83" t="e">
        <f>VLOOKUP(Histo!D:D,BDD!B:N,13,FALSE)</f>
        <v>#N/A</v>
      </c>
    </row>
    <row r="689" spans="4:11" x14ac:dyDescent="0.25">
      <c r="D689">
        <v>688</v>
      </c>
      <c r="I689" s="84" t="e">
        <f>VLOOKUP(Histo!D:D,BDD!B:M,12,FALSE)</f>
        <v>#N/A</v>
      </c>
      <c r="J689" s="84"/>
      <c r="K689" s="83" t="e">
        <f>VLOOKUP(Histo!D:D,BDD!B:N,13,FALSE)</f>
        <v>#N/A</v>
      </c>
    </row>
    <row r="690" spans="4:11" x14ac:dyDescent="0.25">
      <c r="D690">
        <v>689</v>
      </c>
      <c r="I690" s="84" t="e">
        <f>VLOOKUP(Histo!D:D,BDD!B:M,12,FALSE)</f>
        <v>#N/A</v>
      </c>
      <c r="J690" s="84"/>
      <c r="K690" s="83" t="e">
        <f>VLOOKUP(Histo!D:D,BDD!B:N,13,FALSE)</f>
        <v>#N/A</v>
      </c>
    </row>
    <row r="691" spans="4:11" x14ac:dyDescent="0.25">
      <c r="D691">
        <v>690</v>
      </c>
      <c r="I691" s="84" t="e">
        <f>VLOOKUP(Histo!D:D,BDD!B:M,12,FALSE)</f>
        <v>#N/A</v>
      </c>
      <c r="J691" s="84"/>
      <c r="K691" s="83" t="e">
        <f>VLOOKUP(Histo!D:D,BDD!B:N,13,FALSE)</f>
        <v>#N/A</v>
      </c>
    </row>
    <row r="692" spans="4:11" x14ac:dyDescent="0.25">
      <c r="D692">
        <v>691</v>
      </c>
      <c r="I692" s="84" t="e">
        <f>VLOOKUP(Histo!D:D,BDD!B:M,12,FALSE)</f>
        <v>#N/A</v>
      </c>
      <c r="J692" s="84"/>
      <c r="K692" s="83" t="e">
        <f>VLOOKUP(Histo!D:D,BDD!B:N,13,FALSE)</f>
        <v>#N/A</v>
      </c>
    </row>
    <row r="693" spans="4:11" x14ac:dyDescent="0.25">
      <c r="D693">
        <v>692</v>
      </c>
      <c r="I693" s="84" t="e">
        <f>VLOOKUP(Histo!D:D,BDD!B:M,12,FALSE)</f>
        <v>#N/A</v>
      </c>
      <c r="J693" s="84"/>
      <c r="K693" s="83" t="e">
        <f>VLOOKUP(Histo!D:D,BDD!B:N,13,FALSE)</f>
        <v>#N/A</v>
      </c>
    </row>
    <row r="694" spans="4:11" x14ac:dyDescent="0.25">
      <c r="D694">
        <v>693</v>
      </c>
      <c r="I694" s="84" t="e">
        <f>VLOOKUP(Histo!D:D,BDD!B:M,12,FALSE)</f>
        <v>#N/A</v>
      </c>
      <c r="J694" s="84"/>
      <c r="K694" s="83" t="e">
        <f>VLOOKUP(Histo!D:D,BDD!B:N,13,FALSE)</f>
        <v>#N/A</v>
      </c>
    </row>
    <row r="695" spans="4:11" x14ac:dyDescent="0.25">
      <c r="D695">
        <v>694</v>
      </c>
      <c r="I695" s="84" t="e">
        <f>VLOOKUP(Histo!D:D,BDD!B:M,12,FALSE)</f>
        <v>#N/A</v>
      </c>
      <c r="J695" s="84"/>
      <c r="K695" s="83" t="e">
        <f>VLOOKUP(Histo!D:D,BDD!B:N,13,FALSE)</f>
        <v>#N/A</v>
      </c>
    </row>
    <row r="696" spans="4:11" x14ac:dyDescent="0.25">
      <c r="D696">
        <v>695</v>
      </c>
      <c r="I696" s="84" t="e">
        <f>VLOOKUP(Histo!D:D,BDD!B:M,12,FALSE)</f>
        <v>#N/A</v>
      </c>
      <c r="J696" s="84"/>
      <c r="K696" s="83" t="e">
        <f>VLOOKUP(Histo!D:D,BDD!B:N,13,FALSE)</f>
        <v>#N/A</v>
      </c>
    </row>
    <row r="697" spans="4:11" x14ac:dyDescent="0.25">
      <c r="D697">
        <v>696</v>
      </c>
      <c r="I697" s="84" t="e">
        <f>VLOOKUP(Histo!D:D,BDD!B:M,12,FALSE)</f>
        <v>#N/A</v>
      </c>
      <c r="J697" s="84"/>
      <c r="K697" s="83" t="e">
        <f>VLOOKUP(Histo!D:D,BDD!B:N,13,FALSE)</f>
        <v>#N/A</v>
      </c>
    </row>
    <row r="698" spans="4:11" x14ac:dyDescent="0.25">
      <c r="D698">
        <v>697</v>
      </c>
      <c r="I698" s="84" t="e">
        <f>VLOOKUP(Histo!D:D,BDD!B:M,12,FALSE)</f>
        <v>#N/A</v>
      </c>
      <c r="J698" s="84"/>
      <c r="K698" s="83" t="e">
        <f>VLOOKUP(Histo!D:D,BDD!B:N,13,FALSE)</f>
        <v>#N/A</v>
      </c>
    </row>
    <row r="699" spans="4:11" x14ac:dyDescent="0.25">
      <c r="D699">
        <v>698</v>
      </c>
      <c r="I699" s="84" t="e">
        <f>VLOOKUP(Histo!D:D,BDD!B:M,12,FALSE)</f>
        <v>#N/A</v>
      </c>
      <c r="J699" s="84"/>
      <c r="K699" s="83" t="e">
        <f>VLOOKUP(Histo!D:D,BDD!B:N,13,FALSE)</f>
        <v>#N/A</v>
      </c>
    </row>
    <row r="700" spans="4:11" x14ac:dyDescent="0.25">
      <c r="D700">
        <v>699</v>
      </c>
      <c r="I700" s="84" t="e">
        <f>VLOOKUP(Histo!D:D,BDD!B:M,12,FALSE)</f>
        <v>#N/A</v>
      </c>
      <c r="J700" s="84"/>
      <c r="K700" s="83" t="e">
        <f>VLOOKUP(Histo!D:D,BDD!B:N,13,FALSE)</f>
        <v>#N/A</v>
      </c>
    </row>
    <row r="701" spans="4:11" x14ac:dyDescent="0.25">
      <c r="D701">
        <v>700</v>
      </c>
      <c r="I701" s="84" t="e">
        <f>VLOOKUP(Histo!D:D,BDD!B:M,12,FALSE)</f>
        <v>#N/A</v>
      </c>
      <c r="J701" s="84"/>
      <c r="K701" s="83" t="e">
        <f>VLOOKUP(Histo!D:D,BDD!B:N,13,FALSE)</f>
        <v>#N/A</v>
      </c>
    </row>
    <row r="702" spans="4:11" x14ac:dyDescent="0.25">
      <c r="D702">
        <v>701</v>
      </c>
      <c r="I702" s="84" t="e">
        <f>VLOOKUP(Histo!D:D,BDD!B:M,12,FALSE)</f>
        <v>#N/A</v>
      </c>
      <c r="J702" s="84"/>
      <c r="K702" s="83" t="e">
        <f>VLOOKUP(Histo!D:D,BDD!B:N,13,FALSE)</f>
        <v>#N/A</v>
      </c>
    </row>
    <row r="703" spans="4:11" x14ac:dyDescent="0.25">
      <c r="D703">
        <v>702</v>
      </c>
      <c r="I703" s="84" t="e">
        <f>VLOOKUP(Histo!D:D,BDD!B:M,12,FALSE)</f>
        <v>#N/A</v>
      </c>
      <c r="J703" s="84"/>
      <c r="K703" s="83" t="e">
        <f>VLOOKUP(Histo!D:D,BDD!B:N,13,FALSE)</f>
        <v>#N/A</v>
      </c>
    </row>
    <row r="704" spans="4:11" x14ac:dyDescent="0.25">
      <c r="I704" s="84" t="e">
        <f>VLOOKUP(Histo!D:D,BDD!B:M,12,FALSE)</f>
        <v>#N/A</v>
      </c>
      <c r="J704" s="84"/>
      <c r="K704" s="83" t="e">
        <f>VLOOKUP(Histo!D:D,BDD!B:N,13,FALSE)</f>
        <v>#N/A</v>
      </c>
    </row>
    <row r="705" spans="1:11" x14ac:dyDescent="0.25">
      <c r="A705" s="70"/>
      <c r="B705" s="70"/>
      <c r="I705" s="84" t="e">
        <f>VLOOKUP(Histo!D:D,BDD!B:M,12,FALSE)</f>
        <v>#N/A</v>
      </c>
      <c r="J705" s="84"/>
      <c r="K705" s="83" t="e">
        <f>VLOOKUP(Histo!D:D,BDD!B:N,13,FALSE)</f>
        <v>#N/A</v>
      </c>
    </row>
    <row r="706" spans="1:11" x14ac:dyDescent="0.25">
      <c r="I706" s="84" t="e">
        <f>VLOOKUP(Histo!D:D,BDD!B:M,12,FALSE)</f>
        <v>#N/A</v>
      </c>
      <c r="J706" s="84"/>
      <c r="K706" s="83" t="e">
        <f>VLOOKUP(Histo!D:D,BDD!B:N,13,FALSE)</f>
        <v>#N/A</v>
      </c>
    </row>
    <row r="707" spans="1:11" x14ac:dyDescent="0.25">
      <c r="I707" s="84" t="e">
        <f>VLOOKUP(Histo!D:D,BDD!B:M,12,FALSE)</f>
        <v>#N/A</v>
      </c>
      <c r="J707" s="84"/>
      <c r="K707" s="83" t="e">
        <f>VLOOKUP(Histo!D:D,BDD!B:N,13,FALSE)</f>
        <v>#N/A</v>
      </c>
    </row>
    <row r="708" spans="1:11" x14ac:dyDescent="0.25">
      <c r="I708" s="84" t="e">
        <f>VLOOKUP(Histo!D:D,BDD!B:M,12,FALSE)</f>
        <v>#N/A</v>
      </c>
      <c r="J708" s="84"/>
      <c r="K708" s="83" t="e">
        <f>VLOOKUP(Histo!D:D,BDD!B:N,13,FALSE)</f>
        <v>#N/A</v>
      </c>
    </row>
    <row r="709" spans="1:11" x14ac:dyDescent="0.25">
      <c r="I709" s="84" t="e">
        <f>VLOOKUP(Histo!D:D,BDD!B:M,12,FALSE)</f>
        <v>#N/A</v>
      </c>
      <c r="J709" s="84"/>
      <c r="K709" s="83" t="e">
        <f>VLOOKUP(Histo!D:D,BDD!B:N,13,FALSE)</f>
        <v>#N/A</v>
      </c>
    </row>
    <row r="710" spans="1:11" x14ac:dyDescent="0.25">
      <c r="I710" s="84" t="e">
        <f>VLOOKUP(Histo!D:D,BDD!B:M,12,FALSE)</f>
        <v>#N/A</v>
      </c>
      <c r="J710" s="84"/>
      <c r="K710" s="83" t="e">
        <f>VLOOKUP(Histo!D:D,BDD!B:N,13,FALSE)</f>
        <v>#N/A</v>
      </c>
    </row>
    <row r="711" spans="1:11" x14ac:dyDescent="0.25">
      <c r="I711" s="84" t="e">
        <f>VLOOKUP(Histo!D:D,BDD!B:M,12,FALSE)</f>
        <v>#N/A</v>
      </c>
      <c r="J711" s="84"/>
      <c r="K711" s="83" t="e">
        <f>VLOOKUP(Histo!D:D,BDD!B:N,13,FALSE)</f>
        <v>#N/A</v>
      </c>
    </row>
    <row r="712" spans="1:11" x14ac:dyDescent="0.25">
      <c r="I712" s="84" t="e">
        <f>VLOOKUP(Histo!D:D,BDD!B:M,12,FALSE)</f>
        <v>#N/A</v>
      </c>
      <c r="J712" s="84"/>
      <c r="K712" s="83" t="e">
        <f>VLOOKUP(Histo!D:D,BDD!B:N,13,FALSE)</f>
        <v>#N/A</v>
      </c>
    </row>
    <row r="713" spans="1:11" x14ac:dyDescent="0.25">
      <c r="I713" s="84" t="e">
        <f>VLOOKUP(Histo!D:D,BDD!B:M,12,FALSE)</f>
        <v>#N/A</v>
      </c>
      <c r="J713" s="84"/>
      <c r="K713" s="83" t="e">
        <f>VLOOKUP(Histo!D:D,BDD!B:N,13,FALSE)</f>
        <v>#N/A</v>
      </c>
    </row>
    <row r="714" spans="1:11" x14ac:dyDescent="0.25">
      <c r="I714" s="84" t="e">
        <f>VLOOKUP(Histo!D:D,BDD!B:M,12,FALSE)</f>
        <v>#N/A</v>
      </c>
      <c r="J714" s="84"/>
      <c r="K714" s="83" t="e">
        <f>VLOOKUP(Histo!D:D,BDD!B:N,13,FALSE)</f>
        <v>#N/A</v>
      </c>
    </row>
    <row r="715" spans="1:11" x14ac:dyDescent="0.25">
      <c r="I715" s="84" t="e">
        <f>VLOOKUP(Histo!D:D,BDD!B:M,12,FALSE)</f>
        <v>#N/A</v>
      </c>
      <c r="J715" s="84"/>
      <c r="K715" s="83" t="e">
        <f>VLOOKUP(Histo!D:D,BDD!B:N,13,FALSE)</f>
        <v>#N/A</v>
      </c>
    </row>
    <row r="716" spans="1:11" x14ac:dyDescent="0.25">
      <c r="I716" s="84" t="e">
        <f>VLOOKUP(Histo!D:D,BDD!B:M,12,FALSE)</f>
        <v>#N/A</v>
      </c>
      <c r="J716" s="84"/>
      <c r="K716" s="83" t="e">
        <f>VLOOKUP(Histo!D:D,BDD!B:N,13,FALSE)</f>
        <v>#N/A</v>
      </c>
    </row>
    <row r="717" spans="1:11" x14ac:dyDescent="0.25">
      <c r="I717" s="84" t="e">
        <f>VLOOKUP(Histo!D:D,BDD!B:M,12,FALSE)</f>
        <v>#N/A</v>
      </c>
      <c r="J717" s="84"/>
      <c r="K717" s="83" t="e">
        <f>VLOOKUP(Histo!D:D,BDD!B:N,13,FALSE)</f>
        <v>#N/A</v>
      </c>
    </row>
    <row r="718" spans="1:11" x14ac:dyDescent="0.25">
      <c r="I718" s="84" t="e">
        <f>VLOOKUP(Histo!D:D,BDD!B:M,12,FALSE)</f>
        <v>#N/A</v>
      </c>
      <c r="J718" s="84"/>
      <c r="K718" s="83" t="e">
        <f>VLOOKUP(Histo!D:D,BDD!B:N,13,FALSE)</f>
        <v>#N/A</v>
      </c>
    </row>
    <row r="719" spans="1:11" x14ac:dyDescent="0.25">
      <c r="I719" s="84" t="e">
        <f>VLOOKUP(Histo!D:D,BDD!B:M,12,FALSE)</f>
        <v>#N/A</v>
      </c>
      <c r="J719" s="84"/>
      <c r="K719" s="83" t="e">
        <f>VLOOKUP(Histo!D:D,BDD!B:N,13,FALSE)</f>
        <v>#N/A</v>
      </c>
    </row>
    <row r="720" spans="1:11" x14ac:dyDescent="0.25">
      <c r="I720" s="84" t="e">
        <f>VLOOKUP(Histo!D:D,BDD!B:M,12,FALSE)</f>
        <v>#N/A</v>
      </c>
      <c r="J720" s="84"/>
      <c r="K720" s="83" t="e">
        <f>VLOOKUP(Histo!D:D,BDD!B:N,13,FALSE)</f>
        <v>#N/A</v>
      </c>
    </row>
    <row r="721" spans="9:11" x14ac:dyDescent="0.25">
      <c r="I721" s="84" t="e">
        <f>VLOOKUP(Histo!D:D,BDD!B:M,12,FALSE)</f>
        <v>#N/A</v>
      </c>
      <c r="J721" s="84"/>
      <c r="K721" s="83" t="e">
        <f>VLOOKUP(Histo!D:D,BDD!B:N,13,FALSE)</f>
        <v>#N/A</v>
      </c>
    </row>
    <row r="722" spans="9:11" x14ac:dyDescent="0.25">
      <c r="I722" s="84" t="e">
        <f>VLOOKUP(Histo!D:D,BDD!B:M,12,FALSE)</f>
        <v>#N/A</v>
      </c>
      <c r="J722" s="84"/>
      <c r="K722" s="83" t="e">
        <f>VLOOKUP(Histo!D:D,BDD!B:N,13,FALSE)</f>
        <v>#N/A</v>
      </c>
    </row>
    <row r="723" spans="9:11" x14ac:dyDescent="0.25">
      <c r="I723" s="84" t="e">
        <f>VLOOKUP(Histo!D:D,BDD!B:M,12,FALSE)</f>
        <v>#N/A</v>
      </c>
      <c r="J723" s="84"/>
      <c r="K723" s="83" t="e">
        <f>VLOOKUP(Histo!D:D,BDD!B:N,13,FALSE)</f>
        <v>#N/A</v>
      </c>
    </row>
    <row r="724" spans="9:11" x14ac:dyDescent="0.25">
      <c r="I724" s="84" t="e">
        <f>VLOOKUP(Histo!D:D,BDD!B:M,12,FALSE)</f>
        <v>#N/A</v>
      </c>
      <c r="J724" s="84"/>
      <c r="K724" s="83" t="e">
        <f>VLOOKUP(Histo!D:D,BDD!B:N,13,FALSE)</f>
        <v>#N/A</v>
      </c>
    </row>
    <row r="725" spans="9:11" x14ac:dyDescent="0.25">
      <c r="I725" s="84" t="e">
        <f>VLOOKUP(Histo!D:D,BDD!B:M,12,FALSE)</f>
        <v>#N/A</v>
      </c>
      <c r="J725" s="84"/>
      <c r="K725" s="83" t="e">
        <f>VLOOKUP(Histo!D:D,BDD!B:N,13,FALSE)</f>
        <v>#N/A</v>
      </c>
    </row>
    <row r="726" spans="9:11" x14ac:dyDescent="0.25">
      <c r="I726" s="84" t="e">
        <f>VLOOKUP(Histo!D:D,BDD!B:M,12,FALSE)</f>
        <v>#N/A</v>
      </c>
      <c r="J726" s="84"/>
      <c r="K726" s="83" t="e">
        <f>VLOOKUP(Histo!D:D,BDD!B:N,13,FALSE)</f>
        <v>#N/A</v>
      </c>
    </row>
    <row r="727" spans="9:11" x14ac:dyDescent="0.25">
      <c r="I727" s="84" t="e">
        <f>VLOOKUP(Histo!D:D,BDD!B:M,12,FALSE)</f>
        <v>#N/A</v>
      </c>
      <c r="J727" s="84"/>
      <c r="K727" s="83" t="e">
        <f>VLOOKUP(Histo!D:D,BDD!B:N,13,FALSE)</f>
        <v>#N/A</v>
      </c>
    </row>
    <row r="728" spans="9:11" x14ac:dyDescent="0.25">
      <c r="I728" s="84" t="e">
        <f>VLOOKUP(Histo!D:D,BDD!B:M,12,FALSE)</f>
        <v>#N/A</v>
      </c>
      <c r="J728" s="84"/>
      <c r="K728" s="83" t="e">
        <f>VLOOKUP(Histo!D:D,BDD!B:N,13,FALSE)</f>
        <v>#N/A</v>
      </c>
    </row>
    <row r="729" spans="9:11" x14ac:dyDescent="0.25">
      <c r="I729" s="84" t="e">
        <f>VLOOKUP(Histo!D:D,BDD!B:M,12,FALSE)</f>
        <v>#N/A</v>
      </c>
      <c r="J729" s="84"/>
      <c r="K729" s="83" t="e">
        <f>VLOOKUP(Histo!D:D,BDD!B:N,13,FALSE)</f>
        <v>#N/A</v>
      </c>
    </row>
    <row r="730" spans="9:11" x14ac:dyDescent="0.25">
      <c r="I730" s="84" t="e">
        <f>VLOOKUP(Histo!D:D,BDD!B:M,12,FALSE)</f>
        <v>#N/A</v>
      </c>
      <c r="J730" s="84"/>
      <c r="K730" s="83" t="e">
        <f>VLOOKUP(Histo!D:D,BDD!B:N,13,FALSE)</f>
        <v>#N/A</v>
      </c>
    </row>
    <row r="731" spans="9:11" x14ac:dyDescent="0.25">
      <c r="I731" s="84" t="e">
        <f>VLOOKUP(Histo!D:D,BDD!B:M,12,FALSE)</f>
        <v>#N/A</v>
      </c>
      <c r="J731" s="84"/>
      <c r="K731" s="83" t="e">
        <f>VLOOKUP(Histo!D:D,BDD!B:N,13,FALSE)</f>
        <v>#N/A</v>
      </c>
    </row>
    <row r="732" spans="9:11" x14ac:dyDescent="0.25">
      <c r="I732" s="84" t="e">
        <f>VLOOKUP(Histo!D:D,BDD!B:M,12,FALSE)</f>
        <v>#N/A</v>
      </c>
      <c r="J732" s="84"/>
      <c r="K732" s="83" t="e">
        <f>VLOOKUP(Histo!D:D,BDD!B:N,13,FALSE)</f>
        <v>#N/A</v>
      </c>
    </row>
    <row r="733" spans="9:11" x14ac:dyDescent="0.25">
      <c r="I733" s="84" t="e">
        <f>VLOOKUP(Histo!D:D,BDD!B:M,12,FALSE)</f>
        <v>#N/A</v>
      </c>
      <c r="J733" s="84"/>
      <c r="K733" s="83" t="e">
        <f>VLOOKUP(Histo!D:D,BDD!B:N,13,FALSE)</f>
        <v>#N/A</v>
      </c>
    </row>
    <row r="734" spans="9:11" x14ac:dyDescent="0.25">
      <c r="I734" s="84" t="e">
        <f>VLOOKUP(Histo!D:D,BDD!B:M,12,FALSE)</f>
        <v>#N/A</v>
      </c>
      <c r="J734" s="84"/>
      <c r="K734" s="83" t="e">
        <f>VLOOKUP(Histo!D:D,BDD!B:N,13,FALSE)</f>
        <v>#N/A</v>
      </c>
    </row>
    <row r="735" spans="9:11" x14ac:dyDescent="0.25">
      <c r="I735" s="84" t="e">
        <f>VLOOKUP(Histo!D:D,BDD!B:M,12,FALSE)</f>
        <v>#N/A</v>
      </c>
      <c r="J735" s="84"/>
      <c r="K735" s="83" t="e">
        <f>VLOOKUP(Histo!D:D,BDD!B:N,13,FALSE)</f>
        <v>#N/A</v>
      </c>
    </row>
    <row r="736" spans="9:11" x14ac:dyDescent="0.25">
      <c r="I736" s="84" t="e">
        <f>VLOOKUP(Histo!D:D,BDD!B:M,12,FALSE)</f>
        <v>#N/A</v>
      </c>
      <c r="J736" s="84"/>
      <c r="K736" s="83" t="e">
        <f>VLOOKUP(Histo!D:D,BDD!B:N,13,FALSE)</f>
        <v>#N/A</v>
      </c>
    </row>
    <row r="737" spans="9:11" x14ac:dyDescent="0.25">
      <c r="I737" s="84" t="e">
        <f>VLOOKUP(Histo!D:D,BDD!B:M,12,FALSE)</f>
        <v>#N/A</v>
      </c>
      <c r="J737" s="84"/>
      <c r="K737" s="83" t="e">
        <f>VLOOKUP(Histo!D:D,BDD!B:N,13,FALSE)</f>
        <v>#N/A</v>
      </c>
    </row>
    <row r="738" spans="9:11" x14ac:dyDescent="0.25">
      <c r="I738" s="84" t="e">
        <f>VLOOKUP(Histo!D:D,BDD!B:M,12,FALSE)</f>
        <v>#N/A</v>
      </c>
      <c r="J738" s="84"/>
      <c r="K738" s="83" t="e">
        <f>VLOOKUP(Histo!D:D,BDD!B:N,13,FALSE)</f>
        <v>#N/A</v>
      </c>
    </row>
    <row r="739" spans="9:11" x14ac:dyDescent="0.25">
      <c r="I739" s="84" t="e">
        <f>VLOOKUP(Histo!D:D,BDD!B:M,12,FALSE)</f>
        <v>#N/A</v>
      </c>
      <c r="J739" s="84"/>
      <c r="K739" s="83" t="e">
        <f>VLOOKUP(Histo!D:D,BDD!B:N,13,FALSE)</f>
        <v>#N/A</v>
      </c>
    </row>
    <row r="740" spans="9:11" x14ac:dyDescent="0.25">
      <c r="I740" s="84" t="e">
        <f>VLOOKUP(Histo!D:D,BDD!B:M,12,FALSE)</f>
        <v>#N/A</v>
      </c>
      <c r="J740" s="84"/>
      <c r="K740" s="83" t="e">
        <f>VLOOKUP(Histo!D:D,BDD!B:N,13,FALSE)</f>
        <v>#N/A</v>
      </c>
    </row>
    <row r="741" spans="9:11" x14ac:dyDescent="0.25">
      <c r="I741" s="84" t="e">
        <f>VLOOKUP(Histo!D:D,BDD!B:M,12,FALSE)</f>
        <v>#N/A</v>
      </c>
      <c r="J741" s="84"/>
      <c r="K741" s="83" t="e">
        <f>VLOOKUP(Histo!D:D,BDD!B:N,13,FALSE)</f>
        <v>#N/A</v>
      </c>
    </row>
    <row r="742" spans="9:11" x14ac:dyDescent="0.25">
      <c r="I742" s="84" t="e">
        <f>VLOOKUP(Histo!D:D,BDD!B:M,12,FALSE)</f>
        <v>#N/A</v>
      </c>
      <c r="J742" s="84"/>
      <c r="K742" s="83" t="e">
        <f>VLOOKUP(Histo!D:D,BDD!B:N,13,FALSE)</f>
        <v>#N/A</v>
      </c>
    </row>
    <row r="743" spans="9:11" x14ac:dyDescent="0.25">
      <c r="I743" s="84" t="e">
        <f>VLOOKUP(Histo!D:D,BDD!B:M,12,FALSE)</f>
        <v>#N/A</v>
      </c>
      <c r="J743" s="84"/>
      <c r="K743" s="83" t="e">
        <f>VLOOKUP(Histo!D:D,BDD!B:N,13,FALSE)</f>
        <v>#N/A</v>
      </c>
    </row>
    <row r="744" spans="9:11" x14ac:dyDescent="0.25">
      <c r="I744" s="84" t="e">
        <f>VLOOKUP(Histo!D:D,BDD!B:M,12,FALSE)</f>
        <v>#N/A</v>
      </c>
      <c r="J744" s="84"/>
      <c r="K744" s="83" t="e">
        <f>VLOOKUP(Histo!D:D,BDD!B:N,13,FALSE)</f>
        <v>#N/A</v>
      </c>
    </row>
    <row r="745" spans="9:11" x14ac:dyDescent="0.25">
      <c r="I745" s="84" t="e">
        <f>VLOOKUP(Histo!D:D,BDD!B:M,12,FALSE)</f>
        <v>#N/A</v>
      </c>
      <c r="J745" s="84"/>
      <c r="K745" s="83" t="e">
        <f>VLOOKUP(Histo!D:D,BDD!B:N,13,FALSE)</f>
        <v>#N/A</v>
      </c>
    </row>
    <row r="746" spans="9:11" x14ac:dyDescent="0.25">
      <c r="I746" s="84" t="e">
        <f>VLOOKUP(Histo!D:D,BDD!B:M,12,FALSE)</f>
        <v>#N/A</v>
      </c>
      <c r="J746" s="84"/>
      <c r="K746" s="83" t="e">
        <f>VLOOKUP(Histo!D:D,BDD!B:N,13,FALSE)</f>
        <v>#N/A</v>
      </c>
    </row>
    <row r="747" spans="9:11" x14ac:dyDescent="0.25">
      <c r="I747" s="84" t="e">
        <f>VLOOKUP(Histo!D:D,BDD!B:M,12,FALSE)</f>
        <v>#N/A</v>
      </c>
      <c r="J747" s="84"/>
      <c r="K747" s="83" t="e">
        <f>VLOOKUP(Histo!D:D,BDD!B:N,13,FALSE)</f>
        <v>#N/A</v>
      </c>
    </row>
    <row r="748" spans="9:11" x14ac:dyDescent="0.25">
      <c r="I748" s="84" t="e">
        <f>VLOOKUP(Histo!D:D,BDD!B:M,12,FALSE)</f>
        <v>#N/A</v>
      </c>
      <c r="J748" s="84"/>
      <c r="K748" s="83" t="e">
        <f>VLOOKUP(Histo!D:D,BDD!B:N,13,FALSE)</f>
        <v>#N/A</v>
      </c>
    </row>
    <row r="749" spans="9:11" x14ac:dyDescent="0.25">
      <c r="I749" s="84" t="e">
        <f>VLOOKUP(Histo!D:D,BDD!B:M,12,FALSE)</f>
        <v>#N/A</v>
      </c>
      <c r="J749" s="84"/>
      <c r="K749" s="83" t="e">
        <f>VLOOKUP(Histo!D:D,BDD!B:N,13,FALSE)</f>
        <v>#N/A</v>
      </c>
    </row>
    <row r="750" spans="9:11" x14ac:dyDescent="0.25">
      <c r="I750" s="84" t="e">
        <f>VLOOKUP(Histo!D:D,BDD!B:M,12,FALSE)</f>
        <v>#N/A</v>
      </c>
      <c r="J750" s="84"/>
      <c r="K750" s="83" t="e">
        <f>VLOOKUP(Histo!D:D,BDD!B:N,13,FALSE)</f>
        <v>#N/A</v>
      </c>
    </row>
    <row r="751" spans="9:11" x14ac:dyDescent="0.25">
      <c r="I751" s="84" t="e">
        <f>VLOOKUP(Histo!D:D,BDD!B:M,12,FALSE)</f>
        <v>#N/A</v>
      </c>
      <c r="J751" s="84"/>
      <c r="K751" s="83" t="e">
        <f>VLOOKUP(Histo!D:D,BDD!B:N,13,FALSE)</f>
        <v>#N/A</v>
      </c>
    </row>
    <row r="752" spans="9:11" x14ac:dyDescent="0.25">
      <c r="I752" s="84" t="e">
        <f>VLOOKUP(Histo!D:D,BDD!B:M,12,FALSE)</f>
        <v>#N/A</v>
      </c>
      <c r="J752" s="84"/>
      <c r="K752" s="83" t="e">
        <f>VLOOKUP(Histo!D:D,BDD!B:N,13,FALSE)</f>
        <v>#N/A</v>
      </c>
    </row>
    <row r="753" spans="9:11" x14ac:dyDescent="0.25">
      <c r="I753" s="84" t="e">
        <f>VLOOKUP(Histo!D:D,BDD!B:M,12,FALSE)</f>
        <v>#N/A</v>
      </c>
      <c r="J753" s="84"/>
      <c r="K753" s="83" t="e">
        <f>VLOOKUP(Histo!D:D,BDD!B:N,13,FALSE)</f>
        <v>#N/A</v>
      </c>
    </row>
    <row r="754" spans="9:11" x14ac:dyDescent="0.25">
      <c r="I754" s="84" t="e">
        <f>VLOOKUP(Histo!D:D,BDD!B:M,12,FALSE)</f>
        <v>#N/A</v>
      </c>
      <c r="J754" s="84"/>
      <c r="K754" s="83" t="e">
        <f>VLOOKUP(Histo!D:D,BDD!B:N,13,FALSE)</f>
        <v>#N/A</v>
      </c>
    </row>
    <row r="755" spans="9:11" x14ac:dyDescent="0.25">
      <c r="I755" s="84" t="e">
        <f>VLOOKUP(Histo!D:D,BDD!B:M,12,FALSE)</f>
        <v>#N/A</v>
      </c>
      <c r="J755" s="84"/>
      <c r="K755" s="83" t="e">
        <f>VLOOKUP(Histo!D:D,BDD!B:N,13,FALSE)</f>
        <v>#N/A</v>
      </c>
    </row>
    <row r="756" spans="9:11" x14ac:dyDescent="0.25">
      <c r="I756" s="84" t="e">
        <f>VLOOKUP(Histo!D:D,BDD!B:M,12,FALSE)</f>
        <v>#N/A</v>
      </c>
      <c r="J756" s="84"/>
      <c r="K756" s="83" t="e">
        <f>VLOOKUP(Histo!D:D,BDD!B:N,13,FALSE)</f>
        <v>#N/A</v>
      </c>
    </row>
    <row r="757" spans="9:11" x14ac:dyDescent="0.25">
      <c r="I757" s="84" t="e">
        <f>VLOOKUP(Histo!D:D,BDD!B:M,12,FALSE)</f>
        <v>#N/A</v>
      </c>
      <c r="J757" s="84"/>
      <c r="K757" s="83" t="e">
        <f>VLOOKUP(Histo!D:D,BDD!B:N,13,FALSE)</f>
        <v>#N/A</v>
      </c>
    </row>
    <row r="758" spans="9:11" x14ac:dyDescent="0.25">
      <c r="I758" s="84" t="e">
        <f>VLOOKUP(Histo!D:D,BDD!B:M,12,FALSE)</f>
        <v>#N/A</v>
      </c>
      <c r="J758" s="84"/>
      <c r="K758" s="83" t="e">
        <f>VLOOKUP(Histo!D:D,BDD!B:N,13,FALSE)</f>
        <v>#N/A</v>
      </c>
    </row>
    <row r="759" spans="9:11" x14ac:dyDescent="0.25">
      <c r="I759" s="84" t="e">
        <f>VLOOKUP(Histo!D:D,BDD!B:M,12,FALSE)</f>
        <v>#N/A</v>
      </c>
      <c r="J759" s="84"/>
      <c r="K759" s="83" t="e">
        <f>VLOOKUP(Histo!D:D,BDD!B:N,13,FALSE)</f>
        <v>#N/A</v>
      </c>
    </row>
    <row r="760" spans="9:11" x14ac:dyDescent="0.25">
      <c r="I760" s="84" t="e">
        <f>VLOOKUP(Histo!D:D,BDD!B:M,12,FALSE)</f>
        <v>#N/A</v>
      </c>
      <c r="J760" s="84"/>
      <c r="K760" s="83" t="e">
        <f>VLOOKUP(Histo!D:D,BDD!B:N,13,FALSE)</f>
        <v>#N/A</v>
      </c>
    </row>
    <row r="761" spans="9:11" x14ac:dyDescent="0.25">
      <c r="I761" s="84" t="e">
        <f>VLOOKUP(Histo!D:D,BDD!B:M,12,FALSE)</f>
        <v>#N/A</v>
      </c>
      <c r="J761" s="84"/>
      <c r="K761" s="83" t="e">
        <f>VLOOKUP(Histo!D:D,BDD!B:N,13,FALSE)</f>
        <v>#N/A</v>
      </c>
    </row>
    <row r="762" spans="9:11" x14ac:dyDescent="0.25">
      <c r="I762" s="84" t="e">
        <f>VLOOKUP(Histo!D:D,BDD!B:M,12,FALSE)</f>
        <v>#N/A</v>
      </c>
      <c r="J762" s="84"/>
      <c r="K762" s="83" t="e">
        <f>VLOOKUP(Histo!D:D,BDD!B:N,13,FALSE)</f>
        <v>#N/A</v>
      </c>
    </row>
    <row r="763" spans="9:11" x14ac:dyDescent="0.25">
      <c r="I763" s="84" t="e">
        <f>VLOOKUP(Histo!D:D,BDD!B:M,12,FALSE)</f>
        <v>#N/A</v>
      </c>
      <c r="J763" s="84"/>
      <c r="K763" s="83" t="e">
        <f>VLOOKUP(Histo!D:D,BDD!B:N,13,FALSE)</f>
        <v>#N/A</v>
      </c>
    </row>
    <row r="764" spans="9:11" x14ac:dyDescent="0.25">
      <c r="I764" s="84" t="e">
        <f>VLOOKUP(Histo!D:D,BDD!B:M,12,FALSE)</f>
        <v>#N/A</v>
      </c>
      <c r="J764" s="84"/>
      <c r="K764" s="83" t="e">
        <f>VLOOKUP(Histo!D:D,BDD!B:N,13,FALSE)</f>
        <v>#N/A</v>
      </c>
    </row>
    <row r="765" spans="9:11" x14ac:dyDescent="0.25">
      <c r="I765" s="84" t="e">
        <f>VLOOKUP(Histo!D:D,BDD!B:M,12,FALSE)</f>
        <v>#N/A</v>
      </c>
      <c r="J765" s="84"/>
      <c r="K765" s="83" t="e">
        <f>VLOOKUP(Histo!D:D,BDD!B:N,13,FALSE)</f>
        <v>#N/A</v>
      </c>
    </row>
    <row r="766" spans="9:11" x14ac:dyDescent="0.25">
      <c r="I766" s="84" t="e">
        <f>VLOOKUP(Histo!D:D,BDD!B:M,12,FALSE)</f>
        <v>#N/A</v>
      </c>
      <c r="J766" s="84"/>
      <c r="K766" s="83" t="e">
        <f>VLOOKUP(Histo!D:D,BDD!B:N,13,FALSE)</f>
        <v>#N/A</v>
      </c>
    </row>
    <row r="767" spans="9:11" x14ac:dyDescent="0.25">
      <c r="I767" s="84" t="e">
        <f>VLOOKUP(Histo!D:D,BDD!B:M,12,FALSE)</f>
        <v>#N/A</v>
      </c>
      <c r="J767" s="84"/>
      <c r="K767" s="83" t="e">
        <f>VLOOKUP(Histo!D:D,BDD!B:N,13,FALSE)</f>
        <v>#N/A</v>
      </c>
    </row>
    <row r="768" spans="9:11" x14ac:dyDescent="0.25">
      <c r="I768" s="84" t="e">
        <f>VLOOKUP(Histo!D:D,BDD!B:M,12,FALSE)</f>
        <v>#N/A</v>
      </c>
      <c r="J768" s="84"/>
      <c r="K768" s="83" t="e">
        <f>VLOOKUP(Histo!D:D,BDD!B:N,13,FALSE)</f>
        <v>#N/A</v>
      </c>
    </row>
    <row r="769" spans="9:11" x14ac:dyDescent="0.25">
      <c r="I769" s="84" t="e">
        <f>VLOOKUP(Histo!D:D,BDD!B:M,12,FALSE)</f>
        <v>#N/A</v>
      </c>
      <c r="J769" s="84"/>
      <c r="K769" s="83" t="e">
        <f>VLOOKUP(Histo!D:D,BDD!B:N,13,FALSE)</f>
        <v>#N/A</v>
      </c>
    </row>
    <row r="770" spans="9:11" x14ac:dyDescent="0.25">
      <c r="I770" s="84" t="e">
        <f>VLOOKUP(Histo!D:D,BDD!B:M,12,FALSE)</f>
        <v>#N/A</v>
      </c>
      <c r="J770" s="84"/>
      <c r="K770" s="83" t="e">
        <f>VLOOKUP(Histo!D:D,BDD!B:N,13,FALSE)</f>
        <v>#N/A</v>
      </c>
    </row>
    <row r="771" spans="9:11" x14ac:dyDescent="0.25">
      <c r="I771" s="84" t="e">
        <f>VLOOKUP(Histo!D:D,BDD!B:M,12,FALSE)</f>
        <v>#N/A</v>
      </c>
      <c r="J771" s="84"/>
      <c r="K771" s="83" t="e">
        <f>VLOOKUP(Histo!D:D,BDD!B:N,13,FALSE)</f>
        <v>#N/A</v>
      </c>
    </row>
    <row r="772" spans="9:11" x14ac:dyDescent="0.25">
      <c r="I772" s="84" t="e">
        <f>VLOOKUP(Histo!D:D,BDD!B:M,12,FALSE)</f>
        <v>#N/A</v>
      </c>
      <c r="J772" s="84"/>
      <c r="K772" s="83" t="e">
        <f>VLOOKUP(Histo!D:D,BDD!B:N,13,FALSE)</f>
        <v>#N/A</v>
      </c>
    </row>
    <row r="773" spans="9:11" x14ac:dyDescent="0.25">
      <c r="I773" s="84" t="e">
        <f>VLOOKUP(Histo!D:D,BDD!B:M,12,FALSE)</f>
        <v>#N/A</v>
      </c>
      <c r="J773" s="84"/>
      <c r="K773" s="83" t="e">
        <f>VLOOKUP(Histo!D:D,BDD!B:N,13,FALSE)</f>
        <v>#N/A</v>
      </c>
    </row>
    <row r="774" spans="9:11" x14ac:dyDescent="0.25">
      <c r="I774" s="84" t="e">
        <f>VLOOKUP(Histo!D:D,BDD!B:M,12,FALSE)</f>
        <v>#N/A</v>
      </c>
      <c r="J774" s="84"/>
      <c r="K774" s="83" t="e">
        <f>VLOOKUP(Histo!D:D,BDD!B:N,13,FALSE)</f>
        <v>#N/A</v>
      </c>
    </row>
    <row r="775" spans="9:11" x14ac:dyDescent="0.25">
      <c r="I775" s="84" t="e">
        <f>VLOOKUP(Histo!D:D,BDD!B:M,12,FALSE)</f>
        <v>#N/A</v>
      </c>
      <c r="J775" s="84"/>
      <c r="K775" s="83" t="e">
        <f>VLOOKUP(Histo!D:D,BDD!B:N,13,FALSE)</f>
        <v>#N/A</v>
      </c>
    </row>
    <row r="776" spans="9:11" x14ac:dyDescent="0.25">
      <c r="I776" s="84" t="e">
        <f>VLOOKUP(Histo!D:D,BDD!B:M,12,FALSE)</f>
        <v>#N/A</v>
      </c>
      <c r="J776" s="84"/>
      <c r="K776" s="83" t="e">
        <f>VLOOKUP(Histo!D:D,BDD!B:N,13,FALSE)</f>
        <v>#N/A</v>
      </c>
    </row>
    <row r="777" spans="9:11" x14ac:dyDescent="0.25">
      <c r="I777" s="84" t="e">
        <f>VLOOKUP(Histo!D:D,BDD!B:M,12,FALSE)</f>
        <v>#N/A</v>
      </c>
      <c r="J777" s="84"/>
      <c r="K777" s="83" t="e">
        <f>VLOOKUP(Histo!D:D,BDD!B:N,13,FALSE)</f>
        <v>#N/A</v>
      </c>
    </row>
    <row r="778" spans="9:11" x14ac:dyDescent="0.25">
      <c r="I778" s="84" t="e">
        <f>VLOOKUP(Histo!D:D,BDD!B:M,12,FALSE)</f>
        <v>#N/A</v>
      </c>
      <c r="J778" s="84"/>
      <c r="K778" s="83" t="e">
        <f>VLOOKUP(Histo!D:D,BDD!B:N,13,FALSE)</f>
        <v>#N/A</v>
      </c>
    </row>
    <row r="779" spans="9:11" x14ac:dyDescent="0.25">
      <c r="I779" s="84" t="e">
        <f>VLOOKUP(Histo!D:D,BDD!B:M,12,FALSE)</f>
        <v>#N/A</v>
      </c>
      <c r="J779" s="84"/>
      <c r="K779" s="83" t="e">
        <f>VLOOKUP(Histo!D:D,BDD!B:N,13,FALSE)</f>
        <v>#N/A</v>
      </c>
    </row>
    <row r="780" spans="9:11" x14ac:dyDescent="0.25">
      <c r="I780" s="84" t="e">
        <f>VLOOKUP(Histo!D:D,BDD!B:M,12,FALSE)</f>
        <v>#N/A</v>
      </c>
      <c r="J780" s="84"/>
      <c r="K780" s="83" t="e">
        <f>VLOOKUP(Histo!D:D,BDD!B:N,13,FALSE)</f>
        <v>#N/A</v>
      </c>
    </row>
    <row r="781" spans="9:11" x14ac:dyDescent="0.25">
      <c r="I781" s="84" t="e">
        <f>VLOOKUP(Histo!D:D,BDD!B:M,12,FALSE)</f>
        <v>#N/A</v>
      </c>
      <c r="J781" s="84"/>
      <c r="K781" s="83" t="e">
        <f>VLOOKUP(Histo!D:D,BDD!B:N,13,FALSE)</f>
        <v>#N/A</v>
      </c>
    </row>
    <row r="782" spans="9:11" x14ac:dyDescent="0.25">
      <c r="I782" s="84" t="e">
        <f>VLOOKUP(Histo!D:D,BDD!B:M,12,FALSE)</f>
        <v>#N/A</v>
      </c>
      <c r="J782" s="84"/>
      <c r="K782" s="83" t="e">
        <f>VLOOKUP(Histo!D:D,BDD!B:N,13,FALSE)</f>
        <v>#N/A</v>
      </c>
    </row>
    <row r="783" spans="9:11" x14ac:dyDescent="0.25">
      <c r="I783" s="84" t="e">
        <f>VLOOKUP(Histo!D:D,BDD!B:M,12,FALSE)</f>
        <v>#N/A</v>
      </c>
      <c r="J783" s="84"/>
      <c r="K783" s="83" t="e">
        <f>VLOOKUP(Histo!D:D,BDD!B:N,13,FALSE)</f>
        <v>#N/A</v>
      </c>
    </row>
    <row r="784" spans="9:11" x14ac:dyDescent="0.25">
      <c r="I784" s="84" t="e">
        <f>VLOOKUP(Histo!D:D,BDD!B:M,12,FALSE)</f>
        <v>#N/A</v>
      </c>
      <c r="J784" s="84"/>
      <c r="K784" s="83" t="e">
        <f>VLOOKUP(Histo!D:D,BDD!B:N,13,FALSE)</f>
        <v>#N/A</v>
      </c>
    </row>
    <row r="785" spans="9:11" x14ac:dyDescent="0.25">
      <c r="I785" s="84" t="e">
        <f>VLOOKUP(Histo!D:D,BDD!B:M,12,FALSE)</f>
        <v>#N/A</v>
      </c>
      <c r="J785" s="84"/>
      <c r="K785" s="83" t="e">
        <f>VLOOKUP(Histo!D:D,BDD!B:N,13,FALSE)</f>
        <v>#N/A</v>
      </c>
    </row>
    <row r="786" spans="9:11" x14ac:dyDescent="0.25">
      <c r="I786" s="84" t="e">
        <f>VLOOKUP(Histo!D:D,BDD!B:M,12,FALSE)</f>
        <v>#N/A</v>
      </c>
      <c r="J786" s="84"/>
      <c r="K786" s="83" t="e">
        <f>VLOOKUP(Histo!D:D,BDD!B:N,13,FALSE)</f>
        <v>#N/A</v>
      </c>
    </row>
    <row r="787" spans="9:11" x14ac:dyDescent="0.25">
      <c r="I787" s="84" t="e">
        <f>VLOOKUP(Histo!D:D,BDD!B:M,12,FALSE)</f>
        <v>#N/A</v>
      </c>
      <c r="J787" s="84"/>
      <c r="K787" s="83" t="e">
        <f>VLOOKUP(Histo!D:D,BDD!B:N,13,FALSE)</f>
        <v>#N/A</v>
      </c>
    </row>
    <row r="788" spans="9:11" x14ac:dyDescent="0.25">
      <c r="I788" s="84" t="e">
        <f>VLOOKUP(Histo!D:D,BDD!B:M,12,FALSE)</f>
        <v>#N/A</v>
      </c>
      <c r="J788" s="84"/>
      <c r="K788" s="83" t="e">
        <f>VLOOKUP(Histo!D:D,BDD!B:N,13,FALSE)</f>
        <v>#N/A</v>
      </c>
    </row>
    <row r="789" spans="9:11" x14ac:dyDescent="0.25">
      <c r="I789" s="84" t="e">
        <f>VLOOKUP(Histo!D:D,BDD!B:M,12,FALSE)</f>
        <v>#N/A</v>
      </c>
      <c r="J789" s="84"/>
      <c r="K789" s="83" t="e">
        <f>VLOOKUP(Histo!D:D,BDD!B:N,13,FALSE)</f>
        <v>#N/A</v>
      </c>
    </row>
    <row r="790" spans="9:11" x14ac:dyDescent="0.25">
      <c r="I790" s="84" t="e">
        <f>VLOOKUP(Histo!D:D,BDD!B:M,12,FALSE)</f>
        <v>#N/A</v>
      </c>
      <c r="J790" s="84"/>
      <c r="K790" s="83" t="e">
        <f>VLOOKUP(Histo!D:D,BDD!B:N,13,FALSE)</f>
        <v>#N/A</v>
      </c>
    </row>
    <row r="791" spans="9:11" x14ac:dyDescent="0.25">
      <c r="I791" s="84" t="e">
        <f>VLOOKUP(Histo!D:D,BDD!B:M,12,FALSE)</f>
        <v>#N/A</v>
      </c>
      <c r="J791" s="84"/>
      <c r="K791" s="83" t="e">
        <f>VLOOKUP(Histo!D:D,BDD!B:N,13,FALSE)</f>
        <v>#N/A</v>
      </c>
    </row>
    <row r="792" spans="9:11" x14ac:dyDescent="0.25">
      <c r="I792" s="84" t="e">
        <f>VLOOKUP(Histo!D:D,BDD!B:M,12,FALSE)</f>
        <v>#N/A</v>
      </c>
      <c r="J792" s="84"/>
      <c r="K792" s="83" t="e">
        <f>VLOOKUP(Histo!D:D,BDD!B:N,13,FALSE)</f>
        <v>#N/A</v>
      </c>
    </row>
    <row r="793" spans="9:11" x14ac:dyDescent="0.25">
      <c r="I793" s="84" t="e">
        <f>VLOOKUP(Histo!D:D,BDD!B:M,12,FALSE)</f>
        <v>#N/A</v>
      </c>
      <c r="J793" s="84"/>
      <c r="K793" s="83" t="e">
        <f>VLOOKUP(Histo!D:D,BDD!B:N,13,FALSE)</f>
        <v>#N/A</v>
      </c>
    </row>
    <row r="794" spans="9:11" x14ac:dyDescent="0.25">
      <c r="I794" s="84" t="e">
        <f>VLOOKUP(Histo!D:D,BDD!B:M,12,FALSE)</f>
        <v>#N/A</v>
      </c>
      <c r="J794" s="84"/>
      <c r="K794" s="83" t="e">
        <f>VLOOKUP(Histo!D:D,BDD!B:N,13,FALSE)</f>
        <v>#N/A</v>
      </c>
    </row>
    <row r="795" spans="9:11" x14ac:dyDescent="0.25">
      <c r="I795" s="84" t="e">
        <f>VLOOKUP(Histo!D:D,BDD!B:M,12,FALSE)</f>
        <v>#N/A</v>
      </c>
      <c r="J795" s="84"/>
      <c r="K795" s="83" t="e">
        <f>VLOOKUP(Histo!D:D,BDD!B:N,13,FALSE)</f>
        <v>#N/A</v>
      </c>
    </row>
    <row r="796" spans="9:11" x14ac:dyDescent="0.25">
      <c r="I796" s="84" t="e">
        <f>VLOOKUP(Histo!D:D,BDD!B:M,12,FALSE)</f>
        <v>#N/A</v>
      </c>
      <c r="J796" s="84"/>
      <c r="K796" s="83" t="e">
        <f>VLOOKUP(Histo!D:D,BDD!B:N,13,FALSE)</f>
        <v>#N/A</v>
      </c>
    </row>
    <row r="797" spans="9:11" x14ac:dyDescent="0.25">
      <c r="I797" s="84" t="e">
        <f>VLOOKUP(Histo!D:D,BDD!B:M,12,FALSE)</f>
        <v>#N/A</v>
      </c>
      <c r="J797" s="84"/>
      <c r="K797" s="83" t="e">
        <f>VLOOKUP(Histo!D:D,BDD!B:N,13,FALSE)</f>
        <v>#N/A</v>
      </c>
    </row>
    <row r="798" spans="9:11" x14ac:dyDescent="0.25">
      <c r="I798" s="84" t="e">
        <f>VLOOKUP(Histo!D:D,BDD!B:M,12,FALSE)</f>
        <v>#N/A</v>
      </c>
      <c r="J798" s="84"/>
      <c r="K798" s="83" t="e">
        <f>VLOOKUP(Histo!D:D,BDD!B:N,13,FALSE)</f>
        <v>#N/A</v>
      </c>
    </row>
    <row r="799" spans="9:11" x14ac:dyDescent="0.25">
      <c r="I799" s="84" t="e">
        <f>VLOOKUP(Histo!D:D,BDD!B:M,12,FALSE)</f>
        <v>#N/A</v>
      </c>
      <c r="J799" s="84"/>
      <c r="K799" s="83" t="e">
        <f>VLOOKUP(Histo!D:D,BDD!B:N,13,FALSE)</f>
        <v>#N/A</v>
      </c>
    </row>
    <row r="800" spans="9:11" x14ac:dyDescent="0.25">
      <c r="I800" s="84" t="e">
        <f>VLOOKUP(Histo!D:D,BDD!B:M,12,FALSE)</f>
        <v>#N/A</v>
      </c>
      <c r="J800" s="84"/>
      <c r="K800" s="83" t="e">
        <f>VLOOKUP(Histo!D:D,BDD!B:N,13,FALSE)</f>
        <v>#N/A</v>
      </c>
    </row>
    <row r="801" spans="9:11" x14ac:dyDescent="0.25">
      <c r="I801" s="84" t="e">
        <f>VLOOKUP(Histo!D:D,BDD!B:M,12,FALSE)</f>
        <v>#N/A</v>
      </c>
      <c r="J801" s="84"/>
      <c r="K801" s="83" t="e">
        <f>VLOOKUP(Histo!D:D,BDD!B:N,13,FALSE)</f>
        <v>#N/A</v>
      </c>
    </row>
    <row r="802" spans="9:11" x14ac:dyDescent="0.25">
      <c r="I802" s="84" t="e">
        <f>VLOOKUP(Histo!D:D,BDD!B:M,12,FALSE)</f>
        <v>#N/A</v>
      </c>
      <c r="J802" s="84"/>
      <c r="K802" s="83" t="e">
        <f>VLOOKUP(Histo!D:D,BDD!B:N,13,FALSE)</f>
        <v>#N/A</v>
      </c>
    </row>
    <row r="803" spans="9:11" x14ac:dyDescent="0.25">
      <c r="I803" s="84" t="e">
        <f>VLOOKUP(Histo!D:D,BDD!B:M,12,FALSE)</f>
        <v>#N/A</v>
      </c>
      <c r="J803" s="84"/>
      <c r="K803" s="83" t="e">
        <f>VLOOKUP(Histo!D:D,BDD!B:N,13,FALSE)</f>
        <v>#N/A</v>
      </c>
    </row>
    <row r="804" spans="9:11" x14ac:dyDescent="0.25">
      <c r="I804" s="84" t="e">
        <f>VLOOKUP(Histo!D:D,BDD!B:M,12,FALSE)</f>
        <v>#N/A</v>
      </c>
      <c r="J804" s="84"/>
      <c r="K804" s="83" t="e">
        <f>VLOOKUP(Histo!D:D,BDD!B:N,13,FALSE)</f>
        <v>#N/A</v>
      </c>
    </row>
    <row r="805" spans="9:11" x14ac:dyDescent="0.25">
      <c r="I805" s="84" t="e">
        <f>VLOOKUP(Histo!D:D,BDD!B:M,12,FALSE)</f>
        <v>#N/A</v>
      </c>
      <c r="J805" s="84"/>
      <c r="K805" s="83" t="e">
        <f>VLOOKUP(Histo!D:D,BDD!B:N,13,FALSE)</f>
        <v>#N/A</v>
      </c>
    </row>
    <row r="806" spans="9:11" x14ac:dyDescent="0.25">
      <c r="I806" s="84" t="e">
        <f>VLOOKUP(Histo!D:D,BDD!B:M,12,FALSE)</f>
        <v>#N/A</v>
      </c>
      <c r="J806" s="84"/>
      <c r="K806" s="83" t="e">
        <f>VLOOKUP(Histo!D:D,BDD!B:N,13,FALSE)</f>
        <v>#N/A</v>
      </c>
    </row>
    <row r="807" spans="9:11" x14ac:dyDescent="0.25">
      <c r="I807" s="84" t="e">
        <f>VLOOKUP(Histo!D:D,BDD!B:M,12,FALSE)</f>
        <v>#N/A</v>
      </c>
      <c r="J807" s="84"/>
      <c r="K807" s="83" t="e">
        <f>VLOOKUP(Histo!D:D,BDD!B:N,13,FALSE)</f>
        <v>#N/A</v>
      </c>
    </row>
    <row r="808" spans="9:11" x14ac:dyDescent="0.25">
      <c r="I808" s="84" t="e">
        <f>VLOOKUP(Histo!D:D,BDD!B:M,12,FALSE)</f>
        <v>#N/A</v>
      </c>
      <c r="J808" s="84"/>
      <c r="K808" s="83" t="e">
        <f>VLOOKUP(Histo!D:D,BDD!B:N,13,FALSE)</f>
        <v>#N/A</v>
      </c>
    </row>
    <row r="809" spans="9:11" x14ac:dyDescent="0.25">
      <c r="I809" s="84" t="e">
        <f>VLOOKUP(Histo!D:D,BDD!B:M,12,FALSE)</f>
        <v>#N/A</v>
      </c>
      <c r="J809" s="84"/>
      <c r="K809" s="83" t="e">
        <f>VLOOKUP(Histo!D:D,BDD!B:N,13,FALSE)</f>
        <v>#N/A</v>
      </c>
    </row>
    <row r="810" spans="9:11" x14ac:dyDescent="0.25">
      <c r="I810" s="84" t="e">
        <f>VLOOKUP(Histo!D:D,BDD!B:M,12,FALSE)</f>
        <v>#N/A</v>
      </c>
      <c r="J810" s="84"/>
      <c r="K810" s="83" t="e">
        <f>VLOOKUP(Histo!D:D,BDD!B:N,13,FALSE)</f>
        <v>#N/A</v>
      </c>
    </row>
    <row r="811" spans="9:11" x14ac:dyDescent="0.25">
      <c r="I811" s="84" t="e">
        <f>VLOOKUP(Histo!D:D,BDD!B:M,12,FALSE)</f>
        <v>#N/A</v>
      </c>
      <c r="J811" s="84"/>
      <c r="K811" s="83" t="e">
        <f>VLOOKUP(Histo!D:D,BDD!B:N,13,FALSE)</f>
        <v>#N/A</v>
      </c>
    </row>
    <row r="812" spans="9:11" x14ac:dyDescent="0.25">
      <c r="I812" s="84" t="e">
        <f>VLOOKUP(Histo!D:D,BDD!B:M,12,FALSE)</f>
        <v>#N/A</v>
      </c>
      <c r="J812" s="84"/>
      <c r="K812" s="83" t="e">
        <f>VLOOKUP(Histo!D:D,BDD!B:N,13,FALSE)</f>
        <v>#N/A</v>
      </c>
    </row>
    <row r="813" spans="9:11" x14ac:dyDescent="0.25">
      <c r="I813" s="84" t="e">
        <f>VLOOKUP(Histo!D:D,BDD!B:M,12,FALSE)</f>
        <v>#N/A</v>
      </c>
      <c r="J813" s="84"/>
      <c r="K813" s="83" t="e">
        <f>VLOOKUP(Histo!D:D,BDD!B:N,13,FALSE)</f>
        <v>#N/A</v>
      </c>
    </row>
    <row r="814" spans="9:11" x14ac:dyDescent="0.25">
      <c r="I814" s="84" t="e">
        <f>VLOOKUP(Histo!D:D,BDD!B:M,12,FALSE)</f>
        <v>#N/A</v>
      </c>
      <c r="J814" s="84"/>
      <c r="K814" s="83" t="e">
        <f>VLOOKUP(Histo!D:D,BDD!B:N,13,FALSE)</f>
        <v>#N/A</v>
      </c>
    </row>
    <row r="815" spans="9:11" x14ac:dyDescent="0.25">
      <c r="I815" s="84" t="e">
        <f>VLOOKUP(Histo!D:D,BDD!B:M,12,FALSE)</f>
        <v>#N/A</v>
      </c>
      <c r="J815" s="84"/>
      <c r="K815" s="83" t="e">
        <f>VLOOKUP(Histo!D:D,BDD!B:N,13,FALSE)</f>
        <v>#N/A</v>
      </c>
    </row>
    <row r="816" spans="9:11" x14ac:dyDescent="0.25">
      <c r="I816" s="84" t="e">
        <f>VLOOKUP(Histo!D:D,BDD!B:M,12,FALSE)</f>
        <v>#N/A</v>
      </c>
      <c r="J816" s="84"/>
      <c r="K816" s="83" t="e">
        <f>VLOOKUP(Histo!D:D,BDD!B:N,13,FALSE)</f>
        <v>#N/A</v>
      </c>
    </row>
    <row r="817" spans="9:11" x14ac:dyDescent="0.25">
      <c r="I817" s="84" t="e">
        <f>VLOOKUP(Histo!D:D,BDD!B:M,12,FALSE)</f>
        <v>#N/A</v>
      </c>
      <c r="J817" s="84"/>
      <c r="K817" s="83" t="e">
        <f>VLOOKUP(Histo!D:D,BDD!B:N,13,FALSE)</f>
        <v>#N/A</v>
      </c>
    </row>
    <row r="818" spans="9:11" x14ac:dyDescent="0.25">
      <c r="I818" s="84" t="e">
        <f>VLOOKUP(Histo!D:D,BDD!B:M,12,FALSE)</f>
        <v>#N/A</v>
      </c>
      <c r="J818" s="84"/>
      <c r="K818" s="83" t="e">
        <f>VLOOKUP(Histo!D:D,BDD!B:N,13,FALSE)</f>
        <v>#N/A</v>
      </c>
    </row>
    <row r="819" spans="9:11" x14ac:dyDescent="0.25">
      <c r="I819" s="84" t="e">
        <f>VLOOKUP(Histo!D:D,BDD!B:M,12,FALSE)</f>
        <v>#N/A</v>
      </c>
      <c r="J819" s="84"/>
      <c r="K819" s="83" t="e">
        <f>VLOOKUP(Histo!D:D,BDD!B:N,13,FALSE)</f>
        <v>#N/A</v>
      </c>
    </row>
    <row r="820" spans="9:11" x14ac:dyDescent="0.25">
      <c r="I820" s="84" t="e">
        <f>VLOOKUP(Histo!D:D,BDD!B:M,12,FALSE)</f>
        <v>#N/A</v>
      </c>
      <c r="J820" s="84"/>
      <c r="K820" s="83" t="e">
        <f>VLOOKUP(Histo!D:D,BDD!B:N,13,FALSE)</f>
        <v>#N/A</v>
      </c>
    </row>
    <row r="821" spans="9:11" x14ac:dyDescent="0.25">
      <c r="I821" s="84" t="e">
        <f>VLOOKUP(Histo!D:D,BDD!B:M,12,FALSE)</f>
        <v>#N/A</v>
      </c>
      <c r="J821" s="84"/>
      <c r="K821" s="83" t="e">
        <f>VLOOKUP(Histo!D:D,BDD!B:N,13,FALSE)</f>
        <v>#N/A</v>
      </c>
    </row>
    <row r="822" spans="9:11" x14ac:dyDescent="0.25">
      <c r="I822" s="84" t="e">
        <f>VLOOKUP(Histo!D:D,BDD!B:M,12,FALSE)</f>
        <v>#N/A</v>
      </c>
      <c r="J822" s="84"/>
      <c r="K822" s="83" t="e">
        <f>VLOOKUP(Histo!D:D,BDD!B:N,13,FALSE)</f>
        <v>#N/A</v>
      </c>
    </row>
    <row r="823" spans="9:11" x14ac:dyDescent="0.25">
      <c r="I823" s="84" t="e">
        <f>VLOOKUP(Histo!D:D,BDD!B:M,12,FALSE)</f>
        <v>#N/A</v>
      </c>
      <c r="J823" s="84"/>
      <c r="K823" s="83" t="e">
        <f>VLOOKUP(Histo!D:D,BDD!B:N,13,FALSE)</f>
        <v>#N/A</v>
      </c>
    </row>
    <row r="824" spans="9:11" x14ac:dyDescent="0.25">
      <c r="I824" s="84" t="e">
        <f>VLOOKUP(Histo!D:D,BDD!B:M,12,FALSE)</f>
        <v>#N/A</v>
      </c>
      <c r="J824" s="84"/>
      <c r="K824" s="83" t="e">
        <f>VLOOKUP(Histo!D:D,BDD!B:N,13,FALSE)</f>
        <v>#N/A</v>
      </c>
    </row>
    <row r="825" spans="9:11" x14ac:dyDescent="0.25">
      <c r="I825" s="84" t="e">
        <f>VLOOKUP(Histo!D:D,BDD!B:M,12,FALSE)</f>
        <v>#N/A</v>
      </c>
      <c r="J825" s="84"/>
      <c r="K825" s="83" t="e">
        <f>VLOOKUP(Histo!D:D,BDD!B:N,13,FALSE)</f>
        <v>#N/A</v>
      </c>
    </row>
    <row r="826" spans="9:11" x14ac:dyDescent="0.25">
      <c r="I826" s="84" t="e">
        <f>VLOOKUP(Histo!D:D,BDD!B:M,12,FALSE)</f>
        <v>#N/A</v>
      </c>
      <c r="J826" s="84"/>
      <c r="K826" s="83" t="e">
        <f>VLOOKUP(Histo!D:D,BDD!B:N,13,FALSE)</f>
        <v>#N/A</v>
      </c>
    </row>
    <row r="827" spans="9:11" x14ac:dyDescent="0.25">
      <c r="I827" s="84" t="e">
        <f>VLOOKUP(Histo!D:D,BDD!B:M,12,FALSE)</f>
        <v>#N/A</v>
      </c>
      <c r="J827" s="84"/>
      <c r="K827" s="83" t="e">
        <f>VLOOKUP(Histo!D:D,BDD!B:N,13,FALSE)</f>
        <v>#N/A</v>
      </c>
    </row>
    <row r="828" spans="9:11" x14ac:dyDescent="0.25">
      <c r="I828" s="84" t="e">
        <f>VLOOKUP(Histo!D:D,BDD!B:M,12,FALSE)</f>
        <v>#N/A</v>
      </c>
      <c r="J828" s="84"/>
      <c r="K828" s="83" t="e">
        <f>VLOOKUP(Histo!D:D,BDD!B:N,13,FALSE)</f>
        <v>#N/A</v>
      </c>
    </row>
    <row r="829" spans="9:11" x14ac:dyDescent="0.25">
      <c r="I829" s="84" t="e">
        <f>VLOOKUP(Histo!D:D,BDD!B:M,12,FALSE)</f>
        <v>#N/A</v>
      </c>
      <c r="J829" s="84"/>
      <c r="K829" s="83" t="e">
        <f>VLOOKUP(Histo!D:D,BDD!B:N,13,FALSE)</f>
        <v>#N/A</v>
      </c>
    </row>
    <row r="830" spans="9:11" x14ac:dyDescent="0.25">
      <c r="I830" s="84" t="e">
        <f>VLOOKUP(Histo!D:D,BDD!B:M,12,FALSE)</f>
        <v>#N/A</v>
      </c>
      <c r="J830" s="84"/>
      <c r="K830" s="83" t="e">
        <f>VLOOKUP(Histo!D:D,BDD!B:N,13,FALSE)</f>
        <v>#N/A</v>
      </c>
    </row>
    <row r="831" spans="9:11" x14ac:dyDescent="0.25">
      <c r="I831" s="84" t="e">
        <f>VLOOKUP(Histo!D:D,BDD!B:M,12,FALSE)</f>
        <v>#N/A</v>
      </c>
      <c r="J831" s="84"/>
      <c r="K831" s="83" t="e">
        <f>VLOOKUP(Histo!D:D,BDD!B:N,13,FALSE)</f>
        <v>#N/A</v>
      </c>
    </row>
    <row r="832" spans="9:11" x14ac:dyDescent="0.25">
      <c r="I832" s="84" t="e">
        <f>VLOOKUP(Histo!D:D,BDD!B:M,12,FALSE)</f>
        <v>#N/A</v>
      </c>
      <c r="J832" s="84"/>
      <c r="K832" s="83" t="e">
        <f>VLOOKUP(Histo!D:D,BDD!B:N,13,FALSE)</f>
        <v>#N/A</v>
      </c>
    </row>
    <row r="833" spans="9:11" x14ac:dyDescent="0.25">
      <c r="I833" s="84" t="e">
        <f>VLOOKUP(Histo!D:D,BDD!B:M,12,FALSE)</f>
        <v>#N/A</v>
      </c>
      <c r="J833" s="84"/>
      <c r="K833" s="83" t="e">
        <f>VLOOKUP(Histo!D:D,BDD!B:N,13,FALSE)</f>
        <v>#N/A</v>
      </c>
    </row>
    <row r="834" spans="9:11" x14ac:dyDescent="0.25">
      <c r="I834" s="84" t="e">
        <f>VLOOKUP(Histo!D:D,BDD!B:M,12,FALSE)</f>
        <v>#N/A</v>
      </c>
      <c r="J834" s="84"/>
      <c r="K834" s="83" t="e">
        <f>VLOOKUP(Histo!D:D,BDD!B:N,13,FALSE)</f>
        <v>#N/A</v>
      </c>
    </row>
    <row r="835" spans="9:11" x14ac:dyDescent="0.25">
      <c r="I835" s="84" t="e">
        <f>VLOOKUP(Histo!D:D,BDD!B:M,12,FALSE)</f>
        <v>#N/A</v>
      </c>
      <c r="J835" s="84"/>
      <c r="K835" s="83" t="e">
        <f>VLOOKUP(Histo!D:D,BDD!B:N,13,FALSE)</f>
        <v>#N/A</v>
      </c>
    </row>
    <row r="836" spans="9:11" x14ac:dyDescent="0.25">
      <c r="I836" s="84" t="e">
        <f>VLOOKUP(Histo!D:D,BDD!B:M,12,FALSE)</f>
        <v>#N/A</v>
      </c>
      <c r="J836" s="84"/>
      <c r="K836" s="83" t="e">
        <f>VLOOKUP(Histo!D:D,BDD!B:N,13,FALSE)</f>
        <v>#N/A</v>
      </c>
    </row>
    <row r="837" spans="9:11" x14ac:dyDescent="0.25">
      <c r="I837" s="84" t="e">
        <f>VLOOKUP(Histo!D:D,BDD!B:M,12,FALSE)</f>
        <v>#N/A</v>
      </c>
      <c r="J837" s="84"/>
      <c r="K837" s="83" t="e">
        <f>VLOOKUP(Histo!D:D,BDD!B:N,13,FALSE)</f>
        <v>#N/A</v>
      </c>
    </row>
    <row r="838" spans="9:11" x14ac:dyDescent="0.25">
      <c r="I838" s="84" t="e">
        <f>VLOOKUP(Histo!D:D,BDD!B:M,12,FALSE)</f>
        <v>#N/A</v>
      </c>
      <c r="J838" s="84"/>
      <c r="K838" s="83" t="e">
        <f>VLOOKUP(Histo!D:D,BDD!B:N,13,FALSE)</f>
        <v>#N/A</v>
      </c>
    </row>
    <row r="839" spans="9:11" x14ac:dyDescent="0.25">
      <c r="I839" s="84" t="e">
        <f>VLOOKUP(Histo!D:D,BDD!B:M,12,FALSE)</f>
        <v>#N/A</v>
      </c>
      <c r="J839" s="84"/>
      <c r="K839" s="83" t="e">
        <f>VLOOKUP(Histo!D:D,BDD!B:N,13,FALSE)</f>
        <v>#N/A</v>
      </c>
    </row>
    <row r="840" spans="9:11" x14ac:dyDescent="0.25">
      <c r="I840" s="84" t="e">
        <f>VLOOKUP(Histo!D:D,BDD!B:M,12,FALSE)</f>
        <v>#N/A</v>
      </c>
      <c r="J840" s="84"/>
      <c r="K840" s="83" t="e">
        <f>VLOOKUP(Histo!D:D,BDD!B:N,13,FALSE)</f>
        <v>#N/A</v>
      </c>
    </row>
    <row r="841" spans="9:11" x14ac:dyDescent="0.25">
      <c r="I841" s="84" t="e">
        <f>VLOOKUP(Histo!D:D,BDD!B:M,12,FALSE)</f>
        <v>#N/A</v>
      </c>
      <c r="J841" s="84"/>
      <c r="K841" s="83" t="e">
        <f>VLOOKUP(Histo!D:D,BDD!B:N,13,FALSE)</f>
        <v>#N/A</v>
      </c>
    </row>
    <row r="842" spans="9:11" x14ac:dyDescent="0.25">
      <c r="I842" s="84" t="e">
        <f>VLOOKUP(Histo!D:D,BDD!B:M,12,FALSE)</f>
        <v>#N/A</v>
      </c>
      <c r="J842" s="84"/>
      <c r="K842" s="83" t="e">
        <f>VLOOKUP(Histo!D:D,BDD!B:N,13,FALSE)</f>
        <v>#N/A</v>
      </c>
    </row>
    <row r="843" spans="9:11" x14ac:dyDescent="0.25">
      <c r="I843" s="84" t="e">
        <f>VLOOKUP(Histo!D:D,BDD!B:M,12,FALSE)</f>
        <v>#N/A</v>
      </c>
      <c r="J843" s="84"/>
      <c r="K843" s="83" t="e">
        <f>VLOOKUP(Histo!D:D,BDD!B:N,13,FALSE)</f>
        <v>#N/A</v>
      </c>
    </row>
    <row r="844" spans="9:11" x14ac:dyDescent="0.25">
      <c r="I844" s="84" t="e">
        <f>VLOOKUP(Histo!D:D,BDD!B:M,12,FALSE)</f>
        <v>#N/A</v>
      </c>
      <c r="J844" s="84"/>
      <c r="K844" s="83" t="e">
        <f>VLOOKUP(Histo!D:D,BDD!B:N,13,FALSE)</f>
        <v>#N/A</v>
      </c>
    </row>
    <row r="845" spans="9:11" x14ac:dyDescent="0.25">
      <c r="I845" s="84" t="e">
        <f>VLOOKUP(Histo!D:D,BDD!B:M,12,FALSE)</f>
        <v>#N/A</v>
      </c>
      <c r="J845" s="84"/>
      <c r="K845" s="83" t="e">
        <f>VLOOKUP(Histo!D:D,BDD!B:N,13,FALSE)</f>
        <v>#N/A</v>
      </c>
    </row>
    <row r="846" spans="9:11" x14ac:dyDescent="0.25">
      <c r="I846" s="84" t="e">
        <f>VLOOKUP(Histo!D:D,BDD!B:M,12,FALSE)</f>
        <v>#N/A</v>
      </c>
      <c r="J846" s="84"/>
      <c r="K846" s="83" t="e">
        <f>VLOOKUP(Histo!D:D,BDD!B:N,13,FALSE)</f>
        <v>#N/A</v>
      </c>
    </row>
    <row r="847" spans="9:11" x14ac:dyDescent="0.25">
      <c r="I847" s="84" t="e">
        <f>VLOOKUP(Histo!D:D,BDD!B:M,12,FALSE)</f>
        <v>#N/A</v>
      </c>
      <c r="J847" s="84"/>
      <c r="K847" s="83" t="e">
        <f>VLOOKUP(Histo!D:D,BDD!B:N,13,FALSE)</f>
        <v>#N/A</v>
      </c>
    </row>
    <row r="848" spans="9:11" x14ac:dyDescent="0.25">
      <c r="I848" s="84" t="e">
        <f>VLOOKUP(Histo!D:D,BDD!B:M,12,FALSE)</f>
        <v>#N/A</v>
      </c>
      <c r="J848" s="84"/>
      <c r="K848" s="83" t="e">
        <f>VLOOKUP(Histo!D:D,BDD!B:N,13,FALSE)</f>
        <v>#N/A</v>
      </c>
    </row>
    <row r="849" spans="9:11" x14ac:dyDescent="0.25">
      <c r="I849" s="84" t="e">
        <f>VLOOKUP(Histo!D:D,BDD!B:M,12,FALSE)</f>
        <v>#N/A</v>
      </c>
      <c r="J849" s="84"/>
      <c r="K849" s="83" t="e">
        <f>VLOOKUP(Histo!D:D,BDD!B:N,13,FALSE)</f>
        <v>#N/A</v>
      </c>
    </row>
    <row r="850" spans="9:11" x14ac:dyDescent="0.25">
      <c r="I850" s="84" t="e">
        <f>VLOOKUP(Histo!D:D,BDD!B:M,12,FALSE)</f>
        <v>#N/A</v>
      </c>
      <c r="J850" s="84"/>
      <c r="K850" s="83" t="e">
        <f>VLOOKUP(Histo!D:D,BDD!B:N,13,FALSE)</f>
        <v>#N/A</v>
      </c>
    </row>
    <row r="851" spans="9:11" x14ac:dyDescent="0.25">
      <c r="I851" s="84" t="e">
        <f>VLOOKUP(Histo!D:D,BDD!B:M,12,FALSE)</f>
        <v>#N/A</v>
      </c>
      <c r="J851" s="84"/>
      <c r="K851" s="83" t="e">
        <f>VLOOKUP(Histo!D:D,BDD!B:N,13,FALSE)</f>
        <v>#N/A</v>
      </c>
    </row>
    <row r="852" spans="9:11" x14ac:dyDescent="0.25">
      <c r="I852" s="84" t="e">
        <f>VLOOKUP(Histo!D:D,BDD!B:M,12,FALSE)</f>
        <v>#N/A</v>
      </c>
      <c r="J852" s="84"/>
      <c r="K852" s="83" t="e">
        <f>VLOOKUP(Histo!D:D,BDD!B:N,13,FALSE)</f>
        <v>#N/A</v>
      </c>
    </row>
    <row r="853" spans="9:11" x14ac:dyDescent="0.25">
      <c r="I853" s="84" t="e">
        <f>VLOOKUP(Histo!D:D,BDD!B:M,12,FALSE)</f>
        <v>#N/A</v>
      </c>
      <c r="J853" s="84"/>
      <c r="K853" s="83" t="e">
        <f>VLOOKUP(Histo!D:D,BDD!B:N,13,FALSE)</f>
        <v>#N/A</v>
      </c>
    </row>
    <row r="854" spans="9:11" x14ac:dyDescent="0.25">
      <c r="I854" s="84" t="e">
        <f>VLOOKUP(Histo!D:D,BDD!B:M,12,FALSE)</f>
        <v>#N/A</v>
      </c>
      <c r="J854" s="84"/>
      <c r="K854" s="83" t="e">
        <f>VLOOKUP(Histo!D:D,BDD!B:N,13,FALSE)</f>
        <v>#N/A</v>
      </c>
    </row>
    <row r="855" spans="9:11" x14ac:dyDescent="0.25">
      <c r="I855" s="84" t="e">
        <f>VLOOKUP(Histo!D:D,BDD!B:M,12,FALSE)</f>
        <v>#N/A</v>
      </c>
      <c r="J855" s="84"/>
      <c r="K855" s="83" t="e">
        <f>VLOOKUP(Histo!D:D,BDD!B:N,13,FALSE)</f>
        <v>#N/A</v>
      </c>
    </row>
    <row r="856" spans="9:11" x14ac:dyDescent="0.25">
      <c r="I856" s="84" t="e">
        <f>VLOOKUP(Histo!D:D,BDD!B:M,12,FALSE)</f>
        <v>#N/A</v>
      </c>
      <c r="J856" s="84"/>
      <c r="K856" s="83" t="e">
        <f>VLOOKUP(Histo!D:D,BDD!B:N,13,FALSE)</f>
        <v>#N/A</v>
      </c>
    </row>
    <row r="857" spans="9:11" x14ac:dyDescent="0.25">
      <c r="I857" s="84" t="e">
        <f>VLOOKUP(Histo!D:D,BDD!B:M,12,FALSE)</f>
        <v>#N/A</v>
      </c>
      <c r="J857" s="84"/>
      <c r="K857" s="83" t="e">
        <f>VLOOKUP(Histo!D:D,BDD!B:N,13,FALSE)</f>
        <v>#N/A</v>
      </c>
    </row>
    <row r="858" spans="9:11" x14ac:dyDescent="0.25">
      <c r="I858" s="84" t="e">
        <f>VLOOKUP(Histo!D:D,BDD!B:M,12,FALSE)</f>
        <v>#N/A</v>
      </c>
      <c r="J858" s="84"/>
      <c r="K858" s="83" t="e">
        <f>VLOOKUP(Histo!D:D,BDD!B:N,13,FALSE)</f>
        <v>#N/A</v>
      </c>
    </row>
    <row r="859" spans="9:11" x14ac:dyDescent="0.25">
      <c r="I859" s="84" t="e">
        <f>VLOOKUP(Histo!D:D,BDD!B:M,12,FALSE)</f>
        <v>#N/A</v>
      </c>
      <c r="J859" s="84"/>
      <c r="K859" s="83" t="e">
        <f>VLOOKUP(Histo!D:D,BDD!B:N,13,FALSE)</f>
        <v>#N/A</v>
      </c>
    </row>
    <row r="860" spans="9:11" x14ac:dyDescent="0.25">
      <c r="I860" s="84" t="e">
        <f>VLOOKUP(Histo!D:D,BDD!B:M,12,FALSE)</f>
        <v>#N/A</v>
      </c>
      <c r="J860" s="84"/>
      <c r="K860" s="83" t="e">
        <f>VLOOKUP(Histo!D:D,BDD!B:N,13,FALSE)</f>
        <v>#N/A</v>
      </c>
    </row>
    <row r="861" spans="9:11" x14ac:dyDescent="0.25">
      <c r="I861" s="84" t="e">
        <f>VLOOKUP(Histo!D:D,BDD!B:M,12,FALSE)</f>
        <v>#N/A</v>
      </c>
      <c r="J861" s="84"/>
      <c r="K861" s="83" t="e">
        <f>VLOOKUP(Histo!D:D,BDD!B:N,13,FALSE)</f>
        <v>#N/A</v>
      </c>
    </row>
    <row r="862" spans="9:11" x14ac:dyDescent="0.25">
      <c r="I862" s="84" t="e">
        <f>VLOOKUP(Histo!D:D,BDD!B:M,12,FALSE)</f>
        <v>#N/A</v>
      </c>
      <c r="J862" s="84"/>
      <c r="K862" s="83" t="e">
        <f>VLOOKUP(Histo!D:D,BDD!B:N,13,FALSE)</f>
        <v>#N/A</v>
      </c>
    </row>
    <row r="863" spans="9:11" x14ac:dyDescent="0.25">
      <c r="I863" s="84" t="e">
        <f>VLOOKUP(Histo!D:D,BDD!B:M,12,FALSE)</f>
        <v>#N/A</v>
      </c>
      <c r="J863" s="84"/>
      <c r="K863" s="83" t="e">
        <f>VLOOKUP(Histo!D:D,BDD!B:N,13,FALSE)</f>
        <v>#N/A</v>
      </c>
    </row>
    <row r="864" spans="9:11" x14ac:dyDescent="0.25">
      <c r="I864" s="84" t="e">
        <f>VLOOKUP(Histo!D:D,BDD!B:M,12,FALSE)</f>
        <v>#N/A</v>
      </c>
      <c r="J864" s="84"/>
      <c r="K864" s="83" t="e">
        <f>VLOOKUP(Histo!D:D,BDD!B:N,13,FALSE)</f>
        <v>#N/A</v>
      </c>
    </row>
    <row r="865" spans="9:11" x14ac:dyDescent="0.25">
      <c r="I865" s="84" t="e">
        <f>VLOOKUP(Histo!D:D,BDD!B:M,12,FALSE)</f>
        <v>#N/A</v>
      </c>
      <c r="J865" s="84"/>
      <c r="K865" s="83" t="e">
        <f>VLOOKUP(Histo!D:D,BDD!B:N,13,FALSE)</f>
        <v>#N/A</v>
      </c>
    </row>
    <row r="866" spans="9:11" x14ac:dyDescent="0.25">
      <c r="I866" s="84" t="e">
        <f>VLOOKUP(Histo!D:D,BDD!B:M,12,FALSE)</f>
        <v>#N/A</v>
      </c>
      <c r="J866" s="84"/>
      <c r="K866" s="83" t="e">
        <f>VLOOKUP(Histo!D:D,BDD!B:N,13,FALSE)</f>
        <v>#N/A</v>
      </c>
    </row>
    <row r="867" spans="9:11" x14ac:dyDescent="0.25">
      <c r="I867" s="84" t="e">
        <f>VLOOKUP(Histo!D:D,BDD!B:M,12,FALSE)</f>
        <v>#N/A</v>
      </c>
      <c r="J867" s="84"/>
      <c r="K867" s="83" t="e">
        <f>VLOOKUP(Histo!D:D,BDD!B:N,13,FALSE)</f>
        <v>#N/A</v>
      </c>
    </row>
    <row r="868" spans="9:11" x14ac:dyDescent="0.25">
      <c r="I868" s="84" t="e">
        <f>VLOOKUP(Histo!D:D,BDD!B:M,12,FALSE)</f>
        <v>#N/A</v>
      </c>
      <c r="J868" s="84"/>
      <c r="K868" s="83" t="e">
        <f>VLOOKUP(Histo!D:D,BDD!B:N,13,FALSE)</f>
        <v>#N/A</v>
      </c>
    </row>
    <row r="869" spans="9:11" x14ac:dyDescent="0.25">
      <c r="I869" s="84" t="e">
        <f>VLOOKUP(Histo!D:D,BDD!B:M,12,FALSE)</f>
        <v>#N/A</v>
      </c>
      <c r="J869" s="84"/>
      <c r="K869" s="83" t="e">
        <f>VLOOKUP(Histo!D:D,BDD!B:N,13,FALSE)</f>
        <v>#N/A</v>
      </c>
    </row>
    <row r="870" spans="9:11" x14ac:dyDescent="0.25">
      <c r="I870" s="84" t="e">
        <f>VLOOKUP(Histo!D:D,BDD!B:M,12,FALSE)</f>
        <v>#N/A</v>
      </c>
      <c r="J870" s="84"/>
      <c r="K870" s="83" t="e">
        <f>VLOOKUP(Histo!D:D,BDD!B:N,13,FALSE)</f>
        <v>#N/A</v>
      </c>
    </row>
    <row r="871" spans="9:11" x14ac:dyDescent="0.25">
      <c r="I871" s="84" t="e">
        <f>VLOOKUP(Histo!D:D,BDD!B:M,12,FALSE)</f>
        <v>#N/A</v>
      </c>
      <c r="J871" s="84"/>
      <c r="K871" s="83" t="e">
        <f>VLOOKUP(Histo!D:D,BDD!B:N,13,FALSE)</f>
        <v>#N/A</v>
      </c>
    </row>
    <row r="872" spans="9:11" x14ac:dyDescent="0.25">
      <c r="I872" s="84" t="e">
        <f>VLOOKUP(Histo!D:D,BDD!B:M,12,FALSE)</f>
        <v>#N/A</v>
      </c>
      <c r="J872" s="84"/>
      <c r="K872" s="83" t="e">
        <f>VLOOKUP(Histo!D:D,BDD!B:N,13,FALSE)</f>
        <v>#N/A</v>
      </c>
    </row>
    <row r="873" spans="9:11" x14ac:dyDescent="0.25">
      <c r="I873" s="84" t="e">
        <f>VLOOKUP(Histo!D:D,BDD!B:M,12,FALSE)</f>
        <v>#N/A</v>
      </c>
      <c r="J873" s="84"/>
      <c r="K873" s="83" t="e">
        <f>VLOOKUP(Histo!D:D,BDD!B:N,13,FALSE)</f>
        <v>#N/A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tabColor rgb="FFFF0000"/>
  </sheetPr>
  <dimension ref="A1"/>
  <sheetViews>
    <sheetView workbookViewId="0">
      <selection activeCell="E26" sqref="E26"/>
    </sheetView>
  </sheetViews>
  <sheetFormatPr baseColWidth="10" defaultRowHeight="13.8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307F00-4687-4C50-AF08-F44E6DF1F2C0}">
  <sheetPr codeName="Feuil14"/>
  <dimension ref="A1:J74"/>
  <sheetViews>
    <sheetView tabSelected="1" workbookViewId="0">
      <selection activeCell="F74" sqref="F74"/>
    </sheetView>
  </sheetViews>
  <sheetFormatPr baseColWidth="10" defaultRowHeight="13.8" x14ac:dyDescent="0.25"/>
  <cols>
    <col min="1" max="1" width="12.69921875" style="48" bestFit="1" customWidth="1"/>
    <col min="2" max="2" width="4.8984375" bestFit="1" customWidth="1"/>
    <col min="3" max="3" width="11.8984375" bestFit="1" customWidth="1"/>
    <col min="4" max="4" width="10.5" bestFit="1" customWidth="1"/>
    <col min="10" max="10" width="14.19921875" bestFit="1" customWidth="1"/>
  </cols>
  <sheetData>
    <row r="1" spans="1:10" x14ac:dyDescent="0.25">
      <c r="A1" s="175" t="s">
        <v>176</v>
      </c>
      <c r="B1" s="175"/>
      <c r="C1" s="175"/>
      <c r="D1" s="175"/>
    </row>
    <row r="2" spans="1:10" ht="14.4" thickBot="1" x14ac:dyDescent="0.3">
      <c r="A2" s="175"/>
      <c r="B2" s="175"/>
      <c r="C2" s="175"/>
      <c r="D2" s="175"/>
    </row>
    <row r="3" spans="1:10" x14ac:dyDescent="0.25">
      <c r="A3" s="159" t="s">
        <v>175</v>
      </c>
      <c r="B3" s="140"/>
      <c r="C3" s="160" t="s">
        <v>4</v>
      </c>
      <c r="D3" s="161">
        <f ca="1">TODAY()</f>
        <v>44344</v>
      </c>
      <c r="J3" s="8"/>
    </row>
    <row r="4" spans="1:10" x14ac:dyDescent="0.25">
      <c r="A4" s="147"/>
      <c r="B4" s="92"/>
      <c r="C4" s="92" t="s">
        <v>179</v>
      </c>
      <c r="D4" s="152">
        <f>D74</f>
        <v>1</v>
      </c>
    </row>
    <row r="5" spans="1:10" x14ac:dyDescent="0.25">
      <c r="A5" s="141"/>
      <c r="B5" s="92"/>
      <c r="C5" s="92"/>
      <c r="D5" s="142"/>
      <c r="F5" t="s">
        <v>189</v>
      </c>
    </row>
    <row r="6" spans="1:10" x14ac:dyDescent="0.25">
      <c r="A6" s="141"/>
      <c r="B6" s="91"/>
      <c r="C6" s="138"/>
      <c r="D6" s="143"/>
      <c r="J6" s="8"/>
    </row>
    <row r="7" spans="1:10" x14ac:dyDescent="0.25">
      <c r="A7" s="144"/>
      <c r="B7" s="91"/>
      <c r="C7" s="91"/>
      <c r="D7" s="145"/>
    </row>
    <row r="8" spans="1:10" x14ac:dyDescent="0.25">
      <c r="A8" s="146" t="s">
        <v>180</v>
      </c>
      <c r="B8" s="91"/>
      <c r="C8" s="92" t="s">
        <v>62</v>
      </c>
      <c r="D8" s="151" t="s">
        <v>174</v>
      </c>
      <c r="E8" s="122"/>
    </row>
    <row r="9" spans="1:10" x14ac:dyDescent="0.25">
      <c r="A9" s="144" t="s">
        <v>181</v>
      </c>
      <c r="B9" s="91"/>
      <c r="C9" s="122" t="s">
        <v>120</v>
      </c>
      <c r="D9" s="150">
        <v>44341</v>
      </c>
    </row>
    <row r="10" spans="1:10" x14ac:dyDescent="0.25">
      <c r="A10" s="144" t="s">
        <v>177</v>
      </c>
      <c r="B10" s="91"/>
      <c r="C10" s="139" t="s">
        <v>55</v>
      </c>
      <c r="D10" s="150">
        <v>44344</v>
      </c>
    </row>
    <row r="11" spans="1:10" x14ac:dyDescent="0.25">
      <c r="A11" s="144" t="s">
        <v>178</v>
      </c>
      <c r="B11" s="91"/>
      <c r="C11" s="91"/>
      <c r="D11" s="145"/>
    </row>
    <row r="12" spans="1:10" x14ac:dyDescent="0.25">
      <c r="A12" s="144" t="s">
        <v>182</v>
      </c>
      <c r="B12" s="91"/>
      <c r="C12" s="91"/>
      <c r="D12" s="145"/>
    </row>
    <row r="13" spans="1:10" x14ac:dyDescent="0.25">
      <c r="A13" s="144" t="s">
        <v>183</v>
      </c>
      <c r="B13" s="91"/>
      <c r="C13" s="91"/>
      <c r="D13" s="145"/>
    </row>
    <row r="14" spans="1:10" x14ac:dyDescent="0.25">
      <c r="A14" s="144" t="s">
        <v>184</v>
      </c>
      <c r="B14" s="91"/>
      <c r="C14" s="91"/>
      <c r="D14" s="145"/>
    </row>
    <row r="15" spans="1:10" x14ac:dyDescent="0.25">
      <c r="A15" s="147"/>
      <c r="B15" s="92"/>
      <c r="C15" s="92"/>
      <c r="D15" s="142"/>
    </row>
    <row r="16" spans="1:10" x14ac:dyDescent="0.25">
      <c r="A16" s="135" t="s">
        <v>3</v>
      </c>
      <c r="B16" s="134" t="s">
        <v>121</v>
      </c>
      <c r="C16" s="134" t="s">
        <v>63</v>
      </c>
      <c r="D16" s="136" t="s">
        <v>136</v>
      </c>
    </row>
    <row r="17" spans="1:4" hidden="1" x14ac:dyDescent="0.25">
      <c r="A17" s="158" t="s">
        <v>19</v>
      </c>
      <c r="B17" s="23">
        <f>IFERROR(SUMIFS(Histo!C:C,Histo!A:A,"&gt;="&amp;$D$9,Histo!A:A,"&lt;="&amp;$D$10,Histo!B:B,Facture!$D$8,Histo!D:D,Facture!A17),"")</f>
        <v>0</v>
      </c>
      <c r="C17" s="14">
        <f>BDD!C2</f>
        <v>40</v>
      </c>
      <c r="D17" s="119">
        <f t="shared" ref="D17:D48" si="0">B17*C17</f>
        <v>0</v>
      </c>
    </row>
    <row r="18" spans="1:4" hidden="1" x14ac:dyDescent="0.25">
      <c r="A18" s="158" t="s">
        <v>80</v>
      </c>
      <c r="B18" s="23">
        <f>IFERROR(SUMIFS(Histo!C:C,Histo!A:A,"&gt;="&amp;$D$9,Histo!A:A,"&lt;="&amp;$D$10,Histo!B:B,Facture!$D$8,Histo!D:D,Facture!A18),"")</f>
        <v>0</v>
      </c>
      <c r="C18" s="14">
        <f>BDD!C3</f>
        <v>37</v>
      </c>
      <c r="D18" s="119">
        <f t="shared" si="0"/>
        <v>0</v>
      </c>
    </row>
    <row r="19" spans="1:4" hidden="1" x14ac:dyDescent="0.25">
      <c r="A19" s="158" t="s">
        <v>83</v>
      </c>
      <c r="B19" s="23">
        <f>IFERROR(SUMIFS(Histo!C:C,Histo!A:A,"&gt;="&amp;$D$9,Histo!A:A,"&lt;="&amp;$D$10,Histo!B:B,Facture!$D$8,Histo!D:D,Facture!A19),"")</f>
        <v>0</v>
      </c>
      <c r="C19" s="14">
        <f>BDD!C4</f>
        <v>37</v>
      </c>
      <c r="D19" s="119">
        <f t="shared" si="0"/>
        <v>0</v>
      </c>
    </row>
    <row r="20" spans="1:4" hidden="1" x14ac:dyDescent="0.25">
      <c r="A20" s="158" t="s">
        <v>81</v>
      </c>
      <c r="B20" s="23">
        <f>IFERROR(SUMIFS(Histo!C:C,Histo!A:A,"&gt;="&amp;$D$9,Histo!A:A,"&lt;="&amp;$D$10,Histo!B:B,Facture!$D$8,Histo!D:D,Facture!A20),"")</f>
        <v>0</v>
      </c>
      <c r="C20" s="14">
        <f>BDD!C5</f>
        <v>25</v>
      </c>
      <c r="D20" s="119">
        <f t="shared" si="0"/>
        <v>0</v>
      </c>
    </row>
    <row r="21" spans="1:4" hidden="1" x14ac:dyDescent="0.25">
      <c r="A21" s="158" t="s">
        <v>82</v>
      </c>
      <c r="B21" s="23">
        <f>IFERROR(SUMIFS(Histo!C:C,Histo!A:A,"&gt;="&amp;$D$9,Histo!A:A,"&lt;="&amp;$D$10,Histo!B:B,Facture!$D$8,Histo!D:D,Facture!A21),"")</f>
        <v>0</v>
      </c>
      <c r="C21" s="14">
        <f>BDD!C6</f>
        <v>15</v>
      </c>
      <c r="D21" s="119">
        <f t="shared" si="0"/>
        <v>0</v>
      </c>
    </row>
    <row r="22" spans="1:4" hidden="1" x14ac:dyDescent="0.25">
      <c r="A22" s="158" t="s">
        <v>64</v>
      </c>
      <c r="B22" s="23">
        <f>IFERROR(SUMIFS(Histo!C:C,Histo!A:A,"&gt;="&amp;$D$9,Histo!A:A,"&lt;="&amp;$D$10,Histo!B:B,Facture!$D$8,Histo!D:D,Facture!A22),"")</f>
        <v>0</v>
      </c>
      <c r="C22" s="14">
        <f>BDD!C7</f>
        <v>15</v>
      </c>
      <c r="D22" s="119">
        <f t="shared" si="0"/>
        <v>0</v>
      </c>
    </row>
    <row r="23" spans="1:4" hidden="1" x14ac:dyDescent="0.25">
      <c r="A23" s="158" t="s">
        <v>65</v>
      </c>
      <c r="B23" s="23">
        <f>IFERROR(SUMIFS(Histo!C:C,Histo!A:A,"&gt;="&amp;$D$9,Histo!A:A,"&lt;="&amp;$D$10,Histo!B:B,Facture!$D$8,Histo!D:D,Facture!A23),"")</f>
        <v>0</v>
      </c>
      <c r="C23" s="14">
        <f>BDD!C8</f>
        <v>10</v>
      </c>
      <c r="D23" s="119">
        <f t="shared" si="0"/>
        <v>0</v>
      </c>
    </row>
    <row r="24" spans="1:4" hidden="1" x14ac:dyDescent="0.25">
      <c r="A24" s="158" t="s">
        <v>66</v>
      </c>
      <c r="B24" s="23">
        <f>IFERROR(SUMIFS(Histo!C:C,Histo!A:A,"&gt;="&amp;$D$9,Histo!A:A,"&lt;="&amp;$D$10,Histo!B:B,Facture!$D$8,Histo!D:D,Facture!A24),"")</f>
        <v>0</v>
      </c>
      <c r="C24" s="14">
        <f>BDD!C9</f>
        <v>5</v>
      </c>
      <c r="D24" s="119">
        <f t="shared" si="0"/>
        <v>0</v>
      </c>
    </row>
    <row r="25" spans="1:4" hidden="1" x14ac:dyDescent="0.25">
      <c r="A25" s="158" t="s">
        <v>67</v>
      </c>
      <c r="B25" s="23">
        <f>IFERROR(SUMIFS(Histo!C:C,Histo!A:A,"&gt;="&amp;$D$9,Histo!A:A,"&lt;="&amp;$D$10,Histo!B:B,Facture!$D$8,Histo!D:D,Facture!A25),"")</f>
        <v>0</v>
      </c>
      <c r="C25" s="14">
        <f>BDD!C10</f>
        <v>8</v>
      </c>
      <c r="D25" s="119">
        <f t="shared" si="0"/>
        <v>0</v>
      </c>
    </row>
    <row r="26" spans="1:4" hidden="1" x14ac:dyDescent="0.25">
      <c r="A26" s="158" t="s">
        <v>68</v>
      </c>
      <c r="B26" s="23">
        <f>IFERROR(SUMIFS(Histo!C:C,Histo!A:A,"&gt;="&amp;$D$9,Histo!A:A,"&lt;="&amp;$D$10,Histo!B:B,Facture!$D$8,Histo!D:D,Facture!A26),"")</f>
        <v>0</v>
      </c>
      <c r="C26" s="14">
        <f>BDD!C11</f>
        <v>9</v>
      </c>
      <c r="D26" s="119">
        <f t="shared" si="0"/>
        <v>0</v>
      </c>
    </row>
    <row r="27" spans="1:4" hidden="1" x14ac:dyDescent="0.25">
      <c r="A27" s="158" t="s">
        <v>84</v>
      </c>
      <c r="B27" s="23">
        <f>IFERROR(SUMIFS(Histo!C:C,Histo!A:A,"&gt;="&amp;$D$9,Histo!A:A,"&lt;="&amp;$D$10,Histo!B:B,Facture!$D$8,Histo!D:D,Facture!A27),"")</f>
        <v>0</v>
      </c>
      <c r="C27" s="14">
        <f>BDD!C12</f>
        <v>10</v>
      </c>
      <c r="D27" s="119">
        <f t="shared" si="0"/>
        <v>0</v>
      </c>
    </row>
    <row r="28" spans="1:4" hidden="1" x14ac:dyDescent="0.25">
      <c r="A28" s="158" t="s">
        <v>69</v>
      </c>
      <c r="B28" s="23">
        <f>IFERROR(SUMIFS(Histo!C:C,Histo!A:A,"&gt;="&amp;$D$9,Histo!A:A,"&lt;="&amp;$D$10,Histo!B:B,Facture!$D$8,Histo!D:D,Facture!A28),"")</f>
        <v>0</v>
      </c>
      <c r="C28" s="14">
        <f>BDD!C13</f>
        <v>11</v>
      </c>
      <c r="D28" s="119">
        <f t="shared" si="0"/>
        <v>0</v>
      </c>
    </row>
    <row r="29" spans="1:4" hidden="1" x14ac:dyDescent="0.25">
      <c r="A29" s="158" t="s">
        <v>70</v>
      </c>
      <c r="B29" s="23">
        <f>IFERROR(SUMIFS(Histo!C:C,Histo!A:A,"&gt;="&amp;$D$9,Histo!A:A,"&lt;="&amp;$D$10,Histo!B:B,Facture!$D$8,Histo!D:D,Facture!A29),"")</f>
        <v>0</v>
      </c>
      <c r="C29" s="14">
        <f>BDD!C14</f>
        <v>12</v>
      </c>
      <c r="D29" s="119">
        <f t="shared" si="0"/>
        <v>0</v>
      </c>
    </row>
    <row r="30" spans="1:4" hidden="1" x14ac:dyDescent="0.25">
      <c r="A30" s="158" t="s">
        <v>71</v>
      </c>
      <c r="B30" s="23">
        <f>IFERROR(SUMIFS(Histo!C:C,Histo!A:A,"&gt;="&amp;$D$9,Histo!A:A,"&lt;="&amp;$D$10,Histo!B:B,Facture!$D$8,Histo!D:D,Facture!A30),"")</f>
        <v>0</v>
      </c>
      <c r="C30" s="14">
        <f>BDD!C15</f>
        <v>13</v>
      </c>
      <c r="D30" s="119">
        <f t="shared" si="0"/>
        <v>0</v>
      </c>
    </row>
    <row r="31" spans="1:4" hidden="1" x14ac:dyDescent="0.25">
      <c r="A31" s="158" t="s">
        <v>72</v>
      </c>
      <c r="B31" s="23">
        <f>IFERROR(SUMIFS(Histo!C:C,Histo!A:A,"&gt;="&amp;$D$9,Histo!A:A,"&lt;="&amp;$D$10,Histo!B:B,Facture!$D$8,Histo!D:D,Facture!A31),"")</f>
        <v>0</v>
      </c>
      <c r="C31" s="14">
        <f>BDD!C16</f>
        <v>14</v>
      </c>
      <c r="D31" s="119">
        <f t="shared" si="0"/>
        <v>0</v>
      </c>
    </row>
    <row r="32" spans="1:4" hidden="1" x14ac:dyDescent="0.25">
      <c r="A32" s="158" t="s">
        <v>88</v>
      </c>
      <c r="B32" s="23">
        <f>IFERROR(SUMIFS(Histo!C:C,Histo!A:A,"&gt;="&amp;$D$9,Histo!A:A,"&lt;="&amp;$D$10,Histo!B:B,Facture!$D$8,Histo!D:D,Facture!A32),"")</f>
        <v>0</v>
      </c>
      <c r="C32" s="14">
        <f>BDD!C17</f>
        <v>15</v>
      </c>
      <c r="D32" s="119">
        <f t="shared" si="0"/>
        <v>0</v>
      </c>
    </row>
    <row r="33" spans="1:4" hidden="1" x14ac:dyDescent="0.25">
      <c r="A33" s="158" t="s">
        <v>89</v>
      </c>
      <c r="B33" s="23">
        <f>IFERROR(SUMIFS(Histo!C:C,Histo!A:A,"&gt;="&amp;$D$9,Histo!A:A,"&lt;="&amp;$D$10,Histo!B:B,Facture!$D$8,Histo!D:D,Facture!A33),"")</f>
        <v>0</v>
      </c>
      <c r="C33" s="14">
        <f>BDD!C18</f>
        <v>16</v>
      </c>
      <c r="D33" s="119">
        <f t="shared" si="0"/>
        <v>0</v>
      </c>
    </row>
    <row r="34" spans="1:4" hidden="1" x14ac:dyDescent="0.25">
      <c r="A34" s="158" t="s">
        <v>90</v>
      </c>
      <c r="B34" s="23">
        <f>IFERROR(SUMIFS(Histo!C:C,Histo!A:A,"&gt;="&amp;$D$9,Histo!A:A,"&lt;="&amp;$D$10,Histo!B:B,Facture!$D$8,Histo!D:D,Facture!A34),"")</f>
        <v>0</v>
      </c>
      <c r="C34" s="14">
        <f>BDD!C19</f>
        <v>17</v>
      </c>
      <c r="D34" s="119">
        <f t="shared" si="0"/>
        <v>0</v>
      </c>
    </row>
    <row r="35" spans="1:4" hidden="1" x14ac:dyDescent="0.25">
      <c r="A35" s="158" t="s">
        <v>73</v>
      </c>
      <c r="B35" s="23">
        <f>IFERROR(SUMIFS(Histo!C:C,Histo!A:A,"&gt;="&amp;$D$9,Histo!A:A,"&lt;="&amp;$D$10,Histo!B:B,Facture!$D$8,Histo!D:D,Facture!A35),"")</f>
        <v>0</v>
      </c>
      <c r="C35" s="14">
        <f>BDD!C20</f>
        <v>18</v>
      </c>
      <c r="D35" s="119">
        <f t="shared" si="0"/>
        <v>0</v>
      </c>
    </row>
    <row r="36" spans="1:4" hidden="1" x14ac:dyDescent="0.25">
      <c r="A36" s="158" t="s">
        <v>85</v>
      </c>
      <c r="B36" s="23">
        <f>IFERROR(SUMIFS(Histo!C:C,Histo!A:A,"&gt;="&amp;$D$9,Histo!A:A,"&lt;="&amp;$D$10,Histo!B:B,Facture!$D$8,Histo!D:D,Facture!A36),"")</f>
        <v>0</v>
      </c>
      <c r="C36" s="14">
        <f>BDD!C21</f>
        <v>19</v>
      </c>
      <c r="D36" s="119">
        <f t="shared" si="0"/>
        <v>0</v>
      </c>
    </row>
    <row r="37" spans="1:4" hidden="1" x14ac:dyDescent="0.25">
      <c r="A37" s="158" t="s">
        <v>86</v>
      </c>
      <c r="B37" s="23">
        <f>IFERROR(SUMIFS(Histo!C:C,Histo!A:A,"&gt;="&amp;$D$9,Histo!A:A,"&lt;="&amp;$D$10,Histo!B:B,Facture!$D$8,Histo!D:D,Facture!A37),"")</f>
        <v>0</v>
      </c>
      <c r="C37" s="14">
        <f>BDD!C22</f>
        <v>20</v>
      </c>
      <c r="D37" s="119">
        <f t="shared" si="0"/>
        <v>0</v>
      </c>
    </row>
    <row r="38" spans="1:4" x14ac:dyDescent="0.25">
      <c r="A38" s="158" t="s">
        <v>87</v>
      </c>
      <c r="B38" s="23">
        <f>IFERROR(SUMIFS(Histo!C:C,Histo!A:A,"&gt;="&amp;$D$9,Histo!A:A,"&lt;="&amp;$D$10,Histo!B:B,Facture!$D$8,Histo!D:D,Facture!A38),"")</f>
        <v>5</v>
      </c>
      <c r="C38" s="14">
        <f>BDD!C23</f>
        <v>21</v>
      </c>
      <c r="D38" s="119">
        <f t="shared" si="0"/>
        <v>105</v>
      </c>
    </row>
    <row r="39" spans="1:4" hidden="1" x14ac:dyDescent="0.25">
      <c r="A39" s="158" t="s">
        <v>74</v>
      </c>
      <c r="B39" s="23">
        <f>IFERROR(SUMIFS(Histo!C:C,Histo!A:A,"&gt;="&amp;$D$9,Histo!A:A,"&lt;="&amp;$D$10,Histo!B:B,Facture!$D$8,Histo!D:D,Facture!A39),"")</f>
        <v>0</v>
      </c>
      <c r="C39" s="14">
        <f>BDD!C24</f>
        <v>22</v>
      </c>
      <c r="D39" s="119">
        <f t="shared" si="0"/>
        <v>0</v>
      </c>
    </row>
    <row r="40" spans="1:4" hidden="1" x14ac:dyDescent="0.25">
      <c r="A40" s="158" t="s">
        <v>75</v>
      </c>
      <c r="B40" s="23">
        <f>IFERROR(SUMIFS(Histo!C:C,Histo!A:A,"&gt;="&amp;$D$9,Histo!A:A,"&lt;="&amp;$D$10,Histo!B:B,Facture!$D$8,Histo!D:D,Facture!A40),"")</f>
        <v>0</v>
      </c>
      <c r="C40" s="14">
        <f>BDD!C25</f>
        <v>23</v>
      </c>
      <c r="D40" s="119">
        <f t="shared" si="0"/>
        <v>0</v>
      </c>
    </row>
    <row r="41" spans="1:4" hidden="1" x14ac:dyDescent="0.25">
      <c r="A41" s="158" t="s">
        <v>91</v>
      </c>
      <c r="B41" s="23">
        <f>IFERROR(SUMIFS(Histo!C:C,Histo!A:A,"&gt;="&amp;$D$9,Histo!A:A,"&lt;="&amp;$D$10,Histo!B:B,Facture!$D$8,Histo!D:D,Facture!A41),"")</f>
        <v>0</v>
      </c>
      <c r="C41" s="14">
        <f>BDD!C26</f>
        <v>24</v>
      </c>
      <c r="D41" s="119">
        <f t="shared" si="0"/>
        <v>0</v>
      </c>
    </row>
    <row r="42" spans="1:4" hidden="1" x14ac:dyDescent="0.25">
      <c r="A42" s="158" t="s">
        <v>92</v>
      </c>
      <c r="B42" s="23">
        <f>IFERROR(SUMIFS(Histo!C:C,Histo!A:A,"&gt;="&amp;$D$9,Histo!A:A,"&lt;="&amp;$D$10,Histo!B:B,Facture!$D$8,Histo!D:D,Facture!A42),"")</f>
        <v>0</v>
      </c>
      <c r="C42" s="14">
        <f>BDD!C27</f>
        <v>25</v>
      </c>
      <c r="D42" s="119">
        <f t="shared" si="0"/>
        <v>0</v>
      </c>
    </row>
    <row r="43" spans="1:4" hidden="1" x14ac:dyDescent="0.25">
      <c r="A43" s="158" t="s">
        <v>93</v>
      </c>
      <c r="B43" s="23">
        <f>IFERROR(SUMIFS(Histo!C:C,Histo!A:A,"&gt;="&amp;$D$9,Histo!A:A,"&lt;="&amp;$D$10,Histo!B:B,Facture!$D$8,Histo!D:D,Facture!A43),"")</f>
        <v>0</v>
      </c>
      <c r="C43" s="14">
        <f>BDD!C28</f>
        <v>26</v>
      </c>
      <c r="D43" s="119">
        <f t="shared" si="0"/>
        <v>0</v>
      </c>
    </row>
    <row r="44" spans="1:4" hidden="1" x14ac:dyDescent="0.25">
      <c r="A44" s="158" t="s">
        <v>94</v>
      </c>
      <c r="B44" s="23">
        <f>IFERROR(SUMIFS(Histo!C:C,Histo!A:A,"&gt;="&amp;$D$9,Histo!A:A,"&lt;="&amp;$D$10,Histo!B:B,Facture!$D$8,Histo!D:D,Facture!A44),"")</f>
        <v>0</v>
      </c>
      <c r="C44" s="14">
        <f>BDD!C29</f>
        <v>27</v>
      </c>
      <c r="D44" s="119">
        <f t="shared" si="0"/>
        <v>0</v>
      </c>
    </row>
    <row r="45" spans="1:4" hidden="1" x14ac:dyDescent="0.25">
      <c r="A45" s="158" t="s">
        <v>95</v>
      </c>
      <c r="B45" s="23">
        <f>IFERROR(SUMIFS(Histo!C:C,Histo!A:A,"&gt;="&amp;$D$9,Histo!A:A,"&lt;="&amp;$D$10,Histo!B:B,Facture!$D$8,Histo!D:D,Facture!A45),"")</f>
        <v>0</v>
      </c>
      <c r="C45" s="14">
        <f>BDD!C30</f>
        <v>28</v>
      </c>
      <c r="D45" s="119">
        <f t="shared" si="0"/>
        <v>0</v>
      </c>
    </row>
    <row r="46" spans="1:4" hidden="1" x14ac:dyDescent="0.25">
      <c r="A46" s="158" t="s">
        <v>96</v>
      </c>
      <c r="B46" s="23">
        <f>IFERROR(SUMIFS(Histo!C:C,Histo!A:A,"&gt;="&amp;$D$9,Histo!A:A,"&lt;="&amp;$D$10,Histo!B:B,Facture!$D$8,Histo!D:D,Facture!A46),"")</f>
        <v>0</v>
      </c>
      <c r="C46" s="14">
        <f>BDD!C31</f>
        <v>29</v>
      </c>
      <c r="D46" s="119">
        <f t="shared" si="0"/>
        <v>0</v>
      </c>
    </row>
    <row r="47" spans="1:4" hidden="1" x14ac:dyDescent="0.25">
      <c r="A47" s="158" t="s">
        <v>76</v>
      </c>
      <c r="B47" s="23">
        <f>IFERROR(SUMIFS(Histo!C:C,Histo!A:A,"&gt;="&amp;$D$9,Histo!A:A,"&lt;="&amp;$D$10,Histo!B:B,Facture!$D$8,Histo!D:D,Facture!A47),"")</f>
        <v>0</v>
      </c>
      <c r="C47" s="14">
        <f>BDD!C32</f>
        <v>30</v>
      </c>
      <c r="D47" s="119">
        <f t="shared" si="0"/>
        <v>0</v>
      </c>
    </row>
    <row r="48" spans="1:4" hidden="1" x14ac:dyDescent="0.25">
      <c r="A48" s="158" t="s">
        <v>77</v>
      </c>
      <c r="B48" s="23">
        <f>IFERROR(SUMIFS(Histo!C:C,Histo!A:A,"&gt;="&amp;$D$9,Histo!A:A,"&lt;="&amp;$D$10,Histo!B:B,Facture!$D$8,Histo!D:D,Facture!A48),"")</f>
        <v>0</v>
      </c>
      <c r="C48" s="14">
        <f>BDD!C33</f>
        <v>31</v>
      </c>
      <c r="D48" s="119">
        <f t="shared" si="0"/>
        <v>0</v>
      </c>
    </row>
    <row r="49" spans="1:4" hidden="1" x14ac:dyDescent="0.25">
      <c r="A49" s="158" t="s">
        <v>97</v>
      </c>
      <c r="B49" s="23">
        <f>IFERROR(SUMIFS(Histo!C:C,Histo!A:A,"&gt;="&amp;$D$9,Histo!A:A,"&lt;="&amp;$D$10,Histo!B:B,Facture!$D$8,Histo!D:D,Facture!A49),"")</f>
        <v>0</v>
      </c>
      <c r="C49" s="14">
        <f>BDD!C34</f>
        <v>32</v>
      </c>
      <c r="D49" s="119">
        <f t="shared" ref="D49:D72" si="1">B49*C49</f>
        <v>0</v>
      </c>
    </row>
    <row r="50" spans="1:4" hidden="1" x14ac:dyDescent="0.25">
      <c r="A50" s="158" t="s">
        <v>98</v>
      </c>
      <c r="B50" s="23">
        <f>IFERROR(SUMIFS(Histo!C:C,Histo!A:A,"&gt;="&amp;$D$9,Histo!A:A,"&lt;="&amp;$D$10,Histo!B:B,Facture!$D$8,Histo!D:D,Facture!A50),"")</f>
        <v>0</v>
      </c>
      <c r="C50" s="14">
        <f>BDD!C35</f>
        <v>33</v>
      </c>
      <c r="D50" s="119">
        <f t="shared" si="1"/>
        <v>0</v>
      </c>
    </row>
    <row r="51" spans="1:4" hidden="1" x14ac:dyDescent="0.25">
      <c r="A51" s="158" t="s">
        <v>99</v>
      </c>
      <c r="B51" s="23">
        <f>IFERROR(SUMIFS(Histo!C:C,Histo!A:A,"&gt;="&amp;$D$9,Histo!A:A,"&lt;="&amp;$D$10,Histo!B:B,Facture!$D$8,Histo!D:D,Facture!A51),"")</f>
        <v>0</v>
      </c>
      <c r="C51" s="14">
        <f>BDD!C36</f>
        <v>34</v>
      </c>
      <c r="D51" s="119">
        <f t="shared" si="1"/>
        <v>0</v>
      </c>
    </row>
    <row r="52" spans="1:4" hidden="1" x14ac:dyDescent="0.25">
      <c r="A52" s="158" t="s">
        <v>100</v>
      </c>
      <c r="B52" s="23">
        <f>IFERROR(SUMIFS(Histo!C:C,Histo!A:A,"&gt;="&amp;$D$9,Histo!A:A,"&lt;="&amp;$D$10,Histo!B:B,Facture!$D$8,Histo!D:D,Facture!A52),"")</f>
        <v>0</v>
      </c>
      <c r="C52" s="14">
        <f>BDD!C37</f>
        <v>35</v>
      </c>
      <c r="D52" s="119">
        <f t="shared" si="1"/>
        <v>0</v>
      </c>
    </row>
    <row r="53" spans="1:4" hidden="1" x14ac:dyDescent="0.25">
      <c r="A53" s="158" t="s">
        <v>101</v>
      </c>
      <c r="B53" s="23">
        <f>IFERROR(SUMIFS(Histo!C:C,Histo!A:A,"&gt;="&amp;$D$9,Histo!A:A,"&lt;="&amp;$D$10,Histo!B:B,Facture!$D$8,Histo!D:D,Facture!A53),"")</f>
        <v>0</v>
      </c>
      <c r="C53" s="14">
        <f>BDD!C38</f>
        <v>36</v>
      </c>
      <c r="D53" s="119">
        <f t="shared" si="1"/>
        <v>0</v>
      </c>
    </row>
    <row r="54" spans="1:4" hidden="1" x14ac:dyDescent="0.25">
      <c r="A54" s="158" t="s">
        <v>103</v>
      </c>
      <c r="B54" s="23">
        <f>IFERROR(SUMIFS(Histo!C:C,Histo!A:A,"&gt;="&amp;$D$9,Histo!A:A,"&lt;="&amp;$D$10,Histo!B:B,Facture!$D$8,Histo!D:D,Facture!A54),"")</f>
        <v>0</v>
      </c>
      <c r="C54" s="14">
        <f>BDD!C39</f>
        <v>37</v>
      </c>
      <c r="D54" s="119">
        <f t="shared" si="1"/>
        <v>0</v>
      </c>
    </row>
    <row r="55" spans="1:4" hidden="1" x14ac:dyDescent="0.25">
      <c r="A55" s="158" t="s">
        <v>102</v>
      </c>
      <c r="B55" s="23">
        <f>IFERROR(SUMIFS(Histo!C:C,Histo!A:A,"&gt;="&amp;$D$9,Histo!A:A,"&lt;="&amp;$D$10,Histo!B:B,Facture!$D$8,Histo!D:D,Facture!A55),"")</f>
        <v>0</v>
      </c>
      <c r="C55" s="14">
        <f>BDD!C40</f>
        <v>38</v>
      </c>
      <c r="D55" s="119">
        <f t="shared" si="1"/>
        <v>0</v>
      </c>
    </row>
    <row r="56" spans="1:4" hidden="1" x14ac:dyDescent="0.25">
      <c r="A56" s="158" t="s">
        <v>78</v>
      </c>
      <c r="B56" s="23">
        <f>IFERROR(SUMIFS(Histo!C:C,Histo!A:A,"&gt;="&amp;$D$9,Histo!A:A,"&lt;="&amp;$D$10,Histo!B:B,Facture!$D$8,Histo!D:D,Facture!A56),"")</f>
        <v>0</v>
      </c>
      <c r="C56" s="14">
        <f>BDD!C41</f>
        <v>39</v>
      </c>
      <c r="D56" s="119">
        <f t="shared" si="1"/>
        <v>0</v>
      </c>
    </row>
    <row r="57" spans="1:4" hidden="1" x14ac:dyDescent="0.25">
      <c r="A57" s="158" t="s">
        <v>104</v>
      </c>
      <c r="B57" s="23">
        <f>IFERROR(SUMIFS(Histo!C:C,Histo!A:A,"&gt;="&amp;$D$9,Histo!A:A,"&lt;="&amp;$D$10,Histo!B:B,Facture!$D$8,Histo!D:D,Facture!A57),"")</f>
        <v>0</v>
      </c>
      <c r="C57" s="14">
        <f>BDD!C42</f>
        <v>40</v>
      </c>
      <c r="D57" s="119">
        <f t="shared" si="1"/>
        <v>0</v>
      </c>
    </row>
    <row r="58" spans="1:4" s="11" customFormat="1" hidden="1" x14ac:dyDescent="0.25">
      <c r="A58" s="158" t="s">
        <v>105</v>
      </c>
      <c r="B58" s="23">
        <f>IFERROR(SUMIFS(Histo!C:C,Histo!A:A,"&gt;="&amp;$D$9,Histo!A:A,"&lt;="&amp;$D$10,Histo!B:B,Facture!$D$8,Histo!D:D,Facture!A58),"")</f>
        <v>0</v>
      </c>
      <c r="C58" s="14">
        <f>BDD!C43</f>
        <v>41</v>
      </c>
      <c r="D58" s="119">
        <f t="shared" si="1"/>
        <v>0</v>
      </c>
    </row>
    <row r="59" spans="1:4" hidden="1" x14ac:dyDescent="0.25">
      <c r="A59" s="158" t="s">
        <v>106</v>
      </c>
      <c r="B59" s="23">
        <f>IFERROR(SUMIFS(Histo!C:C,Histo!A:A,"&gt;="&amp;$D$9,Histo!A:A,"&lt;="&amp;$D$10,Histo!B:B,Facture!$D$8,Histo!D:D,Facture!A59),"")</f>
        <v>0</v>
      </c>
      <c r="C59" s="14">
        <f>BDD!C44</f>
        <v>42</v>
      </c>
      <c r="D59" s="119">
        <f t="shared" si="1"/>
        <v>0</v>
      </c>
    </row>
    <row r="60" spans="1:4" hidden="1" x14ac:dyDescent="0.25">
      <c r="A60" s="158" t="s">
        <v>107</v>
      </c>
      <c r="B60" s="23">
        <f>IFERROR(SUMIFS(Histo!C:C,Histo!A:A,"&gt;="&amp;$D$9,Histo!A:A,"&lt;="&amp;$D$10,Histo!B:B,Facture!$D$8,Histo!D:D,Facture!A60),"")</f>
        <v>0</v>
      </c>
      <c r="C60" s="14">
        <f>BDD!C45</f>
        <v>43</v>
      </c>
      <c r="D60" s="119">
        <f t="shared" si="1"/>
        <v>0</v>
      </c>
    </row>
    <row r="61" spans="1:4" hidden="1" x14ac:dyDescent="0.25">
      <c r="A61" s="158" t="s">
        <v>108</v>
      </c>
      <c r="B61" s="23">
        <f>IFERROR(SUMIFS(Histo!C:C,Histo!A:A,"&gt;="&amp;$D$9,Histo!A:A,"&lt;="&amp;$D$10,Histo!B:B,Facture!$D$8,Histo!D:D,Facture!A61),"")</f>
        <v>0</v>
      </c>
      <c r="C61" s="14">
        <f>BDD!C46</f>
        <v>44</v>
      </c>
      <c r="D61" s="119">
        <f t="shared" si="1"/>
        <v>0</v>
      </c>
    </row>
    <row r="62" spans="1:4" hidden="1" x14ac:dyDescent="0.25">
      <c r="A62" s="158" t="s">
        <v>109</v>
      </c>
      <c r="B62" s="23">
        <f>IFERROR(SUMIFS(Histo!C:C,Histo!A:A,"&gt;="&amp;$D$9,Histo!A:A,"&lt;="&amp;$D$10,Histo!B:B,Facture!$D$8,Histo!D:D,Facture!A62),"")</f>
        <v>0</v>
      </c>
      <c r="C62" s="14">
        <f>BDD!C47</f>
        <v>45</v>
      </c>
      <c r="D62" s="119">
        <f t="shared" si="1"/>
        <v>0</v>
      </c>
    </row>
    <row r="63" spans="1:4" hidden="1" x14ac:dyDescent="0.25">
      <c r="A63" s="158" t="s">
        <v>110</v>
      </c>
      <c r="B63" s="23">
        <f>IFERROR(SUMIFS(Histo!C:C,Histo!A:A,"&gt;="&amp;$D$9,Histo!A:A,"&lt;="&amp;$D$10,Histo!B:B,Facture!$D$8,Histo!D:D,Facture!A63),"")</f>
        <v>0</v>
      </c>
      <c r="C63" s="14">
        <f>BDD!C48</f>
        <v>46</v>
      </c>
      <c r="D63" s="119">
        <f t="shared" si="1"/>
        <v>0</v>
      </c>
    </row>
    <row r="64" spans="1:4" hidden="1" x14ac:dyDescent="0.25">
      <c r="A64" s="158" t="s">
        <v>111</v>
      </c>
      <c r="B64" s="23">
        <f>IFERROR(SUMIFS(Histo!C:C,Histo!A:A,"&gt;="&amp;$D$9,Histo!A:A,"&lt;="&amp;$D$10,Histo!B:B,Facture!$D$8,Histo!D:D,Facture!A64),"")</f>
        <v>0</v>
      </c>
      <c r="C64" s="14">
        <f>BDD!C49</f>
        <v>47</v>
      </c>
      <c r="D64" s="119">
        <f t="shared" si="1"/>
        <v>0</v>
      </c>
    </row>
    <row r="65" spans="1:4" hidden="1" x14ac:dyDescent="0.25">
      <c r="A65" s="158" t="s">
        <v>112</v>
      </c>
      <c r="B65" s="23">
        <f>IFERROR(SUMIFS(Histo!C:C,Histo!A:A,"&gt;="&amp;$D$9,Histo!A:A,"&lt;="&amp;$D$10,Histo!B:B,Facture!$D$8,Histo!D:D,Facture!A65),"")</f>
        <v>0</v>
      </c>
      <c r="C65" s="14">
        <f>BDD!C50</f>
        <v>48</v>
      </c>
      <c r="D65" s="119">
        <f t="shared" si="1"/>
        <v>0</v>
      </c>
    </row>
    <row r="66" spans="1:4" hidden="1" x14ac:dyDescent="0.25">
      <c r="A66" s="158" t="s">
        <v>113</v>
      </c>
      <c r="B66" s="23">
        <f>IFERROR(SUMIFS(Histo!C:C,Histo!A:A,"&gt;="&amp;$D$9,Histo!A:A,"&lt;="&amp;$D$10,Histo!B:B,Facture!$D$8,Histo!D:D,Facture!A66),"")</f>
        <v>0</v>
      </c>
      <c r="C66" s="14">
        <f>BDD!C51</f>
        <v>49</v>
      </c>
      <c r="D66" s="119">
        <f t="shared" si="1"/>
        <v>0</v>
      </c>
    </row>
    <row r="67" spans="1:4" hidden="1" x14ac:dyDescent="0.25">
      <c r="A67" s="158" t="s">
        <v>79</v>
      </c>
      <c r="B67" s="23">
        <f>IFERROR(SUMIFS(Histo!C:C,Histo!A:A,"&gt;="&amp;$D$9,Histo!A:A,"&lt;="&amp;$D$10,Histo!B:B,Facture!$D$8,Histo!D:D,Facture!A67),"")</f>
        <v>0</v>
      </c>
      <c r="C67" s="14">
        <f>BDD!C52</f>
        <v>50</v>
      </c>
      <c r="D67" s="119">
        <f t="shared" si="1"/>
        <v>0</v>
      </c>
    </row>
    <row r="68" spans="1:4" hidden="1" x14ac:dyDescent="0.25">
      <c r="A68" s="158" t="s">
        <v>115</v>
      </c>
      <c r="B68" s="23">
        <f>IFERROR(SUMIFS(Histo!C:C,Histo!A:A,"&gt;="&amp;$D$9,Histo!A:A,"&lt;="&amp;$D$10,Histo!B:B,Facture!$D$8,Histo!D:D,Facture!A68),"")</f>
        <v>0</v>
      </c>
      <c r="C68" s="14">
        <f>BDD!C53</f>
        <v>51</v>
      </c>
      <c r="D68" s="119">
        <f t="shared" si="1"/>
        <v>0</v>
      </c>
    </row>
    <row r="69" spans="1:4" hidden="1" x14ac:dyDescent="0.25">
      <c r="A69" s="158" t="s">
        <v>116</v>
      </c>
      <c r="B69" s="23">
        <f>IFERROR(SUMIFS(Histo!C:C,Histo!A:A,"&gt;="&amp;$D$9,Histo!A:A,"&lt;="&amp;$D$10,Histo!B:B,Facture!$D$8,Histo!D:D,Facture!A69),"")</f>
        <v>0</v>
      </c>
      <c r="C69" s="14">
        <f>BDD!C54</f>
        <v>52</v>
      </c>
      <c r="D69" s="119">
        <f t="shared" si="1"/>
        <v>0</v>
      </c>
    </row>
    <row r="70" spans="1:4" hidden="1" x14ac:dyDescent="0.25">
      <c r="A70" s="158" t="s">
        <v>117</v>
      </c>
      <c r="B70" s="23">
        <f>IFERROR(SUMIFS(Histo!C:C,Histo!A:A,"&gt;="&amp;$D$9,Histo!A:A,"&lt;="&amp;$D$10,Histo!B:B,Facture!$D$8,Histo!D:D,Facture!A70),"")</f>
        <v>0</v>
      </c>
      <c r="C70" s="14">
        <f>BDD!C55</f>
        <v>53</v>
      </c>
      <c r="D70" s="119">
        <f t="shared" si="1"/>
        <v>0</v>
      </c>
    </row>
    <row r="71" spans="1:4" hidden="1" x14ac:dyDescent="0.25">
      <c r="A71" s="158" t="s">
        <v>118</v>
      </c>
      <c r="B71" s="23">
        <f>IFERROR(SUMIFS(Histo!C:C,Histo!A:A,"&gt;="&amp;$D$9,Histo!A:A,"&lt;="&amp;$D$10,Histo!B:B,Facture!$D$8,Histo!D:D,Facture!A71),"")</f>
        <v>0</v>
      </c>
      <c r="C71" s="14">
        <f>BDD!C56</f>
        <v>54</v>
      </c>
      <c r="D71" s="119">
        <f t="shared" si="1"/>
        <v>0</v>
      </c>
    </row>
    <row r="72" spans="1:4" hidden="1" x14ac:dyDescent="0.25">
      <c r="A72" s="137" t="s">
        <v>114</v>
      </c>
      <c r="B72" s="23">
        <f>IFERROR(SUMIFS(Histo!C:C,Histo!A:A,"&gt;="&amp;$D$9,Histo!A:A,"&lt;="&amp;$D$10,Histo!B:B,Facture!$D$8,Histo!D:D,Facture!A72),"")</f>
        <v>0</v>
      </c>
      <c r="C72" s="14">
        <f>BDD!C57</f>
        <v>55</v>
      </c>
      <c r="D72" s="119">
        <f t="shared" si="1"/>
        <v>0</v>
      </c>
    </row>
    <row r="73" spans="1:4" x14ac:dyDescent="0.25">
      <c r="A73" s="148" t="s">
        <v>53</v>
      </c>
      <c r="B73" s="132">
        <f>SUBTOTAL(109,B17:B72)</f>
        <v>5</v>
      </c>
      <c r="C73" s="133"/>
      <c r="D73" s="149">
        <f>SUBTOTAL(109,D17:D72)</f>
        <v>105</v>
      </c>
    </row>
    <row r="74" spans="1:4" s="45" customFormat="1" ht="15" thickBot="1" x14ac:dyDescent="0.35">
      <c r="A74" s="153" t="s">
        <v>188</v>
      </c>
      <c r="B74" s="154" t="s">
        <v>15</v>
      </c>
      <c r="C74" s="155" t="s">
        <v>187</v>
      </c>
      <c r="D74" s="156">
        <f>Archive!G2+1</f>
        <v>1</v>
      </c>
    </row>
  </sheetData>
  <mergeCells count="1">
    <mergeCell ref="A1:D2"/>
  </mergeCells>
  <dataValidations count="1">
    <dataValidation type="date" allowBlank="1" showInputMessage="1" showErrorMessage="1" sqref="D9" xr:uid="{F0365B3B-C7E4-48EF-92C7-212A03C58FC6}">
      <formula1>44340</formula1>
      <formula2>44479</formula2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FC4219D-6C88-4AA5-A3EF-3D52B196AFB6}">
          <x14:formula1>
            <xm:f>OFFSET(Formules!$C:$C,,,COUNTIF(Formules!$C:$C,"?*"))</xm:f>
          </x14:formula1>
          <xm:sqref>D8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9E0B01-8CD2-4FAD-BC3A-1F3EC9139A7D}">
  <sheetPr codeName="Feuil15">
    <pageSetUpPr fitToPage="1"/>
  </sheetPr>
  <dimension ref="A1:G2"/>
  <sheetViews>
    <sheetView showGridLines="0" workbookViewId="0">
      <selection activeCell="D24" sqref="D24"/>
    </sheetView>
  </sheetViews>
  <sheetFormatPr baseColWidth="10" defaultRowHeight="13.8" x14ac:dyDescent="0.25"/>
  <cols>
    <col min="1" max="1" width="15.3984375" style="92" bestFit="1" customWidth="1"/>
    <col min="2" max="2" width="5.59765625" bestFit="1" customWidth="1"/>
    <col min="3" max="3" width="11.8984375" bestFit="1" customWidth="1"/>
    <col min="5" max="5" width="3.3984375" customWidth="1"/>
    <col min="6" max="6" width="17" bestFit="1" customWidth="1"/>
    <col min="7" max="7" width="5.59765625" bestFit="1" customWidth="1"/>
    <col min="10" max="10" width="4.19921875" customWidth="1"/>
    <col min="12" max="12" width="5.59765625" bestFit="1" customWidth="1"/>
  </cols>
  <sheetData>
    <row r="1" spans="1:7" x14ac:dyDescent="0.25">
      <c r="A1" s="175" t="s">
        <v>185</v>
      </c>
      <c r="B1" s="175"/>
      <c r="C1" s="175"/>
      <c r="D1" s="175"/>
      <c r="E1" s="71"/>
      <c r="G1" t="s">
        <v>186</v>
      </c>
    </row>
    <row r="2" spans="1:7" ht="16.2" customHeight="1" x14ac:dyDescent="0.25">
      <c r="A2" s="175"/>
      <c r="B2" s="175"/>
      <c r="C2" s="175"/>
      <c r="D2" s="175"/>
      <c r="E2" s="71"/>
      <c r="F2" s="157"/>
      <c r="G2" s="157" t="str">
        <f>IFERROR(LOOKUP(9^9,Archive!D:D),"0")</f>
        <v>0</v>
      </c>
    </row>
  </sheetData>
  <mergeCells count="1">
    <mergeCell ref="A1:D2"/>
  </mergeCells>
  <phoneticPr fontId="8" type="noConversion"/>
  <pageMargins left="0.25" right="0.25" top="0.75" bottom="0.75" header="0.3" footer="0.3"/>
  <pageSetup paperSize="9" scale="3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88A435-2F4B-4C19-8683-DA892D74EB0D}">
  <sheetPr codeName="Feuil13">
    <tabColor rgb="FFFF0000"/>
  </sheetPr>
  <dimension ref="A1"/>
  <sheetViews>
    <sheetView workbookViewId="0">
      <selection activeCell="E25" sqref="E25"/>
    </sheetView>
  </sheetViews>
  <sheetFormatPr baseColWidth="10" defaultRowHeight="13.8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5F814-C3E3-44A2-8475-1D2F978CAFB5}">
  <sheetPr codeName="Feuil8"/>
  <dimension ref="B1:X545"/>
  <sheetViews>
    <sheetView workbookViewId="0">
      <selection activeCell="K9" sqref="K9"/>
    </sheetView>
  </sheetViews>
  <sheetFormatPr baseColWidth="10" defaultRowHeight="13.8" x14ac:dyDescent="0.25"/>
  <cols>
    <col min="1" max="1" width="2.59765625" customWidth="1"/>
    <col min="2" max="3" width="14.8984375" style="12" customWidth="1"/>
    <col min="4" max="4" width="11.19921875" style="34"/>
    <col min="5" max="7" width="11.19921875" style="9"/>
    <col min="8" max="8" width="3.09765625" style="9" customWidth="1"/>
    <col min="9" max="9" width="18.8984375" style="65" customWidth="1"/>
    <col min="10" max="10" width="3.69921875" style="9" customWidth="1"/>
    <col min="11" max="11" width="11.19921875" style="9"/>
    <col min="12" max="12" width="2.8984375" style="9" customWidth="1"/>
    <col min="13" max="18" width="11.19921875" style="9"/>
    <col min="19" max="19" width="13.69921875" style="9" customWidth="1"/>
    <col min="20" max="24" width="11.19921875" style="9"/>
  </cols>
  <sheetData>
    <row r="1" spans="2:24" x14ac:dyDescent="0.25">
      <c r="C1" s="187" t="s">
        <v>33</v>
      </c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59"/>
    </row>
    <row r="2" spans="2:24" ht="14.4" thickBot="1" x14ac:dyDescent="0.3"/>
    <row r="3" spans="2:24" ht="15.6" thickBot="1" x14ac:dyDescent="0.3">
      <c r="B3" s="194" t="s">
        <v>23</v>
      </c>
      <c r="C3" s="198" t="s">
        <v>23</v>
      </c>
      <c r="D3" s="191" t="s">
        <v>20</v>
      </c>
      <c r="E3" s="195" t="s">
        <v>24</v>
      </c>
      <c r="F3" s="196"/>
      <c r="G3" s="196"/>
      <c r="H3" s="196"/>
      <c r="I3" s="196"/>
      <c r="J3" s="196"/>
      <c r="K3" s="196"/>
      <c r="L3" s="196"/>
      <c r="M3" s="196"/>
      <c r="N3" s="196"/>
      <c r="O3" s="196"/>
      <c r="P3" s="196"/>
      <c r="Q3" s="197"/>
      <c r="R3" s="62"/>
      <c r="S3" s="36" t="s">
        <v>135</v>
      </c>
      <c r="T3" s="37"/>
      <c r="U3" s="37"/>
    </row>
    <row r="4" spans="2:24" ht="14.4" thickBot="1" x14ac:dyDescent="0.3">
      <c r="B4" s="194"/>
      <c r="C4" s="199"/>
      <c r="D4" s="192"/>
      <c r="E4" s="188" t="s">
        <v>53</v>
      </c>
      <c r="F4" s="189"/>
      <c r="G4" s="190"/>
      <c r="H4" s="54"/>
      <c r="I4" s="66" t="s">
        <v>123</v>
      </c>
      <c r="J4" s="54"/>
      <c r="K4" s="54" t="s">
        <v>124</v>
      </c>
      <c r="L4" s="54"/>
      <c r="M4" s="54" t="s">
        <v>125</v>
      </c>
      <c r="N4" s="54"/>
      <c r="O4" s="60" t="s">
        <v>14</v>
      </c>
      <c r="P4" s="60" t="s">
        <v>25</v>
      </c>
      <c r="Q4" s="33" t="s">
        <v>26</v>
      </c>
      <c r="R4" s="63"/>
      <c r="S4" s="38" t="s">
        <v>27</v>
      </c>
      <c r="T4" s="38" t="s">
        <v>28</v>
      </c>
      <c r="U4" s="38" t="s">
        <v>29</v>
      </c>
    </row>
    <row r="5" spans="2:24" ht="14.4" thickBot="1" x14ac:dyDescent="0.3">
      <c r="B5" s="194"/>
      <c r="C5" s="200"/>
      <c r="D5" s="193"/>
      <c r="E5" s="16" t="s">
        <v>30</v>
      </c>
      <c r="F5" s="17" t="s">
        <v>31</v>
      </c>
      <c r="G5" s="50" t="s">
        <v>32</v>
      </c>
      <c r="H5" s="49"/>
      <c r="J5" s="49"/>
      <c r="K5" s="49"/>
      <c r="L5" s="49"/>
      <c r="M5" s="49"/>
      <c r="N5" s="49"/>
      <c r="O5" s="52" t="s">
        <v>30</v>
      </c>
      <c r="P5" s="16" t="s">
        <v>30</v>
      </c>
      <c r="Q5" s="18"/>
      <c r="R5" s="58"/>
      <c r="S5" s="37"/>
      <c r="T5" s="37"/>
      <c r="U5" s="37"/>
    </row>
    <row r="6" spans="2:24" ht="14.4" thickBot="1" x14ac:dyDescent="0.3">
      <c r="B6" s="12">
        <f t="shared" ref="B6" si="0">C6</f>
        <v>44341</v>
      </c>
      <c r="C6" s="184">
        <v>44341</v>
      </c>
      <c r="D6" s="35">
        <v>20</v>
      </c>
      <c r="E6" s="15">
        <f>SUMIFS(Histo!F:F,Histo!A:A,B6,Formules!G:G,D6)</f>
        <v>99</v>
      </c>
      <c r="F6" s="14">
        <f>E6/(1+(D6/100))</f>
        <v>82.5</v>
      </c>
      <c r="G6" s="51">
        <f t="shared" ref="G6:G8" si="1">E6-F6</f>
        <v>16.5</v>
      </c>
      <c r="H6" s="53"/>
      <c r="I6" s="67">
        <f>SUMIFS(Histo!K:K,Histo!A:A,B6,Formules!G:G,D6,Formules!K:K,"Herbergement")</f>
        <v>59</v>
      </c>
      <c r="J6" s="53"/>
      <c r="K6" s="53">
        <f>SUMIFS(Histo!F:F,Histo!A:A,B6,Formules!G:G,D6,Formules!K:K,"Vente")+SUMIFS(Histo!L:L,Histo!A:A,B6,Formules!G:G,D6,Formules!K:K,"Herbergement")</f>
        <v>0</v>
      </c>
      <c r="L6" s="53"/>
      <c r="M6" s="53">
        <f>SUMIFS(Histo!L:L,Histo!A:A,B6,Formules!G:G,D6)</f>
        <v>0</v>
      </c>
      <c r="N6" s="53"/>
      <c r="O6" s="182">
        <f>SUMIFS(Histo!F:F,Histo!A:A,C6,Histo!E:E,$O$4)</f>
        <v>0</v>
      </c>
      <c r="P6" s="179">
        <f>SUMIFS(Histo!F:F,Histo!A:A,C6,Histo!E:E,"Cash")</f>
        <v>268</v>
      </c>
      <c r="Q6" s="176">
        <f>SUMIFS(Histo!F:F,Histo!A:A,C6,Histo!E:E,"CV")</f>
        <v>0</v>
      </c>
      <c r="R6" s="64"/>
    </row>
    <row r="7" spans="2:24" ht="14.4" thickBot="1" x14ac:dyDescent="0.3">
      <c r="B7" s="12">
        <f t="shared" ref="B7:B11" si="2">C6</f>
        <v>44341</v>
      </c>
      <c r="C7" s="185"/>
      <c r="D7" s="35">
        <v>10</v>
      </c>
      <c r="E7" s="15">
        <f>SUMIFS(Histo!F:F,Histo!A:A,B7,Formules!G:G,D7)</f>
        <v>169</v>
      </c>
      <c r="F7" s="14">
        <f t="shared" ref="F7:F8" si="3">E7/(1+(D7/100))</f>
        <v>153.63636363636363</v>
      </c>
      <c r="G7" s="51">
        <f t="shared" si="1"/>
        <v>15.363636363636374</v>
      </c>
      <c r="H7" s="53"/>
      <c r="I7" s="67">
        <f>SUMIFS(Histo!K:K,Histo!A:A,B7,Formules!G:G,D7,Formules!K:K,"Herbergement")</f>
        <v>60</v>
      </c>
      <c r="J7" s="53"/>
      <c r="K7" s="53">
        <f>SUMIFS(Histo!F:F,Histo!A:A,B7,Formules!G:G,D7,Formules!K:K,"Vente")+SUMIFS(Histo!L:L,Histo!A:A,B7,Formules!G:G,D7,Formules!K:K,"Herbergement")</f>
        <v>46.16</v>
      </c>
      <c r="L7" s="53"/>
      <c r="M7" s="53">
        <f>SUMIFS(Histo!L:L,Histo!A:A,B7,Formules!G:G,D7)</f>
        <v>2.16</v>
      </c>
      <c r="N7" s="53"/>
      <c r="O7" s="183"/>
      <c r="P7" s="180"/>
      <c r="Q7" s="177"/>
      <c r="R7" s="64"/>
    </row>
    <row r="8" spans="2:24" ht="14.4" thickBot="1" x14ac:dyDescent="0.3">
      <c r="B8" s="12">
        <f t="shared" ref="B8" si="4">C6</f>
        <v>44341</v>
      </c>
      <c r="C8" s="185"/>
      <c r="D8" s="35">
        <v>5.5</v>
      </c>
      <c r="E8" s="15">
        <f>SUMIFS(Histo!F:F,Histo!A:A,B8,Formules!G:G,D8)</f>
        <v>0</v>
      </c>
      <c r="F8" s="14">
        <f t="shared" si="3"/>
        <v>0</v>
      </c>
      <c r="G8" s="51">
        <f t="shared" si="1"/>
        <v>0</v>
      </c>
      <c r="H8" s="53"/>
      <c r="I8" s="67">
        <f>SUMIFS(Histo!K:K,Histo!A:A,B8,Formules!G:G,D8,Formules!K:K,"Herbergement")</f>
        <v>0</v>
      </c>
      <c r="J8" s="53"/>
      <c r="K8" s="53">
        <f>SUMIFS(Histo!F:F,Histo!A:A,B8,Formules!G:G,D8,Formules!K:K,"Vente")+SUMIFS(Histo!L:L,Histo!A:A,B8,Formules!G:G,D8,Formules!K:K,"Herbergement")</f>
        <v>0</v>
      </c>
      <c r="L8" s="53"/>
      <c r="M8" s="53">
        <f>SUMIFS(Histo!L:L,Histo!A:A,B8,Formules!G:G,D8)</f>
        <v>0</v>
      </c>
      <c r="N8" s="53"/>
      <c r="O8" s="183"/>
      <c r="P8" s="180"/>
      <c r="Q8" s="177"/>
      <c r="R8" s="64"/>
    </row>
    <row r="9" spans="2:24" s="11" customFormat="1" ht="14.4" thickBot="1" x14ac:dyDescent="0.3">
      <c r="B9" s="55">
        <v>44341</v>
      </c>
      <c r="C9" s="186"/>
      <c r="D9" s="56" t="s">
        <v>122</v>
      </c>
      <c r="E9" s="57">
        <f>SUM(E6:E8)</f>
        <v>268</v>
      </c>
      <c r="F9" s="57">
        <f t="shared" ref="F9:G9" si="5">SUM(F6:F8)</f>
        <v>236.13636363636363</v>
      </c>
      <c r="G9" s="57">
        <f t="shared" si="5"/>
        <v>31.863636363636374</v>
      </c>
      <c r="H9" s="58"/>
      <c r="I9" s="68">
        <f t="shared" ref="I9:M9" si="6">SUM(I6:I8)</f>
        <v>119</v>
      </c>
      <c r="J9" s="58"/>
      <c r="K9" s="57">
        <f t="shared" si="6"/>
        <v>46.16</v>
      </c>
      <c r="L9" s="58"/>
      <c r="M9" s="57">
        <f t="shared" si="6"/>
        <v>2.16</v>
      </c>
      <c r="N9" s="58"/>
      <c r="O9" s="183"/>
      <c r="P9" s="181"/>
      <c r="Q9" s="178"/>
      <c r="R9" s="64"/>
      <c r="S9" s="13"/>
      <c r="T9" s="13"/>
      <c r="U9" s="13"/>
      <c r="V9" s="13"/>
      <c r="W9" s="13"/>
      <c r="X9" s="13"/>
    </row>
    <row r="10" spans="2:24" ht="14.4" thickBot="1" x14ac:dyDescent="0.3">
      <c r="B10" s="12">
        <f t="shared" ref="B10" si="7">C10</f>
        <v>44342</v>
      </c>
      <c r="C10" s="184">
        <v>44342</v>
      </c>
      <c r="D10" s="35">
        <v>20</v>
      </c>
      <c r="E10" s="15">
        <f>SUMIFS(Histo!F:F,Histo!A:A,B10,Formules!G:G,D10)</f>
        <v>0</v>
      </c>
      <c r="F10" s="14">
        <f t="shared" ref="F10:F12" si="8">E10/(1+(D10/100))</f>
        <v>0</v>
      </c>
      <c r="G10" s="51">
        <f t="shared" ref="G10:G12" si="9">E10-F10</f>
        <v>0</v>
      </c>
      <c r="H10" s="53"/>
      <c r="I10" s="67">
        <f>SUMIFS(Histo!K:K,Histo!A:A,B10,Formules!G:G,D10,Formules!K:K,"Herbergement")</f>
        <v>0</v>
      </c>
      <c r="J10" s="53"/>
      <c r="K10" s="53">
        <f>SUMIFS(Histo!F:F,Histo!A:A,B10,Formules!G:G,D10,Formules!K:K,"Vente")+SUMIFS(Histo!L:L,Histo!A:A,B10,Formules!G:G,D10,Formules!K:K,"Herbergement")</f>
        <v>0</v>
      </c>
      <c r="L10" s="53"/>
      <c r="M10" s="53">
        <f>SUMIFS(Histo!L:L,Histo!A:A,B10,Formules!G:G,D10)</f>
        <v>0</v>
      </c>
      <c r="N10" s="53"/>
      <c r="O10" s="182">
        <f>SUMIFS(Histo!F:F,Histo!A:A,C10,Histo!E:E,$O$4)</f>
        <v>0</v>
      </c>
      <c r="P10" s="179">
        <f>SUMIFS(Histo!F:F,Histo!A:A,C10,Histo!E:E,"Cash")</f>
        <v>376</v>
      </c>
      <c r="Q10" s="176">
        <f>SUMIFS(Histo!F:F,Histo!A:A,C10,Histo!E:E,"CV")</f>
        <v>0</v>
      </c>
      <c r="R10" s="64"/>
    </row>
    <row r="11" spans="2:24" ht="14.4" thickBot="1" x14ac:dyDescent="0.3">
      <c r="B11" s="12">
        <f t="shared" si="2"/>
        <v>44342</v>
      </c>
      <c r="C11" s="185"/>
      <c r="D11" s="35">
        <v>10</v>
      </c>
      <c r="E11" s="15">
        <f>SUMIFS(Histo!F:F,Histo!A:A,B11,Formules!G:G,D11)</f>
        <v>376</v>
      </c>
      <c r="F11" s="14">
        <f t="shared" si="8"/>
        <v>341.81818181818181</v>
      </c>
      <c r="G11" s="51">
        <f t="shared" si="9"/>
        <v>34.181818181818187</v>
      </c>
      <c r="H11" s="53"/>
      <c r="I11" s="67">
        <f>SUMIFS(Histo!K:K,Histo!A:A,B11,Formules!G:G,D11,Formules!K:K,"Herbergement")</f>
        <v>125</v>
      </c>
      <c r="J11" s="53"/>
      <c r="K11" s="53">
        <f>SUMIFS(Histo!F:F,Histo!A:A,B11,Formules!G:G,D11,Formules!K:K,"Vente")+SUMIFS(Histo!L:L,Histo!A:A,B11,Formules!G:G,D11,Formules!K:K,"Herbergement")</f>
        <v>179.6</v>
      </c>
      <c r="L11" s="53"/>
      <c r="M11" s="53">
        <f>SUMIFS(Histo!L:L,Histo!A:A,B11,Formules!G:G,D11)</f>
        <v>3.5999999999999996</v>
      </c>
      <c r="N11" s="53"/>
      <c r="O11" s="183"/>
      <c r="P11" s="180"/>
      <c r="Q11" s="177"/>
      <c r="R11" s="64"/>
    </row>
    <row r="12" spans="2:24" ht="14.4" thickBot="1" x14ac:dyDescent="0.3">
      <c r="B12" s="12">
        <f t="shared" ref="B12" si="10">C10</f>
        <v>44342</v>
      </c>
      <c r="C12" s="185"/>
      <c r="D12" s="35">
        <v>5.5</v>
      </c>
      <c r="E12" s="15">
        <f>SUMIFS(Histo!F:F,Histo!A:A,B12,Formules!G:G,D12)</f>
        <v>0</v>
      </c>
      <c r="F12" s="14">
        <f t="shared" si="8"/>
        <v>0</v>
      </c>
      <c r="G12" s="51">
        <f t="shared" si="9"/>
        <v>0</v>
      </c>
      <c r="H12" s="53"/>
      <c r="I12" s="67">
        <f>SUMIFS(Histo!K:K,Histo!A:A,B12,Formules!G:G,D12,Formules!K:K,"Herbergement")</f>
        <v>0</v>
      </c>
      <c r="J12" s="53"/>
      <c r="K12" s="53">
        <f>SUMIFS(Histo!F:F,Histo!A:A,B12,Formules!G:G,D12,Formules!K:K,"Vente")+SUMIFS(Histo!L:L,Histo!A:A,B12,Formules!G:G,D12,Formules!K:K,"Herbergement")</f>
        <v>0</v>
      </c>
      <c r="L12" s="53"/>
      <c r="M12" s="53">
        <f>SUMIFS(Histo!L:L,Histo!A:A,B12,Formules!G:G,D12)</f>
        <v>0</v>
      </c>
      <c r="N12" s="53"/>
      <c r="O12" s="183"/>
      <c r="P12" s="180"/>
      <c r="Q12" s="177"/>
      <c r="R12" s="64"/>
    </row>
    <row r="13" spans="2:24" s="11" customFormat="1" ht="14.4" thickBot="1" x14ac:dyDescent="0.3">
      <c r="B13" s="55">
        <v>44342</v>
      </c>
      <c r="C13" s="186"/>
      <c r="D13" s="56" t="s">
        <v>122</v>
      </c>
      <c r="E13" s="57">
        <f>SUM(E10:E12)</f>
        <v>376</v>
      </c>
      <c r="F13" s="57">
        <f t="shared" ref="F13" si="11">SUM(F10:F12)</f>
        <v>341.81818181818181</v>
      </c>
      <c r="G13" s="57">
        <f t="shared" ref="G13" si="12">SUM(G10:G12)</f>
        <v>34.181818181818187</v>
      </c>
      <c r="H13" s="58"/>
      <c r="I13" s="68">
        <f t="shared" ref="I13" si="13">SUM(I10:I12)</f>
        <v>125</v>
      </c>
      <c r="J13" s="58"/>
      <c r="K13" s="57">
        <f t="shared" ref="K13" si="14">SUM(K10:K12)</f>
        <v>179.6</v>
      </c>
      <c r="L13" s="58"/>
      <c r="M13" s="57">
        <f t="shared" ref="M13" si="15">SUM(M10:M12)</f>
        <v>3.5999999999999996</v>
      </c>
      <c r="N13" s="58"/>
      <c r="O13" s="183"/>
      <c r="P13" s="181"/>
      <c r="Q13" s="178"/>
      <c r="R13" s="64"/>
      <c r="S13" s="13"/>
      <c r="T13" s="13"/>
      <c r="U13" s="13"/>
      <c r="V13" s="13"/>
      <c r="W13" s="13"/>
      <c r="X13" s="13"/>
    </row>
    <row r="14" spans="2:24" ht="14.4" thickBot="1" x14ac:dyDescent="0.3">
      <c r="B14" s="12">
        <f t="shared" ref="B14" si="16">C14</f>
        <v>44343</v>
      </c>
      <c r="C14" s="184">
        <v>44343</v>
      </c>
      <c r="D14" s="35">
        <v>20</v>
      </c>
      <c r="E14" s="15">
        <f>SUMIFS(Histo!F:F,Histo!A:A,B14,Formules!G:G,D14)</f>
        <v>0</v>
      </c>
      <c r="F14" s="14">
        <f t="shared" ref="F14:F16" si="17">E14/(1+(D14/100))</f>
        <v>0</v>
      </c>
      <c r="G14" s="51">
        <f t="shared" ref="G14:G16" si="18">E14-F14</f>
        <v>0</v>
      </c>
      <c r="H14" s="53"/>
      <c r="I14" s="67">
        <f>SUMIFS(Histo!K:K,Histo!A:A,B14,Formules!G:G,D14,Formules!K:K,"Herbergement")</f>
        <v>0</v>
      </c>
      <c r="J14" s="53"/>
      <c r="K14" s="53">
        <f>SUMIFS(Histo!F:F,Histo!A:A,B14,Formules!G:G,D14,Formules!K:K,"Vente")+SUMIFS(Histo!L:L,Histo!A:A,B14,Formules!G:G,D14,Formules!K:K,"Herbergement")</f>
        <v>0</v>
      </c>
      <c r="L14" s="53"/>
      <c r="M14" s="53">
        <f>SUMIFS(Histo!L:L,Histo!A:A,B14,Formules!G:G,D14)</f>
        <v>0</v>
      </c>
      <c r="N14" s="53"/>
      <c r="O14" s="182">
        <f>SUMIFS(Histo!F:F,Histo!A:A,C14,Histo!E:E,$O$4)</f>
        <v>0</v>
      </c>
      <c r="P14" s="179">
        <f>SUMIFS(Histo!F:F,Histo!A:A,C14,Histo!E:E,"Cash")</f>
        <v>399</v>
      </c>
      <c r="Q14" s="176">
        <f>SUMIFS(Histo!F:F,Histo!A:A,C14,Histo!E:E,"CV")</f>
        <v>0</v>
      </c>
      <c r="R14" s="53"/>
    </row>
    <row r="15" spans="2:24" ht="14.4" thickBot="1" x14ac:dyDescent="0.3">
      <c r="B15" s="12">
        <f t="shared" ref="B15:B19" si="19">C14</f>
        <v>44343</v>
      </c>
      <c r="C15" s="185"/>
      <c r="D15" s="35">
        <v>10</v>
      </c>
      <c r="E15" s="15">
        <f>SUMIFS(Histo!F:F,Histo!A:A,B15,Formules!G:G,D15)</f>
        <v>399</v>
      </c>
      <c r="F15" s="14">
        <f t="shared" si="17"/>
        <v>362.72727272727269</v>
      </c>
      <c r="G15" s="51">
        <f t="shared" si="18"/>
        <v>36.272727272727309</v>
      </c>
      <c r="H15" s="53"/>
      <c r="I15" s="67">
        <f>SUMIFS(Histo!K:K,Histo!A:A,B15,Formules!G:G,D15,Formules!K:K,"Herbergement")</f>
        <v>50</v>
      </c>
      <c r="J15" s="53"/>
      <c r="K15" s="53">
        <f>SUMIFS(Histo!F:F,Histo!A:A,B15,Formules!G:G,D15,Formules!K:K,"Vente")+SUMIFS(Histo!L:L,Histo!A:A,B15,Formules!G:G,D15,Formules!K:K,"Herbergement")</f>
        <v>320.44</v>
      </c>
      <c r="L15" s="53"/>
      <c r="M15" s="53">
        <f>SUMIFS(Histo!L:L,Histo!A:A,B15,Formules!G:G,D15)</f>
        <v>1.44</v>
      </c>
      <c r="N15" s="53"/>
      <c r="O15" s="183"/>
      <c r="P15" s="180"/>
      <c r="Q15" s="177"/>
      <c r="R15" s="53"/>
    </row>
    <row r="16" spans="2:24" ht="14.4" thickBot="1" x14ac:dyDescent="0.3">
      <c r="B16" s="12">
        <f t="shared" ref="B16" si="20">C14</f>
        <v>44343</v>
      </c>
      <c r="C16" s="185"/>
      <c r="D16" s="35">
        <v>5.5</v>
      </c>
      <c r="E16" s="15">
        <f>SUMIFS(Histo!F:F,Histo!A:A,B16,Formules!G:G,D16)</f>
        <v>0</v>
      </c>
      <c r="F16" s="14">
        <f t="shared" si="17"/>
        <v>0</v>
      </c>
      <c r="G16" s="51">
        <f t="shared" si="18"/>
        <v>0</v>
      </c>
      <c r="H16" s="53"/>
      <c r="I16" s="67">
        <f>SUMIFS(Histo!K:K,Histo!A:A,B16,Formules!G:G,D16,Formules!K:K,"Herbergement")</f>
        <v>0</v>
      </c>
      <c r="J16" s="53"/>
      <c r="K16" s="53">
        <f>SUMIFS(Histo!F:F,Histo!A:A,B16,Formules!G:G,D16,Formules!K:K,"Vente")+SUMIFS(Histo!L:L,Histo!A:A,B16,Formules!G:G,D16,Formules!K:K,"Herbergement")</f>
        <v>0</v>
      </c>
      <c r="L16" s="53"/>
      <c r="M16" s="53">
        <f>SUMIFS(Histo!L:L,Histo!A:A,B16,Formules!G:G,D16)</f>
        <v>0</v>
      </c>
      <c r="N16" s="53"/>
      <c r="O16" s="183"/>
      <c r="P16" s="180"/>
      <c r="Q16" s="177"/>
      <c r="R16" s="53"/>
    </row>
    <row r="17" spans="2:24" s="11" customFormat="1" ht="14.4" thickBot="1" x14ac:dyDescent="0.3">
      <c r="B17" s="55">
        <v>44343</v>
      </c>
      <c r="C17" s="186"/>
      <c r="D17" s="56" t="s">
        <v>122</v>
      </c>
      <c r="E17" s="57">
        <f t="shared" ref="E17" si="21">SUM(E14:E16)</f>
        <v>399</v>
      </c>
      <c r="F17" s="57">
        <f t="shared" ref="F17" si="22">SUM(F14:F16)</f>
        <v>362.72727272727269</v>
      </c>
      <c r="G17" s="57">
        <f t="shared" ref="G17" si="23">SUM(G14:G16)</f>
        <v>36.272727272727309</v>
      </c>
      <c r="H17" s="58"/>
      <c r="I17" s="68">
        <f t="shared" ref="I17" si="24">SUM(I14:I16)</f>
        <v>50</v>
      </c>
      <c r="J17" s="58"/>
      <c r="K17" s="57">
        <f t="shared" ref="K17" si="25">SUM(K14:K16)</f>
        <v>320.44</v>
      </c>
      <c r="L17" s="58"/>
      <c r="M17" s="57">
        <f t="shared" ref="M17" si="26">SUM(M14:M16)</f>
        <v>1.44</v>
      </c>
      <c r="N17" s="58"/>
      <c r="O17" s="183"/>
      <c r="P17" s="181"/>
      <c r="Q17" s="178"/>
      <c r="R17" s="58"/>
      <c r="S17" s="13"/>
      <c r="T17" s="13"/>
      <c r="U17" s="13"/>
      <c r="V17" s="13"/>
      <c r="W17" s="13"/>
      <c r="X17" s="13"/>
    </row>
    <row r="18" spans="2:24" ht="14.4" thickBot="1" x14ac:dyDescent="0.3">
      <c r="B18" s="12">
        <f t="shared" ref="B18" si="27">C18</f>
        <v>44344</v>
      </c>
      <c r="C18" s="184">
        <v>44344</v>
      </c>
      <c r="D18" s="35">
        <v>20</v>
      </c>
      <c r="E18" s="15">
        <f>SUMIFS(Histo!F:F,Histo!A:A,B18,Formules!G:G,D18)</f>
        <v>0</v>
      </c>
      <c r="F18" s="14">
        <f t="shared" ref="F18:F20" si="28">E18/(1+(D18/100))</f>
        <v>0</v>
      </c>
      <c r="G18" s="51">
        <f t="shared" ref="G18:G20" si="29">E18-F18</f>
        <v>0</v>
      </c>
      <c r="H18" s="53"/>
      <c r="I18" s="67">
        <f>SUMIFS(Histo!K:K,Histo!A:A,B18,Formules!G:G,D18,Formules!K:K,"Herbergement")</f>
        <v>0</v>
      </c>
      <c r="J18" s="53"/>
      <c r="K18" s="53">
        <f>SUMIFS(Histo!F:F,Histo!A:A,B18,Formules!G:G,D18,Formules!K:K,"Vente")+SUMIFS(Histo!L:L,Histo!A:A,B18,Formules!G:G,D18,Formules!K:K,"Herbergement")</f>
        <v>0</v>
      </c>
      <c r="L18" s="53"/>
      <c r="M18" s="53">
        <f>SUMIFS(Histo!L:L,Histo!A:A,B18,Formules!G:G,D18)</f>
        <v>0</v>
      </c>
      <c r="N18" s="53"/>
      <c r="O18" s="182">
        <f>SUMIFS(Histo!F:F,Histo!A:A,C18,Histo!E:E,$O$4)</f>
        <v>0</v>
      </c>
      <c r="P18" s="179">
        <f>SUMIFS(Histo!F:F,Histo!A:A,C18,Histo!E:E,"Cash")</f>
        <v>105</v>
      </c>
      <c r="Q18" s="176">
        <f>SUMIFS(Histo!F:F,Histo!A:A,C18,Histo!E:E,"CV")</f>
        <v>0</v>
      </c>
      <c r="R18" s="53"/>
    </row>
    <row r="19" spans="2:24" ht="14.4" thickBot="1" x14ac:dyDescent="0.3">
      <c r="B19" s="12">
        <f t="shared" si="19"/>
        <v>44344</v>
      </c>
      <c r="C19" s="185"/>
      <c r="D19" s="35">
        <v>10</v>
      </c>
      <c r="E19" s="15">
        <f>SUMIFS(Histo!F:F,Histo!A:A,B19,Formules!G:G,D19)</f>
        <v>105</v>
      </c>
      <c r="F19" s="14">
        <f t="shared" si="28"/>
        <v>95.454545454545453</v>
      </c>
      <c r="G19" s="51">
        <f t="shared" si="29"/>
        <v>9.5454545454545467</v>
      </c>
      <c r="H19" s="53"/>
      <c r="I19" s="67">
        <f>SUMIFS(Histo!K:K,Histo!A:A,B19,Formules!G:G,D19,Formules!K:K,"Herbergement")</f>
        <v>0</v>
      </c>
      <c r="J19" s="53"/>
      <c r="K19" s="53">
        <f>SUMIFS(Histo!F:F,Histo!A:A,B19,Formules!G:G,D19,Formules!K:K,"Vente")+SUMIFS(Histo!L:L,Histo!A:A,B19,Formules!G:G,D19,Formules!K:K,"Herbergement")</f>
        <v>105</v>
      </c>
      <c r="L19" s="53"/>
      <c r="M19" s="53">
        <f>SUMIFS(Histo!L:L,Histo!A:A,B19,Formules!G:G,D19)</f>
        <v>0</v>
      </c>
      <c r="N19" s="53"/>
      <c r="O19" s="183"/>
      <c r="P19" s="180"/>
      <c r="Q19" s="177"/>
      <c r="R19" s="53"/>
    </row>
    <row r="20" spans="2:24" ht="14.4" thickBot="1" x14ac:dyDescent="0.3">
      <c r="B20" s="12">
        <f t="shared" ref="B20" si="30">C18</f>
        <v>44344</v>
      </c>
      <c r="C20" s="185"/>
      <c r="D20" s="35">
        <v>5.5</v>
      </c>
      <c r="E20" s="15">
        <f>SUMIFS(Histo!F:F,Histo!A:A,B20,Formules!G:G,D20)</f>
        <v>0</v>
      </c>
      <c r="F20" s="14">
        <f t="shared" si="28"/>
        <v>0</v>
      </c>
      <c r="G20" s="51">
        <f t="shared" si="29"/>
        <v>0</v>
      </c>
      <c r="H20" s="53"/>
      <c r="I20" s="67">
        <f>SUMIFS(Histo!K:K,Histo!A:A,B20,Formules!G:G,D20,Formules!K:K,"Herbergement")</f>
        <v>0</v>
      </c>
      <c r="J20" s="53"/>
      <c r="K20" s="53">
        <f>SUMIFS(Histo!F:F,Histo!A:A,B20,Formules!G:G,D20,Formules!K:K,"Vente")+SUMIFS(Histo!L:L,Histo!A:A,B20,Formules!G:G,D20,Formules!K:K,"Herbergement")</f>
        <v>0</v>
      </c>
      <c r="L20" s="53"/>
      <c r="M20" s="53">
        <f>SUMIFS(Histo!L:L,Histo!A:A,B20,Formules!G:G,D20)</f>
        <v>0</v>
      </c>
      <c r="N20" s="53"/>
      <c r="O20" s="183"/>
      <c r="P20" s="180"/>
      <c r="Q20" s="177"/>
      <c r="R20" s="53"/>
    </row>
    <row r="21" spans="2:24" s="11" customFormat="1" ht="14.4" thickBot="1" x14ac:dyDescent="0.3">
      <c r="B21" s="55">
        <v>44344</v>
      </c>
      <c r="C21" s="186"/>
      <c r="D21" s="56" t="s">
        <v>122</v>
      </c>
      <c r="E21" s="57">
        <f t="shared" ref="E21" si="31">SUM(E18:E20)</f>
        <v>105</v>
      </c>
      <c r="F21" s="57">
        <f t="shared" ref="F21" si="32">SUM(F18:F20)</f>
        <v>95.454545454545453</v>
      </c>
      <c r="G21" s="57">
        <f t="shared" ref="G21" si="33">SUM(G18:G20)</f>
        <v>9.5454545454545467</v>
      </c>
      <c r="H21" s="58"/>
      <c r="I21" s="68">
        <f t="shared" ref="I21" si="34">SUM(I18:I20)</f>
        <v>0</v>
      </c>
      <c r="J21" s="58"/>
      <c r="K21" s="57">
        <f t="shared" ref="K21" si="35">SUM(K18:K20)</f>
        <v>105</v>
      </c>
      <c r="L21" s="58"/>
      <c r="M21" s="57">
        <f t="shared" ref="M21" si="36">SUM(M18:M20)</f>
        <v>0</v>
      </c>
      <c r="N21" s="58"/>
      <c r="O21" s="183"/>
      <c r="P21" s="181"/>
      <c r="Q21" s="178"/>
      <c r="R21" s="58"/>
      <c r="S21" s="13"/>
      <c r="T21" s="13"/>
      <c r="U21" s="13"/>
      <c r="V21" s="13"/>
      <c r="W21" s="13"/>
      <c r="X21" s="13"/>
    </row>
    <row r="22" spans="2:24" ht="14.4" thickBot="1" x14ac:dyDescent="0.3">
      <c r="B22" s="12">
        <f t="shared" ref="B22:B26" si="37">C22</f>
        <v>44345</v>
      </c>
      <c r="C22" s="184">
        <v>44345</v>
      </c>
      <c r="D22" s="35">
        <v>20</v>
      </c>
      <c r="E22" s="15">
        <f>SUMIFS(Histo!F:F,Histo!A:A,B22,Formules!G:G,D22)</f>
        <v>0</v>
      </c>
      <c r="F22" s="14">
        <f t="shared" ref="F22:F24" si="38">E22/(1+(D22/100))</f>
        <v>0</v>
      </c>
      <c r="G22" s="51">
        <f t="shared" ref="G22:G24" si="39">E22-F22</f>
        <v>0</v>
      </c>
      <c r="H22" s="53"/>
      <c r="I22" s="67">
        <f>SUMIFS(Histo!K:K,Histo!A:A,B22,Formules!G:G,D22,Formules!K:K,"Herbergement")</f>
        <v>0</v>
      </c>
      <c r="J22" s="53"/>
      <c r="K22" s="53">
        <f>SUMIFS(Histo!F:F,Histo!A:A,B22,Formules!G:G,D22,Formules!K:K,"Vente")+SUMIFS(Histo!L:L,Histo!A:A,B22,Formules!G:G,D22,Formules!K:K,"Herbergement")</f>
        <v>0</v>
      </c>
      <c r="L22" s="53"/>
      <c r="M22" s="53">
        <f>SUMIFS(Histo!L:L,Histo!A:A,B22,Formules!G:G,D22)</f>
        <v>0</v>
      </c>
      <c r="N22" s="53"/>
      <c r="O22" s="182">
        <f>SUMIFS(Histo!F:F,Histo!A:A,C22,Histo!E:E,$O$4)</f>
        <v>0</v>
      </c>
      <c r="P22" s="179">
        <f>SUMIFS(Histo!F:F,Histo!A:A,C22,Histo!E:E,"Cash")</f>
        <v>0</v>
      </c>
      <c r="Q22" s="176">
        <f>SUMIFS(Histo!F:F,Histo!A:A,C22,Histo!E:E,"CV")</f>
        <v>0</v>
      </c>
    </row>
    <row r="23" spans="2:24" ht="14.4" thickBot="1" x14ac:dyDescent="0.3">
      <c r="B23" s="12">
        <f t="shared" ref="B23:B31" si="40">C22</f>
        <v>44345</v>
      </c>
      <c r="C23" s="185"/>
      <c r="D23" s="35">
        <v>10</v>
      </c>
      <c r="E23" s="15">
        <f>SUMIFS(Histo!F:F,Histo!A:A,B23,Formules!G:G,D23)</f>
        <v>0</v>
      </c>
      <c r="F23" s="14">
        <f t="shared" si="38"/>
        <v>0</v>
      </c>
      <c r="G23" s="51">
        <f t="shared" si="39"/>
        <v>0</v>
      </c>
      <c r="H23" s="53"/>
      <c r="I23" s="67">
        <f>SUMIFS(Histo!K:K,Histo!A:A,B23,Formules!G:G,D23,Formules!K:K,"Herbergement")</f>
        <v>0</v>
      </c>
      <c r="J23" s="53"/>
      <c r="K23" s="53">
        <f>SUMIFS(Histo!F:F,Histo!A:A,B23,Formules!G:G,D23,Formules!K:K,"Vente")+SUMIFS(Histo!L:L,Histo!A:A,B23,Formules!G:G,D23,Formules!K:K,"Herbergement")</f>
        <v>0</v>
      </c>
      <c r="L23" s="53"/>
      <c r="M23" s="53">
        <f>SUMIFS(Histo!L:L,Histo!A:A,B23,Formules!G:G,D23)</f>
        <v>0</v>
      </c>
      <c r="N23" s="53"/>
      <c r="O23" s="183"/>
      <c r="P23" s="180"/>
      <c r="Q23" s="177"/>
    </row>
    <row r="24" spans="2:24" ht="14.4" thickBot="1" x14ac:dyDescent="0.3">
      <c r="B24" s="12">
        <f t="shared" ref="B24:B28" si="41">C22</f>
        <v>44345</v>
      </c>
      <c r="C24" s="185"/>
      <c r="D24" s="35">
        <v>5.5</v>
      </c>
      <c r="E24" s="15">
        <f>SUMIFS(Histo!F:F,Histo!A:A,B24,Formules!G:G,D24)</f>
        <v>0</v>
      </c>
      <c r="F24" s="14">
        <f t="shared" si="38"/>
        <v>0</v>
      </c>
      <c r="G24" s="51">
        <f t="shared" si="39"/>
        <v>0</v>
      </c>
      <c r="H24" s="53"/>
      <c r="I24" s="67">
        <f>SUMIFS(Histo!K:K,Histo!A:A,B24,Formules!G:G,D24,Formules!K:K,"Herbergement")</f>
        <v>0</v>
      </c>
      <c r="J24" s="53"/>
      <c r="K24" s="53">
        <f>SUMIFS(Histo!F:F,Histo!A:A,B24,Formules!G:G,D24,Formules!K:K,"Vente")+SUMIFS(Histo!L:L,Histo!A:A,B24,Formules!G:G,D24,Formules!K:K,"Herbergement")</f>
        <v>0</v>
      </c>
      <c r="L24" s="53"/>
      <c r="M24" s="53">
        <f>SUMIFS(Histo!L:L,Histo!A:A,B24,Formules!G:G,D24)</f>
        <v>0</v>
      </c>
      <c r="N24" s="53"/>
      <c r="O24" s="183"/>
      <c r="P24" s="180"/>
      <c r="Q24" s="177"/>
    </row>
    <row r="25" spans="2:24" ht="14.4" thickBot="1" x14ac:dyDescent="0.3">
      <c r="B25" s="12">
        <v>44345</v>
      </c>
      <c r="C25" s="186"/>
      <c r="D25" s="35" t="s">
        <v>122</v>
      </c>
      <c r="E25" s="15">
        <f t="shared" ref="E25" si="42">SUM(E22:E24)</f>
        <v>0</v>
      </c>
      <c r="F25" s="15">
        <f t="shared" ref="F25" si="43">SUM(F22:F24)</f>
        <v>0</v>
      </c>
      <c r="G25" s="15">
        <f t="shared" ref="G25" si="44">SUM(G22:G24)</f>
        <v>0</v>
      </c>
      <c r="H25" s="53"/>
      <c r="I25" s="68">
        <f t="shared" ref="I25" si="45">SUM(I22:I24)</f>
        <v>0</v>
      </c>
      <c r="J25" s="58"/>
      <c r="K25" s="57">
        <f t="shared" ref="K25" si="46">SUM(K22:K24)</f>
        <v>0</v>
      </c>
      <c r="L25" s="58"/>
      <c r="M25" s="57">
        <f t="shared" ref="M25" si="47">SUM(M22:M24)</f>
        <v>0</v>
      </c>
      <c r="N25" s="53"/>
      <c r="O25" s="183"/>
      <c r="P25" s="181"/>
      <c r="Q25" s="178"/>
    </row>
    <row r="26" spans="2:24" ht="14.4" thickBot="1" x14ac:dyDescent="0.3">
      <c r="B26" s="12">
        <f t="shared" si="37"/>
        <v>44346</v>
      </c>
      <c r="C26" s="184">
        <v>44346</v>
      </c>
      <c r="D26" s="35">
        <v>20</v>
      </c>
      <c r="E26" s="15">
        <f>SUMIFS(Histo!F:F,Histo!A:A,B26,Formules!G:G,D26)</f>
        <v>0</v>
      </c>
      <c r="F26" s="14">
        <f t="shared" ref="F26:F28" si="48">E26/(1+(D26/100))</f>
        <v>0</v>
      </c>
      <c r="G26" s="51">
        <f t="shared" ref="G26:G28" si="49">E26-F26</f>
        <v>0</v>
      </c>
      <c r="H26" s="53"/>
      <c r="I26" s="67">
        <f>SUMIFS(Histo!K:K,Histo!A:A,B26,Formules!G:G,D26,Formules!K:K,"Herbergement")</f>
        <v>0</v>
      </c>
      <c r="J26" s="53"/>
      <c r="K26" s="53">
        <f>SUMIFS(Histo!F:F,Histo!A:A,B26,Formules!G:G,D26,Formules!K:K,"Vente")+SUMIFS(Histo!L:L,Histo!A:A,B26,Formules!G:G,D26,Formules!K:K,"Herbergement")</f>
        <v>0</v>
      </c>
      <c r="L26" s="53"/>
      <c r="M26" s="53">
        <f>SUMIFS(Histo!L:L,Histo!A:A,B26,Formules!G:G,D26)</f>
        <v>0</v>
      </c>
      <c r="N26" s="53"/>
      <c r="O26" s="182">
        <f>SUMIFS(Histo!F:F,Histo!A:A,C26,Histo!E:E,$O$4)</f>
        <v>0</v>
      </c>
      <c r="P26" s="179">
        <f>SUMIFS(Histo!F:F,Histo!A:A,C26,Histo!E:E,"Cash")</f>
        <v>0</v>
      </c>
      <c r="Q26" s="176">
        <f>SUMIFS(Histo!F:F,Histo!A:A,C26,Histo!E:E,"CV")</f>
        <v>0</v>
      </c>
    </row>
    <row r="27" spans="2:24" ht="14.4" thickBot="1" x14ac:dyDescent="0.3">
      <c r="B27" s="12">
        <f t="shared" si="40"/>
        <v>44346</v>
      </c>
      <c r="C27" s="185"/>
      <c r="D27" s="35">
        <v>10</v>
      </c>
      <c r="E27" s="15">
        <f>SUMIFS(Histo!F:F,Histo!A:A,B27,Formules!G:G,D27)</f>
        <v>0</v>
      </c>
      <c r="F27" s="14">
        <f t="shared" si="48"/>
        <v>0</v>
      </c>
      <c r="G27" s="51">
        <f t="shared" si="49"/>
        <v>0</v>
      </c>
      <c r="H27" s="53"/>
      <c r="I27" s="67">
        <f>SUMIFS(Histo!K:K,Histo!A:A,B27,Formules!G:G,D27,Formules!K:K,"Herbergement")</f>
        <v>0</v>
      </c>
      <c r="J27" s="53"/>
      <c r="K27" s="53">
        <f>SUMIFS(Histo!F:F,Histo!A:A,B27,Formules!G:G,D27,Formules!K:K,"Vente")+SUMIFS(Histo!L:L,Histo!A:A,B27,Formules!G:G,D27,Formules!K:K,"Herbergement")</f>
        <v>0</v>
      </c>
      <c r="L27" s="53"/>
      <c r="M27" s="53">
        <f>SUMIFS(Histo!L:L,Histo!A:A,B27,Formules!G:G,D27)</f>
        <v>0</v>
      </c>
      <c r="N27" s="53"/>
      <c r="O27" s="183"/>
      <c r="P27" s="180"/>
      <c r="Q27" s="177"/>
    </row>
    <row r="28" spans="2:24" ht="14.4" thickBot="1" x14ac:dyDescent="0.3">
      <c r="B28" s="12">
        <f t="shared" si="41"/>
        <v>44346</v>
      </c>
      <c r="C28" s="185"/>
      <c r="D28" s="35">
        <v>5.5</v>
      </c>
      <c r="E28" s="15">
        <f>SUMIFS(Histo!F:F,Histo!A:A,B28,Formules!G:G,D28)</f>
        <v>0</v>
      </c>
      <c r="F28" s="14">
        <f t="shared" si="48"/>
        <v>0</v>
      </c>
      <c r="G28" s="51">
        <f t="shared" si="49"/>
        <v>0</v>
      </c>
      <c r="H28" s="53"/>
      <c r="I28" s="67">
        <f>SUMIFS(Histo!K:K,Histo!A:A,B28,Formules!G:G,D28,Formules!K:K,"Herbergement")</f>
        <v>0</v>
      </c>
      <c r="J28" s="53"/>
      <c r="K28" s="53">
        <f>SUMIFS(Histo!F:F,Histo!A:A,B28,Formules!G:G,D28,Formules!K:K,"Vente")+SUMIFS(Histo!L:L,Histo!A:A,B28,Formules!G:G,D28,Formules!K:K,"Herbergement")</f>
        <v>0</v>
      </c>
      <c r="L28" s="53"/>
      <c r="M28" s="53">
        <f>SUMIFS(Histo!L:L,Histo!A:A,B28,Formules!G:G,D28)</f>
        <v>0</v>
      </c>
      <c r="N28" s="53"/>
      <c r="O28" s="183"/>
      <c r="P28" s="180"/>
      <c r="Q28" s="177"/>
    </row>
    <row r="29" spans="2:24" ht="14.4" thickBot="1" x14ac:dyDescent="0.3">
      <c r="B29" s="12">
        <v>44346</v>
      </c>
      <c r="C29" s="186"/>
      <c r="D29" s="35" t="s">
        <v>122</v>
      </c>
      <c r="E29" s="15">
        <f t="shared" ref="E29" si="50">SUM(E26:E28)</f>
        <v>0</v>
      </c>
      <c r="F29" s="15">
        <f t="shared" ref="F29" si="51">SUM(F26:F28)</f>
        <v>0</v>
      </c>
      <c r="G29" s="15">
        <f t="shared" ref="G29" si="52">SUM(G26:G28)</f>
        <v>0</v>
      </c>
      <c r="H29" s="53"/>
      <c r="I29" s="68">
        <f t="shared" ref="I29" si="53">SUM(I26:I28)</f>
        <v>0</v>
      </c>
      <c r="J29" s="58"/>
      <c r="K29" s="57">
        <f t="shared" ref="K29" si="54">SUM(K26:K28)</f>
        <v>0</v>
      </c>
      <c r="L29" s="58"/>
      <c r="M29" s="57">
        <f t="shared" ref="M29" si="55">SUM(M26:M28)</f>
        <v>0</v>
      </c>
      <c r="N29" s="53"/>
      <c r="O29" s="183"/>
      <c r="P29" s="181"/>
      <c r="Q29" s="178"/>
    </row>
    <row r="30" spans="2:24" ht="14.4" thickBot="1" x14ac:dyDescent="0.3">
      <c r="B30" s="12">
        <f t="shared" ref="B30" si="56">C30</f>
        <v>44347</v>
      </c>
      <c r="C30" s="184">
        <v>44347</v>
      </c>
      <c r="D30" s="35">
        <v>20</v>
      </c>
      <c r="E30" s="15">
        <f>SUMIFS(Histo!F:F,Histo!A:A,B30,Formules!G:G,D30)</f>
        <v>0</v>
      </c>
      <c r="F30" s="14">
        <f t="shared" ref="F30:F32" si="57">E30/(1+(D30/100))</f>
        <v>0</v>
      </c>
      <c r="G30" s="51">
        <f t="shared" ref="G30:G32" si="58">E30-F30</f>
        <v>0</v>
      </c>
      <c r="H30" s="53"/>
      <c r="I30" s="67">
        <f>SUMIFS(Histo!K:K,Histo!A:A,B30,Formules!G:G,D30,Formules!K:K,"Herbergement")</f>
        <v>0</v>
      </c>
      <c r="J30" s="53"/>
      <c r="K30" s="53">
        <f>SUMIFS(Histo!F:F,Histo!A:A,B30,Formules!G:G,D30,Formules!K:K,"Vente")+SUMIFS(Histo!L:L,Histo!A:A,B30,Formules!G:G,D30,Formules!K:K,"Herbergement")</f>
        <v>0</v>
      </c>
      <c r="L30" s="53"/>
      <c r="M30" s="53">
        <f>SUMIFS(Histo!L:L,Histo!A:A,B30,Formules!G:G,D30)</f>
        <v>0</v>
      </c>
      <c r="N30" s="53"/>
      <c r="O30" s="182">
        <f>SUMIFS(Histo!F:F,Histo!A:A,C30,Histo!E:E,$O$4)</f>
        <v>0</v>
      </c>
      <c r="P30" s="179">
        <f>SUMIFS(Histo!F:F,Histo!A:A,C30,Histo!E:E,"Cash")</f>
        <v>0</v>
      </c>
      <c r="Q30" s="176">
        <f>SUMIFS(Histo!F:F,Histo!A:A,C30,Histo!E:E,"CV")</f>
        <v>0</v>
      </c>
    </row>
    <row r="31" spans="2:24" ht="14.4" thickBot="1" x14ac:dyDescent="0.3">
      <c r="B31" s="12">
        <f t="shared" si="40"/>
        <v>44347</v>
      </c>
      <c r="C31" s="185"/>
      <c r="D31" s="35">
        <v>10</v>
      </c>
      <c r="E31" s="15">
        <f>SUMIFS(Histo!F:F,Histo!A:A,B31,Formules!G:G,D31)</f>
        <v>0</v>
      </c>
      <c r="F31" s="14">
        <f t="shared" si="57"/>
        <v>0</v>
      </c>
      <c r="G31" s="51">
        <f t="shared" si="58"/>
        <v>0</v>
      </c>
      <c r="H31" s="53"/>
      <c r="I31" s="67">
        <f>SUMIFS(Histo!K:K,Histo!A:A,B31,Formules!G:G,D31,Formules!K:K,"Herbergement")</f>
        <v>0</v>
      </c>
      <c r="J31" s="53"/>
      <c r="K31" s="53">
        <f>SUMIFS(Histo!F:F,Histo!A:A,B31,Formules!G:G,D31,Formules!K:K,"Vente")+SUMIFS(Histo!L:L,Histo!A:A,B31,Formules!G:G,D31,Formules!K:K,"Herbergement")</f>
        <v>0</v>
      </c>
      <c r="L31" s="53"/>
      <c r="M31" s="53">
        <f>SUMIFS(Histo!L:L,Histo!A:A,B31,Formules!G:G,D31)</f>
        <v>0</v>
      </c>
      <c r="N31" s="53"/>
      <c r="O31" s="183"/>
      <c r="P31" s="180"/>
      <c r="Q31" s="177"/>
    </row>
    <row r="32" spans="2:24" ht="14.4" thickBot="1" x14ac:dyDescent="0.3">
      <c r="B32" s="12">
        <f t="shared" ref="B32" si="59">C30</f>
        <v>44347</v>
      </c>
      <c r="C32" s="185"/>
      <c r="D32" s="35">
        <v>5.5</v>
      </c>
      <c r="E32" s="15">
        <f>SUMIFS(Histo!F:F,Histo!A:A,B32,Formules!G:G,D32)</f>
        <v>0</v>
      </c>
      <c r="F32" s="14">
        <f t="shared" si="57"/>
        <v>0</v>
      </c>
      <c r="G32" s="51">
        <f t="shared" si="58"/>
        <v>0</v>
      </c>
      <c r="H32" s="53"/>
      <c r="I32" s="67">
        <f>SUMIFS(Histo!K:K,Histo!A:A,B32,Formules!G:G,D32,Formules!K:K,"Herbergement")</f>
        <v>0</v>
      </c>
      <c r="J32" s="53"/>
      <c r="K32" s="53">
        <f>SUMIFS(Histo!F:F,Histo!A:A,B32,Formules!G:G,D32,Formules!K:K,"Vente")+SUMIFS(Histo!L:L,Histo!A:A,B32,Formules!G:G,D32,Formules!K:K,"Herbergement")</f>
        <v>0</v>
      </c>
      <c r="L32" s="53"/>
      <c r="M32" s="53">
        <f>SUMIFS(Histo!L:L,Histo!A:A,B32,Formules!G:G,D32)</f>
        <v>0</v>
      </c>
      <c r="N32" s="53"/>
      <c r="O32" s="183"/>
      <c r="P32" s="180"/>
      <c r="Q32" s="177"/>
    </row>
    <row r="33" spans="2:17" ht="14.4" thickBot="1" x14ac:dyDescent="0.3">
      <c r="B33" s="12">
        <v>44347</v>
      </c>
      <c r="C33" s="186"/>
      <c r="D33" s="35" t="s">
        <v>122</v>
      </c>
      <c r="E33" s="15">
        <f t="shared" ref="E33" si="60">SUM(E30:E32)</f>
        <v>0</v>
      </c>
      <c r="F33" s="15">
        <f t="shared" ref="F33" si="61">SUM(F30:F32)</f>
        <v>0</v>
      </c>
      <c r="G33" s="15">
        <f t="shared" ref="G33" si="62">SUM(G30:G32)</f>
        <v>0</v>
      </c>
      <c r="H33" s="53"/>
      <c r="I33" s="68">
        <f t="shared" ref="I33" si="63">SUM(I30:I32)</f>
        <v>0</v>
      </c>
      <c r="J33" s="58"/>
      <c r="K33" s="57">
        <f t="shared" ref="K33" si="64">SUM(K30:K32)</f>
        <v>0</v>
      </c>
      <c r="L33" s="58"/>
      <c r="M33" s="57">
        <f t="shared" ref="M33" si="65">SUM(M30:M32)</f>
        <v>0</v>
      </c>
      <c r="N33" s="53"/>
      <c r="O33" s="183"/>
      <c r="P33" s="181"/>
      <c r="Q33" s="178"/>
    </row>
    <row r="34" spans="2:17" ht="14.4" thickBot="1" x14ac:dyDescent="0.3">
      <c r="B34" s="12">
        <f t="shared" ref="B34" si="66">C34</f>
        <v>44348</v>
      </c>
      <c r="C34" s="184">
        <v>44348</v>
      </c>
      <c r="D34" s="35">
        <v>20</v>
      </c>
      <c r="E34" s="15">
        <f>SUMIFS(Histo!F:F,Histo!A:A,B34,Formules!G:G,D34)</f>
        <v>0</v>
      </c>
      <c r="F34" s="14">
        <f t="shared" ref="F34:F36" si="67">E34/(1+(D34/100))</f>
        <v>0</v>
      </c>
      <c r="G34" s="51">
        <f t="shared" ref="G34:G36" si="68">E34-F34</f>
        <v>0</v>
      </c>
      <c r="H34" s="53"/>
      <c r="I34" s="67">
        <f>SUMIFS(Histo!K:K,Histo!A:A,B34,Formules!G:G,D34,Formules!K:K,"Herbergement")</f>
        <v>0</v>
      </c>
      <c r="J34" s="53"/>
      <c r="K34" s="53">
        <f>SUMIFS(Histo!F:F,Histo!A:A,B34,Formules!G:G,D34,Formules!K:K,"Vente")+SUMIFS(Histo!L:L,Histo!A:A,B34,Formules!G:G,D34,Formules!K:K,"Herbergement")</f>
        <v>0</v>
      </c>
      <c r="L34" s="53"/>
      <c r="M34" s="53">
        <f>SUMIFS(Histo!L:L,Histo!A:A,B34,Formules!G:G,D34)</f>
        <v>0</v>
      </c>
      <c r="N34" s="53"/>
      <c r="O34" s="182">
        <f>SUMIFS(Histo!F:F,Histo!A:A,C34,Histo!E:E,$O$4)</f>
        <v>0</v>
      </c>
      <c r="P34" s="179">
        <f>SUMIFS(Histo!F:F,Histo!A:A,C34,Histo!E:E,"Cash")</f>
        <v>0</v>
      </c>
      <c r="Q34" s="176">
        <f>SUMIFS(Histo!F:F,Histo!A:A,C34,Histo!E:E,"CV")</f>
        <v>0</v>
      </c>
    </row>
    <row r="35" spans="2:17" ht="14.4" thickBot="1" x14ac:dyDescent="0.3">
      <c r="B35" s="12">
        <f t="shared" ref="B35:B39" si="69">C34</f>
        <v>44348</v>
      </c>
      <c r="C35" s="185"/>
      <c r="D35" s="35">
        <v>10</v>
      </c>
      <c r="E35" s="15">
        <f>SUMIFS(Histo!F:F,Histo!A:A,B35,Formules!G:G,D35)</f>
        <v>0</v>
      </c>
      <c r="F35" s="14">
        <f t="shared" si="67"/>
        <v>0</v>
      </c>
      <c r="G35" s="51">
        <f t="shared" si="68"/>
        <v>0</v>
      </c>
      <c r="H35" s="53"/>
      <c r="I35" s="67">
        <f>SUMIFS(Histo!K:K,Histo!A:A,B35,Formules!G:G,D35,Formules!K:K,"Herbergement")</f>
        <v>0</v>
      </c>
      <c r="J35" s="53"/>
      <c r="K35" s="53">
        <f>SUMIFS(Histo!F:F,Histo!A:A,B35,Formules!G:G,D35,Formules!K:K,"Vente")+SUMIFS(Histo!L:L,Histo!A:A,B35,Formules!G:G,D35,Formules!K:K,"Herbergement")</f>
        <v>0</v>
      </c>
      <c r="L35" s="53"/>
      <c r="M35" s="53">
        <f>SUMIFS(Histo!L:L,Histo!A:A,B35,Formules!G:G,D35)</f>
        <v>0</v>
      </c>
      <c r="N35" s="53"/>
      <c r="O35" s="183"/>
      <c r="P35" s="180"/>
      <c r="Q35" s="177"/>
    </row>
    <row r="36" spans="2:17" ht="14.4" thickBot="1" x14ac:dyDescent="0.3">
      <c r="B36" s="12">
        <f t="shared" ref="B36" si="70">C34</f>
        <v>44348</v>
      </c>
      <c r="C36" s="185"/>
      <c r="D36" s="35">
        <v>5.5</v>
      </c>
      <c r="E36" s="15">
        <f>SUMIFS(Histo!F:F,Histo!A:A,B36,Formules!G:G,D36)</f>
        <v>0</v>
      </c>
      <c r="F36" s="14">
        <f t="shared" si="67"/>
        <v>0</v>
      </c>
      <c r="G36" s="51">
        <f t="shared" si="68"/>
        <v>0</v>
      </c>
      <c r="H36" s="53"/>
      <c r="I36" s="67">
        <f>SUMIFS(Histo!K:K,Histo!A:A,B36,Formules!G:G,D36,Formules!K:K,"Herbergement")</f>
        <v>0</v>
      </c>
      <c r="J36" s="53"/>
      <c r="K36" s="53">
        <f>SUMIFS(Histo!F:F,Histo!A:A,B36,Formules!G:G,D36,Formules!K:K,"Vente")+SUMIFS(Histo!L:L,Histo!A:A,B36,Formules!G:G,D36,Formules!K:K,"Herbergement")</f>
        <v>0</v>
      </c>
      <c r="L36" s="53"/>
      <c r="M36" s="53">
        <f>SUMIFS(Histo!L:L,Histo!A:A,B36,Formules!G:G,D36)</f>
        <v>0</v>
      </c>
      <c r="N36" s="53"/>
      <c r="O36" s="183"/>
      <c r="P36" s="180"/>
      <c r="Q36" s="177"/>
    </row>
    <row r="37" spans="2:17" ht="14.4" thickBot="1" x14ac:dyDescent="0.3">
      <c r="B37" s="12">
        <v>44348</v>
      </c>
      <c r="C37" s="186"/>
      <c r="D37" s="35" t="s">
        <v>122</v>
      </c>
      <c r="E37" s="15">
        <f t="shared" ref="E37" si="71">SUM(E34:E36)</f>
        <v>0</v>
      </c>
      <c r="F37" s="15">
        <f t="shared" ref="F37" si="72">SUM(F34:F36)</f>
        <v>0</v>
      </c>
      <c r="G37" s="15">
        <f t="shared" ref="G37" si="73">SUM(G34:G36)</f>
        <v>0</v>
      </c>
      <c r="H37" s="53"/>
      <c r="I37" s="68">
        <f t="shared" ref="I37" si="74">SUM(I34:I36)</f>
        <v>0</v>
      </c>
      <c r="J37" s="58"/>
      <c r="K37" s="57">
        <f t="shared" ref="K37" si="75">SUM(K34:K36)</f>
        <v>0</v>
      </c>
      <c r="L37" s="58"/>
      <c r="M37" s="57">
        <f t="shared" ref="M37" si="76">SUM(M34:M36)</f>
        <v>0</v>
      </c>
      <c r="N37" s="53"/>
      <c r="O37" s="183"/>
      <c r="P37" s="181"/>
      <c r="Q37" s="178"/>
    </row>
    <row r="38" spans="2:17" ht="14.4" thickBot="1" x14ac:dyDescent="0.3">
      <c r="B38" s="12">
        <f t="shared" ref="B38" si="77">C38</f>
        <v>44349</v>
      </c>
      <c r="C38" s="184">
        <v>44349</v>
      </c>
      <c r="D38" s="35">
        <v>20</v>
      </c>
      <c r="E38" s="15">
        <f>SUMIFS(Histo!F:F,Histo!A:A,B38,Formules!G:G,D38)</f>
        <v>0</v>
      </c>
      <c r="F38" s="14">
        <f t="shared" ref="F38:F40" si="78">E38/(1+(D38/100))</f>
        <v>0</v>
      </c>
      <c r="G38" s="51">
        <f t="shared" ref="G38:G40" si="79">E38-F38</f>
        <v>0</v>
      </c>
      <c r="H38" s="53"/>
      <c r="I38" s="67">
        <f>SUMIFS(Histo!K:K,Histo!A:A,B38,Formules!G:G,D38,Formules!K:K,"Herbergement")</f>
        <v>0</v>
      </c>
      <c r="J38" s="53"/>
      <c r="K38" s="53">
        <f>SUMIFS(Histo!F:F,Histo!A:A,B38,Formules!G:G,D38,Formules!K:K,"Vente")+SUMIFS(Histo!L:L,Histo!A:A,B38,Formules!G:G,D38,Formules!K:K,"Herbergement")</f>
        <v>0</v>
      </c>
      <c r="L38" s="53"/>
      <c r="M38" s="53">
        <f>SUMIFS(Histo!L:L,Histo!A:A,B38,Formules!G:G,D38)</f>
        <v>0</v>
      </c>
      <c r="N38" s="53"/>
      <c r="O38" s="182">
        <f>SUMIFS(Histo!F:F,Histo!A:A,C38,Histo!E:E,$O$4)</f>
        <v>0</v>
      </c>
      <c r="P38" s="179">
        <f>SUMIFS(Histo!F:F,Histo!A:A,C38,Histo!E:E,"Cash")</f>
        <v>0</v>
      </c>
      <c r="Q38" s="176">
        <f>SUMIFS(Histo!F:F,Histo!A:A,C38,Histo!E:E,"CV")</f>
        <v>0</v>
      </c>
    </row>
    <row r="39" spans="2:17" ht="14.4" thickBot="1" x14ac:dyDescent="0.3">
      <c r="B39" s="12">
        <f t="shared" si="69"/>
        <v>44349</v>
      </c>
      <c r="C39" s="185"/>
      <c r="D39" s="35">
        <v>10</v>
      </c>
      <c r="E39" s="15">
        <f>SUMIFS(Histo!F:F,Histo!A:A,B39,Formules!G:G,D39)</f>
        <v>0</v>
      </c>
      <c r="F39" s="14">
        <f t="shared" si="78"/>
        <v>0</v>
      </c>
      <c r="G39" s="51">
        <f t="shared" si="79"/>
        <v>0</v>
      </c>
      <c r="H39" s="53"/>
      <c r="I39" s="67">
        <f>SUMIFS(Histo!K:K,Histo!A:A,B39,Formules!G:G,D39,Formules!K:K,"Herbergement")</f>
        <v>0</v>
      </c>
      <c r="J39" s="53"/>
      <c r="K39" s="53">
        <f>SUMIFS(Histo!F:F,Histo!A:A,B39,Formules!G:G,D39,Formules!K:K,"Vente")+SUMIFS(Histo!L:L,Histo!A:A,B39,Formules!G:G,D39,Formules!K:K,"Herbergement")</f>
        <v>0</v>
      </c>
      <c r="L39" s="53"/>
      <c r="M39" s="53">
        <f>SUMIFS(Histo!L:L,Histo!A:A,B39,Formules!G:G,D39)</f>
        <v>0</v>
      </c>
      <c r="N39" s="53"/>
      <c r="O39" s="183"/>
      <c r="P39" s="180"/>
      <c r="Q39" s="177"/>
    </row>
    <row r="40" spans="2:17" ht="14.4" thickBot="1" x14ac:dyDescent="0.3">
      <c r="B40" s="12">
        <f t="shared" ref="B40" si="80">C38</f>
        <v>44349</v>
      </c>
      <c r="C40" s="185"/>
      <c r="D40" s="35">
        <v>5.5</v>
      </c>
      <c r="E40" s="15">
        <f>SUMIFS(Histo!F:F,Histo!A:A,B40,Formules!G:G,D40)</f>
        <v>0</v>
      </c>
      <c r="F40" s="14">
        <f t="shared" si="78"/>
        <v>0</v>
      </c>
      <c r="G40" s="51">
        <f t="shared" si="79"/>
        <v>0</v>
      </c>
      <c r="H40" s="53"/>
      <c r="I40" s="67">
        <f>SUMIFS(Histo!K:K,Histo!A:A,B40,Formules!G:G,D40,Formules!K:K,"Herbergement")</f>
        <v>0</v>
      </c>
      <c r="J40" s="53"/>
      <c r="K40" s="53">
        <f>SUMIFS(Histo!F:F,Histo!A:A,B40,Formules!G:G,D40,Formules!K:K,"Vente")+SUMIFS(Histo!L:L,Histo!A:A,B40,Formules!G:G,D40,Formules!K:K,"Herbergement")</f>
        <v>0</v>
      </c>
      <c r="L40" s="53"/>
      <c r="M40" s="53">
        <f>SUMIFS(Histo!L:L,Histo!A:A,B40,Formules!G:G,D40)</f>
        <v>0</v>
      </c>
      <c r="N40" s="53"/>
      <c r="O40" s="183"/>
      <c r="P40" s="180"/>
      <c r="Q40" s="177"/>
    </row>
    <row r="41" spans="2:17" ht="14.4" thickBot="1" x14ac:dyDescent="0.3">
      <c r="B41" s="12">
        <v>44349</v>
      </c>
      <c r="C41" s="186"/>
      <c r="D41" s="35" t="s">
        <v>122</v>
      </c>
      <c r="E41" s="15">
        <f t="shared" ref="E41" si="81">SUM(E38:E40)</f>
        <v>0</v>
      </c>
      <c r="F41" s="15">
        <f t="shared" ref="F41" si="82">SUM(F38:F40)</f>
        <v>0</v>
      </c>
      <c r="G41" s="15">
        <f t="shared" ref="G41" si="83">SUM(G38:G40)</f>
        <v>0</v>
      </c>
      <c r="H41" s="53"/>
      <c r="I41" s="68">
        <f t="shared" ref="I41" si="84">SUM(I38:I40)</f>
        <v>0</v>
      </c>
      <c r="J41" s="58"/>
      <c r="K41" s="57">
        <f t="shared" ref="K41" si="85">SUM(K38:K40)</f>
        <v>0</v>
      </c>
      <c r="L41" s="58"/>
      <c r="M41" s="57">
        <f t="shared" ref="M41" si="86">SUM(M38:M40)</f>
        <v>0</v>
      </c>
      <c r="N41" s="53"/>
      <c r="O41" s="183"/>
      <c r="P41" s="181"/>
      <c r="Q41" s="178"/>
    </row>
    <row r="42" spans="2:17" ht="14.4" thickBot="1" x14ac:dyDescent="0.3">
      <c r="B42" s="12">
        <f t="shared" ref="B42" si="87">C42</f>
        <v>44350</v>
      </c>
      <c r="C42" s="184">
        <v>44350</v>
      </c>
      <c r="D42" s="35">
        <v>20</v>
      </c>
      <c r="E42" s="15">
        <f>SUMIFS(Histo!F:F,Histo!A:A,B42,Formules!G:G,D42)</f>
        <v>0</v>
      </c>
      <c r="F42" s="14">
        <f t="shared" ref="F42:F44" si="88">E42/(1+(D42/100))</f>
        <v>0</v>
      </c>
      <c r="G42" s="51">
        <f t="shared" ref="G42:G44" si="89">E42-F42</f>
        <v>0</v>
      </c>
      <c r="H42" s="53"/>
      <c r="I42" s="67">
        <f>SUMIFS(Histo!K:K,Histo!A:A,B42,Formules!G:G,D42,Formules!K:K,"Herbergement")</f>
        <v>0</v>
      </c>
      <c r="J42" s="53"/>
      <c r="K42" s="53">
        <f>SUMIFS(Histo!F:F,Histo!A:A,B42,Formules!G:G,D42,Formules!K:K,"Vente")+SUMIFS(Histo!L:L,Histo!A:A,B42,Formules!G:G,D42,Formules!K:K,"Herbergement")</f>
        <v>0</v>
      </c>
      <c r="L42" s="53"/>
      <c r="M42" s="53">
        <f>SUMIFS(Histo!L:L,Histo!A:A,B42,Formules!G:G,D42)</f>
        <v>0</v>
      </c>
      <c r="N42" s="53"/>
      <c r="O42" s="182">
        <f>SUMIFS(Histo!F:F,Histo!A:A,C42,Histo!E:E,$O$4)</f>
        <v>0</v>
      </c>
      <c r="P42" s="179">
        <f>SUMIFS(Histo!F:F,Histo!A:A,C42,Histo!E:E,"Cash")</f>
        <v>0</v>
      </c>
      <c r="Q42" s="176">
        <f>SUMIFS(Histo!F:F,Histo!A:A,C42,Histo!E:E,"CV")</f>
        <v>0</v>
      </c>
    </row>
    <row r="43" spans="2:17" ht="14.4" thickBot="1" x14ac:dyDescent="0.3">
      <c r="B43" s="12">
        <f t="shared" ref="B43:B51" si="90">C42</f>
        <v>44350</v>
      </c>
      <c r="C43" s="185"/>
      <c r="D43" s="35">
        <v>10</v>
      </c>
      <c r="E43" s="15">
        <f>SUMIFS(Histo!F:F,Histo!A:A,B43,Formules!G:G,D43)</f>
        <v>0</v>
      </c>
      <c r="F43" s="14">
        <f t="shared" si="88"/>
        <v>0</v>
      </c>
      <c r="G43" s="51">
        <f t="shared" si="89"/>
        <v>0</v>
      </c>
      <c r="H43" s="53"/>
      <c r="I43" s="67">
        <f>SUMIFS(Histo!K:K,Histo!A:A,B43,Formules!G:G,D43,Formules!K:K,"Herbergement")</f>
        <v>0</v>
      </c>
      <c r="J43" s="53"/>
      <c r="K43" s="53">
        <f>SUMIFS(Histo!F:F,Histo!A:A,B43,Formules!G:G,D43,Formules!K:K,"Vente")+SUMIFS(Histo!L:L,Histo!A:A,B43,Formules!G:G,D43,Formules!K:K,"Herbergement")</f>
        <v>0</v>
      </c>
      <c r="L43" s="53"/>
      <c r="M43" s="53">
        <f>SUMIFS(Histo!L:L,Histo!A:A,B43,Formules!G:G,D43)</f>
        <v>0</v>
      </c>
      <c r="N43" s="53"/>
      <c r="O43" s="183"/>
      <c r="P43" s="180"/>
      <c r="Q43" s="177"/>
    </row>
    <row r="44" spans="2:17" ht="14.4" thickBot="1" x14ac:dyDescent="0.3">
      <c r="B44" s="12">
        <f t="shared" ref="B44" si="91">C42</f>
        <v>44350</v>
      </c>
      <c r="C44" s="185"/>
      <c r="D44" s="35">
        <v>5.5</v>
      </c>
      <c r="E44" s="15">
        <f>SUMIFS(Histo!F:F,Histo!A:A,B44,Formules!G:G,D44)</f>
        <v>0</v>
      </c>
      <c r="F44" s="14">
        <f t="shared" si="88"/>
        <v>0</v>
      </c>
      <c r="G44" s="51">
        <f t="shared" si="89"/>
        <v>0</v>
      </c>
      <c r="H44" s="53"/>
      <c r="I44" s="67">
        <f>SUMIFS(Histo!K:K,Histo!A:A,B44,Formules!G:G,D44,Formules!K:K,"Herbergement")</f>
        <v>0</v>
      </c>
      <c r="J44" s="53"/>
      <c r="K44" s="53">
        <f>SUMIFS(Histo!F:F,Histo!A:A,B44,Formules!G:G,D44,Formules!K:K,"Vente")+SUMIFS(Histo!L:L,Histo!A:A,B44,Formules!G:G,D44,Formules!K:K,"Herbergement")</f>
        <v>0</v>
      </c>
      <c r="L44" s="53"/>
      <c r="M44" s="53">
        <f>SUMIFS(Histo!L:L,Histo!A:A,B44,Formules!G:G,D44)</f>
        <v>0</v>
      </c>
      <c r="N44" s="53"/>
      <c r="O44" s="183"/>
      <c r="P44" s="180"/>
      <c r="Q44" s="177"/>
    </row>
    <row r="45" spans="2:17" ht="14.4" thickBot="1" x14ac:dyDescent="0.3">
      <c r="B45" s="12">
        <v>44350</v>
      </c>
      <c r="C45" s="186"/>
      <c r="D45" s="35" t="s">
        <v>122</v>
      </c>
      <c r="E45" s="15">
        <f t="shared" ref="E45" si="92">SUM(E42:E44)</f>
        <v>0</v>
      </c>
      <c r="F45" s="15">
        <f t="shared" ref="F45" si="93">SUM(F42:F44)</f>
        <v>0</v>
      </c>
      <c r="G45" s="15">
        <f t="shared" ref="G45" si="94">SUM(G42:G44)</f>
        <v>0</v>
      </c>
      <c r="H45" s="53"/>
      <c r="I45" s="68">
        <f t="shared" ref="I45" si="95">SUM(I42:I44)</f>
        <v>0</v>
      </c>
      <c r="J45" s="58"/>
      <c r="K45" s="57">
        <f t="shared" ref="K45" si="96">SUM(K42:K44)</f>
        <v>0</v>
      </c>
      <c r="L45" s="58"/>
      <c r="M45" s="57">
        <f t="shared" ref="M45" si="97">SUM(M42:M44)</f>
        <v>0</v>
      </c>
      <c r="N45" s="53"/>
      <c r="O45" s="183"/>
      <c r="P45" s="181"/>
      <c r="Q45" s="178"/>
    </row>
    <row r="46" spans="2:17" ht="14.4" thickBot="1" x14ac:dyDescent="0.3">
      <c r="B46" s="12">
        <f t="shared" ref="B46:B50" si="98">C46</f>
        <v>44351</v>
      </c>
      <c r="C46" s="184">
        <v>44351</v>
      </c>
      <c r="D46" s="35">
        <v>20</v>
      </c>
      <c r="E46" s="15">
        <f>SUMIFS(Histo!F:F,Histo!A:A,B46,Formules!G:G,D46)</f>
        <v>0</v>
      </c>
      <c r="F46" s="14">
        <f t="shared" ref="F46:F48" si="99">E46/(1+(D46/100))</f>
        <v>0</v>
      </c>
      <c r="G46" s="51">
        <f t="shared" ref="G46:G48" si="100">E46-F46</f>
        <v>0</v>
      </c>
      <c r="H46" s="53"/>
      <c r="I46" s="67">
        <f>SUMIFS(Histo!K:K,Histo!A:A,B46,Formules!G:G,D46,Formules!K:K,"Herbergement")</f>
        <v>0</v>
      </c>
      <c r="J46" s="53"/>
      <c r="K46" s="53">
        <f>SUMIFS(Histo!F:F,Histo!A:A,B46,Formules!G:G,D46,Formules!K:K,"Vente")+SUMIFS(Histo!L:L,Histo!A:A,B46,Formules!G:G,D46,Formules!K:K,"Herbergement")</f>
        <v>0</v>
      </c>
      <c r="L46" s="53"/>
      <c r="M46" s="53">
        <f>SUMIFS(Histo!L:L,Histo!A:A,B46,Formules!G:G,D46)</f>
        <v>0</v>
      </c>
      <c r="N46" s="53"/>
      <c r="O46" s="182">
        <f>SUMIFS(Histo!F:F,Histo!A:A,C46,Histo!E:E,$O$4)</f>
        <v>0</v>
      </c>
      <c r="P46" s="179">
        <f>SUMIFS(Histo!F:F,Histo!A:A,C46,Histo!E:E,"Cash")</f>
        <v>0</v>
      </c>
      <c r="Q46" s="176">
        <f>SUMIFS(Histo!F:F,Histo!A:A,C46,Histo!E:E,"CV")</f>
        <v>0</v>
      </c>
    </row>
    <row r="47" spans="2:17" ht="14.4" thickBot="1" x14ac:dyDescent="0.3">
      <c r="B47" s="12">
        <f t="shared" si="90"/>
        <v>44351</v>
      </c>
      <c r="C47" s="185"/>
      <c r="D47" s="35">
        <v>10</v>
      </c>
      <c r="E47" s="15">
        <f>SUMIFS(Histo!F:F,Histo!A:A,B47,Formules!G:G,D47)</f>
        <v>0</v>
      </c>
      <c r="F47" s="14">
        <f t="shared" si="99"/>
        <v>0</v>
      </c>
      <c r="G47" s="51">
        <f t="shared" si="100"/>
        <v>0</v>
      </c>
      <c r="H47" s="53"/>
      <c r="I47" s="67">
        <f>SUMIFS(Histo!K:K,Histo!A:A,B47,Formules!G:G,D47,Formules!K:K,"Herbergement")</f>
        <v>0</v>
      </c>
      <c r="J47" s="53"/>
      <c r="K47" s="53">
        <f>SUMIFS(Histo!F:F,Histo!A:A,B47,Formules!G:G,D47,Formules!K:K,"Vente")+SUMIFS(Histo!L:L,Histo!A:A,B47,Formules!G:G,D47,Formules!K:K,"Herbergement")</f>
        <v>0</v>
      </c>
      <c r="L47" s="53"/>
      <c r="M47" s="53">
        <f>SUMIFS(Histo!L:L,Histo!A:A,B47,Formules!G:G,D47)</f>
        <v>0</v>
      </c>
      <c r="N47" s="53"/>
      <c r="O47" s="183"/>
      <c r="P47" s="180"/>
      <c r="Q47" s="177"/>
    </row>
    <row r="48" spans="2:17" ht="14.4" thickBot="1" x14ac:dyDescent="0.3">
      <c r="B48" s="12">
        <f t="shared" ref="B48:B52" si="101">C46</f>
        <v>44351</v>
      </c>
      <c r="C48" s="185"/>
      <c r="D48" s="35">
        <v>5.5</v>
      </c>
      <c r="E48" s="15">
        <f>SUMIFS(Histo!F:F,Histo!A:A,B48,Formules!G:G,D48)</f>
        <v>0</v>
      </c>
      <c r="F48" s="14">
        <f t="shared" si="99"/>
        <v>0</v>
      </c>
      <c r="G48" s="51">
        <f t="shared" si="100"/>
        <v>0</v>
      </c>
      <c r="H48" s="53"/>
      <c r="I48" s="67">
        <f>SUMIFS(Histo!K:K,Histo!A:A,B48,Formules!G:G,D48,Formules!K:K,"Herbergement")</f>
        <v>0</v>
      </c>
      <c r="J48" s="53"/>
      <c r="K48" s="53">
        <f>SUMIFS(Histo!F:F,Histo!A:A,B48,Formules!G:G,D48,Formules!K:K,"Vente")+SUMIFS(Histo!L:L,Histo!A:A,B48,Formules!G:G,D48,Formules!K:K,"Herbergement")</f>
        <v>0</v>
      </c>
      <c r="L48" s="53"/>
      <c r="M48" s="53">
        <f>SUMIFS(Histo!L:L,Histo!A:A,B48,Formules!G:G,D48)</f>
        <v>0</v>
      </c>
      <c r="N48" s="53"/>
      <c r="O48" s="183"/>
      <c r="P48" s="180"/>
      <c r="Q48" s="177"/>
    </row>
    <row r="49" spans="2:17" ht="14.4" thickBot="1" x14ac:dyDescent="0.3">
      <c r="B49" s="12">
        <v>44351</v>
      </c>
      <c r="C49" s="186"/>
      <c r="D49" s="35" t="s">
        <v>122</v>
      </c>
      <c r="E49" s="15">
        <f t="shared" ref="E49" si="102">SUM(E46:E48)</f>
        <v>0</v>
      </c>
      <c r="F49" s="15">
        <f t="shared" ref="F49" si="103">SUM(F46:F48)</f>
        <v>0</v>
      </c>
      <c r="G49" s="15">
        <f t="shared" ref="G49" si="104">SUM(G46:G48)</f>
        <v>0</v>
      </c>
      <c r="H49" s="53"/>
      <c r="I49" s="68">
        <f t="shared" ref="I49" si="105">SUM(I46:I48)</f>
        <v>0</v>
      </c>
      <c r="J49" s="58"/>
      <c r="K49" s="57">
        <f t="shared" ref="K49" si="106">SUM(K46:K48)</f>
        <v>0</v>
      </c>
      <c r="L49" s="58"/>
      <c r="M49" s="57">
        <f t="shared" ref="M49" si="107">SUM(M46:M48)</f>
        <v>0</v>
      </c>
      <c r="N49" s="53"/>
      <c r="O49" s="183"/>
      <c r="P49" s="181"/>
      <c r="Q49" s="178"/>
    </row>
    <row r="50" spans="2:17" ht="14.4" thickBot="1" x14ac:dyDescent="0.3">
      <c r="B50" s="12">
        <f t="shared" si="98"/>
        <v>44352</v>
      </c>
      <c r="C50" s="184">
        <v>44352</v>
      </c>
      <c r="D50" s="35">
        <v>20</v>
      </c>
      <c r="E50" s="15">
        <f>SUMIFS(Histo!F:F,Histo!A:A,B50,Formules!G:G,D50)</f>
        <v>0</v>
      </c>
      <c r="F50" s="14">
        <f t="shared" ref="F50:F52" si="108">E50/(1+(D50/100))</f>
        <v>0</v>
      </c>
      <c r="G50" s="51">
        <f t="shared" ref="G50:G52" si="109">E50-F50</f>
        <v>0</v>
      </c>
      <c r="H50" s="53"/>
      <c r="I50" s="67">
        <f>SUMIFS(Histo!K:K,Histo!A:A,B50,Formules!G:G,D50,Formules!K:K,"Herbergement")</f>
        <v>0</v>
      </c>
      <c r="J50" s="53"/>
      <c r="K50" s="53">
        <f>SUMIFS(Histo!F:F,Histo!A:A,B50,Formules!G:G,D50,Formules!K:K,"Vente")+SUMIFS(Histo!L:L,Histo!A:A,B50,Formules!G:G,D50,Formules!K:K,"Herbergement")</f>
        <v>0</v>
      </c>
      <c r="L50" s="53"/>
      <c r="M50" s="53">
        <f>SUMIFS(Histo!L:L,Histo!A:A,B50,Formules!G:G,D50)</f>
        <v>0</v>
      </c>
      <c r="N50" s="53"/>
      <c r="O50" s="182">
        <f>SUMIFS(Histo!F:F,Histo!A:A,C50,Histo!E:E,$O$4)</f>
        <v>0</v>
      </c>
      <c r="P50" s="179">
        <f>SUMIFS(Histo!F:F,Histo!A:A,C50,Histo!E:E,"Cash")</f>
        <v>0</v>
      </c>
      <c r="Q50" s="176">
        <f>SUMIFS(Histo!F:F,Histo!A:A,C50,Histo!E:E,"CV")</f>
        <v>0</v>
      </c>
    </row>
    <row r="51" spans="2:17" ht="14.4" thickBot="1" x14ac:dyDescent="0.3">
      <c r="B51" s="12">
        <f t="shared" si="90"/>
        <v>44352</v>
      </c>
      <c r="C51" s="185"/>
      <c r="D51" s="35">
        <v>10</v>
      </c>
      <c r="E51" s="15">
        <f>SUMIFS(Histo!F:F,Histo!A:A,B51,Formules!G:G,D51)</f>
        <v>0</v>
      </c>
      <c r="F51" s="14">
        <f t="shared" si="108"/>
        <v>0</v>
      </c>
      <c r="G51" s="51">
        <f t="shared" si="109"/>
        <v>0</v>
      </c>
      <c r="H51" s="53"/>
      <c r="I51" s="67">
        <f>SUMIFS(Histo!K:K,Histo!A:A,B51,Formules!G:G,D51,Formules!K:K,"Herbergement")</f>
        <v>0</v>
      </c>
      <c r="J51" s="53"/>
      <c r="K51" s="53">
        <f>SUMIFS(Histo!F:F,Histo!A:A,B51,Formules!G:G,D51,Formules!K:K,"Vente")+SUMIFS(Histo!L:L,Histo!A:A,B51,Formules!G:G,D51,Formules!K:K,"Herbergement")</f>
        <v>0</v>
      </c>
      <c r="L51" s="53"/>
      <c r="M51" s="53">
        <f>SUMIFS(Histo!L:L,Histo!A:A,B51,Formules!G:G,D51)</f>
        <v>0</v>
      </c>
      <c r="N51" s="53"/>
      <c r="O51" s="183"/>
      <c r="P51" s="180"/>
      <c r="Q51" s="177"/>
    </row>
    <row r="52" spans="2:17" ht="14.4" thickBot="1" x14ac:dyDescent="0.3">
      <c r="B52" s="12">
        <f t="shared" si="101"/>
        <v>44352</v>
      </c>
      <c r="C52" s="185"/>
      <c r="D52" s="35">
        <v>5.5</v>
      </c>
      <c r="E52" s="15">
        <f>SUMIFS(Histo!F:F,Histo!A:A,B52,Formules!G:G,D52)</f>
        <v>0</v>
      </c>
      <c r="F52" s="14">
        <f t="shared" si="108"/>
        <v>0</v>
      </c>
      <c r="G52" s="51">
        <f t="shared" si="109"/>
        <v>0</v>
      </c>
      <c r="H52" s="53"/>
      <c r="I52" s="67">
        <f>SUMIFS(Histo!K:K,Histo!A:A,B52,Formules!G:G,D52,Formules!K:K,"Herbergement")</f>
        <v>0</v>
      </c>
      <c r="J52" s="53"/>
      <c r="K52" s="53">
        <f>SUMIFS(Histo!F:F,Histo!A:A,B52,Formules!G:G,D52,Formules!K:K,"Vente")+SUMIFS(Histo!L:L,Histo!A:A,B52,Formules!G:G,D52,Formules!K:K,"Herbergement")</f>
        <v>0</v>
      </c>
      <c r="L52" s="53"/>
      <c r="M52" s="53">
        <f>SUMIFS(Histo!L:L,Histo!A:A,B52,Formules!G:G,D52)</f>
        <v>0</v>
      </c>
      <c r="N52" s="53"/>
      <c r="O52" s="183"/>
      <c r="P52" s="180"/>
      <c r="Q52" s="177"/>
    </row>
    <row r="53" spans="2:17" ht="14.4" thickBot="1" x14ac:dyDescent="0.3">
      <c r="B53" s="12">
        <v>44352</v>
      </c>
      <c r="C53" s="186"/>
      <c r="D53" s="35" t="s">
        <v>122</v>
      </c>
      <c r="E53" s="15">
        <f t="shared" ref="E53" si="110">SUM(E50:E52)</f>
        <v>0</v>
      </c>
      <c r="F53" s="15">
        <f t="shared" ref="F53" si="111">SUM(F50:F52)</f>
        <v>0</v>
      </c>
      <c r="G53" s="15">
        <f t="shared" ref="G53" si="112">SUM(G50:G52)</f>
        <v>0</v>
      </c>
      <c r="H53" s="53"/>
      <c r="I53" s="68">
        <f t="shared" ref="I53" si="113">SUM(I50:I52)</f>
        <v>0</v>
      </c>
      <c r="J53" s="58"/>
      <c r="K53" s="57">
        <f t="shared" ref="K53" si="114">SUM(K50:K52)</f>
        <v>0</v>
      </c>
      <c r="L53" s="58"/>
      <c r="M53" s="57">
        <f t="shared" ref="M53" si="115">SUM(M50:M52)</f>
        <v>0</v>
      </c>
      <c r="N53" s="53"/>
      <c r="O53" s="183"/>
      <c r="P53" s="181"/>
      <c r="Q53" s="178"/>
    </row>
    <row r="54" spans="2:17" ht="14.4" thickBot="1" x14ac:dyDescent="0.3">
      <c r="B54" s="12">
        <f t="shared" ref="B54:B114" si="116">C54</f>
        <v>44353</v>
      </c>
      <c r="C54" s="184">
        <v>44353</v>
      </c>
      <c r="D54" s="35">
        <v>20</v>
      </c>
      <c r="E54" s="15">
        <f>SUMIFS(Histo!F:F,Histo!A:A,B54,Formules!G:G,D54)</f>
        <v>0</v>
      </c>
      <c r="F54" s="14">
        <f t="shared" ref="F54:F56" si="117">E54/(1+(D54/100))</f>
        <v>0</v>
      </c>
      <c r="G54" s="51">
        <f t="shared" ref="G54:G56" si="118">E54-F54</f>
        <v>0</v>
      </c>
      <c r="H54" s="53"/>
      <c r="I54" s="67">
        <f>SUMIFS(Histo!K:K,Histo!A:A,B54,Formules!G:G,D54,Formules!K:K,"Herbergement")</f>
        <v>0</v>
      </c>
      <c r="J54" s="53"/>
      <c r="K54" s="53">
        <f>SUMIFS(Histo!F:F,Histo!A:A,B54,Formules!G:G,D54,Formules!K:K,"Vente")+SUMIFS(Histo!L:L,Histo!A:A,B54,Formules!G:G,D54,Formules!K:K,"Herbergement")</f>
        <v>0</v>
      </c>
      <c r="L54" s="53"/>
      <c r="M54" s="53">
        <f>SUMIFS(Histo!L:L,Histo!A:A,B54,Formules!G:G,D54)</f>
        <v>0</v>
      </c>
      <c r="N54" s="53"/>
      <c r="O54" s="182">
        <f>SUMIFS(Histo!F:F,Histo!A:A,C54,Histo!E:E,$O$4)</f>
        <v>0</v>
      </c>
      <c r="P54" s="179">
        <f>SUMIFS(Histo!F:F,Histo!A:A,C54,Histo!E:E,"Cash")</f>
        <v>0</v>
      </c>
      <c r="Q54" s="176">
        <f>SUMIFS(Histo!F:F,Histo!A:A,C54,Histo!E:E,"CV")</f>
        <v>0</v>
      </c>
    </row>
    <row r="55" spans="2:17" ht="14.4" thickBot="1" x14ac:dyDescent="0.3">
      <c r="B55" s="12">
        <f t="shared" ref="B55:B115" si="119">C54</f>
        <v>44353</v>
      </c>
      <c r="C55" s="185"/>
      <c r="D55" s="35">
        <v>10</v>
      </c>
      <c r="E55" s="15">
        <f>SUMIFS(Histo!F:F,Histo!A:A,B55,Formules!G:G,D55)</f>
        <v>0</v>
      </c>
      <c r="F55" s="14">
        <f t="shared" si="117"/>
        <v>0</v>
      </c>
      <c r="G55" s="51">
        <f t="shared" si="118"/>
        <v>0</v>
      </c>
      <c r="H55" s="53"/>
      <c r="I55" s="67">
        <f>SUMIFS(Histo!K:K,Histo!A:A,B55,Formules!G:G,D55,Formules!K:K,"Herbergement")</f>
        <v>0</v>
      </c>
      <c r="J55" s="53"/>
      <c r="K55" s="53">
        <f>SUMIFS(Histo!F:F,Histo!A:A,B55,Formules!G:G,D55,Formules!K:K,"Vente")+SUMIFS(Histo!L:L,Histo!A:A,B55,Formules!G:G,D55,Formules!K:K,"Herbergement")</f>
        <v>0</v>
      </c>
      <c r="L55" s="53"/>
      <c r="M55" s="53">
        <f>SUMIFS(Histo!L:L,Histo!A:A,B55,Formules!G:G,D55)</f>
        <v>0</v>
      </c>
      <c r="N55" s="53"/>
      <c r="O55" s="183"/>
      <c r="P55" s="180"/>
      <c r="Q55" s="177"/>
    </row>
    <row r="56" spans="2:17" ht="14.4" thickBot="1" x14ac:dyDescent="0.3">
      <c r="B56" s="12">
        <f t="shared" ref="B56:B116" si="120">C54</f>
        <v>44353</v>
      </c>
      <c r="C56" s="185"/>
      <c r="D56" s="35">
        <v>5.5</v>
      </c>
      <c r="E56" s="15">
        <f>SUMIFS(Histo!F:F,Histo!A:A,B56,Formules!G:G,D56)</f>
        <v>0</v>
      </c>
      <c r="F56" s="14">
        <f t="shared" si="117"/>
        <v>0</v>
      </c>
      <c r="G56" s="51">
        <f t="shared" si="118"/>
        <v>0</v>
      </c>
      <c r="H56" s="53"/>
      <c r="I56" s="67">
        <f>SUMIFS(Histo!K:K,Histo!A:A,B56,Formules!G:G,D56,Formules!K:K,"Herbergement")</f>
        <v>0</v>
      </c>
      <c r="J56" s="53"/>
      <c r="K56" s="53">
        <f>SUMIFS(Histo!F:F,Histo!A:A,B56,Formules!G:G,D56,Formules!K:K,"Vente")+SUMIFS(Histo!L:L,Histo!A:A,B56,Formules!G:G,D56,Formules!K:K,"Herbergement")</f>
        <v>0</v>
      </c>
      <c r="L56" s="53"/>
      <c r="M56" s="53">
        <f>SUMIFS(Histo!L:L,Histo!A:A,B56,Formules!G:G,D56)</f>
        <v>0</v>
      </c>
      <c r="N56" s="53"/>
      <c r="O56" s="183"/>
      <c r="P56" s="180"/>
      <c r="Q56" s="177"/>
    </row>
    <row r="57" spans="2:17" ht="14.4" thickBot="1" x14ac:dyDescent="0.3">
      <c r="B57" s="12">
        <v>44353</v>
      </c>
      <c r="C57" s="186"/>
      <c r="D57" s="35" t="s">
        <v>122</v>
      </c>
      <c r="E57" s="15">
        <f t="shared" ref="E57" si="121">SUM(E54:E56)</f>
        <v>0</v>
      </c>
      <c r="F57" s="15">
        <f t="shared" ref="F57" si="122">SUM(F54:F56)</f>
        <v>0</v>
      </c>
      <c r="G57" s="15">
        <f t="shared" ref="G57" si="123">SUM(G54:G56)</f>
        <v>0</v>
      </c>
      <c r="H57" s="53"/>
      <c r="I57" s="68">
        <f t="shared" ref="I57" si="124">SUM(I54:I56)</f>
        <v>0</v>
      </c>
      <c r="J57" s="58"/>
      <c r="K57" s="57">
        <f t="shared" ref="K57" si="125">SUM(K54:K56)</f>
        <v>0</v>
      </c>
      <c r="L57" s="58"/>
      <c r="M57" s="57">
        <f t="shared" ref="M57" si="126">SUM(M54:M56)</f>
        <v>0</v>
      </c>
      <c r="N57" s="53"/>
      <c r="O57" s="183"/>
      <c r="P57" s="181"/>
      <c r="Q57" s="178"/>
    </row>
    <row r="58" spans="2:17" ht="14.4" thickBot="1" x14ac:dyDescent="0.3">
      <c r="B58" s="12">
        <f t="shared" si="116"/>
        <v>44354</v>
      </c>
      <c r="C58" s="184">
        <v>44354</v>
      </c>
      <c r="D58" s="35">
        <v>20</v>
      </c>
      <c r="E58" s="15">
        <f>SUMIFS(Histo!F:F,Histo!A:A,B58,Formules!G:G,D58)</f>
        <v>0</v>
      </c>
      <c r="F58" s="14">
        <f t="shared" ref="F58:F60" si="127">E58/(1+(D58/100))</f>
        <v>0</v>
      </c>
      <c r="G58" s="51">
        <f t="shared" ref="G58:G60" si="128">E58-F58</f>
        <v>0</v>
      </c>
      <c r="H58" s="53"/>
      <c r="I58" s="67">
        <f>SUMIFS(Histo!K:K,Histo!A:A,B58,Formules!G:G,D58,Formules!K:K,"Herbergement")</f>
        <v>0</v>
      </c>
      <c r="J58" s="53"/>
      <c r="K58" s="53">
        <f>SUMIFS(Histo!F:F,Histo!A:A,B58,Formules!G:G,D58,Formules!K:K,"Vente")+SUMIFS(Histo!L:L,Histo!A:A,B58,Formules!G:G,D58,Formules!K:K,"Herbergement")</f>
        <v>0</v>
      </c>
      <c r="L58" s="53"/>
      <c r="M58" s="53">
        <f>SUMIFS(Histo!L:L,Histo!A:A,B58,Formules!G:G,D58)</f>
        <v>0</v>
      </c>
      <c r="N58" s="53"/>
      <c r="O58" s="182">
        <f>SUMIFS(Histo!F:F,Histo!A:A,C58,Histo!E:E,$O$4)</f>
        <v>0</v>
      </c>
      <c r="P58" s="179">
        <f>SUMIFS(Histo!F:F,Histo!A:A,C58,Histo!E:E,"Cash")</f>
        <v>0</v>
      </c>
      <c r="Q58" s="176">
        <f>SUMIFS(Histo!F:F,Histo!A:A,C58,Histo!E:E,"CV")</f>
        <v>0</v>
      </c>
    </row>
    <row r="59" spans="2:17" ht="14.4" thickBot="1" x14ac:dyDescent="0.3">
      <c r="B59" s="12">
        <f t="shared" si="119"/>
        <v>44354</v>
      </c>
      <c r="C59" s="185"/>
      <c r="D59" s="35">
        <v>10</v>
      </c>
      <c r="E59" s="15">
        <f>SUMIFS(Histo!F:F,Histo!A:A,B59,Formules!G:G,D59)</f>
        <v>0</v>
      </c>
      <c r="F59" s="14">
        <f t="shared" si="127"/>
        <v>0</v>
      </c>
      <c r="G59" s="51">
        <f t="shared" si="128"/>
        <v>0</v>
      </c>
      <c r="H59" s="53"/>
      <c r="I59" s="67">
        <f>SUMIFS(Histo!K:K,Histo!A:A,B59,Formules!G:G,D59,Formules!K:K,"Herbergement")</f>
        <v>0</v>
      </c>
      <c r="J59" s="53"/>
      <c r="K59" s="53">
        <f>SUMIFS(Histo!F:F,Histo!A:A,B59,Formules!G:G,D59,Formules!K:K,"Vente")+SUMIFS(Histo!L:L,Histo!A:A,B59,Formules!G:G,D59,Formules!K:K,"Herbergement")</f>
        <v>0</v>
      </c>
      <c r="L59" s="53"/>
      <c r="M59" s="53">
        <f>SUMIFS(Histo!L:L,Histo!A:A,B59,Formules!G:G,D59)</f>
        <v>0</v>
      </c>
      <c r="N59" s="53"/>
      <c r="O59" s="183"/>
      <c r="P59" s="180"/>
      <c r="Q59" s="177"/>
    </row>
    <row r="60" spans="2:17" ht="14.4" thickBot="1" x14ac:dyDescent="0.3">
      <c r="B60" s="12">
        <f t="shared" si="120"/>
        <v>44354</v>
      </c>
      <c r="C60" s="185"/>
      <c r="D60" s="35">
        <v>5.5</v>
      </c>
      <c r="E60" s="15">
        <f>SUMIFS(Histo!F:F,Histo!A:A,B60,Formules!G:G,D60)</f>
        <v>0</v>
      </c>
      <c r="F60" s="14">
        <f t="shared" si="127"/>
        <v>0</v>
      </c>
      <c r="G60" s="51">
        <f t="shared" si="128"/>
        <v>0</v>
      </c>
      <c r="H60" s="53"/>
      <c r="I60" s="67">
        <f>SUMIFS(Histo!K:K,Histo!A:A,B60,Formules!G:G,D60,Formules!K:K,"Herbergement")</f>
        <v>0</v>
      </c>
      <c r="J60" s="53"/>
      <c r="K60" s="53">
        <f>SUMIFS(Histo!F:F,Histo!A:A,B60,Formules!G:G,D60,Formules!K:K,"Vente")+SUMIFS(Histo!L:L,Histo!A:A,B60,Formules!G:G,D60,Formules!K:K,"Herbergement")</f>
        <v>0</v>
      </c>
      <c r="L60" s="53"/>
      <c r="M60" s="53">
        <f>SUMIFS(Histo!L:L,Histo!A:A,B60,Formules!G:G,D60)</f>
        <v>0</v>
      </c>
      <c r="N60" s="53"/>
      <c r="O60" s="183"/>
      <c r="P60" s="180"/>
      <c r="Q60" s="177"/>
    </row>
    <row r="61" spans="2:17" ht="14.4" thickBot="1" x14ac:dyDescent="0.3">
      <c r="B61" s="12">
        <v>44354</v>
      </c>
      <c r="C61" s="186"/>
      <c r="D61" s="35" t="s">
        <v>122</v>
      </c>
      <c r="E61" s="15">
        <f t="shared" ref="E61" si="129">SUM(E58:E60)</f>
        <v>0</v>
      </c>
      <c r="F61" s="15">
        <f t="shared" ref="F61" si="130">SUM(F58:F60)</f>
        <v>0</v>
      </c>
      <c r="G61" s="15">
        <f t="shared" ref="G61" si="131">SUM(G58:G60)</f>
        <v>0</v>
      </c>
      <c r="H61" s="53"/>
      <c r="I61" s="68">
        <f t="shared" ref="I61" si="132">SUM(I58:I60)</f>
        <v>0</v>
      </c>
      <c r="J61" s="58"/>
      <c r="K61" s="57">
        <f t="shared" ref="K61" si="133">SUM(K58:K60)</f>
        <v>0</v>
      </c>
      <c r="L61" s="58"/>
      <c r="M61" s="57">
        <f t="shared" ref="M61" si="134">SUM(M58:M60)</f>
        <v>0</v>
      </c>
      <c r="N61" s="53"/>
      <c r="O61" s="183"/>
      <c r="P61" s="181"/>
      <c r="Q61" s="178"/>
    </row>
    <row r="62" spans="2:17" ht="14.4" thickBot="1" x14ac:dyDescent="0.3">
      <c r="B62" s="12">
        <f t="shared" si="116"/>
        <v>44355</v>
      </c>
      <c r="C62" s="184">
        <v>44355</v>
      </c>
      <c r="D62" s="35">
        <v>20</v>
      </c>
      <c r="E62" s="15">
        <f>SUMIFS(Histo!F:F,Histo!A:A,B62,Formules!G:G,D62)</f>
        <v>0</v>
      </c>
      <c r="F62" s="14">
        <f t="shared" ref="F62:F64" si="135">E62/(1+(D62/100))</f>
        <v>0</v>
      </c>
      <c r="G62" s="51">
        <f t="shared" ref="G62:G64" si="136">E62-F62</f>
        <v>0</v>
      </c>
      <c r="H62" s="53"/>
      <c r="I62" s="67">
        <f>SUMIFS(Histo!K:K,Histo!A:A,B62,Formules!G:G,D62,Formules!K:K,"Herbergement")</f>
        <v>0</v>
      </c>
      <c r="J62" s="53"/>
      <c r="K62" s="53">
        <f>SUMIFS(Histo!F:F,Histo!A:A,B62,Formules!G:G,D62,Formules!K:K,"Vente")+SUMIFS(Histo!L:L,Histo!A:A,B62,Formules!G:G,D62,Formules!K:K,"Herbergement")</f>
        <v>0</v>
      </c>
      <c r="L62" s="53"/>
      <c r="M62" s="53">
        <f>SUMIFS(Histo!L:L,Histo!A:A,B62,Formules!G:G,D62)</f>
        <v>0</v>
      </c>
      <c r="N62" s="53"/>
      <c r="O62" s="182">
        <f>SUMIFS(Histo!F:F,Histo!A:A,C62,Histo!E:E,$O$4)</f>
        <v>0</v>
      </c>
      <c r="P62" s="179">
        <f>SUMIFS(Histo!F:F,Histo!A:A,C62,Histo!E:E,"Cash")</f>
        <v>0</v>
      </c>
      <c r="Q62" s="176">
        <f>SUMIFS(Histo!F:F,Histo!A:A,C62,Histo!E:E,"CV")</f>
        <v>0</v>
      </c>
    </row>
    <row r="63" spans="2:17" ht="14.4" thickBot="1" x14ac:dyDescent="0.3">
      <c r="B63" s="12">
        <f t="shared" si="119"/>
        <v>44355</v>
      </c>
      <c r="C63" s="185"/>
      <c r="D63" s="35">
        <v>10</v>
      </c>
      <c r="E63" s="15">
        <f>SUMIFS(Histo!F:F,Histo!A:A,B63,Formules!G:G,D63)</f>
        <v>0</v>
      </c>
      <c r="F63" s="14">
        <f t="shared" si="135"/>
        <v>0</v>
      </c>
      <c r="G63" s="51">
        <f t="shared" si="136"/>
        <v>0</v>
      </c>
      <c r="H63" s="53"/>
      <c r="I63" s="67">
        <f>SUMIFS(Histo!K:K,Histo!A:A,B63,Formules!G:G,D63,Formules!K:K,"Herbergement")</f>
        <v>0</v>
      </c>
      <c r="J63" s="53"/>
      <c r="K63" s="53">
        <f>SUMIFS(Histo!F:F,Histo!A:A,B63,Formules!G:G,D63,Formules!K:K,"Vente")+SUMIFS(Histo!L:L,Histo!A:A,B63,Formules!G:G,D63,Formules!K:K,"Herbergement")</f>
        <v>0</v>
      </c>
      <c r="L63" s="53"/>
      <c r="M63" s="53">
        <f>SUMIFS(Histo!L:L,Histo!A:A,B63,Formules!G:G,D63)</f>
        <v>0</v>
      </c>
      <c r="N63" s="53"/>
      <c r="O63" s="183"/>
      <c r="P63" s="180"/>
      <c r="Q63" s="177"/>
    </row>
    <row r="64" spans="2:17" ht="14.4" thickBot="1" x14ac:dyDescent="0.3">
      <c r="B64" s="12">
        <f t="shared" si="120"/>
        <v>44355</v>
      </c>
      <c r="C64" s="185"/>
      <c r="D64" s="35">
        <v>5.5</v>
      </c>
      <c r="E64" s="15">
        <f>SUMIFS(Histo!F:F,Histo!A:A,B64,Formules!G:G,D64)</f>
        <v>0</v>
      </c>
      <c r="F64" s="14">
        <f t="shared" si="135"/>
        <v>0</v>
      </c>
      <c r="G64" s="51">
        <f t="shared" si="136"/>
        <v>0</v>
      </c>
      <c r="H64" s="53"/>
      <c r="I64" s="67">
        <f>SUMIFS(Histo!K:K,Histo!A:A,B64,Formules!G:G,D64,Formules!K:K,"Herbergement")</f>
        <v>0</v>
      </c>
      <c r="J64" s="53"/>
      <c r="K64" s="53">
        <f>SUMIFS(Histo!F:F,Histo!A:A,B64,Formules!G:G,D64,Formules!K:K,"Vente")+SUMIFS(Histo!L:L,Histo!A:A,B64,Formules!G:G,D64,Formules!K:K,"Herbergement")</f>
        <v>0</v>
      </c>
      <c r="L64" s="53"/>
      <c r="M64" s="53">
        <f>SUMIFS(Histo!L:L,Histo!A:A,B64,Formules!G:G,D64)</f>
        <v>0</v>
      </c>
      <c r="N64" s="53"/>
      <c r="O64" s="183"/>
      <c r="P64" s="180"/>
      <c r="Q64" s="177"/>
    </row>
    <row r="65" spans="2:17" ht="14.4" thickBot="1" x14ac:dyDescent="0.3">
      <c r="B65" s="12">
        <v>44355</v>
      </c>
      <c r="C65" s="186"/>
      <c r="D65" s="35" t="s">
        <v>122</v>
      </c>
      <c r="E65" s="15">
        <f t="shared" ref="E65" si="137">SUM(E62:E64)</f>
        <v>0</v>
      </c>
      <c r="F65" s="15">
        <f t="shared" ref="F65" si="138">SUM(F62:F64)</f>
        <v>0</v>
      </c>
      <c r="G65" s="15">
        <f t="shared" ref="G65" si="139">SUM(G62:G64)</f>
        <v>0</v>
      </c>
      <c r="H65" s="53"/>
      <c r="I65" s="68">
        <f t="shared" ref="I65" si="140">SUM(I62:I64)</f>
        <v>0</v>
      </c>
      <c r="J65" s="58"/>
      <c r="K65" s="57">
        <f t="shared" ref="K65" si="141">SUM(K62:K64)</f>
        <v>0</v>
      </c>
      <c r="L65" s="58"/>
      <c r="M65" s="57">
        <f t="shared" ref="M65" si="142">SUM(M62:M64)</f>
        <v>0</v>
      </c>
      <c r="N65" s="53"/>
      <c r="O65" s="183"/>
      <c r="P65" s="181"/>
      <c r="Q65" s="178"/>
    </row>
    <row r="66" spans="2:17" ht="14.4" thickBot="1" x14ac:dyDescent="0.3">
      <c r="B66" s="12">
        <f t="shared" si="116"/>
        <v>44356</v>
      </c>
      <c r="C66" s="184">
        <v>44356</v>
      </c>
      <c r="D66" s="35">
        <v>20</v>
      </c>
      <c r="E66" s="15">
        <f>SUMIFS(Histo!F:F,Histo!A:A,B66,Formules!G:G,D66)</f>
        <v>0</v>
      </c>
      <c r="F66" s="14">
        <f t="shared" ref="F66:F68" si="143">E66/(1+(D66/100))</f>
        <v>0</v>
      </c>
      <c r="G66" s="51">
        <f t="shared" ref="G66:G68" si="144">E66-F66</f>
        <v>0</v>
      </c>
      <c r="H66" s="53"/>
      <c r="I66" s="67">
        <f>SUMIFS(Histo!K:K,Histo!A:A,B66,Formules!G:G,D66,Formules!K:K,"Herbergement")</f>
        <v>0</v>
      </c>
      <c r="J66" s="53"/>
      <c r="K66" s="53">
        <f>SUMIFS(Histo!F:F,Histo!A:A,B66,Formules!G:G,D66,Formules!K:K,"Vente")+SUMIFS(Histo!L:L,Histo!A:A,B66,Formules!G:G,D66,Formules!K:K,"Herbergement")</f>
        <v>0</v>
      </c>
      <c r="L66" s="53"/>
      <c r="M66" s="53">
        <f>SUMIFS(Histo!L:L,Histo!A:A,B66,Formules!G:G,D66)</f>
        <v>0</v>
      </c>
      <c r="N66" s="53"/>
      <c r="O66" s="182">
        <f>SUMIFS(Histo!F:F,Histo!A:A,C66,Histo!E:E,$O$4)</f>
        <v>0</v>
      </c>
      <c r="P66" s="179">
        <f>SUMIFS(Histo!F:F,Histo!A:A,C66,Histo!E:E,"Cash")</f>
        <v>0</v>
      </c>
      <c r="Q66" s="176">
        <f>SUMIFS(Histo!F:F,Histo!A:A,C66,Histo!E:E,"CV")</f>
        <v>0</v>
      </c>
    </row>
    <row r="67" spans="2:17" ht="14.4" thickBot="1" x14ac:dyDescent="0.3">
      <c r="B67" s="12">
        <f t="shared" si="119"/>
        <v>44356</v>
      </c>
      <c r="C67" s="185"/>
      <c r="D67" s="35">
        <v>10</v>
      </c>
      <c r="E67" s="15">
        <f>SUMIFS(Histo!F:F,Histo!A:A,B67,Formules!G:G,D67)</f>
        <v>0</v>
      </c>
      <c r="F67" s="14">
        <f t="shared" si="143"/>
        <v>0</v>
      </c>
      <c r="G67" s="51">
        <f t="shared" si="144"/>
        <v>0</v>
      </c>
      <c r="H67" s="53"/>
      <c r="I67" s="67">
        <f>SUMIFS(Histo!K:K,Histo!A:A,B67,Formules!G:G,D67,Formules!K:K,"Herbergement")</f>
        <v>0</v>
      </c>
      <c r="J67" s="53"/>
      <c r="K67" s="53">
        <f>SUMIFS(Histo!F:F,Histo!A:A,B67,Formules!G:G,D67,Formules!K:K,"Vente")+SUMIFS(Histo!L:L,Histo!A:A,B67,Formules!G:G,D67,Formules!K:K,"Herbergement")</f>
        <v>0</v>
      </c>
      <c r="L67" s="53"/>
      <c r="M67" s="53">
        <f>SUMIFS(Histo!L:L,Histo!A:A,B67,Formules!G:G,D67)</f>
        <v>0</v>
      </c>
      <c r="N67" s="53"/>
      <c r="O67" s="183"/>
      <c r="P67" s="180"/>
      <c r="Q67" s="177"/>
    </row>
    <row r="68" spans="2:17" ht="14.4" thickBot="1" x14ac:dyDescent="0.3">
      <c r="B68" s="12">
        <f t="shared" si="120"/>
        <v>44356</v>
      </c>
      <c r="C68" s="185"/>
      <c r="D68" s="35">
        <v>5.5</v>
      </c>
      <c r="E68" s="15">
        <f>SUMIFS(Histo!F:F,Histo!A:A,B68,Formules!G:G,D68)</f>
        <v>0</v>
      </c>
      <c r="F68" s="14">
        <f t="shared" si="143"/>
        <v>0</v>
      </c>
      <c r="G68" s="51">
        <f t="shared" si="144"/>
        <v>0</v>
      </c>
      <c r="H68" s="53"/>
      <c r="I68" s="67">
        <f>SUMIFS(Histo!K:K,Histo!A:A,B68,Formules!G:G,D68,Formules!K:K,"Herbergement")</f>
        <v>0</v>
      </c>
      <c r="J68" s="53"/>
      <c r="K68" s="53">
        <f>SUMIFS(Histo!F:F,Histo!A:A,B68,Formules!G:G,D68,Formules!K:K,"Vente")+SUMIFS(Histo!L:L,Histo!A:A,B68,Formules!G:G,D68,Formules!K:K,"Herbergement")</f>
        <v>0</v>
      </c>
      <c r="L68" s="53"/>
      <c r="M68" s="53">
        <f>SUMIFS(Histo!L:L,Histo!A:A,B68,Formules!G:G,D68)</f>
        <v>0</v>
      </c>
      <c r="N68" s="53"/>
      <c r="O68" s="183"/>
      <c r="P68" s="180"/>
      <c r="Q68" s="177"/>
    </row>
    <row r="69" spans="2:17" ht="14.4" thickBot="1" x14ac:dyDescent="0.3">
      <c r="B69" s="12">
        <v>44356</v>
      </c>
      <c r="C69" s="186"/>
      <c r="D69" s="35" t="s">
        <v>122</v>
      </c>
      <c r="E69" s="15">
        <f t="shared" ref="E69" si="145">SUM(E66:E68)</f>
        <v>0</v>
      </c>
      <c r="F69" s="15">
        <f t="shared" ref="F69" si="146">SUM(F66:F68)</f>
        <v>0</v>
      </c>
      <c r="G69" s="15">
        <f t="shared" ref="G69" si="147">SUM(G66:G68)</f>
        <v>0</v>
      </c>
      <c r="H69" s="53"/>
      <c r="I69" s="68">
        <f t="shared" ref="I69" si="148">SUM(I66:I68)</f>
        <v>0</v>
      </c>
      <c r="J69" s="58"/>
      <c r="K69" s="57">
        <f t="shared" ref="K69" si="149">SUM(K66:K68)</f>
        <v>0</v>
      </c>
      <c r="L69" s="58"/>
      <c r="M69" s="57">
        <f t="shared" ref="M69" si="150">SUM(M66:M68)</f>
        <v>0</v>
      </c>
      <c r="N69" s="53"/>
      <c r="O69" s="183"/>
      <c r="P69" s="181"/>
      <c r="Q69" s="178"/>
    </row>
    <row r="70" spans="2:17" ht="14.4" thickBot="1" x14ac:dyDescent="0.3">
      <c r="B70" s="12">
        <f t="shared" si="116"/>
        <v>44357</v>
      </c>
      <c r="C70" s="184">
        <v>44357</v>
      </c>
      <c r="D70" s="35">
        <v>20</v>
      </c>
      <c r="E70" s="15">
        <f>SUMIFS(Histo!F:F,Histo!A:A,B70,Formules!G:G,D70)</f>
        <v>0</v>
      </c>
      <c r="F70" s="14">
        <f t="shared" ref="F70:F72" si="151">E70/(1+(D70/100))</f>
        <v>0</v>
      </c>
      <c r="G70" s="51">
        <f t="shared" ref="G70:G72" si="152">E70-F70</f>
        <v>0</v>
      </c>
      <c r="H70" s="53"/>
      <c r="I70" s="67">
        <f>SUMIFS(Histo!K:K,Histo!A:A,B70,Formules!G:G,D70,Formules!K:K,"Herbergement")</f>
        <v>0</v>
      </c>
      <c r="J70" s="53"/>
      <c r="K70" s="53">
        <f>SUMIFS(Histo!F:F,Histo!A:A,B70,Formules!G:G,D70,Formules!K:K,"Vente")+SUMIFS(Histo!L:L,Histo!A:A,B70,Formules!G:G,D70,Formules!K:K,"Herbergement")</f>
        <v>0</v>
      </c>
      <c r="L70" s="53"/>
      <c r="M70" s="53">
        <f>SUMIFS(Histo!L:L,Histo!A:A,B70,Formules!G:G,D70)</f>
        <v>0</v>
      </c>
      <c r="N70" s="53"/>
      <c r="O70" s="182">
        <f>SUMIFS(Histo!F:F,Histo!A:A,C70,Histo!E:E,$O$4)</f>
        <v>0</v>
      </c>
      <c r="P70" s="179">
        <f>SUMIFS(Histo!F:F,Histo!A:A,C70,Histo!E:E,"Cash")</f>
        <v>0</v>
      </c>
      <c r="Q70" s="176">
        <f>SUMIFS(Histo!F:F,Histo!A:A,C70,Histo!E:E,"CV")</f>
        <v>0</v>
      </c>
    </row>
    <row r="71" spans="2:17" ht="14.4" thickBot="1" x14ac:dyDescent="0.3">
      <c r="B71" s="12">
        <f t="shared" si="119"/>
        <v>44357</v>
      </c>
      <c r="C71" s="185"/>
      <c r="D71" s="35">
        <v>10</v>
      </c>
      <c r="E71" s="15">
        <f>SUMIFS(Histo!F:F,Histo!A:A,B71,Formules!G:G,D71)</f>
        <v>0</v>
      </c>
      <c r="F71" s="14">
        <f t="shared" si="151"/>
        <v>0</v>
      </c>
      <c r="G71" s="51">
        <f t="shared" si="152"/>
        <v>0</v>
      </c>
      <c r="H71" s="53"/>
      <c r="I71" s="67">
        <f>SUMIFS(Histo!K:K,Histo!A:A,B71,Formules!G:G,D71,Formules!K:K,"Herbergement")</f>
        <v>0</v>
      </c>
      <c r="J71" s="53"/>
      <c r="K71" s="53">
        <f>SUMIFS(Histo!F:F,Histo!A:A,B71,Formules!G:G,D71,Formules!K:K,"Vente")+SUMIFS(Histo!L:L,Histo!A:A,B71,Formules!G:G,D71,Formules!K:K,"Herbergement")</f>
        <v>0</v>
      </c>
      <c r="L71" s="53"/>
      <c r="M71" s="53">
        <f>SUMIFS(Histo!L:L,Histo!A:A,B71,Formules!G:G,D71)</f>
        <v>0</v>
      </c>
      <c r="N71" s="53"/>
      <c r="O71" s="183"/>
      <c r="P71" s="180"/>
      <c r="Q71" s="177"/>
    </row>
    <row r="72" spans="2:17" ht="14.4" thickBot="1" x14ac:dyDescent="0.3">
      <c r="B72" s="12">
        <f t="shared" si="120"/>
        <v>44357</v>
      </c>
      <c r="C72" s="185"/>
      <c r="D72" s="35">
        <v>5.5</v>
      </c>
      <c r="E72" s="15">
        <f>SUMIFS(Histo!F:F,Histo!A:A,B72,Formules!G:G,D72)</f>
        <v>0</v>
      </c>
      <c r="F72" s="14">
        <f t="shared" si="151"/>
        <v>0</v>
      </c>
      <c r="G72" s="51">
        <f t="shared" si="152"/>
        <v>0</v>
      </c>
      <c r="H72" s="53"/>
      <c r="I72" s="67">
        <f>SUMIFS(Histo!K:K,Histo!A:A,B72,Formules!G:G,D72,Formules!K:K,"Herbergement")</f>
        <v>0</v>
      </c>
      <c r="J72" s="53"/>
      <c r="K72" s="53">
        <f>SUMIFS(Histo!F:F,Histo!A:A,B72,Formules!G:G,D72,Formules!K:K,"Vente")+SUMIFS(Histo!L:L,Histo!A:A,B72,Formules!G:G,D72,Formules!K:K,"Herbergement")</f>
        <v>0</v>
      </c>
      <c r="L72" s="53"/>
      <c r="M72" s="53">
        <f>SUMIFS(Histo!L:L,Histo!A:A,B72,Formules!G:G,D72)</f>
        <v>0</v>
      </c>
      <c r="N72" s="53"/>
      <c r="O72" s="183"/>
      <c r="P72" s="180"/>
      <c r="Q72" s="177"/>
    </row>
    <row r="73" spans="2:17" ht="14.4" thickBot="1" x14ac:dyDescent="0.3">
      <c r="B73" s="12">
        <v>44357</v>
      </c>
      <c r="C73" s="186"/>
      <c r="D73" s="35" t="s">
        <v>122</v>
      </c>
      <c r="E73" s="15">
        <f t="shared" ref="E73" si="153">SUM(E70:E72)</f>
        <v>0</v>
      </c>
      <c r="F73" s="15">
        <f t="shared" ref="F73" si="154">SUM(F70:F72)</f>
        <v>0</v>
      </c>
      <c r="G73" s="15">
        <f t="shared" ref="G73" si="155">SUM(G70:G72)</f>
        <v>0</v>
      </c>
      <c r="H73" s="53"/>
      <c r="I73" s="68">
        <f t="shared" ref="I73" si="156">SUM(I70:I72)</f>
        <v>0</v>
      </c>
      <c r="J73" s="58"/>
      <c r="K73" s="57">
        <f t="shared" ref="K73" si="157">SUM(K70:K72)</f>
        <v>0</v>
      </c>
      <c r="L73" s="58"/>
      <c r="M73" s="57">
        <f t="shared" ref="M73" si="158">SUM(M70:M72)</f>
        <v>0</v>
      </c>
      <c r="N73" s="53"/>
      <c r="O73" s="183"/>
      <c r="P73" s="181"/>
      <c r="Q73" s="178"/>
    </row>
    <row r="74" spans="2:17" ht="14.4" thickBot="1" x14ac:dyDescent="0.3">
      <c r="B74" s="12">
        <f t="shared" si="116"/>
        <v>44358</v>
      </c>
      <c r="C74" s="184">
        <v>44358</v>
      </c>
      <c r="D74" s="35">
        <v>20</v>
      </c>
      <c r="E74" s="15">
        <f>SUMIFS(Histo!F:F,Histo!A:A,B74,Formules!G:G,D74)</f>
        <v>0</v>
      </c>
      <c r="F74" s="14">
        <f t="shared" ref="F74:F76" si="159">E74/(1+(D74/100))</f>
        <v>0</v>
      </c>
      <c r="G74" s="51">
        <f t="shared" ref="G74:G76" si="160">E74-F74</f>
        <v>0</v>
      </c>
      <c r="H74" s="53"/>
      <c r="I74" s="67">
        <f>SUMIFS(Histo!K:K,Histo!A:A,B74,Formules!G:G,D74,Formules!K:K,"Herbergement")</f>
        <v>0</v>
      </c>
      <c r="J74" s="53"/>
      <c r="K74" s="53">
        <f>SUMIFS(Histo!F:F,Histo!A:A,B74,Formules!G:G,D74,Formules!K:K,"Vente")+SUMIFS(Histo!L:L,Histo!A:A,B74,Formules!G:G,D74,Formules!K:K,"Herbergement")</f>
        <v>0</v>
      </c>
      <c r="L74" s="53"/>
      <c r="M74" s="53">
        <f>SUMIFS(Histo!L:L,Histo!A:A,B74,Formules!G:G,D74)</f>
        <v>0</v>
      </c>
      <c r="N74" s="53"/>
      <c r="O74" s="182">
        <f>SUMIFS(Histo!F:F,Histo!A:A,C74,Histo!E:E,$O$4)</f>
        <v>0</v>
      </c>
      <c r="P74" s="179">
        <f>SUMIFS(Histo!F:F,Histo!A:A,C74,Histo!E:E,"Cash")</f>
        <v>0</v>
      </c>
      <c r="Q74" s="176">
        <f>SUMIFS(Histo!F:F,Histo!A:A,C74,Histo!E:E,"CV")</f>
        <v>0</v>
      </c>
    </row>
    <row r="75" spans="2:17" ht="14.4" thickBot="1" x14ac:dyDescent="0.3">
      <c r="B75" s="12">
        <f t="shared" si="119"/>
        <v>44358</v>
      </c>
      <c r="C75" s="185"/>
      <c r="D75" s="35">
        <v>10</v>
      </c>
      <c r="E75" s="15">
        <f>SUMIFS(Histo!F:F,Histo!A:A,B75,Formules!G:G,D75)</f>
        <v>0</v>
      </c>
      <c r="F75" s="14">
        <f t="shared" si="159"/>
        <v>0</v>
      </c>
      <c r="G75" s="51">
        <f t="shared" si="160"/>
        <v>0</v>
      </c>
      <c r="H75" s="53"/>
      <c r="I75" s="67">
        <f>SUMIFS(Histo!K:K,Histo!A:A,B75,Formules!G:G,D75,Formules!K:K,"Herbergement")</f>
        <v>0</v>
      </c>
      <c r="J75" s="53"/>
      <c r="K75" s="53">
        <f>SUMIFS(Histo!F:F,Histo!A:A,B75,Formules!G:G,D75,Formules!K:K,"Vente")+SUMIFS(Histo!L:L,Histo!A:A,B75,Formules!G:G,D75,Formules!K:K,"Herbergement")</f>
        <v>0</v>
      </c>
      <c r="L75" s="53"/>
      <c r="M75" s="53">
        <f>SUMIFS(Histo!L:L,Histo!A:A,B75,Formules!G:G,D75)</f>
        <v>0</v>
      </c>
      <c r="N75" s="53"/>
      <c r="O75" s="183"/>
      <c r="P75" s="180"/>
      <c r="Q75" s="177"/>
    </row>
    <row r="76" spans="2:17" ht="14.4" thickBot="1" x14ac:dyDescent="0.3">
      <c r="B76" s="12">
        <f t="shared" si="120"/>
        <v>44358</v>
      </c>
      <c r="C76" s="185"/>
      <c r="D76" s="35">
        <v>5.5</v>
      </c>
      <c r="E76" s="15">
        <f>SUMIFS(Histo!F:F,Histo!A:A,B76,Formules!G:G,D76)</f>
        <v>0</v>
      </c>
      <c r="F76" s="14">
        <f t="shared" si="159"/>
        <v>0</v>
      </c>
      <c r="G76" s="51">
        <f t="shared" si="160"/>
        <v>0</v>
      </c>
      <c r="H76" s="53"/>
      <c r="I76" s="67">
        <f>SUMIFS(Histo!K:K,Histo!A:A,B76,Formules!G:G,D76,Formules!K:K,"Herbergement")</f>
        <v>0</v>
      </c>
      <c r="J76" s="53"/>
      <c r="K76" s="53">
        <f>SUMIFS(Histo!F:F,Histo!A:A,B76,Formules!G:G,D76,Formules!K:K,"Vente")+SUMIFS(Histo!L:L,Histo!A:A,B76,Formules!G:G,D76,Formules!K:K,"Herbergement")</f>
        <v>0</v>
      </c>
      <c r="L76" s="53"/>
      <c r="M76" s="53">
        <f>SUMIFS(Histo!L:L,Histo!A:A,B76,Formules!G:G,D76)</f>
        <v>0</v>
      </c>
      <c r="N76" s="53"/>
      <c r="O76" s="183"/>
      <c r="P76" s="180"/>
      <c r="Q76" s="177"/>
    </row>
    <row r="77" spans="2:17" ht="14.4" thickBot="1" x14ac:dyDescent="0.3">
      <c r="B77" s="12">
        <v>44358</v>
      </c>
      <c r="C77" s="186"/>
      <c r="D77" s="35" t="s">
        <v>122</v>
      </c>
      <c r="E77" s="15">
        <f t="shared" ref="E77" si="161">SUM(E74:E76)</f>
        <v>0</v>
      </c>
      <c r="F77" s="15">
        <f t="shared" ref="F77" si="162">SUM(F74:F76)</f>
        <v>0</v>
      </c>
      <c r="G77" s="15">
        <f t="shared" ref="G77" si="163">SUM(G74:G76)</f>
        <v>0</v>
      </c>
      <c r="H77" s="53"/>
      <c r="I77" s="68">
        <f t="shared" ref="I77" si="164">SUM(I74:I76)</f>
        <v>0</v>
      </c>
      <c r="J77" s="58"/>
      <c r="K77" s="57">
        <f t="shared" ref="K77" si="165">SUM(K74:K76)</f>
        <v>0</v>
      </c>
      <c r="L77" s="58"/>
      <c r="M77" s="57">
        <f t="shared" ref="M77" si="166">SUM(M74:M76)</f>
        <v>0</v>
      </c>
      <c r="N77" s="53"/>
      <c r="O77" s="183"/>
      <c r="P77" s="181"/>
      <c r="Q77" s="178"/>
    </row>
    <row r="78" spans="2:17" ht="14.4" thickBot="1" x14ac:dyDescent="0.3">
      <c r="B78" s="12">
        <f t="shared" si="116"/>
        <v>44359</v>
      </c>
      <c r="C78" s="184">
        <v>44359</v>
      </c>
      <c r="D78" s="35">
        <v>20</v>
      </c>
      <c r="E78" s="15">
        <f>SUMIFS(Histo!F:F,Histo!A:A,B78,Formules!G:G,D78)</f>
        <v>0</v>
      </c>
      <c r="F78" s="14">
        <f t="shared" ref="F78:F80" si="167">E78/(1+(D78/100))</f>
        <v>0</v>
      </c>
      <c r="G78" s="51">
        <f t="shared" ref="G78:G80" si="168">E78-F78</f>
        <v>0</v>
      </c>
      <c r="H78" s="53"/>
      <c r="I78" s="67">
        <f>SUMIFS(Histo!K:K,Histo!A:A,B78,Formules!G:G,D78,Formules!K:K,"Herbergement")</f>
        <v>0</v>
      </c>
      <c r="J78" s="53"/>
      <c r="K78" s="53">
        <f>SUMIFS(Histo!F:F,Histo!A:A,B78,Formules!G:G,D78,Formules!K:K,"Vente")+SUMIFS(Histo!L:L,Histo!A:A,B78,Formules!G:G,D78,Formules!K:K,"Herbergement")</f>
        <v>0</v>
      </c>
      <c r="L78" s="53"/>
      <c r="M78" s="53">
        <f>SUMIFS(Histo!L:L,Histo!A:A,B78,Formules!G:G,D78)</f>
        <v>0</v>
      </c>
      <c r="N78" s="53"/>
      <c r="O78" s="182">
        <f>SUMIFS(Histo!F:F,Histo!A:A,C78,Histo!E:E,$O$4)</f>
        <v>0</v>
      </c>
      <c r="P78" s="179">
        <f>SUMIFS(Histo!F:F,Histo!A:A,C78,Histo!E:E,"Cash")</f>
        <v>0</v>
      </c>
      <c r="Q78" s="176">
        <f>SUMIFS(Histo!F:F,Histo!A:A,C78,Histo!E:E,"CV")</f>
        <v>0</v>
      </c>
    </row>
    <row r="79" spans="2:17" ht="14.4" thickBot="1" x14ac:dyDescent="0.3">
      <c r="B79" s="12">
        <f t="shared" si="119"/>
        <v>44359</v>
      </c>
      <c r="C79" s="185"/>
      <c r="D79" s="35">
        <v>10</v>
      </c>
      <c r="E79" s="15">
        <f>SUMIFS(Histo!F:F,Histo!A:A,B79,Formules!G:G,D79)</f>
        <v>0</v>
      </c>
      <c r="F79" s="14">
        <f t="shared" si="167"/>
        <v>0</v>
      </c>
      <c r="G79" s="51">
        <f t="shared" si="168"/>
        <v>0</v>
      </c>
      <c r="H79" s="53"/>
      <c r="I79" s="67">
        <f>SUMIFS(Histo!K:K,Histo!A:A,B79,Formules!G:G,D79,Formules!K:K,"Herbergement")</f>
        <v>0</v>
      </c>
      <c r="J79" s="53"/>
      <c r="K79" s="53">
        <f>SUMIFS(Histo!F:F,Histo!A:A,B79,Formules!G:G,D79,Formules!K:K,"Vente")+SUMIFS(Histo!L:L,Histo!A:A,B79,Formules!G:G,D79,Formules!K:K,"Herbergement")</f>
        <v>0</v>
      </c>
      <c r="L79" s="53"/>
      <c r="M79" s="53">
        <f>SUMIFS(Histo!L:L,Histo!A:A,B79,Formules!G:G,D79)</f>
        <v>0</v>
      </c>
      <c r="N79" s="53"/>
      <c r="O79" s="183"/>
      <c r="P79" s="180"/>
      <c r="Q79" s="177"/>
    </row>
    <row r="80" spans="2:17" ht="14.4" thickBot="1" x14ac:dyDescent="0.3">
      <c r="B80" s="12">
        <f t="shared" si="120"/>
        <v>44359</v>
      </c>
      <c r="C80" s="185"/>
      <c r="D80" s="35">
        <v>5.5</v>
      </c>
      <c r="E80" s="15">
        <f>SUMIFS(Histo!F:F,Histo!A:A,B80,Formules!G:G,D80)</f>
        <v>0</v>
      </c>
      <c r="F80" s="14">
        <f t="shared" si="167"/>
        <v>0</v>
      </c>
      <c r="G80" s="51">
        <f t="shared" si="168"/>
        <v>0</v>
      </c>
      <c r="H80" s="53"/>
      <c r="I80" s="67">
        <f>SUMIFS(Histo!K:K,Histo!A:A,B80,Formules!G:G,D80,Formules!K:K,"Herbergement")</f>
        <v>0</v>
      </c>
      <c r="J80" s="53"/>
      <c r="K80" s="53">
        <f>SUMIFS(Histo!F:F,Histo!A:A,B80,Formules!G:G,D80,Formules!K:K,"Vente")+SUMIFS(Histo!L:L,Histo!A:A,B80,Formules!G:G,D80,Formules!K:K,"Herbergement")</f>
        <v>0</v>
      </c>
      <c r="L80" s="53"/>
      <c r="M80" s="53">
        <f>SUMIFS(Histo!L:L,Histo!A:A,B80,Formules!G:G,D80)</f>
        <v>0</v>
      </c>
      <c r="N80" s="53"/>
      <c r="O80" s="183"/>
      <c r="P80" s="180"/>
      <c r="Q80" s="177"/>
    </row>
    <row r="81" spans="2:17" ht="14.4" thickBot="1" x14ac:dyDescent="0.3">
      <c r="B81" s="12">
        <v>44359</v>
      </c>
      <c r="C81" s="186"/>
      <c r="D81" s="35" t="s">
        <v>122</v>
      </c>
      <c r="E81" s="15">
        <f t="shared" ref="E81" si="169">SUM(E78:E80)</f>
        <v>0</v>
      </c>
      <c r="F81" s="15">
        <f t="shared" ref="F81" si="170">SUM(F78:F80)</f>
        <v>0</v>
      </c>
      <c r="G81" s="15">
        <f t="shared" ref="G81" si="171">SUM(G78:G80)</f>
        <v>0</v>
      </c>
      <c r="H81" s="53"/>
      <c r="I81" s="68">
        <f t="shared" ref="I81" si="172">SUM(I78:I80)</f>
        <v>0</v>
      </c>
      <c r="J81" s="58"/>
      <c r="K81" s="57">
        <f t="shared" ref="K81" si="173">SUM(K78:K80)</f>
        <v>0</v>
      </c>
      <c r="L81" s="58"/>
      <c r="M81" s="57">
        <f t="shared" ref="M81" si="174">SUM(M78:M80)</f>
        <v>0</v>
      </c>
      <c r="N81" s="53"/>
      <c r="O81" s="183"/>
      <c r="P81" s="181"/>
      <c r="Q81" s="178"/>
    </row>
    <row r="82" spans="2:17" ht="14.4" thickBot="1" x14ac:dyDescent="0.3">
      <c r="B82" s="12">
        <f t="shared" si="116"/>
        <v>44360</v>
      </c>
      <c r="C82" s="184">
        <v>44360</v>
      </c>
      <c r="D82" s="35">
        <v>20</v>
      </c>
      <c r="E82" s="15">
        <f>SUMIFS(Histo!F:F,Histo!A:A,B82,Formules!G:G,D82)</f>
        <v>0</v>
      </c>
      <c r="F82" s="14">
        <f t="shared" ref="F82:F84" si="175">E82/(1+(D82/100))</f>
        <v>0</v>
      </c>
      <c r="G82" s="51">
        <f t="shared" ref="G82:G84" si="176">E82-F82</f>
        <v>0</v>
      </c>
      <c r="H82" s="53"/>
      <c r="I82" s="67">
        <f>SUMIFS(Histo!K:K,Histo!A:A,B82,Formules!G:G,D82,Formules!K:K,"Herbergement")</f>
        <v>0</v>
      </c>
      <c r="J82" s="53"/>
      <c r="K82" s="53">
        <f>SUMIFS(Histo!F:F,Histo!A:A,B82,Formules!G:G,D82,Formules!K:K,"Vente")+SUMIFS(Histo!L:L,Histo!A:A,B82,Formules!G:G,D82,Formules!K:K,"Herbergement")</f>
        <v>0</v>
      </c>
      <c r="L82" s="53"/>
      <c r="M82" s="53">
        <f>SUMIFS(Histo!L:L,Histo!A:A,B82,Formules!G:G,D82)</f>
        <v>0</v>
      </c>
      <c r="N82" s="53"/>
      <c r="O82" s="182">
        <f>SUMIFS(Histo!F:F,Histo!A:A,C82,Histo!E:E,$O$4)</f>
        <v>0</v>
      </c>
      <c r="P82" s="179">
        <f>SUMIFS(Histo!F:F,Histo!A:A,C82,Histo!E:E,"Cash")</f>
        <v>0</v>
      </c>
      <c r="Q82" s="176">
        <f>SUMIFS(Histo!F:F,Histo!A:A,C82,Histo!E:E,"CV")</f>
        <v>0</v>
      </c>
    </row>
    <row r="83" spans="2:17" ht="14.4" thickBot="1" x14ac:dyDescent="0.3">
      <c r="B83" s="12">
        <f t="shared" si="119"/>
        <v>44360</v>
      </c>
      <c r="C83" s="185"/>
      <c r="D83" s="35">
        <v>10</v>
      </c>
      <c r="E83" s="15">
        <f>SUMIFS(Histo!F:F,Histo!A:A,B83,Formules!G:G,D83)</f>
        <v>0</v>
      </c>
      <c r="F83" s="14">
        <f t="shared" si="175"/>
        <v>0</v>
      </c>
      <c r="G83" s="51">
        <f t="shared" si="176"/>
        <v>0</v>
      </c>
      <c r="H83" s="53"/>
      <c r="I83" s="67">
        <f>SUMIFS(Histo!K:K,Histo!A:A,B83,Formules!G:G,D83,Formules!K:K,"Herbergement")</f>
        <v>0</v>
      </c>
      <c r="J83" s="53"/>
      <c r="K83" s="53">
        <f>SUMIFS(Histo!F:F,Histo!A:A,B83,Formules!G:G,D83,Formules!K:K,"Vente")+SUMIFS(Histo!L:L,Histo!A:A,B83,Formules!G:G,D83,Formules!K:K,"Herbergement")</f>
        <v>0</v>
      </c>
      <c r="L83" s="53"/>
      <c r="M83" s="53">
        <f>SUMIFS(Histo!L:L,Histo!A:A,B83,Formules!G:G,D83)</f>
        <v>0</v>
      </c>
      <c r="N83" s="53"/>
      <c r="O83" s="183"/>
      <c r="P83" s="180"/>
      <c r="Q83" s="177"/>
    </row>
    <row r="84" spans="2:17" ht="14.4" thickBot="1" x14ac:dyDescent="0.3">
      <c r="B84" s="12">
        <f t="shared" si="120"/>
        <v>44360</v>
      </c>
      <c r="C84" s="185"/>
      <c r="D84" s="35">
        <v>5.5</v>
      </c>
      <c r="E84" s="15">
        <f>SUMIFS(Histo!F:F,Histo!A:A,B84,Formules!G:G,D84)</f>
        <v>0</v>
      </c>
      <c r="F84" s="14">
        <f t="shared" si="175"/>
        <v>0</v>
      </c>
      <c r="G84" s="51">
        <f t="shared" si="176"/>
        <v>0</v>
      </c>
      <c r="H84" s="53"/>
      <c r="I84" s="67">
        <f>SUMIFS(Histo!K:K,Histo!A:A,B84,Formules!G:G,D84,Formules!K:K,"Herbergement")</f>
        <v>0</v>
      </c>
      <c r="J84" s="53"/>
      <c r="K84" s="53">
        <f>SUMIFS(Histo!F:F,Histo!A:A,B84,Formules!G:G,D84,Formules!K:K,"Vente")+SUMIFS(Histo!L:L,Histo!A:A,B84,Formules!G:G,D84,Formules!K:K,"Herbergement")</f>
        <v>0</v>
      </c>
      <c r="L84" s="53"/>
      <c r="M84" s="53">
        <f>SUMIFS(Histo!L:L,Histo!A:A,B84,Formules!G:G,D84)</f>
        <v>0</v>
      </c>
      <c r="N84" s="53"/>
      <c r="O84" s="183"/>
      <c r="P84" s="180"/>
      <c r="Q84" s="177"/>
    </row>
    <row r="85" spans="2:17" ht="14.4" thickBot="1" x14ac:dyDescent="0.3">
      <c r="B85" s="12">
        <v>44360</v>
      </c>
      <c r="C85" s="186"/>
      <c r="D85" s="35" t="s">
        <v>122</v>
      </c>
      <c r="E85" s="15">
        <f t="shared" ref="E85" si="177">SUM(E82:E84)</f>
        <v>0</v>
      </c>
      <c r="F85" s="15">
        <f t="shared" ref="F85" si="178">SUM(F82:F84)</f>
        <v>0</v>
      </c>
      <c r="G85" s="15">
        <f t="shared" ref="G85" si="179">SUM(G82:G84)</f>
        <v>0</v>
      </c>
      <c r="H85" s="53"/>
      <c r="I85" s="68">
        <f t="shared" ref="I85" si="180">SUM(I82:I84)</f>
        <v>0</v>
      </c>
      <c r="J85" s="58"/>
      <c r="K85" s="57">
        <f t="shared" ref="K85" si="181">SUM(K82:K84)</f>
        <v>0</v>
      </c>
      <c r="L85" s="58"/>
      <c r="M85" s="57">
        <f t="shared" ref="M85" si="182">SUM(M82:M84)</f>
        <v>0</v>
      </c>
      <c r="N85" s="53"/>
      <c r="O85" s="183"/>
      <c r="P85" s="181"/>
      <c r="Q85" s="178"/>
    </row>
    <row r="86" spans="2:17" ht="14.4" thickBot="1" x14ac:dyDescent="0.3">
      <c r="B86" s="12">
        <f t="shared" si="116"/>
        <v>44361</v>
      </c>
      <c r="C86" s="184">
        <v>44361</v>
      </c>
      <c r="D86" s="35">
        <v>20</v>
      </c>
      <c r="E86" s="15">
        <f>SUMIFS(Histo!F:F,Histo!A:A,B86,Formules!G:G,D86)</f>
        <v>0</v>
      </c>
      <c r="F86" s="14">
        <f t="shared" ref="F86:F88" si="183">E86/(1+(D86/100))</f>
        <v>0</v>
      </c>
      <c r="G86" s="51">
        <f t="shared" ref="G86:G88" si="184">E86-F86</f>
        <v>0</v>
      </c>
      <c r="H86" s="53"/>
      <c r="I86" s="67">
        <f>SUMIFS(Histo!K:K,Histo!A:A,B86,Formules!G:G,D86,Formules!K:K,"Herbergement")</f>
        <v>0</v>
      </c>
      <c r="J86" s="53"/>
      <c r="K86" s="53">
        <f>SUMIFS(Histo!F:F,Histo!A:A,B86,Formules!G:G,D86,Formules!K:K,"Vente")+SUMIFS(Histo!L:L,Histo!A:A,B86,Formules!G:G,D86,Formules!K:K,"Herbergement")</f>
        <v>0</v>
      </c>
      <c r="L86" s="53"/>
      <c r="M86" s="53">
        <f>SUMIFS(Histo!L:L,Histo!A:A,B86,Formules!G:G,D86)</f>
        <v>0</v>
      </c>
      <c r="N86" s="53"/>
      <c r="O86" s="182">
        <f>SUMIFS(Histo!F:F,Histo!A:A,C86,Histo!E:E,$O$4)</f>
        <v>0</v>
      </c>
      <c r="P86" s="179">
        <f>SUMIFS(Histo!F:F,Histo!A:A,C86,Histo!E:E,"Cash")</f>
        <v>0</v>
      </c>
      <c r="Q86" s="176">
        <f>SUMIFS(Histo!F:F,Histo!A:A,C86,Histo!E:E,"CV")</f>
        <v>0</v>
      </c>
    </row>
    <row r="87" spans="2:17" ht="14.4" thickBot="1" x14ac:dyDescent="0.3">
      <c r="B87" s="12">
        <f t="shared" si="119"/>
        <v>44361</v>
      </c>
      <c r="C87" s="185"/>
      <c r="D87" s="35">
        <v>10</v>
      </c>
      <c r="E87" s="15">
        <f>SUMIFS(Histo!F:F,Histo!A:A,B87,Formules!G:G,D87)</f>
        <v>0</v>
      </c>
      <c r="F87" s="14">
        <f t="shared" si="183"/>
        <v>0</v>
      </c>
      <c r="G87" s="51">
        <f t="shared" si="184"/>
        <v>0</v>
      </c>
      <c r="H87" s="53"/>
      <c r="I87" s="67">
        <f>SUMIFS(Histo!K:K,Histo!A:A,B87,Formules!G:G,D87,Formules!K:K,"Herbergement")</f>
        <v>0</v>
      </c>
      <c r="J87" s="53"/>
      <c r="K87" s="53">
        <f>SUMIFS(Histo!F:F,Histo!A:A,B87,Formules!G:G,D87,Formules!K:K,"Vente")+SUMIFS(Histo!L:L,Histo!A:A,B87,Formules!G:G,D87,Formules!K:K,"Herbergement")</f>
        <v>0</v>
      </c>
      <c r="L87" s="53"/>
      <c r="M87" s="53">
        <f>SUMIFS(Histo!L:L,Histo!A:A,B87,Formules!G:G,D87)</f>
        <v>0</v>
      </c>
      <c r="N87" s="53"/>
      <c r="O87" s="183"/>
      <c r="P87" s="180"/>
      <c r="Q87" s="177"/>
    </row>
    <row r="88" spans="2:17" ht="14.4" thickBot="1" x14ac:dyDescent="0.3">
      <c r="B88" s="12">
        <f t="shared" si="120"/>
        <v>44361</v>
      </c>
      <c r="C88" s="185"/>
      <c r="D88" s="35">
        <v>5.5</v>
      </c>
      <c r="E88" s="15">
        <f>SUMIFS(Histo!F:F,Histo!A:A,B88,Formules!G:G,D88)</f>
        <v>0</v>
      </c>
      <c r="F88" s="14">
        <f t="shared" si="183"/>
        <v>0</v>
      </c>
      <c r="G88" s="51">
        <f t="shared" si="184"/>
        <v>0</v>
      </c>
      <c r="H88" s="53"/>
      <c r="I88" s="67">
        <f>SUMIFS(Histo!K:K,Histo!A:A,B88,Formules!G:G,D88,Formules!K:K,"Herbergement")</f>
        <v>0</v>
      </c>
      <c r="J88" s="53"/>
      <c r="K88" s="53">
        <f>SUMIFS(Histo!F:F,Histo!A:A,B88,Formules!G:G,D88,Formules!K:K,"Vente")+SUMIFS(Histo!L:L,Histo!A:A,B88,Formules!G:G,D88,Formules!K:K,"Herbergement")</f>
        <v>0</v>
      </c>
      <c r="L88" s="53"/>
      <c r="M88" s="53">
        <f>SUMIFS(Histo!L:L,Histo!A:A,B88,Formules!G:G,D88)</f>
        <v>0</v>
      </c>
      <c r="N88" s="53"/>
      <c r="O88" s="183"/>
      <c r="P88" s="180"/>
      <c r="Q88" s="177"/>
    </row>
    <row r="89" spans="2:17" ht="14.4" thickBot="1" x14ac:dyDescent="0.3">
      <c r="B89" s="12">
        <v>44361</v>
      </c>
      <c r="C89" s="186"/>
      <c r="D89" s="35" t="s">
        <v>122</v>
      </c>
      <c r="E89" s="15">
        <f t="shared" ref="E89" si="185">SUM(E86:E88)</f>
        <v>0</v>
      </c>
      <c r="F89" s="15">
        <f t="shared" ref="F89" si="186">SUM(F86:F88)</f>
        <v>0</v>
      </c>
      <c r="G89" s="15">
        <f t="shared" ref="G89" si="187">SUM(G86:G88)</f>
        <v>0</v>
      </c>
      <c r="H89" s="53"/>
      <c r="I89" s="68">
        <f t="shared" ref="I89" si="188">SUM(I86:I88)</f>
        <v>0</v>
      </c>
      <c r="J89" s="58"/>
      <c r="K89" s="57">
        <f t="shared" ref="K89" si="189">SUM(K86:K88)</f>
        <v>0</v>
      </c>
      <c r="L89" s="58"/>
      <c r="M89" s="57">
        <f t="shared" ref="M89" si="190">SUM(M86:M88)</f>
        <v>0</v>
      </c>
      <c r="N89" s="53"/>
      <c r="O89" s="183"/>
      <c r="P89" s="181"/>
      <c r="Q89" s="178"/>
    </row>
    <row r="90" spans="2:17" ht="14.4" thickBot="1" x14ac:dyDescent="0.3">
      <c r="B90" s="12">
        <f t="shared" si="116"/>
        <v>44362</v>
      </c>
      <c r="C90" s="184">
        <v>44362</v>
      </c>
      <c r="D90" s="35">
        <v>20</v>
      </c>
      <c r="E90" s="15">
        <f>SUMIFS(Histo!F:F,Histo!A:A,B90,Formules!G:G,D90)</f>
        <v>0</v>
      </c>
      <c r="F90" s="14">
        <f t="shared" ref="F90:F92" si="191">E90/(1+(D90/100))</f>
        <v>0</v>
      </c>
      <c r="G90" s="51">
        <f t="shared" ref="G90:G92" si="192">E90-F90</f>
        <v>0</v>
      </c>
      <c r="H90" s="53"/>
      <c r="I90" s="67">
        <f>SUMIFS(Histo!K:K,Histo!A:A,B90,Formules!G:G,D90,Formules!K:K,"Herbergement")</f>
        <v>0</v>
      </c>
      <c r="J90" s="53"/>
      <c r="K90" s="53">
        <f>SUMIFS(Histo!F:F,Histo!A:A,B90,Formules!G:G,D90,Formules!K:K,"Vente")+SUMIFS(Histo!L:L,Histo!A:A,B90,Formules!G:G,D90,Formules!K:K,"Herbergement")</f>
        <v>0</v>
      </c>
      <c r="L90" s="53"/>
      <c r="M90" s="53">
        <f>SUMIFS(Histo!L:L,Histo!A:A,B90,Formules!G:G,D90)</f>
        <v>0</v>
      </c>
      <c r="N90" s="53"/>
      <c r="O90" s="182">
        <f>SUMIFS(Histo!F:F,Histo!A:A,C90,Histo!E:E,$O$4)</f>
        <v>0</v>
      </c>
      <c r="P90" s="179">
        <f>SUMIFS(Histo!F:F,Histo!A:A,C90,Histo!E:E,"Cash")</f>
        <v>0</v>
      </c>
      <c r="Q90" s="176">
        <f>SUMIFS(Histo!F:F,Histo!A:A,C90,Histo!E:E,"CV")</f>
        <v>0</v>
      </c>
    </row>
    <row r="91" spans="2:17" ht="14.4" thickBot="1" x14ac:dyDescent="0.3">
      <c r="B91" s="12">
        <f t="shared" si="119"/>
        <v>44362</v>
      </c>
      <c r="C91" s="185"/>
      <c r="D91" s="35">
        <v>10</v>
      </c>
      <c r="E91" s="15">
        <f>SUMIFS(Histo!F:F,Histo!A:A,B91,Formules!G:G,D91)</f>
        <v>0</v>
      </c>
      <c r="F91" s="14">
        <f t="shared" si="191"/>
        <v>0</v>
      </c>
      <c r="G91" s="51">
        <f t="shared" si="192"/>
        <v>0</v>
      </c>
      <c r="H91" s="53"/>
      <c r="I91" s="67">
        <f>SUMIFS(Histo!K:K,Histo!A:A,B91,Formules!G:G,D91,Formules!K:K,"Herbergement")</f>
        <v>0</v>
      </c>
      <c r="J91" s="53"/>
      <c r="K91" s="53">
        <f>SUMIFS(Histo!F:F,Histo!A:A,B91,Formules!G:G,D91,Formules!K:K,"Vente")+SUMIFS(Histo!L:L,Histo!A:A,B91,Formules!G:G,D91,Formules!K:K,"Herbergement")</f>
        <v>0</v>
      </c>
      <c r="L91" s="53"/>
      <c r="M91" s="53">
        <f>SUMIFS(Histo!L:L,Histo!A:A,B91,Formules!G:G,D91)</f>
        <v>0</v>
      </c>
      <c r="N91" s="53"/>
      <c r="O91" s="183"/>
      <c r="P91" s="180"/>
      <c r="Q91" s="177"/>
    </row>
    <row r="92" spans="2:17" ht="14.4" thickBot="1" x14ac:dyDescent="0.3">
      <c r="B92" s="12">
        <f t="shared" si="120"/>
        <v>44362</v>
      </c>
      <c r="C92" s="185"/>
      <c r="D92" s="35">
        <v>5.5</v>
      </c>
      <c r="E92" s="15">
        <f>SUMIFS(Histo!F:F,Histo!A:A,B92,Formules!G:G,D92)</f>
        <v>0</v>
      </c>
      <c r="F92" s="14">
        <f t="shared" si="191"/>
        <v>0</v>
      </c>
      <c r="G92" s="51">
        <f t="shared" si="192"/>
        <v>0</v>
      </c>
      <c r="H92" s="53"/>
      <c r="I92" s="67">
        <f>SUMIFS(Histo!K:K,Histo!A:A,B92,Formules!G:G,D92,Formules!K:K,"Herbergement")</f>
        <v>0</v>
      </c>
      <c r="J92" s="53"/>
      <c r="K92" s="53">
        <f>SUMIFS(Histo!F:F,Histo!A:A,B92,Formules!G:G,D92,Formules!K:K,"Vente")+SUMIFS(Histo!L:L,Histo!A:A,B92,Formules!G:G,D92,Formules!K:K,"Herbergement")</f>
        <v>0</v>
      </c>
      <c r="L92" s="53"/>
      <c r="M92" s="53">
        <f>SUMIFS(Histo!L:L,Histo!A:A,B92,Formules!G:G,D92)</f>
        <v>0</v>
      </c>
      <c r="N92" s="53"/>
      <c r="O92" s="183"/>
      <c r="P92" s="180"/>
      <c r="Q92" s="177"/>
    </row>
    <row r="93" spans="2:17" ht="14.4" thickBot="1" x14ac:dyDescent="0.3">
      <c r="B93" s="12">
        <v>44362</v>
      </c>
      <c r="C93" s="186"/>
      <c r="D93" s="35" t="s">
        <v>122</v>
      </c>
      <c r="E93" s="15">
        <f t="shared" ref="E93" si="193">SUM(E90:E92)</f>
        <v>0</v>
      </c>
      <c r="F93" s="15">
        <f t="shared" ref="F93" si="194">SUM(F90:F92)</f>
        <v>0</v>
      </c>
      <c r="G93" s="15">
        <f t="shared" ref="G93" si="195">SUM(G90:G92)</f>
        <v>0</v>
      </c>
      <c r="H93" s="53"/>
      <c r="I93" s="68">
        <f t="shared" ref="I93" si="196">SUM(I90:I92)</f>
        <v>0</v>
      </c>
      <c r="J93" s="58"/>
      <c r="K93" s="57">
        <f t="shared" ref="K93" si="197">SUM(K90:K92)</f>
        <v>0</v>
      </c>
      <c r="L93" s="58"/>
      <c r="M93" s="57">
        <f t="shared" ref="M93" si="198">SUM(M90:M92)</f>
        <v>0</v>
      </c>
      <c r="N93" s="53"/>
      <c r="O93" s="183"/>
      <c r="P93" s="181"/>
      <c r="Q93" s="178"/>
    </row>
    <row r="94" spans="2:17" ht="14.4" thickBot="1" x14ac:dyDescent="0.3">
      <c r="B94" s="12">
        <f t="shared" si="116"/>
        <v>44363</v>
      </c>
      <c r="C94" s="184">
        <v>44363</v>
      </c>
      <c r="D94" s="35">
        <v>20</v>
      </c>
      <c r="E94" s="15">
        <f>SUMIFS(Histo!F:F,Histo!A:A,B94,Formules!G:G,D94)</f>
        <v>0</v>
      </c>
      <c r="F94" s="14">
        <f t="shared" ref="F94:F96" si="199">E94/(1+(D94/100))</f>
        <v>0</v>
      </c>
      <c r="G94" s="51">
        <f t="shared" ref="G94:G96" si="200">E94-F94</f>
        <v>0</v>
      </c>
      <c r="H94" s="53"/>
      <c r="I94" s="67">
        <f>SUMIFS(Histo!K:K,Histo!A:A,B94,Formules!G:G,D94,Formules!K:K,"Herbergement")</f>
        <v>0</v>
      </c>
      <c r="J94" s="53"/>
      <c r="K94" s="53">
        <f>SUMIFS(Histo!F:F,Histo!A:A,B94,Formules!G:G,D94,Formules!K:K,"Vente")+SUMIFS(Histo!L:L,Histo!A:A,B94,Formules!G:G,D94,Formules!K:K,"Herbergement")</f>
        <v>0</v>
      </c>
      <c r="L94" s="53"/>
      <c r="M94" s="53">
        <f>SUMIFS(Histo!L:L,Histo!A:A,B94,Formules!G:G,D94)</f>
        <v>0</v>
      </c>
      <c r="N94" s="53"/>
      <c r="O94" s="182">
        <f>SUMIFS(Histo!F:F,Histo!A:A,C94,Histo!E:E,$O$4)</f>
        <v>0</v>
      </c>
      <c r="P94" s="179">
        <f>SUMIFS(Histo!F:F,Histo!A:A,C94,Histo!E:E,"Cash")</f>
        <v>0</v>
      </c>
      <c r="Q94" s="176">
        <f>SUMIFS(Histo!F:F,Histo!A:A,C94,Histo!E:E,"CV")</f>
        <v>0</v>
      </c>
    </row>
    <row r="95" spans="2:17" ht="14.4" thickBot="1" x14ac:dyDescent="0.3">
      <c r="B95" s="12">
        <f t="shared" si="119"/>
        <v>44363</v>
      </c>
      <c r="C95" s="185"/>
      <c r="D95" s="35">
        <v>10</v>
      </c>
      <c r="E95" s="15">
        <f>SUMIFS(Histo!F:F,Histo!A:A,B95,Formules!G:G,D95)</f>
        <v>0</v>
      </c>
      <c r="F95" s="14">
        <f t="shared" si="199"/>
        <v>0</v>
      </c>
      <c r="G95" s="51">
        <f t="shared" si="200"/>
        <v>0</v>
      </c>
      <c r="H95" s="53"/>
      <c r="I95" s="67">
        <f>SUMIFS(Histo!K:K,Histo!A:A,B95,Formules!G:G,D95,Formules!K:K,"Herbergement")</f>
        <v>0</v>
      </c>
      <c r="J95" s="53"/>
      <c r="K95" s="53">
        <f>SUMIFS(Histo!F:F,Histo!A:A,B95,Formules!G:G,D95,Formules!K:K,"Vente")+SUMIFS(Histo!L:L,Histo!A:A,B95,Formules!G:G,D95,Formules!K:K,"Herbergement")</f>
        <v>0</v>
      </c>
      <c r="L95" s="53"/>
      <c r="M95" s="53">
        <f>SUMIFS(Histo!L:L,Histo!A:A,B95,Formules!G:G,D95)</f>
        <v>0</v>
      </c>
      <c r="N95" s="53"/>
      <c r="O95" s="183"/>
      <c r="P95" s="180"/>
      <c r="Q95" s="177"/>
    </row>
    <row r="96" spans="2:17" ht="14.4" thickBot="1" x14ac:dyDescent="0.3">
      <c r="B96" s="12">
        <f t="shared" si="120"/>
        <v>44363</v>
      </c>
      <c r="C96" s="185"/>
      <c r="D96" s="35">
        <v>5.5</v>
      </c>
      <c r="E96" s="15">
        <f>SUMIFS(Histo!F:F,Histo!A:A,B96,Formules!G:G,D96)</f>
        <v>0</v>
      </c>
      <c r="F96" s="14">
        <f t="shared" si="199"/>
        <v>0</v>
      </c>
      <c r="G96" s="51">
        <f t="shared" si="200"/>
        <v>0</v>
      </c>
      <c r="H96" s="53"/>
      <c r="I96" s="67">
        <f>SUMIFS(Histo!K:K,Histo!A:A,B96,Formules!G:G,D96,Formules!K:K,"Herbergement")</f>
        <v>0</v>
      </c>
      <c r="J96" s="53"/>
      <c r="K96" s="53">
        <f>SUMIFS(Histo!F:F,Histo!A:A,B96,Formules!G:G,D96,Formules!K:K,"Vente")+SUMIFS(Histo!L:L,Histo!A:A,B96,Formules!G:G,D96,Formules!K:K,"Herbergement")</f>
        <v>0</v>
      </c>
      <c r="L96" s="53"/>
      <c r="M96" s="53">
        <f>SUMIFS(Histo!L:L,Histo!A:A,B96,Formules!G:G,D96)</f>
        <v>0</v>
      </c>
      <c r="N96" s="53"/>
      <c r="O96" s="183"/>
      <c r="P96" s="180"/>
      <c r="Q96" s="177"/>
    </row>
    <row r="97" spans="2:17" ht="14.4" thickBot="1" x14ac:dyDescent="0.3">
      <c r="B97" s="12">
        <v>44363</v>
      </c>
      <c r="C97" s="186"/>
      <c r="D97" s="35" t="s">
        <v>122</v>
      </c>
      <c r="E97" s="15">
        <f t="shared" ref="E97" si="201">SUM(E94:E96)</f>
        <v>0</v>
      </c>
      <c r="F97" s="15">
        <f t="shared" ref="F97" si="202">SUM(F94:F96)</f>
        <v>0</v>
      </c>
      <c r="G97" s="15">
        <f t="shared" ref="G97" si="203">SUM(G94:G96)</f>
        <v>0</v>
      </c>
      <c r="H97" s="53"/>
      <c r="I97" s="68">
        <f t="shared" ref="I97" si="204">SUM(I94:I96)</f>
        <v>0</v>
      </c>
      <c r="J97" s="58"/>
      <c r="K97" s="57">
        <f t="shared" ref="K97" si="205">SUM(K94:K96)</f>
        <v>0</v>
      </c>
      <c r="L97" s="58"/>
      <c r="M97" s="57">
        <f t="shared" ref="M97" si="206">SUM(M94:M96)</f>
        <v>0</v>
      </c>
      <c r="N97" s="53"/>
      <c r="O97" s="183"/>
      <c r="P97" s="181"/>
      <c r="Q97" s="178"/>
    </row>
    <row r="98" spans="2:17" ht="14.4" thickBot="1" x14ac:dyDescent="0.3">
      <c r="B98" s="12">
        <f t="shared" si="116"/>
        <v>44364</v>
      </c>
      <c r="C98" s="184">
        <v>44364</v>
      </c>
      <c r="D98" s="35">
        <v>20</v>
      </c>
      <c r="E98" s="15">
        <f>SUMIFS(Histo!F:F,Histo!A:A,B98,Formules!G:G,D98)</f>
        <v>0</v>
      </c>
      <c r="F98" s="14">
        <f t="shared" ref="F98:F100" si="207">E98/(1+(D98/100))</f>
        <v>0</v>
      </c>
      <c r="G98" s="51">
        <f t="shared" ref="G98:G100" si="208">E98-F98</f>
        <v>0</v>
      </c>
      <c r="H98" s="53"/>
      <c r="I98" s="67">
        <f>SUMIFS(Histo!K:K,Histo!A:A,B98,Formules!G:G,D98,Formules!K:K,"Herbergement")</f>
        <v>0</v>
      </c>
      <c r="J98" s="53"/>
      <c r="K98" s="53">
        <f>SUMIFS(Histo!F:F,Histo!A:A,B98,Formules!G:G,D98,Formules!K:K,"Vente")+SUMIFS(Histo!L:L,Histo!A:A,B98,Formules!G:G,D98,Formules!K:K,"Herbergement")</f>
        <v>0</v>
      </c>
      <c r="L98" s="53"/>
      <c r="M98" s="53">
        <f>SUMIFS(Histo!L:L,Histo!A:A,B98,Formules!G:G,D98)</f>
        <v>0</v>
      </c>
      <c r="N98" s="53"/>
      <c r="O98" s="182">
        <f>SUMIFS(Histo!F:F,Histo!A:A,C98,Histo!E:E,$O$4)</f>
        <v>0</v>
      </c>
      <c r="P98" s="179">
        <f>SUMIFS(Histo!F:F,Histo!A:A,C98,Histo!E:E,"Cash")</f>
        <v>0</v>
      </c>
      <c r="Q98" s="176">
        <f>SUMIFS(Histo!F:F,Histo!A:A,C98,Histo!E:E,"CV")</f>
        <v>0</v>
      </c>
    </row>
    <row r="99" spans="2:17" ht="14.4" thickBot="1" x14ac:dyDescent="0.3">
      <c r="B99" s="12">
        <f t="shared" si="119"/>
        <v>44364</v>
      </c>
      <c r="C99" s="185"/>
      <c r="D99" s="35">
        <v>10</v>
      </c>
      <c r="E99" s="15">
        <f>SUMIFS(Histo!F:F,Histo!A:A,B99,Formules!G:G,D99)</f>
        <v>0</v>
      </c>
      <c r="F99" s="14">
        <f t="shared" si="207"/>
        <v>0</v>
      </c>
      <c r="G99" s="51">
        <f t="shared" si="208"/>
        <v>0</v>
      </c>
      <c r="H99" s="53"/>
      <c r="I99" s="67">
        <f>SUMIFS(Histo!K:K,Histo!A:A,B99,Formules!G:G,D99,Formules!K:K,"Herbergement")</f>
        <v>0</v>
      </c>
      <c r="J99" s="53"/>
      <c r="K99" s="53">
        <f>SUMIFS(Histo!F:F,Histo!A:A,B99,Formules!G:G,D99,Formules!K:K,"Vente")+SUMIFS(Histo!L:L,Histo!A:A,B99,Formules!G:G,D99,Formules!K:K,"Herbergement")</f>
        <v>0</v>
      </c>
      <c r="L99" s="53"/>
      <c r="M99" s="53">
        <f>SUMIFS(Histo!L:L,Histo!A:A,B99,Formules!G:G,D99)</f>
        <v>0</v>
      </c>
      <c r="N99" s="53"/>
      <c r="O99" s="183"/>
      <c r="P99" s="180"/>
      <c r="Q99" s="177"/>
    </row>
    <row r="100" spans="2:17" ht="14.4" thickBot="1" x14ac:dyDescent="0.3">
      <c r="B100" s="12">
        <f t="shared" si="120"/>
        <v>44364</v>
      </c>
      <c r="C100" s="185"/>
      <c r="D100" s="35">
        <v>5.5</v>
      </c>
      <c r="E100" s="15">
        <f>SUMIFS(Histo!F:F,Histo!A:A,B100,Formules!G:G,D100)</f>
        <v>0</v>
      </c>
      <c r="F100" s="14">
        <f t="shared" si="207"/>
        <v>0</v>
      </c>
      <c r="G100" s="51">
        <f t="shared" si="208"/>
        <v>0</v>
      </c>
      <c r="H100" s="53"/>
      <c r="I100" s="67">
        <f>SUMIFS(Histo!K:K,Histo!A:A,B100,Formules!G:G,D100,Formules!K:K,"Herbergement")</f>
        <v>0</v>
      </c>
      <c r="J100" s="53"/>
      <c r="K100" s="53">
        <f>SUMIFS(Histo!F:F,Histo!A:A,B100,Formules!G:G,D100,Formules!K:K,"Vente")+SUMIFS(Histo!L:L,Histo!A:A,B100,Formules!G:G,D100,Formules!K:K,"Herbergement")</f>
        <v>0</v>
      </c>
      <c r="L100" s="53"/>
      <c r="M100" s="53">
        <f>SUMIFS(Histo!L:L,Histo!A:A,B100,Formules!G:G,D100)</f>
        <v>0</v>
      </c>
      <c r="N100" s="53"/>
      <c r="O100" s="183"/>
      <c r="P100" s="180"/>
      <c r="Q100" s="177"/>
    </row>
    <row r="101" spans="2:17" ht="14.4" thickBot="1" x14ac:dyDescent="0.3">
      <c r="B101" s="12">
        <v>44364</v>
      </c>
      <c r="C101" s="186"/>
      <c r="D101" s="35" t="s">
        <v>122</v>
      </c>
      <c r="E101" s="15">
        <f t="shared" ref="E101" si="209">SUM(E98:E100)</f>
        <v>0</v>
      </c>
      <c r="F101" s="15">
        <f t="shared" ref="F101" si="210">SUM(F98:F100)</f>
        <v>0</v>
      </c>
      <c r="G101" s="15">
        <f t="shared" ref="G101" si="211">SUM(G98:G100)</f>
        <v>0</v>
      </c>
      <c r="H101" s="53"/>
      <c r="I101" s="68">
        <f t="shared" ref="I101" si="212">SUM(I98:I100)</f>
        <v>0</v>
      </c>
      <c r="J101" s="58"/>
      <c r="K101" s="57">
        <f t="shared" ref="K101" si="213">SUM(K98:K100)</f>
        <v>0</v>
      </c>
      <c r="L101" s="58"/>
      <c r="M101" s="57">
        <f t="shared" ref="M101" si="214">SUM(M98:M100)</f>
        <v>0</v>
      </c>
      <c r="N101" s="53"/>
      <c r="O101" s="183"/>
      <c r="P101" s="181"/>
      <c r="Q101" s="178"/>
    </row>
    <row r="102" spans="2:17" ht="14.4" thickBot="1" x14ac:dyDescent="0.3">
      <c r="B102" s="12">
        <f t="shared" si="116"/>
        <v>44365</v>
      </c>
      <c r="C102" s="184">
        <v>44365</v>
      </c>
      <c r="D102" s="35">
        <v>20</v>
      </c>
      <c r="E102" s="15">
        <f>SUMIFS(Histo!F:F,Histo!A:A,B102,Formules!G:G,D102)</f>
        <v>0</v>
      </c>
      <c r="F102" s="14">
        <f t="shared" ref="F102:F104" si="215">E102/(1+(D102/100))</f>
        <v>0</v>
      </c>
      <c r="G102" s="51">
        <f t="shared" ref="G102:G104" si="216">E102-F102</f>
        <v>0</v>
      </c>
      <c r="H102" s="53"/>
      <c r="I102" s="67">
        <f>SUMIFS(Histo!K:K,Histo!A:A,B102,Formules!G:G,D102,Formules!K:K,"Herbergement")</f>
        <v>0</v>
      </c>
      <c r="J102" s="53"/>
      <c r="K102" s="53">
        <f>SUMIFS(Histo!F:F,Histo!A:A,B102,Formules!G:G,D102,Formules!K:K,"Vente")+SUMIFS(Histo!L:L,Histo!A:A,B102,Formules!G:G,D102,Formules!K:K,"Herbergement")</f>
        <v>0</v>
      </c>
      <c r="L102" s="53"/>
      <c r="M102" s="53">
        <f>SUMIFS(Histo!L:L,Histo!A:A,B102,Formules!G:G,D102)</f>
        <v>0</v>
      </c>
      <c r="N102" s="53"/>
      <c r="O102" s="182">
        <f>SUMIFS(Histo!F:F,Histo!A:A,C102,Histo!E:E,$O$4)</f>
        <v>0</v>
      </c>
      <c r="P102" s="179">
        <f>SUMIFS(Histo!F:F,Histo!A:A,C102,Histo!E:E,"Cash")</f>
        <v>0</v>
      </c>
      <c r="Q102" s="176">
        <f>SUMIFS(Histo!F:F,Histo!A:A,C102,Histo!E:E,"CV")</f>
        <v>0</v>
      </c>
    </row>
    <row r="103" spans="2:17" ht="14.4" thickBot="1" x14ac:dyDescent="0.3">
      <c r="B103" s="12">
        <f t="shared" si="119"/>
        <v>44365</v>
      </c>
      <c r="C103" s="185"/>
      <c r="D103" s="35">
        <v>10</v>
      </c>
      <c r="E103" s="15">
        <f>SUMIFS(Histo!F:F,Histo!A:A,B103,Formules!G:G,D103)</f>
        <v>0</v>
      </c>
      <c r="F103" s="14">
        <f t="shared" si="215"/>
        <v>0</v>
      </c>
      <c r="G103" s="51">
        <f t="shared" si="216"/>
        <v>0</v>
      </c>
      <c r="H103" s="53"/>
      <c r="I103" s="67">
        <f>SUMIFS(Histo!K:K,Histo!A:A,B103,Formules!G:G,D103,Formules!K:K,"Herbergement")</f>
        <v>0</v>
      </c>
      <c r="J103" s="53"/>
      <c r="K103" s="53">
        <f>SUMIFS(Histo!F:F,Histo!A:A,B103,Formules!G:G,D103,Formules!K:K,"Vente")+SUMIFS(Histo!L:L,Histo!A:A,B103,Formules!G:G,D103,Formules!K:K,"Herbergement")</f>
        <v>0</v>
      </c>
      <c r="L103" s="53"/>
      <c r="M103" s="53">
        <f>SUMIFS(Histo!L:L,Histo!A:A,B103,Formules!G:G,D103)</f>
        <v>0</v>
      </c>
      <c r="N103" s="53"/>
      <c r="O103" s="183"/>
      <c r="P103" s="180"/>
      <c r="Q103" s="177"/>
    </row>
    <row r="104" spans="2:17" ht="14.4" thickBot="1" x14ac:dyDescent="0.3">
      <c r="B104" s="12">
        <f t="shared" si="120"/>
        <v>44365</v>
      </c>
      <c r="C104" s="185"/>
      <c r="D104" s="35">
        <v>5.5</v>
      </c>
      <c r="E104" s="15">
        <f>SUMIFS(Histo!F:F,Histo!A:A,B104,Formules!G:G,D104)</f>
        <v>0</v>
      </c>
      <c r="F104" s="14">
        <f t="shared" si="215"/>
        <v>0</v>
      </c>
      <c r="G104" s="51">
        <f t="shared" si="216"/>
        <v>0</v>
      </c>
      <c r="H104" s="53"/>
      <c r="I104" s="67">
        <f>SUMIFS(Histo!K:K,Histo!A:A,B104,Formules!G:G,D104,Formules!K:K,"Herbergement")</f>
        <v>0</v>
      </c>
      <c r="J104" s="53"/>
      <c r="K104" s="53">
        <f>SUMIFS(Histo!F:F,Histo!A:A,B104,Formules!G:G,D104,Formules!K:K,"Vente")+SUMIFS(Histo!L:L,Histo!A:A,B104,Formules!G:G,D104,Formules!K:K,"Herbergement")</f>
        <v>0</v>
      </c>
      <c r="L104" s="53"/>
      <c r="M104" s="53">
        <f>SUMIFS(Histo!L:L,Histo!A:A,B104,Formules!G:G,D104)</f>
        <v>0</v>
      </c>
      <c r="N104" s="53"/>
      <c r="O104" s="183"/>
      <c r="P104" s="180"/>
      <c r="Q104" s="177"/>
    </row>
    <row r="105" spans="2:17" ht="14.4" thickBot="1" x14ac:dyDescent="0.3">
      <c r="B105" s="12">
        <v>44365</v>
      </c>
      <c r="C105" s="186"/>
      <c r="D105" s="35" t="s">
        <v>122</v>
      </c>
      <c r="E105" s="15">
        <f t="shared" ref="E105" si="217">SUM(E102:E104)</f>
        <v>0</v>
      </c>
      <c r="F105" s="15">
        <f t="shared" ref="F105" si="218">SUM(F102:F104)</f>
        <v>0</v>
      </c>
      <c r="G105" s="15">
        <f t="shared" ref="G105" si="219">SUM(G102:G104)</f>
        <v>0</v>
      </c>
      <c r="H105" s="53"/>
      <c r="I105" s="68">
        <f t="shared" ref="I105" si="220">SUM(I102:I104)</f>
        <v>0</v>
      </c>
      <c r="J105" s="58"/>
      <c r="K105" s="57">
        <f t="shared" ref="K105" si="221">SUM(K102:K104)</f>
        <v>0</v>
      </c>
      <c r="L105" s="58"/>
      <c r="M105" s="57">
        <f t="shared" ref="M105" si="222">SUM(M102:M104)</f>
        <v>0</v>
      </c>
      <c r="N105" s="53"/>
      <c r="O105" s="183"/>
      <c r="P105" s="181"/>
      <c r="Q105" s="178"/>
    </row>
    <row r="106" spans="2:17" ht="14.4" thickBot="1" x14ac:dyDescent="0.3">
      <c r="B106" s="12">
        <f t="shared" si="116"/>
        <v>44366</v>
      </c>
      <c r="C106" s="184">
        <v>44366</v>
      </c>
      <c r="D106" s="35">
        <v>20</v>
      </c>
      <c r="E106" s="15">
        <f>SUMIFS(Histo!F:F,Histo!A:A,B106,Formules!G:G,D106)</f>
        <v>0</v>
      </c>
      <c r="F106" s="14">
        <f t="shared" ref="F106:F108" si="223">E106/(1+(D106/100))</f>
        <v>0</v>
      </c>
      <c r="G106" s="51">
        <f t="shared" ref="G106:G108" si="224">E106-F106</f>
        <v>0</v>
      </c>
      <c r="H106" s="53"/>
      <c r="I106" s="67">
        <f>SUMIFS(Histo!K:K,Histo!A:A,B106,Formules!G:G,D106,Formules!K:K,"Herbergement")</f>
        <v>0</v>
      </c>
      <c r="J106" s="53"/>
      <c r="K106" s="53">
        <f>SUMIFS(Histo!F:F,Histo!A:A,B106,Formules!G:G,D106,Formules!K:K,"Vente")+SUMIFS(Histo!L:L,Histo!A:A,B106,Formules!G:G,D106,Formules!K:K,"Herbergement")</f>
        <v>0</v>
      </c>
      <c r="L106" s="53"/>
      <c r="M106" s="53">
        <f>SUMIFS(Histo!L:L,Histo!A:A,B106,Formules!G:G,D106)</f>
        <v>0</v>
      </c>
      <c r="N106" s="53"/>
      <c r="O106" s="182">
        <f>SUMIFS(Histo!F:F,Histo!A:A,C106,Histo!E:E,$O$4)</f>
        <v>0</v>
      </c>
      <c r="P106" s="179">
        <f>SUMIFS(Histo!F:F,Histo!A:A,C106,Histo!E:E,"Cash")</f>
        <v>0</v>
      </c>
      <c r="Q106" s="176">
        <f>SUMIFS(Histo!F:F,Histo!A:A,C106,Histo!E:E,"CV")</f>
        <v>0</v>
      </c>
    </row>
    <row r="107" spans="2:17" ht="14.4" thickBot="1" x14ac:dyDescent="0.3">
      <c r="B107" s="12">
        <f t="shared" si="119"/>
        <v>44366</v>
      </c>
      <c r="C107" s="185"/>
      <c r="D107" s="35">
        <v>10</v>
      </c>
      <c r="E107" s="15">
        <f>SUMIFS(Histo!F:F,Histo!A:A,B107,Formules!G:G,D107)</f>
        <v>0</v>
      </c>
      <c r="F107" s="14">
        <f t="shared" si="223"/>
        <v>0</v>
      </c>
      <c r="G107" s="51">
        <f t="shared" si="224"/>
        <v>0</v>
      </c>
      <c r="H107" s="53"/>
      <c r="I107" s="67">
        <f>SUMIFS(Histo!K:K,Histo!A:A,B107,Formules!G:G,D107,Formules!K:K,"Herbergement")</f>
        <v>0</v>
      </c>
      <c r="J107" s="53"/>
      <c r="K107" s="53">
        <f>SUMIFS(Histo!F:F,Histo!A:A,B107,Formules!G:G,D107,Formules!K:K,"Vente")+SUMIFS(Histo!L:L,Histo!A:A,B107,Formules!G:G,D107,Formules!K:K,"Herbergement")</f>
        <v>0</v>
      </c>
      <c r="L107" s="53"/>
      <c r="M107" s="53">
        <f>SUMIFS(Histo!L:L,Histo!A:A,B107,Formules!G:G,D107)</f>
        <v>0</v>
      </c>
      <c r="N107" s="53"/>
      <c r="O107" s="183"/>
      <c r="P107" s="180"/>
      <c r="Q107" s="177"/>
    </row>
    <row r="108" spans="2:17" ht="14.4" thickBot="1" x14ac:dyDescent="0.3">
      <c r="B108" s="12">
        <f t="shared" si="120"/>
        <v>44366</v>
      </c>
      <c r="C108" s="185"/>
      <c r="D108" s="35">
        <v>5.5</v>
      </c>
      <c r="E108" s="15">
        <f>SUMIFS(Histo!F:F,Histo!A:A,B108,Formules!G:G,D108)</f>
        <v>0</v>
      </c>
      <c r="F108" s="14">
        <f t="shared" si="223"/>
        <v>0</v>
      </c>
      <c r="G108" s="51">
        <f t="shared" si="224"/>
        <v>0</v>
      </c>
      <c r="H108" s="53"/>
      <c r="I108" s="67">
        <f>SUMIFS(Histo!K:K,Histo!A:A,B108,Formules!G:G,D108,Formules!K:K,"Herbergement")</f>
        <v>0</v>
      </c>
      <c r="J108" s="53"/>
      <c r="K108" s="53">
        <f>SUMIFS(Histo!F:F,Histo!A:A,B108,Formules!G:G,D108,Formules!K:K,"Vente")+SUMIFS(Histo!L:L,Histo!A:A,B108,Formules!G:G,D108,Formules!K:K,"Herbergement")</f>
        <v>0</v>
      </c>
      <c r="L108" s="53"/>
      <c r="M108" s="53">
        <f>SUMIFS(Histo!L:L,Histo!A:A,B108,Formules!G:G,D108)</f>
        <v>0</v>
      </c>
      <c r="N108" s="53"/>
      <c r="O108" s="183"/>
      <c r="P108" s="180"/>
      <c r="Q108" s="177"/>
    </row>
    <row r="109" spans="2:17" ht="14.4" thickBot="1" x14ac:dyDescent="0.3">
      <c r="B109" s="12">
        <v>44366</v>
      </c>
      <c r="C109" s="186"/>
      <c r="D109" s="35" t="s">
        <v>122</v>
      </c>
      <c r="E109" s="15">
        <f t="shared" ref="E109" si="225">SUM(E106:E108)</f>
        <v>0</v>
      </c>
      <c r="F109" s="15">
        <f t="shared" ref="F109" si="226">SUM(F106:F108)</f>
        <v>0</v>
      </c>
      <c r="G109" s="15">
        <f t="shared" ref="G109" si="227">SUM(G106:G108)</f>
        <v>0</v>
      </c>
      <c r="H109" s="53"/>
      <c r="I109" s="68">
        <f t="shared" ref="I109" si="228">SUM(I106:I108)</f>
        <v>0</v>
      </c>
      <c r="J109" s="58"/>
      <c r="K109" s="57">
        <f t="shared" ref="K109" si="229">SUM(K106:K108)</f>
        <v>0</v>
      </c>
      <c r="L109" s="58"/>
      <c r="M109" s="57">
        <f t="shared" ref="M109" si="230">SUM(M106:M108)</f>
        <v>0</v>
      </c>
      <c r="N109" s="53"/>
      <c r="O109" s="183"/>
      <c r="P109" s="181"/>
      <c r="Q109" s="178"/>
    </row>
    <row r="110" spans="2:17" ht="14.4" thickBot="1" x14ac:dyDescent="0.3">
      <c r="B110" s="12">
        <f t="shared" si="116"/>
        <v>44367</v>
      </c>
      <c r="C110" s="184">
        <v>44367</v>
      </c>
      <c r="D110" s="35">
        <v>20</v>
      </c>
      <c r="E110" s="15">
        <f>SUMIFS(Histo!F:F,Histo!A:A,B110,Formules!G:G,D110)</f>
        <v>0</v>
      </c>
      <c r="F110" s="14">
        <f t="shared" ref="F110:F112" si="231">E110/(1+(D110/100))</f>
        <v>0</v>
      </c>
      <c r="G110" s="51">
        <f t="shared" ref="G110:G112" si="232">E110-F110</f>
        <v>0</v>
      </c>
      <c r="H110" s="53"/>
      <c r="I110" s="67">
        <f>SUMIFS(Histo!K:K,Histo!A:A,B110,Formules!G:G,D110,Formules!K:K,"Herbergement")</f>
        <v>0</v>
      </c>
      <c r="J110" s="53"/>
      <c r="K110" s="53">
        <f>SUMIFS(Histo!F:F,Histo!A:A,B110,Formules!G:G,D110,Formules!K:K,"Vente")+SUMIFS(Histo!L:L,Histo!A:A,B110,Formules!G:G,D110,Formules!K:K,"Herbergement")</f>
        <v>0</v>
      </c>
      <c r="L110" s="53"/>
      <c r="M110" s="53">
        <f>SUMIFS(Histo!L:L,Histo!A:A,B110,Formules!G:G,D110)</f>
        <v>0</v>
      </c>
      <c r="N110" s="53"/>
      <c r="O110" s="182">
        <f>SUMIFS(Histo!F:F,Histo!A:A,C110,Histo!E:E,$O$4)</f>
        <v>0</v>
      </c>
      <c r="P110" s="179">
        <f>SUMIFS(Histo!F:F,Histo!A:A,C110,Histo!E:E,"Cash")</f>
        <v>0</v>
      </c>
      <c r="Q110" s="176">
        <f>SUMIFS(Histo!F:F,Histo!A:A,C110,Histo!E:E,"CV")</f>
        <v>0</v>
      </c>
    </row>
    <row r="111" spans="2:17" ht="14.4" thickBot="1" x14ac:dyDescent="0.3">
      <c r="B111" s="12">
        <f t="shared" si="119"/>
        <v>44367</v>
      </c>
      <c r="C111" s="185"/>
      <c r="D111" s="35">
        <v>10</v>
      </c>
      <c r="E111" s="15">
        <f>SUMIFS(Histo!F:F,Histo!A:A,B111,Formules!G:G,D111)</f>
        <v>0</v>
      </c>
      <c r="F111" s="14">
        <f t="shared" si="231"/>
        <v>0</v>
      </c>
      <c r="G111" s="51">
        <f t="shared" si="232"/>
        <v>0</v>
      </c>
      <c r="H111" s="53"/>
      <c r="I111" s="67">
        <f>SUMIFS(Histo!K:K,Histo!A:A,B111,Formules!G:G,D111,Formules!K:K,"Herbergement")</f>
        <v>0</v>
      </c>
      <c r="J111" s="53"/>
      <c r="K111" s="53">
        <f>SUMIFS(Histo!F:F,Histo!A:A,B111,Formules!G:G,D111,Formules!K:K,"Vente")+SUMIFS(Histo!L:L,Histo!A:A,B111,Formules!G:G,D111,Formules!K:K,"Herbergement")</f>
        <v>0</v>
      </c>
      <c r="L111" s="53"/>
      <c r="M111" s="53">
        <f>SUMIFS(Histo!L:L,Histo!A:A,B111,Formules!G:G,D111)</f>
        <v>0</v>
      </c>
      <c r="N111" s="53"/>
      <c r="O111" s="183"/>
      <c r="P111" s="180"/>
      <c r="Q111" s="177"/>
    </row>
    <row r="112" spans="2:17" ht="14.4" thickBot="1" x14ac:dyDescent="0.3">
      <c r="B112" s="12">
        <f t="shared" si="120"/>
        <v>44367</v>
      </c>
      <c r="C112" s="185"/>
      <c r="D112" s="35">
        <v>5.5</v>
      </c>
      <c r="E112" s="15">
        <f>SUMIFS(Histo!F:F,Histo!A:A,B112,Formules!G:G,D112)</f>
        <v>0</v>
      </c>
      <c r="F112" s="14">
        <f t="shared" si="231"/>
        <v>0</v>
      </c>
      <c r="G112" s="51">
        <f t="shared" si="232"/>
        <v>0</v>
      </c>
      <c r="H112" s="53"/>
      <c r="I112" s="67">
        <f>SUMIFS(Histo!K:K,Histo!A:A,B112,Formules!G:G,D112,Formules!K:K,"Herbergement")</f>
        <v>0</v>
      </c>
      <c r="J112" s="53"/>
      <c r="K112" s="53">
        <f>SUMIFS(Histo!F:F,Histo!A:A,B112,Formules!G:G,D112,Formules!K:K,"Vente")+SUMIFS(Histo!L:L,Histo!A:A,B112,Formules!G:G,D112,Formules!K:K,"Herbergement")</f>
        <v>0</v>
      </c>
      <c r="L112" s="53"/>
      <c r="M112" s="53">
        <f>SUMIFS(Histo!L:L,Histo!A:A,B112,Formules!G:G,D112)</f>
        <v>0</v>
      </c>
      <c r="N112" s="53"/>
      <c r="O112" s="183"/>
      <c r="P112" s="180"/>
      <c r="Q112" s="177"/>
    </row>
    <row r="113" spans="2:17" ht="14.4" thickBot="1" x14ac:dyDescent="0.3">
      <c r="B113" s="12">
        <v>44367</v>
      </c>
      <c r="C113" s="186"/>
      <c r="D113" s="35" t="s">
        <v>122</v>
      </c>
      <c r="E113" s="15">
        <f t="shared" ref="E113" si="233">SUM(E110:E112)</f>
        <v>0</v>
      </c>
      <c r="F113" s="15">
        <f t="shared" ref="F113" si="234">SUM(F110:F112)</f>
        <v>0</v>
      </c>
      <c r="G113" s="15">
        <f t="shared" ref="G113" si="235">SUM(G110:G112)</f>
        <v>0</v>
      </c>
      <c r="H113" s="53"/>
      <c r="I113" s="68">
        <f t="shared" ref="I113" si="236">SUM(I110:I112)</f>
        <v>0</v>
      </c>
      <c r="J113" s="58"/>
      <c r="K113" s="57">
        <f t="shared" ref="K113" si="237">SUM(K110:K112)</f>
        <v>0</v>
      </c>
      <c r="L113" s="58"/>
      <c r="M113" s="57">
        <f t="shared" ref="M113" si="238">SUM(M110:M112)</f>
        <v>0</v>
      </c>
      <c r="N113" s="53"/>
      <c r="O113" s="183"/>
      <c r="P113" s="181"/>
      <c r="Q113" s="178"/>
    </row>
    <row r="114" spans="2:17" ht="14.4" thickBot="1" x14ac:dyDescent="0.3">
      <c r="B114" s="12">
        <f t="shared" si="116"/>
        <v>44368</v>
      </c>
      <c r="C114" s="184">
        <v>44368</v>
      </c>
      <c r="D114" s="35">
        <v>20</v>
      </c>
      <c r="E114" s="15">
        <f>SUMIFS(Histo!F:F,Histo!A:A,B114,Formules!G:G,D114)</f>
        <v>0</v>
      </c>
      <c r="F114" s="14">
        <f t="shared" ref="F114:F116" si="239">E114/(1+(D114/100))</f>
        <v>0</v>
      </c>
      <c r="G114" s="51">
        <f t="shared" ref="G114:G116" si="240">E114-F114</f>
        <v>0</v>
      </c>
      <c r="H114" s="53"/>
      <c r="I114" s="67">
        <f>SUMIFS(Histo!K:K,Histo!A:A,B114,Formules!G:G,D114,Formules!K:K,"Herbergement")</f>
        <v>0</v>
      </c>
      <c r="J114" s="53"/>
      <c r="K114" s="53">
        <f>SUMIFS(Histo!F:F,Histo!A:A,B114,Formules!G:G,D114,Formules!K:K,"Vente")+SUMIFS(Histo!L:L,Histo!A:A,B114,Formules!G:G,D114,Formules!K:K,"Herbergement")</f>
        <v>0</v>
      </c>
      <c r="L114" s="53"/>
      <c r="M114" s="53">
        <f>SUMIFS(Histo!L:L,Histo!A:A,B114,Formules!G:G,D114)</f>
        <v>0</v>
      </c>
      <c r="N114" s="53"/>
      <c r="O114" s="182">
        <f>SUMIFS(Histo!F:F,Histo!A:A,C114,Histo!E:E,$O$4)</f>
        <v>0</v>
      </c>
      <c r="P114" s="179">
        <f>SUMIFS(Histo!F:F,Histo!A:A,C114,Histo!E:E,"Cash")</f>
        <v>0</v>
      </c>
      <c r="Q114" s="176">
        <f>SUMIFS(Histo!F:F,Histo!A:A,C114,Histo!E:E,"CV")</f>
        <v>0</v>
      </c>
    </row>
    <row r="115" spans="2:17" ht="14.4" thickBot="1" x14ac:dyDescent="0.3">
      <c r="B115" s="12">
        <f t="shared" si="119"/>
        <v>44368</v>
      </c>
      <c r="C115" s="185"/>
      <c r="D115" s="35">
        <v>10</v>
      </c>
      <c r="E115" s="15">
        <f>SUMIFS(Histo!F:F,Histo!A:A,B115,Formules!G:G,D115)</f>
        <v>0</v>
      </c>
      <c r="F115" s="14">
        <f t="shared" si="239"/>
        <v>0</v>
      </c>
      <c r="G115" s="51">
        <f t="shared" si="240"/>
        <v>0</v>
      </c>
      <c r="H115" s="53"/>
      <c r="I115" s="67">
        <f>SUMIFS(Histo!K:K,Histo!A:A,B115,Formules!G:G,D115,Formules!K:K,"Herbergement")</f>
        <v>0</v>
      </c>
      <c r="J115" s="53"/>
      <c r="K115" s="53">
        <f>SUMIFS(Histo!F:F,Histo!A:A,B115,Formules!G:G,D115,Formules!K:K,"Vente")+SUMIFS(Histo!L:L,Histo!A:A,B115,Formules!G:G,D115,Formules!K:K,"Herbergement")</f>
        <v>0</v>
      </c>
      <c r="L115" s="53"/>
      <c r="M115" s="53">
        <f>SUMIFS(Histo!L:L,Histo!A:A,B115,Formules!G:G,D115)</f>
        <v>0</v>
      </c>
      <c r="N115" s="53"/>
      <c r="O115" s="183"/>
      <c r="P115" s="180"/>
      <c r="Q115" s="177"/>
    </row>
    <row r="116" spans="2:17" ht="14.4" thickBot="1" x14ac:dyDescent="0.3">
      <c r="B116" s="12">
        <f t="shared" si="120"/>
        <v>44368</v>
      </c>
      <c r="C116" s="185"/>
      <c r="D116" s="35">
        <v>5.5</v>
      </c>
      <c r="E116" s="15">
        <f>SUMIFS(Histo!F:F,Histo!A:A,B116,Formules!G:G,D116)</f>
        <v>0</v>
      </c>
      <c r="F116" s="14">
        <f t="shared" si="239"/>
        <v>0</v>
      </c>
      <c r="G116" s="51">
        <f t="shared" si="240"/>
        <v>0</v>
      </c>
      <c r="H116" s="53"/>
      <c r="I116" s="67">
        <f>SUMIFS(Histo!K:K,Histo!A:A,B116,Formules!G:G,D116,Formules!K:K,"Herbergement")</f>
        <v>0</v>
      </c>
      <c r="J116" s="53"/>
      <c r="K116" s="53">
        <f>SUMIFS(Histo!F:F,Histo!A:A,B116,Formules!G:G,D116,Formules!K:K,"Vente")+SUMIFS(Histo!L:L,Histo!A:A,B116,Formules!G:G,D116,Formules!K:K,"Herbergement")</f>
        <v>0</v>
      </c>
      <c r="L116" s="53"/>
      <c r="M116" s="53">
        <f>SUMIFS(Histo!L:L,Histo!A:A,B116,Formules!G:G,D116)</f>
        <v>0</v>
      </c>
      <c r="N116" s="53"/>
      <c r="O116" s="183"/>
      <c r="P116" s="180"/>
      <c r="Q116" s="177"/>
    </row>
    <row r="117" spans="2:17" ht="14.4" thickBot="1" x14ac:dyDescent="0.3">
      <c r="B117" s="12">
        <v>44368</v>
      </c>
      <c r="C117" s="186"/>
      <c r="D117" s="35" t="s">
        <v>122</v>
      </c>
      <c r="E117" s="15">
        <f t="shared" ref="E117" si="241">SUM(E114:E116)</f>
        <v>0</v>
      </c>
      <c r="F117" s="15">
        <f t="shared" ref="F117" si="242">SUM(F114:F116)</f>
        <v>0</v>
      </c>
      <c r="G117" s="15">
        <f t="shared" ref="G117" si="243">SUM(G114:G116)</f>
        <v>0</v>
      </c>
      <c r="H117" s="53"/>
      <c r="I117" s="68">
        <f t="shared" ref="I117" si="244">SUM(I114:I116)</f>
        <v>0</v>
      </c>
      <c r="J117" s="58"/>
      <c r="K117" s="57">
        <f t="shared" ref="K117" si="245">SUM(K114:K116)</f>
        <v>0</v>
      </c>
      <c r="L117" s="58"/>
      <c r="M117" s="57">
        <f t="shared" ref="M117" si="246">SUM(M114:M116)</f>
        <v>0</v>
      </c>
      <c r="N117" s="53"/>
      <c r="O117" s="183"/>
      <c r="P117" s="181"/>
      <c r="Q117" s="178"/>
    </row>
    <row r="118" spans="2:17" ht="14.4" thickBot="1" x14ac:dyDescent="0.3">
      <c r="B118" s="12">
        <f t="shared" ref="B118:B178" si="247">C118</f>
        <v>44369</v>
      </c>
      <c r="C118" s="184">
        <v>44369</v>
      </c>
      <c r="D118" s="35">
        <v>20</v>
      </c>
      <c r="E118" s="15">
        <f>SUMIFS(Histo!F:F,Histo!A:A,B118,Formules!G:G,D118)</f>
        <v>0</v>
      </c>
      <c r="F118" s="14">
        <f t="shared" ref="F118:F120" si="248">E118/(1+(D118/100))</f>
        <v>0</v>
      </c>
      <c r="G118" s="51">
        <f t="shared" ref="G118:G120" si="249">E118-F118</f>
        <v>0</v>
      </c>
      <c r="H118" s="53"/>
      <c r="I118" s="67">
        <f>SUMIFS(Histo!K:K,Histo!A:A,B118,Formules!G:G,D118,Formules!K:K,"Herbergement")</f>
        <v>0</v>
      </c>
      <c r="J118" s="53"/>
      <c r="K118" s="53">
        <f>SUMIFS(Histo!F:F,Histo!A:A,B118,Formules!G:G,D118,Formules!K:K,"Vente")+SUMIFS(Histo!L:L,Histo!A:A,B118,Formules!G:G,D118,Formules!K:K,"Herbergement")</f>
        <v>0</v>
      </c>
      <c r="L118" s="53"/>
      <c r="M118" s="53">
        <f>SUMIFS(Histo!L:L,Histo!A:A,B118,Formules!G:G,D118)</f>
        <v>0</v>
      </c>
      <c r="N118" s="53"/>
      <c r="O118" s="182">
        <f>SUMIFS(Histo!F:F,Histo!A:A,C118,Histo!E:E,$O$4)</f>
        <v>0</v>
      </c>
      <c r="P118" s="179">
        <f>SUMIFS(Histo!F:F,Histo!A:A,C118,Histo!E:E,"Cash")</f>
        <v>0</v>
      </c>
      <c r="Q118" s="176">
        <f>SUMIFS(Histo!F:F,Histo!A:A,C118,Histo!E:E,"CV")</f>
        <v>0</v>
      </c>
    </row>
    <row r="119" spans="2:17" ht="14.4" thickBot="1" x14ac:dyDescent="0.3">
      <c r="B119" s="12">
        <f t="shared" ref="B119:B179" si="250">C118</f>
        <v>44369</v>
      </c>
      <c r="C119" s="185"/>
      <c r="D119" s="35">
        <v>10</v>
      </c>
      <c r="E119" s="15">
        <f>SUMIFS(Histo!F:F,Histo!A:A,B119,Formules!G:G,D119)</f>
        <v>0</v>
      </c>
      <c r="F119" s="14">
        <f t="shared" si="248"/>
        <v>0</v>
      </c>
      <c r="G119" s="51">
        <f t="shared" si="249"/>
        <v>0</v>
      </c>
      <c r="H119" s="53"/>
      <c r="I119" s="67">
        <f>SUMIFS(Histo!K:K,Histo!A:A,B119,Formules!G:G,D119,Formules!K:K,"Herbergement")</f>
        <v>0</v>
      </c>
      <c r="J119" s="53"/>
      <c r="K119" s="53">
        <f>SUMIFS(Histo!F:F,Histo!A:A,B119,Formules!G:G,D119,Formules!K:K,"Vente")+SUMIFS(Histo!L:L,Histo!A:A,B119,Formules!G:G,D119,Formules!K:K,"Herbergement")</f>
        <v>0</v>
      </c>
      <c r="L119" s="53"/>
      <c r="M119" s="53">
        <f>SUMIFS(Histo!L:L,Histo!A:A,B119,Formules!G:G,D119)</f>
        <v>0</v>
      </c>
      <c r="N119" s="53"/>
      <c r="O119" s="183"/>
      <c r="P119" s="180"/>
      <c r="Q119" s="177"/>
    </row>
    <row r="120" spans="2:17" ht="14.4" thickBot="1" x14ac:dyDescent="0.3">
      <c r="B120" s="12">
        <f t="shared" ref="B120:B180" si="251">C118</f>
        <v>44369</v>
      </c>
      <c r="C120" s="185"/>
      <c r="D120" s="35">
        <v>5.5</v>
      </c>
      <c r="E120" s="15">
        <f>SUMIFS(Histo!F:F,Histo!A:A,B120,Formules!G:G,D120)</f>
        <v>0</v>
      </c>
      <c r="F120" s="14">
        <f t="shared" si="248"/>
        <v>0</v>
      </c>
      <c r="G120" s="51">
        <f t="shared" si="249"/>
        <v>0</v>
      </c>
      <c r="H120" s="53"/>
      <c r="I120" s="67">
        <f>SUMIFS(Histo!K:K,Histo!A:A,B120,Formules!G:G,D120,Formules!K:K,"Herbergement")</f>
        <v>0</v>
      </c>
      <c r="J120" s="53"/>
      <c r="K120" s="53">
        <f>SUMIFS(Histo!F:F,Histo!A:A,B120,Formules!G:G,D120,Formules!K:K,"Vente")+SUMIFS(Histo!L:L,Histo!A:A,B120,Formules!G:G,D120,Formules!K:K,"Herbergement")</f>
        <v>0</v>
      </c>
      <c r="L120" s="53"/>
      <c r="M120" s="53">
        <f>SUMIFS(Histo!L:L,Histo!A:A,B120,Formules!G:G,D120)</f>
        <v>0</v>
      </c>
      <c r="N120" s="53"/>
      <c r="O120" s="183"/>
      <c r="P120" s="180"/>
      <c r="Q120" s="177"/>
    </row>
    <row r="121" spans="2:17" ht="14.4" thickBot="1" x14ac:dyDescent="0.3">
      <c r="B121" s="12">
        <v>44369</v>
      </c>
      <c r="C121" s="186"/>
      <c r="D121" s="35" t="s">
        <v>122</v>
      </c>
      <c r="E121" s="15">
        <f t="shared" ref="E121" si="252">SUM(E118:E120)</f>
        <v>0</v>
      </c>
      <c r="F121" s="15">
        <f t="shared" ref="F121" si="253">SUM(F118:F120)</f>
        <v>0</v>
      </c>
      <c r="G121" s="15">
        <f t="shared" ref="G121" si="254">SUM(G118:G120)</f>
        <v>0</v>
      </c>
      <c r="H121" s="53"/>
      <c r="I121" s="68">
        <f t="shared" ref="I121" si="255">SUM(I118:I120)</f>
        <v>0</v>
      </c>
      <c r="J121" s="58"/>
      <c r="K121" s="57">
        <f t="shared" ref="K121" si="256">SUM(K118:K120)</f>
        <v>0</v>
      </c>
      <c r="L121" s="58"/>
      <c r="M121" s="57">
        <f t="shared" ref="M121" si="257">SUM(M118:M120)</f>
        <v>0</v>
      </c>
      <c r="N121" s="53"/>
      <c r="O121" s="183"/>
      <c r="P121" s="181"/>
      <c r="Q121" s="178"/>
    </row>
    <row r="122" spans="2:17" ht="14.4" thickBot="1" x14ac:dyDescent="0.3">
      <c r="B122" s="12">
        <f t="shared" si="247"/>
        <v>44370</v>
      </c>
      <c r="C122" s="184">
        <v>44370</v>
      </c>
      <c r="D122" s="35">
        <v>20</v>
      </c>
      <c r="E122" s="15">
        <f>SUMIFS(Histo!F:F,Histo!A:A,B122,Formules!G:G,D122)</f>
        <v>0</v>
      </c>
      <c r="F122" s="14">
        <f t="shared" ref="F122:F124" si="258">E122/(1+(D122/100))</f>
        <v>0</v>
      </c>
      <c r="G122" s="51">
        <f t="shared" ref="G122:G124" si="259">E122-F122</f>
        <v>0</v>
      </c>
      <c r="H122" s="53"/>
      <c r="I122" s="67">
        <f>SUMIFS(Histo!K:K,Histo!A:A,B122,Formules!G:G,D122,Formules!K:K,"Herbergement")</f>
        <v>0</v>
      </c>
      <c r="J122" s="53"/>
      <c r="K122" s="53">
        <f>SUMIFS(Histo!F:F,Histo!A:A,B122,Formules!G:G,D122,Formules!K:K,"Vente")+SUMIFS(Histo!L:L,Histo!A:A,B122,Formules!G:G,D122,Formules!K:K,"Herbergement")</f>
        <v>0</v>
      </c>
      <c r="L122" s="53"/>
      <c r="M122" s="53">
        <f>SUMIFS(Histo!L:L,Histo!A:A,B122,Formules!G:G,D122)</f>
        <v>0</v>
      </c>
      <c r="N122" s="53"/>
      <c r="O122" s="182">
        <f>SUMIFS(Histo!F:F,Histo!A:A,C122,Histo!E:E,$O$4)</f>
        <v>0</v>
      </c>
      <c r="P122" s="179">
        <f>SUMIFS(Histo!F:F,Histo!A:A,C122,Histo!E:E,"Cash")</f>
        <v>0</v>
      </c>
      <c r="Q122" s="176">
        <f>SUMIFS(Histo!F:F,Histo!A:A,C122,Histo!E:E,"CV")</f>
        <v>0</v>
      </c>
    </row>
    <row r="123" spans="2:17" ht="14.4" thickBot="1" x14ac:dyDescent="0.3">
      <c r="B123" s="12">
        <f t="shared" si="250"/>
        <v>44370</v>
      </c>
      <c r="C123" s="185"/>
      <c r="D123" s="35">
        <v>10</v>
      </c>
      <c r="E123" s="15">
        <f>SUMIFS(Histo!F:F,Histo!A:A,B123,Formules!G:G,D123)</f>
        <v>0</v>
      </c>
      <c r="F123" s="14">
        <f t="shared" si="258"/>
        <v>0</v>
      </c>
      <c r="G123" s="51">
        <f t="shared" si="259"/>
        <v>0</v>
      </c>
      <c r="H123" s="53"/>
      <c r="I123" s="67">
        <f>SUMIFS(Histo!K:K,Histo!A:A,B123,Formules!G:G,D123,Formules!K:K,"Herbergement")</f>
        <v>0</v>
      </c>
      <c r="J123" s="53"/>
      <c r="K123" s="53">
        <f>SUMIFS(Histo!F:F,Histo!A:A,B123,Formules!G:G,D123,Formules!K:K,"Vente")+SUMIFS(Histo!L:L,Histo!A:A,B123,Formules!G:G,D123,Formules!K:K,"Herbergement")</f>
        <v>0</v>
      </c>
      <c r="L123" s="53"/>
      <c r="M123" s="53">
        <f>SUMIFS(Histo!L:L,Histo!A:A,B123,Formules!G:G,D123)</f>
        <v>0</v>
      </c>
      <c r="N123" s="53"/>
      <c r="O123" s="183"/>
      <c r="P123" s="180"/>
      <c r="Q123" s="177"/>
    </row>
    <row r="124" spans="2:17" ht="14.4" thickBot="1" x14ac:dyDescent="0.3">
      <c r="B124" s="12">
        <f t="shared" si="251"/>
        <v>44370</v>
      </c>
      <c r="C124" s="185"/>
      <c r="D124" s="35">
        <v>5.5</v>
      </c>
      <c r="E124" s="15">
        <f>SUMIFS(Histo!F:F,Histo!A:A,B124,Formules!G:G,D124)</f>
        <v>0</v>
      </c>
      <c r="F124" s="14">
        <f t="shared" si="258"/>
        <v>0</v>
      </c>
      <c r="G124" s="51">
        <f t="shared" si="259"/>
        <v>0</v>
      </c>
      <c r="H124" s="53"/>
      <c r="I124" s="67">
        <f>SUMIFS(Histo!K:K,Histo!A:A,B124,Formules!G:G,D124,Formules!K:K,"Herbergement")</f>
        <v>0</v>
      </c>
      <c r="J124" s="53"/>
      <c r="K124" s="53">
        <f>SUMIFS(Histo!F:F,Histo!A:A,B124,Formules!G:G,D124,Formules!K:K,"Vente")+SUMIFS(Histo!L:L,Histo!A:A,B124,Formules!G:G,D124,Formules!K:K,"Herbergement")</f>
        <v>0</v>
      </c>
      <c r="L124" s="53"/>
      <c r="M124" s="53">
        <f>SUMIFS(Histo!L:L,Histo!A:A,B124,Formules!G:G,D124)</f>
        <v>0</v>
      </c>
      <c r="N124" s="53"/>
      <c r="O124" s="183"/>
      <c r="P124" s="180"/>
      <c r="Q124" s="177"/>
    </row>
    <row r="125" spans="2:17" ht="14.4" thickBot="1" x14ac:dyDescent="0.3">
      <c r="B125" s="12">
        <v>44370</v>
      </c>
      <c r="C125" s="186"/>
      <c r="D125" s="35" t="s">
        <v>122</v>
      </c>
      <c r="E125" s="15">
        <f t="shared" ref="E125" si="260">SUM(E122:E124)</f>
        <v>0</v>
      </c>
      <c r="F125" s="15">
        <f t="shared" ref="F125" si="261">SUM(F122:F124)</f>
        <v>0</v>
      </c>
      <c r="G125" s="15">
        <f t="shared" ref="G125" si="262">SUM(G122:G124)</f>
        <v>0</v>
      </c>
      <c r="H125" s="53"/>
      <c r="I125" s="68">
        <f t="shared" ref="I125" si="263">SUM(I122:I124)</f>
        <v>0</v>
      </c>
      <c r="J125" s="58"/>
      <c r="K125" s="57">
        <f t="shared" ref="K125" si="264">SUM(K122:K124)</f>
        <v>0</v>
      </c>
      <c r="L125" s="58"/>
      <c r="M125" s="57">
        <f t="shared" ref="M125" si="265">SUM(M122:M124)</f>
        <v>0</v>
      </c>
      <c r="N125" s="53"/>
      <c r="O125" s="183"/>
      <c r="P125" s="181"/>
      <c r="Q125" s="178"/>
    </row>
    <row r="126" spans="2:17" ht="14.4" thickBot="1" x14ac:dyDescent="0.3">
      <c r="B126" s="12">
        <f t="shared" si="247"/>
        <v>44371</v>
      </c>
      <c r="C126" s="184">
        <v>44371</v>
      </c>
      <c r="D126" s="35">
        <v>20</v>
      </c>
      <c r="E126" s="15">
        <f>SUMIFS(Histo!F:F,Histo!A:A,B126,Formules!G:G,D126)</f>
        <v>0</v>
      </c>
      <c r="F126" s="14">
        <f t="shared" ref="F126:F128" si="266">E126/(1+(D126/100))</f>
        <v>0</v>
      </c>
      <c r="G126" s="51">
        <f t="shared" ref="G126:G128" si="267">E126-F126</f>
        <v>0</v>
      </c>
      <c r="H126" s="53"/>
      <c r="I126" s="67">
        <f>SUMIFS(Histo!K:K,Histo!A:A,B126,Formules!G:G,D126,Formules!K:K,"Herbergement")</f>
        <v>0</v>
      </c>
      <c r="J126" s="53"/>
      <c r="K126" s="53">
        <f>SUMIFS(Histo!F:F,Histo!A:A,B126,Formules!G:G,D126,Formules!K:K,"Vente")+SUMIFS(Histo!L:L,Histo!A:A,B126,Formules!G:G,D126,Formules!K:K,"Herbergement")</f>
        <v>0</v>
      </c>
      <c r="L126" s="53"/>
      <c r="M126" s="53">
        <f>SUMIFS(Histo!L:L,Histo!A:A,B126,Formules!G:G,D126)</f>
        <v>0</v>
      </c>
      <c r="N126" s="53"/>
      <c r="O126" s="182">
        <f>SUMIFS(Histo!F:F,Histo!A:A,C126,Histo!E:E,$O$4)</f>
        <v>0</v>
      </c>
      <c r="P126" s="179">
        <f>SUMIFS(Histo!F:F,Histo!A:A,C126,Histo!E:E,"Cash")</f>
        <v>0</v>
      </c>
      <c r="Q126" s="176">
        <f>SUMIFS(Histo!F:F,Histo!A:A,C126,Histo!E:E,"CV")</f>
        <v>0</v>
      </c>
    </row>
    <row r="127" spans="2:17" ht="14.4" thickBot="1" x14ac:dyDescent="0.3">
      <c r="B127" s="12">
        <f t="shared" si="250"/>
        <v>44371</v>
      </c>
      <c r="C127" s="185"/>
      <c r="D127" s="35">
        <v>10</v>
      </c>
      <c r="E127" s="15">
        <f>SUMIFS(Histo!F:F,Histo!A:A,B127,Formules!G:G,D127)</f>
        <v>0</v>
      </c>
      <c r="F127" s="14">
        <f t="shared" si="266"/>
        <v>0</v>
      </c>
      <c r="G127" s="51">
        <f t="shared" si="267"/>
        <v>0</v>
      </c>
      <c r="H127" s="53"/>
      <c r="I127" s="67">
        <f>SUMIFS(Histo!K:K,Histo!A:A,B127,Formules!G:G,D127,Formules!K:K,"Herbergement")</f>
        <v>0</v>
      </c>
      <c r="J127" s="53"/>
      <c r="K127" s="53">
        <f>SUMIFS(Histo!F:F,Histo!A:A,B127,Formules!G:G,D127,Formules!K:K,"Vente")+SUMIFS(Histo!L:L,Histo!A:A,B127,Formules!G:G,D127,Formules!K:K,"Herbergement")</f>
        <v>0</v>
      </c>
      <c r="L127" s="53"/>
      <c r="M127" s="53">
        <f>SUMIFS(Histo!L:L,Histo!A:A,B127,Formules!G:G,D127)</f>
        <v>0</v>
      </c>
      <c r="N127" s="53"/>
      <c r="O127" s="183"/>
      <c r="P127" s="180"/>
      <c r="Q127" s="177"/>
    </row>
    <row r="128" spans="2:17" ht="14.4" thickBot="1" x14ac:dyDescent="0.3">
      <c r="B128" s="12">
        <f t="shared" si="251"/>
        <v>44371</v>
      </c>
      <c r="C128" s="185"/>
      <c r="D128" s="35">
        <v>5.5</v>
      </c>
      <c r="E128" s="15">
        <f>SUMIFS(Histo!F:F,Histo!A:A,B128,Formules!G:G,D128)</f>
        <v>0</v>
      </c>
      <c r="F128" s="14">
        <f t="shared" si="266"/>
        <v>0</v>
      </c>
      <c r="G128" s="51">
        <f t="shared" si="267"/>
        <v>0</v>
      </c>
      <c r="H128" s="53"/>
      <c r="I128" s="67">
        <f>SUMIFS(Histo!K:K,Histo!A:A,B128,Formules!G:G,D128,Formules!K:K,"Herbergement")</f>
        <v>0</v>
      </c>
      <c r="J128" s="53"/>
      <c r="K128" s="53">
        <f>SUMIFS(Histo!F:F,Histo!A:A,B128,Formules!G:G,D128,Formules!K:K,"Vente")+SUMIFS(Histo!L:L,Histo!A:A,B128,Formules!G:G,D128,Formules!K:K,"Herbergement")</f>
        <v>0</v>
      </c>
      <c r="L128" s="53"/>
      <c r="M128" s="53">
        <f>SUMIFS(Histo!L:L,Histo!A:A,B128,Formules!G:G,D128)</f>
        <v>0</v>
      </c>
      <c r="N128" s="53"/>
      <c r="O128" s="183"/>
      <c r="P128" s="180"/>
      <c r="Q128" s="177"/>
    </row>
    <row r="129" spans="2:17" ht="14.4" thickBot="1" x14ac:dyDescent="0.3">
      <c r="B129" s="12">
        <v>44371</v>
      </c>
      <c r="C129" s="186"/>
      <c r="D129" s="35" t="s">
        <v>122</v>
      </c>
      <c r="E129" s="15">
        <f t="shared" ref="E129" si="268">SUM(E126:E128)</f>
        <v>0</v>
      </c>
      <c r="F129" s="15">
        <f t="shared" ref="F129" si="269">SUM(F126:F128)</f>
        <v>0</v>
      </c>
      <c r="G129" s="15">
        <f t="shared" ref="G129" si="270">SUM(G126:G128)</f>
        <v>0</v>
      </c>
      <c r="H129" s="53"/>
      <c r="I129" s="68">
        <f t="shared" ref="I129" si="271">SUM(I126:I128)</f>
        <v>0</v>
      </c>
      <c r="J129" s="58"/>
      <c r="K129" s="57">
        <f t="shared" ref="K129" si="272">SUM(K126:K128)</f>
        <v>0</v>
      </c>
      <c r="L129" s="58"/>
      <c r="M129" s="57">
        <f t="shared" ref="M129" si="273">SUM(M126:M128)</f>
        <v>0</v>
      </c>
      <c r="N129" s="53"/>
      <c r="O129" s="183"/>
      <c r="P129" s="181"/>
      <c r="Q129" s="178"/>
    </row>
    <row r="130" spans="2:17" ht="14.4" thickBot="1" x14ac:dyDescent="0.3">
      <c r="B130" s="12">
        <f t="shared" si="247"/>
        <v>44372</v>
      </c>
      <c r="C130" s="184">
        <v>44372</v>
      </c>
      <c r="D130" s="35">
        <v>20</v>
      </c>
      <c r="E130" s="15">
        <f>SUMIFS(Histo!F:F,Histo!A:A,B130,Formules!G:G,D130)</f>
        <v>0</v>
      </c>
      <c r="F130" s="14">
        <f t="shared" ref="F130:F132" si="274">E130/(1+(D130/100))</f>
        <v>0</v>
      </c>
      <c r="G130" s="51">
        <f t="shared" ref="G130:G132" si="275">E130-F130</f>
        <v>0</v>
      </c>
      <c r="H130" s="53"/>
      <c r="I130" s="67">
        <f>SUMIFS(Histo!K:K,Histo!A:A,B130,Formules!G:G,D130,Formules!K:K,"Herbergement")</f>
        <v>0</v>
      </c>
      <c r="J130" s="53"/>
      <c r="K130" s="53">
        <f>SUMIFS(Histo!F:F,Histo!A:A,B130,Formules!G:G,D130,Formules!K:K,"Vente")+SUMIFS(Histo!L:L,Histo!A:A,B130,Formules!G:G,D130,Formules!K:K,"Herbergement")</f>
        <v>0</v>
      </c>
      <c r="L130" s="53"/>
      <c r="M130" s="53">
        <f>SUMIFS(Histo!L:L,Histo!A:A,B130,Formules!G:G,D130)</f>
        <v>0</v>
      </c>
      <c r="N130" s="53"/>
      <c r="O130" s="182">
        <f>SUMIFS(Histo!F:F,Histo!A:A,C130,Histo!E:E,$O$4)</f>
        <v>0</v>
      </c>
      <c r="P130" s="179">
        <f>SUMIFS(Histo!F:F,Histo!A:A,C130,Histo!E:E,"Cash")</f>
        <v>0</v>
      </c>
      <c r="Q130" s="176">
        <f>SUMIFS(Histo!F:F,Histo!A:A,C130,Histo!E:E,"CV")</f>
        <v>0</v>
      </c>
    </row>
    <row r="131" spans="2:17" ht="14.4" thickBot="1" x14ac:dyDescent="0.3">
      <c r="B131" s="12">
        <f t="shared" si="250"/>
        <v>44372</v>
      </c>
      <c r="C131" s="185"/>
      <c r="D131" s="35">
        <v>10</v>
      </c>
      <c r="E131" s="15">
        <f>SUMIFS(Histo!F:F,Histo!A:A,B131,Formules!G:G,D131)</f>
        <v>0</v>
      </c>
      <c r="F131" s="14">
        <f t="shared" si="274"/>
        <v>0</v>
      </c>
      <c r="G131" s="51">
        <f t="shared" si="275"/>
        <v>0</v>
      </c>
      <c r="H131" s="53"/>
      <c r="I131" s="67">
        <f>SUMIFS(Histo!K:K,Histo!A:A,B131,Formules!G:G,D131,Formules!K:K,"Herbergement")</f>
        <v>0</v>
      </c>
      <c r="J131" s="53"/>
      <c r="K131" s="53">
        <f>SUMIFS(Histo!F:F,Histo!A:A,B131,Formules!G:G,D131,Formules!K:K,"Vente")+SUMIFS(Histo!L:L,Histo!A:A,B131,Formules!G:G,D131,Formules!K:K,"Herbergement")</f>
        <v>0</v>
      </c>
      <c r="L131" s="53"/>
      <c r="M131" s="53">
        <f>SUMIFS(Histo!L:L,Histo!A:A,B131,Formules!G:G,D131)</f>
        <v>0</v>
      </c>
      <c r="N131" s="53"/>
      <c r="O131" s="183"/>
      <c r="P131" s="180"/>
      <c r="Q131" s="177"/>
    </row>
    <row r="132" spans="2:17" ht="14.4" thickBot="1" x14ac:dyDescent="0.3">
      <c r="B132" s="12">
        <f t="shared" si="251"/>
        <v>44372</v>
      </c>
      <c r="C132" s="185"/>
      <c r="D132" s="35">
        <v>5.5</v>
      </c>
      <c r="E132" s="15">
        <f>SUMIFS(Histo!F:F,Histo!A:A,B132,Formules!G:G,D132)</f>
        <v>0</v>
      </c>
      <c r="F132" s="14">
        <f t="shared" si="274"/>
        <v>0</v>
      </c>
      <c r="G132" s="51">
        <f t="shared" si="275"/>
        <v>0</v>
      </c>
      <c r="H132" s="53"/>
      <c r="I132" s="67">
        <f>SUMIFS(Histo!K:K,Histo!A:A,B132,Formules!G:G,D132,Formules!K:K,"Herbergement")</f>
        <v>0</v>
      </c>
      <c r="J132" s="53"/>
      <c r="K132" s="53">
        <f>SUMIFS(Histo!F:F,Histo!A:A,B132,Formules!G:G,D132,Formules!K:K,"Vente")+SUMIFS(Histo!L:L,Histo!A:A,B132,Formules!G:G,D132,Formules!K:K,"Herbergement")</f>
        <v>0</v>
      </c>
      <c r="L132" s="53"/>
      <c r="M132" s="53">
        <f>SUMIFS(Histo!L:L,Histo!A:A,B132,Formules!G:G,D132)</f>
        <v>0</v>
      </c>
      <c r="N132" s="53"/>
      <c r="O132" s="183"/>
      <c r="P132" s="180"/>
      <c r="Q132" s="177"/>
    </row>
    <row r="133" spans="2:17" ht="14.4" thickBot="1" x14ac:dyDescent="0.3">
      <c r="B133" s="12">
        <v>44372</v>
      </c>
      <c r="C133" s="186"/>
      <c r="D133" s="35" t="s">
        <v>122</v>
      </c>
      <c r="E133" s="15">
        <f t="shared" ref="E133" si="276">SUM(E130:E132)</f>
        <v>0</v>
      </c>
      <c r="F133" s="15">
        <f t="shared" ref="F133" si="277">SUM(F130:F132)</f>
        <v>0</v>
      </c>
      <c r="G133" s="15">
        <f t="shared" ref="G133" si="278">SUM(G130:G132)</f>
        <v>0</v>
      </c>
      <c r="H133" s="53"/>
      <c r="I133" s="68">
        <f t="shared" ref="I133" si="279">SUM(I130:I132)</f>
        <v>0</v>
      </c>
      <c r="J133" s="58"/>
      <c r="K133" s="57">
        <f t="shared" ref="K133" si="280">SUM(K130:K132)</f>
        <v>0</v>
      </c>
      <c r="L133" s="58"/>
      <c r="M133" s="57">
        <f t="shared" ref="M133" si="281">SUM(M130:M132)</f>
        <v>0</v>
      </c>
      <c r="N133" s="53"/>
      <c r="O133" s="183"/>
      <c r="P133" s="181"/>
      <c r="Q133" s="178"/>
    </row>
    <row r="134" spans="2:17" ht="14.4" thickBot="1" x14ac:dyDescent="0.3">
      <c r="B134" s="12">
        <f t="shared" si="247"/>
        <v>44373</v>
      </c>
      <c r="C134" s="184">
        <v>44373</v>
      </c>
      <c r="D134" s="35">
        <v>20</v>
      </c>
      <c r="E134" s="15">
        <f>SUMIFS(Histo!F:F,Histo!A:A,B134,Formules!G:G,D134)</f>
        <v>0</v>
      </c>
      <c r="F134" s="14">
        <f t="shared" ref="F134:F136" si="282">E134/(1+(D134/100))</f>
        <v>0</v>
      </c>
      <c r="G134" s="51">
        <f t="shared" ref="G134:G136" si="283">E134-F134</f>
        <v>0</v>
      </c>
      <c r="H134" s="53"/>
      <c r="I134" s="67">
        <f>SUMIFS(Histo!K:K,Histo!A:A,B134,Formules!G:G,D134,Formules!K:K,"Herbergement")</f>
        <v>0</v>
      </c>
      <c r="J134" s="53"/>
      <c r="K134" s="53">
        <f>SUMIFS(Histo!F:F,Histo!A:A,B134,Formules!G:G,D134,Formules!K:K,"Vente")+SUMIFS(Histo!L:L,Histo!A:A,B134,Formules!G:G,D134,Formules!K:K,"Herbergement")</f>
        <v>0</v>
      </c>
      <c r="L134" s="53"/>
      <c r="M134" s="53">
        <f>SUMIFS(Histo!L:L,Histo!A:A,B134,Formules!G:G,D134)</f>
        <v>0</v>
      </c>
      <c r="N134" s="53"/>
      <c r="O134" s="182">
        <f>SUMIFS(Histo!F:F,Histo!A:A,C134,Histo!E:E,$O$4)</f>
        <v>0</v>
      </c>
      <c r="P134" s="179">
        <f>SUMIFS(Histo!F:F,Histo!A:A,C134,Histo!E:E,"Cash")</f>
        <v>0</v>
      </c>
      <c r="Q134" s="176">
        <f>SUMIFS(Histo!F:F,Histo!A:A,C134,Histo!E:E,"CV")</f>
        <v>0</v>
      </c>
    </row>
    <row r="135" spans="2:17" ht="14.4" thickBot="1" x14ac:dyDescent="0.3">
      <c r="B135" s="12">
        <f t="shared" si="250"/>
        <v>44373</v>
      </c>
      <c r="C135" s="185"/>
      <c r="D135" s="35">
        <v>10</v>
      </c>
      <c r="E135" s="15">
        <f>SUMIFS(Histo!F:F,Histo!A:A,B135,Formules!G:G,D135)</f>
        <v>0</v>
      </c>
      <c r="F135" s="14">
        <f t="shared" si="282"/>
        <v>0</v>
      </c>
      <c r="G135" s="51">
        <f t="shared" si="283"/>
        <v>0</v>
      </c>
      <c r="H135" s="53"/>
      <c r="I135" s="67">
        <f>SUMIFS(Histo!K:K,Histo!A:A,B135,Formules!G:G,D135,Formules!K:K,"Herbergement")</f>
        <v>0</v>
      </c>
      <c r="J135" s="53"/>
      <c r="K135" s="53">
        <f>SUMIFS(Histo!F:F,Histo!A:A,B135,Formules!G:G,D135,Formules!K:K,"Vente")+SUMIFS(Histo!L:L,Histo!A:A,B135,Formules!G:G,D135,Formules!K:K,"Herbergement")</f>
        <v>0</v>
      </c>
      <c r="L135" s="53"/>
      <c r="M135" s="53">
        <f>SUMIFS(Histo!L:L,Histo!A:A,B135,Formules!G:G,D135)</f>
        <v>0</v>
      </c>
      <c r="N135" s="53"/>
      <c r="O135" s="183"/>
      <c r="P135" s="180"/>
      <c r="Q135" s="177"/>
    </row>
    <row r="136" spans="2:17" ht="14.4" thickBot="1" x14ac:dyDescent="0.3">
      <c r="B136" s="12">
        <f t="shared" si="251"/>
        <v>44373</v>
      </c>
      <c r="C136" s="185"/>
      <c r="D136" s="35">
        <v>5.5</v>
      </c>
      <c r="E136" s="15">
        <f>SUMIFS(Histo!F:F,Histo!A:A,B136,Formules!G:G,D136)</f>
        <v>0</v>
      </c>
      <c r="F136" s="14">
        <f t="shared" si="282"/>
        <v>0</v>
      </c>
      <c r="G136" s="51">
        <f t="shared" si="283"/>
        <v>0</v>
      </c>
      <c r="H136" s="53"/>
      <c r="I136" s="67">
        <f>SUMIFS(Histo!K:K,Histo!A:A,B136,Formules!G:G,D136,Formules!K:K,"Herbergement")</f>
        <v>0</v>
      </c>
      <c r="J136" s="53"/>
      <c r="K136" s="53">
        <f>SUMIFS(Histo!F:F,Histo!A:A,B136,Formules!G:G,D136,Formules!K:K,"Vente")+SUMIFS(Histo!L:L,Histo!A:A,B136,Formules!G:G,D136,Formules!K:K,"Herbergement")</f>
        <v>0</v>
      </c>
      <c r="L136" s="53"/>
      <c r="M136" s="53">
        <f>SUMIFS(Histo!L:L,Histo!A:A,B136,Formules!G:G,D136)</f>
        <v>0</v>
      </c>
      <c r="N136" s="53"/>
      <c r="O136" s="183"/>
      <c r="P136" s="180"/>
      <c r="Q136" s="177"/>
    </row>
    <row r="137" spans="2:17" ht="14.4" thickBot="1" x14ac:dyDescent="0.3">
      <c r="B137" s="12">
        <v>44373</v>
      </c>
      <c r="C137" s="186"/>
      <c r="D137" s="35" t="s">
        <v>122</v>
      </c>
      <c r="E137" s="15">
        <f t="shared" ref="E137" si="284">SUM(E134:E136)</f>
        <v>0</v>
      </c>
      <c r="F137" s="15">
        <f t="shared" ref="F137" si="285">SUM(F134:F136)</f>
        <v>0</v>
      </c>
      <c r="G137" s="15">
        <f t="shared" ref="G137" si="286">SUM(G134:G136)</f>
        <v>0</v>
      </c>
      <c r="H137" s="53"/>
      <c r="I137" s="68">
        <f t="shared" ref="I137" si="287">SUM(I134:I136)</f>
        <v>0</v>
      </c>
      <c r="J137" s="58"/>
      <c r="K137" s="57">
        <f t="shared" ref="K137" si="288">SUM(K134:K136)</f>
        <v>0</v>
      </c>
      <c r="L137" s="58"/>
      <c r="M137" s="57">
        <f t="shared" ref="M137" si="289">SUM(M134:M136)</f>
        <v>0</v>
      </c>
      <c r="N137" s="53"/>
      <c r="O137" s="183"/>
      <c r="P137" s="181"/>
      <c r="Q137" s="178"/>
    </row>
    <row r="138" spans="2:17" ht="14.4" thickBot="1" x14ac:dyDescent="0.3">
      <c r="B138" s="12">
        <f t="shared" si="247"/>
        <v>44374</v>
      </c>
      <c r="C138" s="184">
        <v>44374</v>
      </c>
      <c r="D138" s="35">
        <v>20</v>
      </c>
      <c r="E138" s="15">
        <f>SUMIFS(Histo!F:F,Histo!A:A,B138,Formules!G:G,D138)</f>
        <v>0</v>
      </c>
      <c r="F138" s="14">
        <f t="shared" ref="F138:F140" si="290">E138/(1+(D138/100))</f>
        <v>0</v>
      </c>
      <c r="G138" s="51">
        <f t="shared" ref="G138:G140" si="291">E138-F138</f>
        <v>0</v>
      </c>
      <c r="H138" s="53"/>
      <c r="I138" s="67">
        <f>SUMIFS(Histo!K:K,Histo!A:A,B138,Formules!G:G,D138,Formules!K:K,"Herbergement")</f>
        <v>0</v>
      </c>
      <c r="J138" s="53"/>
      <c r="K138" s="53">
        <f>SUMIFS(Histo!F:F,Histo!A:A,B138,Formules!G:G,D138,Formules!K:K,"Vente")+SUMIFS(Histo!L:L,Histo!A:A,B138,Formules!G:G,D138,Formules!K:K,"Herbergement")</f>
        <v>0</v>
      </c>
      <c r="L138" s="53"/>
      <c r="M138" s="53">
        <f>SUMIFS(Histo!L:L,Histo!A:A,B138,Formules!G:G,D138)</f>
        <v>0</v>
      </c>
      <c r="N138" s="53"/>
      <c r="O138" s="182">
        <f>SUMIFS(Histo!F:F,Histo!A:A,C138,Histo!E:E,$O$4)</f>
        <v>0</v>
      </c>
      <c r="P138" s="179">
        <f>SUMIFS(Histo!F:F,Histo!A:A,C138,Histo!E:E,"Cash")</f>
        <v>0</v>
      </c>
      <c r="Q138" s="176">
        <f>SUMIFS(Histo!F:F,Histo!A:A,C138,Histo!E:E,"CV")</f>
        <v>0</v>
      </c>
    </row>
    <row r="139" spans="2:17" ht="14.4" thickBot="1" x14ac:dyDescent="0.3">
      <c r="B139" s="12">
        <f t="shared" si="250"/>
        <v>44374</v>
      </c>
      <c r="C139" s="185"/>
      <c r="D139" s="35">
        <v>10</v>
      </c>
      <c r="E139" s="15">
        <f>SUMIFS(Histo!F:F,Histo!A:A,B139,Formules!G:G,D139)</f>
        <v>0</v>
      </c>
      <c r="F139" s="14">
        <f t="shared" si="290"/>
        <v>0</v>
      </c>
      <c r="G139" s="51">
        <f t="shared" si="291"/>
        <v>0</v>
      </c>
      <c r="H139" s="53"/>
      <c r="I139" s="67">
        <f>SUMIFS(Histo!K:K,Histo!A:A,B139,Formules!G:G,D139,Formules!K:K,"Herbergement")</f>
        <v>0</v>
      </c>
      <c r="J139" s="53"/>
      <c r="K139" s="53">
        <f>SUMIFS(Histo!F:F,Histo!A:A,B139,Formules!G:G,D139,Formules!K:K,"Vente")+SUMIFS(Histo!L:L,Histo!A:A,B139,Formules!G:G,D139,Formules!K:K,"Herbergement")</f>
        <v>0</v>
      </c>
      <c r="L139" s="53"/>
      <c r="M139" s="53">
        <f>SUMIFS(Histo!L:L,Histo!A:A,B139,Formules!G:G,D139)</f>
        <v>0</v>
      </c>
      <c r="N139" s="53"/>
      <c r="O139" s="183"/>
      <c r="P139" s="180"/>
      <c r="Q139" s="177"/>
    </row>
    <row r="140" spans="2:17" ht="14.4" thickBot="1" x14ac:dyDescent="0.3">
      <c r="B140" s="12">
        <f t="shared" si="251"/>
        <v>44374</v>
      </c>
      <c r="C140" s="185"/>
      <c r="D140" s="35">
        <v>5.5</v>
      </c>
      <c r="E140" s="15">
        <f>SUMIFS(Histo!F:F,Histo!A:A,B140,Formules!G:G,D140)</f>
        <v>0</v>
      </c>
      <c r="F140" s="14">
        <f t="shared" si="290"/>
        <v>0</v>
      </c>
      <c r="G140" s="51">
        <f t="shared" si="291"/>
        <v>0</v>
      </c>
      <c r="H140" s="53"/>
      <c r="I140" s="67">
        <f>SUMIFS(Histo!K:K,Histo!A:A,B140,Formules!G:G,D140,Formules!K:K,"Herbergement")</f>
        <v>0</v>
      </c>
      <c r="J140" s="53"/>
      <c r="K140" s="53">
        <f>SUMIFS(Histo!F:F,Histo!A:A,B140,Formules!G:G,D140,Formules!K:K,"Vente")+SUMIFS(Histo!L:L,Histo!A:A,B140,Formules!G:G,D140,Formules!K:K,"Herbergement")</f>
        <v>0</v>
      </c>
      <c r="L140" s="53"/>
      <c r="M140" s="53">
        <f>SUMIFS(Histo!L:L,Histo!A:A,B140,Formules!G:G,D140)</f>
        <v>0</v>
      </c>
      <c r="N140" s="53"/>
      <c r="O140" s="183"/>
      <c r="P140" s="180"/>
      <c r="Q140" s="177"/>
    </row>
    <row r="141" spans="2:17" ht="14.4" thickBot="1" x14ac:dyDescent="0.3">
      <c r="B141" s="12">
        <v>44374</v>
      </c>
      <c r="C141" s="186"/>
      <c r="D141" s="35" t="s">
        <v>122</v>
      </c>
      <c r="E141" s="15">
        <f t="shared" ref="E141" si="292">SUM(E138:E140)</f>
        <v>0</v>
      </c>
      <c r="F141" s="15">
        <f t="shared" ref="F141" si="293">SUM(F138:F140)</f>
        <v>0</v>
      </c>
      <c r="G141" s="15">
        <f t="shared" ref="G141" si="294">SUM(G138:G140)</f>
        <v>0</v>
      </c>
      <c r="H141" s="53"/>
      <c r="I141" s="68">
        <f t="shared" ref="I141" si="295">SUM(I138:I140)</f>
        <v>0</v>
      </c>
      <c r="J141" s="58"/>
      <c r="K141" s="57">
        <f t="shared" ref="K141" si="296">SUM(K138:K140)</f>
        <v>0</v>
      </c>
      <c r="L141" s="58"/>
      <c r="M141" s="57">
        <f t="shared" ref="M141" si="297">SUM(M138:M140)</f>
        <v>0</v>
      </c>
      <c r="N141" s="53"/>
      <c r="O141" s="183"/>
      <c r="P141" s="181"/>
      <c r="Q141" s="178"/>
    </row>
    <row r="142" spans="2:17" ht="14.4" thickBot="1" x14ac:dyDescent="0.3">
      <c r="B142" s="12">
        <f t="shared" si="247"/>
        <v>44375</v>
      </c>
      <c r="C142" s="184">
        <v>44375</v>
      </c>
      <c r="D142" s="35">
        <v>20</v>
      </c>
      <c r="E142" s="15">
        <f>SUMIFS(Histo!F:F,Histo!A:A,B142,Formules!G:G,D142)</f>
        <v>0</v>
      </c>
      <c r="F142" s="14">
        <f t="shared" ref="F142:F144" si="298">E142/(1+(D142/100))</f>
        <v>0</v>
      </c>
      <c r="G142" s="51">
        <f t="shared" ref="G142:G144" si="299">E142-F142</f>
        <v>0</v>
      </c>
      <c r="H142" s="53"/>
      <c r="I142" s="67">
        <f>SUMIFS(Histo!K:K,Histo!A:A,B142,Formules!G:G,D142,Formules!K:K,"Herbergement")</f>
        <v>0</v>
      </c>
      <c r="J142" s="53"/>
      <c r="K142" s="53">
        <f>SUMIFS(Histo!F:F,Histo!A:A,B142,Formules!G:G,D142,Formules!K:K,"Vente")+SUMIFS(Histo!L:L,Histo!A:A,B142,Formules!G:G,D142,Formules!K:K,"Herbergement")</f>
        <v>0</v>
      </c>
      <c r="L142" s="53"/>
      <c r="M142" s="53">
        <f>SUMIFS(Histo!L:L,Histo!A:A,B142,Formules!G:G,D142)</f>
        <v>0</v>
      </c>
      <c r="N142" s="53"/>
      <c r="O142" s="182">
        <f>SUMIFS(Histo!F:F,Histo!A:A,C142,Histo!E:E,$O$4)</f>
        <v>0</v>
      </c>
      <c r="P142" s="179">
        <f>SUMIFS(Histo!F:F,Histo!A:A,C142,Histo!E:E,"Cash")</f>
        <v>0</v>
      </c>
      <c r="Q142" s="176">
        <f>SUMIFS(Histo!F:F,Histo!A:A,C142,Histo!E:E,"CV")</f>
        <v>0</v>
      </c>
    </row>
    <row r="143" spans="2:17" ht="14.4" thickBot="1" x14ac:dyDescent="0.3">
      <c r="B143" s="12">
        <f t="shared" si="250"/>
        <v>44375</v>
      </c>
      <c r="C143" s="185"/>
      <c r="D143" s="35">
        <v>10</v>
      </c>
      <c r="E143" s="15">
        <f>SUMIFS(Histo!F:F,Histo!A:A,B143,Formules!G:G,D143)</f>
        <v>0</v>
      </c>
      <c r="F143" s="14">
        <f t="shared" si="298"/>
        <v>0</v>
      </c>
      <c r="G143" s="51">
        <f t="shared" si="299"/>
        <v>0</v>
      </c>
      <c r="H143" s="53"/>
      <c r="I143" s="67">
        <f>SUMIFS(Histo!K:K,Histo!A:A,B143,Formules!G:G,D143,Formules!K:K,"Herbergement")</f>
        <v>0</v>
      </c>
      <c r="J143" s="53"/>
      <c r="K143" s="53">
        <f>SUMIFS(Histo!F:F,Histo!A:A,B143,Formules!G:G,D143,Formules!K:K,"Vente")+SUMIFS(Histo!L:L,Histo!A:A,B143,Formules!G:G,D143,Formules!K:K,"Herbergement")</f>
        <v>0</v>
      </c>
      <c r="L143" s="53"/>
      <c r="M143" s="53">
        <f>SUMIFS(Histo!L:L,Histo!A:A,B143,Formules!G:G,D143)</f>
        <v>0</v>
      </c>
      <c r="N143" s="53"/>
      <c r="O143" s="183"/>
      <c r="P143" s="180"/>
      <c r="Q143" s="177"/>
    </row>
    <row r="144" spans="2:17" ht="14.4" thickBot="1" x14ac:dyDescent="0.3">
      <c r="B144" s="12">
        <f t="shared" si="251"/>
        <v>44375</v>
      </c>
      <c r="C144" s="185"/>
      <c r="D144" s="35">
        <v>5.5</v>
      </c>
      <c r="E144" s="15">
        <f>SUMIFS(Histo!F:F,Histo!A:A,B144,Formules!G:G,D144)</f>
        <v>0</v>
      </c>
      <c r="F144" s="14">
        <f t="shared" si="298"/>
        <v>0</v>
      </c>
      <c r="G144" s="51">
        <f t="shared" si="299"/>
        <v>0</v>
      </c>
      <c r="H144" s="53"/>
      <c r="I144" s="67">
        <f>SUMIFS(Histo!K:K,Histo!A:A,B144,Formules!G:G,D144,Formules!K:K,"Herbergement")</f>
        <v>0</v>
      </c>
      <c r="J144" s="53"/>
      <c r="K144" s="53">
        <f>SUMIFS(Histo!F:F,Histo!A:A,B144,Formules!G:G,D144,Formules!K:K,"Vente")+SUMIFS(Histo!L:L,Histo!A:A,B144,Formules!G:G,D144,Formules!K:K,"Herbergement")</f>
        <v>0</v>
      </c>
      <c r="L144" s="53"/>
      <c r="M144" s="53">
        <f>SUMIFS(Histo!L:L,Histo!A:A,B144,Formules!G:G,D144)</f>
        <v>0</v>
      </c>
      <c r="N144" s="53"/>
      <c r="O144" s="183"/>
      <c r="P144" s="180"/>
      <c r="Q144" s="177"/>
    </row>
    <row r="145" spans="2:17" ht="14.4" thickBot="1" x14ac:dyDescent="0.3">
      <c r="B145" s="12">
        <v>44375</v>
      </c>
      <c r="C145" s="186"/>
      <c r="D145" s="35" t="s">
        <v>122</v>
      </c>
      <c r="E145" s="15">
        <f t="shared" ref="E145" si="300">SUM(E142:E144)</f>
        <v>0</v>
      </c>
      <c r="F145" s="15">
        <f t="shared" ref="F145" si="301">SUM(F142:F144)</f>
        <v>0</v>
      </c>
      <c r="G145" s="15">
        <f t="shared" ref="G145" si="302">SUM(G142:G144)</f>
        <v>0</v>
      </c>
      <c r="H145" s="53"/>
      <c r="I145" s="68">
        <f t="shared" ref="I145" si="303">SUM(I142:I144)</f>
        <v>0</v>
      </c>
      <c r="J145" s="58"/>
      <c r="K145" s="57">
        <f t="shared" ref="K145" si="304">SUM(K142:K144)</f>
        <v>0</v>
      </c>
      <c r="L145" s="58"/>
      <c r="M145" s="57">
        <f t="shared" ref="M145" si="305">SUM(M142:M144)</f>
        <v>0</v>
      </c>
      <c r="N145" s="53"/>
      <c r="O145" s="183"/>
      <c r="P145" s="181"/>
      <c r="Q145" s="178"/>
    </row>
    <row r="146" spans="2:17" ht="14.4" thickBot="1" x14ac:dyDescent="0.3">
      <c r="B146" s="12">
        <f t="shared" si="247"/>
        <v>44376</v>
      </c>
      <c r="C146" s="184">
        <v>44376</v>
      </c>
      <c r="D146" s="35">
        <v>20</v>
      </c>
      <c r="E146" s="15">
        <f>SUMIFS(Histo!F:F,Histo!A:A,B146,Formules!G:G,D146)</f>
        <v>0</v>
      </c>
      <c r="F146" s="14">
        <f t="shared" ref="F146:F148" si="306">E146/(1+(D146/100))</f>
        <v>0</v>
      </c>
      <c r="G146" s="51">
        <f t="shared" ref="G146:G148" si="307">E146-F146</f>
        <v>0</v>
      </c>
      <c r="H146" s="53"/>
      <c r="I146" s="67">
        <f>SUMIFS(Histo!K:K,Histo!A:A,B146,Formules!G:G,D146,Formules!K:K,"Herbergement")</f>
        <v>0</v>
      </c>
      <c r="J146" s="53"/>
      <c r="K146" s="53">
        <f>SUMIFS(Histo!F:F,Histo!A:A,B146,Formules!G:G,D146,Formules!K:K,"Vente")+SUMIFS(Histo!L:L,Histo!A:A,B146,Formules!G:G,D146,Formules!K:K,"Herbergement")</f>
        <v>0</v>
      </c>
      <c r="L146" s="53"/>
      <c r="M146" s="53">
        <f>SUMIFS(Histo!L:L,Histo!A:A,B146,Formules!G:G,D146)</f>
        <v>0</v>
      </c>
      <c r="N146" s="53"/>
      <c r="O146" s="182">
        <f>SUMIFS(Histo!F:F,Histo!A:A,C146,Histo!E:E,$O$4)</f>
        <v>0</v>
      </c>
      <c r="P146" s="179">
        <f>SUMIFS(Histo!F:F,Histo!A:A,C146,Histo!E:E,"Cash")</f>
        <v>0</v>
      </c>
      <c r="Q146" s="176">
        <f>SUMIFS(Histo!F:F,Histo!A:A,C146,Histo!E:E,"CV")</f>
        <v>0</v>
      </c>
    </row>
    <row r="147" spans="2:17" ht="14.4" thickBot="1" x14ac:dyDescent="0.3">
      <c r="B147" s="12">
        <f t="shared" si="250"/>
        <v>44376</v>
      </c>
      <c r="C147" s="185"/>
      <c r="D147" s="35">
        <v>10</v>
      </c>
      <c r="E147" s="15">
        <f>SUMIFS(Histo!F:F,Histo!A:A,B147,Formules!G:G,D147)</f>
        <v>0</v>
      </c>
      <c r="F147" s="14">
        <f t="shared" si="306"/>
        <v>0</v>
      </c>
      <c r="G147" s="51">
        <f t="shared" si="307"/>
        <v>0</v>
      </c>
      <c r="H147" s="53"/>
      <c r="I147" s="67">
        <f>SUMIFS(Histo!K:K,Histo!A:A,B147,Formules!G:G,D147,Formules!K:K,"Herbergement")</f>
        <v>0</v>
      </c>
      <c r="J147" s="53"/>
      <c r="K147" s="53">
        <f>SUMIFS(Histo!F:F,Histo!A:A,B147,Formules!G:G,D147,Formules!K:K,"Vente")+SUMIFS(Histo!L:L,Histo!A:A,B147,Formules!G:G,D147,Formules!K:K,"Herbergement")</f>
        <v>0</v>
      </c>
      <c r="L147" s="53"/>
      <c r="M147" s="53">
        <f>SUMIFS(Histo!L:L,Histo!A:A,B147,Formules!G:G,D147)</f>
        <v>0</v>
      </c>
      <c r="N147" s="53"/>
      <c r="O147" s="183"/>
      <c r="P147" s="180"/>
      <c r="Q147" s="177"/>
    </row>
    <row r="148" spans="2:17" ht="14.4" thickBot="1" x14ac:dyDescent="0.3">
      <c r="B148" s="12">
        <f t="shared" si="251"/>
        <v>44376</v>
      </c>
      <c r="C148" s="185"/>
      <c r="D148" s="35">
        <v>5.5</v>
      </c>
      <c r="E148" s="15">
        <f>SUMIFS(Histo!F:F,Histo!A:A,B148,Formules!G:G,D148)</f>
        <v>0</v>
      </c>
      <c r="F148" s="14">
        <f t="shared" si="306"/>
        <v>0</v>
      </c>
      <c r="G148" s="51">
        <f t="shared" si="307"/>
        <v>0</v>
      </c>
      <c r="H148" s="53"/>
      <c r="I148" s="67">
        <f>SUMIFS(Histo!K:K,Histo!A:A,B148,Formules!G:G,D148,Formules!K:K,"Herbergement")</f>
        <v>0</v>
      </c>
      <c r="J148" s="53"/>
      <c r="K148" s="53">
        <f>SUMIFS(Histo!F:F,Histo!A:A,B148,Formules!G:G,D148,Formules!K:K,"Vente")+SUMIFS(Histo!L:L,Histo!A:A,B148,Formules!G:G,D148,Formules!K:K,"Herbergement")</f>
        <v>0</v>
      </c>
      <c r="L148" s="53"/>
      <c r="M148" s="53">
        <f>SUMIFS(Histo!L:L,Histo!A:A,B148,Formules!G:G,D148)</f>
        <v>0</v>
      </c>
      <c r="N148" s="53"/>
      <c r="O148" s="183"/>
      <c r="P148" s="180"/>
      <c r="Q148" s="177"/>
    </row>
    <row r="149" spans="2:17" ht="14.4" thickBot="1" x14ac:dyDescent="0.3">
      <c r="B149" s="12">
        <v>44376</v>
      </c>
      <c r="C149" s="186"/>
      <c r="D149" s="35" t="s">
        <v>122</v>
      </c>
      <c r="E149" s="15">
        <f t="shared" ref="E149" si="308">SUM(E146:E148)</f>
        <v>0</v>
      </c>
      <c r="F149" s="15">
        <f t="shared" ref="F149" si="309">SUM(F146:F148)</f>
        <v>0</v>
      </c>
      <c r="G149" s="15">
        <f t="shared" ref="G149" si="310">SUM(G146:G148)</f>
        <v>0</v>
      </c>
      <c r="H149" s="53"/>
      <c r="I149" s="68">
        <f t="shared" ref="I149" si="311">SUM(I146:I148)</f>
        <v>0</v>
      </c>
      <c r="J149" s="58"/>
      <c r="K149" s="57">
        <f t="shared" ref="K149" si="312">SUM(K146:K148)</f>
        <v>0</v>
      </c>
      <c r="L149" s="58"/>
      <c r="M149" s="57">
        <f t="shared" ref="M149" si="313">SUM(M146:M148)</f>
        <v>0</v>
      </c>
      <c r="N149" s="53"/>
      <c r="O149" s="183"/>
      <c r="P149" s="181"/>
      <c r="Q149" s="178"/>
    </row>
    <row r="150" spans="2:17" ht="14.4" thickBot="1" x14ac:dyDescent="0.3">
      <c r="B150" s="12">
        <f t="shared" si="247"/>
        <v>44377</v>
      </c>
      <c r="C150" s="184">
        <v>44377</v>
      </c>
      <c r="D150" s="35">
        <v>20</v>
      </c>
      <c r="E150" s="15">
        <f>SUMIFS(Histo!F:F,Histo!A:A,B150,Formules!G:G,D150)</f>
        <v>0</v>
      </c>
      <c r="F150" s="14">
        <f t="shared" ref="F150:F152" si="314">E150/(1+(D150/100))</f>
        <v>0</v>
      </c>
      <c r="G150" s="51">
        <f t="shared" ref="G150:G152" si="315">E150-F150</f>
        <v>0</v>
      </c>
      <c r="H150" s="53"/>
      <c r="I150" s="67">
        <f>SUMIFS(Histo!K:K,Histo!A:A,B150,Formules!G:G,D150,Formules!K:K,"Herbergement")</f>
        <v>0</v>
      </c>
      <c r="J150" s="53"/>
      <c r="K150" s="53">
        <f>SUMIFS(Histo!F:F,Histo!A:A,B150,Formules!G:G,D150,Formules!K:K,"Vente")+SUMIFS(Histo!L:L,Histo!A:A,B150,Formules!G:G,D150,Formules!K:K,"Herbergement")</f>
        <v>0</v>
      </c>
      <c r="L150" s="53"/>
      <c r="M150" s="53">
        <f>SUMIFS(Histo!L:L,Histo!A:A,B150,Formules!G:G,D150)</f>
        <v>0</v>
      </c>
      <c r="N150" s="53"/>
      <c r="O150" s="182">
        <f>SUMIFS(Histo!F:F,Histo!A:A,C150,Histo!E:E,$O$4)</f>
        <v>0</v>
      </c>
      <c r="P150" s="179">
        <f>SUMIFS(Histo!F:F,Histo!A:A,C150,Histo!E:E,"Cash")</f>
        <v>0</v>
      </c>
      <c r="Q150" s="176">
        <f>SUMIFS(Histo!F:F,Histo!A:A,C150,Histo!E:E,"CV")</f>
        <v>0</v>
      </c>
    </row>
    <row r="151" spans="2:17" ht="14.4" thickBot="1" x14ac:dyDescent="0.3">
      <c r="B151" s="12">
        <f t="shared" si="250"/>
        <v>44377</v>
      </c>
      <c r="C151" s="185"/>
      <c r="D151" s="35">
        <v>10</v>
      </c>
      <c r="E151" s="15">
        <f>SUMIFS(Histo!F:F,Histo!A:A,B151,Formules!G:G,D151)</f>
        <v>0</v>
      </c>
      <c r="F151" s="14">
        <f t="shared" si="314"/>
        <v>0</v>
      </c>
      <c r="G151" s="51">
        <f t="shared" si="315"/>
        <v>0</v>
      </c>
      <c r="H151" s="53"/>
      <c r="I151" s="67">
        <f>SUMIFS(Histo!K:K,Histo!A:A,B151,Formules!G:G,D151,Formules!K:K,"Herbergement")</f>
        <v>0</v>
      </c>
      <c r="J151" s="53"/>
      <c r="K151" s="53">
        <f>SUMIFS(Histo!F:F,Histo!A:A,B151,Formules!G:G,D151,Formules!K:K,"Vente")+SUMIFS(Histo!L:L,Histo!A:A,B151,Formules!G:G,D151,Formules!K:K,"Herbergement")</f>
        <v>0</v>
      </c>
      <c r="L151" s="53"/>
      <c r="M151" s="53">
        <f>SUMIFS(Histo!L:L,Histo!A:A,B151,Formules!G:G,D151)</f>
        <v>0</v>
      </c>
      <c r="N151" s="53"/>
      <c r="O151" s="183"/>
      <c r="P151" s="180"/>
      <c r="Q151" s="177"/>
    </row>
    <row r="152" spans="2:17" ht="14.4" thickBot="1" x14ac:dyDescent="0.3">
      <c r="B152" s="12">
        <f t="shared" si="251"/>
        <v>44377</v>
      </c>
      <c r="C152" s="185"/>
      <c r="D152" s="35">
        <v>5.5</v>
      </c>
      <c r="E152" s="15">
        <f>SUMIFS(Histo!F:F,Histo!A:A,B152,Formules!G:G,D152)</f>
        <v>0</v>
      </c>
      <c r="F152" s="14">
        <f t="shared" si="314"/>
        <v>0</v>
      </c>
      <c r="G152" s="51">
        <f t="shared" si="315"/>
        <v>0</v>
      </c>
      <c r="H152" s="53"/>
      <c r="I152" s="67">
        <f>SUMIFS(Histo!K:K,Histo!A:A,B152,Formules!G:G,D152,Formules!K:K,"Herbergement")</f>
        <v>0</v>
      </c>
      <c r="J152" s="53"/>
      <c r="K152" s="53">
        <f>SUMIFS(Histo!F:F,Histo!A:A,B152,Formules!G:G,D152,Formules!K:K,"Vente")+SUMIFS(Histo!L:L,Histo!A:A,B152,Formules!G:G,D152,Formules!K:K,"Herbergement")</f>
        <v>0</v>
      </c>
      <c r="L152" s="53"/>
      <c r="M152" s="53">
        <f>SUMIFS(Histo!L:L,Histo!A:A,B152,Formules!G:G,D152)</f>
        <v>0</v>
      </c>
      <c r="N152" s="53"/>
      <c r="O152" s="183"/>
      <c r="P152" s="180"/>
      <c r="Q152" s="177"/>
    </row>
    <row r="153" spans="2:17" ht="14.4" thickBot="1" x14ac:dyDescent="0.3">
      <c r="B153" s="12">
        <v>44377</v>
      </c>
      <c r="C153" s="186"/>
      <c r="D153" s="35" t="s">
        <v>122</v>
      </c>
      <c r="E153" s="15">
        <f t="shared" ref="E153" si="316">SUM(E150:E152)</f>
        <v>0</v>
      </c>
      <c r="F153" s="15">
        <f t="shared" ref="F153" si="317">SUM(F150:F152)</f>
        <v>0</v>
      </c>
      <c r="G153" s="15">
        <f t="shared" ref="G153" si="318">SUM(G150:G152)</f>
        <v>0</v>
      </c>
      <c r="H153" s="53"/>
      <c r="I153" s="68">
        <f t="shared" ref="I153" si="319">SUM(I150:I152)</f>
        <v>0</v>
      </c>
      <c r="J153" s="58"/>
      <c r="K153" s="57">
        <f t="shared" ref="K153" si="320">SUM(K150:K152)</f>
        <v>0</v>
      </c>
      <c r="L153" s="58"/>
      <c r="M153" s="57">
        <f t="shared" ref="M153" si="321">SUM(M150:M152)</f>
        <v>0</v>
      </c>
      <c r="N153" s="53"/>
      <c r="O153" s="183"/>
      <c r="P153" s="181"/>
      <c r="Q153" s="178"/>
    </row>
    <row r="154" spans="2:17" ht="14.4" thickBot="1" x14ac:dyDescent="0.3">
      <c r="B154" s="12">
        <f t="shared" si="247"/>
        <v>44378</v>
      </c>
      <c r="C154" s="184">
        <v>44378</v>
      </c>
      <c r="D154" s="35">
        <v>20</v>
      </c>
      <c r="E154" s="15">
        <f>SUMIFS(Histo!F:F,Histo!A:A,B154,Formules!G:G,D154)</f>
        <v>0</v>
      </c>
      <c r="F154" s="14">
        <f t="shared" ref="F154:F156" si="322">E154/(1+(D154/100))</f>
        <v>0</v>
      </c>
      <c r="G154" s="51">
        <f t="shared" ref="G154:G156" si="323">E154-F154</f>
        <v>0</v>
      </c>
      <c r="H154" s="53"/>
      <c r="I154" s="67">
        <f>SUMIFS(Histo!K:K,Histo!A:A,B154,Formules!G:G,D154,Formules!K:K,"Herbergement")</f>
        <v>0</v>
      </c>
      <c r="J154" s="53"/>
      <c r="K154" s="53">
        <f>SUMIFS(Histo!F:F,Histo!A:A,B154,Formules!G:G,D154,Formules!K:K,"Vente")+SUMIFS(Histo!L:L,Histo!A:A,B154,Formules!G:G,D154,Formules!K:K,"Herbergement")</f>
        <v>0</v>
      </c>
      <c r="L154" s="53"/>
      <c r="M154" s="53">
        <f>SUMIFS(Histo!L:L,Histo!A:A,B154,Formules!G:G,D154)</f>
        <v>0</v>
      </c>
      <c r="N154" s="53"/>
      <c r="O154" s="182">
        <f>SUMIFS(Histo!F:F,Histo!A:A,C154,Histo!E:E,$O$4)</f>
        <v>0</v>
      </c>
      <c r="P154" s="179">
        <f>SUMIFS(Histo!F:F,Histo!A:A,C154,Histo!E:E,"Cash")</f>
        <v>0</v>
      </c>
      <c r="Q154" s="176">
        <f>SUMIFS(Histo!F:F,Histo!A:A,C154,Histo!E:E,"CV")</f>
        <v>0</v>
      </c>
    </row>
    <row r="155" spans="2:17" ht="14.4" thickBot="1" x14ac:dyDescent="0.3">
      <c r="B155" s="12">
        <f t="shared" si="250"/>
        <v>44378</v>
      </c>
      <c r="C155" s="185"/>
      <c r="D155" s="35">
        <v>10</v>
      </c>
      <c r="E155" s="15">
        <f>SUMIFS(Histo!F:F,Histo!A:A,B155,Formules!G:G,D155)</f>
        <v>0</v>
      </c>
      <c r="F155" s="14">
        <f t="shared" si="322"/>
        <v>0</v>
      </c>
      <c r="G155" s="51">
        <f t="shared" si="323"/>
        <v>0</v>
      </c>
      <c r="H155" s="53"/>
      <c r="I155" s="67">
        <f>SUMIFS(Histo!K:K,Histo!A:A,B155,Formules!G:G,D155,Formules!K:K,"Herbergement")</f>
        <v>0</v>
      </c>
      <c r="J155" s="53"/>
      <c r="K155" s="53">
        <f>SUMIFS(Histo!F:F,Histo!A:A,B155,Formules!G:G,D155,Formules!K:K,"Vente")+SUMIFS(Histo!L:L,Histo!A:A,B155,Formules!G:G,D155,Formules!K:K,"Herbergement")</f>
        <v>0</v>
      </c>
      <c r="L155" s="53"/>
      <c r="M155" s="53">
        <f>SUMIFS(Histo!L:L,Histo!A:A,B155,Formules!G:G,D155)</f>
        <v>0</v>
      </c>
      <c r="N155" s="53"/>
      <c r="O155" s="183"/>
      <c r="P155" s="180"/>
      <c r="Q155" s="177"/>
    </row>
    <row r="156" spans="2:17" ht="14.4" thickBot="1" x14ac:dyDescent="0.3">
      <c r="B156" s="12">
        <f t="shared" si="251"/>
        <v>44378</v>
      </c>
      <c r="C156" s="185"/>
      <c r="D156" s="35">
        <v>5.5</v>
      </c>
      <c r="E156" s="15">
        <f>SUMIFS(Histo!F:F,Histo!A:A,B156,Formules!G:G,D156)</f>
        <v>0</v>
      </c>
      <c r="F156" s="14">
        <f t="shared" si="322"/>
        <v>0</v>
      </c>
      <c r="G156" s="51">
        <f t="shared" si="323"/>
        <v>0</v>
      </c>
      <c r="H156" s="53"/>
      <c r="I156" s="67">
        <f>SUMIFS(Histo!K:K,Histo!A:A,B156,Formules!G:G,D156,Formules!K:K,"Herbergement")</f>
        <v>0</v>
      </c>
      <c r="J156" s="53"/>
      <c r="K156" s="53">
        <f>SUMIFS(Histo!F:F,Histo!A:A,B156,Formules!G:G,D156,Formules!K:K,"Vente")+SUMIFS(Histo!L:L,Histo!A:A,B156,Formules!G:G,D156,Formules!K:K,"Herbergement")</f>
        <v>0</v>
      </c>
      <c r="L156" s="53"/>
      <c r="M156" s="53">
        <f>SUMIFS(Histo!L:L,Histo!A:A,B156,Formules!G:G,D156)</f>
        <v>0</v>
      </c>
      <c r="N156" s="53"/>
      <c r="O156" s="183"/>
      <c r="P156" s="180"/>
      <c r="Q156" s="177"/>
    </row>
    <row r="157" spans="2:17" ht="14.4" thickBot="1" x14ac:dyDescent="0.3">
      <c r="B157" s="12">
        <v>44378</v>
      </c>
      <c r="C157" s="186"/>
      <c r="D157" s="35" t="s">
        <v>122</v>
      </c>
      <c r="E157" s="15">
        <f t="shared" ref="E157" si="324">SUM(E154:E156)</f>
        <v>0</v>
      </c>
      <c r="F157" s="15">
        <f t="shared" ref="F157" si="325">SUM(F154:F156)</f>
        <v>0</v>
      </c>
      <c r="G157" s="15">
        <f t="shared" ref="G157" si="326">SUM(G154:G156)</f>
        <v>0</v>
      </c>
      <c r="H157" s="53"/>
      <c r="I157" s="68">
        <f t="shared" ref="I157" si="327">SUM(I154:I156)</f>
        <v>0</v>
      </c>
      <c r="J157" s="58"/>
      <c r="K157" s="57">
        <f t="shared" ref="K157" si="328">SUM(K154:K156)</f>
        <v>0</v>
      </c>
      <c r="L157" s="58"/>
      <c r="M157" s="57">
        <f t="shared" ref="M157" si="329">SUM(M154:M156)</f>
        <v>0</v>
      </c>
      <c r="N157" s="53"/>
      <c r="O157" s="183"/>
      <c r="P157" s="181"/>
      <c r="Q157" s="178"/>
    </row>
    <row r="158" spans="2:17" ht="14.4" thickBot="1" x14ac:dyDescent="0.3">
      <c r="B158" s="12">
        <f t="shared" si="247"/>
        <v>44379</v>
      </c>
      <c r="C158" s="184">
        <v>44379</v>
      </c>
      <c r="D158" s="35">
        <v>20</v>
      </c>
      <c r="E158" s="15">
        <f>SUMIFS(Histo!F:F,Histo!A:A,B158,Formules!G:G,D158)</f>
        <v>0</v>
      </c>
      <c r="F158" s="14">
        <f t="shared" ref="F158:F160" si="330">E158/(1+(D158/100))</f>
        <v>0</v>
      </c>
      <c r="G158" s="51">
        <f t="shared" ref="G158:G160" si="331">E158-F158</f>
        <v>0</v>
      </c>
      <c r="H158" s="53"/>
      <c r="I158" s="67">
        <f>SUMIFS(Histo!K:K,Histo!A:A,B158,Formules!G:G,D158,Formules!K:K,"Herbergement")</f>
        <v>0</v>
      </c>
      <c r="J158" s="53"/>
      <c r="K158" s="53">
        <f>SUMIFS(Histo!F:F,Histo!A:A,B158,Formules!G:G,D158,Formules!K:K,"Vente")+SUMIFS(Histo!L:L,Histo!A:A,B158,Formules!G:G,D158,Formules!K:K,"Herbergement")</f>
        <v>0</v>
      </c>
      <c r="L158" s="53"/>
      <c r="M158" s="53">
        <f>SUMIFS(Histo!L:L,Histo!A:A,B158,Formules!G:G,D158)</f>
        <v>0</v>
      </c>
      <c r="N158" s="53"/>
      <c r="O158" s="182">
        <f>SUMIFS(Histo!F:F,Histo!A:A,C158,Histo!E:E,$O$4)</f>
        <v>0</v>
      </c>
      <c r="P158" s="179">
        <f>SUMIFS(Histo!F:F,Histo!A:A,C158,Histo!E:E,"Cash")</f>
        <v>0</v>
      </c>
      <c r="Q158" s="176">
        <f>SUMIFS(Histo!F:F,Histo!A:A,C158,Histo!E:E,"CV")</f>
        <v>0</v>
      </c>
    </row>
    <row r="159" spans="2:17" ht="14.4" thickBot="1" x14ac:dyDescent="0.3">
      <c r="B159" s="12">
        <f t="shared" si="250"/>
        <v>44379</v>
      </c>
      <c r="C159" s="185"/>
      <c r="D159" s="35">
        <v>10</v>
      </c>
      <c r="E159" s="15">
        <f>SUMIFS(Histo!F:F,Histo!A:A,B159,Formules!G:G,D159)</f>
        <v>0</v>
      </c>
      <c r="F159" s="14">
        <f t="shared" si="330"/>
        <v>0</v>
      </c>
      <c r="G159" s="51">
        <f t="shared" si="331"/>
        <v>0</v>
      </c>
      <c r="H159" s="53"/>
      <c r="I159" s="67">
        <f>SUMIFS(Histo!K:K,Histo!A:A,B159,Formules!G:G,D159,Formules!K:K,"Herbergement")</f>
        <v>0</v>
      </c>
      <c r="J159" s="53"/>
      <c r="K159" s="53">
        <f>SUMIFS(Histo!F:F,Histo!A:A,B159,Formules!G:G,D159,Formules!K:K,"Vente")+SUMIFS(Histo!L:L,Histo!A:A,B159,Formules!G:G,D159,Formules!K:K,"Herbergement")</f>
        <v>0</v>
      </c>
      <c r="L159" s="53"/>
      <c r="M159" s="53">
        <f>SUMIFS(Histo!L:L,Histo!A:A,B159,Formules!G:G,D159)</f>
        <v>0</v>
      </c>
      <c r="N159" s="53"/>
      <c r="O159" s="183"/>
      <c r="P159" s="180"/>
      <c r="Q159" s="177"/>
    </row>
    <row r="160" spans="2:17" ht="14.4" thickBot="1" x14ac:dyDescent="0.3">
      <c r="B160" s="12">
        <f t="shared" si="251"/>
        <v>44379</v>
      </c>
      <c r="C160" s="185"/>
      <c r="D160" s="35">
        <v>5.5</v>
      </c>
      <c r="E160" s="15">
        <f>SUMIFS(Histo!F:F,Histo!A:A,B160,Formules!G:G,D160)</f>
        <v>0</v>
      </c>
      <c r="F160" s="14">
        <f t="shared" si="330"/>
        <v>0</v>
      </c>
      <c r="G160" s="51">
        <f t="shared" si="331"/>
        <v>0</v>
      </c>
      <c r="H160" s="53"/>
      <c r="I160" s="67">
        <f>SUMIFS(Histo!K:K,Histo!A:A,B160,Formules!G:G,D160,Formules!K:K,"Herbergement")</f>
        <v>0</v>
      </c>
      <c r="J160" s="53"/>
      <c r="K160" s="53">
        <f>SUMIFS(Histo!F:F,Histo!A:A,B160,Formules!G:G,D160,Formules!K:K,"Vente")+SUMIFS(Histo!L:L,Histo!A:A,B160,Formules!G:G,D160,Formules!K:K,"Herbergement")</f>
        <v>0</v>
      </c>
      <c r="L160" s="53"/>
      <c r="M160" s="53">
        <f>SUMIFS(Histo!L:L,Histo!A:A,B160,Formules!G:G,D160)</f>
        <v>0</v>
      </c>
      <c r="N160" s="53"/>
      <c r="O160" s="183"/>
      <c r="P160" s="180"/>
      <c r="Q160" s="177"/>
    </row>
    <row r="161" spans="2:17" ht="14.4" thickBot="1" x14ac:dyDescent="0.3">
      <c r="B161" s="12">
        <v>44379</v>
      </c>
      <c r="C161" s="186"/>
      <c r="D161" s="35" t="s">
        <v>122</v>
      </c>
      <c r="E161" s="15">
        <f t="shared" ref="E161" si="332">SUM(E158:E160)</f>
        <v>0</v>
      </c>
      <c r="F161" s="15">
        <f t="shared" ref="F161" si="333">SUM(F158:F160)</f>
        <v>0</v>
      </c>
      <c r="G161" s="15">
        <f t="shared" ref="G161" si="334">SUM(G158:G160)</f>
        <v>0</v>
      </c>
      <c r="H161" s="53"/>
      <c r="I161" s="68">
        <f t="shared" ref="I161" si="335">SUM(I158:I160)</f>
        <v>0</v>
      </c>
      <c r="J161" s="58"/>
      <c r="K161" s="57">
        <f t="shared" ref="K161" si="336">SUM(K158:K160)</f>
        <v>0</v>
      </c>
      <c r="L161" s="58"/>
      <c r="M161" s="57">
        <f t="shared" ref="M161" si="337">SUM(M158:M160)</f>
        <v>0</v>
      </c>
      <c r="N161" s="53"/>
      <c r="O161" s="183"/>
      <c r="P161" s="181"/>
      <c r="Q161" s="178"/>
    </row>
    <row r="162" spans="2:17" ht="14.4" thickBot="1" x14ac:dyDescent="0.3">
      <c r="B162" s="12">
        <f t="shared" si="247"/>
        <v>44380</v>
      </c>
      <c r="C162" s="184">
        <v>44380</v>
      </c>
      <c r="D162" s="35">
        <v>20</v>
      </c>
      <c r="E162" s="15">
        <f>SUMIFS(Histo!F:F,Histo!A:A,B162,Formules!G:G,D162)</f>
        <v>0</v>
      </c>
      <c r="F162" s="14">
        <f t="shared" ref="F162:F164" si="338">E162/(1+(D162/100))</f>
        <v>0</v>
      </c>
      <c r="G162" s="51">
        <f t="shared" ref="G162:G164" si="339">E162-F162</f>
        <v>0</v>
      </c>
      <c r="H162" s="53"/>
      <c r="I162" s="67">
        <f>SUMIFS(Histo!K:K,Histo!A:A,B162,Formules!G:G,D162,Formules!K:K,"Herbergement")</f>
        <v>0</v>
      </c>
      <c r="J162" s="53"/>
      <c r="K162" s="53">
        <f>SUMIFS(Histo!F:F,Histo!A:A,B162,Formules!G:G,D162,Formules!K:K,"Vente")+SUMIFS(Histo!L:L,Histo!A:A,B162,Formules!G:G,D162,Formules!K:K,"Herbergement")</f>
        <v>0</v>
      </c>
      <c r="L162" s="53"/>
      <c r="M162" s="53">
        <f>SUMIFS(Histo!L:L,Histo!A:A,B162,Formules!G:G,D162)</f>
        <v>0</v>
      </c>
      <c r="N162" s="53"/>
      <c r="O162" s="182">
        <f>SUMIFS(Histo!F:F,Histo!A:A,C162,Histo!E:E,$O$4)</f>
        <v>0</v>
      </c>
      <c r="P162" s="179">
        <f>SUMIFS(Histo!F:F,Histo!A:A,C162,Histo!E:E,"Cash")</f>
        <v>0</v>
      </c>
      <c r="Q162" s="176">
        <f>SUMIFS(Histo!F:F,Histo!A:A,C162,Histo!E:E,"CV")</f>
        <v>0</v>
      </c>
    </row>
    <row r="163" spans="2:17" ht="14.4" thickBot="1" x14ac:dyDescent="0.3">
      <c r="B163" s="12">
        <f t="shared" si="250"/>
        <v>44380</v>
      </c>
      <c r="C163" s="185"/>
      <c r="D163" s="35">
        <v>10</v>
      </c>
      <c r="E163" s="15">
        <f>SUMIFS(Histo!F:F,Histo!A:A,B163,Formules!G:G,D163)</f>
        <v>0</v>
      </c>
      <c r="F163" s="14">
        <f t="shared" si="338"/>
        <v>0</v>
      </c>
      <c r="G163" s="51">
        <f t="shared" si="339"/>
        <v>0</v>
      </c>
      <c r="H163" s="53"/>
      <c r="I163" s="67">
        <f>SUMIFS(Histo!K:K,Histo!A:A,B163,Formules!G:G,D163,Formules!K:K,"Herbergement")</f>
        <v>0</v>
      </c>
      <c r="J163" s="53"/>
      <c r="K163" s="53">
        <f>SUMIFS(Histo!F:F,Histo!A:A,B163,Formules!G:G,D163,Formules!K:K,"Vente")+SUMIFS(Histo!L:L,Histo!A:A,B163,Formules!G:G,D163,Formules!K:K,"Herbergement")</f>
        <v>0</v>
      </c>
      <c r="L163" s="53"/>
      <c r="M163" s="53">
        <f>SUMIFS(Histo!L:L,Histo!A:A,B163,Formules!G:G,D163)</f>
        <v>0</v>
      </c>
      <c r="N163" s="53"/>
      <c r="O163" s="183"/>
      <c r="P163" s="180"/>
      <c r="Q163" s="177"/>
    </row>
    <row r="164" spans="2:17" ht="14.4" thickBot="1" x14ac:dyDescent="0.3">
      <c r="B164" s="12">
        <f t="shared" si="251"/>
        <v>44380</v>
      </c>
      <c r="C164" s="185"/>
      <c r="D164" s="35">
        <v>5.5</v>
      </c>
      <c r="E164" s="15">
        <f>SUMIFS(Histo!F:F,Histo!A:A,B164,Formules!G:G,D164)</f>
        <v>0</v>
      </c>
      <c r="F164" s="14">
        <f t="shared" si="338"/>
        <v>0</v>
      </c>
      <c r="G164" s="51">
        <f t="shared" si="339"/>
        <v>0</v>
      </c>
      <c r="H164" s="53"/>
      <c r="I164" s="67">
        <f>SUMIFS(Histo!K:K,Histo!A:A,B164,Formules!G:G,D164,Formules!K:K,"Herbergement")</f>
        <v>0</v>
      </c>
      <c r="J164" s="53"/>
      <c r="K164" s="53">
        <f>SUMIFS(Histo!F:F,Histo!A:A,B164,Formules!G:G,D164,Formules!K:K,"Vente")+SUMIFS(Histo!L:L,Histo!A:A,B164,Formules!G:G,D164,Formules!K:K,"Herbergement")</f>
        <v>0</v>
      </c>
      <c r="L164" s="53"/>
      <c r="M164" s="53">
        <f>SUMIFS(Histo!L:L,Histo!A:A,B164,Formules!G:G,D164)</f>
        <v>0</v>
      </c>
      <c r="N164" s="53"/>
      <c r="O164" s="183"/>
      <c r="P164" s="180"/>
      <c r="Q164" s="177"/>
    </row>
    <row r="165" spans="2:17" ht="14.4" thickBot="1" x14ac:dyDescent="0.3">
      <c r="B165" s="12">
        <v>44380</v>
      </c>
      <c r="C165" s="186"/>
      <c r="D165" s="35" t="s">
        <v>122</v>
      </c>
      <c r="E165" s="15">
        <f t="shared" ref="E165" si="340">SUM(E162:E164)</f>
        <v>0</v>
      </c>
      <c r="F165" s="15">
        <f t="shared" ref="F165" si="341">SUM(F162:F164)</f>
        <v>0</v>
      </c>
      <c r="G165" s="15">
        <f t="shared" ref="G165" si="342">SUM(G162:G164)</f>
        <v>0</v>
      </c>
      <c r="H165" s="53"/>
      <c r="I165" s="68">
        <f t="shared" ref="I165" si="343">SUM(I162:I164)</f>
        <v>0</v>
      </c>
      <c r="J165" s="58"/>
      <c r="K165" s="57">
        <f t="shared" ref="K165" si="344">SUM(K162:K164)</f>
        <v>0</v>
      </c>
      <c r="L165" s="58"/>
      <c r="M165" s="57">
        <f t="shared" ref="M165" si="345">SUM(M162:M164)</f>
        <v>0</v>
      </c>
      <c r="N165" s="53"/>
      <c r="O165" s="183"/>
      <c r="P165" s="181"/>
      <c r="Q165" s="178"/>
    </row>
    <row r="166" spans="2:17" ht="14.4" thickBot="1" x14ac:dyDescent="0.3">
      <c r="B166" s="12">
        <f t="shared" si="247"/>
        <v>44381</v>
      </c>
      <c r="C166" s="184">
        <v>44381</v>
      </c>
      <c r="D166" s="35">
        <v>20</v>
      </c>
      <c r="E166" s="15">
        <f>SUMIFS(Histo!F:F,Histo!A:A,B166,Formules!G:G,D166)</f>
        <v>0</v>
      </c>
      <c r="F166" s="14">
        <f t="shared" ref="F166:F168" si="346">E166/(1+(D166/100))</f>
        <v>0</v>
      </c>
      <c r="G166" s="51">
        <f t="shared" ref="G166:G168" si="347">E166-F166</f>
        <v>0</v>
      </c>
      <c r="H166" s="53"/>
      <c r="I166" s="67">
        <f>SUMIFS(Histo!K:K,Histo!A:A,B166,Formules!G:G,D166,Formules!K:K,"Herbergement")</f>
        <v>0</v>
      </c>
      <c r="J166" s="53"/>
      <c r="K166" s="53">
        <f>SUMIFS(Histo!F:F,Histo!A:A,B166,Formules!G:G,D166,Formules!K:K,"Vente")+SUMIFS(Histo!L:L,Histo!A:A,B166,Formules!G:G,D166,Formules!K:K,"Herbergement")</f>
        <v>0</v>
      </c>
      <c r="L166" s="53"/>
      <c r="M166" s="53">
        <f>SUMIFS(Histo!L:L,Histo!A:A,B166,Formules!G:G,D166)</f>
        <v>0</v>
      </c>
      <c r="N166" s="53"/>
      <c r="O166" s="182">
        <f>SUMIFS(Histo!F:F,Histo!A:A,C166,Histo!E:E,$O$4)</f>
        <v>0</v>
      </c>
      <c r="P166" s="179">
        <f>SUMIFS(Histo!F:F,Histo!A:A,C166,Histo!E:E,"Cash")</f>
        <v>0</v>
      </c>
      <c r="Q166" s="176">
        <f>SUMIFS(Histo!F:F,Histo!A:A,C166,Histo!E:E,"CV")</f>
        <v>0</v>
      </c>
    </row>
    <row r="167" spans="2:17" ht="14.4" thickBot="1" x14ac:dyDescent="0.3">
      <c r="B167" s="12">
        <f t="shared" si="250"/>
        <v>44381</v>
      </c>
      <c r="C167" s="185"/>
      <c r="D167" s="35">
        <v>10</v>
      </c>
      <c r="E167" s="15">
        <f>SUMIFS(Histo!F:F,Histo!A:A,B167,Formules!G:G,D167)</f>
        <v>0</v>
      </c>
      <c r="F167" s="14">
        <f t="shared" si="346"/>
        <v>0</v>
      </c>
      <c r="G167" s="51">
        <f t="shared" si="347"/>
        <v>0</v>
      </c>
      <c r="H167" s="53"/>
      <c r="I167" s="67">
        <f>SUMIFS(Histo!K:K,Histo!A:A,B167,Formules!G:G,D167,Formules!K:K,"Herbergement")</f>
        <v>0</v>
      </c>
      <c r="J167" s="53"/>
      <c r="K167" s="53">
        <f>SUMIFS(Histo!F:F,Histo!A:A,B167,Formules!G:G,D167,Formules!K:K,"Vente")+SUMIFS(Histo!L:L,Histo!A:A,B167,Formules!G:G,D167,Formules!K:K,"Herbergement")</f>
        <v>0</v>
      </c>
      <c r="L167" s="53"/>
      <c r="M167" s="53">
        <f>SUMIFS(Histo!L:L,Histo!A:A,B167,Formules!G:G,D167)</f>
        <v>0</v>
      </c>
      <c r="N167" s="53"/>
      <c r="O167" s="183"/>
      <c r="P167" s="180"/>
      <c r="Q167" s="177"/>
    </row>
    <row r="168" spans="2:17" ht="14.4" thickBot="1" x14ac:dyDescent="0.3">
      <c r="B168" s="12">
        <f t="shared" si="251"/>
        <v>44381</v>
      </c>
      <c r="C168" s="185"/>
      <c r="D168" s="35">
        <v>5.5</v>
      </c>
      <c r="E168" s="15">
        <f>SUMIFS(Histo!F:F,Histo!A:A,B168,Formules!G:G,D168)</f>
        <v>0</v>
      </c>
      <c r="F168" s="14">
        <f t="shared" si="346"/>
        <v>0</v>
      </c>
      <c r="G168" s="51">
        <f t="shared" si="347"/>
        <v>0</v>
      </c>
      <c r="H168" s="53"/>
      <c r="I168" s="67">
        <f>SUMIFS(Histo!K:K,Histo!A:A,B168,Formules!G:G,D168,Formules!K:K,"Herbergement")</f>
        <v>0</v>
      </c>
      <c r="J168" s="53"/>
      <c r="K168" s="53">
        <f>SUMIFS(Histo!F:F,Histo!A:A,B168,Formules!G:G,D168,Formules!K:K,"Vente")+SUMIFS(Histo!L:L,Histo!A:A,B168,Formules!G:G,D168,Formules!K:K,"Herbergement")</f>
        <v>0</v>
      </c>
      <c r="L168" s="53"/>
      <c r="M168" s="53">
        <f>SUMIFS(Histo!L:L,Histo!A:A,B168,Formules!G:G,D168)</f>
        <v>0</v>
      </c>
      <c r="N168" s="53"/>
      <c r="O168" s="183"/>
      <c r="P168" s="180"/>
      <c r="Q168" s="177"/>
    </row>
    <row r="169" spans="2:17" ht="14.4" thickBot="1" x14ac:dyDescent="0.3">
      <c r="B169" s="12">
        <v>44381</v>
      </c>
      <c r="C169" s="186"/>
      <c r="D169" s="35" t="s">
        <v>122</v>
      </c>
      <c r="E169" s="15">
        <f t="shared" ref="E169" si="348">SUM(E166:E168)</f>
        <v>0</v>
      </c>
      <c r="F169" s="15">
        <f t="shared" ref="F169" si="349">SUM(F166:F168)</f>
        <v>0</v>
      </c>
      <c r="G169" s="15">
        <f t="shared" ref="G169" si="350">SUM(G166:G168)</f>
        <v>0</v>
      </c>
      <c r="H169" s="53"/>
      <c r="I169" s="68">
        <f t="shared" ref="I169" si="351">SUM(I166:I168)</f>
        <v>0</v>
      </c>
      <c r="J169" s="58"/>
      <c r="K169" s="57">
        <f t="shared" ref="K169" si="352">SUM(K166:K168)</f>
        <v>0</v>
      </c>
      <c r="L169" s="58"/>
      <c r="M169" s="57">
        <f t="shared" ref="M169" si="353">SUM(M166:M168)</f>
        <v>0</v>
      </c>
      <c r="N169" s="53"/>
      <c r="O169" s="183"/>
      <c r="P169" s="181"/>
      <c r="Q169" s="178"/>
    </row>
    <row r="170" spans="2:17" ht="14.4" thickBot="1" x14ac:dyDescent="0.3">
      <c r="B170" s="12">
        <f t="shared" si="247"/>
        <v>44382</v>
      </c>
      <c r="C170" s="184">
        <v>44382</v>
      </c>
      <c r="D170" s="35">
        <v>20</v>
      </c>
      <c r="E170" s="15">
        <f>SUMIFS(Histo!F:F,Histo!A:A,B170,Formules!G:G,D170)</f>
        <v>0</v>
      </c>
      <c r="F170" s="14">
        <f t="shared" ref="F170:F172" si="354">E170/(1+(D170/100))</f>
        <v>0</v>
      </c>
      <c r="G170" s="51">
        <f t="shared" ref="G170:G172" si="355">E170-F170</f>
        <v>0</v>
      </c>
      <c r="H170" s="53"/>
      <c r="I170" s="67">
        <f>SUMIFS(Histo!K:K,Histo!A:A,B170,Formules!G:G,D170,Formules!K:K,"Herbergement")</f>
        <v>0</v>
      </c>
      <c r="J170" s="53"/>
      <c r="K170" s="53">
        <f>SUMIFS(Histo!F:F,Histo!A:A,B170,Formules!G:G,D170,Formules!K:K,"Vente")+SUMIFS(Histo!L:L,Histo!A:A,B170,Formules!G:G,D170,Formules!K:K,"Herbergement")</f>
        <v>0</v>
      </c>
      <c r="L170" s="53"/>
      <c r="M170" s="53">
        <f>SUMIFS(Histo!L:L,Histo!A:A,B170,Formules!G:G,D170)</f>
        <v>0</v>
      </c>
      <c r="N170" s="53"/>
      <c r="O170" s="182">
        <f>SUMIFS(Histo!F:F,Histo!A:A,C170,Histo!E:E,$O$4)</f>
        <v>0</v>
      </c>
      <c r="P170" s="179">
        <f>SUMIFS(Histo!F:F,Histo!A:A,C170,Histo!E:E,"Cash")</f>
        <v>0</v>
      </c>
      <c r="Q170" s="176">
        <f>SUMIFS(Histo!F:F,Histo!A:A,C170,Histo!E:E,"CV")</f>
        <v>0</v>
      </c>
    </row>
    <row r="171" spans="2:17" ht="14.4" thickBot="1" x14ac:dyDescent="0.3">
      <c r="B171" s="12">
        <f t="shared" si="250"/>
        <v>44382</v>
      </c>
      <c r="C171" s="185"/>
      <c r="D171" s="35">
        <v>10</v>
      </c>
      <c r="E171" s="15">
        <f>SUMIFS(Histo!F:F,Histo!A:A,B171,Formules!G:G,D171)</f>
        <v>0</v>
      </c>
      <c r="F171" s="14">
        <f t="shared" si="354"/>
        <v>0</v>
      </c>
      <c r="G171" s="51">
        <f t="shared" si="355"/>
        <v>0</v>
      </c>
      <c r="H171" s="53"/>
      <c r="I171" s="67">
        <f>SUMIFS(Histo!K:K,Histo!A:A,B171,Formules!G:G,D171,Formules!K:K,"Herbergement")</f>
        <v>0</v>
      </c>
      <c r="J171" s="53"/>
      <c r="K171" s="53">
        <f>SUMIFS(Histo!F:F,Histo!A:A,B171,Formules!G:G,D171,Formules!K:K,"Vente")+SUMIFS(Histo!L:L,Histo!A:A,B171,Formules!G:G,D171,Formules!K:K,"Herbergement")</f>
        <v>0</v>
      </c>
      <c r="L171" s="53"/>
      <c r="M171" s="53">
        <f>SUMIFS(Histo!L:L,Histo!A:A,B171,Formules!G:G,D171)</f>
        <v>0</v>
      </c>
      <c r="N171" s="53"/>
      <c r="O171" s="183"/>
      <c r="P171" s="180"/>
      <c r="Q171" s="177"/>
    </row>
    <row r="172" spans="2:17" ht="14.4" thickBot="1" x14ac:dyDescent="0.3">
      <c r="B172" s="12">
        <f t="shared" si="251"/>
        <v>44382</v>
      </c>
      <c r="C172" s="185"/>
      <c r="D172" s="35">
        <v>5.5</v>
      </c>
      <c r="E172" s="15">
        <f>SUMIFS(Histo!F:F,Histo!A:A,B172,Formules!G:G,D172)</f>
        <v>0</v>
      </c>
      <c r="F172" s="14">
        <f t="shared" si="354"/>
        <v>0</v>
      </c>
      <c r="G172" s="51">
        <f t="shared" si="355"/>
        <v>0</v>
      </c>
      <c r="H172" s="53"/>
      <c r="I172" s="67">
        <f>SUMIFS(Histo!K:K,Histo!A:A,B172,Formules!G:G,D172,Formules!K:K,"Herbergement")</f>
        <v>0</v>
      </c>
      <c r="J172" s="53"/>
      <c r="K172" s="53">
        <f>SUMIFS(Histo!F:F,Histo!A:A,B172,Formules!G:G,D172,Formules!K:K,"Vente")+SUMIFS(Histo!L:L,Histo!A:A,B172,Formules!G:G,D172,Formules!K:K,"Herbergement")</f>
        <v>0</v>
      </c>
      <c r="L172" s="53"/>
      <c r="M172" s="53">
        <f>SUMIFS(Histo!L:L,Histo!A:A,B172,Formules!G:G,D172)</f>
        <v>0</v>
      </c>
      <c r="N172" s="53"/>
      <c r="O172" s="183"/>
      <c r="P172" s="180"/>
      <c r="Q172" s="177"/>
    </row>
    <row r="173" spans="2:17" ht="14.4" thickBot="1" x14ac:dyDescent="0.3">
      <c r="B173" s="12">
        <v>44382</v>
      </c>
      <c r="C173" s="186"/>
      <c r="D173" s="35" t="s">
        <v>122</v>
      </c>
      <c r="E173" s="15">
        <f t="shared" ref="E173" si="356">SUM(E170:E172)</f>
        <v>0</v>
      </c>
      <c r="F173" s="15">
        <f t="shared" ref="F173" si="357">SUM(F170:F172)</f>
        <v>0</v>
      </c>
      <c r="G173" s="15">
        <f t="shared" ref="G173" si="358">SUM(G170:G172)</f>
        <v>0</v>
      </c>
      <c r="H173" s="53"/>
      <c r="I173" s="68">
        <f t="shared" ref="I173" si="359">SUM(I170:I172)</f>
        <v>0</v>
      </c>
      <c r="J173" s="58"/>
      <c r="K173" s="57">
        <f t="shared" ref="K173" si="360">SUM(K170:K172)</f>
        <v>0</v>
      </c>
      <c r="L173" s="58"/>
      <c r="M173" s="57">
        <f t="shared" ref="M173" si="361">SUM(M170:M172)</f>
        <v>0</v>
      </c>
      <c r="N173" s="53"/>
      <c r="O173" s="183"/>
      <c r="P173" s="181"/>
      <c r="Q173" s="178"/>
    </row>
    <row r="174" spans="2:17" ht="14.4" thickBot="1" x14ac:dyDescent="0.3">
      <c r="B174" s="12">
        <f t="shared" si="247"/>
        <v>44383</v>
      </c>
      <c r="C174" s="184">
        <v>44383</v>
      </c>
      <c r="D174" s="35">
        <v>20</v>
      </c>
      <c r="E174" s="15">
        <f>SUMIFS(Histo!F:F,Histo!A:A,B174,Formules!G:G,D174)</f>
        <v>0</v>
      </c>
      <c r="F174" s="14">
        <f t="shared" ref="F174:F176" si="362">E174/(1+(D174/100))</f>
        <v>0</v>
      </c>
      <c r="G174" s="51">
        <f t="shared" ref="G174:G176" si="363">E174-F174</f>
        <v>0</v>
      </c>
      <c r="H174" s="53"/>
      <c r="I174" s="67">
        <f>SUMIFS(Histo!K:K,Histo!A:A,B174,Formules!G:G,D174,Formules!K:K,"Herbergement")</f>
        <v>0</v>
      </c>
      <c r="J174" s="53"/>
      <c r="K174" s="53">
        <f>SUMIFS(Histo!F:F,Histo!A:A,B174,Formules!G:G,D174,Formules!K:K,"Vente")+SUMIFS(Histo!L:L,Histo!A:A,B174,Formules!G:G,D174,Formules!K:K,"Herbergement")</f>
        <v>0</v>
      </c>
      <c r="L174" s="53"/>
      <c r="M174" s="53">
        <f>SUMIFS(Histo!L:L,Histo!A:A,B174,Formules!G:G,D174)</f>
        <v>0</v>
      </c>
      <c r="N174" s="53"/>
      <c r="O174" s="182">
        <f>SUMIFS(Histo!F:F,Histo!A:A,C174,Histo!E:E,$O$4)</f>
        <v>0</v>
      </c>
      <c r="P174" s="179">
        <f>SUMIFS(Histo!F:F,Histo!A:A,C174,Histo!E:E,"Cash")</f>
        <v>0</v>
      </c>
      <c r="Q174" s="176">
        <f>SUMIFS(Histo!F:F,Histo!A:A,C174,Histo!E:E,"CV")</f>
        <v>0</v>
      </c>
    </row>
    <row r="175" spans="2:17" ht="14.4" thickBot="1" x14ac:dyDescent="0.3">
      <c r="B175" s="12">
        <f t="shared" si="250"/>
        <v>44383</v>
      </c>
      <c r="C175" s="185"/>
      <c r="D175" s="35">
        <v>10</v>
      </c>
      <c r="E175" s="15">
        <f>SUMIFS(Histo!F:F,Histo!A:A,B175,Formules!G:G,D175)</f>
        <v>0</v>
      </c>
      <c r="F175" s="14">
        <f t="shared" si="362"/>
        <v>0</v>
      </c>
      <c r="G175" s="51">
        <f t="shared" si="363"/>
        <v>0</v>
      </c>
      <c r="H175" s="53"/>
      <c r="I175" s="67">
        <f>SUMIFS(Histo!K:K,Histo!A:A,B175,Formules!G:G,D175,Formules!K:K,"Herbergement")</f>
        <v>0</v>
      </c>
      <c r="J175" s="53"/>
      <c r="K175" s="53">
        <f>SUMIFS(Histo!F:F,Histo!A:A,B175,Formules!G:G,D175,Formules!K:K,"Vente")+SUMIFS(Histo!L:L,Histo!A:A,B175,Formules!G:G,D175,Formules!K:K,"Herbergement")</f>
        <v>0</v>
      </c>
      <c r="L175" s="53"/>
      <c r="M175" s="53">
        <f>SUMIFS(Histo!L:L,Histo!A:A,B175,Formules!G:G,D175)</f>
        <v>0</v>
      </c>
      <c r="N175" s="53"/>
      <c r="O175" s="183"/>
      <c r="P175" s="180"/>
      <c r="Q175" s="177"/>
    </row>
    <row r="176" spans="2:17" ht="14.4" thickBot="1" x14ac:dyDescent="0.3">
      <c r="B176" s="12">
        <f t="shared" si="251"/>
        <v>44383</v>
      </c>
      <c r="C176" s="185"/>
      <c r="D176" s="35">
        <v>5.5</v>
      </c>
      <c r="E176" s="15">
        <f>SUMIFS(Histo!F:F,Histo!A:A,B176,Formules!G:G,D176)</f>
        <v>0</v>
      </c>
      <c r="F176" s="14">
        <f t="shared" si="362"/>
        <v>0</v>
      </c>
      <c r="G176" s="51">
        <f t="shared" si="363"/>
        <v>0</v>
      </c>
      <c r="H176" s="53"/>
      <c r="I176" s="67">
        <f>SUMIFS(Histo!K:K,Histo!A:A,B176,Formules!G:G,D176,Formules!K:K,"Herbergement")</f>
        <v>0</v>
      </c>
      <c r="J176" s="53"/>
      <c r="K176" s="53">
        <f>SUMIFS(Histo!F:F,Histo!A:A,B176,Formules!G:G,D176,Formules!K:K,"Vente")+SUMIFS(Histo!L:L,Histo!A:A,B176,Formules!G:G,D176,Formules!K:K,"Herbergement")</f>
        <v>0</v>
      </c>
      <c r="L176" s="53"/>
      <c r="M176" s="53">
        <f>SUMIFS(Histo!L:L,Histo!A:A,B176,Formules!G:G,D176)</f>
        <v>0</v>
      </c>
      <c r="N176" s="53"/>
      <c r="O176" s="183"/>
      <c r="P176" s="180"/>
      <c r="Q176" s="177"/>
    </row>
    <row r="177" spans="2:17" ht="14.4" thickBot="1" x14ac:dyDescent="0.3">
      <c r="B177" s="12">
        <v>44383</v>
      </c>
      <c r="C177" s="186"/>
      <c r="D177" s="35" t="s">
        <v>122</v>
      </c>
      <c r="E177" s="15">
        <f t="shared" ref="E177" si="364">SUM(E174:E176)</f>
        <v>0</v>
      </c>
      <c r="F177" s="15">
        <f t="shared" ref="F177" si="365">SUM(F174:F176)</f>
        <v>0</v>
      </c>
      <c r="G177" s="15">
        <f t="shared" ref="G177" si="366">SUM(G174:G176)</f>
        <v>0</v>
      </c>
      <c r="H177" s="53"/>
      <c r="I177" s="68">
        <f t="shared" ref="I177" si="367">SUM(I174:I176)</f>
        <v>0</v>
      </c>
      <c r="J177" s="58"/>
      <c r="K177" s="57">
        <f t="shared" ref="K177" si="368">SUM(K174:K176)</f>
        <v>0</v>
      </c>
      <c r="L177" s="58"/>
      <c r="M177" s="57">
        <f t="shared" ref="M177" si="369">SUM(M174:M176)</f>
        <v>0</v>
      </c>
      <c r="N177" s="53"/>
      <c r="O177" s="183"/>
      <c r="P177" s="181"/>
      <c r="Q177" s="178"/>
    </row>
    <row r="178" spans="2:17" ht="14.4" thickBot="1" x14ac:dyDescent="0.3">
      <c r="B178" s="12">
        <f t="shared" si="247"/>
        <v>44384</v>
      </c>
      <c r="C178" s="184">
        <v>44384</v>
      </c>
      <c r="D178" s="35">
        <v>20</v>
      </c>
      <c r="E178" s="15">
        <f>SUMIFS(Histo!F:F,Histo!A:A,B178,Formules!G:G,D178)</f>
        <v>0</v>
      </c>
      <c r="F178" s="14">
        <f t="shared" ref="F178:F180" si="370">E178/(1+(D178/100))</f>
        <v>0</v>
      </c>
      <c r="G178" s="51">
        <f t="shared" ref="G178:G180" si="371">E178-F178</f>
        <v>0</v>
      </c>
      <c r="H178" s="53"/>
      <c r="I178" s="67">
        <f>SUMIFS(Histo!K:K,Histo!A:A,B178,Formules!G:G,D178,Formules!K:K,"Herbergement")</f>
        <v>0</v>
      </c>
      <c r="J178" s="53"/>
      <c r="K178" s="53">
        <f>SUMIFS(Histo!F:F,Histo!A:A,B178,Formules!G:G,D178,Formules!K:K,"Vente")+SUMIFS(Histo!L:L,Histo!A:A,B178,Formules!G:G,D178,Formules!K:K,"Herbergement")</f>
        <v>0</v>
      </c>
      <c r="L178" s="53"/>
      <c r="M178" s="53">
        <f>SUMIFS(Histo!L:L,Histo!A:A,B178,Formules!G:G,D178)</f>
        <v>0</v>
      </c>
      <c r="N178" s="53"/>
      <c r="O178" s="182">
        <f>SUMIFS(Histo!F:F,Histo!A:A,C178,Histo!E:E,$O$4)</f>
        <v>0</v>
      </c>
      <c r="P178" s="179">
        <f>SUMIFS(Histo!F:F,Histo!A:A,C178,Histo!E:E,"Cash")</f>
        <v>0</v>
      </c>
      <c r="Q178" s="176">
        <f>SUMIFS(Histo!F:F,Histo!A:A,C178,Histo!E:E,"CV")</f>
        <v>0</v>
      </c>
    </row>
    <row r="179" spans="2:17" ht="14.4" thickBot="1" x14ac:dyDescent="0.3">
      <c r="B179" s="12">
        <f t="shared" si="250"/>
        <v>44384</v>
      </c>
      <c r="C179" s="185"/>
      <c r="D179" s="35">
        <v>10</v>
      </c>
      <c r="E179" s="15">
        <f>SUMIFS(Histo!F:F,Histo!A:A,B179,Formules!G:G,D179)</f>
        <v>0</v>
      </c>
      <c r="F179" s="14">
        <f t="shared" si="370"/>
        <v>0</v>
      </c>
      <c r="G179" s="51">
        <f t="shared" si="371"/>
        <v>0</v>
      </c>
      <c r="H179" s="53"/>
      <c r="I179" s="67">
        <f>SUMIFS(Histo!K:K,Histo!A:A,B179,Formules!G:G,D179,Formules!K:K,"Herbergement")</f>
        <v>0</v>
      </c>
      <c r="J179" s="53"/>
      <c r="K179" s="53">
        <f>SUMIFS(Histo!F:F,Histo!A:A,B179,Formules!G:G,D179,Formules!K:K,"Vente")+SUMIFS(Histo!L:L,Histo!A:A,B179,Formules!G:G,D179,Formules!K:K,"Herbergement")</f>
        <v>0</v>
      </c>
      <c r="L179" s="53"/>
      <c r="M179" s="53">
        <f>SUMIFS(Histo!L:L,Histo!A:A,B179,Formules!G:G,D179)</f>
        <v>0</v>
      </c>
      <c r="N179" s="53"/>
      <c r="O179" s="183"/>
      <c r="P179" s="180"/>
      <c r="Q179" s="177"/>
    </row>
    <row r="180" spans="2:17" ht="14.4" thickBot="1" x14ac:dyDescent="0.3">
      <c r="B180" s="12">
        <f t="shared" si="251"/>
        <v>44384</v>
      </c>
      <c r="C180" s="185"/>
      <c r="D180" s="35">
        <v>5.5</v>
      </c>
      <c r="E180" s="15">
        <f>SUMIFS(Histo!F:F,Histo!A:A,B180,Formules!G:G,D180)</f>
        <v>0</v>
      </c>
      <c r="F180" s="14">
        <f t="shared" si="370"/>
        <v>0</v>
      </c>
      <c r="G180" s="51">
        <f t="shared" si="371"/>
        <v>0</v>
      </c>
      <c r="H180" s="53"/>
      <c r="I180" s="67">
        <f>SUMIFS(Histo!K:K,Histo!A:A,B180,Formules!G:G,D180,Formules!K:K,"Herbergement")</f>
        <v>0</v>
      </c>
      <c r="J180" s="53"/>
      <c r="K180" s="53">
        <f>SUMIFS(Histo!F:F,Histo!A:A,B180,Formules!G:G,D180,Formules!K:K,"Vente")+SUMIFS(Histo!L:L,Histo!A:A,B180,Formules!G:G,D180,Formules!K:K,"Herbergement")</f>
        <v>0</v>
      </c>
      <c r="L180" s="53"/>
      <c r="M180" s="53">
        <f>SUMIFS(Histo!L:L,Histo!A:A,B180,Formules!G:G,D180)</f>
        <v>0</v>
      </c>
      <c r="N180" s="53"/>
      <c r="O180" s="183"/>
      <c r="P180" s="180"/>
      <c r="Q180" s="177"/>
    </row>
    <row r="181" spans="2:17" ht="14.4" thickBot="1" x14ac:dyDescent="0.3">
      <c r="B181" s="12">
        <v>44384</v>
      </c>
      <c r="C181" s="186"/>
      <c r="D181" s="35" t="s">
        <v>122</v>
      </c>
      <c r="E181" s="15">
        <f t="shared" ref="E181" si="372">SUM(E178:E180)</f>
        <v>0</v>
      </c>
      <c r="F181" s="15">
        <f t="shared" ref="F181" si="373">SUM(F178:F180)</f>
        <v>0</v>
      </c>
      <c r="G181" s="15">
        <f t="shared" ref="G181" si="374">SUM(G178:G180)</f>
        <v>0</v>
      </c>
      <c r="H181" s="53"/>
      <c r="I181" s="68">
        <f t="shared" ref="I181" si="375">SUM(I178:I180)</f>
        <v>0</v>
      </c>
      <c r="J181" s="58"/>
      <c r="K181" s="57">
        <f t="shared" ref="K181" si="376">SUM(K178:K180)</f>
        <v>0</v>
      </c>
      <c r="L181" s="58"/>
      <c r="M181" s="57">
        <f t="shared" ref="M181" si="377">SUM(M178:M180)</f>
        <v>0</v>
      </c>
      <c r="N181" s="53"/>
      <c r="O181" s="183"/>
      <c r="P181" s="181"/>
      <c r="Q181" s="178"/>
    </row>
    <row r="182" spans="2:17" ht="14.4" thickBot="1" x14ac:dyDescent="0.3">
      <c r="B182" s="12">
        <f t="shared" ref="B182:B242" si="378">C182</f>
        <v>44385</v>
      </c>
      <c r="C182" s="184">
        <v>44385</v>
      </c>
      <c r="D182" s="35">
        <v>20</v>
      </c>
      <c r="E182" s="15">
        <f>SUMIFS(Histo!F:F,Histo!A:A,B182,Formules!G:G,D182)</f>
        <v>0</v>
      </c>
      <c r="F182" s="14">
        <f t="shared" ref="F182:F184" si="379">E182/(1+(D182/100))</f>
        <v>0</v>
      </c>
      <c r="G182" s="51">
        <f t="shared" ref="G182:G184" si="380">E182-F182</f>
        <v>0</v>
      </c>
      <c r="H182" s="53"/>
      <c r="I182" s="67">
        <f>SUMIFS(Histo!K:K,Histo!A:A,B182,Formules!G:G,D182,Formules!K:K,"Herbergement")</f>
        <v>0</v>
      </c>
      <c r="J182" s="53"/>
      <c r="K182" s="53">
        <f>SUMIFS(Histo!F:F,Histo!A:A,B182,Formules!G:G,D182,Formules!K:K,"Vente")+SUMIFS(Histo!L:L,Histo!A:A,B182,Formules!G:G,D182,Formules!K:K,"Herbergement")</f>
        <v>0</v>
      </c>
      <c r="L182" s="53"/>
      <c r="M182" s="53">
        <f>SUMIFS(Histo!L:L,Histo!A:A,B182,Formules!G:G,D182)</f>
        <v>0</v>
      </c>
      <c r="N182" s="53"/>
      <c r="O182" s="182">
        <f>SUMIFS(Histo!F:F,Histo!A:A,C182,Histo!E:E,$O$4)</f>
        <v>0</v>
      </c>
      <c r="P182" s="179">
        <f>SUMIFS(Histo!F:F,Histo!A:A,C182,Histo!E:E,"Cash")</f>
        <v>0</v>
      </c>
      <c r="Q182" s="176">
        <f>SUMIFS(Histo!F:F,Histo!A:A,C182,Histo!E:E,"CV")</f>
        <v>0</v>
      </c>
    </row>
    <row r="183" spans="2:17" ht="14.4" thickBot="1" x14ac:dyDescent="0.3">
      <c r="B183" s="12">
        <f t="shared" ref="B183:B243" si="381">C182</f>
        <v>44385</v>
      </c>
      <c r="C183" s="185"/>
      <c r="D183" s="35">
        <v>10</v>
      </c>
      <c r="E183" s="15">
        <f>SUMIFS(Histo!F:F,Histo!A:A,B183,Formules!G:G,D183)</f>
        <v>0</v>
      </c>
      <c r="F183" s="14">
        <f t="shared" si="379"/>
        <v>0</v>
      </c>
      <c r="G183" s="51">
        <f t="shared" si="380"/>
        <v>0</v>
      </c>
      <c r="H183" s="53"/>
      <c r="I183" s="67">
        <f>SUMIFS(Histo!K:K,Histo!A:A,B183,Formules!G:G,D183,Formules!K:K,"Herbergement")</f>
        <v>0</v>
      </c>
      <c r="J183" s="53"/>
      <c r="K183" s="53">
        <f>SUMIFS(Histo!F:F,Histo!A:A,B183,Formules!G:G,D183,Formules!K:K,"Vente")+SUMIFS(Histo!L:L,Histo!A:A,B183,Formules!G:G,D183,Formules!K:K,"Herbergement")</f>
        <v>0</v>
      </c>
      <c r="L183" s="53"/>
      <c r="M183" s="53">
        <f>SUMIFS(Histo!L:L,Histo!A:A,B183,Formules!G:G,D183)</f>
        <v>0</v>
      </c>
      <c r="N183" s="53"/>
      <c r="O183" s="183"/>
      <c r="P183" s="180"/>
      <c r="Q183" s="177"/>
    </row>
    <row r="184" spans="2:17" ht="14.4" thickBot="1" x14ac:dyDescent="0.3">
      <c r="B184" s="12">
        <f t="shared" ref="B184:B244" si="382">C182</f>
        <v>44385</v>
      </c>
      <c r="C184" s="185"/>
      <c r="D184" s="35">
        <v>5.5</v>
      </c>
      <c r="E184" s="15">
        <f>SUMIFS(Histo!F:F,Histo!A:A,B184,Formules!G:G,D184)</f>
        <v>0</v>
      </c>
      <c r="F184" s="14">
        <f t="shared" si="379"/>
        <v>0</v>
      </c>
      <c r="G184" s="51">
        <f t="shared" si="380"/>
        <v>0</v>
      </c>
      <c r="H184" s="53"/>
      <c r="I184" s="67">
        <f>SUMIFS(Histo!K:K,Histo!A:A,B184,Formules!G:G,D184,Formules!K:K,"Herbergement")</f>
        <v>0</v>
      </c>
      <c r="J184" s="53"/>
      <c r="K184" s="53">
        <f>SUMIFS(Histo!F:F,Histo!A:A,B184,Formules!G:G,D184,Formules!K:K,"Vente")+SUMIFS(Histo!L:L,Histo!A:A,B184,Formules!G:G,D184,Formules!K:K,"Herbergement")</f>
        <v>0</v>
      </c>
      <c r="L184" s="53"/>
      <c r="M184" s="53">
        <f>SUMIFS(Histo!L:L,Histo!A:A,B184,Formules!G:G,D184)</f>
        <v>0</v>
      </c>
      <c r="N184" s="53"/>
      <c r="O184" s="183"/>
      <c r="P184" s="180"/>
      <c r="Q184" s="177"/>
    </row>
    <row r="185" spans="2:17" ht="14.4" thickBot="1" x14ac:dyDescent="0.3">
      <c r="B185" s="12">
        <v>44385</v>
      </c>
      <c r="C185" s="186"/>
      <c r="D185" s="35" t="s">
        <v>122</v>
      </c>
      <c r="E185" s="15">
        <f t="shared" ref="E185" si="383">SUM(E182:E184)</f>
        <v>0</v>
      </c>
      <c r="F185" s="15">
        <f t="shared" ref="F185" si="384">SUM(F182:F184)</f>
        <v>0</v>
      </c>
      <c r="G185" s="15">
        <f t="shared" ref="G185" si="385">SUM(G182:G184)</f>
        <v>0</v>
      </c>
      <c r="H185" s="53"/>
      <c r="I185" s="68">
        <f t="shared" ref="I185" si="386">SUM(I182:I184)</f>
        <v>0</v>
      </c>
      <c r="J185" s="58"/>
      <c r="K185" s="57">
        <f t="shared" ref="K185" si="387">SUM(K182:K184)</f>
        <v>0</v>
      </c>
      <c r="L185" s="58"/>
      <c r="M185" s="57">
        <f t="shared" ref="M185" si="388">SUM(M182:M184)</f>
        <v>0</v>
      </c>
      <c r="N185" s="53"/>
      <c r="O185" s="183"/>
      <c r="P185" s="181"/>
      <c r="Q185" s="178"/>
    </row>
    <row r="186" spans="2:17" ht="14.4" thickBot="1" x14ac:dyDescent="0.3">
      <c r="B186" s="12">
        <f t="shared" si="378"/>
        <v>44386</v>
      </c>
      <c r="C186" s="184">
        <v>44386</v>
      </c>
      <c r="D186" s="35">
        <v>20</v>
      </c>
      <c r="E186" s="15">
        <f>SUMIFS(Histo!F:F,Histo!A:A,B186,Formules!G:G,D186)</f>
        <v>0</v>
      </c>
      <c r="F186" s="14">
        <f t="shared" ref="F186:F188" si="389">E186/(1+(D186/100))</f>
        <v>0</v>
      </c>
      <c r="G186" s="51">
        <f t="shared" ref="G186:G188" si="390">E186-F186</f>
        <v>0</v>
      </c>
      <c r="H186" s="53"/>
      <c r="I186" s="67">
        <f>SUMIFS(Histo!K:K,Histo!A:A,B186,Formules!G:G,D186,Formules!K:K,"Herbergement")</f>
        <v>0</v>
      </c>
      <c r="J186" s="53"/>
      <c r="K186" s="53">
        <f>SUMIFS(Histo!F:F,Histo!A:A,B186,Formules!G:G,D186,Formules!K:K,"Vente")+SUMIFS(Histo!L:L,Histo!A:A,B186,Formules!G:G,D186,Formules!K:K,"Herbergement")</f>
        <v>0</v>
      </c>
      <c r="L186" s="53"/>
      <c r="M186" s="53">
        <f>SUMIFS(Histo!L:L,Histo!A:A,B186,Formules!G:G,D186)</f>
        <v>0</v>
      </c>
      <c r="N186" s="53"/>
      <c r="O186" s="182">
        <f>SUMIFS(Histo!F:F,Histo!A:A,C186,Histo!E:E,$O$4)</f>
        <v>0</v>
      </c>
      <c r="P186" s="179">
        <f>SUMIFS(Histo!F:F,Histo!A:A,C186,Histo!E:E,"Cash")</f>
        <v>0</v>
      </c>
      <c r="Q186" s="176">
        <f>SUMIFS(Histo!F:F,Histo!A:A,C186,Histo!E:E,"CV")</f>
        <v>0</v>
      </c>
    </row>
    <row r="187" spans="2:17" ht="14.4" thickBot="1" x14ac:dyDescent="0.3">
      <c r="B187" s="12">
        <f t="shared" si="381"/>
        <v>44386</v>
      </c>
      <c r="C187" s="185"/>
      <c r="D187" s="35">
        <v>10</v>
      </c>
      <c r="E187" s="15">
        <f>SUMIFS(Histo!F:F,Histo!A:A,B187,Formules!G:G,D187)</f>
        <v>0</v>
      </c>
      <c r="F187" s="14">
        <f t="shared" si="389"/>
        <v>0</v>
      </c>
      <c r="G187" s="51">
        <f t="shared" si="390"/>
        <v>0</v>
      </c>
      <c r="H187" s="53"/>
      <c r="I187" s="67">
        <f>SUMIFS(Histo!K:K,Histo!A:A,B187,Formules!G:G,D187,Formules!K:K,"Herbergement")</f>
        <v>0</v>
      </c>
      <c r="J187" s="53"/>
      <c r="K187" s="53">
        <f>SUMIFS(Histo!F:F,Histo!A:A,B187,Formules!G:G,D187,Formules!K:K,"Vente")+SUMIFS(Histo!L:L,Histo!A:A,B187,Formules!G:G,D187,Formules!K:K,"Herbergement")</f>
        <v>0</v>
      </c>
      <c r="L187" s="53"/>
      <c r="M187" s="53">
        <f>SUMIFS(Histo!L:L,Histo!A:A,B187,Formules!G:G,D187)</f>
        <v>0</v>
      </c>
      <c r="N187" s="53"/>
      <c r="O187" s="183"/>
      <c r="P187" s="180"/>
      <c r="Q187" s="177"/>
    </row>
    <row r="188" spans="2:17" ht="14.4" thickBot="1" x14ac:dyDescent="0.3">
      <c r="B188" s="12">
        <f t="shared" si="382"/>
        <v>44386</v>
      </c>
      <c r="C188" s="185"/>
      <c r="D188" s="35">
        <v>5.5</v>
      </c>
      <c r="E188" s="15">
        <f>SUMIFS(Histo!F:F,Histo!A:A,B188,Formules!G:G,D188)</f>
        <v>0</v>
      </c>
      <c r="F188" s="14">
        <f t="shared" si="389"/>
        <v>0</v>
      </c>
      <c r="G188" s="51">
        <f t="shared" si="390"/>
        <v>0</v>
      </c>
      <c r="H188" s="53"/>
      <c r="I188" s="67">
        <f>SUMIFS(Histo!K:K,Histo!A:A,B188,Formules!G:G,D188,Formules!K:K,"Herbergement")</f>
        <v>0</v>
      </c>
      <c r="J188" s="53"/>
      <c r="K188" s="53">
        <f>SUMIFS(Histo!F:F,Histo!A:A,B188,Formules!G:G,D188,Formules!K:K,"Vente")+SUMIFS(Histo!L:L,Histo!A:A,B188,Formules!G:G,D188,Formules!K:K,"Herbergement")</f>
        <v>0</v>
      </c>
      <c r="L188" s="53"/>
      <c r="M188" s="53">
        <f>SUMIFS(Histo!L:L,Histo!A:A,B188,Formules!G:G,D188)</f>
        <v>0</v>
      </c>
      <c r="N188" s="53"/>
      <c r="O188" s="183"/>
      <c r="P188" s="180"/>
      <c r="Q188" s="177"/>
    </row>
    <row r="189" spans="2:17" ht="14.4" thickBot="1" x14ac:dyDescent="0.3">
      <c r="B189" s="12">
        <v>44386</v>
      </c>
      <c r="C189" s="186"/>
      <c r="D189" s="35" t="s">
        <v>122</v>
      </c>
      <c r="E189" s="15">
        <f t="shared" ref="E189" si="391">SUM(E186:E188)</f>
        <v>0</v>
      </c>
      <c r="F189" s="15">
        <f t="shared" ref="F189" si="392">SUM(F186:F188)</f>
        <v>0</v>
      </c>
      <c r="G189" s="15">
        <f t="shared" ref="G189" si="393">SUM(G186:G188)</f>
        <v>0</v>
      </c>
      <c r="H189" s="53"/>
      <c r="I189" s="68">
        <f t="shared" ref="I189" si="394">SUM(I186:I188)</f>
        <v>0</v>
      </c>
      <c r="J189" s="58"/>
      <c r="K189" s="57">
        <f t="shared" ref="K189" si="395">SUM(K186:K188)</f>
        <v>0</v>
      </c>
      <c r="L189" s="58"/>
      <c r="M189" s="57">
        <f t="shared" ref="M189" si="396">SUM(M186:M188)</f>
        <v>0</v>
      </c>
      <c r="N189" s="53"/>
      <c r="O189" s="183"/>
      <c r="P189" s="181"/>
      <c r="Q189" s="178"/>
    </row>
    <row r="190" spans="2:17" ht="14.4" thickBot="1" x14ac:dyDescent="0.3">
      <c r="B190" s="12">
        <f t="shared" si="378"/>
        <v>44387</v>
      </c>
      <c r="C190" s="184">
        <v>44387</v>
      </c>
      <c r="D190" s="35">
        <v>20</v>
      </c>
      <c r="E190" s="15">
        <f>SUMIFS(Histo!F:F,Histo!A:A,B190,Formules!G:G,D190)</f>
        <v>0</v>
      </c>
      <c r="F190" s="14">
        <f t="shared" ref="F190:F192" si="397">E190/(1+(D190/100))</f>
        <v>0</v>
      </c>
      <c r="G190" s="51">
        <f t="shared" ref="G190:G192" si="398">E190-F190</f>
        <v>0</v>
      </c>
      <c r="H190" s="53"/>
      <c r="I190" s="67">
        <f>SUMIFS(Histo!K:K,Histo!A:A,B190,Formules!G:G,D190,Formules!K:K,"Herbergement")</f>
        <v>0</v>
      </c>
      <c r="J190" s="53"/>
      <c r="K190" s="53">
        <f>SUMIFS(Histo!F:F,Histo!A:A,B190,Formules!G:G,D190,Formules!K:K,"Vente")+SUMIFS(Histo!L:L,Histo!A:A,B190,Formules!G:G,D190,Formules!K:K,"Herbergement")</f>
        <v>0</v>
      </c>
      <c r="L190" s="53"/>
      <c r="M190" s="53">
        <f>SUMIFS(Histo!L:L,Histo!A:A,B190,Formules!G:G,D190)</f>
        <v>0</v>
      </c>
      <c r="N190" s="53"/>
      <c r="O190" s="182">
        <f>SUMIFS(Histo!F:F,Histo!A:A,C190,Histo!E:E,$O$4)</f>
        <v>0</v>
      </c>
      <c r="P190" s="179">
        <f>SUMIFS(Histo!F:F,Histo!A:A,C190,Histo!E:E,"Cash")</f>
        <v>0</v>
      </c>
      <c r="Q190" s="176">
        <f>SUMIFS(Histo!F:F,Histo!A:A,C190,Histo!E:E,"CV")</f>
        <v>0</v>
      </c>
    </row>
    <row r="191" spans="2:17" ht="14.4" thickBot="1" x14ac:dyDescent="0.3">
      <c r="B191" s="12">
        <f t="shared" si="381"/>
        <v>44387</v>
      </c>
      <c r="C191" s="185"/>
      <c r="D191" s="35">
        <v>10</v>
      </c>
      <c r="E191" s="15">
        <f>SUMIFS(Histo!F:F,Histo!A:A,B191,Formules!G:G,D191)</f>
        <v>0</v>
      </c>
      <c r="F191" s="14">
        <f t="shared" si="397"/>
        <v>0</v>
      </c>
      <c r="G191" s="51">
        <f t="shared" si="398"/>
        <v>0</v>
      </c>
      <c r="H191" s="53"/>
      <c r="I191" s="67">
        <f>SUMIFS(Histo!K:K,Histo!A:A,B191,Formules!G:G,D191,Formules!K:K,"Herbergement")</f>
        <v>0</v>
      </c>
      <c r="J191" s="53"/>
      <c r="K191" s="53">
        <f>SUMIFS(Histo!F:F,Histo!A:A,B191,Formules!G:G,D191,Formules!K:K,"Vente")+SUMIFS(Histo!L:L,Histo!A:A,B191,Formules!G:G,D191,Formules!K:K,"Herbergement")</f>
        <v>0</v>
      </c>
      <c r="L191" s="53"/>
      <c r="M191" s="53">
        <f>SUMIFS(Histo!L:L,Histo!A:A,B191,Formules!G:G,D191)</f>
        <v>0</v>
      </c>
      <c r="N191" s="53"/>
      <c r="O191" s="183"/>
      <c r="P191" s="180"/>
      <c r="Q191" s="177"/>
    </row>
    <row r="192" spans="2:17" ht="14.4" thickBot="1" x14ac:dyDescent="0.3">
      <c r="B192" s="12">
        <f t="shared" si="382"/>
        <v>44387</v>
      </c>
      <c r="C192" s="185"/>
      <c r="D192" s="35">
        <v>5.5</v>
      </c>
      <c r="E192" s="15">
        <f>SUMIFS(Histo!F:F,Histo!A:A,B192,Formules!G:G,D192)</f>
        <v>0</v>
      </c>
      <c r="F192" s="14">
        <f t="shared" si="397"/>
        <v>0</v>
      </c>
      <c r="G192" s="51">
        <f t="shared" si="398"/>
        <v>0</v>
      </c>
      <c r="H192" s="53"/>
      <c r="I192" s="67">
        <f>SUMIFS(Histo!K:K,Histo!A:A,B192,Formules!G:G,D192,Formules!K:K,"Herbergement")</f>
        <v>0</v>
      </c>
      <c r="J192" s="53"/>
      <c r="K192" s="53">
        <f>SUMIFS(Histo!F:F,Histo!A:A,B192,Formules!G:G,D192,Formules!K:K,"Vente")+SUMIFS(Histo!L:L,Histo!A:A,B192,Formules!G:G,D192,Formules!K:K,"Herbergement")</f>
        <v>0</v>
      </c>
      <c r="L192" s="53"/>
      <c r="M192" s="53">
        <f>SUMIFS(Histo!L:L,Histo!A:A,B192,Formules!G:G,D192)</f>
        <v>0</v>
      </c>
      <c r="N192" s="53"/>
      <c r="O192" s="183"/>
      <c r="P192" s="180"/>
      <c r="Q192" s="177"/>
    </row>
    <row r="193" spans="2:17" ht="14.4" thickBot="1" x14ac:dyDescent="0.3">
      <c r="B193" s="12">
        <v>44387</v>
      </c>
      <c r="C193" s="186"/>
      <c r="D193" s="35" t="s">
        <v>122</v>
      </c>
      <c r="E193" s="15">
        <f t="shared" ref="E193" si="399">SUM(E190:E192)</f>
        <v>0</v>
      </c>
      <c r="F193" s="15">
        <f t="shared" ref="F193" si="400">SUM(F190:F192)</f>
        <v>0</v>
      </c>
      <c r="G193" s="15">
        <f t="shared" ref="G193" si="401">SUM(G190:G192)</f>
        <v>0</v>
      </c>
      <c r="H193" s="53"/>
      <c r="I193" s="68">
        <f t="shared" ref="I193" si="402">SUM(I190:I192)</f>
        <v>0</v>
      </c>
      <c r="J193" s="58"/>
      <c r="K193" s="57">
        <f t="shared" ref="K193" si="403">SUM(K190:K192)</f>
        <v>0</v>
      </c>
      <c r="L193" s="58"/>
      <c r="M193" s="57">
        <f t="shared" ref="M193" si="404">SUM(M190:M192)</f>
        <v>0</v>
      </c>
      <c r="N193" s="53"/>
      <c r="O193" s="183"/>
      <c r="P193" s="181"/>
      <c r="Q193" s="178"/>
    </row>
    <row r="194" spans="2:17" ht="14.4" thickBot="1" x14ac:dyDescent="0.3">
      <c r="B194" s="12">
        <f t="shared" si="378"/>
        <v>44388</v>
      </c>
      <c r="C194" s="184">
        <v>44388</v>
      </c>
      <c r="D194" s="35">
        <v>20</v>
      </c>
      <c r="E194" s="15">
        <f>SUMIFS(Histo!F:F,Histo!A:A,B194,Formules!G:G,D194)</f>
        <v>0</v>
      </c>
      <c r="F194" s="14">
        <f t="shared" ref="F194:F196" si="405">E194/(1+(D194/100))</f>
        <v>0</v>
      </c>
      <c r="G194" s="51">
        <f t="shared" ref="G194:G196" si="406">E194-F194</f>
        <v>0</v>
      </c>
      <c r="H194" s="53"/>
      <c r="I194" s="67">
        <f>SUMIFS(Histo!K:K,Histo!A:A,B194,Formules!G:G,D194,Formules!K:K,"Herbergement")</f>
        <v>0</v>
      </c>
      <c r="J194" s="53"/>
      <c r="K194" s="53">
        <f>SUMIFS(Histo!F:F,Histo!A:A,B194,Formules!G:G,D194,Formules!K:K,"Vente")+SUMIFS(Histo!L:L,Histo!A:A,B194,Formules!G:G,D194,Formules!K:K,"Herbergement")</f>
        <v>0</v>
      </c>
      <c r="L194" s="53"/>
      <c r="M194" s="53">
        <f>SUMIFS(Histo!L:L,Histo!A:A,B194,Formules!G:G,D194)</f>
        <v>0</v>
      </c>
      <c r="N194" s="53"/>
      <c r="O194" s="182">
        <f>SUMIFS(Histo!F:F,Histo!A:A,C194,Histo!E:E,$O$4)</f>
        <v>0</v>
      </c>
      <c r="P194" s="179">
        <f>SUMIFS(Histo!F:F,Histo!A:A,C194,Histo!E:E,"Cash")</f>
        <v>0</v>
      </c>
      <c r="Q194" s="176">
        <f>SUMIFS(Histo!F:F,Histo!A:A,C194,Histo!E:E,"CV")</f>
        <v>0</v>
      </c>
    </row>
    <row r="195" spans="2:17" ht="14.4" thickBot="1" x14ac:dyDescent="0.3">
      <c r="B195" s="12">
        <f t="shared" si="381"/>
        <v>44388</v>
      </c>
      <c r="C195" s="185"/>
      <c r="D195" s="35">
        <v>10</v>
      </c>
      <c r="E195" s="15">
        <f>SUMIFS(Histo!F:F,Histo!A:A,B195,Formules!G:G,D195)</f>
        <v>0</v>
      </c>
      <c r="F195" s="14">
        <f t="shared" si="405"/>
        <v>0</v>
      </c>
      <c r="G195" s="51">
        <f t="shared" si="406"/>
        <v>0</v>
      </c>
      <c r="H195" s="53"/>
      <c r="I195" s="67">
        <f>SUMIFS(Histo!K:K,Histo!A:A,B195,Formules!G:G,D195,Formules!K:K,"Herbergement")</f>
        <v>0</v>
      </c>
      <c r="J195" s="53"/>
      <c r="K195" s="53">
        <f>SUMIFS(Histo!F:F,Histo!A:A,B195,Formules!G:G,D195,Formules!K:K,"Vente")+SUMIFS(Histo!L:L,Histo!A:A,B195,Formules!G:G,D195,Formules!K:K,"Herbergement")</f>
        <v>0</v>
      </c>
      <c r="L195" s="53"/>
      <c r="M195" s="53">
        <f>SUMIFS(Histo!L:L,Histo!A:A,B195,Formules!G:G,D195)</f>
        <v>0</v>
      </c>
      <c r="N195" s="53"/>
      <c r="O195" s="183"/>
      <c r="P195" s="180"/>
      <c r="Q195" s="177"/>
    </row>
    <row r="196" spans="2:17" ht="14.4" thickBot="1" x14ac:dyDescent="0.3">
      <c r="B196" s="12">
        <f t="shared" si="382"/>
        <v>44388</v>
      </c>
      <c r="C196" s="185"/>
      <c r="D196" s="35">
        <v>5.5</v>
      </c>
      <c r="E196" s="15">
        <f>SUMIFS(Histo!F:F,Histo!A:A,B196,Formules!G:G,D196)</f>
        <v>0</v>
      </c>
      <c r="F196" s="14">
        <f t="shared" si="405"/>
        <v>0</v>
      </c>
      <c r="G196" s="51">
        <f t="shared" si="406"/>
        <v>0</v>
      </c>
      <c r="H196" s="53"/>
      <c r="I196" s="67">
        <f>SUMIFS(Histo!K:K,Histo!A:A,B196,Formules!G:G,D196,Formules!K:K,"Herbergement")</f>
        <v>0</v>
      </c>
      <c r="J196" s="53"/>
      <c r="K196" s="53">
        <f>SUMIFS(Histo!F:F,Histo!A:A,B196,Formules!G:G,D196,Formules!K:K,"Vente")+SUMIFS(Histo!L:L,Histo!A:A,B196,Formules!G:G,D196,Formules!K:K,"Herbergement")</f>
        <v>0</v>
      </c>
      <c r="L196" s="53"/>
      <c r="M196" s="53">
        <f>SUMIFS(Histo!L:L,Histo!A:A,B196,Formules!G:G,D196)</f>
        <v>0</v>
      </c>
      <c r="N196" s="53"/>
      <c r="O196" s="183"/>
      <c r="P196" s="180"/>
      <c r="Q196" s="177"/>
    </row>
    <row r="197" spans="2:17" ht="14.4" thickBot="1" x14ac:dyDescent="0.3">
      <c r="B197" s="12">
        <v>44388</v>
      </c>
      <c r="C197" s="186"/>
      <c r="D197" s="35" t="s">
        <v>122</v>
      </c>
      <c r="E197" s="15">
        <f t="shared" ref="E197" si="407">SUM(E194:E196)</f>
        <v>0</v>
      </c>
      <c r="F197" s="15">
        <f t="shared" ref="F197" si="408">SUM(F194:F196)</f>
        <v>0</v>
      </c>
      <c r="G197" s="15">
        <f t="shared" ref="G197" si="409">SUM(G194:G196)</f>
        <v>0</v>
      </c>
      <c r="H197" s="53"/>
      <c r="I197" s="68">
        <f t="shared" ref="I197" si="410">SUM(I194:I196)</f>
        <v>0</v>
      </c>
      <c r="J197" s="58"/>
      <c r="K197" s="57">
        <f t="shared" ref="K197" si="411">SUM(K194:K196)</f>
        <v>0</v>
      </c>
      <c r="L197" s="58"/>
      <c r="M197" s="57">
        <f t="shared" ref="M197" si="412">SUM(M194:M196)</f>
        <v>0</v>
      </c>
      <c r="N197" s="53"/>
      <c r="O197" s="183"/>
      <c r="P197" s="181"/>
      <c r="Q197" s="178"/>
    </row>
    <row r="198" spans="2:17" ht="14.4" thickBot="1" x14ac:dyDescent="0.3">
      <c r="B198" s="12">
        <f t="shared" si="378"/>
        <v>44389</v>
      </c>
      <c r="C198" s="184">
        <v>44389</v>
      </c>
      <c r="D198" s="35">
        <v>20</v>
      </c>
      <c r="E198" s="15">
        <f>SUMIFS(Histo!F:F,Histo!A:A,B198,Formules!G:G,D198)</f>
        <v>0</v>
      </c>
      <c r="F198" s="14">
        <f t="shared" ref="F198:F200" si="413">E198/(1+(D198/100))</f>
        <v>0</v>
      </c>
      <c r="G198" s="51">
        <f t="shared" ref="G198:G200" si="414">E198-F198</f>
        <v>0</v>
      </c>
      <c r="H198" s="53"/>
      <c r="I198" s="67">
        <f>SUMIFS(Histo!K:K,Histo!A:A,B198,Formules!G:G,D198,Formules!K:K,"Herbergement")</f>
        <v>0</v>
      </c>
      <c r="J198" s="53"/>
      <c r="K198" s="53">
        <f>SUMIFS(Histo!F:F,Histo!A:A,B198,Formules!G:G,D198,Formules!K:K,"Vente")+SUMIFS(Histo!L:L,Histo!A:A,B198,Formules!G:G,D198,Formules!K:K,"Herbergement")</f>
        <v>0</v>
      </c>
      <c r="L198" s="53"/>
      <c r="M198" s="53">
        <f>SUMIFS(Histo!L:L,Histo!A:A,B198,Formules!G:G,D198)</f>
        <v>0</v>
      </c>
      <c r="N198" s="53"/>
      <c r="O198" s="182">
        <f>SUMIFS(Histo!F:F,Histo!A:A,C198,Histo!E:E,$O$4)</f>
        <v>0</v>
      </c>
      <c r="P198" s="179">
        <f>SUMIFS(Histo!F:F,Histo!A:A,C198,Histo!E:E,"Cash")</f>
        <v>0</v>
      </c>
      <c r="Q198" s="176">
        <f>SUMIFS(Histo!F:F,Histo!A:A,C198,Histo!E:E,"CV")</f>
        <v>0</v>
      </c>
    </row>
    <row r="199" spans="2:17" ht="14.4" thickBot="1" x14ac:dyDescent="0.3">
      <c r="B199" s="12">
        <f t="shared" si="381"/>
        <v>44389</v>
      </c>
      <c r="C199" s="185"/>
      <c r="D199" s="35">
        <v>10</v>
      </c>
      <c r="E199" s="15">
        <f>SUMIFS(Histo!F:F,Histo!A:A,B199,Formules!G:G,D199)</f>
        <v>0</v>
      </c>
      <c r="F199" s="14">
        <f t="shared" si="413"/>
        <v>0</v>
      </c>
      <c r="G199" s="51">
        <f t="shared" si="414"/>
        <v>0</v>
      </c>
      <c r="H199" s="53"/>
      <c r="I199" s="67">
        <f>SUMIFS(Histo!K:K,Histo!A:A,B199,Formules!G:G,D199,Formules!K:K,"Herbergement")</f>
        <v>0</v>
      </c>
      <c r="J199" s="53"/>
      <c r="K199" s="53">
        <f>SUMIFS(Histo!F:F,Histo!A:A,B199,Formules!G:G,D199,Formules!K:K,"Vente")+SUMIFS(Histo!L:L,Histo!A:A,B199,Formules!G:G,D199,Formules!K:K,"Herbergement")</f>
        <v>0</v>
      </c>
      <c r="L199" s="53"/>
      <c r="M199" s="53">
        <f>SUMIFS(Histo!L:L,Histo!A:A,B199,Formules!G:G,D199)</f>
        <v>0</v>
      </c>
      <c r="N199" s="53"/>
      <c r="O199" s="183"/>
      <c r="P199" s="180"/>
      <c r="Q199" s="177"/>
    </row>
    <row r="200" spans="2:17" ht="14.4" thickBot="1" x14ac:dyDescent="0.3">
      <c r="B200" s="12">
        <f t="shared" si="382"/>
        <v>44389</v>
      </c>
      <c r="C200" s="185"/>
      <c r="D200" s="35">
        <v>5.5</v>
      </c>
      <c r="E200" s="15">
        <f>SUMIFS(Histo!F:F,Histo!A:A,B200,Formules!G:G,D200)</f>
        <v>0</v>
      </c>
      <c r="F200" s="14">
        <f t="shared" si="413"/>
        <v>0</v>
      </c>
      <c r="G200" s="51">
        <f t="shared" si="414"/>
        <v>0</v>
      </c>
      <c r="H200" s="53"/>
      <c r="I200" s="67">
        <f>SUMIFS(Histo!K:K,Histo!A:A,B200,Formules!G:G,D200,Formules!K:K,"Herbergement")</f>
        <v>0</v>
      </c>
      <c r="J200" s="53"/>
      <c r="K200" s="53">
        <f>SUMIFS(Histo!F:F,Histo!A:A,B200,Formules!G:G,D200,Formules!K:K,"Vente")+SUMIFS(Histo!L:L,Histo!A:A,B200,Formules!G:G,D200,Formules!K:K,"Herbergement")</f>
        <v>0</v>
      </c>
      <c r="L200" s="53"/>
      <c r="M200" s="53">
        <f>SUMIFS(Histo!L:L,Histo!A:A,B200,Formules!G:G,D200)</f>
        <v>0</v>
      </c>
      <c r="N200" s="53"/>
      <c r="O200" s="183"/>
      <c r="P200" s="180"/>
      <c r="Q200" s="177"/>
    </row>
    <row r="201" spans="2:17" ht="14.4" thickBot="1" x14ac:dyDescent="0.3">
      <c r="B201" s="12">
        <v>44389</v>
      </c>
      <c r="C201" s="186"/>
      <c r="D201" s="35" t="s">
        <v>122</v>
      </c>
      <c r="E201" s="15">
        <f t="shared" ref="E201" si="415">SUM(E198:E200)</f>
        <v>0</v>
      </c>
      <c r="F201" s="15">
        <f t="shared" ref="F201" si="416">SUM(F198:F200)</f>
        <v>0</v>
      </c>
      <c r="G201" s="15">
        <f t="shared" ref="G201" si="417">SUM(G198:G200)</f>
        <v>0</v>
      </c>
      <c r="H201" s="53"/>
      <c r="I201" s="68">
        <f t="shared" ref="I201" si="418">SUM(I198:I200)</f>
        <v>0</v>
      </c>
      <c r="J201" s="58"/>
      <c r="K201" s="57">
        <f t="shared" ref="K201" si="419">SUM(K198:K200)</f>
        <v>0</v>
      </c>
      <c r="L201" s="58"/>
      <c r="M201" s="57">
        <f t="shared" ref="M201" si="420">SUM(M198:M200)</f>
        <v>0</v>
      </c>
      <c r="N201" s="53"/>
      <c r="O201" s="183"/>
      <c r="P201" s="181"/>
      <c r="Q201" s="178"/>
    </row>
    <row r="202" spans="2:17" ht="14.4" thickBot="1" x14ac:dyDescent="0.3">
      <c r="B202" s="12">
        <f t="shared" si="378"/>
        <v>44390</v>
      </c>
      <c r="C202" s="184">
        <v>44390</v>
      </c>
      <c r="D202" s="35">
        <v>20</v>
      </c>
      <c r="E202" s="15">
        <f>SUMIFS(Histo!F:F,Histo!A:A,B202,Formules!G:G,D202)</f>
        <v>0</v>
      </c>
      <c r="F202" s="14">
        <f t="shared" ref="F202:F204" si="421">E202/(1+(D202/100))</f>
        <v>0</v>
      </c>
      <c r="G202" s="51">
        <f t="shared" ref="G202:G204" si="422">E202-F202</f>
        <v>0</v>
      </c>
      <c r="H202" s="53"/>
      <c r="I202" s="67">
        <f>SUMIFS(Histo!K:K,Histo!A:A,B202,Formules!G:G,D202,Formules!K:K,"Herbergement")</f>
        <v>0</v>
      </c>
      <c r="J202" s="53"/>
      <c r="K202" s="53">
        <f>SUMIFS(Histo!F:F,Histo!A:A,B202,Formules!G:G,D202,Formules!K:K,"Vente")+SUMIFS(Histo!L:L,Histo!A:A,B202,Formules!G:G,D202,Formules!K:K,"Herbergement")</f>
        <v>0</v>
      </c>
      <c r="L202" s="53"/>
      <c r="M202" s="53">
        <f>SUMIFS(Histo!L:L,Histo!A:A,B202,Formules!G:G,D202)</f>
        <v>0</v>
      </c>
      <c r="N202" s="53"/>
      <c r="O202" s="182">
        <f>SUMIFS(Histo!F:F,Histo!A:A,C202,Histo!E:E,$O$4)</f>
        <v>0</v>
      </c>
      <c r="P202" s="179">
        <f>SUMIFS(Histo!F:F,Histo!A:A,C202,Histo!E:E,"Cash")</f>
        <v>0</v>
      </c>
      <c r="Q202" s="176">
        <f>SUMIFS(Histo!F:F,Histo!A:A,C202,Histo!E:E,"CV")</f>
        <v>0</v>
      </c>
    </row>
    <row r="203" spans="2:17" ht="14.4" thickBot="1" x14ac:dyDescent="0.3">
      <c r="B203" s="12">
        <f t="shared" si="381"/>
        <v>44390</v>
      </c>
      <c r="C203" s="185"/>
      <c r="D203" s="35">
        <v>10</v>
      </c>
      <c r="E203" s="15">
        <f>SUMIFS(Histo!F:F,Histo!A:A,B203,Formules!G:G,D203)</f>
        <v>0</v>
      </c>
      <c r="F203" s="14">
        <f t="shared" si="421"/>
        <v>0</v>
      </c>
      <c r="G203" s="51">
        <f t="shared" si="422"/>
        <v>0</v>
      </c>
      <c r="H203" s="53"/>
      <c r="I203" s="67">
        <f>SUMIFS(Histo!K:K,Histo!A:A,B203,Formules!G:G,D203,Formules!K:K,"Herbergement")</f>
        <v>0</v>
      </c>
      <c r="J203" s="53"/>
      <c r="K203" s="53">
        <f>SUMIFS(Histo!F:F,Histo!A:A,B203,Formules!G:G,D203,Formules!K:K,"Vente")+SUMIFS(Histo!L:L,Histo!A:A,B203,Formules!G:G,D203,Formules!K:K,"Herbergement")</f>
        <v>0</v>
      </c>
      <c r="L203" s="53"/>
      <c r="M203" s="53">
        <f>SUMIFS(Histo!L:L,Histo!A:A,B203,Formules!G:G,D203)</f>
        <v>0</v>
      </c>
      <c r="N203" s="53"/>
      <c r="O203" s="183"/>
      <c r="P203" s="180"/>
      <c r="Q203" s="177"/>
    </row>
    <row r="204" spans="2:17" ht="14.4" thickBot="1" x14ac:dyDescent="0.3">
      <c r="B204" s="12">
        <f t="shared" si="382"/>
        <v>44390</v>
      </c>
      <c r="C204" s="185"/>
      <c r="D204" s="35">
        <v>5.5</v>
      </c>
      <c r="E204" s="15">
        <f>SUMIFS(Histo!F:F,Histo!A:A,B204,Formules!G:G,D204)</f>
        <v>0</v>
      </c>
      <c r="F204" s="14">
        <f t="shared" si="421"/>
        <v>0</v>
      </c>
      <c r="G204" s="51">
        <f t="shared" si="422"/>
        <v>0</v>
      </c>
      <c r="H204" s="53"/>
      <c r="I204" s="67">
        <f>SUMIFS(Histo!K:K,Histo!A:A,B204,Formules!G:G,D204,Formules!K:K,"Herbergement")</f>
        <v>0</v>
      </c>
      <c r="J204" s="53"/>
      <c r="K204" s="53">
        <f>SUMIFS(Histo!F:F,Histo!A:A,B204,Formules!G:G,D204,Formules!K:K,"Vente")+SUMIFS(Histo!L:L,Histo!A:A,B204,Formules!G:G,D204,Formules!K:K,"Herbergement")</f>
        <v>0</v>
      </c>
      <c r="L204" s="53"/>
      <c r="M204" s="53">
        <f>SUMIFS(Histo!L:L,Histo!A:A,B204,Formules!G:G,D204)</f>
        <v>0</v>
      </c>
      <c r="N204" s="53"/>
      <c r="O204" s="183"/>
      <c r="P204" s="180"/>
      <c r="Q204" s="177"/>
    </row>
    <row r="205" spans="2:17" ht="14.4" thickBot="1" x14ac:dyDescent="0.3">
      <c r="B205" s="12">
        <v>44390</v>
      </c>
      <c r="C205" s="186"/>
      <c r="D205" s="35" t="s">
        <v>122</v>
      </c>
      <c r="E205" s="15">
        <f t="shared" ref="E205" si="423">SUM(E202:E204)</f>
        <v>0</v>
      </c>
      <c r="F205" s="15">
        <f t="shared" ref="F205" si="424">SUM(F202:F204)</f>
        <v>0</v>
      </c>
      <c r="G205" s="15">
        <f t="shared" ref="G205" si="425">SUM(G202:G204)</f>
        <v>0</v>
      </c>
      <c r="H205" s="53"/>
      <c r="I205" s="68">
        <f t="shared" ref="I205" si="426">SUM(I202:I204)</f>
        <v>0</v>
      </c>
      <c r="J205" s="58"/>
      <c r="K205" s="57">
        <f t="shared" ref="K205" si="427">SUM(K202:K204)</f>
        <v>0</v>
      </c>
      <c r="L205" s="58"/>
      <c r="M205" s="57">
        <f t="shared" ref="M205" si="428">SUM(M202:M204)</f>
        <v>0</v>
      </c>
      <c r="N205" s="53"/>
      <c r="O205" s="183"/>
      <c r="P205" s="181"/>
      <c r="Q205" s="178"/>
    </row>
    <row r="206" spans="2:17" ht="14.4" thickBot="1" x14ac:dyDescent="0.3">
      <c r="B206" s="12">
        <f t="shared" si="378"/>
        <v>44391</v>
      </c>
      <c r="C206" s="184">
        <v>44391</v>
      </c>
      <c r="D206" s="35">
        <v>20</v>
      </c>
      <c r="E206" s="15">
        <f>SUMIFS(Histo!F:F,Histo!A:A,B206,Formules!G:G,D206)</f>
        <v>0</v>
      </c>
      <c r="F206" s="14">
        <f t="shared" ref="F206:F208" si="429">E206/(1+(D206/100))</f>
        <v>0</v>
      </c>
      <c r="G206" s="51">
        <f t="shared" ref="G206:G208" si="430">E206-F206</f>
        <v>0</v>
      </c>
      <c r="H206" s="53"/>
      <c r="I206" s="67">
        <f>SUMIFS(Histo!K:K,Histo!A:A,B206,Formules!G:G,D206,Formules!K:K,"Herbergement")</f>
        <v>0</v>
      </c>
      <c r="J206" s="53"/>
      <c r="K206" s="53">
        <f>SUMIFS(Histo!F:F,Histo!A:A,B206,Formules!G:G,D206,Formules!K:K,"Vente")+SUMIFS(Histo!L:L,Histo!A:A,B206,Formules!G:G,D206,Formules!K:K,"Herbergement")</f>
        <v>0</v>
      </c>
      <c r="L206" s="53"/>
      <c r="M206" s="53">
        <f>SUMIFS(Histo!L:L,Histo!A:A,B206,Formules!G:G,D206)</f>
        <v>0</v>
      </c>
      <c r="N206" s="53"/>
      <c r="O206" s="182">
        <f>SUMIFS(Histo!F:F,Histo!A:A,C206,Histo!E:E,$O$4)</f>
        <v>0</v>
      </c>
      <c r="P206" s="179">
        <f>SUMIFS(Histo!F:F,Histo!A:A,C206,Histo!E:E,"Cash")</f>
        <v>0</v>
      </c>
      <c r="Q206" s="176">
        <f>SUMIFS(Histo!F:F,Histo!A:A,C206,Histo!E:E,"CV")</f>
        <v>0</v>
      </c>
    </row>
    <row r="207" spans="2:17" ht="14.4" thickBot="1" x14ac:dyDescent="0.3">
      <c r="B207" s="12">
        <f t="shared" si="381"/>
        <v>44391</v>
      </c>
      <c r="C207" s="185"/>
      <c r="D207" s="35">
        <v>10</v>
      </c>
      <c r="E207" s="15">
        <f>SUMIFS(Histo!F:F,Histo!A:A,B207,Formules!G:G,D207)</f>
        <v>0</v>
      </c>
      <c r="F207" s="14">
        <f t="shared" si="429"/>
        <v>0</v>
      </c>
      <c r="G207" s="51">
        <f t="shared" si="430"/>
        <v>0</v>
      </c>
      <c r="H207" s="53"/>
      <c r="I207" s="67">
        <f>SUMIFS(Histo!K:K,Histo!A:A,B207,Formules!G:G,D207,Formules!K:K,"Herbergement")</f>
        <v>0</v>
      </c>
      <c r="J207" s="53"/>
      <c r="K207" s="53">
        <f>SUMIFS(Histo!F:F,Histo!A:A,B207,Formules!G:G,D207,Formules!K:K,"Vente")+SUMIFS(Histo!L:L,Histo!A:A,B207,Formules!G:G,D207,Formules!K:K,"Herbergement")</f>
        <v>0</v>
      </c>
      <c r="L207" s="53"/>
      <c r="M207" s="53">
        <f>SUMIFS(Histo!L:L,Histo!A:A,B207,Formules!G:G,D207)</f>
        <v>0</v>
      </c>
      <c r="N207" s="53"/>
      <c r="O207" s="183"/>
      <c r="P207" s="180"/>
      <c r="Q207" s="177"/>
    </row>
    <row r="208" spans="2:17" ht="14.4" thickBot="1" x14ac:dyDescent="0.3">
      <c r="B208" s="12">
        <f t="shared" si="382"/>
        <v>44391</v>
      </c>
      <c r="C208" s="185"/>
      <c r="D208" s="35">
        <v>5.5</v>
      </c>
      <c r="E208" s="15">
        <f>SUMIFS(Histo!F:F,Histo!A:A,B208,Formules!G:G,D208)</f>
        <v>0</v>
      </c>
      <c r="F208" s="14">
        <f t="shared" si="429"/>
        <v>0</v>
      </c>
      <c r="G208" s="51">
        <f t="shared" si="430"/>
        <v>0</v>
      </c>
      <c r="H208" s="53"/>
      <c r="I208" s="67">
        <f>SUMIFS(Histo!K:K,Histo!A:A,B208,Formules!G:G,D208,Formules!K:K,"Herbergement")</f>
        <v>0</v>
      </c>
      <c r="J208" s="53"/>
      <c r="K208" s="53">
        <f>SUMIFS(Histo!F:F,Histo!A:A,B208,Formules!G:G,D208,Formules!K:K,"Vente")+SUMIFS(Histo!L:L,Histo!A:A,B208,Formules!G:G,D208,Formules!K:K,"Herbergement")</f>
        <v>0</v>
      </c>
      <c r="L208" s="53"/>
      <c r="M208" s="53">
        <f>SUMIFS(Histo!L:L,Histo!A:A,B208,Formules!G:G,D208)</f>
        <v>0</v>
      </c>
      <c r="N208" s="53"/>
      <c r="O208" s="183"/>
      <c r="P208" s="180"/>
      <c r="Q208" s="177"/>
    </row>
    <row r="209" spans="2:17" ht="14.4" thickBot="1" x14ac:dyDescent="0.3">
      <c r="B209" s="12">
        <v>44391</v>
      </c>
      <c r="C209" s="186"/>
      <c r="D209" s="35" t="s">
        <v>122</v>
      </c>
      <c r="E209" s="15">
        <f t="shared" ref="E209" si="431">SUM(E206:E208)</f>
        <v>0</v>
      </c>
      <c r="F209" s="15">
        <f t="shared" ref="F209" si="432">SUM(F206:F208)</f>
        <v>0</v>
      </c>
      <c r="G209" s="15">
        <f t="shared" ref="G209" si="433">SUM(G206:G208)</f>
        <v>0</v>
      </c>
      <c r="H209" s="53"/>
      <c r="I209" s="68">
        <f t="shared" ref="I209" si="434">SUM(I206:I208)</f>
        <v>0</v>
      </c>
      <c r="J209" s="58"/>
      <c r="K209" s="57">
        <f t="shared" ref="K209" si="435">SUM(K206:K208)</f>
        <v>0</v>
      </c>
      <c r="L209" s="58"/>
      <c r="M209" s="57">
        <f t="shared" ref="M209" si="436">SUM(M206:M208)</f>
        <v>0</v>
      </c>
      <c r="N209" s="53"/>
      <c r="O209" s="183"/>
      <c r="P209" s="181"/>
      <c r="Q209" s="178"/>
    </row>
    <row r="210" spans="2:17" ht="14.4" thickBot="1" x14ac:dyDescent="0.3">
      <c r="B210" s="12">
        <f t="shared" si="378"/>
        <v>44392</v>
      </c>
      <c r="C210" s="184">
        <v>44392</v>
      </c>
      <c r="D210" s="35">
        <v>20</v>
      </c>
      <c r="E210" s="15">
        <f>SUMIFS(Histo!F:F,Histo!A:A,B210,Formules!G:G,D210)</f>
        <v>0</v>
      </c>
      <c r="F210" s="14">
        <f t="shared" ref="F210:F212" si="437">E210/(1+(D210/100))</f>
        <v>0</v>
      </c>
      <c r="G210" s="51">
        <f t="shared" ref="G210:G212" si="438">E210-F210</f>
        <v>0</v>
      </c>
      <c r="H210" s="53"/>
      <c r="I210" s="67">
        <f>SUMIFS(Histo!K:K,Histo!A:A,B210,Formules!G:G,D210,Formules!K:K,"Herbergement")</f>
        <v>0</v>
      </c>
      <c r="J210" s="53"/>
      <c r="K210" s="53">
        <f>SUMIFS(Histo!F:F,Histo!A:A,B210,Formules!G:G,D210,Formules!K:K,"Vente")+SUMIFS(Histo!L:L,Histo!A:A,B210,Formules!G:G,D210,Formules!K:K,"Herbergement")</f>
        <v>0</v>
      </c>
      <c r="L210" s="53"/>
      <c r="M210" s="53">
        <f>SUMIFS(Histo!L:L,Histo!A:A,B210,Formules!G:G,D210)</f>
        <v>0</v>
      </c>
      <c r="N210" s="53"/>
      <c r="O210" s="182">
        <f>SUMIFS(Histo!F:F,Histo!A:A,C210,Histo!E:E,$O$4)</f>
        <v>0</v>
      </c>
      <c r="P210" s="179">
        <f>SUMIFS(Histo!F:F,Histo!A:A,C210,Histo!E:E,"Cash")</f>
        <v>0</v>
      </c>
      <c r="Q210" s="176">
        <f>SUMIFS(Histo!F:F,Histo!A:A,C210,Histo!E:E,"CV")</f>
        <v>0</v>
      </c>
    </row>
    <row r="211" spans="2:17" ht="14.4" thickBot="1" x14ac:dyDescent="0.3">
      <c r="B211" s="12">
        <f t="shared" si="381"/>
        <v>44392</v>
      </c>
      <c r="C211" s="185"/>
      <c r="D211" s="35">
        <v>10</v>
      </c>
      <c r="E211" s="15">
        <f>SUMIFS(Histo!F:F,Histo!A:A,B211,Formules!G:G,D211)</f>
        <v>0</v>
      </c>
      <c r="F211" s="14">
        <f t="shared" si="437"/>
        <v>0</v>
      </c>
      <c r="G211" s="51">
        <f t="shared" si="438"/>
        <v>0</v>
      </c>
      <c r="H211" s="53"/>
      <c r="I211" s="67">
        <f>SUMIFS(Histo!K:K,Histo!A:A,B211,Formules!G:G,D211,Formules!K:K,"Herbergement")</f>
        <v>0</v>
      </c>
      <c r="J211" s="53"/>
      <c r="K211" s="53">
        <f>SUMIFS(Histo!F:F,Histo!A:A,B211,Formules!G:G,D211,Formules!K:K,"Vente")+SUMIFS(Histo!L:L,Histo!A:A,B211,Formules!G:G,D211,Formules!K:K,"Herbergement")</f>
        <v>0</v>
      </c>
      <c r="L211" s="53"/>
      <c r="M211" s="53">
        <f>SUMIFS(Histo!L:L,Histo!A:A,B211,Formules!G:G,D211)</f>
        <v>0</v>
      </c>
      <c r="N211" s="53"/>
      <c r="O211" s="183"/>
      <c r="P211" s="180"/>
      <c r="Q211" s="177"/>
    </row>
    <row r="212" spans="2:17" ht="14.4" thickBot="1" x14ac:dyDescent="0.3">
      <c r="B212" s="12">
        <f t="shared" si="382"/>
        <v>44392</v>
      </c>
      <c r="C212" s="185"/>
      <c r="D212" s="35">
        <v>5.5</v>
      </c>
      <c r="E212" s="15">
        <f>SUMIFS(Histo!F:F,Histo!A:A,B212,Formules!G:G,D212)</f>
        <v>0</v>
      </c>
      <c r="F212" s="14">
        <f t="shared" si="437"/>
        <v>0</v>
      </c>
      <c r="G212" s="51">
        <f t="shared" si="438"/>
        <v>0</v>
      </c>
      <c r="H212" s="53"/>
      <c r="I212" s="67">
        <f>SUMIFS(Histo!K:K,Histo!A:A,B212,Formules!G:G,D212,Formules!K:K,"Herbergement")</f>
        <v>0</v>
      </c>
      <c r="J212" s="53"/>
      <c r="K212" s="53">
        <f>SUMIFS(Histo!F:F,Histo!A:A,B212,Formules!G:G,D212,Formules!K:K,"Vente")+SUMIFS(Histo!L:L,Histo!A:A,B212,Formules!G:G,D212,Formules!K:K,"Herbergement")</f>
        <v>0</v>
      </c>
      <c r="L212" s="53"/>
      <c r="M212" s="53">
        <f>SUMIFS(Histo!L:L,Histo!A:A,B212,Formules!G:G,D212)</f>
        <v>0</v>
      </c>
      <c r="N212" s="53"/>
      <c r="O212" s="183"/>
      <c r="P212" s="180"/>
      <c r="Q212" s="177"/>
    </row>
    <row r="213" spans="2:17" ht="14.4" thickBot="1" x14ac:dyDescent="0.3">
      <c r="B213" s="12">
        <v>44392</v>
      </c>
      <c r="C213" s="186"/>
      <c r="D213" s="35" t="s">
        <v>122</v>
      </c>
      <c r="E213" s="15">
        <f t="shared" ref="E213" si="439">SUM(E210:E212)</f>
        <v>0</v>
      </c>
      <c r="F213" s="15">
        <f t="shared" ref="F213" si="440">SUM(F210:F212)</f>
        <v>0</v>
      </c>
      <c r="G213" s="15">
        <f t="shared" ref="G213" si="441">SUM(G210:G212)</f>
        <v>0</v>
      </c>
      <c r="H213" s="53"/>
      <c r="I213" s="68">
        <f t="shared" ref="I213" si="442">SUM(I210:I212)</f>
        <v>0</v>
      </c>
      <c r="J213" s="58"/>
      <c r="K213" s="57">
        <f t="shared" ref="K213" si="443">SUM(K210:K212)</f>
        <v>0</v>
      </c>
      <c r="L213" s="58"/>
      <c r="M213" s="57">
        <f t="shared" ref="M213" si="444">SUM(M210:M212)</f>
        <v>0</v>
      </c>
      <c r="N213" s="53"/>
      <c r="O213" s="183"/>
      <c r="P213" s="181"/>
      <c r="Q213" s="178"/>
    </row>
    <row r="214" spans="2:17" ht="14.4" thickBot="1" x14ac:dyDescent="0.3">
      <c r="B214" s="12">
        <f t="shared" si="378"/>
        <v>44393</v>
      </c>
      <c r="C214" s="184">
        <v>44393</v>
      </c>
      <c r="D214" s="35">
        <v>20</v>
      </c>
      <c r="E214" s="15">
        <f>SUMIFS(Histo!F:F,Histo!A:A,B214,Formules!G:G,D214)</f>
        <v>0</v>
      </c>
      <c r="F214" s="14">
        <f t="shared" ref="F214:F216" si="445">E214/(1+(D214/100))</f>
        <v>0</v>
      </c>
      <c r="G214" s="51">
        <f t="shared" ref="G214:G216" si="446">E214-F214</f>
        <v>0</v>
      </c>
      <c r="H214" s="53"/>
      <c r="I214" s="67">
        <f>SUMIFS(Histo!K:K,Histo!A:A,B214,Formules!G:G,D214,Formules!K:K,"Herbergement")</f>
        <v>0</v>
      </c>
      <c r="J214" s="53"/>
      <c r="K214" s="53">
        <f>SUMIFS(Histo!F:F,Histo!A:A,B214,Formules!G:G,D214,Formules!K:K,"Vente")+SUMIFS(Histo!L:L,Histo!A:A,B214,Formules!G:G,D214,Formules!K:K,"Herbergement")</f>
        <v>0</v>
      </c>
      <c r="L214" s="53"/>
      <c r="M214" s="53">
        <f>SUMIFS(Histo!L:L,Histo!A:A,B214,Formules!G:G,D214)</f>
        <v>0</v>
      </c>
      <c r="N214" s="53"/>
      <c r="O214" s="182">
        <f>SUMIFS(Histo!F:F,Histo!A:A,C214,Histo!E:E,$O$4)</f>
        <v>0</v>
      </c>
      <c r="P214" s="179">
        <f>SUMIFS(Histo!F:F,Histo!A:A,C214,Histo!E:E,"Cash")</f>
        <v>0</v>
      </c>
      <c r="Q214" s="176">
        <f>SUMIFS(Histo!F:F,Histo!A:A,C214,Histo!E:E,"CV")</f>
        <v>0</v>
      </c>
    </row>
    <row r="215" spans="2:17" ht="14.4" thickBot="1" x14ac:dyDescent="0.3">
      <c r="B215" s="12">
        <f t="shared" si="381"/>
        <v>44393</v>
      </c>
      <c r="C215" s="185"/>
      <c r="D215" s="35">
        <v>10</v>
      </c>
      <c r="E215" s="15">
        <f>SUMIFS(Histo!F:F,Histo!A:A,B215,Formules!G:G,D215)</f>
        <v>0</v>
      </c>
      <c r="F215" s="14">
        <f t="shared" si="445"/>
        <v>0</v>
      </c>
      <c r="G215" s="51">
        <f t="shared" si="446"/>
        <v>0</v>
      </c>
      <c r="H215" s="53"/>
      <c r="I215" s="67">
        <f>SUMIFS(Histo!K:K,Histo!A:A,B215,Formules!G:G,D215,Formules!K:K,"Herbergement")</f>
        <v>0</v>
      </c>
      <c r="J215" s="53"/>
      <c r="K215" s="53">
        <f>SUMIFS(Histo!F:F,Histo!A:A,B215,Formules!G:G,D215,Formules!K:K,"Vente")+SUMIFS(Histo!L:L,Histo!A:A,B215,Formules!G:G,D215,Formules!K:K,"Herbergement")</f>
        <v>0</v>
      </c>
      <c r="L215" s="53"/>
      <c r="M215" s="53">
        <f>SUMIFS(Histo!L:L,Histo!A:A,B215,Formules!G:G,D215)</f>
        <v>0</v>
      </c>
      <c r="N215" s="53"/>
      <c r="O215" s="183"/>
      <c r="P215" s="180"/>
      <c r="Q215" s="177"/>
    </row>
    <row r="216" spans="2:17" ht="14.4" thickBot="1" x14ac:dyDescent="0.3">
      <c r="B216" s="12">
        <f t="shared" si="382"/>
        <v>44393</v>
      </c>
      <c r="C216" s="185"/>
      <c r="D216" s="35">
        <v>5.5</v>
      </c>
      <c r="E216" s="15">
        <f>SUMIFS(Histo!F:F,Histo!A:A,B216,Formules!G:G,D216)</f>
        <v>0</v>
      </c>
      <c r="F216" s="14">
        <f t="shared" si="445"/>
        <v>0</v>
      </c>
      <c r="G216" s="51">
        <f t="shared" si="446"/>
        <v>0</v>
      </c>
      <c r="H216" s="53"/>
      <c r="I216" s="67">
        <f>SUMIFS(Histo!K:K,Histo!A:A,B216,Formules!G:G,D216,Formules!K:K,"Herbergement")</f>
        <v>0</v>
      </c>
      <c r="J216" s="53"/>
      <c r="K216" s="53">
        <f>SUMIFS(Histo!F:F,Histo!A:A,B216,Formules!G:G,D216,Formules!K:K,"Vente")+SUMIFS(Histo!L:L,Histo!A:A,B216,Formules!G:G,D216,Formules!K:K,"Herbergement")</f>
        <v>0</v>
      </c>
      <c r="L216" s="53"/>
      <c r="M216" s="53">
        <f>SUMIFS(Histo!L:L,Histo!A:A,B216,Formules!G:G,D216)</f>
        <v>0</v>
      </c>
      <c r="N216" s="53"/>
      <c r="O216" s="183"/>
      <c r="P216" s="180"/>
      <c r="Q216" s="177"/>
    </row>
    <row r="217" spans="2:17" ht="14.4" thickBot="1" x14ac:dyDescent="0.3">
      <c r="B217" s="12">
        <v>44393</v>
      </c>
      <c r="C217" s="186"/>
      <c r="D217" s="35" t="s">
        <v>122</v>
      </c>
      <c r="E217" s="15">
        <f t="shared" ref="E217" si="447">SUM(E214:E216)</f>
        <v>0</v>
      </c>
      <c r="F217" s="15">
        <f t="shared" ref="F217" si="448">SUM(F214:F216)</f>
        <v>0</v>
      </c>
      <c r="G217" s="15">
        <f t="shared" ref="G217" si="449">SUM(G214:G216)</f>
        <v>0</v>
      </c>
      <c r="H217" s="53"/>
      <c r="I217" s="68">
        <f t="shared" ref="I217" si="450">SUM(I214:I216)</f>
        <v>0</v>
      </c>
      <c r="J217" s="58"/>
      <c r="K217" s="57">
        <f t="shared" ref="K217" si="451">SUM(K214:K216)</f>
        <v>0</v>
      </c>
      <c r="L217" s="58"/>
      <c r="M217" s="57">
        <f t="shared" ref="M217" si="452">SUM(M214:M216)</f>
        <v>0</v>
      </c>
      <c r="N217" s="53"/>
      <c r="O217" s="183"/>
      <c r="P217" s="181"/>
      <c r="Q217" s="178"/>
    </row>
    <row r="218" spans="2:17" ht="14.4" thickBot="1" x14ac:dyDescent="0.3">
      <c r="B218" s="12">
        <f t="shared" si="378"/>
        <v>44394</v>
      </c>
      <c r="C218" s="184">
        <v>44394</v>
      </c>
      <c r="D218" s="35">
        <v>20</v>
      </c>
      <c r="E218" s="15">
        <f>SUMIFS(Histo!F:F,Histo!A:A,B218,Formules!G:G,D218)</f>
        <v>0</v>
      </c>
      <c r="F218" s="14">
        <f t="shared" ref="F218:F220" si="453">E218/(1+(D218/100))</f>
        <v>0</v>
      </c>
      <c r="G218" s="51">
        <f t="shared" ref="G218:G220" si="454">E218-F218</f>
        <v>0</v>
      </c>
      <c r="H218" s="53"/>
      <c r="I218" s="67">
        <f>SUMIFS(Histo!K:K,Histo!A:A,B218,Formules!G:G,D218,Formules!K:K,"Herbergement")</f>
        <v>0</v>
      </c>
      <c r="J218" s="53"/>
      <c r="K218" s="53">
        <f>SUMIFS(Histo!F:F,Histo!A:A,B218,Formules!G:G,D218,Formules!K:K,"Vente")+SUMIFS(Histo!L:L,Histo!A:A,B218,Formules!G:G,D218,Formules!K:K,"Herbergement")</f>
        <v>0</v>
      </c>
      <c r="L218" s="53"/>
      <c r="M218" s="53">
        <f>SUMIFS(Histo!L:L,Histo!A:A,B218,Formules!G:G,D218)</f>
        <v>0</v>
      </c>
      <c r="N218" s="53"/>
      <c r="O218" s="182">
        <f>SUMIFS(Histo!F:F,Histo!A:A,C218,Histo!E:E,$O$4)</f>
        <v>0</v>
      </c>
      <c r="P218" s="179">
        <f>SUMIFS(Histo!F:F,Histo!A:A,C218,Histo!E:E,"Cash")</f>
        <v>0</v>
      </c>
      <c r="Q218" s="176">
        <f>SUMIFS(Histo!F:F,Histo!A:A,C218,Histo!E:E,"CV")</f>
        <v>0</v>
      </c>
    </row>
    <row r="219" spans="2:17" ht="14.4" thickBot="1" x14ac:dyDescent="0.3">
      <c r="B219" s="12">
        <f t="shared" si="381"/>
        <v>44394</v>
      </c>
      <c r="C219" s="185"/>
      <c r="D219" s="35">
        <v>10</v>
      </c>
      <c r="E219" s="15">
        <f>SUMIFS(Histo!F:F,Histo!A:A,B219,Formules!G:G,D219)</f>
        <v>0</v>
      </c>
      <c r="F219" s="14">
        <f t="shared" si="453"/>
        <v>0</v>
      </c>
      <c r="G219" s="51">
        <f t="shared" si="454"/>
        <v>0</v>
      </c>
      <c r="H219" s="53"/>
      <c r="I219" s="67">
        <f>SUMIFS(Histo!K:K,Histo!A:A,B219,Formules!G:G,D219,Formules!K:K,"Herbergement")</f>
        <v>0</v>
      </c>
      <c r="J219" s="53"/>
      <c r="K219" s="53">
        <f>SUMIFS(Histo!F:F,Histo!A:A,B219,Formules!G:G,D219,Formules!K:K,"Vente")+SUMIFS(Histo!L:L,Histo!A:A,B219,Formules!G:G,D219,Formules!K:K,"Herbergement")</f>
        <v>0</v>
      </c>
      <c r="L219" s="53"/>
      <c r="M219" s="53">
        <f>SUMIFS(Histo!L:L,Histo!A:A,B219,Formules!G:G,D219)</f>
        <v>0</v>
      </c>
      <c r="N219" s="53"/>
      <c r="O219" s="183"/>
      <c r="P219" s="180"/>
      <c r="Q219" s="177"/>
    </row>
    <row r="220" spans="2:17" ht="14.4" thickBot="1" x14ac:dyDescent="0.3">
      <c r="B220" s="12">
        <f t="shared" si="382"/>
        <v>44394</v>
      </c>
      <c r="C220" s="185"/>
      <c r="D220" s="35">
        <v>5.5</v>
      </c>
      <c r="E220" s="15">
        <f>SUMIFS(Histo!F:F,Histo!A:A,B220,Formules!G:G,D220)</f>
        <v>0</v>
      </c>
      <c r="F220" s="14">
        <f t="shared" si="453"/>
        <v>0</v>
      </c>
      <c r="G220" s="51">
        <f t="shared" si="454"/>
        <v>0</v>
      </c>
      <c r="H220" s="53"/>
      <c r="I220" s="67">
        <f>SUMIFS(Histo!K:K,Histo!A:A,B220,Formules!G:G,D220,Formules!K:K,"Herbergement")</f>
        <v>0</v>
      </c>
      <c r="J220" s="53"/>
      <c r="K220" s="53">
        <f>SUMIFS(Histo!F:F,Histo!A:A,B220,Formules!G:G,D220,Formules!K:K,"Vente")+SUMIFS(Histo!L:L,Histo!A:A,B220,Formules!G:G,D220,Formules!K:K,"Herbergement")</f>
        <v>0</v>
      </c>
      <c r="L220" s="53"/>
      <c r="M220" s="53">
        <f>SUMIFS(Histo!L:L,Histo!A:A,B220,Formules!G:G,D220)</f>
        <v>0</v>
      </c>
      <c r="N220" s="53"/>
      <c r="O220" s="183"/>
      <c r="P220" s="180"/>
      <c r="Q220" s="177"/>
    </row>
    <row r="221" spans="2:17" ht="14.4" thickBot="1" x14ac:dyDescent="0.3">
      <c r="B221" s="12">
        <v>44394</v>
      </c>
      <c r="C221" s="186"/>
      <c r="D221" s="35" t="s">
        <v>122</v>
      </c>
      <c r="E221" s="15">
        <f t="shared" ref="E221" si="455">SUM(E218:E220)</f>
        <v>0</v>
      </c>
      <c r="F221" s="15">
        <f t="shared" ref="F221" si="456">SUM(F218:F220)</f>
        <v>0</v>
      </c>
      <c r="G221" s="15">
        <f t="shared" ref="G221" si="457">SUM(G218:G220)</f>
        <v>0</v>
      </c>
      <c r="H221" s="53"/>
      <c r="I221" s="68">
        <f t="shared" ref="I221" si="458">SUM(I218:I220)</f>
        <v>0</v>
      </c>
      <c r="J221" s="58"/>
      <c r="K221" s="57">
        <f t="shared" ref="K221" si="459">SUM(K218:K220)</f>
        <v>0</v>
      </c>
      <c r="L221" s="58"/>
      <c r="M221" s="57">
        <f t="shared" ref="M221" si="460">SUM(M218:M220)</f>
        <v>0</v>
      </c>
      <c r="N221" s="53"/>
      <c r="O221" s="183"/>
      <c r="P221" s="181"/>
      <c r="Q221" s="178"/>
    </row>
    <row r="222" spans="2:17" ht="14.4" thickBot="1" x14ac:dyDescent="0.3">
      <c r="B222" s="12">
        <f t="shared" si="378"/>
        <v>44395</v>
      </c>
      <c r="C222" s="184">
        <v>44395</v>
      </c>
      <c r="D222" s="35">
        <v>20</v>
      </c>
      <c r="E222" s="15">
        <f>SUMIFS(Histo!F:F,Histo!A:A,B222,Formules!G:G,D222)</f>
        <v>0</v>
      </c>
      <c r="F222" s="14">
        <f t="shared" ref="F222:F224" si="461">E222/(1+(D222/100))</f>
        <v>0</v>
      </c>
      <c r="G222" s="51">
        <f t="shared" ref="G222:G224" si="462">E222-F222</f>
        <v>0</v>
      </c>
      <c r="H222" s="53"/>
      <c r="I222" s="67">
        <f>SUMIFS(Histo!K:K,Histo!A:A,B222,Formules!G:G,D222,Formules!K:K,"Herbergement")</f>
        <v>0</v>
      </c>
      <c r="J222" s="53"/>
      <c r="K222" s="53">
        <f>SUMIFS(Histo!F:F,Histo!A:A,B222,Formules!G:G,D222,Formules!K:K,"Vente")+SUMIFS(Histo!L:L,Histo!A:A,B222,Formules!G:G,D222,Formules!K:K,"Herbergement")</f>
        <v>0</v>
      </c>
      <c r="L222" s="53"/>
      <c r="M222" s="53">
        <f>SUMIFS(Histo!L:L,Histo!A:A,B222,Formules!G:G,D222)</f>
        <v>0</v>
      </c>
      <c r="N222" s="53"/>
      <c r="O222" s="182">
        <f>SUMIFS(Histo!F:F,Histo!A:A,C222,Histo!E:E,$O$4)</f>
        <v>0</v>
      </c>
      <c r="P222" s="179">
        <f>SUMIFS(Histo!F:F,Histo!A:A,C222,Histo!E:E,"Cash")</f>
        <v>0</v>
      </c>
      <c r="Q222" s="176">
        <f>SUMIFS(Histo!F:F,Histo!A:A,C222,Histo!E:E,"CV")</f>
        <v>0</v>
      </c>
    </row>
    <row r="223" spans="2:17" ht="14.4" thickBot="1" x14ac:dyDescent="0.3">
      <c r="B223" s="12">
        <f t="shared" si="381"/>
        <v>44395</v>
      </c>
      <c r="C223" s="185"/>
      <c r="D223" s="35">
        <v>10</v>
      </c>
      <c r="E223" s="15">
        <f>SUMIFS(Histo!F:F,Histo!A:A,B223,Formules!G:G,D223)</f>
        <v>0</v>
      </c>
      <c r="F223" s="14">
        <f t="shared" si="461"/>
        <v>0</v>
      </c>
      <c r="G223" s="51">
        <f t="shared" si="462"/>
        <v>0</v>
      </c>
      <c r="H223" s="53"/>
      <c r="I223" s="67">
        <f>SUMIFS(Histo!K:K,Histo!A:A,B223,Formules!G:G,D223,Formules!K:K,"Herbergement")</f>
        <v>0</v>
      </c>
      <c r="J223" s="53"/>
      <c r="K223" s="53">
        <f>SUMIFS(Histo!F:F,Histo!A:A,B223,Formules!G:G,D223,Formules!K:K,"Vente")+SUMIFS(Histo!L:L,Histo!A:A,B223,Formules!G:G,D223,Formules!K:K,"Herbergement")</f>
        <v>0</v>
      </c>
      <c r="L223" s="53"/>
      <c r="M223" s="53">
        <f>SUMIFS(Histo!L:L,Histo!A:A,B223,Formules!G:G,D223)</f>
        <v>0</v>
      </c>
      <c r="N223" s="53"/>
      <c r="O223" s="183"/>
      <c r="P223" s="180"/>
      <c r="Q223" s="177"/>
    </row>
    <row r="224" spans="2:17" ht="14.4" thickBot="1" x14ac:dyDescent="0.3">
      <c r="B224" s="12">
        <f t="shared" si="382"/>
        <v>44395</v>
      </c>
      <c r="C224" s="185"/>
      <c r="D224" s="35">
        <v>5.5</v>
      </c>
      <c r="E224" s="15">
        <f>SUMIFS(Histo!F:F,Histo!A:A,B224,Formules!G:G,D224)</f>
        <v>0</v>
      </c>
      <c r="F224" s="14">
        <f t="shared" si="461"/>
        <v>0</v>
      </c>
      <c r="G224" s="51">
        <f t="shared" si="462"/>
        <v>0</v>
      </c>
      <c r="H224" s="53"/>
      <c r="I224" s="67">
        <f>SUMIFS(Histo!K:K,Histo!A:A,B224,Formules!G:G,D224,Formules!K:K,"Herbergement")</f>
        <v>0</v>
      </c>
      <c r="J224" s="53"/>
      <c r="K224" s="53">
        <f>SUMIFS(Histo!F:F,Histo!A:A,B224,Formules!G:G,D224,Formules!K:K,"Vente")+SUMIFS(Histo!L:L,Histo!A:A,B224,Formules!G:G,D224,Formules!K:K,"Herbergement")</f>
        <v>0</v>
      </c>
      <c r="L224" s="53"/>
      <c r="M224" s="53">
        <f>SUMIFS(Histo!L:L,Histo!A:A,B224,Formules!G:G,D224)</f>
        <v>0</v>
      </c>
      <c r="N224" s="53"/>
      <c r="O224" s="183"/>
      <c r="P224" s="180"/>
      <c r="Q224" s="177"/>
    </row>
    <row r="225" spans="2:17" ht="14.4" thickBot="1" x14ac:dyDescent="0.3">
      <c r="B225" s="12">
        <v>44395</v>
      </c>
      <c r="C225" s="186"/>
      <c r="D225" s="35" t="s">
        <v>122</v>
      </c>
      <c r="E225" s="15">
        <f t="shared" ref="E225" si="463">SUM(E222:E224)</f>
        <v>0</v>
      </c>
      <c r="F225" s="15">
        <f t="shared" ref="F225" si="464">SUM(F222:F224)</f>
        <v>0</v>
      </c>
      <c r="G225" s="15">
        <f t="shared" ref="G225" si="465">SUM(G222:G224)</f>
        <v>0</v>
      </c>
      <c r="H225" s="53"/>
      <c r="I225" s="68">
        <f t="shared" ref="I225" si="466">SUM(I222:I224)</f>
        <v>0</v>
      </c>
      <c r="J225" s="58"/>
      <c r="K225" s="57">
        <f t="shared" ref="K225" si="467">SUM(K222:K224)</f>
        <v>0</v>
      </c>
      <c r="L225" s="58"/>
      <c r="M225" s="57">
        <f t="shared" ref="M225" si="468">SUM(M222:M224)</f>
        <v>0</v>
      </c>
      <c r="N225" s="53"/>
      <c r="O225" s="183"/>
      <c r="P225" s="181"/>
      <c r="Q225" s="178"/>
    </row>
    <row r="226" spans="2:17" ht="14.4" thickBot="1" x14ac:dyDescent="0.3">
      <c r="B226" s="12">
        <f t="shared" si="378"/>
        <v>44396</v>
      </c>
      <c r="C226" s="184">
        <v>44396</v>
      </c>
      <c r="D226" s="35">
        <v>20</v>
      </c>
      <c r="E226" s="15">
        <f>SUMIFS(Histo!F:F,Histo!A:A,B226,Formules!G:G,D226)</f>
        <v>0</v>
      </c>
      <c r="F226" s="14">
        <f t="shared" ref="F226:F228" si="469">E226/(1+(D226/100))</f>
        <v>0</v>
      </c>
      <c r="G226" s="51">
        <f t="shared" ref="G226:G228" si="470">E226-F226</f>
        <v>0</v>
      </c>
      <c r="H226" s="53"/>
      <c r="I226" s="67">
        <f>SUMIFS(Histo!K:K,Histo!A:A,B226,Formules!G:G,D226,Formules!K:K,"Herbergement")</f>
        <v>0</v>
      </c>
      <c r="J226" s="53"/>
      <c r="K226" s="53">
        <f>SUMIFS(Histo!F:F,Histo!A:A,B226,Formules!G:G,D226,Formules!K:K,"Vente")+SUMIFS(Histo!L:L,Histo!A:A,B226,Formules!G:G,D226,Formules!K:K,"Herbergement")</f>
        <v>0</v>
      </c>
      <c r="L226" s="53"/>
      <c r="M226" s="53">
        <f>SUMIFS(Histo!L:L,Histo!A:A,B226,Formules!G:G,D226)</f>
        <v>0</v>
      </c>
      <c r="N226" s="53"/>
      <c r="O226" s="182">
        <f>SUMIFS(Histo!F:F,Histo!A:A,C226,Histo!E:E,$O$4)</f>
        <v>0</v>
      </c>
      <c r="P226" s="179">
        <f>SUMIFS(Histo!F:F,Histo!A:A,C226,Histo!E:E,"Cash")</f>
        <v>0</v>
      </c>
      <c r="Q226" s="176">
        <f>SUMIFS(Histo!F:F,Histo!A:A,C226,Histo!E:E,"CV")</f>
        <v>0</v>
      </c>
    </row>
    <row r="227" spans="2:17" ht="14.4" thickBot="1" x14ac:dyDescent="0.3">
      <c r="B227" s="12">
        <f t="shared" si="381"/>
        <v>44396</v>
      </c>
      <c r="C227" s="185"/>
      <c r="D227" s="35">
        <v>10</v>
      </c>
      <c r="E227" s="15">
        <f>SUMIFS(Histo!F:F,Histo!A:A,B227,Formules!G:G,D227)</f>
        <v>0</v>
      </c>
      <c r="F227" s="14">
        <f t="shared" si="469"/>
        <v>0</v>
      </c>
      <c r="G227" s="51">
        <f t="shared" si="470"/>
        <v>0</v>
      </c>
      <c r="H227" s="53"/>
      <c r="I227" s="67">
        <f>SUMIFS(Histo!K:K,Histo!A:A,B227,Formules!G:G,D227,Formules!K:K,"Herbergement")</f>
        <v>0</v>
      </c>
      <c r="J227" s="53"/>
      <c r="K227" s="53">
        <f>SUMIFS(Histo!F:F,Histo!A:A,B227,Formules!G:G,D227,Formules!K:K,"Vente")+SUMIFS(Histo!L:L,Histo!A:A,B227,Formules!G:G,D227,Formules!K:K,"Herbergement")</f>
        <v>0</v>
      </c>
      <c r="L227" s="53"/>
      <c r="M227" s="53">
        <f>SUMIFS(Histo!L:L,Histo!A:A,B227,Formules!G:G,D227)</f>
        <v>0</v>
      </c>
      <c r="N227" s="53"/>
      <c r="O227" s="183"/>
      <c r="P227" s="180"/>
      <c r="Q227" s="177"/>
    </row>
    <row r="228" spans="2:17" ht="14.4" thickBot="1" x14ac:dyDescent="0.3">
      <c r="B228" s="12">
        <f t="shared" si="382"/>
        <v>44396</v>
      </c>
      <c r="C228" s="185"/>
      <c r="D228" s="35">
        <v>5.5</v>
      </c>
      <c r="E228" s="15">
        <f>SUMIFS(Histo!F:F,Histo!A:A,B228,Formules!G:G,D228)</f>
        <v>0</v>
      </c>
      <c r="F228" s="14">
        <f t="shared" si="469"/>
        <v>0</v>
      </c>
      <c r="G228" s="51">
        <f t="shared" si="470"/>
        <v>0</v>
      </c>
      <c r="H228" s="53"/>
      <c r="I228" s="67">
        <f>SUMIFS(Histo!K:K,Histo!A:A,B228,Formules!G:G,D228,Formules!K:K,"Herbergement")</f>
        <v>0</v>
      </c>
      <c r="J228" s="53"/>
      <c r="K228" s="53">
        <f>SUMIFS(Histo!F:F,Histo!A:A,B228,Formules!G:G,D228,Formules!K:K,"Vente")+SUMIFS(Histo!L:L,Histo!A:A,B228,Formules!G:G,D228,Formules!K:K,"Herbergement")</f>
        <v>0</v>
      </c>
      <c r="L228" s="53"/>
      <c r="M228" s="53">
        <f>SUMIFS(Histo!L:L,Histo!A:A,B228,Formules!G:G,D228)</f>
        <v>0</v>
      </c>
      <c r="N228" s="53"/>
      <c r="O228" s="183"/>
      <c r="P228" s="180"/>
      <c r="Q228" s="177"/>
    </row>
    <row r="229" spans="2:17" ht="14.4" thickBot="1" x14ac:dyDescent="0.3">
      <c r="B229" s="12">
        <v>44396</v>
      </c>
      <c r="C229" s="186"/>
      <c r="D229" s="35" t="s">
        <v>122</v>
      </c>
      <c r="E229" s="15">
        <f t="shared" ref="E229" si="471">SUM(E226:E228)</f>
        <v>0</v>
      </c>
      <c r="F229" s="15">
        <f t="shared" ref="F229" si="472">SUM(F226:F228)</f>
        <v>0</v>
      </c>
      <c r="G229" s="15">
        <f t="shared" ref="G229" si="473">SUM(G226:G228)</f>
        <v>0</v>
      </c>
      <c r="H229" s="53"/>
      <c r="I229" s="68">
        <f t="shared" ref="I229" si="474">SUM(I226:I228)</f>
        <v>0</v>
      </c>
      <c r="J229" s="58"/>
      <c r="K229" s="57">
        <f t="shared" ref="K229" si="475">SUM(K226:K228)</f>
        <v>0</v>
      </c>
      <c r="L229" s="58"/>
      <c r="M229" s="57">
        <f t="shared" ref="M229" si="476">SUM(M226:M228)</f>
        <v>0</v>
      </c>
      <c r="N229" s="53"/>
      <c r="O229" s="183"/>
      <c r="P229" s="181"/>
      <c r="Q229" s="178"/>
    </row>
    <row r="230" spans="2:17" ht="14.4" thickBot="1" x14ac:dyDescent="0.3">
      <c r="B230" s="12">
        <f t="shared" si="378"/>
        <v>44397</v>
      </c>
      <c r="C230" s="184">
        <v>44397</v>
      </c>
      <c r="D230" s="35">
        <v>20</v>
      </c>
      <c r="E230" s="15">
        <f>SUMIFS(Histo!F:F,Histo!A:A,B230,Formules!G:G,D230)</f>
        <v>0</v>
      </c>
      <c r="F230" s="14">
        <f t="shared" ref="F230:F232" si="477">E230/(1+(D230/100))</f>
        <v>0</v>
      </c>
      <c r="G230" s="51">
        <f t="shared" ref="G230:G232" si="478">E230-F230</f>
        <v>0</v>
      </c>
      <c r="H230" s="53"/>
      <c r="I230" s="67">
        <f>SUMIFS(Histo!K:K,Histo!A:A,B230,Formules!G:G,D230,Formules!K:K,"Herbergement")</f>
        <v>0</v>
      </c>
      <c r="J230" s="53"/>
      <c r="K230" s="53">
        <f>SUMIFS(Histo!F:F,Histo!A:A,B230,Formules!G:G,D230,Formules!K:K,"Vente")+SUMIFS(Histo!L:L,Histo!A:A,B230,Formules!G:G,D230,Formules!K:K,"Herbergement")</f>
        <v>0</v>
      </c>
      <c r="L230" s="53"/>
      <c r="M230" s="53">
        <f>SUMIFS(Histo!L:L,Histo!A:A,B230,Formules!G:G,D230)</f>
        <v>0</v>
      </c>
      <c r="N230" s="53"/>
      <c r="O230" s="182">
        <f>SUMIFS(Histo!F:F,Histo!A:A,C230,Histo!E:E,$O$4)</f>
        <v>0</v>
      </c>
      <c r="P230" s="179">
        <f>SUMIFS(Histo!F:F,Histo!A:A,C230,Histo!E:E,"Cash")</f>
        <v>0</v>
      </c>
      <c r="Q230" s="176">
        <f>SUMIFS(Histo!F:F,Histo!A:A,C230,Histo!E:E,"CV")</f>
        <v>0</v>
      </c>
    </row>
    <row r="231" spans="2:17" ht="14.4" thickBot="1" x14ac:dyDescent="0.3">
      <c r="B231" s="12">
        <f t="shared" si="381"/>
        <v>44397</v>
      </c>
      <c r="C231" s="185"/>
      <c r="D231" s="35">
        <v>10</v>
      </c>
      <c r="E231" s="15">
        <f>SUMIFS(Histo!F:F,Histo!A:A,B231,Formules!G:G,D231)</f>
        <v>0</v>
      </c>
      <c r="F231" s="14">
        <f t="shared" si="477"/>
        <v>0</v>
      </c>
      <c r="G231" s="51">
        <f t="shared" si="478"/>
        <v>0</v>
      </c>
      <c r="H231" s="53"/>
      <c r="I231" s="67">
        <f>SUMIFS(Histo!K:K,Histo!A:A,B231,Formules!G:G,D231,Formules!K:K,"Herbergement")</f>
        <v>0</v>
      </c>
      <c r="J231" s="53"/>
      <c r="K231" s="53">
        <f>SUMIFS(Histo!F:F,Histo!A:A,B231,Formules!G:G,D231,Formules!K:K,"Vente")+SUMIFS(Histo!L:L,Histo!A:A,B231,Formules!G:G,D231,Formules!K:K,"Herbergement")</f>
        <v>0</v>
      </c>
      <c r="L231" s="53"/>
      <c r="M231" s="53">
        <f>SUMIFS(Histo!L:L,Histo!A:A,B231,Formules!G:G,D231)</f>
        <v>0</v>
      </c>
      <c r="N231" s="53"/>
      <c r="O231" s="183"/>
      <c r="P231" s="180"/>
      <c r="Q231" s="177"/>
    </row>
    <row r="232" spans="2:17" ht="14.4" thickBot="1" x14ac:dyDescent="0.3">
      <c r="B232" s="12">
        <f t="shared" si="382"/>
        <v>44397</v>
      </c>
      <c r="C232" s="185"/>
      <c r="D232" s="35">
        <v>5.5</v>
      </c>
      <c r="E232" s="15">
        <f>SUMIFS(Histo!F:F,Histo!A:A,B232,Formules!G:G,D232)</f>
        <v>0</v>
      </c>
      <c r="F232" s="14">
        <f t="shared" si="477"/>
        <v>0</v>
      </c>
      <c r="G232" s="51">
        <f t="shared" si="478"/>
        <v>0</v>
      </c>
      <c r="H232" s="53"/>
      <c r="I232" s="67">
        <f>SUMIFS(Histo!K:K,Histo!A:A,B232,Formules!G:G,D232,Formules!K:K,"Herbergement")</f>
        <v>0</v>
      </c>
      <c r="J232" s="53"/>
      <c r="K232" s="53">
        <f>SUMIFS(Histo!F:F,Histo!A:A,B232,Formules!G:G,D232,Formules!K:K,"Vente")+SUMIFS(Histo!L:L,Histo!A:A,B232,Formules!G:G,D232,Formules!K:K,"Herbergement")</f>
        <v>0</v>
      </c>
      <c r="L232" s="53"/>
      <c r="M232" s="53">
        <f>SUMIFS(Histo!L:L,Histo!A:A,B232,Formules!G:G,D232)</f>
        <v>0</v>
      </c>
      <c r="N232" s="53"/>
      <c r="O232" s="183"/>
      <c r="P232" s="180"/>
      <c r="Q232" s="177"/>
    </row>
    <row r="233" spans="2:17" ht="14.4" thickBot="1" x14ac:dyDescent="0.3">
      <c r="B233" s="12">
        <v>44397</v>
      </c>
      <c r="C233" s="186"/>
      <c r="D233" s="35" t="s">
        <v>122</v>
      </c>
      <c r="E233" s="15">
        <f t="shared" ref="E233" si="479">SUM(E230:E232)</f>
        <v>0</v>
      </c>
      <c r="F233" s="15">
        <f t="shared" ref="F233" si="480">SUM(F230:F232)</f>
        <v>0</v>
      </c>
      <c r="G233" s="15">
        <f t="shared" ref="G233" si="481">SUM(G230:G232)</f>
        <v>0</v>
      </c>
      <c r="H233" s="53"/>
      <c r="I233" s="68">
        <f t="shared" ref="I233" si="482">SUM(I230:I232)</f>
        <v>0</v>
      </c>
      <c r="J233" s="58"/>
      <c r="K233" s="57">
        <f t="shared" ref="K233" si="483">SUM(K230:K232)</f>
        <v>0</v>
      </c>
      <c r="L233" s="58"/>
      <c r="M233" s="57">
        <f t="shared" ref="M233" si="484">SUM(M230:M232)</f>
        <v>0</v>
      </c>
      <c r="N233" s="53"/>
      <c r="O233" s="183"/>
      <c r="P233" s="181"/>
      <c r="Q233" s="178"/>
    </row>
    <row r="234" spans="2:17" ht="14.4" thickBot="1" x14ac:dyDescent="0.3">
      <c r="B234" s="12">
        <f t="shared" si="378"/>
        <v>44398</v>
      </c>
      <c r="C234" s="184">
        <v>44398</v>
      </c>
      <c r="D234" s="35">
        <v>20</v>
      </c>
      <c r="E234" s="15">
        <f>SUMIFS(Histo!F:F,Histo!A:A,B234,Formules!G:G,D234)</f>
        <v>0</v>
      </c>
      <c r="F234" s="14">
        <f t="shared" ref="F234:F236" si="485">E234/(1+(D234/100))</f>
        <v>0</v>
      </c>
      <c r="G234" s="51">
        <f t="shared" ref="G234:G236" si="486">E234-F234</f>
        <v>0</v>
      </c>
      <c r="H234" s="53"/>
      <c r="I234" s="67">
        <f>SUMIFS(Histo!K:K,Histo!A:A,B234,Formules!G:G,D234,Formules!K:K,"Herbergement")</f>
        <v>0</v>
      </c>
      <c r="J234" s="53"/>
      <c r="K234" s="53">
        <f>SUMIFS(Histo!F:F,Histo!A:A,B234,Formules!G:G,D234,Formules!K:K,"Vente")+SUMIFS(Histo!L:L,Histo!A:A,B234,Formules!G:G,D234,Formules!K:K,"Herbergement")</f>
        <v>0</v>
      </c>
      <c r="L234" s="53"/>
      <c r="M234" s="53">
        <f>SUMIFS(Histo!L:L,Histo!A:A,B234,Formules!G:G,D234)</f>
        <v>0</v>
      </c>
      <c r="N234" s="53"/>
      <c r="O234" s="182">
        <f>SUMIFS(Histo!F:F,Histo!A:A,C234,Histo!E:E,$O$4)</f>
        <v>0</v>
      </c>
      <c r="P234" s="179">
        <f>SUMIFS(Histo!F:F,Histo!A:A,C234,Histo!E:E,"Cash")</f>
        <v>0</v>
      </c>
      <c r="Q234" s="176">
        <f>SUMIFS(Histo!F:F,Histo!A:A,C234,Histo!E:E,"CV")</f>
        <v>0</v>
      </c>
    </row>
    <row r="235" spans="2:17" ht="14.4" thickBot="1" x14ac:dyDescent="0.3">
      <c r="B235" s="12">
        <f t="shared" si="381"/>
        <v>44398</v>
      </c>
      <c r="C235" s="185"/>
      <c r="D235" s="35">
        <v>10</v>
      </c>
      <c r="E235" s="15">
        <f>SUMIFS(Histo!F:F,Histo!A:A,B235,Formules!G:G,D235)</f>
        <v>0</v>
      </c>
      <c r="F235" s="14">
        <f t="shared" si="485"/>
        <v>0</v>
      </c>
      <c r="G235" s="51">
        <f t="shared" si="486"/>
        <v>0</v>
      </c>
      <c r="H235" s="53"/>
      <c r="I235" s="67">
        <f>SUMIFS(Histo!K:K,Histo!A:A,B235,Formules!G:G,D235,Formules!K:K,"Herbergement")</f>
        <v>0</v>
      </c>
      <c r="J235" s="53"/>
      <c r="K235" s="53">
        <f>SUMIFS(Histo!F:F,Histo!A:A,B235,Formules!G:G,D235,Formules!K:K,"Vente")+SUMIFS(Histo!L:L,Histo!A:A,B235,Formules!G:G,D235,Formules!K:K,"Herbergement")</f>
        <v>0</v>
      </c>
      <c r="L235" s="53"/>
      <c r="M235" s="53">
        <f>SUMIFS(Histo!L:L,Histo!A:A,B235,Formules!G:G,D235)</f>
        <v>0</v>
      </c>
      <c r="N235" s="53"/>
      <c r="O235" s="183"/>
      <c r="P235" s="180"/>
      <c r="Q235" s="177"/>
    </row>
    <row r="236" spans="2:17" ht="14.4" thickBot="1" x14ac:dyDescent="0.3">
      <c r="B236" s="12">
        <f t="shared" si="382"/>
        <v>44398</v>
      </c>
      <c r="C236" s="185"/>
      <c r="D236" s="35">
        <v>5.5</v>
      </c>
      <c r="E236" s="15">
        <f>SUMIFS(Histo!F:F,Histo!A:A,B236,Formules!G:G,D236)</f>
        <v>0</v>
      </c>
      <c r="F236" s="14">
        <f t="shared" si="485"/>
        <v>0</v>
      </c>
      <c r="G236" s="51">
        <f t="shared" si="486"/>
        <v>0</v>
      </c>
      <c r="H236" s="53"/>
      <c r="I236" s="67">
        <f>SUMIFS(Histo!K:K,Histo!A:A,B236,Formules!G:G,D236,Formules!K:K,"Herbergement")</f>
        <v>0</v>
      </c>
      <c r="J236" s="53"/>
      <c r="K236" s="53">
        <f>SUMIFS(Histo!F:F,Histo!A:A,B236,Formules!G:G,D236,Formules!K:K,"Vente")+SUMIFS(Histo!L:L,Histo!A:A,B236,Formules!G:G,D236,Formules!K:K,"Herbergement")</f>
        <v>0</v>
      </c>
      <c r="L236" s="53"/>
      <c r="M236" s="53">
        <f>SUMIFS(Histo!L:L,Histo!A:A,B236,Formules!G:G,D236)</f>
        <v>0</v>
      </c>
      <c r="N236" s="53"/>
      <c r="O236" s="183"/>
      <c r="P236" s="180"/>
      <c r="Q236" s="177"/>
    </row>
    <row r="237" spans="2:17" ht="14.4" thickBot="1" x14ac:dyDescent="0.3">
      <c r="B237" s="12">
        <v>44398</v>
      </c>
      <c r="C237" s="186"/>
      <c r="D237" s="35" t="s">
        <v>122</v>
      </c>
      <c r="E237" s="15">
        <f t="shared" ref="E237" si="487">SUM(E234:E236)</f>
        <v>0</v>
      </c>
      <c r="F237" s="15">
        <f t="shared" ref="F237" si="488">SUM(F234:F236)</f>
        <v>0</v>
      </c>
      <c r="G237" s="15">
        <f t="shared" ref="G237" si="489">SUM(G234:G236)</f>
        <v>0</v>
      </c>
      <c r="H237" s="53"/>
      <c r="I237" s="68">
        <f t="shared" ref="I237" si="490">SUM(I234:I236)</f>
        <v>0</v>
      </c>
      <c r="J237" s="58"/>
      <c r="K237" s="57">
        <f t="shared" ref="K237" si="491">SUM(K234:K236)</f>
        <v>0</v>
      </c>
      <c r="L237" s="58"/>
      <c r="M237" s="57">
        <f t="shared" ref="M237" si="492">SUM(M234:M236)</f>
        <v>0</v>
      </c>
      <c r="N237" s="53"/>
      <c r="O237" s="183"/>
      <c r="P237" s="181"/>
      <c r="Q237" s="178"/>
    </row>
    <row r="238" spans="2:17" ht="14.4" thickBot="1" x14ac:dyDescent="0.3">
      <c r="B238" s="12">
        <f t="shared" si="378"/>
        <v>44399</v>
      </c>
      <c r="C238" s="184">
        <v>44399</v>
      </c>
      <c r="D238" s="35">
        <v>20</v>
      </c>
      <c r="E238" s="15">
        <f>SUMIFS(Histo!F:F,Histo!A:A,B238,Formules!G:G,D238)</f>
        <v>0</v>
      </c>
      <c r="F238" s="14">
        <f t="shared" ref="F238:F240" si="493">E238/(1+(D238/100))</f>
        <v>0</v>
      </c>
      <c r="G238" s="51">
        <f t="shared" ref="G238:G240" si="494">E238-F238</f>
        <v>0</v>
      </c>
      <c r="H238" s="53"/>
      <c r="I238" s="67">
        <f>SUMIFS(Histo!K:K,Histo!A:A,B238,Formules!G:G,D238,Formules!K:K,"Herbergement")</f>
        <v>0</v>
      </c>
      <c r="J238" s="53"/>
      <c r="K238" s="53">
        <f>SUMIFS(Histo!F:F,Histo!A:A,B238,Formules!G:G,D238,Formules!K:K,"Vente")+SUMIFS(Histo!L:L,Histo!A:A,B238,Formules!G:G,D238,Formules!K:K,"Herbergement")</f>
        <v>0</v>
      </c>
      <c r="L238" s="53"/>
      <c r="M238" s="53">
        <f>SUMIFS(Histo!L:L,Histo!A:A,B238,Formules!G:G,D238)</f>
        <v>0</v>
      </c>
      <c r="N238" s="53"/>
      <c r="O238" s="182">
        <f>SUMIFS(Histo!F:F,Histo!A:A,C238,Histo!E:E,$O$4)</f>
        <v>0</v>
      </c>
      <c r="P238" s="179">
        <f>SUMIFS(Histo!F:F,Histo!A:A,C238,Histo!E:E,"Cash")</f>
        <v>0</v>
      </c>
      <c r="Q238" s="176">
        <f>SUMIFS(Histo!F:F,Histo!A:A,C238,Histo!E:E,"CV")</f>
        <v>0</v>
      </c>
    </row>
    <row r="239" spans="2:17" ht="14.4" thickBot="1" x14ac:dyDescent="0.3">
      <c r="B239" s="12">
        <f t="shared" si="381"/>
        <v>44399</v>
      </c>
      <c r="C239" s="185"/>
      <c r="D239" s="35">
        <v>10</v>
      </c>
      <c r="E239" s="15">
        <f>SUMIFS(Histo!F:F,Histo!A:A,B239,Formules!G:G,D239)</f>
        <v>0</v>
      </c>
      <c r="F239" s="14">
        <f t="shared" si="493"/>
        <v>0</v>
      </c>
      <c r="G239" s="51">
        <f t="shared" si="494"/>
        <v>0</v>
      </c>
      <c r="H239" s="53"/>
      <c r="I239" s="67">
        <f>SUMIFS(Histo!K:K,Histo!A:A,B239,Formules!G:G,D239,Formules!K:K,"Herbergement")</f>
        <v>0</v>
      </c>
      <c r="J239" s="53"/>
      <c r="K239" s="53">
        <f>SUMIFS(Histo!F:F,Histo!A:A,B239,Formules!G:G,D239,Formules!K:K,"Vente")+SUMIFS(Histo!L:L,Histo!A:A,B239,Formules!G:G,D239,Formules!K:K,"Herbergement")</f>
        <v>0</v>
      </c>
      <c r="L239" s="53"/>
      <c r="M239" s="53">
        <f>SUMIFS(Histo!L:L,Histo!A:A,B239,Formules!G:G,D239)</f>
        <v>0</v>
      </c>
      <c r="N239" s="53"/>
      <c r="O239" s="183"/>
      <c r="P239" s="180"/>
      <c r="Q239" s="177"/>
    </row>
    <row r="240" spans="2:17" ht="14.4" thickBot="1" x14ac:dyDescent="0.3">
      <c r="B240" s="12">
        <f t="shared" si="382"/>
        <v>44399</v>
      </c>
      <c r="C240" s="185"/>
      <c r="D240" s="35">
        <v>5.5</v>
      </c>
      <c r="E240" s="15">
        <f>SUMIFS(Histo!F:F,Histo!A:A,B240,Formules!G:G,D240)</f>
        <v>0</v>
      </c>
      <c r="F240" s="14">
        <f t="shared" si="493"/>
        <v>0</v>
      </c>
      <c r="G240" s="51">
        <f t="shared" si="494"/>
        <v>0</v>
      </c>
      <c r="H240" s="53"/>
      <c r="I240" s="67">
        <f>SUMIFS(Histo!K:K,Histo!A:A,B240,Formules!G:G,D240,Formules!K:K,"Herbergement")</f>
        <v>0</v>
      </c>
      <c r="J240" s="53"/>
      <c r="K240" s="53">
        <f>SUMIFS(Histo!F:F,Histo!A:A,B240,Formules!G:G,D240,Formules!K:K,"Vente")+SUMIFS(Histo!L:L,Histo!A:A,B240,Formules!G:G,D240,Formules!K:K,"Herbergement")</f>
        <v>0</v>
      </c>
      <c r="L240" s="53"/>
      <c r="M240" s="53">
        <f>SUMIFS(Histo!L:L,Histo!A:A,B240,Formules!G:G,D240)</f>
        <v>0</v>
      </c>
      <c r="N240" s="53"/>
      <c r="O240" s="183"/>
      <c r="P240" s="180"/>
      <c r="Q240" s="177"/>
    </row>
    <row r="241" spans="2:17" ht="14.4" thickBot="1" x14ac:dyDescent="0.3">
      <c r="B241" s="12">
        <v>44399</v>
      </c>
      <c r="C241" s="186"/>
      <c r="D241" s="35" t="s">
        <v>122</v>
      </c>
      <c r="E241" s="15">
        <f t="shared" ref="E241" si="495">SUM(E238:E240)</f>
        <v>0</v>
      </c>
      <c r="F241" s="15">
        <f t="shared" ref="F241" si="496">SUM(F238:F240)</f>
        <v>0</v>
      </c>
      <c r="G241" s="15">
        <f t="shared" ref="G241" si="497">SUM(G238:G240)</f>
        <v>0</v>
      </c>
      <c r="H241" s="53"/>
      <c r="I241" s="68">
        <f t="shared" ref="I241" si="498">SUM(I238:I240)</f>
        <v>0</v>
      </c>
      <c r="J241" s="58"/>
      <c r="K241" s="57">
        <f t="shared" ref="K241" si="499">SUM(K238:K240)</f>
        <v>0</v>
      </c>
      <c r="L241" s="58"/>
      <c r="M241" s="57">
        <f t="shared" ref="M241" si="500">SUM(M238:M240)</f>
        <v>0</v>
      </c>
      <c r="N241" s="53"/>
      <c r="O241" s="183"/>
      <c r="P241" s="181"/>
      <c r="Q241" s="178"/>
    </row>
    <row r="242" spans="2:17" ht="14.4" thickBot="1" x14ac:dyDescent="0.3">
      <c r="B242" s="12">
        <f t="shared" si="378"/>
        <v>44400</v>
      </c>
      <c r="C242" s="184">
        <v>44400</v>
      </c>
      <c r="D242" s="35">
        <v>20</v>
      </c>
      <c r="E242" s="15">
        <f>SUMIFS(Histo!F:F,Histo!A:A,B242,Formules!G:G,D242)</f>
        <v>0</v>
      </c>
      <c r="F242" s="14">
        <f t="shared" ref="F242:F244" si="501">E242/(1+(D242/100))</f>
        <v>0</v>
      </c>
      <c r="G242" s="51">
        <f t="shared" ref="G242:G244" si="502">E242-F242</f>
        <v>0</v>
      </c>
      <c r="H242" s="53"/>
      <c r="I242" s="67">
        <f>SUMIFS(Histo!K:K,Histo!A:A,B242,Formules!G:G,D242,Formules!K:K,"Herbergement")</f>
        <v>0</v>
      </c>
      <c r="J242" s="53"/>
      <c r="K242" s="53">
        <f>SUMIFS(Histo!F:F,Histo!A:A,B242,Formules!G:G,D242,Formules!K:K,"Vente")+SUMIFS(Histo!L:L,Histo!A:A,B242,Formules!G:G,D242,Formules!K:K,"Herbergement")</f>
        <v>0</v>
      </c>
      <c r="L242" s="53"/>
      <c r="M242" s="53">
        <f>SUMIFS(Histo!L:L,Histo!A:A,B242,Formules!G:G,D242)</f>
        <v>0</v>
      </c>
      <c r="N242" s="53"/>
      <c r="O242" s="182">
        <f>SUMIFS(Histo!F:F,Histo!A:A,C242,Histo!E:E,$O$4)</f>
        <v>0</v>
      </c>
      <c r="P242" s="179">
        <f>SUMIFS(Histo!F:F,Histo!A:A,C242,Histo!E:E,"Cash")</f>
        <v>0</v>
      </c>
      <c r="Q242" s="176">
        <f>SUMIFS(Histo!F:F,Histo!A:A,C242,Histo!E:E,"CV")</f>
        <v>0</v>
      </c>
    </row>
    <row r="243" spans="2:17" ht="14.4" thickBot="1" x14ac:dyDescent="0.3">
      <c r="B243" s="12">
        <f t="shared" si="381"/>
        <v>44400</v>
      </c>
      <c r="C243" s="185"/>
      <c r="D243" s="35">
        <v>10</v>
      </c>
      <c r="E243" s="15">
        <f>SUMIFS(Histo!F:F,Histo!A:A,B243,Formules!G:G,D243)</f>
        <v>0</v>
      </c>
      <c r="F243" s="14">
        <f t="shared" si="501"/>
        <v>0</v>
      </c>
      <c r="G243" s="51">
        <f t="shared" si="502"/>
        <v>0</v>
      </c>
      <c r="H243" s="53"/>
      <c r="I243" s="67">
        <f>SUMIFS(Histo!K:K,Histo!A:A,B243,Formules!G:G,D243,Formules!K:K,"Herbergement")</f>
        <v>0</v>
      </c>
      <c r="J243" s="53"/>
      <c r="K243" s="53">
        <f>SUMIFS(Histo!F:F,Histo!A:A,B243,Formules!G:G,D243,Formules!K:K,"Vente")+SUMIFS(Histo!L:L,Histo!A:A,B243,Formules!G:G,D243,Formules!K:K,"Herbergement")</f>
        <v>0</v>
      </c>
      <c r="L243" s="53"/>
      <c r="M243" s="53">
        <f>SUMIFS(Histo!L:L,Histo!A:A,B243,Formules!G:G,D243)</f>
        <v>0</v>
      </c>
      <c r="N243" s="53"/>
      <c r="O243" s="183"/>
      <c r="P243" s="180"/>
      <c r="Q243" s="177"/>
    </row>
    <row r="244" spans="2:17" ht="14.4" thickBot="1" x14ac:dyDescent="0.3">
      <c r="B244" s="12">
        <f t="shared" si="382"/>
        <v>44400</v>
      </c>
      <c r="C244" s="185"/>
      <c r="D244" s="35">
        <v>5.5</v>
      </c>
      <c r="E244" s="15">
        <f>SUMIFS(Histo!F:F,Histo!A:A,B244,Formules!G:G,D244)</f>
        <v>0</v>
      </c>
      <c r="F244" s="14">
        <f t="shared" si="501"/>
        <v>0</v>
      </c>
      <c r="G244" s="51">
        <f t="shared" si="502"/>
        <v>0</v>
      </c>
      <c r="H244" s="53"/>
      <c r="I244" s="67">
        <f>SUMIFS(Histo!K:K,Histo!A:A,B244,Formules!G:G,D244,Formules!K:K,"Herbergement")</f>
        <v>0</v>
      </c>
      <c r="J244" s="53"/>
      <c r="K244" s="53">
        <f>SUMIFS(Histo!F:F,Histo!A:A,B244,Formules!G:G,D244,Formules!K:K,"Vente")+SUMIFS(Histo!L:L,Histo!A:A,B244,Formules!G:G,D244,Formules!K:K,"Herbergement")</f>
        <v>0</v>
      </c>
      <c r="L244" s="53"/>
      <c r="M244" s="53">
        <f>SUMIFS(Histo!L:L,Histo!A:A,B244,Formules!G:G,D244)</f>
        <v>0</v>
      </c>
      <c r="N244" s="53"/>
      <c r="O244" s="183"/>
      <c r="P244" s="180"/>
      <c r="Q244" s="177"/>
    </row>
    <row r="245" spans="2:17" ht="14.4" thickBot="1" x14ac:dyDescent="0.3">
      <c r="B245" s="12">
        <v>44400</v>
      </c>
      <c r="C245" s="186"/>
      <c r="D245" s="35" t="s">
        <v>122</v>
      </c>
      <c r="E245" s="15">
        <f t="shared" ref="E245" si="503">SUM(E242:E244)</f>
        <v>0</v>
      </c>
      <c r="F245" s="15">
        <f t="shared" ref="F245" si="504">SUM(F242:F244)</f>
        <v>0</v>
      </c>
      <c r="G245" s="15">
        <f t="shared" ref="G245" si="505">SUM(G242:G244)</f>
        <v>0</v>
      </c>
      <c r="H245" s="53"/>
      <c r="I245" s="68">
        <f t="shared" ref="I245" si="506">SUM(I242:I244)</f>
        <v>0</v>
      </c>
      <c r="J245" s="58"/>
      <c r="K245" s="57">
        <f t="shared" ref="K245" si="507">SUM(K242:K244)</f>
        <v>0</v>
      </c>
      <c r="L245" s="58"/>
      <c r="M245" s="57">
        <f t="shared" ref="M245" si="508">SUM(M242:M244)</f>
        <v>0</v>
      </c>
      <c r="N245" s="53"/>
      <c r="O245" s="183"/>
      <c r="P245" s="181"/>
      <c r="Q245" s="178"/>
    </row>
    <row r="246" spans="2:17" ht="14.4" thickBot="1" x14ac:dyDescent="0.3">
      <c r="B246" s="12">
        <f t="shared" ref="B246:B306" si="509">C246</f>
        <v>44401</v>
      </c>
      <c r="C246" s="184">
        <v>44401</v>
      </c>
      <c r="D246" s="35">
        <v>20</v>
      </c>
      <c r="E246" s="15">
        <f>SUMIFS(Histo!F:F,Histo!A:A,B246,Formules!G:G,D246)</f>
        <v>0</v>
      </c>
      <c r="F246" s="14">
        <f t="shared" ref="F246:F248" si="510">E246/(1+(D246/100))</f>
        <v>0</v>
      </c>
      <c r="G246" s="51">
        <f t="shared" ref="G246:G248" si="511">E246-F246</f>
        <v>0</v>
      </c>
      <c r="H246" s="53"/>
      <c r="I246" s="67">
        <f>SUMIFS(Histo!K:K,Histo!A:A,B246,Formules!G:G,D246,Formules!K:K,"Herbergement")</f>
        <v>0</v>
      </c>
      <c r="J246" s="53"/>
      <c r="K246" s="53">
        <f>SUMIFS(Histo!F:F,Histo!A:A,B246,Formules!G:G,D246,Formules!K:K,"Vente")+SUMIFS(Histo!L:L,Histo!A:A,B246,Formules!G:G,D246,Formules!K:K,"Herbergement")</f>
        <v>0</v>
      </c>
      <c r="L246" s="53"/>
      <c r="M246" s="53">
        <f>SUMIFS(Histo!L:L,Histo!A:A,B246,Formules!G:G,D246)</f>
        <v>0</v>
      </c>
      <c r="N246" s="53"/>
      <c r="O246" s="182">
        <f>SUMIFS(Histo!F:F,Histo!A:A,C246,Histo!E:E,$O$4)</f>
        <v>0</v>
      </c>
      <c r="P246" s="179">
        <f>SUMIFS(Histo!F:F,Histo!A:A,C246,Histo!E:E,"Cash")</f>
        <v>0</v>
      </c>
      <c r="Q246" s="176">
        <f>SUMIFS(Histo!F:F,Histo!A:A,C246,Histo!E:E,"CV")</f>
        <v>0</v>
      </c>
    </row>
    <row r="247" spans="2:17" ht="14.4" thickBot="1" x14ac:dyDescent="0.3">
      <c r="B247" s="12">
        <f t="shared" ref="B247:B307" si="512">C246</f>
        <v>44401</v>
      </c>
      <c r="C247" s="185"/>
      <c r="D247" s="35">
        <v>10</v>
      </c>
      <c r="E247" s="15">
        <f>SUMIFS(Histo!F:F,Histo!A:A,B247,Formules!G:G,D247)</f>
        <v>0</v>
      </c>
      <c r="F247" s="14">
        <f t="shared" si="510"/>
        <v>0</v>
      </c>
      <c r="G247" s="51">
        <f t="shared" si="511"/>
        <v>0</v>
      </c>
      <c r="H247" s="53"/>
      <c r="I247" s="67">
        <f>SUMIFS(Histo!K:K,Histo!A:A,B247,Formules!G:G,D247,Formules!K:K,"Herbergement")</f>
        <v>0</v>
      </c>
      <c r="J247" s="53"/>
      <c r="K247" s="53">
        <f>SUMIFS(Histo!F:F,Histo!A:A,B247,Formules!G:G,D247,Formules!K:K,"Vente")+SUMIFS(Histo!L:L,Histo!A:A,B247,Formules!G:G,D247,Formules!K:K,"Herbergement")</f>
        <v>0</v>
      </c>
      <c r="L247" s="53"/>
      <c r="M247" s="53">
        <f>SUMIFS(Histo!L:L,Histo!A:A,B247,Formules!G:G,D247)</f>
        <v>0</v>
      </c>
      <c r="N247" s="53"/>
      <c r="O247" s="183"/>
      <c r="P247" s="180"/>
      <c r="Q247" s="177"/>
    </row>
    <row r="248" spans="2:17" ht="14.4" thickBot="1" x14ac:dyDescent="0.3">
      <c r="B248" s="12">
        <f t="shared" ref="B248:B308" si="513">C246</f>
        <v>44401</v>
      </c>
      <c r="C248" s="185"/>
      <c r="D248" s="35">
        <v>5.5</v>
      </c>
      <c r="E248" s="15">
        <f>SUMIFS(Histo!F:F,Histo!A:A,B248,Formules!G:G,D248)</f>
        <v>0</v>
      </c>
      <c r="F248" s="14">
        <f t="shared" si="510"/>
        <v>0</v>
      </c>
      <c r="G248" s="51">
        <f t="shared" si="511"/>
        <v>0</v>
      </c>
      <c r="H248" s="53"/>
      <c r="I248" s="67">
        <f>SUMIFS(Histo!K:K,Histo!A:A,B248,Formules!G:G,D248,Formules!K:K,"Herbergement")</f>
        <v>0</v>
      </c>
      <c r="J248" s="53"/>
      <c r="K248" s="53">
        <f>SUMIFS(Histo!F:F,Histo!A:A,B248,Formules!G:G,D248,Formules!K:K,"Vente")+SUMIFS(Histo!L:L,Histo!A:A,B248,Formules!G:G,D248,Formules!K:K,"Herbergement")</f>
        <v>0</v>
      </c>
      <c r="L248" s="53"/>
      <c r="M248" s="53">
        <f>SUMIFS(Histo!L:L,Histo!A:A,B248,Formules!G:G,D248)</f>
        <v>0</v>
      </c>
      <c r="N248" s="53"/>
      <c r="O248" s="183"/>
      <c r="P248" s="180"/>
      <c r="Q248" s="177"/>
    </row>
    <row r="249" spans="2:17" ht="14.4" thickBot="1" x14ac:dyDescent="0.3">
      <c r="B249" s="12">
        <v>44401</v>
      </c>
      <c r="C249" s="186"/>
      <c r="D249" s="35" t="s">
        <v>122</v>
      </c>
      <c r="E249" s="15">
        <f t="shared" ref="E249" si="514">SUM(E246:E248)</f>
        <v>0</v>
      </c>
      <c r="F249" s="15">
        <f t="shared" ref="F249" si="515">SUM(F246:F248)</f>
        <v>0</v>
      </c>
      <c r="G249" s="15">
        <f t="shared" ref="G249" si="516">SUM(G246:G248)</f>
        <v>0</v>
      </c>
      <c r="H249" s="53"/>
      <c r="I249" s="68">
        <f t="shared" ref="I249" si="517">SUM(I246:I248)</f>
        <v>0</v>
      </c>
      <c r="J249" s="58"/>
      <c r="K249" s="57">
        <f t="shared" ref="K249" si="518">SUM(K246:K248)</f>
        <v>0</v>
      </c>
      <c r="L249" s="58"/>
      <c r="M249" s="57">
        <f t="shared" ref="M249" si="519">SUM(M246:M248)</f>
        <v>0</v>
      </c>
      <c r="N249" s="53"/>
      <c r="O249" s="183"/>
      <c r="P249" s="181"/>
      <c r="Q249" s="178"/>
    </row>
    <row r="250" spans="2:17" ht="14.4" thickBot="1" x14ac:dyDescent="0.3">
      <c r="B250" s="12">
        <f t="shared" si="509"/>
        <v>44402</v>
      </c>
      <c r="C250" s="184">
        <v>44402</v>
      </c>
      <c r="D250" s="35">
        <v>20</v>
      </c>
      <c r="E250" s="15">
        <f>SUMIFS(Histo!F:F,Histo!A:A,B250,Formules!G:G,D250)</f>
        <v>0</v>
      </c>
      <c r="F250" s="14">
        <f t="shared" ref="F250:F252" si="520">E250/(1+(D250/100))</f>
        <v>0</v>
      </c>
      <c r="G250" s="51">
        <f t="shared" ref="G250:G252" si="521">E250-F250</f>
        <v>0</v>
      </c>
      <c r="H250" s="53"/>
      <c r="I250" s="67">
        <f>SUMIFS(Histo!K:K,Histo!A:A,B250,Formules!G:G,D250,Formules!K:K,"Herbergement")</f>
        <v>0</v>
      </c>
      <c r="J250" s="53"/>
      <c r="K250" s="53">
        <f>SUMIFS(Histo!F:F,Histo!A:A,B250,Formules!G:G,D250,Formules!K:K,"Vente")+SUMIFS(Histo!L:L,Histo!A:A,B250,Formules!G:G,D250,Formules!K:K,"Herbergement")</f>
        <v>0</v>
      </c>
      <c r="L250" s="53"/>
      <c r="M250" s="53">
        <f>SUMIFS(Histo!L:L,Histo!A:A,B250,Formules!G:G,D250)</f>
        <v>0</v>
      </c>
      <c r="N250" s="53"/>
      <c r="O250" s="182">
        <f>SUMIFS(Histo!F:F,Histo!A:A,C250,Histo!E:E,$O$4)</f>
        <v>0</v>
      </c>
      <c r="P250" s="179">
        <f>SUMIFS(Histo!F:F,Histo!A:A,C250,Histo!E:E,"Cash")</f>
        <v>0</v>
      </c>
      <c r="Q250" s="176">
        <f>SUMIFS(Histo!F:F,Histo!A:A,C250,Histo!E:E,"CV")</f>
        <v>0</v>
      </c>
    </row>
    <row r="251" spans="2:17" ht="14.4" thickBot="1" x14ac:dyDescent="0.3">
      <c r="B251" s="12">
        <f t="shared" si="512"/>
        <v>44402</v>
      </c>
      <c r="C251" s="185"/>
      <c r="D251" s="35">
        <v>10</v>
      </c>
      <c r="E251" s="15">
        <f>SUMIFS(Histo!F:F,Histo!A:A,B251,Formules!G:G,D251)</f>
        <v>0</v>
      </c>
      <c r="F251" s="14">
        <f t="shared" si="520"/>
        <v>0</v>
      </c>
      <c r="G251" s="51">
        <f t="shared" si="521"/>
        <v>0</v>
      </c>
      <c r="H251" s="53"/>
      <c r="I251" s="67">
        <f>SUMIFS(Histo!K:K,Histo!A:A,B251,Formules!G:G,D251,Formules!K:K,"Herbergement")</f>
        <v>0</v>
      </c>
      <c r="J251" s="53"/>
      <c r="K251" s="53">
        <f>SUMIFS(Histo!F:F,Histo!A:A,B251,Formules!G:G,D251,Formules!K:K,"Vente")+SUMIFS(Histo!L:L,Histo!A:A,B251,Formules!G:G,D251,Formules!K:K,"Herbergement")</f>
        <v>0</v>
      </c>
      <c r="L251" s="53"/>
      <c r="M251" s="53">
        <f>SUMIFS(Histo!L:L,Histo!A:A,B251,Formules!G:G,D251)</f>
        <v>0</v>
      </c>
      <c r="N251" s="53"/>
      <c r="O251" s="183"/>
      <c r="P251" s="180"/>
      <c r="Q251" s="177"/>
    </row>
    <row r="252" spans="2:17" ht="14.4" thickBot="1" x14ac:dyDescent="0.3">
      <c r="B252" s="12">
        <f t="shared" si="513"/>
        <v>44402</v>
      </c>
      <c r="C252" s="185"/>
      <c r="D252" s="35">
        <v>5.5</v>
      </c>
      <c r="E252" s="15">
        <f>SUMIFS(Histo!F:F,Histo!A:A,B252,Formules!G:G,D252)</f>
        <v>0</v>
      </c>
      <c r="F252" s="14">
        <f t="shared" si="520"/>
        <v>0</v>
      </c>
      <c r="G252" s="51">
        <f t="shared" si="521"/>
        <v>0</v>
      </c>
      <c r="H252" s="53"/>
      <c r="I252" s="67">
        <f>SUMIFS(Histo!K:K,Histo!A:A,B252,Formules!G:G,D252,Formules!K:K,"Herbergement")</f>
        <v>0</v>
      </c>
      <c r="J252" s="53"/>
      <c r="K252" s="53">
        <f>SUMIFS(Histo!F:F,Histo!A:A,B252,Formules!G:G,D252,Formules!K:K,"Vente")+SUMIFS(Histo!L:L,Histo!A:A,B252,Formules!G:G,D252,Formules!K:K,"Herbergement")</f>
        <v>0</v>
      </c>
      <c r="L252" s="53"/>
      <c r="M252" s="53">
        <f>SUMIFS(Histo!L:L,Histo!A:A,B252,Formules!G:G,D252)</f>
        <v>0</v>
      </c>
      <c r="N252" s="53"/>
      <c r="O252" s="183"/>
      <c r="P252" s="180"/>
      <c r="Q252" s="177"/>
    </row>
    <row r="253" spans="2:17" ht="14.4" thickBot="1" x14ac:dyDescent="0.3">
      <c r="B253" s="12">
        <v>44402</v>
      </c>
      <c r="C253" s="186"/>
      <c r="D253" s="35" t="s">
        <v>122</v>
      </c>
      <c r="E253" s="15">
        <f t="shared" ref="E253" si="522">SUM(E250:E252)</f>
        <v>0</v>
      </c>
      <c r="F253" s="15">
        <f t="shared" ref="F253" si="523">SUM(F250:F252)</f>
        <v>0</v>
      </c>
      <c r="G253" s="15">
        <f t="shared" ref="G253" si="524">SUM(G250:G252)</f>
        <v>0</v>
      </c>
      <c r="H253" s="53"/>
      <c r="I253" s="68">
        <f t="shared" ref="I253" si="525">SUM(I250:I252)</f>
        <v>0</v>
      </c>
      <c r="J253" s="58"/>
      <c r="K253" s="57">
        <f t="shared" ref="K253" si="526">SUM(K250:K252)</f>
        <v>0</v>
      </c>
      <c r="L253" s="58"/>
      <c r="M253" s="57">
        <f t="shared" ref="M253" si="527">SUM(M250:M252)</f>
        <v>0</v>
      </c>
      <c r="N253" s="53"/>
      <c r="O253" s="183"/>
      <c r="P253" s="181"/>
      <c r="Q253" s="178"/>
    </row>
    <row r="254" spans="2:17" ht="14.4" thickBot="1" x14ac:dyDescent="0.3">
      <c r="B254" s="12">
        <f t="shared" si="509"/>
        <v>44403</v>
      </c>
      <c r="C254" s="184">
        <v>44403</v>
      </c>
      <c r="D254" s="35">
        <v>20</v>
      </c>
      <c r="E254" s="15">
        <f>SUMIFS(Histo!F:F,Histo!A:A,B254,Formules!G:G,D254)</f>
        <v>0</v>
      </c>
      <c r="F254" s="14">
        <f t="shared" ref="F254:F256" si="528">E254/(1+(D254/100))</f>
        <v>0</v>
      </c>
      <c r="G254" s="51">
        <f t="shared" ref="G254:G256" si="529">E254-F254</f>
        <v>0</v>
      </c>
      <c r="H254" s="53"/>
      <c r="I254" s="67">
        <f>SUMIFS(Histo!K:K,Histo!A:A,B254,Formules!G:G,D254,Formules!K:K,"Herbergement")</f>
        <v>0</v>
      </c>
      <c r="J254" s="53"/>
      <c r="K254" s="53">
        <f>SUMIFS(Histo!F:F,Histo!A:A,B254,Formules!G:G,D254,Formules!K:K,"Vente")+SUMIFS(Histo!L:L,Histo!A:A,B254,Formules!G:G,D254,Formules!K:K,"Herbergement")</f>
        <v>0</v>
      </c>
      <c r="L254" s="53"/>
      <c r="M254" s="53">
        <f>SUMIFS(Histo!L:L,Histo!A:A,B254,Formules!G:G,D254)</f>
        <v>0</v>
      </c>
      <c r="N254" s="53"/>
      <c r="O254" s="182">
        <f>SUMIFS(Histo!F:F,Histo!A:A,C254,Histo!E:E,$O$4)</f>
        <v>0</v>
      </c>
      <c r="P254" s="179">
        <f>SUMIFS(Histo!F:F,Histo!A:A,C254,Histo!E:E,"Cash")</f>
        <v>0</v>
      </c>
      <c r="Q254" s="176">
        <f>SUMIFS(Histo!F:F,Histo!A:A,C254,Histo!E:E,"CV")</f>
        <v>0</v>
      </c>
    </row>
    <row r="255" spans="2:17" ht="14.4" thickBot="1" x14ac:dyDescent="0.3">
      <c r="B255" s="12">
        <f t="shared" si="512"/>
        <v>44403</v>
      </c>
      <c r="C255" s="185"/>
      <c r="D255" s="35">
        <v>10</v>
      </c>
      <c r="E255" s="15">
        <f>SUMIFS(Histo!F:F,Histo!A:A,B255,Formules!G:G,D255)</f>
        <v>0</v>
      </c>
      <c r="F255" s="14">
        <f t="shared" si="528"/>
        <v>0</v>
      </c>
      <c r="G255" s="51">
        <f t="shared" si="529"/>
        <v>0</v>
      </c>
      <c r="H255" s="53"/>
      <c r="I255" s="67">
        <f>SUMIFS(Histo!K:K,Histo!A:A,B255,Formules!G:G,D255,Formules!K:K,"Herbergement")</f>
        <v>0</v>
      </c>
      <c r="J255" s="53"/>
      <c r="K255" s="53">
        <f>SUMIFS(Histo!F:F,Histo!A:A,B255,Formules!G:G,D255,Formules!K:K,"Vente")+SUMIFS(Histo!L:L,Histo!A:A,B255,Formules!G:G,D255,Formules!K:K,"Herbergement")</f>
        <v>0</v>
      </c>
      <c r="L255" s="53"/>
      <c r="M255" s="53">
        <f>SUMIFS(Histo!L:L,Histo!A:A,B255,Formules!G:G,D255)</f>
        <v>0</v>
      </c>
      <c r="N255" s="53"/>
      <c r="O255" s="183"/>
      <c r="P255" s="180"/>
      <c r="Q255" s="177"/>
    </row>
    <row r="256" spans="2:17" ht="14.4" thickBot="1" x14ac:dyDescent="0.3">
      <c r="B256" s="12">
        <f t="shared" si="513"/>
        <v>44403</v>
      </c>
      <c r="C256" s="185"/>
      <c r="D256" s="35">
        <v>5.5</v>
      </c>
      <c r="E256" s="15">
        <f>SUMIFS(Histo!F:F,Histo!A:A,B256,Formules!G:G,D256)</f>
        <v>0</v>
      </c>
      <c r="F256" s="14">
        <f t="shared" si="528"/>
        <v>0</v>
      </c>
      <c r="G256" s="51">
        <f t="shared" si="529"/>
        <v>0</v>
      </c>
      <c r="H256" s="53"/>
      <c r="I256" s="67">
        <f>SUMIFS(Histo!K:K,Histo!A:A,B256,Formules!G:G,D256,Formules!K:K,"Herbergement")</f>
        <v>0</v>
      </c>
      <c r="J256" s="53"/>
      <c r="K256" s="53">
        <f>SUMIFS(Histo!F:F,Histo!A:A,B256,Formules!G:G,D256,Formules!K:K,"Vente")+SUMIFS(Histo!L:L,Histo!A:A,B256,Formules!G:G,D256,Formules!K:K,"Herbergement")</f>
        <v>0</v>
      </c>
      <c r="L256" s="53"/>
      <c r="M256" s="53">
        <f>SUMIFS(Histo!L:L,Histo!A:A,B256,Formules!G:G,D256)</f>
        <v>0</v>
      </c>
      <c r="N256" s="53"/>
      <c r="O256" s="183"/>
      <c r="P256" s="180"/>
      <c r="Q256" s="177"/>
    </row>
    <row r="257" spans="2:17" ht="14.4" thickBot="1" x14ac:dyDescent="0.3">
      <c r="B257" s="12">
        <v>44403</v>
      </c>
      <c r="C257" s="186"/>
      <c r="D257" s="35" t="s">
        <v>122</v>
      </c>
      <c r="E257" s="15">
        <f t="shared" ref="E257" si="530">SUM(E254:E256)</f>
        <v>0</v>
      </c>
      <c r="F257" s="15">
        <f t="shared" ref="F257" si="531">SUM(F254:F256)</f>
        <v>0</v>
      </c>
      <c r="G257" s="15">
        <f t="shared" ref="G257" si="532">SUM(G254:G256)</f>
        <v>0</v>
      </c>
      <c r="H257" s="53"/>
      <c r="I257" s="68">
        <f t="shared" ref="I257" si="533">SUM(I254:I256)</f>
        <v>0</v>
      </c>
      <c r="J257" s="58"/>
      <c r="K257" s="57">
        <f t="shared" ref="K257" si="534">SUM(K254:K256)</f>
        <v>0</v>
      </c>
      <c r="L257" s="58"/>
      <c r="M257" s="57">
        <f t="shared" ref="M257" si="535">SUM(M254:M256)</f>
        <v>0</v>
      </c>
      <c r="N257" s="53"/>
      <c r="O257" s="183"/>
      <c r="P257" s="181"/>
      <c r="Q257" s="178"/>
    </row>
    <row r="258" spans="2:17" ht="14.4" thickBot="1" x14ac:dyDescent="0.3">
      <c r="B258" s="12">
        <f t="shared" si="509"/>
        <v>44404</v>
      </c>
      <c r="C258" s="184">
        <v>44404</v>
      </c>
      <c r="D258" s="35">
        <v>20</v>
      </c>
      <c r="E258" s="15">
        <f>SUMIFS(Histo!F:F,Histo!A:A,B258,Formules!G:G,D258)</f>
        <v>0</v>
      </c>
      <c r="F258" s="14">
        <f t="shared" ref="F258:F260" si="536">E258/(1+(D258/100))</f>
        <v>0</v>
      </c>
      <c r="G258" s="51">
        <f t="shared" ref="G258:G260" si="537">E258-F258</f>
        <v>0</v>
      </c>
      <c r="H258" s="53"/>
      <c r="I258" s="67">
        <f>SUMIFS(Histo!K:K,Histo!A:A,B258,Formules!G:G,D258,Formules!K:K,"Herbergement")</f>
        <v>0</v>
      </c>
      <c r="J258" s="53"/>
      <c r="K258" s="53">
        <f>SUMIFS(Histo!F:F,Histo!A:A,B258,Formules!G:G,D258,Formules!K:K,"Vente")+SUMIFS(Histo!L:L,Histo!A:A,B258,Formules!G:G,D258,Formules!K:K,"Herbergement")</f>
        <v>0</v>
      </c>
      <c r="L258" s="53"/>
      <c r="M258" s="53">
        <f>SUMIFS(Histo!L:L,Histo!A:A,B258,Formules!G:G,D258)</f>
        <v>0</v>
      </c>
      <c r="N258" s="53"/>
      <c r="O258" s="182">
        <f>SUMIFS(Histo!F:F,Histo!A:A,C258,Histo!E:E,$O$4)</f>
        <v>0</v>
      </c>
      <c r="P258" s="179">
        <f>SUMIFS(Histo!F:F,Histo!A:A,C258,Histo!E:E,"Cash")</f>
        <v>0</v>
      </c>
      <c r="Q258" s="176">
        <f>SUMIFS(Histo!F:F,Histo!A:A,C258,Histo!E:E,"CV")</f>
        <v>0</v>
      </c>
    </row>
    <row r="259" spans="2:17" ht="14.4" thickBot="1" x14ac:dyDescent="0.3">
      <c r="B259" s="12">
        <f t="shared" si="512"/>
        <v>44404</v>
      </c>
      <c r="C259" s="185"/>
      <c r="D259" s="35">
        <v>10</v>
      </c>
      <c r="E259" s="15">
        <f>SUMIFS(Histo!F:F,Histo!A:A,B259,Formules!G:G,D259)</f>
        <v>0</v>
      </c>
      <c r="F259" s="14">
        <f t="shared" si="536"/>
        <v>0</v>
      </c>
      <c r="G259" s="51">
        <f t="shared" si="537"/>
        <v>0</v>
      </c>
      <c r="H259" s="53"/>
      <c r="I259" s="67">
        <f>SUMIFS(Histo!K:K,Histo!A:A,B259,Formules!G:G,D259,Formules!K:K,"Herbergement")</f>
        <v>0</v>
      </c>
      <c r="J259" s="53"/>
      <c r="K259" s="53">
        <f>SUMIFS(Histo!F:F,Histo!A:A,B259,Formules!G:G,D259,Formules!K:K,"Vente")+SUMIFS(Histo!L:L,Histo!A:A,B259,Formules!G:G,D259,Formules!K:K,"Herbergement")</f>
        <v>0</v>
      </c>
      <c r="L259" s="53"/>
      <c r="M259" s="53">
        <f>SUMIFS(Histo!L:L,Histo!A:A,B259,Formules!G:G,D259)</f>
        <v>0</v>
      </c>
      <c r="N259" s="53"/>
      <c r="O259" s="183"/>
      <c r="P259" s="180"/>
      <c r="Q259" s="177"/>
    </row>
    <row r="260" spans="2:17" ht="14.4" thickBot="1" x14ac:dyDescent="0.3">
      <c r="B260" s="12">
        <f t="shared" si="513"/>
        <v>44404</v>
      </c>
      <c r="C260" s="185"/>
      <c r="D260" s="35">
        <v>5.5</v>
      </c>
      <c r="E260" s="15">
        <f>SUMIFS(Histo!F:F,Histo!A:A,B260,Formules!G:G,D260)</f>
        <v>0</v>
      </c>
      <c r="F260" s="14">
        <f t="shared" si="536"/>
        <v>0</v>
      </c>
      <c r="G260" s="51">
        <f t="shared" si="537"/>
        <v>0</v>
      </c>
      <c r="H260" s="53"/>
      <c r="I260" s="67">
        <f>SUMIFS(Histo!K:K,Histo!A:A,B260,Formules!G:G,D260,Formules!K:K,"Herbergement")</f>
        <v>0</v>
      </c>
      <c r="J260" s="53"/>
      <c r="K260" s="53">
        <f>SUMIFS(Histo!F:F,Histo!A:A,B260,Formules!G:G,D260,Formules!K:K,"Vente")+SUMIFS(Histo!L:L,Histo!A:A,B260,Formules!G:G,D260,Formules!K:K,"Herbergement")</f>
        <v>0</v>
      </c>
      <c r="L260" s="53"/>
      <c r="M260" s="53">
        <f>SUMIFS(Histo!L:L,Histo!A:A,B260,Formules!G:G,D260)</f>
        <v>0</v>
      </c>
      <c r="N260" s="53"/>
      <c r="O260" s="183"/>
      <c r="P260" s="180"/>
      <c r="Q260" s="177"/>
    </row>
    <row r="261" spans="2:17" ht="14.4" thickBot="1" x14ac:dyDescent="0.3">
      <c r="B261" s="12">
        <v>44404</v>
      </c>
      <c r="C261" s="186"/>
      <c r="D261" s="35" t="s">
        <v>122</v>
      </c>
      <c r="E261" s="15">
        <f t="shared" ref="E261" si="538">SUM(E258:E260)</f>
        <v>0</v>
      </c>
      <c r="F261" s="15">
        <f t="shared" ref="F261" si="539">SUM(F258:F260)</f>
        <v>0</v>
      </c>
      <c r="G261" s="15">
        <f t="shared" ref="G261" si="540">SUM(G258:G260)</f>
        <v>0</v>
      </c>
      <c r="H261" s="53"/>
      <c r="I261" s="68">
        <f t="shared" ref="I261" si="541">SUM(I258:I260)</f>
        <v>0</v>
      </c>
      <c r="J261" s="58"/>
      <c r="K261" s="57">
        <f t="shared" ref="K261" si="542">SUM(K258:K260)</f>
        <v>0</v>
      </c>
      <c r="L261" s="58"/>
      <c r="M261" s="57">
        <f t="shared" ref="M261" si="543">SUM(M258:M260)</f>
        <v>0</v>
      </c>
      <c r="N261" s="53"/>
      <c r="O261" s="183"/>
      <c r="P261" s="181"/>
      <c r="Q261" s="178"/>
    </row>
    <row r="262" spans="2:17" ht="14.4" thickBot="1" x14ac:dyDescent="0.3">
      <c r="B262" s="12">
        <f t="shared" si="509"/>
        <v>44405</v>
      </c>
      <c r="C262" s="184">
        <v>44405</v>
      </c>
      <c r="D262" s="35">
        <v>20</v>
      </c>
      <c r="E262" s="15">
        <f>SUMIFS(Histo!F:F,Histo!A:A,B262,Formules!G:G,D262)</f>
        <v>0</v>
      </c>
      <c r="F262" s="14">
        <f t="shared" ref="F262:F264" si="544">E262/(1+(D262/100))</f>
        <v>0</v>
      </c>
      <c r="G262" s="51">
        <f t="shared" ref="G262:G264" si="545">E262-F262</f>
        <v>0</v>
      </c>
      <c r="H262" s="53"/>
      <c r="I262" s="67">
        <f>SUMIFS(Histo!K:K,Histo!A:A,B262,Formules!G:G,D262,Formules!K:K,"Herbergement")</f>
        <v>0</v>
      </c>
      <c r="J262" s="53"/>
      <c r="K262" s="53">
        <f>SUMIFS(Histo!F:F,Histo!A:A,B262,Formules!G:G,D262,Formules!K:K,"Vente")+SUMIFS(Histo!L:L,Histo!A:A,B262,Formules!G:G,D262,Formules!K:K,"Herbergement")</f>
        <v>0</v>
      </c>
      <c r="L262" s="53"/>
      <c r="M262" s="53">
        <f>SUMIFS(Histo!L:L,Histo!A:A,B262,Formules!G:G,D262)</f>
        <v>0</v>
      </c>
      <c r="N262" s="53"/>
      <c r="O262" s="182">
        <f>SUMIFS(Histo!F:F,Histo!A:A,C262,Histo!E:E,$O$4)</f>
        <v>0</v>
      </c>
      <c r="P262" s="179">
        <f>SUMIFS(Histo!F:F,Histo!A:A,C262,Histo!E:E,"Cash")</f>
        <v>0</v>
      </c>
      <c r="Q262" s="176">
        <f>SUMIFS(Histo!F:F,Histo!A:A,C262,Histo!E:E,"CV")</f>
        <v>0</v>
      </c>
    </row>
    <row r="263" spans="2:17" ht="14.4" thickBot="1" x14ac:dyDescent="0.3">
      <c r="B263" s="12">
        <f t="shared" si="512"/>
        <v>44405</v>
      </c>
      <c r="C263" s="185"/>
      <c r="D263" s="35">
        <v>10</v>
      </c>
      <c r="E263" s="15">
        <f>SUMIFS(Histo!F:F,Histo!A:A,B263,Formules!G:G,D263)</f>
        <v>0</v>
      </c>
      <c r="F263" s="14">
        <f t="shared" si="544"/>
        <v>0</v>
      </c>
      <c r="G263" s="51">
        <f t="shared" si="545"/>
        <v>0</v>
      </c>
      <c r="H263" s="53"/>
      <c r="I263" s="67">
        <f>SUMIFS(Histo!K:K,Histo!A:A,B263,Formules!G:G,D263,Formules!K:K,"Herbergement")</f>
        <v>0</v>
      </c>
      <c r="J263" s="53"/>
      <c r="K263" s="53">
        <f>SUMIFS(Histo!F:F,Histo!A:A,B263,Formules!G:G,D263,Formules!K:K,"Vente")+SUMIFS(Histo!L:L,Histo!A:A,B263,Formules!G:G,D263,Formules!K:K,"Herbergement")</f>
        <v>0</v>
      </c>
      <c r="L263" s="53"/>
      <c r="M263" s="53">
        <f>SUMIFS(Histo!L:L,Histo!A:A,B263,Formules!G:G,D263)</f>
        <v>0</v>
      </c>
      <c r="N263" s="53"/>
      <c r="O263" s="183"/>
      <c r="P263" s="180"/>
      <c r="Q263" s="177"/>
    </row>
    <row r="264" spans="2:17" ht="14.4" thickBot="1" x14ac:dyDescent="0.3">
      <c r="B264" s="12">
        <f t="shared" si="513"/>
        <v>44405</v>
      </c>
      <c r="C264" s="185"/>
      <c r="D264" s="35">
        <v>5.5</v>
      </c>
      <c r="E264" s="15">
        <f>SUMIFS(Histo!F:F,Histo!A:A,B264,Formules!G:G,D264)</f>
        <v>0</v>
      </c>
      <c r="F264" s="14">
        <f t="shared" si="544"/>
        <v>0</v>
      </c>
      <c r="G264" s="51">
        <f t="shared" si="545"/>
        <v>0</v>
      </c>
      <c r="H264" s="53"/>
      <c r="I264" s="67">
        <f>SUMIFS(Histo!K:K,Histo!A:A,B264,Formules!G:G,D264,Formules!K:K,"Herbergement")</f>
        <v>0</v>
      </c>
      <c r="J264" s="53"/>
      <c r="K264" s="53">
        <f>SUMIFS(Histo!F:F,Histo!A:A,B264,Formules!G:G,D264,Formules!K:K,"Vente")+SUMIFS(Histo!L:L,Histo!A:A,B264,Formules!G:G,D264,Formules!K:K,"Herbergement")</f>
        <v>0</v>
      </c>
      <c r="L264" s="53"/>
      <c r="M264" s="53">
        <f>SUMIFS(Histo!L:L,Histo!A:A,B264,Formules!G:G,D264)</f>
        <v>0</v>
      </c>
      <c r="N264" s="53"/>
      <c r="O264" s="183"/>
      <c r="P264" s="180"/>
      <c r="Q264" s="177"/>
    </row>
    <row r="265" spans="2:17" ht="14.4" thickBot="1" x14ac:dyDescent="0.3">
      <c r="B265" s="12">
        <v>44405</v>
      </c>
      <c r="C265" s="186"/>
      <c r="D265" s="35" t="s">
        <v>122</v>
      </c>
      <c r="E265" s="15">
        <f t="shared" ref="E265" si="546">SUM(E262:E264)</f>
        <v>0</v>
      </c>
      <c r="F265" s="15">
        <f t="shared" ref="F265" si="547">SUM(F262:F264)</f>
        <v>0</v>
      </c>
      <c r="G265" s="15">
        <f t="shared" ref="G265" si="548">SUM(G262:G264)</f>
        <v>0</v>
      </c>
      <c r="H265" s="53"/>
      <c r="I265" s="68">
        <f t="shared" ref="I265" si="549">SUM(I262:I264)</f>
        <v>0</v>
      </c>
      <c r="J265" s="58"/>
      <c r="K265" s="57">
        <f t="shared" ref="K265" si="550">SUM(K262:K264)</f>
        <v>0</v>
      </c>
      <c r="L265" s="58"/>
      <c r="M265" s="57">
        <f t="shared" ref="M265" si="551">SUM(M262:M264)</f>
        <v>0</v>
      </c>
      <c r="N265" s="53"/>
      <c r="O265" s="183"/>
      <c r="P265" s="181"/>
      <c r="Q265" s="178"/>
    </row>
    <row r="266" spans="2:17" ht="14.4" thickBot="1" x14ac:dyDescent="0.3">
      <c r="B266" s="12">
        <f t="shared" si="509"/>
        <v>44406</v>
      </c>
      <c r="C266" s="184">
        <v>44406</v>
      </c>
      <c r="D266" s="35">
        <v>20</v>
      </c>
      <c r="E266" s="15">
        <f>SUMIFS(Histo!F:F,Histo!A:A,B266,Formules!G:G,D266)</f>
        <v>0</v>
      </c>
      <c r="F266" s="14">
        <f t="shared" ref="F266:F268" si="552">E266/(1+(D266/100))</f>
        <v>0</v>
      </c>
      <c r="G266" s="51">
        <f t="shared" ref="G266:G268" si="553">E266-F266</f>
        <v>0</v>
      </c>
      <c r="H266" s="53"/>
      <c r="I266" s="67">
        <f>SUMIFS(Histo!K:K,Histo!A:A,B266,Formules!G:G,D266,Formules!K:K,"Herbergement")</f>
        <v>0</v>
      </c>
      <c r="J266" s="53"/>
      <c r="K266" s="53">
        <f>SUMIFS(Histo!F:F,Histo!A:A,B266,Formules!G:G,D266,Formules!K:K,"Vente")+SUMIFS(Histo!L:L,Histo!A:A,B266,Formules!G:G,D266,Formules!K:K,"Herbergement")</f>
        <v>0</v>
      </c>
      <c r="L266" s="53"/>
      <c r="M266" s="53">
        <f>SUMIFS(Histo!L:L,Histo!A:A,B266,Formules!G:G,D266)</f>
        <v>0</v>
      </c>
      <c r="N266" s="53"/>
      <c r="O266" s="182">
        <f>SUMIFS(Histo!F:F,Histo!A:A,C266,Histo!E:E,$O$4)</f>
        <v>0</v>
      </c>
      <c r="P266" s="179">
        <f>SUMIFS(Histo!F:F,Histo!A:A,C266,Histo!E:E,"Cash")</f>
        <v>0</v>
      </c>
      <c r="Q266" s="176">
        <f>SUMIFS(Histo!F:F,Histo!A:A,C266,Histo!E:E,"CV")</f>
        <v>0</v>
      </c>
    </row>
    <row r="267" spans="2:17" ht="14.4" thickBot="1" x14ac:dyDescent="0.3">
      <c r="B267" s="12">
        <f t="shared" si="512"/>
        <v>44406</v>
      </c>
      <c r="C267" s="185"/>
      <c r="D267" s="35">
        <v>10</v>
      </c>
      <c r="E267" s="15">
        <f>SUMIFS(Histo!F:F,Histo!A:A,B267,Formules!G:G,D267)</f>
        <v>0</v>
      </c>
      <c r="F267" s="14">
        <f t="shared" si="552"/>
        <v>0</v>
      </c>
      <c r="G267" s="51">
        <f t="shared" si="553"/>
        <v>0</v>
      </c>
      <c r="H267" s="53"/>
      <c r="I267" s="67">
        <f>SUMIFS(Histo!K:K,Histo!A:A,B267,Formules!G:G,D267,Formules!K:K,"Herbergement")</f>
        <v>0</v>
      </c>
      <c r="J267" s="53"/>
      <c r="K267" s="53">
        <f>SUMIFS(Histo!F:F,Histo!A:A,B267,Formules!G:G,D267,Formules!K:K,"Vente")+SUMIFS(Histo!L:L,Histo!A:A,B267,Formules!G:G,D267,Formules!K:K,"Herbergement")</f>
        <v>0</v>
      </c>
      <c r="L267" s="53"/>
      <c r="M267" s="53">
        <f>SUMIFS(Histo!L:L,Histo!A:A,B267,Formules!G:G,D267)</f>
        <v>0</v>
      </c>
      <c r="N267" s="53"/>
      <c r="O267" s="183"/>
      <c r="P267" s="180"/>
      <c r="Q267" s="177"/>
    </row>
    <row r="268" spans="2:17" ht="14.4" thickBot="1" x14ac:dyDescent="0.3">
      <c r="B268" s="12">
        <f t="shared" si="513"/>
        <v>44406</v>
      </c>
      <c r="C268" s="185"/>
      <c r="D268" s="35">
        <v>5.5</v>
      </c>
      <c r="E268" s="15">
        <f>SUMIFS(Histo!F:F,Histo!A:A,B268,Formules!G:G,D268)</f>
        <v>0</v>
      </c>
      <c r="F268" s="14">
        <f t="shared" si="552"/>
        <v>0</v>
      </c>
      <c r="G268" s="51">
        <f t="shared" si="553"/>
        <v>0</v>
      </c>
      <c r="H268" s="53"/>
      <c r="I268" s="67">
        <f>SUMIFS(Histo!K:K,Histo!A:A,B268,Formules!G:G,D268,Formules!K:K,"Herbergement")</f>
        <v>0</v>
      </c>
      <c r="J268" s="53"/>
      <c r="K268" s="53">
        <f>SUMIFS(Histo!F:F,Histo!A:A,B268,Formules!G:G,D268,Formules!K:K,"Vente")+SUMIFS(Histo!L:L,Histo!A:A,B268,Formules!G:G,D268,Formules!K:K,"Herbergement")</f>
        <v>0</v>
      </c>
      <c r="L268" s="53"/>
      <c r="M268" s="53">
        <f>SUMIFS(Histo!L:L,Histo!A:A,B268,Formules!G:G,D268)</f>
        <v>0</v>
      </c>
      <c r="N268" s="53"/>
      <c r="O268" s="183"/>
      <c r="P268" s="180"/>
      <c r="Q268" s="177"/>
    </row>
    <row r="269" spans="2:17" ht="14.4" thickBot="1" x14ac:dyDescent="0.3">
      <c r="B269" s="12">
        <v>44406</v>
      </c>
      <c r="C269" s="186"/>
      <c r="D269" s="35" t="s">
        <v>122</v>
      </c>
      <c r="E269" s="15">
        <f t="shared" ref="E269" si="554">SUM(E266:E268)</f>
        <v>0</v>
      </c>
      <c r="F269" s="15">
        <f t="shared" ref="F269" si="555">SUM(F266:F268)</f>
        <v>0</v>
      </c>
      <c r="G269" s="15">
        <f t="shared" ref="G269" si="556">SUM(G266:G268)</f>
        <v>0</v>
      </c>
      <c r="H269" s="53"/>
      <c r="I269" s="68">
        <f t="shared" ref="I269" si="557">SUM(I266:I268)</f>
        <v>0</v>
      </c>
      <c r="J269" s="58"/>
      <c r="K269" s="57">
        <f t="shared" ref="K269" si="558">SUM(K266:K268)</f>
        <v>0</v>
      </c>
      <c r="L269" s="58"/>
      <c r="M269" s="57">
        <f t="shared" ref="M269" si="559">SUM(M266:M268)</f>
        <v>0</v>
      </c>
      <c r="N269" s="53"/>
      <c r="O269" s="183"/>
      <c r="P269" s="181"/>
      <c r="Q269" s="178"/>
    </row>
    <row r="270" spans="2:17" ht="14.4" thickBot="1" x14ac:dyDescent="0.3">
      <c r="B270" s="12">
        <f t="shared" si="509"/>
        <v>44407</v>
      </c>
      <c r="C270" s="184">
        <v>44407</v>
      </c>
      <c r="D270" s="35">
        <v>20</v>
      </c>
      <c r="E270" s="15">
        <f>SUMIFS(Histo!F:F,Histo!A:A,B270,Formules!G:G,D270)</f>
        <v>0</v>
      </c>
      <c r="F270" s="14">
        <f t="shared" ref="F270:F272" si="560">E270/(1+(D270/100))</f>
        <v>0</v>
      </c>
      <c r="G270" s="51">
        <f t="shared" ref="G270:G272" si="561">E270-F270</f>
        <v>0</v>
      </c>
      <c r="H270" s="53"/>
      <c r="I270" s="67">
        <f>SUMIFS(Histo!K:K,Histo!A:A,B270,Formules!G:G,D270,Formules!K:K,"Herbergement")</f>
        <v>0</v>
      </c>
      <c r="J270" s="53"/>
      <c r="K270" s="53">
        <f>SUMIFS(Histo!F:F,Histo!A:A,B270,Formules!G:G,D270,Formules!K:K,"Vente")+SUMIFS(Histo!L:L,Histo!A:A,B270,Formules!G:G,D270,Formules!K:K,"Herbergement")</f>
        <v>0</v>
      </c>
      <c r="L270" s="53"/>
      <c r="M270" s="53">
        <f>SUMIFS(Histo!L:L,Histo!A:A,B270,Formules!G:G,D270)</f>
        <v>0</v>
      </c>
      <c r="N270" s="53"/>
      <c r="O270" s="182">
        <f>SUMIFS(Histo!F:F,Histo!A:A,C270,Histo!E:E,$O$4)</f>
        <v>0</v>
      </c>
      <c r="P270" s="179">
        <f>SUMIFS(Histo!F:F,Histo!A:A,C270,Histo!E:E,"Cash")</f>
        <v>0</v>
      </c>
      <c r="Q270" s="176">
        <f>SUMIFS(Histo!F:F,Histo!A:A,C270,Histo!E:E,"CV")</f>
        <v>0</v>
      </c>
    </row>
    <row r="271" spans="2:17" ht="14.4" thickBot="1" x14ac:dyDescent="0.3">
      <c r="B271" s="12">
        <f t="shared" si="512"/>
        <v>44407</v>
      </c>
      <c r="C271" s="185"/>
      <c r="D271" s="35">
        <v>10</v>
      </c>
      <c r="E271" s="15">
        <f>SUMIFS(Histo!F:F,Histo!A:A,B271,Formules!G:G,D271)</f>
        <v>0</v>
      </c>
      <c r="F271" s="14">
        <f t="shared" si="560"/>
        <v>0</v>
      </c>
      <c r="G271" s="51">
        <f t="shared" si="561"/>
        <v>0</v>
      </c>
      <c r="H271" s="53"/>
      <c r="I271" s="67">
        <f>SUMIFS(Histo!K:K,Histo!A:A,B271,Formules!G:G,D271,Formules!K:K,"Herbergement")</f>
        <v>0</v>
      </c>
      <c r="J271" s="53"/>
      <c r="K271" s="53">
        <f>SUMIFS(Histo!F:F,Histo!A:A,B271,Formules!G:G,D271,Formules!K:K,"Vente")+SUMIFS(Histo!L:L,Histo!A:A,B271,Formules!G:G,D271,Formules!K:K,"Herbergement")</f>
        <v>0</v>
      </c>
      <c r="L271" s="53"/>
      <c r="M271" s="53">
        <f>SUMIFS(Histo!L:L,Histo!A:A,B271,Formules!G:G,D271)</f>
        <v>0</v>
      </c>
      <c r="N271" s="53"/>
      <c r="O271" s="183"/>
      <c r="P271" s="180"/>
      <c r="Q271" s="177"/>
    </row>
    <row r="272" spans="2:17" ht="14.4" thickBot="1" x14ac:dyDescent="0.3">
      <c r="B272" s="12">
        <f t="shared" si="513"/>
        <v>44407</v>
      </c>
      <c r="C272" s="185"/>
      <c r="D272" s="35">
        <v>5.5</v>
      </c>
      <c r="E272" s="15">
        <f>SUMIFS(Histo!F:F,Histo!A:A,B272,Formules!G:G,D272)</f>
        <v>0</v>
      </c>
      <c r="F272" s="14">
        <f t="shared" si="560"/>
        <v>0</v>
      </c>
      <c r="G272" s="51">
        <f t="shared" si="561"/>
        <v>0</v>
      </c>
      <c r="H272" s="53"/>
      <c r="I272" s="67">
        <f>SUMIFS(Histo!K:K,Histo!A:A,B272,Formules!G:G,D272,Formules!K:K,"Herbergement")</f>
        <v>0</v>
      </c>
      <c r="J272" s="53"/>
      <c r="K272" s="53">
        <f>SUMIFS(Histo!F:F,Histo!A:A,B272,Formules!G:G,D272,Formules!K:K,"Vente")+SUMIFS(Histo!L:L,Histo!A:A,B272,Formules!G:G,D272,Formules!K:K,"Herbergement")</f>
        <v>0</v>
      </c>
      <c r="L272" s="53"/>
      <c r="M272" s="53">
        <f>SUMIFS(Histo!L:L,Histo!A:A,B272,Formules!G:G,D272)</f>
        <v>0</v>
      </c>
      <c r="N272" s="53"/>
      <c r="O272" s="183"/>
      <c r="P272" s="180"/>
      <c r="Q272" s="177"/>
    </row>
    <row r="273" spans="2:17" ht="14.4" thickBot="1" x14ac:dyDescent="0.3">
      <c r="B273" s="12">
        <v>44407</v>
      </c>
      <c r="C273" s="186"/>
      <c r="D273" s="35" t="s">
        <v>122</v>
      </c>
      <c r="E273" s="15">
        <f t="shared" ref="E273" si="562">SUM(E270:E272)</f>
        <v>0</v>
      </c>
      <c r="F273" s="15">
        <f t="shared" ref="F273" si="563">SUM(F270:F272)</f>
        <v>0</v>
      </c>
      <c r="G273" s="15">
        <f t="shared" ref="G273" si="564">SUM(G270:G272)</f>
        <v>0</v>
      </c>
      <c r="H273" s="53"/>
      <c r="I273" s="68">
        <f t="shared" ref="I273" si="565">SUM(I270:I272)</f>
        <v>0</v>
      </c>
      <c r="J273" s="58"/>
      <c r="K273" s="57">
        <f t="shared" ref="K273" si="566">SUM(K270:K272)</f>
        <v>0</v>
      </c>
      <c r="L273" s="58"/>
      <c r="M273" s="57">
        <f t="shared" ref="M273" si="567">SUM(M270:M272)</f>
        <v>0</v>
      </c>
      <c r="N273" s="53"/>
      <c r="O273" s="183"/>
      <c r="P273" s="181"/>
      <c r="Q273" s="178"/>
    </row>
    <row r="274" spans="2:17" ht="14.4" thickBot="1" x14ac:dyDescent="0.3">
      <c r="B274" s="12">
        <f t="shared" si="509"/>
        <v>44408</v>
      </c>
      <c r="C274" s="184">
        <v>44408</v>
      </c>
      <c r="D274" s="35">
        <v>20</v>
      </c>
      <c r="E274" s="15">
        <f>SUMIFS(Histo!F:F,Histo!A:A,B274,Formules!G:G,D274)</f>
        <v>0</v>
      </c>
      <c r="F274" s="14">
        <f t="shared" ref="F274:F276" si="568">E274/(1+(D274/100))</f>
        <v>0</v>
      </c>
      <c r="G274" s="51">
        <f t="shared" ref="G274:G276" si="569">E274-F274</f>
        <v>0</v>
      </c>
      <c r="H274" s="53"/>
      <c r="I274" s="67">
        <f>SUMIFS(Histo!K:K,Histo!A:A,B274,Formules!G:G,D274,Formules!K:K,"Herbergement")</f>
        <v>0</v>
      </c>
      <c r="J274" s="53"/>
      <c r="K274" s="53">
        <f>SUMIFS(Histo!F:F,Histo!A:A,B274,Formules!G:G,D274,Formules!K:K,"Vente")+SUMIFS(Histo!L:L,Histo!A:A,B274,Formules!G:G,D274,Formules!K:K,"Herbergement")</f>
        <v>0</v>
      </c>
      <c r="L274" s="53"/>
      <c r="M274" s="53">
        <f>SUMIFS(Histo!L:L,Histo!A:A,B274,Formules!G:G,D274)</f>
        <v>0</v>
      </c>
      <c r="N274" s="53"/>
      <c r="O274" s="182">
        <f>SUMIFS(Histo!F:F,Histo!A:A,C274,Histo!E:E,$O$4)</f>
        <v>0</v>
      </c>
      <c r="P274" s="179">
        <f>SUMIFS(Histo!F:F,Histo!A:A,C274,Histo!E:E,"Cash")</f>
        <v>0</v>
      </c>
      <c r="Q274" s="176">
        <f>SUMIFS(Histo!F:F,Histo!A:A,C274,Histo!E:E,"CV")</f>
        <v>0</v>
      </c>
    </row>
    <row r="275" spans="2:17" ht="14.4" thickBot="1" x14ac:dyDescent="0.3">
      <c r="B275" s="12">
        <f t="shared" si="512"/>
        <v>44408</v>
      </c>
      <c r="C275" s="185"/>
      <c r="D275" s="35">
        <v>10</v>
      </c>
      <c r="E275" s="15">
        <f>SUMIFS(Histo!F:F,Histo!A:A,B275,Formules!G:G,D275)</f>
        <v>0</v>
      </c>
      <c r="F275" s="14">
        <f t="shared" si="568"/>
        <v>0</v>
      </c>
      <c r="G275" s="51">
        <f t="shared" si="569"/>
        <v>0</v>
      </c>
      <c r="H275" s="53"/>
      <c r="I275" s="67">
        <f>SUMIFS(Histo!K:K,Histo!A:A,B275,Formules!G:G,D275,Formules!K:K,"Herbergement")</f>
        <v>0</v>
      </c>
      <c r="J275" s="53"/>
      <c r="K275" s="53">
        <f>SUMIFS(Histo!F:F,Histo!A:A,B275,Formules!G:G,D275,Formules!K:K,"Vente")+SUMIFS(Histo!L:L,Histo!A:A,B275,Formules!G:G,D275,Formules!K:K,"Herbergement")</f>
        <v>0</v>
      </c>
      <c r="L275" s="53"/>
      <c r="M275" s="53">
        <f>SUMIFS(Histo!L:L,Histo!A:A,B275,Formules!G:G,D275)</f>
        <v>0</v>
      </c>
      <c r="N275" s="53"/>
      <c r="O275" s="183"/>
      <c r="P275" s="180"/>
      <c r="Q275" s="177"/>
    </row>
    <row r="276" spans="2:17" ht="14.4" thickBot="1" x14ac:dyDescent="0.3">
      <c r="B276" s="12">
        <f t="shared" si="513"/>
        <v>44408</v>
      </c>
      <c r="C276" s="185"/>
      <c r="D276" s="35">
        <v>5.5</v>
      </c>
      <c r="E276" s="15">
        <f>SUMIFS(Histo!F:F,Histo!A:A,B276,Formules!G:G,D276)</f>
        <v>0</v>
      </c>
      <c r="F276" s="14">
        <f t="shared" si="568"/>
        <v>0</v>
      </c>
      <c r="G276" s="51">
        <f t="shared" si="569"/>
        <v>0</v>
      </c>
      <c r="H276" s="53"/>
      <c r="I276" s="67">
        <f>SUMIFS(Histo!K:K,Histo!A:A,B276,Formules!G:G,D276,Formules!K:K,"Herbergement")</f>
        <v>0</v>
      </c>
      <c r="J276" s="53"/>
      <c r="K276" s="53">
        <f>SUMIFS(Histo!F:F,Histo!A:A,B276,Formules!G:G,D276,Formules!K:K,"Vente")+SUMIFS(Histo!L:L,Histo!A:A,B276,Formules!G:G,D276,Formules!K:K,"Herbergement")</f>
        <v>0</v>
      </c>
      <c r="L276" s="53"/>
      <c r="M276" s="53">
        <f>SUMIFS(Histo!L:L,Histo!A:A,B276,Formules!G:G,D276)</f>
        <v>0</v>
      </c>
      <c r="N276" s="53"/>
      <c r="O276" s="183"/>
      <c r="P276" s="180"/>
      <c r="Q276" s="177"/>
    </row>
    <row r="277" spans="2:17" ht="14.4" thickBot="1" x14ac:dyDescent="0.3">
      <c r="B277" s="12">
        <v>44408</v>
      </c>
      <c r="C277" s="186"/>
      <c r="D277" s="35" t="s">
        <v>122</v>
      </c>
      <c r="E277" s="15">
        <f t="shared" ref="E277" si="570">SUM(E274:E276)</f>
        <v>0</v>
      </c>
      <c r="F277" s="15">
        <f t="shared" ref="F277" si="571">SUM(F274:F276)</f>
        <v>0</v>
      </c>
      <c r="G277" s="15">
        <f t="shared" ref="G277" si="572">SUM(G274:G276)</f>
        <v>0</v>
      </c>
      <c r="H277" s="53"/>
      <c r="I277" s="68">
        <f t="shared" ref="I277" si="573">SUM(I274:I276)</f>
        <v>0</v>
      </c>
      <c r="J277" s="58"/>
      <c r="K277" s="57">
        <f t="shared" ref="K277" si="574">SUM(K274:K276)</f>
        <v>0</v>
      </c>
      <c r="L277" s="58"/>
      <c r="M277" s="57">
        <f t="shared" ref="M277" si="575">SUM(M274:M276)</f>
        <v>0</v>
      </c>
      <c r="N277" s="53"/>
      <c r="O277" s="183"/>
      <c r="P277" s="181"/>
      <c r="Q277" s="178"/>
    </row>
    <row r="278" spans="2:17" ht="14.4" thickBot="1" x14ac:dyDescent="0.3">
      <c r="B278" s="12">
        <f t="shared" si="509"/>
        <v>44409</v>
      </c>
      <c r="C278" s="184">
        <v>44409</v>
      </c>
      <c r="D278" s="35">
        <v>20</v>
      </c>
      <c r="E278" s="15">
        <f>SUMIFS(Histo!F:F,Histo!A:A,B278,Formules!G:G,D278)</f>
        <v>0</v>
      </c>
      <c r="F278" s="14">
        <f t="shared" ref="F278:F280" si="576">E278/(1+(D278/100))</f>
        <v>0</v>
      </c>
      <c r="G278" s="51">
        <f t="shared" ref="G278:G280" si="577">E278-F278</f>
        <v>0</v>
      </c>
      <c r="H278" s="53"/>
      <c r="I278" s="67">
        <f>SUMIFS(Histo!K:K,Histo!A:A,B278,Formules!G:G,D278,Formules!K:K,"Herbergement")</f>
        <v>0</v>
      </c>
      <c r="J278" s="53"/>
      <c r="K278" s="53">
        <f>SUMIFS(Histo!F:F,Histo!A:A,B278,Formules!G:G,D278,Formules!K:K,"Vente")+SUMIFS(Histo!L:L,Histo!A:A,B278,Formules!G:G,D278,Formules!K:K,"Herbergement")</f>
        <v>0</v>
      </c>
      <c r="L278" s="53"/>
      <c r="M278" s="53">
        <f>SUMIFS(Histo!L:L,Histo!A:A,B278,Formules!G:G,D278)</f>
        <v>0</v>
      </c>
      <c r="N278" s="53"/>
      <c r="O278" s="182">
        <f>SUMIFS(Histo!F:F,Histo!A:A,C278,Histo!E:E,$O$4)</f>
        <v>0</v>
      </c>
      <c r="P278" s="179">
        <f>SUMIFS(Histo!F:F,Histo!A:A,C278,Histo!E:E,"Cash")</f>
        <v>0</v>
      </c>
      <c r="Q278" s="176">
        <f>SUMIFS(Histo!F:F,Histo!A:A,C278,Histo!E:E,"CV")</f>
        <v>0</v>
      </c>
    </row>
    <row r="279" spans="2:17" ht="14.4" thickBot="1" x14ac:dyDescent="0.3">
      <c r="B279" s="12">
        <f t="shared" si="512"/>
        <v>44409</v>
      </c>
      <c r="C279" s="185"/>
      <c r="D279" s="35">
        <v>10</v>
      </c>
      <c r="E279" s="15">
        <f>SUMIFS(Histo!F:F,Histo!A:A,B279,Formules!G:G,D279)</f>
        <v>0</v>
      </c>
      <c r="F279" s="14">
        <f t="shared" si="576"/>
        <v>0</v>
      </c>
      <c r="G279" s="51">
        <f t="shared" si="577"/>
        <v>0</v>
      </c>
      <c r="H279" s="53"/>
      <c r="I279" s="67">
        <f>SUMIFS(Histo!K:K,Histo!A:A,B279,Formules!G:G,D279,Formules!K:K,"Herbergement")</f>
        <v>0</v>
      </c>
      <c r="J279" s="53"/>
      <c r="K279" s="53">
        <f>SUMIFS(Histo!F:F,Histo!A:A,B279,Formules!G:G,D279,Formules!K:K,"Vente")+SUMIFS(Histo!L:L,Histo!A:A,B279,Formules!G:G,D279,Formules!K:K,"Herbergement")</f>
        <v>0</v>
      </c>
      <c r="L279" s="53"/>
      <c r="M279" s="53">
        <f>SUMIFS(Histo!L:L,Histo!A:A,B279,Formules!G:G,D279)</f>
        <v>0</v>
      </c>
      <c r="N279" s="53"/>
      <c r="O279" s="183"/>
      <c r="P279" s="180"/>
      <c r="Q279" s="177"/>
    </row>
    <row r="280" spans="2:17" ht="14.4" thickBot="1" x14ac:dyDescent="0.3">
      <c r="B280" s="12">
        <f t="shared" si="513"/>
        <v>44409</v>
      </c>
      <c r="C280" s="185"/>
      <c r="D280" s="35">
        <v>5.5</v>
      </c>
      <c r="E280" s="15">
        <f>SUMIFS(Histo!F:F,Histo!A:A,B280,Formules!G:G,D280)</f>
        <v>0</v>
      </c>
      <c r="F280" s="14">
        <f t="shared" si="576"/>
        <v>0</v>
      </c>
      <c r="G280" s="51">
        <f t="shared" si="577"/>
        <v>0</v>
      </c>
      <c r="H280" s="53"/>
      <c r="I280" s="67">
        <f>SUMIFS(Histo!K:K,Histo!A:A,B280,Formules!G:G,D280,Formules!K:K,"Herbergement")</f>
        <v>0</v>
      </c>
      <c r="J280" s="53"/>
      <c r="K280" s="53">
        <f>SUMIFS(Histo!F:F,Histo!A:A,B280,Formules!G:G,D280,Formules!K:K,"Vente")+SUMIFS(Histo!L:L,Histo!A:A,B280,Formules!G:G,D280,Formules!K:K,"Herbergement")</f>
        <v>0</v>
      </c>
      <c r="L280" s="53"/>
      <c r="M280" s="53">
        <f>SUMIFS(Histo!L:L,Histo!A:A,B280,Formules!G:G,D280)</f>
        <v>0</v>
      </c>
      <c r="N280" s="53"/>
      <c r="O280" s="183"/>
      <c r="P280" s="180"/>
      <c r="Q280" s="177"/>
    </row>
    <row r="281" spans="2:17" ht="14.4" thickBot="1" x14ac:dyDescent="0.3">
      <c r="B281" s="12">
        <v>44409</v>
      </c>
      <c r="C281" s="186"/>
      <c r="D281" s="35" t="s">
        <v>122</v>
      </c>
      <c r="E281" s="15">
        <f t="shared" ref="E281" si="578">SUM(E278:E280)</f>
        <v>0</v>
      </c>
      <c r="F281" s="15">
        <f t="shared" ref="F281" si="579">SUM(F278:F280)</f>
        <v>0</v>
      </c>
      <c r="G281" s="15">
        <f t="shared" ref="G281" si="580">SUM(G278:G280)</f>
        <v>0</v>
      </c>
      <c r="H281" s="53"/>
      <c r="I281" s="68">
        <f t="shared" ref="I281" si="581">SUM(I278:I280)</f>
        <v>0</v>
      </c>
      <c r="J281" s="58"/>
      <c r="K281" s="57">
        <f t="shared" ref="K281" si="582">SUM(K278:K280)</f>
        <v>0</v>
      </c>
      <c r="L281" s="58"/>
      <c r="M281" s="57">
        <f t="shared" ref="M281" si="583">SUM(M278:M280)</f>
        <v>0</v>
      </c>
      <c r="N281" s="53"/>
      <c r="O281" s="183"/>
      <c r="P281" s="181"/>
      <c r="Q281" s="178"/>
    </row>
    <row r="282" spans="2:17" ht="14.4" thickBot="1" x14ac:dyDescent="0.3">
      <c r="B282" s="12">
        <f t="shared" si="509"/>
        <v>44410</v>
      </c>
      <c r="C282" s="184">
        <v>44410</v>
      </c>
      <c r="D282" s="35">
        <v>20</v>
      </c>
      <c r="E282" s="15">
        <f>SUMIFS(Histo!F:F,Histo!A:A,B282,Formules!G:G,D282)</f>
        <v>0</v>
      </c>
      <c r="F282" s="14">
        <f t="shared" ref="F282:F284" si="584">E282/(1+(D282/100))</f>
        <v>0</v>
      </c>
      <c r="G282" s="51">
        <f t="shared" ref="G282:G284" si="585">E282-F282</f>
        <v>0</v>
      </c>
      <c r="H282" s="53"/>
      <c r="I282" s="67">
        <f>SUMIFS(Histo!K:K,Histo!A:A,B282,Formules!G:G,D282,Formules!K:K,"Herbergement")</f>
        <v>0</v>
      </c>
      <c r="J282" s="53"/>
      <c r="K282" s="53">
        <f>SUMIFS(Histo!F:F,Histo!A:A,B282,Formules!G:G,D282,Formules!K:K,"Vente")+SUMIFS(Histo!L:L,Histo!A:A,B282,Formules!G:G,D282,Formules!K:K,"Herbergement")</f>
        <v>0</v>
      </c>
      <c r="L282" s="53"/>
      <c r="M282" s="53">
        <f>SUMIFS(Histo!L:L,Histo!A:A,B282,Formules!G:G,D282)</f>
        <v>0</v>
      </c>
      <c r="N282" s="53"/>
      <c r="O282" s="182">
        <f>SUMIFS(Histo!F:F,Histo!A:A,C282,Histo!E:E,$O$4)</f>
        <v>0</v>
      </c>
      <c r="P282" s="179">
        <f>SUMIFS(Histo!F:F,Histo!A:A,C282,Histo!E:E,"Cash")</f>
        <v>0</v>
      </c>
      <c r="Q282" s="176">
        <f>SUMIFS(Histo!F:F,Histo!A:A,C282,Histo!E:E,"CV")</f>
        <v>0</v>
      </c>
    </row>
    <row r="283" spans="2:17" ht="14.4" thickBot="1" x14ac:dyDescent="0.3">
      <c r="B283" s="12">
        <f t="shared" si="512"/>
        <v>44410</v>
      </c>
      <c r="C283" s="185"/>
      <c r="D283" s="35">
        <v>10</v>
      </c>
      <c r="E283" s="15">
        <f>SUMIFS(Histo!F:F,Histo!A:A,B283,Formules!G:G,D283)</f>
        <v>0</v>
      </c>
      <c r="F283" s="14">
        <f t="shared" si="584"/>
        <v>0</v>
      </c>
      <c r="G283" s="51">
        <f t="shared" si="585"/>
        <v>0</v>
      </c>
      <c r="H283" s="53"/>
      <c r="I283" s="67">
        <f>SUMIFS(Histo!K:K,Histo!A:A,B283,Formules!G:G,D283,Formules!K:K,"Herbergement")</f>
        <v>0</v>
      </c>
      <c r="J283" s="53"/>
      <c r="K283" s="53">
        <f>SUMIFS(Histo!F:F,Histo!A:A,B283,Formules!G:G,D283,Formules!K:K,"Vente")+SUMIFS(Histo!L:L,Histo!A:A,B283,Formules!G:G,D283,Formules!K:K,"Herbergement")</f>
        <v>0</v>
      </c>
      <c r="L283" s="53"/>
      <c r="M283" s="53">
        <f>SUMIFS(Histo!L:L,Histo!A:A,B283,Formules!G:G,D283)</f>
        <v>0</v>
      </c>
      <c r="N283" s="53"/>
      <c r="O283" s="183"/>
      <c r="P283" s="180"/>
      <c r="Q283" s="177"/>
    </row>
    <row r="284" spans="2:17" ht="14.4" thickBot="1" x14ac:dyDescent="0.3">
      <c r="B284" s="12">
        <f t="shared" si="513"/>
        <v>44410</v>
      </c>
      <c r="C284" s="185"/>
      <c r="D284" s="35">
        <v>5.5</v>
      </c>
      <c r="E284" s="15">
        <f>SUMIFS(Histo!F:F,Histo!A:A,B284,Formules!G:G,D284)</f>
        <v>0</v>
      </c>
      <c r="F284" s="14">
        <f t="shared" si="584"/>
        <v>0</v>
      </c>
      <c r="G284" s="51">
        <f t="shared" si="585"/>
        <v>0</v>
      </c>
      <c r="H284" s="53"/>
      <c r="I284" s="67">
        <f>SUMIFS(Histo!K:K,Histo!A:A,B284,Formules!G:G,D284,Formules!K:K,"Herbergement")</f>
        <v>0</v>
      </c>
      <c r="J284" s="53"/>
      <c r="K284" s="53">
        <f>SUMIFS(Histo!F:F,Histo!A:A,B284,Formules!G:G,D284,Formules!K:K,"Vente")+SUMIFS(Histo!L:L,Histo!A:A,B284,Formules!G:G,D284,Formules!K:K,"Herbergement")</f>
        <v>0</v>
      </c>
      <c r="L284" s="53"/>
      <c r="M284" s="53">
        <f>SUMIFS(Histo!L:L,Histo!A:A,B284,Formules!G:G,D284)</f>
        <v>0</v>
      </c>
      <c r="N284" s="53"/>
      <c r="O284" s="183"/>
      <c r="P284" s="180"/>
      <c r="Q284" s="177"/>
    </row>
    <row r="285" spans="2:17" ht="14.4" thickBot="1" x14ac:dyDescent="0.3">
      <c r="B285" s="12">
        <v>44410</v>
      </c>
      <c r="C285" s="186"/>
      <c r="D285" s="35" t="s">
        <v>122</v>
      </c>
      <c r="E285" s="15">
        <f t="shared" ref="E285" si="586">SUM(E282:E284)</f>
        <v>0</v>
      </c>
      <c r="F285" s="15">
        <f t="shared" ref="F285" si="587">SUM(F282:F284)</f>
        <v>0</v>
      </c>
      <c r="G285" s="15">
        <f t="shared" ref="G285" si="588">SUM(G282:G284)</f>
        <v>0</v>
      </c>
      <c r="H285" s="53"/>
      <c r="I285" s="68">
        <f t="shared" ref="I285" si="589">SUM(I282:I284)</f>
        <v>0</v>
      </c>
      <c r="J285" s="58"/>
      <c r="K285" s="57">
        <f t="shared" ref="K285" si="590">SUM(K282:K284)</f>
        <v>0</v>
      </c>
      <c r="L285" s="58"/>
      <c r="M285" s="57">
        <f t="shared" ref="M285" si="591">SUM(M282:M284)</f>
        <v>0</v>
      </c>
      <c r="N285" s="53"/>
      <c r="O285" s="183"/>
      <c r="P285" s="181"/>
      <c r="Q285" s="178"/>
    </row>
    <row r="286" spans="2:17" ht="14.4" thickBot="1" x14ac:dyDescent="0.3">
      <c r="B286" s="12">
        <f t="shared" si="509"/>
        <v>44411</v>
      </c>
      <c r="C286" s="184">
        <v>44411</v>
      </c>
      <c r="D286" s="35">
        <v>20</v>
      </c>
      <c r="E286" s="15">
        <f>SUMIFS(Histo!F:F,Histo!A:A,B286,Formules!G:G,D286)</f>
        <v>0</v>
      </c>
      <c r="F286" s="14">
        <f t="shared" ref="F286:F288" si="592">E286/(1+(D286/100))</f>
        <v>0</v>
      </c>
      <c r="G286" s="51">
        <f t="shared" ref="G286:G288" si="593">E286-F286</f>
        <v>0</v>
      </c>
      <c r="H286" s="53"/>
      <c r="I286" s="67">
        <f>SUMIFS(Histo!K:K,Histo!A:A,B286,Formules!G:G,D286,Formules!K:K,"Herbergement")</f>
        <v>0</v>
      </c>
      <c r="J286" s="53"/>
      <c r="K286" s="53">
        <f>SUMIFS(Histo!F:F,Histo!A:A,B286,Formules!G:G,D286,Formules!K:K,"Vente")+SUMIFS(Histo!L:L,Histo!A:A,B286,Formules!G:G,D286,Formules!K:K,"Herbergement")</f>
        <v>0</v>
      </c>
      <c r="L286" s="53"/>
      <c r="M286" s="53">
        <f>SUMIFS(Histo!L:L,Histo!A:A,B286,Formules!G:G,D286)</f>
        <v>0</v>
      </c>
      <c r="N286" s="53"/>
      <c r="O286" s="182">
        <f>SUMIFS(Histo!F:F,Histo!A:A,C286,Histo!E:E,$O$4)</f>
        <v>0</v>
      </c>
      <c r="P286" s="179">
        <f>SUMIFS(Histo!F:F,Histo!A:A,C286,Histo!E:E,"Cash")</f>
        <v>0</v>
      </c>
      <c r="Q286" s="176">
        <f>SUMIFS(Histo!F:F,Histo!A:A,C286,Histo!E:E,"CV")</f>
        <v>0</v>
      </c>
    </row>
    <row r="287" spans="2:17" ht="14.4" thickBot="1" x14ac:dyDescent="0.3">
      <c r="B287" s="12">
        <f t="shared" si="512"/>
        <v>44411</v>
      </c>
      <c r="C287" s="185"/>
      <c r="D287" s="35">
        <v>10</v>
      </c>
      <c r="E287" s="15">
        <f>SUMIFS(Histo!F:F,Histo!A:A,B287,Formules!G:G,D287)</f>
        <v>0</v>
      </c>
      <c r="F287" s="14">
        <f t="shared" si="592"/>
        <v>0</v>
      </c>
      <c r="G287" s="51">
        <f t="shared" si="593"/>
        <v>0</v>
      </c>
      <c r="H287" s="53"/>
      <c r="I287" s="67">
        <f>SUMIFS(Histo!K:K,Histo!A:A,B287,Formules!G:G,D287,Formules!K:K,"Herbergement")</f>
        <v>0</v>
      </c>
      <c r="J287" s="53"/>
      <c r="K287" s="53">
        <f>SUMIFS(Histo!F:F,Histo!A:A,B287,Formules!G:G,D287,Formules!K:K,"Vente")+SUMIFS(Histo!L:L,Histo!A:A,B287,Formules!G:G,D287,Formules!K:K,"Herbergement")</f>
        <v>0</v>
      </c>
      <c r="L287" s="53"/>
      <c r="M287" s="53">
        <f>SUMIFS(Histo!L:L,Histo!A:A,B287,Formules!G:G,D287)</f>
        <v>0</v>
      </c>
      <c r="N287" s="53"/>
      <c r="O287" s="183"/>
      <c r="P287" s="180"/>
      <c r="Q287" s="177"/>
    </row>
    <row r="288" spans="2:17" ht="14.4" thickBot="1" x14ac:dyDescent="0.3">
      <c r="B288" s="12">
        <f t="shared" si="513"/>
        <v>44411</v>
      </c>
      <c r="C288" s="185"/>
      <c r="D288" s="35">
        <v>5.5</v>
      </c>
      <c r="E288" s="15">
        <f>SUMIFS(Histo!F:F,Histo!A:A,B288,Formules!G:G,D288)</f>
        <v>0</v>
      </c>
      <c r="F288" s="14">
        <f t="shared" si="592"/>
        <v>0</v>
      </c>
      <c r="G288" s="51">
        <f t="shared" si="593"/>
        <v>0</v>
      </c>
      <c r="H288" s="53"/>
      <c r="I288" s="67">
        <f>SUMIFS(Histo!K:K,Histo!A:A,B288,Formules!G:G,D288,Formules!K:K,"Herbergement")</f>
        <v>0</v>
      </c>
      <c r="J288" s="53"/>
      <c r="K288" s="53">
        <f>SUMIFS(Histo!F:F,Histo!A:A,B288,Formules!G:G,D288,Formules!K:K,"Vente")+SUMIFS(Histo!L:L,Histo!A:A,B288,Formules!G:G,D288,Formules!K:K,"Herbergement")</f>
        <v>0</v>
      </c>
      <c r="L288" s="53"/>
      <c r="M288" s="53">
        <f>SUMIFS(Histo!L:L,Histo!A:A,B288,Formules!G:G,D288)</f>
        <v>0</v>
      </c>
      <c r="N288" s="53"/>
      <c r="O288" s="183"/>
      <c r="P288" s="180"/>
      <c r="Q288" s="177"/>
    </row>
    <row r="289" spans="2:17" ht="14.4" thickBot="1" x14ac:dyDescent="0.3">
      <c r="B289" s="12">
        <v>44411</v>
      </c>
      <c r="C289" s="186"/>
      <c r="D289" s="35" t="s">
        <v>122</v>
      </c>
      <c r="E289" s="15">
        <f t="shared" ref="E289" si="594">SUM(E286:E288)</f>
        <v>0</v>
      </c>
      <c r="F289" s="15">
        <f t="shared" ref="F289" si="595">SUM(F286:F288)</f>
        <v>0</v>
      </c>
      <c r="G289" s="15">
        <f t="shared" ref="G289" si="596">SUM(G286:G288)</f>
        <v>0</v>
      </c>
      <c r="H289" s="53"/>
      <c r="I289" s="68">
        <f t="shared" ref="I289" si="597">SUM(I286:I288)</f>
        <v>0</v>
      </c>
      <c r="J289" s="58"/>
      <c r="K289" s="57">
        <f t="shared" ref="K289" si="598">SUM(K286:K288)</f>
        <v>0</v>
      </c>
      <c r="L289" s="58"/>
      <c r="M289" s="57">
        <f t="shared" ref="M289" si="599">SUM(M286:M288)</f>
        <v>0</v>
      </c>
      <c r="N289" s="53"/>
      <c r="O289" s="183"/>
      <c r="P289" s="181"/>
      <c r="Q289" s="178"/>
    </row>
    <row r="290" spans="2:17" ht="14.4" thickBot="1" x14ac:dyDescent="0.3">
      <c r="B290" s="12">
        <f t="shared" si="509"/>
        <v>44412</v>
      </c>
      <c r="C290" s="184">
        <v>44412</v>
      </c>
      <c r="D290" s="35">
        <v>20</v>
      </c>
      <c r="E290" s="15">
        <f>SUMIFS(Histo!F:F,Histo!A:A,B290,Formules!G:G,D290)</f>
        <v>0</v>
      </c>
      <c r="F290" s="14">
        <f t="shared" ref="F290:F292" si="600">E290/(1+(D290/100))</f>
        <v>0</v>
      </c>
      <c r="G290" s="51">
        <f t="shared" ref="G290:G292" si="601">E290-F290</f>
        <v>0</v>
      </c>
      <c r="H290" s="53"/>
      <c r="I290" s="67">
        <f>SUMIFS(Histo!K:K,Histo!A:A,B290,Formules!G:G,D290,Formules!K:K,"Herbergement")</f>
        <v>0</v>
      </c>
      <c r="J290" s="53"/>
      <c r="K290" s="53">
        <f>SUMIFS(Histo!F:F,Histo!A:A,B290,Formules!G:G,D290,Formules!K:K,"Vente")+SUMIFS(Histo!L:L,Histo!A:A,B290,Formules!G:G,D290,Formules!K:K,"Herbergement")</f>
        <v>0</v>
      </c>
      <c r="L290" s="53"/>
      <c r="M290" s="53">
        <f>SUMIFS(Histo!L:L,Histo!A:A,B290,Formules!G:G,D290)</f>
        <v>0</v>
      </c>
      <c r="N290" s="53"/>
      <c r="O290" s="182">
        <f>SUMIFS(Histo!F:F,Histo!A:A,C290,Histo!E:E,$O$4)</f>
        <v>0</v>
      </c>
      <c r="P290" s="179">
        <f>SUMIFS(Histo!F:F,Histo!A:A,C290,Histo!E:E,"Cash")</f>
        <v>0</v>
      </c>
      <c r="Q290" s="176">
        <f>SUMIFS(Histo!F:F,Histo!A:A,C290,Histo!E:E,"CV")</f>
        <v>0</v>
      </c>
    </row>
    <row r="291" spans="2:17" ht="14.4" thickBot="1" x14ac:dyDescent="0.3">
      <c r="B291" s="12">
        <f t="shared" si="512"/>
        <v>44412</v>
      </c>
      <c r="C291" s="185"/>
      <c r="D291" s="35">
        <v>10</v>
      </c>
      <c r="E291" s="15">
        <f>SUMIFS(Histo!F:F,Histo!A:A,B291,Formules!G:G,D291)</f>
        <v>0</v>
      </c>
      <c r="F291" s="14">
        <f t="shared" si="600"/>
        <v>0</v>
      </c>
      <c r="G291" s="51">
        <f t="shared" si="601"/>
        <v>0</v>
      </c>
      <c r="H291" s="53"/>
      <c r="I291" s="67">
        <f>SUMIFS(Histo!K:K,Histo!A:A,B291,Formules!G:G,D291,Formules!K:K,"Herbergement")</f>
        <v>0</v>
      </c>
      <c r="J291" s="53"/>
      <c r="K291" s="53">
        <f>SUMIFS(Histo!F:F,Histo!A:A,B291,Formules!G:G,D291,Formules!K:K,"Vente")+SUMIFS(Histo!L:L,Histo!A:A,B291,Formules!G:G,D291,Formules!K:K,"Herbergement")</f>
        <v>0</v>
      </c>
      <c r="L291" s="53"/>
      <c r="M291" s="53">
        <f>SUMIFS(Histo!L:L,Histo!A:A,B291,Formules!G:G,D291)</f>
        <v>0</v>
      </c>
      <c r="N291" s="53"/>
      <c r="O291" s="183"/>
      <c r="P291" s="180"/>
      <c r="Q291" s="177"/>
    </row>
    <row r="292" spans="2:17" ht="14.4" thickBot="1" x14ac:dyDescent="0.3">
      <c r="B292" s="12">
        <f t="shared" si="513"/>
        <v>44412</v>
      </c>
      <c r="C292" s="185"/>
      <c r="D292" s="35">
        <v>5.5</v>
      </c>
      <c r="E292" s="15">
        <f>SUMIFS(Histo!F:F,Histo!A:A,B292,Formules!G:G,D292)</f>
        <v>0</v>
      </c>
      <c r="F292" s="14">
        <f t="shared" si="600"/>
        <v>0</v>
      </c>
      <c r="G292" s="51">
        <f t="shared" si="601"/>
        <v>0</v>
      </c>
      <c r="H292" s="53"/>
      <c r="I292" s="67">
        <f>SUMIFS(Histo!K:K,Histo!A:A,B292,Formules!G:G,D292,Formules!K:K,"Herbergement")</f>
        <v>0</v>
      </c>
      <c r="J292" s="53"/>
      <c r="K292" s="53">
        <f>SUMIFS(Histo!F:F,Histo!A:A,B292,Formules!G:G,D292,Formules!K:K,"Vente")+SUMIFS(Histo!L:L,Histo!A:A,B292,Formules!G:G,D292,Formules!K:K,"Herbergement")</f>
        <v>0</v>
      </c>
      <c r="L292" s="53"/>
      <c r="M292" s="53">
        <f>SUMIFS(Histo!L:L,Histo!A:A,B292,Formules!G:G,D292)</f>
        <v>0</v>
      </c>
      <c r="N292" s="53"/>
      <c r="O292" s="183"/>
      <c r="P292" s="180"/>
      <c r="Q292" s="177"/>
    </row>
    <row r="293" spans="2:17" ht="14.4" thickBot="1" x14ac:dyDescent="0.3">
      <c r="B293" s="12">
        <v>44412</v>
      </c>
      <c r="C293" s="186"/>
      <c r="D293" s="35" t="s">
        <v>122</v>
      </c>
      <c r="E293" s="15">
        <f t="shared" ref="E293" si="602">SUM(E290:E292)</f>
        <v>0</v>
      </c>
      <c r="F293" s="15">
        <f t="shared" ref="F293" si="603">SUM(F290:F292)</f>
        <v>0</v>
      </c>
      <c r="G293" s="15">
        <f t="shared" ref="G293" si="604">SUM(G290:G292)</f>
        <v>0</v>
      </c>
      <c r="H293" s="53"/>
      <c r="I293" s="68">
        <f t="shared" ref="I293" si="605">SUM(I290:I292)</f>
        <v>0</v>
      </c>
      <c r="J293" s="58"/>
      <c r="K293" s="57">
        <f t="shared" ref="K293" si="606">SUM(K290:K292)</f>
        <v>0</v>
      </c>
      <c r="L293" s="58"/>
      <c r="M293" s="57">
        <f t="shared" ref="M293" si="607">SUM(M290:M292)</f>
        <v>0</v>
      </c>
      <c r="N293" s="53"/>
      <c r="O293" s="183"/>
      <c r="P293" s="181"/>
      <c r="Q293" s="178"/>
    </row>
    <row r="294" spans="2:17" ht="14.4" thickBot="1" x14ac:dyDescent="0.3">
      <c r="B294" s="12">
        <f t="shared" si="509"/>
        <v>44413</v>
      </c>
      <c r="C294" s="184">
        <v>44413</v>
      </c>
      <c r="D294" s="35">
        <v>20</v>
      </c>
      <c r="E294" s="15">
        <f>SUMIFS(Histo!F:F,Histo!A:A,B294,Formules!G:G,D294)</f>
        <v>0</v>
      </c>
      <c r="F294" s="14">
        <f t="shared" ref="F294:F296" si="608">E294/(1+(D294/100))</f>
        <v>0</v>
      </c>
      <c r="G294" s="51">
        <f t="shared" ref="G294:G296" si="609">E294-F294</f>
        <v>0</v>
      </c>
      <c r="H294" s="53"/>
      <c r="I294" s="67">
        <f>SUMIFS(Histo!K:K,Histo!A:A,B294,Formules!G:G,D294,Formules!K:K,"Herbergement")</f>
        <v>0</v>
      </c>
      <c r="J294" s="53"/>
      <c r="K294" s="53">
        <f>SUMIFS(Histo!F:F,Histo!A:A,B294,Formules!G:G,D294,Formules!K:K,"Vente")+SUMIFS(Histo!L:L,Histo!A:A,B294,Formules!G:G,D294,Formules!K:K,"Herbergement")</f>
        <v>0</v>
      </c>
      <c r="L294" s="53"/>
      <c r="M294" s="53">
        <f>SUMIFS(Histo!L:L,Histo!A:A,B294,Formules!G:G,D294)</f>
        <v>0</v>
      </c>
      <c r="N294" s="53"/>
      <c r="O294" s="182">
        <f>SUMIFS(Histo!F:F,Histo!A:A,C294,Histo!E:E,$O$4)</f>
        <v>0</v>
      </c>
      <c r="P294" s="179">
        <f>SUMIFS(Histo!F:F,Histo!A:A,C294,Histo!E:E,"Cash")</f>
        <v>0</v>
      </c>
      <c r="Q294" s="176">
        <f>SUMIFS(Histo!F:F,Histo!A:A,C294,Histo!E:E,"CV")</f>
        <v>0</v>
      </c>
    </row>
    <row r="295" spans="2:17" ht="14.4" thickBot="1" x14ac:dyDescent="0.3">
      <c r="B295" s="12">
        <f t="shared" si="512"/>
        <v>44413</v>
      </c>
      <c r="C295" s="185"/>
      <c r="D295" s="35">
        <v>10</v>
      </c>
      <c r="E295" s="15">
        <f>SUMIFS(Histo!F:F,Histo!A:A,B295,Formules!G:G,D295)</f>
        <v>0</v>
      </c>
      <c r="F295" s="14">
        <f t="shared" si="608"/>
        <v>0</v>
      </c>
      <c r="G295" s="51">
        <f t="shared" si="609"/>
        <v>0</v>
      </c>
      <c r="H295" s="53"/>
      <c r="I295" s="67">
        <f>SUMIFS(Histo!K:K,Histo!A:A,B295,Formules!G:G,D295,Formules!K:K,"Herbergement")</f>
        <v>0</v>
      </c>
      <c r="J295" s="53"/>
      <c r="K295" s="53">
        <f>SUMIFS(Histo!F:F,Histo!A:A,B295,Formules!G:G,D295,Formules!K:K,"Vente")+SUMIFS(Histo!L:L,Histo!A:A,B295,Formules!G:G,D295,Formules!K:K,"Herbergement")</f>
        <v>0</v>
      </c>
      <c r="L295" s="53"/>
      <c r="M295" s="53">
        <f>SUMIFS(Histo!L:L,Histo!A:A,B295,Formules!G:G,D295)</f>
        <v>0</v>
      </c>
      <c r="N295" s="53"/>
      <c r="O295" s="183"/>
      <c r="P295" s="180"/>
      <c r="Q295" s="177"/>
    </row>
    <row r="296" spans="2:17" ht="14.4" thickBot="1" x14ac:dyDescent="0.3">
      <c r="B296" s="12">
        <f t="shared" si="513"/>
        <v>44413</v>
      </c>
      <c r="C296" s="185"/>
      <c r="D296" s="35">
        <v>5.5</v>
      </c>
      <c r="E296" s="15">
        <f>SUMIFS(Histo!F:F,Histo!A:A,B296,Formules!G:G,D296)</f>
        <v>0</v>
      </c>
      <c r="F296" s="14">
        <f t="shared" si="608"/>
        <v>0</v>
      </c>
      <c r="G296" s="51">
        <f t="shared" si="609"/>
        <v>0</v>
      </c>
      <c r="H296" s="53"/>
      <c r="I296" s="67">
        <f>SUMIFS(Histo!K:K,Histo!A:A,B296,Formules!G:G,D296,Formules!K:K,"Herbergement")</f>
        <v>0</v>
      </c>
      <c r="J296" s="53"/>
      <c r="K296" s="53">
        <f>SUMIFS(Histo!F:F,Histo!A:A,B296,Formules!G:G,D296,Formules!K:K,"Vente")+SUMIFS(Histo!L:L,Histo!A:A,B296,Formules!G:G,D296,Formules!K:K,"Herbergement")</f>
        <v>0</v>
      </c>
      <c r="L296" s="53"/>
      <c r="M296" s="53">
        <f>SUMIFS(Histo!L:L,Histo!A:A,B296,Formules!G:G,D296)</f>
        <v>0</v>
      </c>
      <c r="N296" s="53"/>
      <c r="O296" s="183"/>
      <c r="P296" s="180"/>
      <c r="Q296" s="177"/>
    </row>
    <row r="297" spans="2:17" ht="14.4" thickBot="1" x14ac:dyDescent="0.3">
      <c r="B297" s="12">
        <v>44413</v>
      </c>
      <c r="C297" s="186"/>
      <c r="D297" s="35" t="s">
        <v>122</v>
      </c>
      <c r="E297" s="15">
        <f t="shared" ref="E297" si="610">SUM(E294:E296)</f>
        <v>0</v>
      </c>
      <c r="F297" s="15">
        <f t="shared" ref="F297" si="611">SUM(F294:F296)</f>
        <v>0</v>
      </c>
      <c r="G297" s="15">
        <f t="shared" ref="G297" si="612">SUM(G294:G296)</f>
        <v>0</v>
      </c>
      <c r="H297" s="53"/>
      <c r="I297" s="68">
        <f t="shared" ref="I297" si="613">SUM(I294:I296)</f>
        <v>0</v>
      </c>
      <c r="J297" s="58"/>
      <c r="K297" s="57">
        <f t="shared" ref="K297" si="614">SUM(K294:K296)</f>
        <v>0</v>
      </c>
      <c r="L297" s="58"/>
      <c r="M297" s="57">
        <f t="shared" ref="M297" si="615">SUM(M294:M296)</f>
        <v>0</v>
      </c>
      <c r="N297" s="53"/>
      <c r="O297" s="183"/>
      <c r="P297" s="181"/>
      <c r="Q297" s="178"/>
    </row>
    <row r="298" spans="2:17" ht="14.4" thickBot="1" x14ac:dyDescent="0.3">
      <c r="B298" s="12">
        <f t="shared" si="509"/>
        <v>44414</v>
      </c>
      <c r="C298" s="184">
        <v>44414</v>
      </c>
      <c r="D298" s="35">
        <v>20</v>
      </c>
      <c r="E298" s="15">
        <f>SUMIFS(Histo!F:F,Histo!A:A,B298,Formules!G:G,D298)</f>
        <v>0</v>
      </c>
      <c r="F298" s="14">
        <f t="shared" ref="F298:F300" si="616">E298/(1+(D298/100))</f>
        <v>0</v>
      </c>
      <c r="G298" s="51">
        <f t="shared" ref="G298:G300" si="617">E298-F298</f>
        <v>0</v>
      </c>
      <c r="H298" s="53"/>
      <c r="I298" s="67">
        <f>SUMIFS(Histo!K:K,Histo!A:A,B298,Formules!G:G,D298,Formules!K:K,"Herbergement")</f>
        <v>0</v>
      </c>
      <c r="J298" s="53"/>
      <c r="K298" s="53">
        <f>SUMIFS(Histo!F:F,Histo!A:A,B298,Formules!G:G,D298,Formules!K:K,"Vente")+SUMIFS(Histo!L:L,Histo!A:A,B298,Formules!G:G,D298,Formules!K:K,"Herbergement")</f>
        <v>0</v>
      </c>
      <c r="L298" s="53"/>
      <c r="M298" s="53">
        <f>SUMIFS(Histo!L:L,Histo!A:A,B298,Formules!G:G,D298)</f>
        <v>0</v>
      </c>
      <c r="N298" s="53"/>
      <c r="O298" s="182">
        <f>SUMIFS(Histo!F:F,Histo!A:A,C298,Histo!E:E,$O$4)</f>
        <v>0</v>
      </c>
      <c r="P298" s="179">
        <f>SUMIFS(Histo!F:F,Histo!A:A,C298,Histo!E:E,"Cash")</f>
        <v>0</v>
      </c>
      <c r="Q298" s="176">
        <f>SUMIFS(Histo!F:F,Histo!A:A,C298,Histo!E:E,"CV")</f>
        <v>0</v>
      </c>
    </row>
    <row r="299" spans="2:17" ht="14.4" thickBot="1" x14ac:dyDescent="0.3">
      <c r="B299" s="12">
        <f t="shared" si="512"/>
        <v>44414</v>
      </c>
      <c r="C299" s="185"/>
      <c r="D299" s="35">
        <v>10</v>
      </c>
      <c r="E299" s="15">
        <f>SUMIFS(Histo!F:F,Histo!A:A,B299,Formules!G:G,D299)</f>
        <v>0</v>
      </c>
      <c r="F299" s="14">
        <f t="shared" si="616"/>
        <v>0</v>
      </c>
      <c r="G299" s="51">
        <f t="shared" si="617"/>
        <v>0</v>
      </c>
      <c r="H299" s="53"/>
      <c r="I299" s="67">
        <f>SUMIFS(Histo!K:K,Histo!A:A,B299,Formules!G:G,D299,Formules!K:K,"Herbergement")</f>
        <v>0</v>
      </c>
      <c r="J299" s="53"/>
      <c r="K299" s="53">
        <f>SUMIFS(Histo!F:F,Histo!A:A,B299,Formules!G:G,D299,Formules!K:K,"Vente")+SUMIFS(Histo!L:L,Histo!A:A,B299,Formules!G:G,D299,Formules!K:K,"Herbergement")</f>
        <v>0</v>
      </c>
      <c r="L299" s="53"/>
      <c r="M299" s="53">
        <f>SUMIFS(Histo!L:L,Histo!A:A,B299,Formules!G:G,D299)</f>
        <v>0</v>
      </c>
      <c r="N299" s="53"/>
      <c r="O299" s="183"/>
      <c r="P299" s="180"/>
      <c r="Q299" s="177"/>
    </row>
    <row r="300" spans="2:17" ht="14.4" thickBot="1" x14ac:dyDescent="0.3">
      <c r="B300" s="12">
        <f t="shared" si="513"/>
        <v>44414</v>
      </c>
      <c r="C300" s="185"/>
      <c r="D300" s="35">
        <v>5.5</v>
      </c>
      <c r="E300" s="15">
        <f>SUMIFS(Histo!F:F,Histo!A:A,B300,Formules!G:G,D300)</f>
        <v>0</v>
      </c>
      <c r="F300" s="14">
        <f t="shared" si="616"/>
        <v>0</v>
      </c>
      <c r="G300" s="51">
        <f t="shared" si="617"/>
        <v>0</v>
      </c>
      <c r="H300" s="53"/>
      <c r="I300" s="67">
        <f>SUMIFS(Histo!K:K,Histo!A:A,B300,Formules!G:G,D300,Formules!K:K,"Herbergement")</f>
        <v>0</v>
      </c>
      <c r="J300" s="53"/>
      <c r="K300" s="53">
        <f>SUMIFS(Histo!F:F,Histo!A:A,B300,Formules!G:G,D300,Formules!K:K,"Vente")+SUMIFS(Histo!L:L,Histo!A:A,B300,Formules!G:G,D300,Formules!K:K,"Herbergement")</f>
        <v>0</v>
      </c>
      <c r="L300" s="53"/>
      <c r="M300" s="53">
        <f>SUMIFS(Histo!L:L,Histo!A:A,B300,Formules!G:G,D300)</f>
        <v>0</v>
      </c>
      <c r="N300" s="53"/>
      <c r="O300" s="183"/>
      <c r="P300" s="180"/>
      <c r="Q300" s="177"/>
    </row>
    <row r="301" spans="2:17" ht="14.4" thickBot="1" x14ac:dyDescent="0.3">
      <c r="B301" s="12">
        <v>44414</v>
      </c>
      <c r="C301" s="186"/>
      <c r="D301" s="35" t="s">
        <v>122</v>
      </c>
      <c r="E301" s="15">
        <f t="shared" ref="E301" si="618">SUM(E298:E300)</f>
        <v>0</v>
      </c>
      <c r="F301" s="15">
        <f t="shared" ref="F301" si="619">SUM(F298:F300)</f>
        <v>0</v>
      </c>
      <c r="G301" s="15">
        <f t="shared" ref="G301" si="620">SUM(G298:G300)</f>
        <v>0</v>
      </c>
      <c r="H301" s="53"/>
      <c r="I301" s="68">
        <f t="shared" ref="I301" si="621">SUM(I298:I300)</f>
        <v>0</v>
      </c>
      <c r="J301" s="58"/>
      <c r="K301" s="57">
        <f t="shared" ref="K301" si="622">SUM(K298:K300)</f>
        <v>0</v>
      </c>
      <c r="L301" s="58"/>
      <c r="M301" s="57">
        <f t="shared" ref="M301" si="623">SUM(M298:M300)</f>
        <v>0</v>
      </c>
      <c r="N301" s="53"/>
      <c r="O301" s="183"/>
      <c r="P301" s="181"/>
      <c r="Q301" s="178"/>
    </row>
    <row r="302" spans="2:17" ht="14.4" thickBot="1" x14ac:dyDescent="0.3">
      <c r="B302" s="12">
        <f t="shared" si="509"/>
        <v>44415</v>
      </c>
      <c r="C302" s="184">
        <v>44415</v>
      </c>
      <c r="D302" s="35">
        <v>20</v>
      </c>
      <c r="E302" s="15">
        <f>SUMIFS(Histo!F:F,Histo!A:A,B302,Formules!G:G,D302)</f>
        <v>0</v>
      </c>
      <c r="F302" s="14">
        <f t="shared" ref="F302:F304" si="624">E302/(1+(D302/100))</f>
        <v>0</v>
      </c>
      <c r="G302" s="51">
        <f t="shared" ref="G302:G304" si="625">E302-F302</f>
        <v>0</v>
      </c>
      <c r="H302" s="53"/>
      <c r="I302" s="67">
        <f>SUMIFS(Histo!K:K,Histo!A:A,B302,Formules!G:G,D302,Formules!K:K,"Herbergement")</f>
        <v>0</v>
      </c>
      <c r="J302" s="53"/>
      <c r="K302" s="53">
        <f>SUMIFS(Histo!F:F,Histo!A:A,B302,Formules!G:G,D302,Formules!K:K,"Vente")+SUMIFS(Histo!L:L,Histo!A:A,B302,Formules!G:G,D302,Formules!K:K,"Herbergement")</f>
        <v>0</v>
      </c>
      <c r="L302" s="53"/>
      <c r="M302" s="53">
        <f>SUMIFS(Histo!L:L,Histo!A:A,B302,Formules!G:G,D302)</f>
        <v>0</v>
      </c>
      <c r="N302" s="53"/>
      <c r="O302" s="182">
        <f>SUMIFS(Histo!F:F,Histo!A:A,C302,Histo!E:E,$O$4)</f>
        <v>0</v>
      </c>
      <c r="P302" s="179">
        <f>SUMIFS(Histo!F:F,Histo!A:A,C302,Histo!E:E,"Cash")</f>
        <v>0</v>
      </c>
      <c r="Q302" s="176">
        <f>SUMIFS(Histo!F:F,Histo!A:A,C302,Histo!E:E,"CV")</f>
        <v>0</v>
      </c>
    </row>
    <row r="303" spans="2:17" ht="14.4" thickBot="1" x14ac:dyDescent="0.3">
      <c r="B303" s="12">
        <f t="shared" si="512"/>
        <v>44415</v>
      </c>
      <c r="C303" s="185"/>
      <c r="D303" s="35">
        <v>10</v>
      </c>
      <c r="E303" s="15">
        <f>SUMIFS(Histo!F:F,Histo!A:A,B303,Formules!G:G,D303)</f>
        <v>0</v>
      </c>
      <c r="F303" s="14">
        <f t="shared" si="624"/>
        <v>0</v>
      </c>
      <c r="G303" s="51">
        <f t="shared" si="625"/>
        <v>0</v>
      </c>
      <c r="H303" s="53"/>
      <c r="I303" s="67">
        <f>SUMIFS(Histo!K:K,Histo!A:A,B303,Formules!G:G,D303,Formules!K:K,"Herbergement")</f>
        <v>0</v>
      </c>
      <c r="J303" s="53"/>
      <c r="K303" s="53">
        <f>SUMIFS(Histo!F:F,Histo!A:A,B303,Formules!G:G,D303,Formules!K:K,"Vente")+SUMIFS(Histo!L:L,Histo!A:A,B303,Formules!G:G,D303,Formules!K:K,"Herbergement")</f>
        <v>0</v>
      </c>
      <c r="L303" s="53"/>
      <c r="M303" s="53">
        <f>SUMIFS(Histo!L:L,Histo!A:A,B303,Formules!G:G,D303)</f>
        <v>0</v>
      </c>
      <c r="N303" s="53"/>
      <c r="O303" s="183"/>
      <c r="P303" s="180"/>
      <c r="Q303" s="177"/>
    </row>
    <row r="304" spans="2:17" ht="14.4" thickBot="1" x14ac:dyDescent="0.3">
      <c r="B304" s="12">
        <f t="shared" si="513"/>
        <v>44415</v>
      </c>
      <c r="C304" s="185"/>
      <c r="D304" s="35">
        <v>5.5</v>
      </c>
      <c r="E304" s="15">
        <f>SUMIFS(Histo!F:F,Histo!A:A,B304,Formules!G:G,D304)</f>
        <v>0</v>
      </c>
      <c r="F304" s="14">
        <f t="shared" si="624"/>
        <v>0</v>
      </c>
      <c r="G304" s="51">
        <f t="shared" si="625"/>
        <v>0</v>
      </c>
      <c r="H304" s="53"/>
      <c r="I304" s="67">
        <f>SUMIFS(Histo!K:K,Histo!A:A,B304,Formules!G:G,D304,Formules!K:K,"Herbergement")</f>
        <v>0</v>
      </c>
      <c r="J304" s="53"/>
      <c r="K304" s="53">
        <f>SUMIFS(Histo!F:F,Histo!A:A,B304,Formules!G:G,D304,Formules!K:K,"Vente")+SUMIFS(Histo!L:L,Histo!A:A,B304,Formules!G:G,D304,Formules!K:K,"Herbergement")</f>
        <v>0</v>
      </c>
      <c r="L304" s="53"/>
      <c r="M304" s="53">
        <f>SUMIFS(Histo!L:L,Histo!A:A,B304,Formules!G:G,D304)</f>
        <v>0</v>
      </c>
      <c r="N304" s="53"/>
      <c r="O304" s="183"/>
      <c r="P304" s="180"/>
      <c r="Q304" s="177"/>
    </row>
    <row r="305" spans="2:17" ht="14.4" thickBot="1" x14ac:dyDescent="0.3">
      <c r="B305" s="12">
        <v>44415</v>
      </c>
      <c r="C305" s="186"/>
      <c r="D305" s="35" t="s">
        <v>122</v>
      </c>
      <c r="E305" s="15">
        <f t="shared" ref="E305" si="626">SUM(E302:E304)</f>
        <v>0</v>
      </c>
      <c r="F305" s="15">
        <f t="shared" ref="F305" si="627">SUM(F302:F304)</f>
        <v>0</v>
      </c>
      <c r="G305" s="15">
        <f t="shared" ref="G305" si="628">SUM(G302:G304)</f>
        <v>0</v>
      </c>
      <c r="H305" s="53"/>
      <c r="I305" s="68">
        <f t="shared" ref="I305" si="629">SUM(I302:I304)</f>
        <v>0</v>
      </c>
      <c r="J305" s="58"/>
      <c r="K305" s="57">
        <f t="shared" ref="K305" si="630">SUM(K302:K304)</f>
        <v>0</v>
      </c>
      <c r="L305" s="58"/>
      <c r="M305" s="57">
        <f t="shared" ref="M305" si="631">SUM(M302:M304)</f>
        <v>0</v>
      </c>
      <c r="N305" s="53"/>
      <c r="O305" s="183"/>
      <c r="P305" s="181"/>
      <c r="Q305" s="178"/>
    </row>
    <row r="306" spans="2:17" ht="14.4" thickBot="1" x14ac:dyDescent="0.3">
      <c r="B306" s="12">
        <f t="shared" si="509"/>
        <v>44416</v>
      </c>
      <c r="C306" s="184">
        <v>44416</v>
      </c>
      <c r="D306" s="35">
        <v>20</v>
      </c>
      <c r="E306" s="15">
        <f>SUMIFS(Histo!F:F,Histo!A:A,B306,Formules!G:G,D306)</f>
        <v>0</v>
      </c>
      <c r="F306" s="14">
        <f t="shared" ref="F306:F308" si="632">E306/(1+(D306/100))</f>
        <v>0</v>
      </c>
      <c r="G306" s="51">
        <f t="shared" ref="G306:G308" si="633">E306-F306</f>
        <v>0</v>
      </c>
      <c r="H306" s="53"/>
      <c r="I306" s="67">
        <f>SUMIFS(Histo!K:K,Histo!A:A,B306,Formules!G:G,D306,Formules!K:K,"Herbergement")</f>
        <v>0</v>
      </c>
      <c r="J306" s="53"/>
      <c r="K306" s="53">
        <f>SUMIFS(Histo!F:F,Histo!A:A,B306,Formules!G:G,D306,Formules!K:K,"Vente")+SUMIFS(Histo!L:L,Histo!A:A,B306,Formules!G:G,D306,Formules!K:K,"Herbergement")</f>
        <v>0</v>
      </c>
      <c r="L306" s="53"/>
      <c r="M306" s="53">
        <f>SUMIFS(Histo!L:L,Histo!A:A,B306,Formules!G:G,D306)</f>
        <v>0</v>
      </c>
      <c r="N306" s="53"/>
      <c r="O306" s="182">
        <f>SUMIFS(Histo!F:F,Histo!A:A,C306,Histo!E:E,$O$4)</f>
        <v>0</v>
      </c>
      <c r="P306" s="179">
        <f>SUMIFS(Histo!F:F,Histo!A:A,C306,Histo!E:E,"Cash")</f>
        <v>0</v>
      </c>
      <c r="Q306" s="176">
        <f>SUMIFS(Histo!F:F,Histo!A:A,C306,Histo!E:E,"CV")</f>
        <v>0</v>
      </c>
    </row>
    <row r="307" spans="2:17" ht="14.4" thickBot="1" x14ac:dyDescent="0.3">
      <c r="B307" s="12">
        <f t="shared" si="512"/>
        <v>44416</v>
      </c>
      <c r="C307" s="185"/>
      <c r="D307" s="35">
        <v>10</v>
      </c>
      <c r="E307" s="15">
        <f>SUMIFS(Histo!F:F,Histo!A:A,B307,Formules!G:G,D307)</f>
        <v>0</v>
      </c>
      <c r="F307" s="14">
        <f t="shared" si="632"/>
        <v>0</v>
      </c>
      <c r="G307" s="51">
        <f t="shared" si="633"/>
        <v>0</v>
      </c>
      <c r="H307" s="53"/>
      <c r="I307" s="67">
        <f>SUMIFS(Histo!K:K,Histo!A:A,B307,Formules!G:G,D307,Formules!K:K,"Herbergement")</f>
        <v>0</v>
      </c>
      <c r="J307" s="53"/>
      <c r="K307" s="53">
        <f>SUMIFS(Histo!F:F,Histo!A:A,B307,Formules!G:G,D307,Formules!K:K,"Vente")+SUMIFS(Histo!L:L,Histo!A:A,B307,Formules!G:G,D307,Formules!K:K,"Herbergement")</f>
        <v>0</v>
      </c>
      <c r="L307" s="53"/>
      <c r="M307" s="53">
        <f>SUMIFS(Histo!L:L,Histo!A:A,B307,Formules!G:G,D307)</f>
        <v>0</v>
      </c>
      <c r="N307" s="53"/>
      <c r="O307" s="183"/>
      <c r="P307" s="180"/>
      <c r="Q307" s="177"/>
    </row>
    <row r="308" spans="2:17" ht="14.4" thickBot="1" x14ac:dyDescent="0.3">
      <c r="B308" s="12">
        <f t="shared" si="513"/>
        <v>44416</v>
      </c>
      <c r="C308" s="185"/>
      <c r="D308" s="35">
        <v>5.5</v>
      </c>
      <c r="E308" s="15">
        <f>SUMIFS(Histo!F:F,Histo!A:A,B308,Formules!G:G,D308)</f>
        <v>0</v>
      </c>
      <c r="F308" s="14">
        <f t="shared" si="632"/>
        <v>0</v>
      </c>
      <c r="G308" s="51">
        <f t="shared" si="633"/>
        <v>0</v>
      </c>
      <c r="H308" s="53"/>
      <c r="I308" s="67">
        <f>SUMIFS(Histo!K:K,Histo!A:A,B308,Formules!G:G,D308,Formules!K:K,"Herbergement")</f>
        <v>0</v>
      </c>
      <c r="J308" s="53"/>
      <c r="K308" s="53">
        <f>SUMIFS(Histo!F:F,Histo!A:A,B308,Formules!G:G,D308,Formules!K:K,"Vente")+SUMIFS(Histo!L:L,Histo!A:A,B308,Formules!G:G,D308,Formules!K:K,"Herbergement")</f>
        <v>0</v>
      </c>
      <c r="L308" s="53"/>
      <c r="M308" s="53">
        <f>SUMIFS(Histo!L:L,Histo!A:A,B308,Formules!G:G,D308)</f>
        <v>0</v>
      </c>
      <c r="N308" s="53"/>
      <c r="O308" s="183"/>
      <c r="P308" s="180"/>
      <c r="Q308" s="177"/>
    </row>
    <row r="309" spans="2:17" ht="14.4" thickBot="1" x14ac:dyDescent="0.3">
      <c r="B309" s="12">
        <v>44416</v>
      </c>
      <c r="C309" s="186"/>
      <c r="D309" s="35" t="s">
        <v>122</v>
      </c>
      <c r="E309" s="15">
        <f t="shared" ref="E309" si="634">SUM(E306:E308)</f>
        <v>0</v>
      </c>
      <c r="F309" s="15">
        <f t="shared" ref="F309" si="635">SUM(F306:F308)</f>
        <v>0</v>
      </c>
      <c r="G309" s="15">
        <f t="shared" ref="G309" si="636">SUM(G306:G308)</f>
        <v>0</v>
      </c>
      <c r="H309" s="53"/>
      <c r="I309" s="68">
        <f t="shared" ref="I309" si="637">SUM(I306:I308)</f>
        <v>0</v>
      </c>
      <c r="J309" s="58"/>
      <c r="K309" s="57">
        <f t="shared" ref="K309" si="638">SUM(K306:K308)</f>
        <v>0</v>
      </c>
      <c r="L309" s="58"/>
      <c r="M309" s="57">
        <f t="shared" ref="M309" si="639">SUM(M306:M308)</f>
        <v>0</v>
      </c>
      <c r="N309" s="53"/>
      <c r="O309" s="183"/>
      <c r="P309" s="181"/>
      <c r="Q309" s="178"/>
    </row>
    <row r="310" spans="2:17" ht="14.4" thickBot="1" x14ac:dyDescent="0.3">
      <c r="B310" s="12">
        <f t="shared" ref="B310:B370" si="640">C310</f>
        <v>44417</v>
      </c>
      <c r="C310" s="184">
        <v>44417</v>
      </c>
      <c r="D310" s="35">
        <v>20</v>
      </c>
      <c r="E310" s="15">
        <f>SUMIFS(Histo!F:F,Histo!A:A,B310,Formules!G:G,D310)</f>
        <v>0</v>
      </c>
      <c r="F310" s="14">
        <f t="shared" ref="F310:F312" si="641">E310/(1+(D310/100))</f>
        <v>0</v>
      </c>
      <c r="G310" s="51">
        <f t="shared" ref="G310:G312" si="642">E310-F310</f>
        <v>0</v>
      </c>
      <c r="H310" s="53"/>
      <c r="I310" s="67">
        <f>SUMIFS(Histo!K:K,Histo!A:A,B310,Formules!G:G,D310,Formules!K:K,"Herbergement")</f>
        <v>0</v>
      </c>
      <c r="J310" s="53"/>
      <c r="K310" s="53">
        <f>SUMIFS(Histo!F:F,Histo!A:A,B310,Formules!G:G,D310,Formules!K:K,"Vente")+SUMIFS(Histo!L:L,Histo!A:A,B310,Formules!G:G,D310,Formules!K:K,"Herbergement")</f>
        <v>0</v>
      </c>
      <c r="L310" s="53"/>
      <c r="M310" s="53">
        <f>SUMIFS(Histo!L:L,Histo!A:A,B310,Formules!G:G,D310)</f>
        <v>0</v>
      </c>
      <c r="N310" s="53"/>
      <c r="O310" s="182">
        <f>SUMIFS(Histo!F:F,Histo!A:A,C310,Histo!E:E,$O$4)</f>
        <v>0</v>
      </c>
      <c r="P310" s="179">
        <f>SUMIFS(Histo!F:F,Histo!A:A,C310,Histo!E:E,"Cash")</f>
        <v>0</v>
      </c>
      <c r="Q310" s="176">
        <f>SUMIFS(Histo!F:F,Histo!A:A,C310,Histo!E:E,"CV")</f>
        <v>0</v>
      </c>
    </row>
    <row r="311" spans="2:17" ht="14.4" thickBot="1" x14ac:dyDescent="0.3">
      <c r="B311" s="12">
        <f t="shared" ref="B311:B371" si="643">C310</f>
        <v>44417</v>
      </c>
      <c r="C311" s="185"/>
      <c r="D311" s="35">
        <v>10</v>
      </c>
      <c r="E311" s="15">
        <f>SUMIFS(Histo!F:F,Histo!A:A,B311,Formules!G:G,D311)</f>
        <v>0</v>
      </c>
      <c r="F311" s="14">
        <f t="shared" si="641"/>
        <v>0</v>
      </c>
      <c r="G311" s="51">
        <f t="shared" si="642"/>
        <v>0</v>
      </c>
      <c r="H311" s="53"/>
      <c r="I311" s="67">
        <f>SUMIFS(Histo!K:K,Histo!A:A,B311,Formules!G:G,D311,Formules!K:K,"Herbergement")</f>
        <v>0</v>
      </c>
      <c r="J311" s="53"/>
      <c r="K311" s="53">
        <f>SUMIFS(Histo!F:F,Histo!A:A,B311,Formules!G:G,D311,Formules!K:K,"Vente")+SUMIFS(Histo!L:L,Histo!A:A,B311,Formules!G:G,D311,Formules!K:K,"Herbergement")</f>
        <v>0</v>
      </c>
      <c r="L311" s="53"/>
      <c r="M311" s="53">
        <f>SUMIFS(Histo!L:L,Histo!A:A,B311,Formules!G:G,D311)</f>
        <v>0</v>
      </c>
      <c r="N311" s="53"/>
      <c r="O311" s="183"/>
      <c r="P311" s="180"/>
      <c r="Q311" s="177"/>
    </row>
    <row r="312" spans="2:17" ht="14.4" thickBot="1" x14ac:dyDescent="0.3">
      <c r="B312" s="12">
        <f t="shared" ref="B312:B372" si="644">C310</f>
        <v>44417</v>
      </c>
      <c r="C312" s="185"/>
      <c r="D312" s="35">
        <v>5.5</v>
      </c>
      <c r="E312" s="15">
        <f>SUMIFS(Histo!F:F,Histo!A:A,B312,Formules!G:G,D312)</f>
        <v>0</v>
      </c>
      <c r="F312" s="14">
        <f t="shared" si="641"/>
        <v>0</v>
      </c>
      <c r="G312" s="51">
        <f t="shared" si="642"/>
        <v>0</v>
      </c>
      <c r="H312" s="53"/>
      <c r="I312" s="67">
        <f>SUMIFS(Histo!K:K,Histo!A:A,B312,Formules!G:G,D312,Formules!K:K,"Herbergement")</f>
        <v>0</v>
      </c>
      <c r="J312" s="53"/>
      <c r="K312" s="53">
        <f>SUMIFS(Histo!F:F,Histo!A:A,B312,Formules!G:G,D312,Formules!K:K,"Vente")+SUMIFS(Histo!L:L,Histo!A:A,B312,Formules!G:G,D312,Formules!K:K,"Herbergement")</f>
        <v>0</v>
      </c>
      <c r="L312" s="53"/>
      <c r="M312" s="53">
        <f>SUMIFS(Histo!L:L,Histo!A:A,B312,Formules!G:G,D312)</f>
        <v>0</v>
      </c>
      <c r="N312" s="53"/>
      <c r="O312" s="183"/>
      <c r="P312" s="180"/>
      <c r="Q312" s="177"/>
    </row>
    <row r="313" spans="2:17" ht="14.4" thickBot="1" x14ac:dyDescent="0.3">
      <c r="B313" s="12">
        <v>44417</v>
      </c>
      <c r="C313" s="186"/>
      <c r="D313" s="35" t="s">
        <v>122</v>
      </c>
      <c r="E313" s="15">
        <f t="shared" ref="E313" si="645">SUM(E310:E312)</f>
        <v>0</v>
      </c>
      <c r="F313" s="15">
        <f t="shared" ref="F313" si="646">SUM(F310:F312)</f>
        <v>0</v>
      </c>
      <c r="G313" s="15">
        <f t="shared" ref="G313" si="647">SUM(G310:G312)</f>
        <v>0</v>
      </c>
      <c r="H313" s="53"/>
      <c r="I313" s="68">
        <f t="shared" ref="I313" si="648">SUM(I310:I312)</f>
        <v>0</v>
      </c>
      <c r="J313" s="58"/>
      <c r="K313" s="57">
        <f t="shared" ref="K313" si="649">SUM(K310:K312)</f>
        <v>0</v>
      </c>
      <c r="L313" s="58"/>
      <c r="M313" s="57">
        <f t="shared" ref="M313" si="650">SUM(M310:M312)</f>
        <v>0</v>
      </c>
      <c r="N313" s="53"/>
      <c r="O313" s="183"/>
      <c r="P313" s="181"/>
      <c r="Q313" s="178"/>
    </row>
    <row r="314" spans="2:17" ht="14.4" thickBot="1" x14ac:dyDescent="0.3">
      <c r="B314" s="12">
        <f t="shared" si="640"/>
        <v>44418</v>
      </c>
      <c r="C314" s="184">
        <v>44418</v>
      </c>
      <c r="D314" s="35">
        <v>20</v>
      </c>
      <c r="E314" s="15">
        <f>SUMIFS(Histo!F:F,Histo!A:A,B314,Formules!G:G,D314)</f>
        <v>0</v>
      </c>
      <c r="F314" s="14">
        <f t="shared" ref="F314:F316" si="651">E314/(1+(D314/100))</f>
        <v>0</v>
      </c>
      <c r="G314" s="51">
        <f t="shared" ref="G314:G316" si="652">E314-F314</f>
        <v>0</v>
      </c>
      <c r="H314" s="53"/>
      <c r="I314" s="67">
        <f>SUMIFS(Histo!K:K,Histo!A:A,B314,Formules!G:G,D314,Formules!K:K,"Herbergement")</f>
        <v>0</v>
      </c>
      <c r="J314" s="53"/>
      <c r="K314" s="53">
        <f>SUMIFS(Histo!F:F,Histo!A:A,B314,Formules!G:G,D314,Formules!K:K,"Vente")+SUMIFS(Histo!L:L,Histo!A:A,B314,Formules!G:G,D314,Formules!K:K,"Herbergement")</f>
        <v>0</v>
      </c>
      <c r="L314" s="53"/>
      <c r="M314" s="53">
        <f>SUMIFS(Histo!L:L,Histo!A:A,B314,Formules!G:G,D314)</f>
        <v>0</v>
      </c>
      <c r="N314" s="53"/>
      <c r="O314" s="182">
        <f>SUMIFS(Histo!F:F,Histo!A:A,C314,Histo!E:E,$O$4)</f>
        <v>0</v>
      </c>
      <c r="P314" s="179">
        <f>SUMIFS(Histo!F:F,Histo!A:A,C314,Histo!E:E,"Cash")</f>
        <v>0</v>
      </c>
      <c r="Q314" s="176">
        <f>SUMIFS(Histo!F:F,Histo!A:A,C314,Histo!E:E,"CV")</f>
        <v>0</v>
      </c>
    </row>
    <row r="315" spans="2:17" ht="14.4" thickBot="1" x14ac:dyDescent="0.3">
      <c r="B315" s="12">
        <f t="shared" si="643"/>
        <v>44418</v>
      </c>
      <c r="C315" s="185"/>
      <c r="D315" s="35">
        <v>10</v>
      </c>
      <c r="E315" s="15">
        <f>SUMIFS(Histo!F:F,Histo!A:A,B315,Formules!G:G,D315)</f>
        <v>0</v>
      </c>
      <c r="F315" s="14">
        <f t="shared" si="651"/>
        <v>0</v>
      </c>
      <c r="G315" s="51">
        <f t="shared" si="652"/>
        <v>0</v>
      </c>
      <c r="H315" s="53"/>
      <c r="I315" s="67">
        <f>SUMIFS(Histo!K:K,Histo!A:A,B315,Formules!G:G,D315,Formules!K:K,"Herbergement")</f>
        <v>0</v>
      </c>
      <c r="J315" s="53"/>
      <c r="K315" s="53">
        <f>SUMIFS(Histo!F:F,Histo!A:A,B315,Formules!G:G,D315,Formules!K:K,"Vente")+SUMIFS(Histo!L:L,Histo!A:A,B315,Formules!G:G,D315,Formules!K:K,"Herbergement")</f>
        <v>0</v>
      </c>
      <c r="L315" s="53"/>
      <c r="M315" s="53">
        <f>SUMIFS(Histo!L:L,Histo!A:A,B315,Formules!G:G,D315)</f>
        <v>0</v>
      </c>
      <c r="N315" s="53"/>
      <c r="O315" s="183"/>
      <c r="P315" s="180"/>
      <c r="Q315" s="177"/>
    </row>
    <row r="316" spans="2:17" ht="14.4" thickBot="1" x14ac:dyDescent="0.3">
      <c r="B316" s="12">
        <f t="shared" si="644"/>
        <v>44418</v>
      </c>
      <c r="C316" s="185"/>
      <c r="D316" s="35">
        <v>5.5</v>
      </c>
      <c r="E316" s="15">
        <f>SUMIFS(Histo!F:F,Histo!A:A,B316,Formules!G:G,D316)</f>
        <v>0</v>
      </c>
      <c r="F316" s="14">
        <f t="shared" si="651"/>
        <v>0</v>
      </c>
      <c r="G316" s="51">
        <f t="shared" si="652"/>
        <v>0</v>
      </c>
      <c r="H316" s="53"/>
      <c r="I316" s="67">
        <f>SUMIFS(Histo!K:K,Histo!A:A,B316,Formules!G:G,D316,Formules!K:K,"Herbergement")</f>
        <v>0</v>
      </c>
      <c r="J316" s="53"/>
      <c r="K316" s="53">
        <f>SUMIFS(Histo!F:F,Histo!A:A,B316,Formules!G:G,D316,Formules!K:K,"Vente")+SUMIFS(Histo!L:L,Histo!A:A,B316,Formules!G:G,D316,Formules!K:K,"Herbergement")</f>
        <v>0</v>
      </c>
      <c r="L316" s="53"/>
      <c r="M316" s="53">
        <f>SUMIFS(Histo!L:L,Histo!A:A,B316,Formules!G:G,D316)</f>
        <v>0</v>
      </c>
      <c r="N316" s="53"/>
      <c r="O316" s="183"/>
      <c r="P316" s="180"/>
      <c r="Q316" s="177"/>
    </row>
    <row r="317" spans="2:17" ht="14.4" thickBot="1" x14ac:dyDescent="0.3">
      <c r="B317" s="12">
        <v>44418</v>
      </c>
      <c r="C317" s="186"/>
      <c r="D317" s="35" t="s">
        <v>122</v>
      </c>
      <c r="E317" s="15">
        <f t="shared" ref="E317" si="653">SUM(E314:E316)</f>
        <v>0</v>
      </c>
      <c r="F317" s="15">
        <f t="shared" ref="F317" si="654">SUM(F314:F316)</f>
        <v>0</v>
      </c>
      <c r="G317" s="15">
        <f t="shared" ref="G317" si="655">SUM(G314:G316)</f>
        <v>0</v>
      </c>
      <c r="H317" s="53"/>
      <c r="I317" s="68">
        <f t="shared" ref="I317" si="656">SUM(I314:I316)</f>
        <v>0</v>
      </c>
      <c r="J317" s="58"/>
      <c r="K317" s="57">
        <f t="shared" ref="K317" si="657">SUM(K314:K316)</f>
        <v>0</v>
      </c>
      <c r="L317" s="58"/>
      <c r="M317" s="57">
        <f t="shared" ref="M317" si="658">SUM(M314:M316)</f>
        <v>0</v>
      </c>
      <c r="N317" s="53"/>
      <c r="O317" s="183"/>
      <c r="P317" s="181"/>
      <c r="Q317" s="178"/>
    </row>
    <row r="318" spans="2:17" ht="14.4" thickBot="1" x14ac:dyDescent="0.3">
      <c r="B318" s="12">
        <f t="shared" si="640"/>
        <v>44419</v>
      </c>
      <c r="C318" s="184">
        <v>44419</v>
      </c>
      <c r="D318" s="35">
        <v>20</v>
      </c>
      <c r="E318" s="15">
        <f>SUMIFS(Histo!F:F,Histo!A:A,B318,Formules!G:G,D318)</f>
        <v>0</v>
      </c>
      <c r="F318" s="14">
        <f t="shared" ref="F318:F320" si="659">E318/(1+(D318/100))</f>
        <v>0</v>
      </c>
      <c r="G318" s="51">
        <f t="shared" ref="G318:G320" si="660">E318-F318</f>
        <v>0</v>
      </c>
      <c r="H318" s="53"/>
      <c r="I318" s="67">
        <f>SUMIFS(Histo!K:K,Histo!A:A,B318,Formules!G:G,D318,Formules!K:K,"Herbergement")</f>
        <v>0</v>
      </c>
      <c r="J318" s="53"/>
      <c r="K318" s="53">
        <f>SUMIFS(Histo!F:F,Histo!A:A,B318,Formules!G:G,D318,Formules!K:K,"Vente")+SUMIFS(Histo!L:L,Histo!A:A,B318,Formules!G:G,D318,Formules!K:K,"Herbergement")</f>
        <v>0</v>
      </c>
      <c r="L318" s="53"/>
      <c r="M318" s="53">
        <f>SUMIFS(Histo!L:L,Histo!A:A,B318,Formules!G:G,D318)</f>
        <v>0</v>
      </c>
      <c r="N318" s="53"/>
      <c r="O318" s="182">
        <f>SUMIFS(Histo!F:F,Histo!A:A,C318,Histo!E:E,$O$4)</f>
        <v>0</v>
      </c>
      <c r="P318" s="179">
        <f>SUMIFS(Histo!F:F,Histo!A:A,C318,Histo!E:E,"Cash")</f>
        <v>0</v>
      </c>
      <c r="Q318" s="176">
        <f>SUMIFS(Histo!F:F,Histo!A:A,C318,Histo!E:E,"CV")</f>
        <v>0</v>
      </c>
    </row>
    <row r="319" spans="2:17" ht="14.4" thickBot="1" x14ac:dyDescent="0.3">
      <c r="B319" s="12">
        <f t="shared" si="643"/>
        <v>44419</v>
      </c>
      <c r="C319" s="185"/>
      <c r="D319" s="35">
        <v>10</v>
      </c>
      <c r="E319" s="15">
        <f>SUMIFS(Histo!F:F,Histo!A:A,B319,Formules!G:G,D319)</f>
        <v>0</v>
      </c>
      <c r="F319" s="14">
        <f t="shared" si="659"/>
        <v>0</v>
      </c>
      <c r="G319" s="51">
        <f t="shared" si="660"/>
        <v>0</v>
      </c>
      <c r="H319" s="53"/>
      <c r="I319" s="67">
        <f>SUMIFS(Histo!K:K,Histo!A:A,B319,Formules!G:G,D319,Formules!K:K,"Herbergement")</f>
        <v>0</v>
      </c>
      <c r="J319" s="53"/>
      <c r="K319" s="53">
        <f>SUMIFS(Histo!F:F,Histo!A:A,B319,Formules!G:G,D319,Formules!K:K,"Vente")+SUMIFS(Histo!L:L,Histo!A:A,B319,Formules!G:G,D319,Formules!K:K,"Herbergement")</f>
        <v>0</v>
      </c>
      <c r="L319" s="53"/>
      <c r="M319" s="53">
        <f>SUMIFS(Histo!L:L,Histo!A:A,B319,Formules!G:G,D319)</f>
        <v>0</v>
      </c>
      <c r="N319" s="53"/>
      <c r="O319" s="183"/>
      <c r="P319" s="180"/>
      <c r="Q319" s="177"/>
    </row>
    <row r="320" spans="2:17" ht="14.4" thickBot="1" x14ac:dyDescent="0.3">
      <c r="B320" s="12">
        <f t="shared" si="644"/>
        <v>44419</v>
      </c>
      <c r="C320" s="185"/>
      <c r="D320" s="35">
        <v>5.5</v>
      </c>
      <c r="E320" s="15">
        <f>SUMIFS(Histo!F:F,Histo!A:A,B320,Formules!G:G,D320)</f>
        <v>0</v>
      </c>
      <c r="F320" s="14">
        <f t="shared" si="659"/>
        <v>0</v>
      </c>
      <c r="G320" s="51">
        <f t="shared" si="660"/>
        <v>0</v>
      </c>
      <c r="H320" s="53"/>
      <c r="I320" s="67">
        <f>SUMIFS(Histo!K:K,Histo!A:A,B320,Formules!G:G,D320,Formules!K:K,"Herbergement")</f>
        <v>0</v>
      </c>
      <c r="J320" s="53"/>
      <c r="K320" s="53">
        <f>SUMIFS(Histo!F:F,Histo!A:A,B320,Formules!G:G,D320,Formules!K:K,"Vente")+SUMIFS(Histo!L:L,Histo!A:A,B320,Formules!G:G,D320,Formules!K:K,"Herbergement")</f>
        <v>0</v>
      </c>
      <c r="L320" s="53"/>
      <c r="M320" s="53">
        <f>SUMIFS(Histo!L:L,Histo!A:A,B320,Formules!G:G,D320)</f>
        <v>0</v>
      </c>
      <c r="N320" s="53"/>
      <c r="O320" s="183"/>
      <c r="P320" s="180"/>
      <c r="Q320" s="177"/>
    </row>
    <row r="321" spans="2:17" ht="14.4" thickBot="1" x14ac:dyDescent="0.3">
      <c r="B321" s="12">
        <v>44419</v>
      </c>
      <c r="C321" s="186"/>
      <c r="D321" s="35" t="s">
        <v>122</v>
      </c>
      <c r="E321" s="15">
        <f t="shared" ref="E321" si="661">SUM(E318:E320)</f>
        <v>0</v>
      </c>
      <c r="F321" s="15">
        <f t="shared" ref="F321" si="662">SUM(F318:F320)</f>
        <v>0</v>
      </c>
      <c r="G321" s="15">
        <f t="shared" ref="G321" si="663">SUM(G318:G320)</f>
        <v>0</v>
      </c>
      <c r="H321" s="53"/>
      <c r="I321" s="68">
        <f t="shared" ref="I321" si="664">SUM(I318:I320)</f>
        <v>0</v>
      </c>
      <c r="J321" s="58"/>
      <c r="K321" s="57">
        <f t="shared" ref="K321" si="665">SUM(K318:K320)</f>
        <v>0</v>
      </c>
      <c r="L321" s="58"/>
      <c r="M321" s="57">
        <f t="shared" ref="M321" si="666">SUM(M318:M320)</f>
        <v>0</v>
      </c>
      <c r="N321" s="53"/>
      <c r="O321" s="183"/>
      <c r="P321" s="181"/>
      <c r="Q321" s="178"/>
    </row>
    <row r="322" spans="2:17" ht="14.4" thickBot="1" x14ac:dyDescent="0.3">
      <c r="B322" s="12">
        <f t="shared" si="640"/>
        <v>44420</v>
      </c>
      <c r="C322" s="184">
        <v>44420</v>
      </c>
      <c r="D322" s="35">
        <v>20</v>
      </c>
      <c r="E322" s="15">
        <f>SUMIFS(Histo!F:F,Histo!A:A,B322,Formules!G:G,D322)</f>
        <v>0</v>
      </c>
      <c r="F322" s="14">
        <f t="shared" ref="F322:F324" si="667">E322/(1+(D322/100))</f>
        <v>0</v>
      </c>
      <c r="G322" s="51">
        <f t="shared" ref="G322:G324" si="668">E322-F322</f>
        <v>0</v>
      </c>
      <c r="H322" s="53"/>
      <c r="I322" s="67">
        <f>SUMIFS(Histo!K:K,Histo!A:A,B322,Formules!G:G,D322,Formules!K:K,"Herbergement")</f>
        <v>0</v>
      </c>
      <c r="J322" s="53"/>
      <c r="K322" s="53">
        <f>SUMIFS(Histo!F:F,Histo!A:A,B322,Formules!G:G,D322,Formules!K:K,"Vente")+SUMIFS(Histo!L:L,Histo!A:A,B322,Formules!G:G,D322,Formules!K:K,"Herbergement")</f>
        <v>0</v>
      </c>
      <c r="L322" s="53"/>
      <c r="M322" s="53">
        <f>SUMIFS(Histo!L:L,Histo!A:A,B322,Formules!G:G,D322)</f>
        <v>0</v>
      </c>
      <c r="N322" s="53"/>
      <c r="O322" s="182">
        <f>SUMIFS(Histo!F:F,Histo!A:A,C322,Histo!E:E,$O$4)</f>
        <v>0</v>
      </c>
      <c r="P322" s="179">
        <f>SUMIFS(Histo!F:F,Histo!A:A,C322,Histo!E:E,"Cash")</f>
        <v>0</v>
      </c>
      <c r="Q322" s="176">
        <f>SUMIFS(Histo!F:F,Histo!A:A,C322,Histo!E:E,"CV")</f>
        <v>0</v>
      </c>
    </row>
    <row r="323" spans="2:17" ht="14.4" thickBot="1" x14ac:dyDescent="0.3">
      <c r="B323" s="12">
        <f t="shared" si="643"/>
        <v>44420</v>
      </c>
      <c r="C323" s="185"/>
      <c r="D323" s="35">
        <v>10</v>
      </c>
      <c r="E323" s="15">
        <f>SUMIFS(Histo!F:F,Histo!A:A,B323,Formules!G:G,D323)</f>
        <v>0</v>
      </c>
      <c r="F323" s="14">
        <f t="shared" si="667"/>
        <v>0</v>
      </c>
      <c r="G323" s="51">
        <f t="shared" si="668"/>
        <v>0</v>
      </c>
      <c r="H323" s="53"/>
      <c r="I323" s="67">
        <f>SUMIFS(Histo!K:K,Histo!A:A,B323,Formules!G:G,D323,Formules!K:K,"Herbergement")</f>
        <v>0</v>
      </c>
      <c r="J323" s="53"/>
      <c r="K323" s="53">
        <f>SUMIFS(Histo!F:F,Histo!A:A,B323,Formules!G:G,D323,Formules!K:K,"Vente")+SUMIFS(Histo!L:L,Histo!A:A,B323,Formules!G:G,D323,Formules!K:K,"Herbergement")</f>
        <v>0</v>
      </c>
      <c r="L323" s="53"/>
      <c r="M323" s="53">
        <f>SUMIFS(Histo!L:L,Histo!A:A,B323,Formules!G:G,D323)</f>
        <v>0</v>
      </c>
      <c r="N323" s="53"/>
      <c r="O323" s="183"/>
      <c r="P323" s="180"/>
      <c r="Q323" s="177"/>
    </row>
    <row r="324" spans="2:17" ht="14.4" thickBot="1" x14ac:dyDescent="0.3">
      <c r="B324" s="12">
        <f t="shared" si="644"/>
        <v>44420</v>
      </c>
      <c r="C324" s="185"/>
      <c r="D324" s="35">
        <v>5.5</v>
      </c>
      <c r="E324" s="15">
        <f>SUMIFS(Histo!F:F,Histo!A:A,B324,Formules!G:G,D324)</f>
        <v>0</v>
      </c>
      <c r="F324" s="14">
        <f t="shared" si="667"/>
        <v>0</v>
      </c>
      <c r="G324" s="51">
        <f t="shared" si="668"/>
        <v>0</v>
      </c>
      <c r="H324" s="53"/>
      <c r="I324" s="67">
        <f>SUMIFS(Histo!K:K,Histo!A:A,B324,Formules!G:G,D324,Formules!K:K,"Herbergement")</f>
        <v>0</v>
      </c>
      <c r="J324" s="53"/>
      <c r="K324" s="53">
        <f>SUMIFS(Histo!F:F,Histo!A:A,B324,Formules!G:G,D324,Formules!K:K,"Vente")+SUMIFS(Histo!L:L,Histo!A:A,B324,Formules!G:G,D324,Formules!K:K,"Herbergement")</f>
        <v>0</v>
      </c>
      <c r="L324" s="53"/>
      <c r="M324" s="53">
        <f>SUMIFS(Histo!L:L,Histo!A:A,B324,Formules!G:G,D324)</f>
        <v>0</v>
      </c>
      <c r="N324" s="53"/>
      <c r="O324" s="183"/>
      <c r="P324" s="180"/>
      <c r="Q324" s="177"/>
    </row>
    <row r="325" spans="2:17" ht="14.4" thickBot="1" x14ac:dyDescent="0.3">
      <c r="B325" s="12">
        <v>44420</v>
      </c>
      <c r="C325" s="186"/>
      <c r="D325" s="35" t="s">
        <v>122</v>
      </c>
      <c r="E325" s="15">
        <f t="shared" ref="E325" si="669">SUM(E322:E324)</f>
        <v>0</v>
      </c>
      <c r="F325" s="15">
        <f t="shared" ref="F325" si="670">SUM(F322:F324)</f>
        <v>0</v>
      </c>
      <c r="G325" s="15">
        <f t="shared" ref="G325" si="671">SUM(G322:G324)</f>
        <v>0</v>
      </c>
      <c r="H325" s="53"/>
      <c r="I325" s="68">
        <f t="shared" ref="I325" si="672">SUM(I322:I324)</f>
        <v>0</v>
      </c>
      <c r="J325" s="58"/>
      <c r="K325" s="57">
        <f t="shared" ref="K325" si="673">SUM(K322:K324)</f>
        <v>0</v>
      </c>
      <c r="L325" s="58"/>
      <c r="M325" s="57">
        <f t="shared" ref="M325" si="674">SUM(M322:M324)</f>
        <v>0</v>
      </c>
      <c r="N325" s="53"/>
      <c r="O325" s="183"/>
      <c r="P325" s="181"/>
      <c r="Q325" s="178"/>
    </row>
    <row r="326" spans="2:17" ht="14.4" thickBot="1" x14ac:dyDescent="0.3">
      <c r="B326" s="12">
        <f t="shared" si="640"/>
        <v>44421</v>
      </c>
      <c r="C326" s="184">
        <v>44421</v>
      </c>
      <c r="D326" s="35">
        <v>20</v>
      </c>
      <c r="E326" s="15">
        <f>SUMIFS(Histo!F:F,Histo!A:A,B326,Formules!G:G,D326)</f>
        <v>0</v>
      </c>
      <c r="F326" s="14">
        <f t="shared" ref="F326:F328" si="675">E326/(1+(D326/100))</f>
        <v>0</v>
      </c>
      <c r="G326" s="51">
        <f t="shared" ref="G326:G328" si="676">E326-F326</f>
        <v>0</v>
      </c>
      <c r="H326" s="53"/>
      <c r="I326" s="67">
        <f>SUMIFS(Histo!K:K,Histo!A:A,B326,Formules!G:G,D326,Formules!K:K,"Herbergement")</f>
        <v>0</v>
      </c>
      <c r="J326" s="53"/>
      <c r="K326" s="53">
        <f>SUMIFS(Histo!F:F,Histo!A:A,B326,Formules!G:G,D326,Formules!K:K,"Vente")+SUMIFS(Histo!L:L,Histo!A:A,B326,Formules!G:G,D326,Formules!K:K,"Herbergement")</f>
        <v>0</v>
      </c>
      <c r="L326" s="53"/>
      <c r="M326" s="53">
        <f>SUMIFS(Histo!L:L,Histo!A:A,B326,Formules!G:G,D326)</f>
        <v>0</v>
      </c>
      <c r="N326" s="53"/>
      <c r="O326" s="182">
        <f>SUMIFS(Histo!F:F,Histo!A:A,C326,Histo!E:E,$O$4)</f>
        <v>0</v>
      </c>
      <c r="P326" s="179">
        <f>SUMIFS(Histo!F:F,Histo!A:A,C326,Histo!E:E,"Cash")</f>
        <v>0</v>
      </c>
      <c r="Q326" s="176">
        <f>SUMIFS(Histo!F:F,Histo!A:A,C326,Histo!E:E,"CV")</f>
        <v>0</v>
      </c>
    </row>
    <row r="327" spans="2:17" ht="14.4" thickBot="1" x14ac:dyDescent="0.3">
      <c r="B327" s="12">
        <f t="shared" si="643"/>
        <v>44421</v>
      </c>
      <c r="C327" s="185"/>
      <c r="D327" s="35">
        <v>10</v>
      </c>
      <c r="E327" s="15">
        <f>SUMIFS(Histo!F:F,Histo!A:A,B327,Formules!G:G,D327)</f>
        <v>0</v>
      </c>
      <c r="F327" s="14">
        <f t="shared" si="675"/>
        <v>0</v>
      </c>
      <c r="G327" s="51">
        <f t="shared" si="676"/>
        <v>0</v>
      </c>
      <c r="H327" s="53"/>
      <c r="I327" s="67">
        <f>SUMIFS(Histo!K:K,Histo!A:A,B327,Formules!G:G,D327,Formules!K:K,"Herbergement")</f>
        <v>0</v>
      </c>
      <c r="J327" s="53"/>
      <c r="K327" s="53">
        <f>SUMIFS(Histo!F:F,Histo!A:A,B327,Formules!G:G,D327,Formules!K:K,"Vente")+SUMIFS(Histo!L:L,Histo!A:A,B327,Formules!G:G,D327,Formules!K:K,"Herbergement")</f>
        <v>0</v>
      </c>
      <c r="L327" s="53"/>
      <c r="M327" s="53">
        <f>SUMIFS(Histo!L:L,Histo!A:A,B327,Formules!G:G,D327)</f>
        <v>0</v>
      </c>
      <c r="N327" s="53"/>
      <c r="O327" s="183"/>
      <c r="P327" s="180"/>
      <c r="Q327" s="177"/>
    </row>
    <row r="328" spans="2:17" ht="14.4" thickBot="1" x14ac:dyDescent="0.3">
      <c r="B328" s="12">
        <f t="shared" si="644"/>
        <v>44421</v>
      </c>
      <c r="C328" s="185"/>
      <c r="D328" s="35">
        <v>5.5</v>
      </c>
      <c r="E328" s="15">
        <f>SUMIFS(Histo!F:F,Histo!A:A,B328,Formules!G:G,D328)</f>
        <v>0</v>
      </c>
      <c r="F328" s="14">
        <f t="shared" si="675"/>
        <v>0</v>
      </c>
      <c r="G328" s="51">
        <f t="shared" si="676"/>
        <v>0</v>
      </c>
      <c r="H328" s="53"/>
      <c r="I328" s="67">
        <f>SUMIFS(Histo!K:K,Histo!A:A,B328,Formules!G:G,D328,Formules!K:K,"Herbergement")</f>
        <v>0</v>
      </c>
      <c r="J328" s="53"/>
      <c r="K328" s="53">
        <f>SUMIFS(Histo!F:F,Histo!A:A,B328,Formules!G:G,D328,Formules!K:K,"Vente")+SUMIFS(Histo!L:L,Histo!A:A,B328,Formules!G:G,D328,Formules!K:K,"Herbergement")</f>
        <v>0</v>
      </c>
      <c r="L328" s="53"/>
      <c r="M328" s="53">
        <f>SUMIFS(Histo!L:L,Histo!A:A,B328,Formules!G:G,D328)</f>
        <v>0</v>
      </c>
      <c r="N328" s="53"/>
      <c r="O328" s="183"/>
      <c r="P328" s="180"/>
      <c r="Q328" s="177"/>
    </row>
    <row r="329" spans="2:17" ht="14.4" thickBot="1" x14ac:dyDescent="0.3">
      <c r="B329" s="12">
        <v>44421</v>
      </c>
      <c r="C329" s="186"/>
      <c r="D329" s="35" t="s">
        <v>122</v>
      </c>
      <c r="E329" s="15">
        <f t="shared" ref="E329" si="677">SUM(E326:E328)</f>
        <v>0</v>
      </c>
      <c r="F329" s="15">
        <f t="shared" ref="F329" si="678">SUM(F326:F328)</f>
        <v>0</v>
      </c>
      <c r="G329" s="15">
        <f t="shared" ref="G329" si="679">SUM(G326:G328)</f>
        <v>0</v>
      </c>
      <c r="H329" s="53"/>
      <c r="I329" s="68">
        <f t="shared" ref="I329" si="680">SUM(I326:I328)</f>
        <v>0</v>
      </c>
      <c r="J329" s="58"/>
      <c r="K329" s="57">
        <f t="shared" ref="K329" si="681">SUM(K326:K328)</f>
        <v>0</v>
      </c>
      <c r="L329" s="58"/>
      <c r="M329" s="57">
        <f t="shared" ref="M329" si="682">SUM(M326:M328)</f>
        <v>0</v>
      </c>
      <c r="N329" s="53"/>
      <c r="O329" s="183"/>
      <c r="P329" s="181"/>
      <c r="Q329" s="178"/>
    </row>
    <row r="330" spans="2:17" ht="14.4" thickBot="1" x14ac:dyDescent="0.3">
      <c r="B330" s="12">
        <f t="shared" si="640"/>
        <v>44422</v>
      </c>
      <c r="C330" s="184">
        <v>44422</v>
      </c>
      <c r="D330" s="35">
        <v>20</v>
      </c>
      <c r="E330" s="15">
        <f>SUMIFS(Histo!F:F,Histo!A:A,B330,Formules!G:G,D330)</f>
        <v>0</v>
      </c>
      <c r="F330" s="14">
        <f t="shared" ref="F330:F332" si="683">E330/(1+(D330/100))</f>
        <v>0</v>
      </c>
      <c r="G330" s="51">
        <f t="shared" ref="G330:G332" si="684">E330-F330</f>
        <v>0</v>
      </c>
      <c r="H330" s="53"/>
      <c r="I330" s="67">
        <f>SUMIFS(Histo!K:K,Histo!A:A,B330,Formules!G:G,D330,Formules!K:K,"Herbergement")</f>
        <v>0</v>
      </c>
      <c r="J330" s="53"/>
      <c r="K330" s="53">
        <f>SUMIFS(Histo!F:F,Histo!A:A,B330,Formules!G:G,D330,Formules!K:K,"Vente")+SUMIFS(Histo!L:L,Histo!A:A,B330,Formules!G:G,D330,Formules!K:K,"Herbergement")</f>
        <v>0</v>
      </c>
      <c r="L330" s="53"/>
      <c r="M330" s="53">
        <f>SUMIFS(Histo!L:L,Histo!A:A,B330,Formules!G:G,D330)</f>
        <v>0</v>
      </c>
      <c r="N330" s="53"/>
      <c r="O330" s="182">
        <f>SUMIFS(Histo!F:F,Histo!A:A,C330,Histo!E:E,$O$4)</f>
        <v>0</v>
      </c>
      <c r="P330" s="179">
        <f>SUMIFS(Histo!F:F,Histo!A:A,C330,Histo!E:E,"Cash")</f>
        <v>0</v>
      </c>
      <c r="Q330" s="176">
        <f>SUMIFS(Histo!F:F,Histo!A:A,C330,Histo!E:E,"CV")</f>
        <v>0</v>
      </c>
    </row>
    <row r="331" spans="2:17" ht="14.4" thickBot="1" x14ac:dyDescent="0.3">
      <c r="B331" s="12">
        <f t="shared" si="643"/>
        <v>44422</v>
      </c>
      <c r="C331" s="185"/>
      <c r="D331" s="35">
        <v>10</v>
      </c>
      <c r="E331" s="15">
        <f>SUMIFS(Histo!F:F,Histo!A:A,B331,Formules!G:G,D331)</f>
        <v>0</v>
      </c>
      <c r="F331" s="14">
        <f t="shared" si="683"/>
        <v>0</v>
      </c>
      <c r="G331" s="51">
        <f t="shared" si="684"/>
        <v>0</v>
      </c>
      <c r="H331" s="53"/>
      <c r="I331" s="67">
        <f>SUMIFS(Histo!K:K,Histo!A:A,B331,Formules!G:G,D331,Formules!K:K,"Herbergement")</f>
        <v>0</v>
      </c>
      <c r="J331" s="53"/>
      <c r="K331" s="53">
        <f>SUMIFS(Histo!F:F,Histo!A:A,B331,Formules!G:G,D331,Formules!K:K,"Vente")+SUMIFS(Histo!L:L,Histo!A:A,B331,Formules!G:G,D331,Formules!K:K,"Herbergement")</f>
        <v>0</v>
      </c>
      <c r="L331" s="53"/>
      <c r="M331" s="53">
        <f>SUMIFS(Histo!L:L,Histo!A:A,B331,Formules!G:G,D331)</f>
        <v>0</v>
      </c>
      <c r="N331" s="53"/>
      <c r="O331" s="183"/>
      <c r="P331" s="180"/>
      <c r="Q331" s="177"/>
    </row>
    <row r="332" spans="2:17" ht="14.4" thickBot="1" x14ac:dyDescent="0.3">
      <c r="B332" s="12">
        <f t="shared" si="644"/>
        <v>44422</v>
      </c>
      <c r="C332" s="185"/>
      <c r="D332" s="35">
        <v>5.5</v>
      </c>
      <c r="E332" s="15">
        <f>SUMIFS(Histo!F:F,Histo!A:A,B332,Formules!G:G,D332)</f>
        <v>0</v>
      </c>
      <c r="F332" s="14">
        <f t="shared" si="683"/>
        <v>0</v>
      </c>
      <c r="G332" s="51">
        <f t="shared" si="684"/>
        <v>0</v>
      </c>
      <c r="H332" s="53"/>
      <c r="I332" s="67">
        <f>SUMIFS(Histo!K:K,Histo!A:A,B332,Formules!G:G,D332,Formules!K:K,"Herbergement")</f>
        <v>0</v>
      </c>
      <c r="J332" s="53"/>
      <c r="K332" s="53">
        <f>SUMIFS(Histo!F:F,Histo!A:A,B332,Formules!G:G,D332,Formules!K:K,"Vente")+SUMIFS(Histo!L:L,Histo!A:A,B332,Formules!G:G,D332,Formules!K:K,"Herbergement")</f>
        <v>0</v>
      </c>
      <c r="L332" s="53"/>
      <c r="M332" s="53">
        <f>SUMIFS(Histo!L:L,Histo!A:A,B332,Formules!G:G,D332)</f>
        <v>0</v>
      </c>
      <c r="N332" s="53"/>
      <c r="O332" s="183"/>
      <c r="P332" s="180"/>
      <c r="Q332" s="177"/>
    </row>
    <row r="333" spans="2:17" ht="14.4" thickBot="1" x14ac:dyDescent="0.3">
      <c r="B333" s="12">
        <v>44422</v>
      </c>
      <c r="C333" s="186"/>
      <c r="D333" s="35" t="s">
        <v>122</v>
      </c>
      <c r="E333" s="15">
        <f t="shared" ref="E333" si="685">SUM(E330:E332)</f>
        <v>0</v>
      </c>
      <c r="F333" s="15">
        <f t="shared" ref="F333" si="686">SUM(F330:F332)</f>
        <v>0</v>
      </c>
      <c r="G333" s="15">
        <f t="shared" ref="G333" si="687">SUM(G330:G332)</f>
        <v>0</v>
      </c>
      <c r="H333" s="53"/>
      <c r="I333" s="68">
        <f t="shared" ref="I333" si="688">SUM(I330:I332)</f>
        <v>0</v>
      </c>
      <c r="J333" s="58"/>
      <c r="K333" s="57">
        <f t="shared" ref="K333" si="689">SUM(K330:K332)</f>
        <v>0</v>
      </c>
      <c r="L333" s="58"/>
      <c r="M333" s="57">
        <f t="shared" ref="M333" si="690">SUM(M330:M332)</f>
        <v>0</v>
      </c>
      <c r="N333" s="53"/>
      <c r="O333" s="183"/>
      <c r="P333" s="181"/>
      <c r="Q333" s="178"/>
    </row>
    <row r="334" spans="2:17" ht="14.4" thickBot="1" x14ac:dyDescent="0.3">
      <c r="B334" s="12">
        <f t="shared" si="640"/>
        <v>44423</v>
      </c>
      <c r="C334" s="184">
        <v>44423</v>
      </c>
      <c r="D334" s="35">
        <v>20</v>
      </c>
      <c r="E334" s="15">
        <f>SUMIFS(Histo!F:F,Histo!A:A,B334,Formules!G:G,D334)</f>
        <v>0</v>
      </c>
      <c r="F334" s="14">
        <f t="shared" ref="F334:F336" si="691">E334/(1+(D334/100))</f>
        <v>0</v>
      </c>
      <c r="G334" s="51">
        <f t="shared" ref="G334:G336" si="692">E334-F334</f>
        <v>0</v>
      </c>
      <c r="H334" s="53"/>
      <c r="I334" s="67">
        <f>SUMIFS(Histo!K:K,Histo!A:A,B334,Formules!G:G,D334,Formules!K:K,"Herbergement")</f>
        <v>0</v>
      </c>
      <c r="J334" s="53"/>
      <c r="K334" s="53">
        <f>SUMIFS(Histo!F:F,Histo!A:A,B334,Formules!G:G,D334,Formules!K:K,"Vente")+SUMIFS(Histo!L:L,Histo!A:A,B334,Formules!G:G,D334,Formules!K:K,"Herbergement")</f>
        <v>0</v>
      </c>
      <c r="L334" s="53"/>
      <c r="M334" s="53">
        <f>SUMIFS(Histo!L:L,Histo!A:A,B334,Formules!G:G,D334)</f>
        <v>0</v>
      </c>
      <c r="N334" s="53"/>
      <c r="O334" s="182">
        <f>SUMIFS(Histo!F:F,Histo!A:A,C334,Histo!E:E,$O$4)</f>
        <v>0</v>
      </c>
      <c r="P334" s="179">
        <f>SUMIFS(Histo!F:F,Histo!A:A,C334,Histo!E:E,"Cash")</f>
        <v>0</v>
      </c>
      <c r="Q334" s="176">
        <f>SUMIFS(Histo!F:F,Histo!A:A,C334,Histo!E:E,"CV")</f>
        <v>0</v>
      </c>
    </row>
    <row r="335" spans="2:17" ht="14.4" thickBot="1" x14ac:dyDescent="0.3">
      <c r="B335" s="12">
        <f t="shared" si="643"/>
        <v>44423</v>
      </c>
      <c r="C335" s="185"/>
      <c r="D335" s="35">
        <v>10</v>
      </c>
      <c r="E335" s="15">
        <f>SUMIFS(Histo!F:F,Histo!A:A,B335,Formules!G:G,D335)</f>
        <v>0</v>
      </c>
      <c r="F335" s="14">
        <f t="shared" si="691"/>
        <v>0</v>
      </c>
      <c r="G335" s="51">
        <f t="shared" si="692"/>
        <v>0</v>
      </c>
      <c r="H335" s="53"/>
      <c r="I335" s="67">
        <f>SUMIFS(Histo!K:K,Histo!A:A,B335,Formules!G:G,D335,Formules!K:K,"Herbergement")</f>
        <v>0</v>
      </c>
      <c r="J335" s="53"/>
      <c r="K335" s="53">
        <f>SUMIFS(Histo!F:F,Histo!A:A,B335,Formules!G:G,D335,Formules!K:K,"Vente")+SUMIFS(Histo!L:L,Histo!A:A,B335,Formules!G:G,D335,Formules!K:K,"Herbergement")</f>
        <v>0</v>
      </c>
      <c r="L335" s="53"/>
      <c r="M335" s="53">
        <f>SUMIFS(Histo!L:L,Histo!A:A,B335,Formules!G:G,D335)</f>
        <v>0</v>
      </c>
      <c r="N335" s="53"/>
      <c r="O335" s="183"/>
      <c r="P335" s="180"/>
      <c r="Q335" s="177"/>
    </row>
    <row r="336" spans="2:17" ht="14.4" thickBot="1" x14ac:dyDescent="0.3">
      <c r="B336" s="12">
        <f t="shared" si="644"/>
        <v>44423</v>
      </c>
      <c r="C336" s="185"/>
      <c r="D336" s="35">
        <v>5.5</v>
      </c>
      <c r="E336" s="15">
        <f>SUMIFS(Histo!F:F,Histo!A:A,B336,Formules!G:G,D336)</f>
        <v>0</v>
      </c>
      <c r="F336" s="14">
        <f t="shared" si="691"/>
        <v>0</v>
      </c>
      <c r="G336" s="51">
        <f t="shared" si="692"/>
        <v>0</v>
      </c>
      <c r="H336" s="53"/>
      <c r="I336" s="67">
        <f>SUMIFS(Histo!K:K,Histo!A:A,B336,Formules!G:G,D336,Formules!K:K,"Herbergement")</f>
        <v>0</v>
      </c>
      <c r="J336" s="53"/>
      <c r="K336" s="53">
        <f>SUMIFS(Histo!F:F,Histo!A:A,B336,Formules!G:G,D336,Formules!K:K,"Vente")+SUMIFS(Histo!L:L,Histo!A:A,B336,Formules!G:G,D336,Formules!K:K,"Herbergement")</f>
        <v>0</v>
      </c>
      <c r="L336" s="53"/>
      <c r="M336" s="53">
        <f>SUMIFS(Histo!L:L,Histo!A:A,B336,Formules!G:G,D336)</f>
        <v>0</v>
      </c>
      <c r="N336" s="53"/>
      <c r="O336" s="183"/>
      <c r="P336" s="180"/>
      <c r="Q336" s="177"/>
    </row>
    <row r="337" spans="2:17" ht="14.4" thickBot="1" x14ac:dyDescent="0.3">
      <c r="B337" s="12">
        <v>44423</v>
      </c>
      <c r="C337" s="186"/>
      <c r="D337" s="35" t="s">
        <v>122</v>
      </c>
      <c r="E337" s="15">
        <f t="shared" ref="E337" si="693">SUM(E334:E336)</f>
        <v>0</v>
      </c>
      <c r="F337" s="15">
        <f t="shared" ref="F337" si="694">SUM(F334:F336)</f>
        <v>0</v>
      </c>
      <c r="G337" s="15">
        <f t="shared" ref="G337" si="695">SUM(G334:G336)</f>
        <v>0</v>
      </c>
      <c r="H337" s="53"/>
      <c r="I337" s="68">
        <f t="shared" ref="I337" si="696">SUM(I334:I336)</f>
        <v>0</v>
      </c>
      <c r="J337" s="58"/>
      <c r="K337" s="57">
        <f t="shared" ref="K337" si="697">SUM(K334:K336)</f>
        <v>0</v>
      </c>
      <c r="L337" s="58"/>
      <c r="M337" s="57">
        <f t="shared" ref="M337" si="698">SUM(M334:M336)</f>
        <v>0</v>
      </c>
      <c r="N337" s="53"/>
      <c r="O337" s="183"/>
      <c r="P337" s="181"/>
      <c r="Q337" s="178"/>
    </row>
    <row r="338" spans="2:17" ht="14.4" thickBot="1" x14ac:dyDescent="0.3">
      <c r="B338" s="12">
        <f t="shared" si="640"/>
        <v>44424</v>
      </c>
      <c r="C338" s="184">
        <v>44424</v>
      </c>
      <c r="D338" s="35">
        <v>20</v>
      </c>
      <c r="E338" s="15">
        <f>SUMIFS(Histo!F:F,Histo!A:A,B338,Formules!G:G,D338)</f>
        <v>0</v>
      </c>
      <c r="F338" s="14">
        <f t="shared" ref="F338:F340" si="699">E338/(1+(D338/100))</f>
        <v>0</v>
      </c>
      <c r="G338" s="51">
        <f t="shared" ref="G338:G340" si="700">E338-F338</f>
        <v>0</v>
      </c>
      <c r="H338" s="53"/>
      <c r="I338" s="67">
        <f>SUMIFS(Histo!K:K,Histo!A:A,B338,Formules!G:G,D338,Formules!K:K,"Herbergement")</f>
        <v>0</v>
      </c>
      <c r="J338" s="53"/>
      <c r="K338" s="53">
        <f>SUMIFS(Histo!F:F,Histo!A:A,B338,Formules!G:G,D338,Formules!K:K,"Vente")+SUMIFS(Histo!L:L,Histo!A:A,B338,Formules!G:G,D338,Formules!K:K,"Herbergement")</f>
        <v>0</v>
      </c>
      <c r="L338" s="53"/>
      <c r="M338" s="53">
        <f>SUMIFS(Histo!L:L,Histo!A:A,B338,Formules!G:G,D338)</f>
        <v>0</v>
      </c>
      <c r="N338" s="53"/>
      <c r="O338" s="182">
        <f>SUMIFS(Histo!F:F,Histo!A:A,C338,Histo!E:E,$O$4)</f>
        <v>0</v>
      </c>
      <c r="P338" s="179">
        <f>SUMIFS(Histo!F:F,Histo!A:A,C338,Histo!E:E,"Cash")</f>
        <v>0</v>
      </c>
      <c r="Q338" s="176">
        <f>SUMIFS(Histo!F:F,Histo!A:A,C338,Histo!E:E,"CV")</f>
        <v>0</v>
      </c>
    </row>
    <row r="339" spans="2:17" ht="14.4" thickBot="1" x14ac:dyDescent="0.3">
      <c r="B339" s="12">
        <f t="shared" si="643"/>
        <v>44424</v>
      </c>
      <c r="C339" s="185"/>
      <c r="D339" s="35">
        <v>10</v>
      </c>
      <c r="E339" s="15">
        <f>SUMIFS(Histo!F:F,Histo!A:A,B339,Formules!G:G,D339)</f>
        <v>0</v>
      </c>
      <c r="F339" s="14">
        <f t="shared" si="699"/>
        <v>0</v>
      </c>
      <c r="G339" s="51">
        <f t="shared" si="700"/>
        <v>0</v>
      </c>
      <c r="H339" s="53"/>
      <c r="I339" s="67">
        <f>SUMIFS(Histo!K:K,Histo!A:A,B339,Formules!G:G,D339,Formules!K:K,"Herbergement")</f>
        <v>0</v>
      </c>
      <c r="J339" s="53"/>
      <c r="K339" s="53">
        <f>SUMIFS(Histo!F:F,Histo!A:A,B339,Formules!G:G,D339,Formules!K:K,"Vente")+SUMIFS(Histo!L:L,Histo!A:A,B339,Formules!G:G,D339,Formules!K:K,"Herbergement")</f>
        <v>0</v>
      </c>
      <c r="L339" s="53"/>
      <c r="M339" s="53">
        <f>SUMIFS(Histo!L:L,Histo!A:A,B339,Formules!G:G,D339)</f>
        <v>0</v>
      </c>
      <c r="N339" s="53"/>
      <c r="O339" s="183"/>
      <c r="P339" s="180"/>
      <c r="Q339" s="177"/>
    </row>
    <row r="340" spans="2:17" ht="14.4" thickBot="1" x14ac:dyDescent="0.3">
      <c r="B340" s="12">
        <f t="shared" si="644"/>
        <v>44424</v>
      </c>
      <c r="C340" s="185"/>
      <c r="D340" s="35">
        <v>5.5</v>
      </c>
      <c r="E340" s="15">
        <f>SUMIFS(Histo!F:F,Histo!A:A,B340,Formules!G:G,D340)</f>
        <v>0</v>
      </c>
      <c r="F340" s="14">
        <f t="shared" si="699"/>
        <v>0</v>
      </c>
      <c r="G340" s="51">
        <f t="shared" si="700"/>
        <v>0</v>
      </c>
      <c r="H340" s="53"/>
      <c r="I340" s="67">
        <f>SUMIFS(Histo!K:K,Histo!A:A,B340,Formules!G:G,D340,Formules!K:K,"Herbergement")</f>
        <v>0</v>
      </c>
      <c r="J340" s="53"/>
      <c r="K340" s="53">
        <f>SUMIFS(Histo!F:F,Histo!A:A,B340,Formules!G:G,D340,Formules!K:K,"Vente")+SUMIFS(Histo!L:L,Histo!A:A,B340,Formules!G:G,D340,Formules!K:K,"Herbergement")</f>
        <v>0</v>
      </c>
      <c r="L340" s="53"/>
      <c r="M340" s="53">
        <f>SUMIFS(Histo!L:L,Histo!A:A,B340,Formules!G:G,D340)</f>
        <v>0</v>
      </c>
      <c r="N340" s="53"/>
      <c r="O340" s="183"/>
      <c r="P340" s="180"/>
      <c r="Q340" s="177"/>
    </row>
    <row r="341" spans="2:17" ht="14.4" thickBot="1" x14ac:dyDescent="0.3">
      <c r="B341" s="12">
        <v>44424</v>
      </c>
      <c r="C341" s="186"/>
      <c r="D341" s="35" t="s">
        <v>122</v>
      </c>
      <c r="E341" s="15">
        <f t="shared" ref="E341" si="701">SUM(E338:E340)</f>
        <v>0</v>
      </c>
      <c r="F341" s="15">
        <f t="shared" ref="F341" si="702">SUM(F338:F340)</f>
        <v>0</v>
      </c>
      <c r="G341" s="15">
        <f t="shared" ref="G341" si="703">SUM(G338:G340)</f>
        <v>0</v>
      </c>
      <c r="H341" s="53"/>
      <c r="I341" s="68">
        <f t="shared" ref="I341" si="704">SUM(I338:I340)</f>
        <v>0</v>
      </c>
      <c r="J341" s="58"/>
      <c r="K341" s="57">
        <f t="shared" ref="K341" si="705">SUM(K338:K340)</f>
        <v>0</v>
      </c>
      <c r="L341" s="58"/>
      <c r="M341" s="57">
        <f t="shared" ref="M341" si="706">SUM(M338:M340)</f>
        <v>0</v>
      </c>
      <c r="N341" s="53"/>
      <c r="O341" s="183"/>
      <c r="P341" s="181"/>
      <c r="Q341" s="178"/>
    </row>
    <row r="342" spans="2:17" ht="14.4" thickBot="1" x14ac:dyDescent="0.3">
      <c r="B342" s="12">
        <f t="shared" si="640"/>
        <v>44425</v>
      </c>
      <c r="C342" s="184">
        <v>44425</v>
      </c>
      <c r="D342" s="35">
        <v>20</v>
      </c>
      <c r="E342" s="15">
        <f>SUMIFS(Histo!F:F,Histo!A:A,B342,Formules!G:G,D342)</f>
        <v>0</v>
      </c>
      <c r="F342" s="14">
        <f t="shared" ref="F342:F344" si="707">E342/(1+(D342/100))</f>
        <v>0</v>
      </c>
      <c r="G342" s="51">
        <f t="shared" ref="G342:G344" si="708">E342-F342</f>
        <v>0</v>
      </c>
      <c r="H342" s="53"/>
      <c r="I342" s="67">
        <f>SUMIFS(Histo!K:K,Histo!A:A,B342,Formules!G:G,D342,Formules!K:K,"Herbergement")</f>
        <v>0</v>
      </c>
      <c r="J342" s="53"/>
      <c r="K342" s="53">
        <f>SUMIFS(Histo!F:F,Histo!A:A,B342,Formules!G:G,D342,Formules!K:K,"Vente")+SUMIFS(Histo!L:L,Histo!A:A,B342,Formules!G:G,D342,Formules!K:K,"Herbergement")</f>
        <v>0</v>
      </c>
      <c r="L342" s="53"/>
      <c r="M342" s="53">
        <f>SUMIFS(Histo!L:L,Histo!A:A,B342,Formules!G:G,D342)</f>
        <v>0</v>
      </c>
      <c r="N342" s="53"/>
      <c r="O342" s="182">
        <f>SUMIFS(Histo!F:F,Histo!A:A,C342,Histo!E:E,$O$4)</f>
        <v>0</v>
      </c>
      <c r="P342" s="179">
        <f>SUMIFS(Histo!F:F,Histo!A:A,C342,Histo!E:E,"Cash")</f>
        <v>0</v>
      </c>
      <c r="Q342" s="176">
        <f>SUMIFS(Histo!F:F,Histo!A:A,C342,Histo!E:E,"CV")</f>
        <v>0</v>
      </c>
    </row>
    <row r="343" spans="2:17" ht="14.4" thickBot="1" x14ac:dyDescent="0.3">
      <c r="B343" s="12">
        <f t="shared" si="643"/>
        <v>44425</v>
      </c>
      <c r="C343" s="185"/>
      <c r="D343" s="35">
        <v>10</v>
      </c>
      <c r="E343" s="15">
        <f>SUMIFS(Histo!F:F,Histo!A:A,B343,Formules!G:G,D343)</f>
        <v>0</v>
      </c>
      <c r="F343" s="14">
        <f t="shared" si="707"/>
        <v>0</v>
      </c>
      <c r="G343" s="51">
        <f t="shared" si="708"/>
        <v>0</v>
      </c>
      <c r="H343" s="53"/>
      <c r="I343" s="67">
        <f>SUMIFS(Histo!K:K,Histo!A:A,B343,Formules!G:G,D343,Formules!K:K,"Herbergement")</f>
        <v>0</v>
      </c>
      <c r="J343" s="53"/>
      <c r="K343" s="53">
        <f>SUMIFS(Histo!F:F,Histo!A:A,B343,Formules!G:G,D343,Formules!K:K,"Vente")+SUMIFS(Histo!L:L,Histo!A:A,B343,Formules!G:G,D343,Formules!K:K,"Herbergement")</f>
        <v>0</v>
      </c>
      <c r="L343" s="53"/>
      <c r="M343" s="53">
        <f>SUMIFS(Histo!L:L,Histo!A:A,B343,Formules!G:G,D343)</f>
        <v>0</v>
      </c>
      <c r="N343" s="53"/>
      <c r="O343" s="183"/>
      <c r="P343" s="180"/>
      <c r="Q343" s="177"/>
    </row>
    <row r="344" spans="2:17" ht="14.4" thickBot="1" x14ac:dyDescent="0.3">
      <c r="B344" s="12">
        <f t="shared" si="644"/>
        <v>44425</v>
      </c>
      <c r="C344" s="185"/>
      <c r="D344" s="35">
        <v>5.5</v>
      </c>
      <c r="E344" s="15">
        <f>SUMIFS(Histo!F:F,Histo!A:A,B344,Formules!G:G,D344)</f>
        <v>0</v>
      </c>
      <c r="F344" s="14">
        <f t="shared" si="707"/>
        <v>0</v>
      </c>
      <c r="G344" s="51">
        <f t="shared" si="708"/>
        <v>0</v>
      </c>
      <c r="H344" s="53"/>
      <c r="I344" s="67">
        <f>SUMIFS(Histo!K:K,Histo!A:A,B344,Formules!G:G,D344,Formules!K:K,"Herbergement")</f>
        <v>0</v>
      </c>
      <c r="J344" s="53"/>
      <c r="K344" s="53">
        <f>SUMIFS(Histo!F:F,Histo!A:A,B344,Formules!G:G,D344,Formules!K:K,"Vente")+SUMIFS(Histo!L:L,Histo!A:A,B344,Formules!G:G,D344,Formules!K:K,"Herbergement")</f>
        <v>0</v>
      </c>
      <c r="L344" s="53"/>
      <c r="M344" s="53">
        <f>SUMIFS(Histo!L:L,Histo!A:A,B344,Formules!G:G,D344)</f>
        <v>0</v>
      </c>
      <c r="N344" s="53"/>
      <c r="O344" s="183"/>
      <c r="P344" s="180"/>
      <c r="Q344" s="177"/>
    </row>
    <row r="345" spans="2:17" ht="14.4" thickBot="1" x14ac:dyDescent="0.3">
      <c r="B345" s="12">
        <v>44425</v>
      </c>
      <c r="C345" s="186"/>
      <c r="D345" s="35" t="s">
        <v>122</v>
      </c>
      <c r="E345" s="15">
        <f t="shared" ref="E345" si="709">SUM(E342:E344)</f>
        <v>0</v>
      </c>
      <c r="F345" s="15">
        <f t="shared" ref="F345" si="710">SUM(F342:F344)</f>
        <v>0</v>
      </c>
      <c r="G345" s="15">
        <f t="shared" ref="G345" si="711">SUM(G342:G344)</f>
        <v>0</v>
      </c>
      <c r="H345" s="53"/>
      <c r="I345" s="68">
        <f t="shared" ref="I345" si="712">SUM(I342:I344)</f>
        <v>0</v>
      </c>
      <c r="J345" s="58"/>
      <c r="K345" s="57">
        <f t="shared" ref="K345" si="713">SUM(K342:K344)</f>
        <v>0</v>
      </c>
      <c r="L345" s="58"/>
      <c r="M345" s="57">
        <f t="shared" ref="M345" si="714">SUM(M342:M344)</f>
        <v>0</v>
      </c>
      <c r="N345" s="53"/>
      <c r="O345" s="183"/>
      <c r="P345" s="181"/>
      <c r="Q345" s="178"/>
    </row>
    <row r="346" spans="2:17" ht="14.4" thickBot="1" x14ac:dyDescent="0.3">
      <c r="B346" s="12">
        <f t="shared" si="640"/>
        <v>44426</v>
      </c>
      <c r="C346" s="184">
        <v>44426</v>
      </c>
      <c r="D346" s="35">
        <v>20</v>
      </c>
      <c r="E346" s="15">
        <f>SUMIFS(Histo!F:F,Histo!A:A,B346,Formules!G:G,D346)</f>
        <v>0</v>
      </c>
      <c r="F346" s="14">
        <f t="shared" ref="F346:F348" si="715">E346/(1+(D346/100))</f>
        <v>0</v>
      </c>
      <c r="G346" s="51">
        <f t="shared" ref="G346:G348" si="716">E346-F346</f>
        <v>0</v>
      </c>
      <c r="H346" s="53"/>
      <c r="I346" s="67">
        <f>SUMIFS(Histo!K:K,Histo!A:A,B346,Formules!G:G,D346,Formules!K:K,"Herbergement")</f>
        <v>0</v>
      </c>
      <c r="J346" s="53"/>
      <c r="K346" s="53">
        <f>SUMIFS(Histo!F:F,Histo!A:A,B346,Formules!G:G,D346,Formules!K:K,"Vente")+SUMIFS(Histo!L:L,Histo!A:A,B346,Formules!G:G,D346,Formules!K:K,"Herbergement")</f>
        <v>0</v>
      </c>
      <c r="L346" s="53"/>
      <c r="M346" s="53">
        <f>SUMIFS(Histo!L:L,Histo!A:A,B346,Formules!G:G,D346)</f>
        <v>0</v>
      </c>
      <c r="N346" s="53"/>
      <c r="O346" s="182">
        <f>SUMIFS(Histo!F:F,Histo!A:A,C346,Histo!E:E,$O$4)</f>
        <v>0</v>
      </c>
      <c r="P346" s="179">
        <f>SUMIFS(Histo!F:F,Histo!A:A,C346,Histo!E:E,"Cash")</f>
        <v>0</v>
      </c>
      <c r="Q346" s="176">
        <f>SUMIFS(Histo!F:F,Histo!A:A,C346,Histo!E:E,"CV")</f>
        <v>0</v>
      </c>
    </row>
    <row r="347" spans="2:17" ht="14.4" thickBot="1" x14ac:dyDescent="0.3">
      <c r="B347" s="12">
        <f t="shared" si="643"/>
        <v>44426</v>
      </c>
      <c r="C347" s="185"/>
      <c r="D347" s="35">
        <v>10</v>
      </c>
      <c r="E347" s="15">
        <f>SUMIFS(Histo!F:F,Histo!A:A,B347,Formules!G:G,D347)</f>
        <v>0</v>
      </c>
      <c r="F347" s="14">
        <f t="shared" si="715"/>
        <v>0</v>
      </c>
      <c r="G347" s="51">
        <f t="shared" si="716"/>
        <v>0</v>
      </c>
      <c r="H347" s="53"/>
      <c r="I347" s="67">
        <f>SUMIFS(Histo!K:K,Histo!A:A,B347,Formules!G:G,D347,Formules!K:K,"Herbergement")</f>
        <v>0</v>
      </c>
      <c r="J347" s="53"/>
      <c r="K347" s="53">
        <f>SUMIFS(Histo!F:F,Histo!A:A,B347,Formules!G:G,D347,Formules!K:K,"Vente")+SUMIFS(Histo!L:L,Histo!A:A,B347,Formules!G:G,D347,Formules!K:K,"Herbergement")</f>
        <v>0</v>
      </c>
      <c r="L347" s="53"/>
      <c r="M347" s="53">
        <f>SUMIFS(Histo!L:L,Histo!A:A,B347,Formules!G:G,D347)</f>
        <v>0</v>
      </c>
      <c r="N347" s="53"/>
      <c r="O347" s="183"/>
      <c r="P347" s="180"/>
      <c r="Q347" s="177"/>
    </row>
    <row r="348" spans="2:17" ht="14.4" thickBot="1" x14ac:dyDescent="0.3">
      <c r="B348" s="12">
        <f t="shared" si="644"/>
        <v>44426</v>
      </c>
      <c r="C348" s="185"/>
      <c r="D348" s="35">
        <v>5.5</v>
      </c>
      <c r="E348" s="15">
        <f>SUMIFS(Histo!F:F,Histo!A:A,B348,Formules!G:G,D348)</f>
        <v>0</v>
      </c>
      <c r="F348" s="14">
        <f t="shared" si="715"/>
        <v>0</v>
      </c>
      <c r="G348" s="51">
        <f t="shared" si="716"/>
        <v>0</v>
      </c>
      <c r="H348" s="53"/>
      <c r="I348" s="67">
        <f>SUMIFS(Histo!K:K,Histo!A:A,B348,Formules!G:G,D348,Formules!K:K,"Herbergement")</f>
        <v>0</v>
      </c>
      <c r="J348" s="53"/>
      <c r="K348" s="53">
        <f>SUMIFS(Histo!F:F,Histo!A:A,B348,Formules!G:G,D348,Formules!K:K,"Vente")+SUMIFS(Histo!L:L,Histo!A:A,B348,Formules!G:G,D348,Formules!K:K,"Herbergement")</f>
        <v>0</v>
      </c>
      <c r="L348" s="53"/>
      <c r="M348" s="53">
        <f>SUMIFS(Histo!L:L,Histo!A:A,B348,Formules!G:G,D348)</f>
        <v>0</v>
      </c>
      <c r="N348" s="53"/>
      <c r="O348" s="183"/>
      <c r="P348" s="180"/>
      <c r="Q348" s="177"/>
    </row>
    <row r="349" spans="2:17" ht="14.4" thickBot="1" x14ac:dyDescent="0.3">
      <c r="B349" s="12">
        <v>44426</v>
      </c>
      <c r="C349" s="186"/>
      <c r="D349" s="35" t="s">
        <v>122</v>
      </c>
      <c r="E349" s="15">
        <f t="shared" ref="E349" si="717">SUM(E346:E348)</f>
        <v>0</v>
      </c>
      <c r="F349" s="15">
        <f t="shared" ref="F349" si="718">SUM(F346:F348)</f>
        <v>0</v>
      </c>
      <c r="G349" s="15">
        <f t="shared" ref="G349" si="719">SUM(G346:G348)</f>
        <v>0</v>
      </c>
      <c r="H349" s="53"/>
      <c r="I349" s="68">
        <f t="shared" ref="I349" si="720">SUM(I346:I348)</f>
        <v>0</v>
      </c>
      <c r="J349" s="58"/>
      <c r="K349" s="57">
        <f t="shared" ref="K349" si="721">SUM(K346:K348)</f>
        <v>0</v>
      </c>
      <c r="L349" s="58"/>
      <c r="M349" s="57">
        <f t="shared" ref="M349" si="722">SUM(M346:M348)</f>
        <v>0</v>
      </c>
      <c r="N349" s="53"/>
      <c r="O349" s="183"/>
      <c r="P349" s="181"/>
      <c r="Q349" s="178"/>
    </row>
    <row r="350" spans="2:17" ht="14.4" thickBot="1" x14ac:dyDescent="0.3">
      <c r="B350" s="12">
        <f t="shared" si="640"/>
        <v>44427</v>
      </c>
      <c r="C350" s="184">
        <v>44427</v>
      </c>
      <c r="D350" s="35">
        <v>20</v>
      </c>
      <c r="E350" s="15">
        <f>SUMIFS(Histo!F:F,Histo!A:A,B350,Formules!G:G,D350)</f>
        <v>0</v>
      </c>
      <c r="F350" s="14">
        <f t="shared" ref="F350:F352" si="723">E350/(1+(D350/100))</f>
        <v>0</v>
      </c>
      <c r="G350" s="51">
        <f t="shared" ref="G350:G352" si="724">E350-F350</f>
        <v>0</v>
      </c>
      <c r="H350" s="53"/>
      <c r="I350" s="67">
        <f>SUMIFS(Histo!K:K,Histo!A:A,B350,Formules!G:G,D350,Formules!K:K,"Herbergement")</f>
        <v>0</v>
      </c>
      <c r="J350" s="53"/>
      <c r="K350" s="53">
        <f>SUMIFS(Histo!F:F,Histo!A:A,B350,Formules!G:G,D350,Formules!K:K,"Vente")+SUMIFS(Histo!L:L,Histo!A:A,B350,Formules!G:G,D350,Formules!K:K,"Herbergement")</f>
        <v>0</v>
      </c>
      <c r="L350" s="53"/>
      <c r="M350" s="53">
        <f>SUMIFS(Histo!L:L,Histo!A:A,B350,Formules!G:G,D350)</f>
        <v>0</v>
      </c>
      <c r="N350" s="53"/>
      <c r="O350" s="182">
        <f>SUMIFS(Histo!F:F,Histo!A:A,C350,Histo!E:E,$O$4)</f>
        <v>0</v>
      </c>
      <c r="P350" s="179">
        <f>SUMIFS(Histo!F:F,Histo!A:A,C350,Histo!E:E,"Cash")</f>
        <v>0</v>
      </c>
      <c r="Q350" s="176">
        <f>SUMIFS(Histo!F:F,Histo!A:A,C350,Histo!E:E,"CV")</f>
        <v>0</v>
      </c>
    </row>
    <row r="351" spans="2:17" ht="14.4" thickBot="1" x14ac:dyDescent="0.3">
      <c r="B351" s="12">
        <f t="shared" si="643"/>
        <v>44427</v>
      </c>
      <c r="C351" s="185"/>
      <c r="D351" s="35">
        <v>10</v>
      </c>
      <c r="E351" s="15">
        <f>SUMIFS(Histo!F:F,Histo!A:A,B351,Formules!G:G,D351)</f>
        <v>0</v>
      </c>
      <c r="F351" s="14">
        <f t="shared" si="723"/>
        <v>0</v>
      </c>
      <c r="G351" s="51">
        <f t="shared" si="724"/>
        <v>0</v>
      </c>
      <c r="H351" s="53"/>
      <c r="I351" s="67">
        <f>SUMIFS(Histo!K:K,Histo!A:A,B351,Formules!G:G,D351,Formules!K:K,"Herbergement")</f>
        <v>0</v>
      </c>
      <c r="J351" s="53"/>
      <c r="K351" s="53">
        <f>SUMIFS(Histo!F:F,Histo!A:A,B351,Formules!G:G,D351,Formules!K:K,"Vente")+SUMIFS(Histo!L:L,Histo!A:A,B351,Formules!G:G,D351,Formules!K:K,"Herbergement")</f>
        <v>0</v>
      </c>
      <c r="L351" s="53"/>
      <c r="M351" s="53">
        <f>SUMIFS(Histo!L:L,Histo!A:A,B351,Formules!G:G,D351)</f>
        <v>0</v>
      </c>
      <c r="N351" s="53"/>
      <c r="O351" s="183"/>
      <c r="P351" s="180"/>
      <c r="Q351" s="177"/>
    </row>
    <row r="352" spans="2:17" ht="14.4" thickBot="1" x14ac:dyDescent="0.3">
      <c r="B352" s="12">
        <f t="shared" si="644"/>
        <v>44427</v>
      </c>
      <c r="C352" s="185"/>
      <c r="D352" s="35">
        <v>5.5</v>
      </c>
      <c r="E352" s="15">
        <f>SUMIFS(Histo!F:F,Histo!A:A,B352,Formules!G:G,D352)</f>
        <v>0</v>
      </c>
      <c r="F352" s="14">
        <f t="shared" si="723"/>
        <v>0</v>
      </c>
      <c r="G352" s="51">
        <f t="shared" si="724"/>
        <v>0</v>
      </c>
      <c r="H352" s="53"/>
      <c r="I352" s="67">
        <f>SUMIFS(Histo!K:K,Histo!A:A,B352,Formules!G:G,D352,Formules!K:K,"Herbergement")</f>
        <v>0</v>
      </c>
      <c r="J352" s="53"/>
      <c r="K352" s="53">
        <f>SUMIFS(Histo!F:F,Histo!A:A,B352,Formules!G:G,D352,Formules!K:K,"Vente")+SUMIFS(Histo!L:L,Histo!A:A,B352,Formules!G:G,D352,Formules!K:K,"Herbergement")</f>
        <v>0</v>
      </c>
      <c r="L352" s="53"/>
      <c r="M352" s="53">
        <f>SUMIFS(Histo!L:L,Histo!A:A,B352,Formules!G:G,D352)</f>
        <v>0</v>
      </c>
      <c r="N352" s="53"/>
      <c r="O352" s="183"/>
      <c r="P352" s="180"/>
      <c r="Q352" s="177"/>
    </row>
    <row r="353" spans="2:17" ht="14.4" thickBot="1" x14ac:dyDescent="0.3">
      <c r="B353" s="12">
        <v>44427</v>
      </c>
      <c r="C353" s="186"/>
      <c r="D353" s="35" t="s">
        <v>122</v>
      </c>
      <c r="E353" s="15">
        <f t="shared" ref="E353" si="725">SUM(E350:E352)</f>
        <v>0</v>
      </c>
      <c r="F353" s="15">
        <f t="shared" ref="F353" si="726">SUM(F350:F352)</f>
        <v>0</v>
      </c>
      <c r="G353" s="15">
        <f t="shared" ref="G353" si="727">SUM(G350:G352)</f>
        <v>0</v>
      </c>
      <c r="H353" s="53"/>
      <c r="I353" s="68">
        <f t="shared" ref="I353" si="728">SUM(I350:I352)</f>
        <v>0</v>
      </c>
      <c r="J353" s="58"/>
      <c r="K353" s="57">
        <f t="shared" ref="K353" si="729">SUM(K350:K352)</f>
        <v>0</v>
      </c>
      <c r="L353" s="58"/>
      <c r="M353" s="57">
        <f t="shared" ref="M353" si="730">SUM(M350:M352)</f>
        <v>0</v>
      </c>
      <c r="N353" s="53"/>
      <c r="O353" s="183"/>
      <c r="P353" s="181"/>
      <c r="Q353" s="178"/>
    </row>
    <row r="354" spans="2:17" ht="14.4" thickBot="1" x14ac:dyDescent="0.3">
      <c r="B354" s="12">
        <f t="shared" si="640"/>
        <v>44428</v>
      </c>
      <c r="C354" s="184">
        <v>44428</v>
      </c>
      <c r="D354" s="35">
        <v>20</v>
      </c>
      <c r="E354" s="15">
        <f>SUMIFS(Histo!F:F,Histo!A:A,B354,Formules!G:G,D354)</f>
        <v>0</v>
      </c>
      <c r="F354" s="14">
        <f t="shared" ref="F354:F356" si="731">E354/(1+(D354/100))</f>
        <v>0</v>
      </c>
      <c r="G354" s="51">
        <f t="shared" ref="G354:G356" si="732">E354-F354</f>
        <v>0</v>
      </c>
      <c r="H354" s="53"/>
      <c r="I354" s="67">
        <f>SUMIFS(Histo!K:K,Histo!A:A,B354,Formules!G:G,D354,Formules!K:K,"Herbergement")</f>
        <v>0</v>
      </c>
      <c r="J354" s="53"/>
      <c r="K354" s="53">
        <f>SUMIFS(Histo!F:F,Histo!A:A,B354,Formules!G:G,D354,Formules!K:K,"Vente")+SUMIFS(Histo!L:L,Histo!A:A,B354,Formules!G:G,D354,Formules!K:K,"Herbergement")</f>
        <v>0</v>
      </c>
      <c r="L354" s="53"/>
      <c r="M354" s="53">
        <f>SUMIFS(Histo!L:L,Histo!A:A,B354,Formules!G:G,D354)</f>
        <v>0</v>
      </c>
      <c r="N354" s="53"/>
      <c r="O354" s="182">
        <f>SUMIFS(Histo!F:F,Histo!A:A,C354,Histo!E:E,$O$4)</f>
        <v>0</v>
      </c>
      <c r="P354" s="179">
        <f>SUMIFS(Histo!F:F,Histo!A:A,C354,Histo!E:E,"Cash")</f>
        <v>0</v>
      </c>
      <c r="Q354" s="176">
        <f>SUMIFS(Histo!F:F,Histo!A:A,C354,Histo!E:E,"CV")</f>
        <v>0</v>
      </c>
    </row>
    <row r="355" spans="2:17" ht="14.4" thickBot="1" x14ac:dyDescent="0.3">
      <c r="B355" s="12">
        <f t="shared" si="643"/>
        <v>44428</v>
      </c>
      <c r="C355" s="185"/>
      <c r="D355" s="35">
        <v>10</v>
      </c>
      <c r="E355" s="15">
        <f>SUMIFS(Histo!F:F,Histo!A:A,B355,Formules!G:G,D355)</f>
        <v>0</v>
      </c>
      <c r="F355" s="14">
        <f t="shared" si="731"/>
        <v>0</v>
      </c>
      <c r="G355" s="51">
        <f t="shared" si="732"/>
        <v>0</v>
      </c>
      <c r="H355" s="53"/>
      <c r="I355" s="67">
        <f>SUMIFS(Histo!K:K,Histo!A:A,B355,Formules!G:G,D355,Formules!K:K,"Herbergement")</f>
        <v>0</v>
      </c>
      <c r="J355" s="53"/>
      <c r="K355" s="53">
        <f>SUMIFS(Histo!F:F,Histo!A:A,B355,Formules!G:G,D355,Formules!K:K,"Vente")+SUMIFS(Histo!L:L,Histo!A:A,B355,Formules!G:G,D355,Formules!K:K,"Herbergement")</f>
        <v>0</v>
      </c>
      <c r="L355" s="53"/>
      <c r="M355" s="53">
        <f>SUMIFS(Histo!L:L,Histo!A:A,B355,Formules!G:G,D355)</f>
        <v>0</v>
      </c>
      <c r="N355" s="53"/>
      <c r="O355" s="183"/>
      <c r="P355" s="180"/>
      <c r="Q355" s="177"/>
    </row>
    <row r="356" spans="2:17" ht="14.4" thickBot="1" x14ac:dyDescent="0.3">
      <c r="B356" s="12">
        <f t="shared" si="644"/>
        <v>44428</v>
      </c>
      <c r="C356" s="185"/>
      <c r="D356" s="35">
        <v>5.5</v>
      </c>
      <c r="E356" s="15">
        <f>SUMIFS(Histo!F:F,Histo!A:A,B356,Formules!G:G,D356)</f>
        <v>0</v>
      </c>
      <c r="F356" s="14">
        <f t="shared" si="731"/>
        <v>0</v>
      </c>
      <c r="G356" s="51">
        <f t="shared" si="732"/>
        <v>0</v>
      </c>
      <c r="H356" s="53"/>
      <c r="I356" s="67">
        <f>SUMIFS(Histo!K:K,Histo!A:A,B356,Formules!G:G,D356,Formules!K:K,"Herbergement")</f>
        <v>0</v>
      </c>
      <c r="J356" s="53"/>
      <c r="K356" s="53">
        <f>SUMIFS(Histo!F:F,Histo!A:A,B356,Formules!G:G,D356,Formules!K:K,"Vente")+SUMIFS(Histo!L:L,Histo!A:A,B356,Formules!G:G,D356,Formules!K:K,"Herbergement")</f>
        <v>0</v>
      </c>
      <c r="L356" s="53"/>
      <c r="M356" s="53">
        <f>SUMIFS(Histo!L:L,Histo!A:A,B356,Formules!G:G,D356)</f>
        <v>0</v>
      </c>
      <c r="N356" s="53"/>
      <c r="O356" s="183"/>
      <c r="P356" s="180"/>
      <c r="Q356" s="177"/>
    </row>
    <row r="357" spans="2:17" ht="14.4" thickBot="1" x14ac:dyDescent="0.3">
      <c r="B357" s="12">
        <v>44428</v>
      </c>
      <c r="C357" s="186"/>
      <c r="D357" s="35" t="s">
        <v>122</v>
      </c>
      <c r="E357" s="15">
        <f t="shared" ref="E357" si="733">SUM(E354:E356)</f>
        <v>0</v>
      </c>
      <c r="F357" s="15">
        <f t="shared" ref="F357" si="734">SUM(F354:F356)</f>
        <v>0</v>
      </c>
      <c r="G357" s="15">
        <f t="shared" ref="G357" si="735">SUM(G354:G356)</f>
        <v>0</v>
      </c>
      <c r="H357" s="53"/>
      <c r="I357" s="68">
        <f t="shared" ref="I357" si="736">SUM(I354:I356)</f>
        <v>0</v>
      </c>
      <c r="J357" s="58"/>
      <c r="K357" s="57">
        <f t="shared" ref="K357" si="737">SUM(K354:K356)</f>
        <v>0</v>
      </c>
      <c r="L357" s="58"/>
      <c r="M357" s="57">
        <f t="shared" ref="M357" si="738">SUM(M354:M356)</f>
        <v>0</v>
      </c>
      <c r="N357" s="53"/>
      <c r="O357" s="183"/>
      <c r="P357" s="181"/>
      <c r="Q357" s="178"/>
    </row>
    <row r="358" spans="2:17" ht="14.4" thickBot="1" x14ac:dyDescent="0.3">
      <c r="B358" s="12">
        <f t="shared" si="640"/>
        <v>44429</v>
      </c>
      <c r="C358" s="184">
        <v>44429</v>
      </c>
      <c r="D358" s="35">
        <v>20</v>
      </c>
      <c r="E358" s="15">
        <f>SUMIFS(Histo!F:F,Histo!A:A,B358,Formules!G:G,D358)</f>
        <v>0</v>
      </c>
      <c r="F358" s="14">
        <f t="shared" ref="F358:F360" si="739">E358/(1+(D358/100))</f>
        <v>0</v>
      </c>
      <c r="G358" s="51">
        <f t="shared" ref="G358:G360" si="740">E358-F358</f>
        <v>0</v>
      </c>
      <c r="H358" s="53"/>
      <c r="I358" s="67">
        <f>SUMIFS(Histo!K:K,Histo!A:A,B358,Formules!G:G,D358,Formules!K:K,"Herbergement")</f>
        <v>0</v>
      </c>
      <c r="J358" s="53"/>
      <c r="K358" s="53">
        <f>SUMIFS(Histo!F:F,Histo!A:A,B358,Formules!G:G,D358,Formules!K:K,"Vente")+SUMIFS(Histo!L:L,Histo!A:A,B358,Formules!G:G,D358,Formules!K:K,"Herbergement")</f>
        <v>0</v>
      </c>
      <c r="L358" s="53"/>
      <c r="M358" s="53">
        <f>SUMIFS(Histo!L:L,Histo!A:A,B358,Formules!G:G,D358)</f>
        <v>0</v>
      </c>
      <c r="N358" s="53"/>
      <c r="O358" s="182">
        <f>SUMIFS(Histo!F:F,Histo!A:A,C358,Histo!E:E,$O$4)</f>
        <v>0</v>
      </c>
      <c r="P358" s="179">
        <f>SUMIFS(Histo!F:F,Histo!A:A,C358,Histo!E:E,"Cash")</f>
        <v>0</v>
      </c>
      <c r="Q358" s="176">
        <f>SUMIFS(Histo!F:F,Histo!A:A,C358,Histo!E:E,"CV")</f>
        <v>0</v>
      </c>
    </row>
    <row r="359" spans="2:17" ht="14.4" thickBot="1" x14ac:dyDescent="0.3">
      <c r="B359" s="12">
        <f t="shared" si="643"/>
        <v>44429</v>
      </c>
      <c r="C359" s="185"/>
      <c r="D359" s="35">
        <v>10</v>
      </c>
      <c r="E359" s="15">
        <f>SUMIFS(Histo!F:F,Histo!A:A,B359,Formules!G:G,D359)</f>
        <v>0</v>
      </c>
      <c r="F359" s="14">
        <f t="shared" si="739"/>
        <v>0</v>
      </c>
      <c r="G359" s="51">
        <f t="shared" si="740"/>
        <v>0</v>
      </c>
      <c r="H359" s="53"/>
      <c r="I359" s="67">
        <f>SUMIFS(Histo!K:K,Histo!A:A,B359,Formules!G:G,D359,Formules!K:K,"Herbergement")</f>
        <v>0</v>
      </c>
      <c r="J359" s="53"/>
      <c r="K359" s="53">
        <f>SUMIFS(Histo!F:F,Histo!A:A,B359,Formules!G:G,D359,Formules!K:K,"Vente")+SUMIFS(Histo!L:L,Histo!A:A,B359,Formules!G:G,D359,Formules!K:K,"Herbergement")</f>
        <v>0</v>
      </c>
      <c r="L359" s="53"/>
      <c r="M359" s="53">
        <f>SUMIFS(Histo!L:L,Histo!A:A,B359,Formules!G:G,D359)</f>
        <v>0</v>
      </c>
      <c r="N359" s="53"/>
      <c r="O359" s="183"/>
      <c r="P359" s="180"/>
      <c r="Q359" s="177"/>
    </row>
    <row r="360" spans="2:17" ht="14.4" thickBot="1" x14ac:dyDescent="0.3">
      <c r="B360" s="12">
        <f t="shared" si="644"/>
        <v>44429</v>
      </c>
      <c r="C360" s="185"/>
      <c r="D360" s="35">
        <v>5.5</v>
      </c>
      <c r="E360" s="15">
        <f>SUMIFS(Histo!F:F,Histo!A:A,B360,Formules!G:G,D360)</f>
        <v>0</v>
      </c>
      <c r="F360" s="14">
        <f t="shared" si="739"/>
        <v>0</v>
      </c>
      <c r="G360" s="51">
        <f t="shared" si="740"/>
        <v>0</v>
      </c>
      <c r="H360" s="53"/>
      <c r="I360" s="67">
        <f>SUMIFS(Histo!K:K,Histo!A:A,B360,Formules!G:G,D360,Formules!K:K,"Herbergement")</f>
        <v>0</v>
      </c>
      <c r="J360" s="53"/>
      <c r="K360" s="53">
        <f>SUMIFS(Histo!F:F,Histo!A:A,B360,Formules!G:G,D360,Formules!K:K,"Vente")+SUMIFS(Histo!L:L,Histo!A:A,B360,Formules!G:G,D360,Formules!K:K,"Herbergement")</f>
        <v>0</v>
      </c>
      <c r="L360" s="53"/>
      <c r="M360" s="53">
        <f>SUMIFS(Histo!L:L,Histo!A:A,B360,Formules!G:G,D360)</f>
        <v>0</v>
      </c>
      <c r="N360" s="53"/>
      <c r="O360" s="183"/>
      <c r="P360" s="180"/>
      <c r="Q360" s="177"/>
    </row>
    <row r="361" spans="2:17" ht="14.4" thickBot="1" x14ac:dyDescent="0.3">
      <c r="B361" s="12">
        <v>44429</v>
      </c>
      <c r="C361" s="186"/>
      <c r="D361" s="35" t="s">
        <v>122</v>
      </c>
      <c r="E361" s="15">
        <f t="shared" ref="E361" si="741">SUM(E358:E360)</f>
        <v>0</v>
      </c>
      <c r="F361" s="15">
        <f t="shared" ref="F361" si="742">SUM(F358:F360)</f>
        <v>0</v>
      </c>
      <c r="G361" s="15">
        <f t="shared" ref="G361" si="743">SUM(G358:G360)</f>
        <v>0</v>
      </c>
      <c r="H361" s="53"/>
      <c r="I361" s="68">
        <f t="shared" ref="I361" si="744">SUM(I358:I360)</f>
        <v>0</v>
      </c>
      <c r="J361" s="58"/>
      <c r="K361" s="57">
        <f t="shared" ref="K361" si="745">SUM(K358:K360)</f>
        <v>0</v>
      </c>
      <c r="L361" s="58"/>
      <c r="M361" s="57">
        <f t="shared" ref="M361" si="746">SUM(M358:M360)</f>
        <v>0</v>
      </c>
      <c r="N361" s="53"/>
      <c r="O361" s="183"/>
      <c r="P361" s="181"/>
      <c r="Q361" s="178"/>
    </row>
    <row r="362" spans="2:17" ht="14.4" thickBot="1" x14ac:dyDescent="0.3">
      <c r="B362" s="12">
        <f t="shared" si="640"/>
        <v>44430</v>
      </c>
      <c r="C362" s="184">
        <v>44430</v>
      </c>
      <c r="D362" s="35">
        <v>20</v>
      </c>
      <c r="E362" s="15">
        <f>SUMIFS(Histo!F:F,Histo!A:A,B362,Formules!G:G,D362)</f>
        <v>0</v>
      </c>
      <c r="F362" s="14">
        <f t="shared" ref="F362:F364" si="747">E362/(1+(D362/100))</f>
        <v>0</v>
      </c>
      <c r="G362" s="51">
        <f t="shared" ref="G362:G364" si="748">E362-F362</f>
        <v>0</v>
      </c>
      <c r="H362" s="53"/>
      <c r="I362" s="67">
        <f>SUMIFS(Histo!K:K,Histo!A:A,B362,Formules!G:G,D362,Formules!K:K,"Herbergement")</f>
        <v>0</v>
      </c>
      <c r="J362" s="53"/>
      <c r="K362" s="53">
        <f>SUMIFS(Histo!F:F,Histo!A:A,B362,Formules!G:G,D362,Formules!K:K,"Vente")+SUMIFS(Histo!L:L,Histo!A:A,B362,Formules!G:G,D362,Formules!K:K,"Herbergement")</f>
        <v>0</v>
      </c>
      <c r="L362" s="53"/>
      <c r="M362" s="53">
        <f>SUMIFS(Histo!L:L,Histo!A:A,B362,Formules!G:G,D362)</f>
        <v>0</v>
      </c>
      <c r="N362" s="53"/>
      <c r="O362" s="182">
        <f>SUMIFS(Histo!F:F,Histo!A:A,C362,Histo!E:E,$O$4)</f>
        <v>0</v>
      </c>
      <c r="P362" s="179">
        <f>SUMIFS(Histo!F:F,Histo!A:A,C362,Histo!E:E,"Cash")</f>
        <v>0</v>
      </c>
      <c r="Q362" s="176">
        <f>SUMIFS(Histo!F:F,Histo!A:A,C362,Histo!E:E,"CV")</f>
        <v>0</v>
      </c>
    </row>
    <row r="363" spans="2:17" ht="14.4" thickBot="1" x14ac:dyDescent="0.3">
      <c r="B363" s="12">
        <f t="shared" si="643"/>
        <v>44430</v>
      </c>
      <c r="C363" s="185"/>
      <c r="D363" s="35">
        <v>10</v>
      </c>
      <c r="E363" s="15">
        <f>SUMIFS(Histo!F:F,Histo!A:A,B363,Formules!G:G,D363)</f>
        <v>0</v>
      </c>
      <c r="F363" s="14">
        <f t="shared" si="747"/>
        <v>0</v>
      </c>
      <c r="G363" s="51">
        <f t="shared" si="748"/>
        <v>0</v>
      </c>
      <c r="H363" s="53"/>
      <c r="I363" s="67">
        <f>SUMIFS(Histo!K:K,Histo!A:A,B363,Formules!G:G,D363,Formules!K:K,"Herbergement")</f>
        <v>0</v>
      </c>
      <c r="J363" s="53"/>
      <c r="K363" s="53">
        <f>SUMIFS(Histo!F:F,Histo!A:A,B363,Formules!G:G,D363,Formules!K:K,"Vente")+SUMIFS(Histo!L:L,Histo!A:A,B363,Formules!G:G,D363,Formules!K:K,"Herbergement")</f>
        <v>0</v>
      </c>
      <c r="L363" s="53"/>
      <c r="M363" s="53">
        <f>SUMIFS(Histo!L:L,Histo!A:A,B363,Formules!G:G,D363)</f>
        <v>0</v>
      </c>
      <c r="N363" s="53"/>
      <c r="O363" s="183"/>
      <c r="P363" s="180"/>
      <c r="Q363" s="177"/>
    </row>
    <row r="364" spans="2:17" ht="14.4" thickBot="1" x14ac:dyDescent="0.3">
      <c r="B364" s="12">
        <f t="shared" si="644"/>
        <v>44430</v>
      </c>
      <c r="C364" s="185"/>
      <c r="D364" s="35">
        <v>5.5</v>
      </c>
      <c r="E364" s="15">
        <f>SUMIFS(Histo!F:F,Histo!A:A,B364,Formules!G:G,D364)</f>
        <v>0</v>
      </c>
      <c r="F364" s="14">
        <f t="shared" si="747"/>
        <v>0</v>
      </c>
      <c r="G364" s="51">
        <f t="shared" si="748"/>
        <v>0</v>
      </c>
      <c r="H364" s="53"/>
      <c r="I364" s="67">
        <f>SUMIFS(Histo!K:K,Histo!A:A,B364,Formules!G:G,D364,Formules!K:K,"Herbergement")</f>
        <v>0</v>
      </c>
      <c r="J364" s="53"/>
      <c r="K364" s="53">
        <f>SUMIFS(Histo!F:F,Histo!A:A,B364,Formules!G:G,D364,Formules!K:K,"Vente")+SUMIFS(Histo!L:L,Histo!A:A,B364,Formules!G:G,D364,Formules!K:K,"Herbergement")</f>
        <v>0</v>
      </c>
      <c r="L364" s="53"/>
      <c r="M364" s="53">
        <f>SUMIFS(Histo!L:L,Histo!A:A,B364,Formules!G:G,D364)</f>
        <v>0</v>
      </c>
      <c r="N364" s="53"/>
      <c r="O364" s="183"/>
      <c r="P364" s="180"/>
      <c r="Q364" s="177"/>
    </row>
    <row r="365" spans="2:17" ht="14.4" thickBot="1" x14ac:dyDescent="0.3">
      <c r="B365" s="12">
        <v>44430</v>
      </c>
      <c r="C365" s="186"/>
      <c r="D365" s="35" t="s">
        <v>122</v>
      </c>
      <c r="E365" s="15">
        <f t="shared" ref="E365" si="749">SUM(E362:E364)</f>
        <v>0</v>
      </c>
      <c r="F365" s="15">
        <f t="shared" ref="F365" si="750">SUM(F362:F364)</f>
        <v>0</v>
      </c>
      <c r="G365" s="15">
        <f t="shared" ref="G365" si="751">SUM(G362:G364)</f>
        <v>0</v>
      </c>
      <c r="H365" s="53"/>
      <c r="I365" s="68">
        <f t="shared" ref="I365" si="752">SUM(I362:I364)</f>
        <v>0</v>
      </c>
      <c r="J365" s="58"/>
      <c r="K365" s="57">
        <f t="shared" ref="K365" si="753">SUM(K362:K364)</f>
        <v>0</v>
      </c>
      <c r="L365" s="58"/>
      <c r="M365" s="57">
        <f t="shared" ref="M365" si="754">SUM(M362:M364)</f>
        <v>0</v>
      </c>
      <c r="N365" s="53"/>
      <c r="O365" s="183"/>
      <c r="P365" s="181"/>
      <c r="Q365" s="178"/>
    </row>
    <row r="366" spans="2:17" ht="14.4" thickBot="1" x14ac:dyDescent="0.3">
      <c r="B366" s="12">
        <f t="shared" si="640"/>
        <v>44431</v>
      </c>
      <c r="C366" s="184">
        <v>44431</v>
      </c>
      <c r="D366" s="35">
        <v>20</v>
      </c>
      <c r="E366" s="15">
        <f>SUMIFS(Histo!F:F,Histo!A:A,B366,Formules!G:G,D366)</f>
        <v>0</v>
      </c>
      <c r="F366" s="14">
        <f t="shared" ref="F366:F368" si="755">E366/(1+(D366/100))</f>
        <v>0</v>
      </c>
      <c r="G366" s="51">
        <f t="shared" ref="G366:G368" si="756">E366-F366</f>
        <v>0</v>
      </c>
      <c r="H366" s="53"/>
      <c r="I366" s="67">
        <f>SUMIFS(Histo!K:K,Histo!A:A,B366,Formules!G:G,D366,Formules!K:K,"Herbergement")</f>
        <v>0</v>
      </c>
      <c r="J366" s="53"/>
      <c r="K366" s="53">
        <f>SUMIFS(Histo!F:F,Histo!A:A,B366,Formules!G:G,D366,Formules!K:K,"Vente")+SUMIFS(Histo!L:L,Histo!A:A,B366,Formules!G:G,D366,Formules!K:K,"Herbergement")</f>
        <v>0</v>
      </c>
      <c r="L366" s="53"/>
      <c r="M366" s="53">
        <f>SUMIFS(Histo!L:L,Histo!A:A,B366,Formules!G:G,D366)</f>
        <v>0</v>
      </c>
      <c r="N366" s="53"/>
      <c r="O366" s="182">
        <f>SUMIFS(Histo!F:F,Histo!A:A,C366,Histo!E:E,$O$4)</f>
        <v>0</v>
      </c>
      <c r="P366" s="179">
        <f>SUMIFS(Histo!F:F,Histo!A:A,C366,Histo!E:E,"Cash")</f>
        <v>0</v>
      </c>
      <c r="Q366" s="176">
        <f>SUMIFS(Histo!F:F,Histo!A:A,C366,Histo!E:E,"CV")</f>
        <v>0</v>
      </c>
    </row>
    <row r="367" spans="2:17" ht="14.4" thickBot="1" x14ac:dyDescent="0.3">
      <c r="B367" s="12">
        <f t="shared" si="643"/>
        <v>44431</v>
      </c>
      <c r="C367" s="185"/>
      <c r="D367" s="35">
        <v>10</v>
      </c>
      <c r="E367" s="15">
        <f>SUMIFS(Histo!F:F,Histo!A:A,B367,Formules!G:G,D367)</f>
        <v>0</v>
      </c>
      <c r="F367" s="14">
        <f t="shared" si="755"/>
        <v>0</v>
      </c>
      <c r="G367" s="51">
        <f t="shared" si="756"/>
        <v>0</v>
      </c>
      <c r="H367" s="53"/>
      <c r="I367" s="67">
        <f>SUMIFS(Histo!K:K,Histo!A:A,B367,Formules!G:G,D367,Formules!K:K,"Herbergement")</f>
        <v>0</v>
      </c>
      <c r="J367" s="53"/>
      <c r="K367" s="53">
        <f>SUMIFS(Histo!F:F,Histo!A:A,B367,Formules!G:G,D367,Formules!K:K,"Vente")+SUMIFS(Histo!L:L,Histo!A:A,B367,Formules!G:G,D367,Formules!K:K,"Herbergement")</f>
        <v>0</v>
      </c>
      <c r="L367" s="53"/>
      <c r="M367" s="53">
        <f>SUMIFS(Histo!L:L,Histo!A:A,B367,Formules!G:G,D367)</f>
        <v>0</v>
      </c>
      <c r="N367" s="53"/>
      <c r="O367" s="183"/>
      <c r="P367" s="180"/>
      <c r="Q367" s="177"/>
    </row>
    <row r="368" spans="2:17" ht="14.4" thickBot="1" x14ac:dyDescent="0.3">
      <c r="B368" s="12">
        <f t="shared" si="644"/>
        <v>44431</v>
      </c>
      <c r="C368" s="185"/>
      <c r="D368" s="35">
        <v>5.5</v>
      </c>
      <c r="E368" s="15">
        <f>SUMIFS(Histo!F:F,Histo!A:A,B368,Formules!G:G,D368)</f>
        <v>0</v>
      </c>
      <c r="F368" s="14">
        <f t="shared" si="755"/>
        <v>0</v>
      </c>
      <c r="G368" s="51">
        <f t="shared" si="756"/>
        <v>0</v>
      </c>
      <c r="H368" s="53"/>
      <c r="I368" s="67">
        <f>SUMIFS(Histo!K:K,Histo!A:A,B368,Formules!G:G,D368,Formules!K:K,"Herbergement")</f>
        <v>0</v>
      </c>
      <c r="J368" s="53"/>
      <c r="K368" s="53">
        <f>SUMIFS(Histo!F:F,Histo!A:A,B368,Formules!G:G,D368,Formules!K:K,"Vente")+SUMIFS(Histo!L:L,Histo!A:A,B368,Formules!G:G,D368,Formules!K:K,"Herbergement")</f>
        <v>0</v>
      </c>
      <c r="L368" s="53"/>
      <c r="M368" s="53">
        <f>SUMIFS(Histo!L:L,Histo!A:A,B368,Formules!G:G,D368)</f>
        <v>0</v>
      </c>
      <c r="N368" s="53"/>
      <c r="O368" s="183"/>
      <c r="P368" s="180"/>
      <c r="Q368" s="177"/>
    </row>
    <row r="369" spans="2:17" ht="14.4" thickBot="1" x14ac:dyDescent="0.3">
      <c r="B369" s="12">
        <v>44431</v>
      </c>
      <c r="C369" s="186"/>
      <c r="D369" s="35" t="s">
        <v>122</v>
      </c>
      <c r="E369" s="15">
        <f t="shared" ref="E369" si="757">SUM(E366:E368)</f>
        <v>0</v>
      </c>
      <c r="F369" s="15">
        <f t="shared" ref="F369" si="758">SUM(F366:F368)</f>
        <v>0</v>
      </c>
      <c r="G369" s="15">
        <f t="shared" ref="G369" si="759">SUM(G366:G368)</f>
        <v>0</v>
      </c>
      <c r="H369" s="53"/>
      <c r="I369" s="68">
        <f t="shared" ref="I369" si="760">SUM(I366:I368)</f>
        <v>0</v>
      </c>
      <c r="J369" s="58"/>
      <c r="K369" s="57">
        <f t="shared" ref="K369" si="761">SUM(K366:K368)</f>
        <v>0</v>
      </c>
      <c r="L369" s="58"/>
      <c r="M369" s="57">
        <f t="shared" ref="M369" si="762">SUM(M366:M368)</f>
        <v>0</v>
      </c>
      <c r="N369" s="53"/>
      <c r="O369" s="183"/>
      <c r="P369" s="181"/>
      <c r="Q369" s="178"/>
    </row>
    <row r="370" spans="2:17" ht="14.4" thickBot="1" x14ac:dyDescent="0.3">
      <c r="B370" s="12">
        <f t="shared" si="640"/>
        <v>44432</v>
      </c>
      <c r="C370" s="184">
        <v>44432</v>
      </c>
      <c r="D370" s="35">
        <v>20</v>
      </c>
      <c r="E370" s="15">
        <f>SUMIFS(Histo!F:F,Histo!A:A,B370,Formules!G:G,D370)</f>
        <v>0</v>
      </c>
      <c r="F370" s="14">
        <f t="shared" ref="F370:F372" si="763">E370/(1+(D370/100))</f>
        <v>0</v>
      </c>
      <c r="G370" s="51">
        <f t="shared" ref="G370:G372" si="764">E370-F370</f>
        <v>0</v>
      </c>
      <c r="H370" s="53"/>
      <c r="I370" s="67">
        <f>SUMIFS(Histo!K:K,Histo!A:A,B370,Formules!G:G,D370,Formules!K:K,"Herbergement")</f>
        <v>0</v>
      </c>
      <c r="J370" s="53"/>
      <c r="K370" s="53">
        <f>SUMIFS(Histo!F:F,Histo!A:A,B370,Formules!G:G,D370,Formules!K:K,"Vente")+SUMIFS(Histo!L:L,Histo!A:A,B370,Formules!G:G,D370,Formules!K:K,"Herbergement")</f>
        <v>0</v>
      </c>
      <c r="L370" s="53"/>
      <c r="M370" s="53">
        <f>SUMIFS(Histo!L:L,Histo!A:A,B370,Formules!G:G,D370)</f>
        <v>0</v>
      </c>
      <c r="N370" s="53"/>
      <c r="O370" s="182">
        <f>SUMIFS(Histo!F:F,Histo!A:A,C370,Histo!E:E,$O$4)</f>
        <v>0</v>
      </c>
      <c r="P370" s="179">
        <f>SUMIFS(Histo!F:F,Histo!A:A,C370,Histo!E:E,"Cash")</f>
        <v>0</v>
      </c>
      <c r="Q370" s="176">
        <f>SUMIFS(Histo!F:F,Histo!A:A,C370,Histo!E:E,"CV")</f>
        <v>0</v>
      </c>
    </row>
    <row r="371" spans="2:17" ht="14.4" thickBot="1" x14ac:dyDescent="0.3">
      <c r="B371" s="12">
        <f t="shared" si="643"/>
        <v>44432</v>
      </c>
      <c r="C371" s="185"/>
      <c r="D371" s="35">
        <v>10</v>
      </c>
      <c r="E371" s="15">
        <f>SUMIFS(Histo!F:F,Histo!A:A,B371,Formules!G:G,D371)</f>
        <v>0</v>
      </c>
      <c r="F371" s="14">
        <f t="shared" si="763"/>
        <v>0</v>
      </c>
      <c r="G371" s="51">
        <f t="shared" si="764"/>
        <v>0</v>
      </c>
      <c r="H371" s="53"/>
      <c r="I371" s="67">
        <f>SUMIFS(Histo!K:K,Histo!A:A,B371,Formules!G:G,D371,Formules!K:K,"Herbergement")</f>
        <v>0</v>
      </c>
      <c r="J371" s="53"/>
      <c r="K371" s="53">
        <f>SUMIFS(Histo!F:F,Histo!A:A,B371,Formules!G:G,D371,Formules!K:K,"Vente")+SUMIFS(Histo!L:L,Histo!A:A,B371,Formules!G:G,D371,Formules!K:K,"Herbergement")</f>
        <v>0</v>
      </c>
      <c r="L371" s="53"/>
      <c r="M371" s="53">
        <f>SUMIFS(Histo!L:L,Histo!A:A,B371,Formules!G:G,D371)</f>
        <v>0</v>
      </c>
      <c r="N371" s="53"/>
      <c r="O371" s="183"/>
      <c r="P371" s="180"/>
      <c r="Q371" s="177"/>
    </row>
    <row r="372" spans="2:17" ht="14.4" thickBot="1" x14ac:dyDescent="0.3">
      <c r="B372" s="12">
        <f t="shared" si="644"/>
        <v>44432</v>
      </c>
      <c r="C372" s="185"/>
      <c r="D372" s="35">
        <v>5.5</v>
      </c>
      <c r="E372" s="15">
        <f>SUMIFS(Histo!F:F,Histo!A:A,B372,Formules!G:G,D372)</f>
        <v>0</v>
      </c>
      <c r="F372" s="14">
        <f t="shared" si="763"/>
        <v>0</v>
      </c>
      <c r="G372" s="51">
        <f t="shared" si="764"/>
        <v>0</v>
      </c>
      <c r="H372" s="53"/>
      <c r="I372" s="67">
        <f>SUMIFS(Histo!K:K,Histo!A:A,B372,Formules!G:G,D372,Formules!K:K,"Herbergement")</f>
        <v>0</v>
      </c>
      <c r="J372" s="53"/>
      <c r="K372" s="53">
        <f>SUMIFS(Histo!F:F,Histo!A:A,B372,Formules!G:G,D372,Formules!K:K,"Vente")+SUMIFS(Histo!L:L,Histo!A:A,B372,Formules!G:G,D372,Formules!K:K,"Herbergement")</f>
        <v>0</v>
      </c>
      <c r="L372" s="53"/>
      <c r="M372" s="53">
        <f>SUMIFS(Histo!L:L,Histo!A:A,B372,Formules!G:G,D372)</f>
        <v>0</v>
      </c>
      <c r="N372" s="53"/>
      <c r="O372" s="183"/>
      <c r="P372" s="180"/>
      <c r="Q372" s="177"/>
    </row>
    <row r="373" spans="2:17" ht="14.4" thickBot="1" x14ac:dyDescent="0.3">
      <c r="B373" s="12">
        <v>44432</v>
      </c>
      <c r="C373" s="186"/>
      <c r="D373" s="35" t="s">
        <v>122</v>
      </c>
      <c r="E373" s="15">
        <f t="shared" ref="E373" si="765">SUM(E370:E372)</f>
        <v>0</v>
      </c>
      <c r="F373" s="15">
        <f t="shared" ref="F373" si="766">SUM(F370:F372)</f>
        <v>0</v>
      </c>
      <c r="G373" s="15">
        <f t="shared" ref="G373" si="767">SUM(G370:G372)</f>
        <v>0</v>
      </c>
      <c r="H373" s="53"/>
      <c r="I373" s="68">
        <f t="shared" ref="I373" si="768">SUM(I370:I372)</f>
        <v>0</v>
      </c>
      <c r="J373" s="58"/>
      <c r="K373" s="57">
        <f t="shared" ref="K373" si="769">SUM(K370:K372)</f>
        <v>0</v>
      </c>
      <c r="L373" s="58"/>
      <c r="M373" s="57">
        <f t="shared" ref="M373" si="770">SUM(M370:M372)</f>
        <v>0</v>
      </c>
      <c r="N373" s="53"/>
      <c r="O373" s="183"/>
      <c r="P373" s="181"/>
      <c r="Q373" s="178"/>
    </row>
    <row r="374" spans="2:17" ht="14.4" thickBot="1" x14ac:dyDescent="0.3">
      <c r="B374" s="12">
        <f t="shared" ref="B374:B406" si="771">C374</f>
        <v>44433</v>
      </c>
      <c r="C374" s="184">
        <v>44433</v>
      </c>
      <c r="D374" s="35">
        <v>20</v>
      </c>
      <c r="E374" s="15">
        <f>SUMIFS(Histo!F:F,Histo!A:A,B374,Formules!G:G,D374)</f>
        <v>0</v>
      </c>
      <c r="F374" s="14">
        <f t="shared" ref="F374:F376" si="772">E374/(1+(D374/100))</f>
        <v>0</v>
      </c>
      <c r="G374" s="51">
        <f t="shared" ref="G374:G376" si="773">E374-F374</f>
        <v>0</v>
      </c>
      <c r="H374" s="53"/>
      <c r="I374" s="67">
        <f>SUMIFS(Histo!K:K,Histo!A:A,B374,Formules!G:G,D374,Formules!K:K,"Herbergement")</f>
        <v>0</v>
      </c>
      <c r="J374" s="53"/>
      <c r="K374" s="53">
        <f>SUMIFS(Histo!F:F,Histo!A:A,B374,Formules!G:G,D374,Formules!K:K,"Vente")+SUMIFS(Histo!L:L,Histo!A:A,B374,Formules!G:G,D374,Formules!K:K,"Herbergement")</f>
        <v>0</v>
      </c>
      <c r="L374" s="53"/>
      <c r="M374" s="53">
        <f>SUMIFS(Histo!L:L,Histo!A:A,B374,Formules!G:G,D374)</f>
        <v>0</v>
      </c>
      <c r="N374" s="53"/>
      <c r="O374" s="182">
        <f>SUMIFS(Histo!F:F,Histo!A:A,C374,Histo!E:E,$O$4)</f>
        <v>0</v>
      </c>
      <c r="P374" s="179">
        <f>SUMIFS(Histo!F:F,Histo!A:A,C374,Histo!E:E,"Cash")</f>
        <v>0</v>
      </c>
      <c r="Q374" s="176">
        <f>SUMIFS(Histo!F:F,Histo!A:A,C374,Histo!E:E,"CV")</f>
        <v>0</v>
      </c>
    </row>
    <row r="375" spans="2:17" ht="14.4" thickBot="1" x14ac:dyDescent="0.3">
      <c r="B375" s="12">
        <f t="shared" ref="B375:B435" si="774">C374</f>
        <v>44433</v>
      </c>
      <c r="C375" s="185"/>
      <c r="D375" s="35">
        <v>10</v>
      </c>
      <c r="E375" s="15">
        <f>SUMIFS(Histo!F:F,Histo!A:A,B375,Formules!G:G,D375)</f>
        <v>0</v>
      </c>
      <c r="F375" s="14">
        <f t="shared" si="772"/>
        <v>0</v>
      </c>
      <c r="G375" s="51">
        <f t="shared" si="773"/>
        <v>0</v>
      </c>
      <c r="H375" s="53"/>
      <c r="I375" s="67">
        <f>SUMIFS(Histo!K:K,Histo!A:A,B375,Formules!G:G,D375,Formules!K:K,"Herbergement")</f>
        <v>0</v>
      </c>
      <c r="J375" s="53"/>
      <c r="K375" s="53">
        <f>SUMIFS(Histo!F:F,Histo!A:A,B375,Formules!G:G,D375,Formules!K:K,"Vente")+SUMIFS(Histo!L:L,Histo!A:A,B375,Formules!G:G,D375,Formules!K:K,"Herbergement")</f>
        <v>0</v>
      </c>
      <c r="L375" s="53"/>
      <c r="M375" s="53">
        <f>SUMIFS(Histo!L:L,Histo!A:A,B375,Formules!G:G,D375)</f>
        <v>0</v>
      </c>
      <c r="N375" s="53"/>
      <c r="O375" s="183"/>
      <c r="P375" s="180"/>
      <c r="Q375" s="177"/>
    </row>
    <row r="376" spans="2:17" ht="14.4" thickBot="1" x14ac:dyDescent="0.3">
      <c r="B376" s="12">
        <f t="shared" ref="B376:B408" si="775">C374</f>
        <v>44433</v>
      </c>
      <c r="C376" s="185"/>
      <c r="D376" s="35">
        <v>5.5</v>
      </c>
      <c r="E376" s="15">
        <f>SUMIFS(Histo!F:F,Histo!A:A,B376,Formules!G:G,D376)</f>
        <v>0</v>
      </c>
      <c r="F376" s="14">
        <f t="shared" si="772"/>
        <v>0</v>
      </c>
      <c r="G376" s="51">
        <f t="shared" si="773"/>
        <v>0</v>
      </c>
      <c r="H376" s="53"/>
      <c r="I376" s="67">
        <f>SUMIFS(Histo!K:K,Histo!A:A,B376,Formules!G:G,D376,Formules!K:K,"Herbergement")</f>
        <v>0</v>
      </c>
      <c r="J376" s="53"/>
      <c r="K376" s="53">
        <f>SUMIFS(Histo!F:F,Histo!A:A,B376,Formules!G:G,D376,Formules!K:K,"Vente")+SUMIFS(Histo!L:L,Histo!A:A,B376,Formules!G:G,D376,Formules!K:K,"Herbergement")</f>
        <v>0</v>
      </c>
      <c r="L376" s="53"/>
      <c r="M376" s="53">
        <f>SUMIFS(Histo!L:L,Histo!A:A,B376,Formules!G:G,D376)</f>
        <v>0</v>
      </c>
      <c r="N376" s="53"/>
      <c r="O376" s="183"/>
      <c r="P376" s="180"/>
      <c r="Q376" s="177"/>
    </row>
    <row r="377" spans="2:17" ht="14.4" thickBot="1" x14ac:dyDescent="0.3">
      <c r="B377" s="12">
        <v>44433</v>
      </c>
      <c r="C377" s="186"/>
      <c r="D377" s="35" t="s">
        <v>122</v>
      </c>
      <c r="E377" s="15">
        <f t="shared" ref="E377" si="776">SUM(E374:E376)</f>
        <v>0</v>
      </c>
      <c r="F377" s="15">
        <f t="shared" ref="F377" si="777">SUM(F374:F376)</f>
        <v>0</v>
      </c>
      <c r="G377" s="15">
        <f t="shared" ref="G377" si="778">SUM(G374:G376)</f>
        <v>0</v>
      </c>
      <c r="H377" s="53"/>
      <c r="I377" s="68">
        <f t="shared" ref="I377" si="779">SUM(I374:I376)</f>
        <v>0</v>
      </c>
      <c r="J377" s="58"/>
      <c r="K377" s="57">
        <f t="shared" ref="K377" si="780">SUM(K374:K376)</f>
        <v>0</v>
      </c>
      <c r="L377" s="58"/>
      <c r="M377" s="57">
        <f t="shared" ref="M377" si="781">SUM(M374:M376)</f>
        <v>0</v>
      </c>
      <c r="N377" s="53"/>
      <c r="O377" s="183"/>
      <c r="P377" s="181"/>
      <c r="Q377" s="178"/>
    </row>
    <row r="378" spans="2:17" ht="14.4" thickBot="1" x14ac:dyDescent="0.3">
      <c r="B378" s="12">
        <f t="shared" si="771"/>
        <v>44434</v>
      </c>
      <c r="C378" s="184">
        <v>44434</v>
      </c>
      <c r="D378" s="35">
        <v>20</v>
      </c>
      <c r="E378" s="15">
        <f>SUMIFS(Histo!F:F,Histo!A:A,B378,Formules!G:G,D378)</f>
        <v>0</v>
      </c>
      <c r="F378" s="14">
        <f t="shared" ref="F378:F380" si="782">E378/(1+(D378/100))</f>
        <v>0</v>
      </c>
      <c r="G378" s="51">
        <f t="shared" ref="G378:G380" si="783">E378-F378</f>
        <v>0</v>
      </c>
      <c r="H378" s="53"/>
      <c r="I378" s="67">
        <f>SUMIFS(Histo!K:K,Histo!A:A,B378,Formules!G:G,D378,Formules!K:K,"Herbergement")</f>
        <v>0</v>
      </c>
      <c r="J378" s="53"/>
      <c r="K378" s="53">
        <f>SUMIFS(Histo!F:F,Histo!A:A,B378,Formules!G:G,D378,Formules!K:K,"Vente")+SUMIFS(Histo!L:L,Histo!A:A,B378,Formules!G:G,D378,Formules!K:K,"Herbergement")</f>
        <v>0</v>
      </c>
      <c r="L378" s="53"/>
      <c r="M378" s="53">
        <f>SUMIFS(Histo!L:L,Histo!A:A,B378,Formules!G:G,D378)</f>
        <v>0</v>
      </c>
      <c r="N378" s="53"/>
      <c r="O378" s="182">
        <f>SUMIFS(Histo!F:F,Histo!A:A,C378,Histo!E:E,$O$4)</f>
        <v>0</v>
      </c>
      <c r="P378" s="179">
        <f>SUMIFS(Histo!F:F,Histo!A:A,C378,Histo!E:E,"Cash")</f>
        <v>0</v>
      </c>
      <c r="Q378" s="176">
        <f>SUMIFS(Histo!F:F,Histo!A:A,C378,Histo!E:E,"CV")</f>
        <v>0</v>
      </c>
    </row>
    <row r="379" spans="2:17" ht="14.4" thickBot="1" x14ac:dyDescent="0.3">
      <c r="B379" s="12">
        <f t="shared" si="774"/>
        <v>44434</v>
      </c>
      <c r="C379" s="185"/>
      <c r="D379" s="35">
        <v>10</v>
      </c>
      <c r="E379" s="15">
        <f>SUMIFS(Histo!F:F,Histo!A:A,B379,Formules!G:G,D379)</f>
        <v>0</v>
      </c>
      <c r="F379" s="14">
        <f t="shared" si="782"/>
        <v>0</v>
      </c>
      <c r="G379" s="51">
        <f t="shared" si="783"/>
        <v>0</v>
      </c>
      <c r="H379" s="53"/>
      <c r="I379" s="67">
        <f>SUMIFS(Histo!K:K,Histo!A:A,B379,Formules!G:G,D379,Formules!K:K,"Herbergement")</f>
        <v>0</v>
      </c>
      <c r="J379" s="53"/>
      <c r="K379" s="53">
        <f>SUMIFS(Histo!F:F,Histo!A:A,B379,Formules!G:G,D379,Formules!K:K,"Vente")+SUMIFS(Histo!L:L,Histo!A:A,B379,Formules!G:G,D379,Formules!K:K,"Herbergement")</f>
        <v>0</v>
      </c>
      <c r="L379" s="53"/>
      <c r="M379" s="53">
        <f>SUMIFS(Histo!L:L,Histo!A:A,B379,Formules!G:G,D379)</f>
        <v>0</v>
      </c>
      <c r="N379" s="53"/>
      <c r="O379" s="183"/>
      <c r="P379" s="180"/>
      <c r="Q379" s="177"/>
    </row>
    <row r="380" spans="2:17" ht="14.4" thickBot="1" x14ac:dyDescent="0.3">
      <c r="B380" s="12">
        <f t="shared" si="775"/>
        <v>44434</v>
      </c>
      <c r="C380" s="185"/>
      <c r="D380" s="35">
        <v>5.5</v>
      </c>
      <c r="E380" s="15">
        <f>SUMIFS(Histo!F:F,Histo!A:A,B380,Formules!G:G,D380)</f>
        <v>0</v>
      </c>
      <c r="F380" s="14">
        <f t="shared" si="782"/>
        <v>0</v>
      </c>
      <c r="G380" s="51">
        <f t="shared" si="783"/>
        <v>0</v>
      </c>
      <c r="H380" s="53"/>
      <c r="I380" s="67">
        <f>SUMIFS(Histo!K:K,Histo!A:A,B380,Formules!G:G,D380,Formules!K:K,"Herbergement")</f>
        <v>0</v>
      </c>
      <c r="J380" s="53"/>
      <c r="K380" s="53">
        <f>SUMIFS(Histo!F:F,Histo!A:A,B380,Formules!G:G,D380,Formules!K:K,"Vente")+SUMIFS(Histo!L:L,Histo!A:A,B380,Formules!G:G,D380,Formules!K:K,"Herbergement")</f>
        <v>0</v>
      </c>
      <c r="L380" s="53"/>
      <c r="M380" s="53">
        <f>SUMIFS(Histo!L:L,Histo!A:A,B380,Formules!G:G,D380)</f>
        <v>0</v>
      </c>
      <c r="N380" s="53"/>
      <c r="O380" s="183"/>
      <c r="P380" s="180"/>
      <c r="Q380" s="177"/>
    </row>
    <row r="381" spans="2:17" ht="14.4" thickBot="1" x14ac:dyDescent="0.3">
      <c r="B381" s="12">
        <v>44434</v>
      </c>
      <c r="C381" s="186"/>
      <c r="D381" s="35" t="s">
        <v>122</v>
      </c>
      <c r="E381" s="15">
        <f t="shared" ref="E381" si="784">SUM(E378:E380)</f>
        <v>0</v>
      </c>
      <c r="F381" s="15">
        <f t="shared" ref="F381" si="785">SUM(F378:F380)</f>
        <v>0</v>
      </c>
      <c r="G381" s="15">
        <f t="shared" ref="G381" si="786">SUM(G378:G380)</f>
        <v>0</v>
      </c>
      <c r="H381" s="53"/>
      <c r="I381" s="68">
        <f t="shared" ref="I381" si="787">SUM(I378:I380)</f>
        <v>0</v>
      </c>
      <c r="J381" s="58"/>
      <c r="K381" s="57">
        <f t="shared" ref="K381" si="788">SUM(K378:K380)</f>
        <v>0</v>
      </c>
      <c r="L381" s="58"/>
      <c r="M381" s="57">
        <f t="shared" ref="M381" si="789">SUM(M378:M380)</f>
        <v>0</v>
      </c>
      <c r="N381" s="53"/>
      <c r="O381" s="183"/>
      <c r="P381" s="181"/>
      <c r="Q381" s="178"/>
    </row>
    <row r="382" spans="2:17" ht="14.4" thickBot="1" x14ac:dyDescent="0.3">
      <c r="B382" s="12">
        <f t="shared" si="771"/>
        <v>44435</v>
      </c>
      <c r="C382" s="184">
        <v>44435</v>
      </c>
      <c r="D382" s="35">
        <v>20</v>
      </c>
      <c r="E382" s="15">
        <f>SUMIFS(Histo!F:F,Histo!A:A,B382,Formules!G:G,D382)</f>
        <v>0</v>
      </c>
      <c r="F382" s="14">
        <f t="shared" ref="F382:F384" si="790">E382/(1+(D382/100))</f>
        <v>0</v>
      </c>
      <c r="G382" s="51">
        <f t="shared" ref="G382:G384" si="791">E382-F382</f>
        <v>0</v>
      </c>
      <c r="H382" s="53"/>
      <c r="I382" s="67">
        <f>SUMIFS(Histo!K:K,Histo!A:A,B382,Formules!G:G,D382,Formules!K:K,"Herbergement")</f>
        <v>0</v>
      </c>
      <c r="J382" s="53"/>
      <c r="K382" s="53">
        <f>SUMIFS(Histo!F:F,Histo!A:A,B382,Formules!G:G,D382,Formules!K:K,"Vente")+SUMIFS(Histo!L:L,Histo!A:A,B382,Formules!G:G,D382,Formules!K:K,"Herbergement")</f>
        <v>0</v>
      </c>
      <c r="L382" s="53"/>
      <c r="M382" s="53">
        <f>SUMIFS(Histo!L:L,Histo!A:A,B382,Formules!G:G,D382)</f>
        <v>0</v>
      </c>
      <c r="N382" s="53"/>
      <c r="O382" s="182">
        <f>SUMIFS(Histo!F:F,Histo!A:A,C382,Histo!E:E,$O$4)</f>
        <v>0</v>
      </c>
      <c r="P382" s="179">
        <f>SUMIFS(Histo!F:F,Histo!A:A,C382,Histo!E:E,"Cash")</f>
        <v>0</v>
      </c>
      <c r="Q382" s="176">
        <f>SUMIFS(Histo!F:F,Histo!A:A,C382,Histo!E:E,"CV")</f>
        <v>0</v>
      </c>
    </row>
    <row r="383" spans="2:17" ht="14.4" thickBot="1" x14ac:dyDescent="0.3">
      <c r="B383" s="12">
        <f t="shared" si="774"/>
        <v>44435</v>
      </c>
      <c r="C383" s="185"/>
      <c r="D383" s="35">
        <v>10</v>
      </c>
      <c r="E383" s="15">
        <f>SUMIFS(Histo!F:F,Histo!A:A,B383,Formules!G:G,D383)</f>
        <v>0</v>
      </c>
      <c r="F383" s="14">
        <f t="shared" si="790"/>
        <v>0</v>
      </c>
      <c r="G383" s="51">
        <f t="shared" si="791"/>
        <v>0</v>
      </c>
      <c r="H383" s="53"/>
      <c r="I383" s="67">
        <f>SUMIFS(Histo!K:K,Histo!A:A,B383,Formules!G:G,D383,Formules!K:K,"Herbergement")</f>
        <v>0</v>
      </c>
      <c r="J383" s="53"/>
      <c r="K383" s="53">
        <f>SUMIFS(Histo!F:F,Histo!A:A,B383,Formules!G:G,D383,Formules!K:K,"Vente")+SUMIFS(Histo!L:L,Histo!A:A,B383,Formules!G:G,D383,Formules!K:K,"Herbergement")</f>
        <v>0</v>
      </c>
      <c r="L383" s="53"/>
      <c r="M383" s="53">
        <f>SUMIFS(Histo!L:L,Histo!A:A,B383,Formules!G:G,D383)</f>
        <v>0</v>
      </c>
      <c r="N383" s="53"/>
      <c r="O383" s="183"/>
      <c r="P383" s="180"/>
      <c r="Q383" s="177"/>
    </row>
    <row r="384" spans="2:17" ht="14.4" thickBot="1" x14ac:dyDescent="0.3">
      <c r="B384" s="12">
        <f t="shared" si="775"/>
        <v>44435</v>
      </c>
      <c r="C384" s="185"/>
      <c r="D384" s="35">
        <v>5.5</v>
      </c>
      <c r="E384" s="15">
        <f>SUMIFS(Histo!F:F,Histo!A:A,B384,Formules!G:G,D384)</f>
        <v>0</v>
      </c>
      <c r="F384" s="14">
        <f t="shared" si="790"/>
        <v>0</v>
      </c>
      <c r="G384" s="51">
        <f t="shared" si="791"/>
        <v>0</v>
      </c>
      <c r="H384" s="53"/>
      <c r="I384" s="67">
        <f>SUMIFS(Histo!K:K,Histo!A:A,B384,Formules!G:G,D384,Formules!K:K,"Herbergement")</f>
        <v>0</v>
      </c>
      <c r="J384" s="53"/>
      <c r="K384" s="53">
        <f>SUMIFS(Histo!F:F,Histo!A:A,B384,Formules!G:G,D384,Formules!K:K,"Vente")+SUMIFS(Histo!L:L,Histo!A:A,B384,Formules!G:G,D384,Formules!K:K,"Herbergement")</f>
        <v>0</v>
      </c>
      <c r="L384" s="53"/>
      <c r="M384" s="53">
        <f>SUMIFS(Histo!L:L,Histo!A:A,B384,Formules!G:G,D384)</f>
        <v>0</v>
      </c>
      <c r="N384" s="53"/>
      <c r="O384" s="183"/>
      <c r="P384" s="180"/>
      <c r="Q384" s="177"/>
    </row>
    <row r="385" spans="2:17" ht="14.4" thickBot="1" x14ac:dyDescent="0.3">
      <c r="B385" s="12">
        <v>44435</v>
      </c>
      <c r="C385" s="186"/>
      <c r="D385" s="35" t="s">
        <v>122</v>
      </c>
      <c r="E385" s="15">
        <f t="shared" ref="E385" si="792">SUM(E382:E384)</f>
        <v>0</v>
      </c>
      <c r="F385" s="15">
        <f t="shared" ref="F385" si="793">SUM(F382:F384)</f>
        <v>0</v>
      </c>
      <c r="G385" s="15">
        <f t="shared" ref="G385" si="794">SUM(G382:G384)</f>
        <v>0</v>
      </c>
      <c r="H385" s="53"/>
      <c r="I385" s="68">
        <f t="shared" ref="I385" si="795">SUM(I382:I384)</f>
        <v>0</v>
      </c>
      <c r="J385" s="58"/>
      <c r="K385" s="57">
        <f t="shared" ref="K385" si="796">SUM(K382:K384)</f>
        <v>0</v>
      </c>
      <c r="L385" s="58"/>
      <c r="M385" s="57">
        <f t="shared" ref="M385" si="797">SUM(M382:M384)</f>
        <v>0</v>
      </c>
      <c r="N385" s="53"/>
      <c r="O385" s="183"/>
      <c r="P385" s="181"/>
      <c r="Q385" s="178"/>
    </row>
    <row r="386" spans="2:17" ht="14.4" thickBot="1" x14ac:dyDescent="0.3">
      <c r="B386" s="12">
        <f t="shared" si="771"/>
        <v>44436</v>
      </c>
      <c r="C386" s="184">
        <v>44436</v>
      </c>
      <c r="D386" s="35">
        <v>20</v>
      </c>
      <c r="E386" s="15">
        <f>SUMIFS(Histo!F:F,Histo!A:A,B386,Formules!G:G,D386)</f>
        <v>0</v>
      </c>
      <c r="F386" s="14">
        <f t="shared" ref="F386:F388" si="798">E386/(1+(D386/100))</f>
        <v>0</v>
      </c>
      <c r="G386" s="51">
        <f t="shared" ref="G386:G388" si="799">E386-F386</f>
        <v>0</v>
      </c>
      <c r="H386" s="53"/>
      <c r="I386" s="67">
        <f>SUMIFS(Histo!K:K,Histo!A:A,B386,Formules!G:G,D386,Formules!K:K,"Herbergement")</f>
        <v>0</v>
      </c>
      <c r="J386" s="53"/>
      <c r="K386" s="53">
        <f>SUMIFS(Histo!F:F,Histo!A:A,B386,Formules!G:G,D386,Formules!K:K,"Vente")+SUMIFS(Histo!L:L,Histo!A:A,B386,Formules!G:G,D386,Formules!K:K,"Herbergement")</f>
        <v>0</v>
      </c>
      <c r="L386" s="53"/>
      <c r="M386" s="53">
        <f>SUMIFS(Histo!L:L,Histo!A:A,B386,Formules!G:G,D386)</f>
        <v>0</v>
      </c>
      <c r="N386" s="53"/>
      <c r="O386" s="182">
        <f>SUMIFS(Histo!F:F,Histo!A:A,C386,Histo!E:E,$O$4)</f>
        <v>0</v>
      </c>
      <c r="P386" s="179">
        <f>SUMIFS(Histo!F:F,Histo!A:A,C386,Histo!E:E,"Cash")</f>
        <v>0</v>
      </c>
      <c r="Q386" s="176">
        <f>SUMIFS(Histo!F:F,Histo!A:A,C386,Histo!E:E,"CV")</f>
        <v>0</v>
      </c>
    </row>
    <row r="387" spans="2:17" ht="14.4" thickBot="1" x14ac:dyDescent="0.3">
      <c r="B387" s="12">
        <f t="shared" si="774"/>
        <v>44436</v>
      </c>
      <c r="C387" s="185"/>
      <c r="D387" s="35">
        <v>10</v>
      </c>
      <c r="E387" s="15">
        <f>SUMIFS(Histo!F:F,Histo!A:A,B387,Formules!G:G,D387)</f>
        <v>0</v>
      </c>
      <c r="F387" s="14">
        <f t="shared" si="798"/>
        <v>0</v>
      </c>
      <c r="G387" s="51">
        <f t="shared" si="799"/>
        <v>0</v>
      </c>
      <c r="H387" s="53"/>
      <c r="I387" s="67">
        <f>SUMIFS(Histo!K:K,Histo!A:A,B387,Formules!G:G,D387,Formules!K:K,"Herbergement")</f>
        <v>0</v>
      </c>
      <c r="J387" s="53"/>
      <c r="K387" s="53">
        <f>SUMIFS(Histo!F:F,Histo!A:A,B387,Formules!G:G,D387,Formules!K:K,"Vente")+SUMIFS(Histo!L:L,Histo!A:A,B387,Formules!G:G,D387,Formules!K:K,"Herbergement")</f>
        <v>0</v>
      </c>
      <c r="L387" s="53"/>
      <c r="M387" s="53">
        <f>SUMIFS(Histo!L:L,Histo!A:A,B387,Formules!G:G,D387)</f>
        <v>0</v>
      </c>
      <c r="N387" s="53"/>
      <c r="O387" s="183"/>
      <c r="P387" s="180"/>
      <c r="Q387" s="177"/>
    </row>
    <row r="388" spans="2:17" ht="14.4" thickBot="1" x14ac:dyDescent="0.3">
      <c r="B388" s="12">
        <f t="shared" si="775"/>
        <v>44436</v>
      </c>
      <c r="C388" s="185"/>
      <c r="D388" s="35">
        <v>5.5</v>
      </c>
      <c r="E388" s="15">
        <f>SUMIFS(Histo!F:F,Histo!A:A,B388,Formules!G:G,D388)</f>
        <v>0</v>
      </c>
      <c r="F388" s="14">
        <f t="shared" si="798"/>
        <v>0</v>
      </c>
      <c r="G388" s="51">
        <f t="shared" si="799"/>
        <v>0</v>
      </c>
      <c r="H388" s="53"/>
      <c r="I388" s="67">
        <f>SUMIFS(Histo!K:K,Histo!A:A,B388,Formules!G:G,D388,Formules!K:K,"Herbergement")</f>
        <v>0</v>
      </c>
      <c r="J388" s="53"/>
      <c r="K388" s="53">
        <f>SUMIFS(Histo!F:F,Histo!A:A,B388,Formules!G:G,D388,Formules!K:K,"Vente")+SUMIFS(Histo!L:L,Histo!A:A,B388,Formules!G:G,D388,Formules!K:K,"Herbergement")</f>
        <v>0</v>
      </c>
      <c r="L388" s="53"/>
      <c r="M388" s="53">
        <f>SUMIFS(Histo!L:L,Histo!A:A,B388,Formules!G:G,D388)</f>
        <v>0</v>
      </c>
      <c r="N388" s="53"/>
      <c r="O388" s="183"/>
      <c r="P388" s="180"/>
      <c r="Q388" s="177"/>
    </row>
    <row r="389" spans="2:17" ht="14.4" thickBot="1" x14ac:dyDescent="0.3">
      <c r="B389" s="12">
        <v>44436</v>
      </c>
      <c r="C389" s="186"/>
      <c r="D389" s="35" t="s">
        <v>122</v>
      </c>
      <c r="E389" s="15">
        <f t="shared" ref="E389" si="800">SUM(E386:E388)</f>
        <v>0</v>
      </c>
      <c r="F389" s="15">
        <f t="shared" ref="F389" si="801">SUM(F386:F388)</f>
        <v>0</v>
      </c>
      <c r="G389" s="15">
        <f t="shared" ref="G389" si="802">SUM(G386:G388)</f>
        <v>0</v>
      </c>
      <c r="H389" s="53"/>
      <c r="I389" s="68">
        <f t="shared" ref="I389" si="803">SUM(I386:I388)</f>
        <v>0</v>
      </c>
      <c r="J389" s="58"/>
      <c r="K389" s="57">
        <f t="shared" ref="K389" si="804">SUM(K386:K388)</f>
        <v>0</v>
      </c>
      <c r="L389" s="58"/>
      <c r="M389" s="57">
        <f t="shared" ref="M389" si="805">SUM(M386:M388)</f>
        <v>0</v>
      </c>
      <c r="N389" s="53"/>
      <c r="O389" s="183"/>
      <c r="P389" s="181"/>
      <c r="Q389" s="178"/>
    </row>
    <row r="390" spans="2:17" ht="14.4" thickBot="1" x14ac:dyDescent="0.3">
      <c r="B390" s="12">
        <f t="shared" si="771"/>
        <v>44437</v>
      </c>
      <c r="C390" s="184">
        <v>44437</v>
      </c>
      <c r="D390" s="35">
        <v>20</v>
      </c>
      <c r="E390" s="15">
        <f>SUMIFS(Histo!F:F,Histo!A:A,B390,Formules!G:G,D390)</f>
        <v>0</v>
      </c>
      <c r="F390" s="14">
        <f t="shared" ref="F390:F392" si="806">E390/(1+(D390/100))</f>
        <v>0</v>
      </c>
      <c r="G390" s="51">
        <f t="shared" ref="G390:G392" si="807">E390-F390</f>
        <v>0</v>
      </c>
      <c r="H390" s="53"/>
      <c r="I390" s="67">
        <f>SUMIFS(Histo!K:K,Histo!A:A,B390,Formules!G:G,D390,Formules!K:K,"Herbergement")</f>
        <v>0</v>
      </c>
      <c r="J390" s="53"/>
      <c r="K390" s="53">
        <f>SUMIFS(Histo!F:F,Histo!A:A,B390,Formules!G:G,D390,Formules!K:K,"Vente")+SUMIFS(Histo!L:L,Histo!A:A,B390,Formules!G:G,D390,Formules!K:K,"Herbergement")</f>
        <v>0</v>
      </c>
      <c r="L390" s="53"/>
      <c r="M390" s="53">
        <f>SUMIFS(Histo!L:L,Histo!A:A,B390,Formules!G:G,D390)</f>
        <v>0</v>
      </c>
      <c r="N390" s="53"/>
      <c r="O390" s="182">
        <f>SUMIFS(Histo!F:F,Histo!A:A,C390,Histo!E:E,$O$4)</f>
        <v>0</v>
      </c>
      <c r="P390" s="179">
        <f>SUMIFS(Histo!F:F,Histo!A:A,C390,Histo!E:E,"Cash")</f>
        <v>0</v>
      </c>
      <c r="Q390" s="176">
        <f>SUMIFS(Histo!F:F,Histo!A:A,C390,Histo!E:E,"CV")</f>
        <v>0</v>
      </c>
    </row>
    <row r="391" spans="2:17" ht="14.4" thickBot="1" x14ac:dyDescent="0.3">
      <c r="B391" s="12">
        <f t="shared" si="774"/>
        <v>44437</v>
      </c>
      <c r="C391" s="185"/>
      <c r="D391" s="35">
        <v>10</v>
      </c>
      <c r="E391" s="15">
        <f>SUMIFS(Histo!F:F,Histo!A:A,B391,Formules!G:G,D391)</f>
        <v>0</v>
      </c>
      <c r="F391" s="14">
        <f t="shared" si="806"/>
        <v>0</v>
      </c>
      <c r="G391" s="51">
        <f t="shared" si="807"/>
        <v>0</v>
      </c>
      <c r="H391" s="53"/>
      <c r="I391" s="67">
        <f>SUMIFS(Histo!K:K,Histo!A:A,B391,Formules!G:G,D391,Formules!K:K,"Herbergement")</f>
        <v>0</v>
      </c>
      <c r="J391" s="53"/>
      <c r="K391" s="53">
        <f>SUMIFS(Histo!F:F,Histo!A:A,B391,Formules!G:G,D391,Formules!K:K,"Vente")+SUMIFS(Histo!L:L,Histo!A:A,B391,Formules!G:G,D391,Formules!K:K,"Herbergement")</f>
        <v>0</v>
      </c>
      <c r="L391" s="53"/>
      <c r="M391" s="53">
        <f>SUMIFS(Histo!L:L,Histo!A:A,B391,Formules!G:G,D391)</f>
        <v>0</v>
      </c>
      <c r="N391" s="53"/>
      <c r="O391" s="183"/>
      <c r="P391" s="180"/>
      <c r="Q391" s="177"/>
    </row>
    <row r="392" spans="2:17" ht="14.4" thickBot="1" x14ac:dyDescent="0.3">
      <c r="B392" s="12">
        <f t="shared" si="775"/>
        <v>44437</v>
      </c>
      <c r="C392" s="185"/>
      <c r="D392" s="35">
        <v>5.5</v>
      </c>
      <c r="E392" s="15">
        <f>SUMIFS(Histo!F:F,Histo!A:A,B392,Formules!G:G,D392)</f>
        <v>0</v>
      </c>
      <c r="F392" s="14">
        <f t="shared" si="806"/>
        <v>0</v>
      </c>
      <c r="G392" s="51">
        <f t="shared" si="807"/>
        <v>0</v>
      </c>
      <c r="H392" s="53"/>
      <c r="I392" s="67">
        <f>SUMIFS(Histo!K:K,Histo!A:A,B392,Formules!G:G,D392,Formules!K:K,"Herbergement")</f>
        <v>0</v>
      </c>
      <c r="J392" s="53"/>
      <c r="K392" s="53">
        <f>SUMIFS(Histo!F:F,Histo!A:A,B392,Formules!G:G,D392,Formules!K:K,"Vente")+SUMIFS(Histo!L:L,Histo!A:A,B392,Formules!G:G,D392,Formules!K:K,"Herbergement")</f>
        <v>0</v>
      </c>
      <c r="L392" s="53"/>
      <c r="M392" s="53">
        <f>SUMIFS(Histo!L:L,Histo!A:A,B392,Formules!G:G,D392)</f>
        <v>0</v>
      </c>
      <c r="N392" s="53"/>
      <c r="O392" s="183"/>
      <c r="P392" s="180"/>
      <c r="Q392" s="177"/>
    </row>
    <row r="393" spans="2:17" ht="14.4" thickBot="1" x14ac:dyDescent="0.3">
      <c r="B393" s="12">
        <v>44437</v>
      </c>
      <c r="C393" s="186"/>
      <c r="D393" s="35" t="s">
        <v>122</v>
      </c>
      <c r="E393" s="15">
        <f t="shared" ref="E393" si="808">SUM(E390:E392)</f>
        <v>0</v>
      </c>
      <c r="F393" s="15">
        <f t="shared" ref="F393" si="809">SUM(F390:F392)</f>
        <v>0</v>
      </c>
      <c r="G393" s="15">
        <f t="shared" ref="G393" si="810">SUM(G390:G392)</f>
        <v>0</v>
      </c>
      <c r="H393" s="53"/>
      <c r="I393" s="68">
        <f t="shared" ref="I393" si="811">SUM(I390:I392)</f>
        <v>0</v>
      </c>
      <c r="J393" s="58"/>
      <c r="K393" s="57">
        <f t="shared" ref="K393" si="812">SUM(K390:K392)</f>
        <v>0</v>
      </c>
      <c r="L393" s="58"/>
      <c r="M393" s="57">
        <f t="shared" ref="M393" si="813">SUM(M390:M392)</f>
        <v>0</v>
      </c>
      <c r="N393" s="53"/>
      <c r="O393" s="183"/>
      <c r="P393" s="181"/>
      <c r="Q393" s="178"/>
    </row>
    <row r="394" spans="2:17" ht="14.4" thickBot="1" x14ac:dyDescent="0.3">
      <c r="B394" s="12">
        <f t="shared" si="771"/>
        <v>44438</v>
      </c>
      <c r="C394" s="184">
        <v>44438</v>
      </c>
      <c r="D394" s="35">
        <v>20</v>
      </c>
      <c r="E394" s="15">
        <f>SUMIFS(Histo!F:F,Histo!A:A,B394,Formules!G:G,D394)</f>
        <v>0</v>
      </c>
      <c r="F394" s="14">
        <f t="shared" ref="F394:F396" si="814">E394/(1+(D394/100))</f>
        <v>0</v>
      </c>
      <c r="G394" s="51">
        <f t="shared" ref="G394:G396" si="815">E394-F394</f>
        <v>0</v>
      </c>
      <c r="H394" s="53"/>
      <c r="I394" s="67">
        <f>SUMIFS(Histo!K:K,Histo!A:A,B394,Formules!G:G,D394,Formules!K:K,"Herbergement")</f>
        <v>0</v>
      </c>
      <c r="J394" s="53"/>
      <c r="K394" s="53">
        <f>SUMIFS(Histo!F:F,Histo!A:A,B394,Formules!G:G,D394,Formules!K:K,"Vente")+SUMIFS(Histo!L:L,Histo!A:A,B394,Formules!G:G,D394,Formules!K:K,"Herbergement")</f>
        <v>0</v>
      </c>
      <c r="L394" s="53"/>
      <c r="M394" s="53">
        <f>SUMIFS(Histo!L:L,Histo!A:A,B394,Formules!G:G,D394)</f>
        <v>0</v>
      </c>
      <c r="N394" s="53"/>
      <c r="O394" s="182">
        <f>SUMIFS(Histo!F:F,Histo!A:A,C394,Histo!E:E,$O$4)</f>
        <v>0</v>
      </c>
      <c r="P394" s="179">
        <f>SUMIFS(Histo!F:F,Histo!A:A,C394,Histo!E:E,"Cash")</f>
        <v>0</v>
      </c>
      <c r="Q394" s="176">
        <f>SUMIFS(Histo!F:F,Histo!A:A,C394,Histo!E:E,"CV")</f>
        <v>0</v>
      </c>
    </row>
    <row r="395" spans="2:17" ht="14.4" thickBot="1" x14ac:dyDescent="0.3">
      <c r="B395" s="12">
        <f t="shared" si="774"/>
        <v>44438</v>
      </c>
      <c r="C395" s="185"/>
      <c r="D395" s="35">
        <v>10</v>
      </c>
      <c r="E395" s="15">
        <f>SUMIFS(Histo!F:F,Histo!A:A,B395,Formules!G:G,D395)</f>
        <v>0</v>
      </c>
      <c r="F395" s="14">
        <f t="shared" si="814"/>
        <v>0</v>
      </c>
      <c r="G395" s="51">
        <f t="shared" si="815"/>
        <v>0</v>
      </c>
      <c r="H395" s="53"/>
      <c r="I395" s="67">
        <f>SUMIFS(Histo!K:K,Histo!A:A,B395,Formules!G:G,D395,Formules!K:K,"Herbergement")</f>
        <v>0</v>
      </c>
      <c r="J395" s="53"/>
      <c r="K395" s="53">
        <f>SUMIFS(Histo!F:F,Histo!A:A,B395,Formules!G:G,D395,Formules!K:K,"Vente")+SUMIFS(Histo!L:L,Histo!A:A,B395,Formules!G:G,D395,Formules!K:K,"Herbergement")</f>
        <v>0</v>
      </c>
      <c r="L395" s="53"/>
      <c r="M395" s="53">
        <f>SUMIFS(Histo!L:L,Histo!A:A,B395,Formules!G:G,D395)</f>
        <v>0</v>
      </c>
      <c r="N395" s="53"/>
      <c r="O395" s="183"/>
      <c r="P395" s="180"/>
      <c r="Q395" s="177"/>
    </row>
    <row r="396" spans="2:17" ht="14.4" thickBot="1" x14ac:dyDescent="0.3">
      <c r="B396" s="12">
        <f t="shared" si="775"/>
        <v>44438</v>
      </c>
      <c r="C396" s="185"/>
      <c r="D396" s="35">
        <v>5.5</v>
      </c>
      <c r="E396" s="15">
        <f>SUMIFS(Histo!F:F,Histo!A:A,B396,Formules!G:G,D396)</f>
        <v>0</v>
      </c>
      <c r="F396" s="14">
        <f t="shared" si="814"/>
        <v>0</v>
      </c>
      <c r="G396" s="51">
        <f t="shared" si="815"/>
        <v>0</v>
      </c>
      <c r="H396" s="53"/>
      <c r="I396" s="67">
        <f>SUMIFS(Histo!K:K,Histo!A:A,B396,Formules!G:G,D396,Formules!K:K,"Herbergement")</f>
        <v>0</v>
      </c>
      <c r="J396" s="53"/>
      <c r="K396" s="53">
        <f>SUMIFS(Histo!F:F,Histo!A:A,B396,Formules!G:G,D396,Formules!K:K,"Vente")+SUMIFS(Histo!L:L,Histo!A:A,B396,Formules!G:G,D396,Formules!K:K,"Herbergement")</f>
        <v>0</v>
      </c>
      <c r="L396" s="53"/>
      <c r="M396" s="53">
        <f>SUMIFS(Histo!L:L,Histo!A:A,B396,Formules!G:G,D396)</f>
        <v>0</v>
      </c>
      <c r="N396" s="53"/>
      <c r="O396" s="183"/>
      <c r="P396" s="180"/>
      <c r="Q396" s="177"/>
    </row>
    <row r="397" spans="2:17" ht="14.4" thickBot="1" x14ac:dyDescent="0.3">
      <c r="B397" s="12">
        <v>44438</v>
      </c>
      <c r="C397" s="186"/>
      <c r="D397" s="35" t="s">
        <v>122</v>
      </c>
      <c r="E397" s="15">
        <f t="shared" ref="E397" si="816">SUM(E394:E396)</f>
        <v>0</v>
      </c>
      <c r="F397" s="15">
        <f t="shared" ref="F397" si="817">SUM(F394:F396)</f>
        <v>0</v>
      </c>
      <c r="G397" s="15">
        <f t="shared" ref="G397" si="818">SUM(G394:G396)</f>
        <v>0</v>
      </c>
      <c r="H397" s="53"/>
      <c r="I397" s="68">
        <f t="shared" ref="I397" si="819">SUM(I394:I396)</f>
        <v>0</v>
      </c>
      <c r="J397" s="58"/>
      <c r="K397" s="57">
        <f t="shared" ref="K397" si="820">SUM(K394:K396)</f>
        <v>0</v>
      </c>
      <c r="L397" s="58"/>
      <c r="M397" s="57">
        <f t="shared" ref="M397" si="821">SUM(M394:M396)</f>
        <v>0</v>
      </c>
      <c r="N397" s="53"/>
      <c r="O397" s="183"/>
      <c r="P397" s="181"/>
      <c r="Q397" s="178"/>
    </row>
    <row r="398" spans="2:17" ht="14.4" thickBot="1" x14ac:dyDescent="0.3">
      <c r="B398" s="12">
        <f t="shared" si="771"/>
        <v>44439</v>
      </c>
      <c r="C398" s="184">
        <v>44439</v>
      </c>
      <c r="D398" s="35">
        <v>20</v>
      </c>
      <c r="E398" s="15">
        <f>SUMIFS(Histo!F:F,Histo!A:A,B398,Formules!G:G,D398)</f>
        <v>0</v>
      </c>
      <c r="F398" s="14">
        <f t="shared" ref="F398:F400" si="822">E398/(1+(D398/100))</f>
        <v>0</v>
      </c>
      <c r="G398" s="51">
        <f t="shared" ref="G398:G400" si="823">E398-F398</f>
        <v>0</v>
      </c>
      <c r="H398" s="53"/>
      <c r="I398" s="67">
        <f>SUMIFS(Histo!K:K,Histo!A:A,B398,Formules!G:G,D398,Formules!K:K,"Herbergement")</f>
        <v>0</v>
      </c>
      <c r="J398" s="53"/>
      <c r="K398" s="53">
        <f>SUMIFS(Histo!F:F,Histo!A:A,B398,Formules!G:G,D398,Formules!K:K,"Vente")+SUMIFS(Histo!L:L,Histo!A:A,B398,Formules!G:G,D398,Formules!K:K,"Herbergement")</f>
        <v>0</v>
      </c>
      <c r="L398" s="53"/>
      <c r="M398" s="53">
        <f>SUMIFS(Histo!L:L,Histo!A:A,B398,Formules!G:G,D398)</f>
        <v>0</v>
      </c>
      <c r="N398" s="53"/>
      <c r="O398" s="182">
        <f>SUMIFS(Histo!F:F,Histo!A:A,C398,Histo!E:E,$O$4)</f>
        <v>0</v>
      </c>
      <c r="P398" s="179">
        <f>SUMIFS(Histo!F:F,Histo!A:A,C398,Histo!E:E,"Cash")</f>
        <v>0</v>
      </c>
      <c r="Q398" s="176">
        <f>SUMIFS(Histo!F:F,Histo!A:A,C398,Histo!E:E,"CV")</f>
        <v>0</v>
      </c>
    </row>
    <row r="399" spans="2:17" ht="14.4" thickBot="1" x14ac:dyDescent="0.3">
      <c r="B399" s="12">
        <f t="shared" si="774"/>
        <v>44439</v>
      </c>
      <c r="C399" s="185"/>
      <c r="D399" s="35">
        <v>10</v>
      </c>
      <c r="E399" s="15">
        <f>SUMIFS(Histo!F:F,Histo!A:A,B399,Formules!G:G,D399)</f>
        <v>0</v>
      </c>
      <c r="F399" s="14">
        <f t="shared" si="822"/>
        <v>0</v>
      </c>
      <c r="G399" s="51">
        <f t="shared" si="823"/>
        <v>0</v>
      </c>
      <c r="H399" s="53"/>
      <c r="I399" s="67">
        <f>SUMIFS(Histo!K:K,Histo!A:A,B399,Formules!G:G,D399,Formules!K:K,"Herbergement")</f>
        <v>0</v>
      </c>
      <c r="J399" s="53"/>
      <c r="K399" s="53">
        <f>SUMIFS(Histo!F:F,Histo!A:A,B399,Formules!G:G,D399,Formules!K:K,"Vente")+SUMIFS(Histo!L:L,Histo!A:A,B399,Formules!G:G,D399,Formules!K:K,"Herbergement")</f>
        <v>0</v>
      </c>
      <c r="L399" s="53"/>
      <c r="M399" s="53">
        <f>SUMIFS(Histo!L:L,Histo!A:A,B399,Formules!G:G,D399)</f>
        <v>0</v>
      </c>
      <c r="N399" s="53"/>
      <c r="O399" s="183"/>
      <c r="P399" s="180"/>
      <c r="Q399" s="177"/>
    </row>
    <row r="400" spans="2:17" ht="14.4" thickBot="1" x14ac:dyDescent="0.3">
      <c r="B400" s="12">
        <f t="shared" si="775"/>
        <v>44439</v>
      </c>
      <c r="C400" s="185"/>
      <c r="D400" s="35">
        <v>5.5</v>
      </c>
      <c r="E400" s="15">
        <f>SUMIFS(Histo!F:F,Histo!A:A,B400,Formules!G:G,D400)</f>
        <v>0</v>
      </c>
      <c r="F400" s="14">
        <f t="shared" si="822"/>
        <v>0</v>
      </c>
      <c r="G400" s="51">
        <f t="shared" si="823"/>
        <v>0</v>
      </c>
      <c r="H400" s="53"/>
      <c r="I400" s="67">
        <f>SUMIFS(Histo!K:K,Histo!A:A,B400,Formules!G:G,D400,Formules!K:K,"Herbergement")</f>
        <v>0</v>
      </c>
      <c r="J400" s="53"/>
      <c r="K400" s="53">
        <f>SUMIFS(Histo!F:F,Histo!A:A,B400,Formules!G:G,D400,Formules!K:K,"Vente")+SUMIFS(Histo!L:L,Histo!A:A,B400,Formules!G:G,D400,Formules!K:K,"Herbergement")</f>
        <v>0</v>
      </c>
      <c r="L400" s="53"/>
      <c r="M400" s="53">
        <f>SUMIFS(Histo!L:L,Histo!A:A,B400,Formules!G:G,D400)</f>
        <v>0</v>
      </c>
      <c r="N400" s="53"/>
      <c r="O400" s="183"/>
      <c r="P400" s="180"/>
      <c r="Q400" s="177"/>
    </row>
    <row r="401" spans="2:17" ht="14.4" thickBot="1" x14ac:dyDescent="0.3">
      <c r="B401" s="12">
        <v>44439</v>
      </c>
      <c r="C401" s="186"/>
      <c r="D401" s="35" t="s">
        <v>122</v>
      </c>
      <c r="E401" s="15">
        <f t="shared" ref="E401" si="824">SUM(E398:E400)</f>
        <v>0</v>
      </c>
      <c r="F401" s="15">
        <f t="shared" ref="F401" si="825">SUM(F398:F400)</f>
        <v>0</v>
      </c>
      <c r="G401" s="15">
        <f t="shared" ref="G401" si="826">SUM(G398:G400)</f>
        <v>0</v>
      </c>
      <c r="H401" s="53"/>
      <c r="I401" s="68">
        <f t="shared" ref="I401" si="827">SUM(I398:I400)</f>
        <v>0</v>
      </c>
      <c r="J401" s="58"/>
      <c r="K401" s="57">
        <f t="shared" ref="K401" si="828">SUM(K398:K400)</f>
        <v>0</v>
      </c>
      <c r="L401" s="58"/>
      <c r="M401" s="57">
        <f t="shared" ref="M401" si="829">SUM(M398:M400)</f>
        <v>0</v>
      </c>
      <c r="N401" s="53"/>
      <c r="O401" s="183"/>
      <c r="P401" s="181"/>
      <c r="Q401" s="178"/>
    </row>
    <row r="402" spans="2:17" ht="14.4" thickBot="1" x14ac:dyDescent="0.3">
      <c r="B402" s="12">
        <f t="shared" si="771"/>
        <v>44440</v>
      </c>
      <c r="C402" s="184">
        <v>44440</v>
      </c>
      <c r="D402" s="35">
        <v>20</v>
      </c>
      <c r="E402" s="15">
        <f>SUMIFS(Histo!F:F,Histo!A:A,B402,Formules!G:G,D402)</f>
        <v>0</v>
      </c>
      <c r="F402" s="14">
        <f t="shared" ref="F402:F404" si="830">E402/(1+(D402/100))</f>
        <v>0</v>
      </c>
      <c r="G402" s="51">
        <f t="shared" ref="G402:G404" si="831">E402-F402</f>
        <v>0</v>
      </c>
      <c r="H402" s="53"/>
      <c r="I402" s="67">
        <f>SUMIFS(Histo!K:K,Histo!A:A,B402,Formules!G:G,D402,Formules!K:K,"Herbergement")</f>
        <v>0</v>
      </c>
      <c r="J402" s="53"/>
      <c r="K402" s="53">
        <f>SUMIFS(Histo!F:F,Histo!A:A,B402,Formules!G:G,D402,Formules!K:K,"Vente")+SUMIFS(Histo!L:L,Histo!A:A,B402,Formules!G:G,D402,Formules!K:K,"Herbergement")</f>
        <v>0</v>
      </c>
      <c r="L402" s="53"/>
      <c r="M402" s="53">
        <f>SUMIFS(Histo!L:L,Histo!A:A,B402,Formules!G:G,D402)</f>
        <v>0</v>
      </c>
      <c r="N402" s="53"/>
      <c r="O402" s="182">
        <f>SUMIFS(Histo!F:F,Histo!A:A,C402,Histo!E:E,$O$4)</f>
        <v>0</v>
      </c>
      <c r="P402" s="179">
        <f>SUMIFS(Histo!F:F,Histo!A:A,C402,Histo!E:E,"Cash")</f>
        <v>0</v>
      </c>
      <c r="Q402" s="176">
        <f>SUMIFS(Histo!F:F,Histo!A:A,C402,Histo!E:E,"CV")</f>
        <v>0</v>
      </c>
    </row>
    <row r="403" spans="2:17" ht="14.4" thickBot="1" x14ac:dyDescent="0.3">
      <c r="B403" s="12">
        <f t="shared" si="774"/>
        <v>44440</v>
      </c>
      <c r="C403" s="185"/>
      <c r="D403" s="35">
        <v>10</v>
      </c>
      <c r="E403" s="15">
        <f>SUMIFS(Histo!F:F,Histo!A:A,B403,Formules!G:G,D403)</f>
        <v>0</v>
      </c>
      <c r="F403" s="14">
        <f t="shared" si="830"/>
        <v>0</v>
      </c>
      <c r="G403" s="51">
        <f t="shared" si="831"/>
        <v>0</v>
      </c>
      <c r="H403" s="53"/>
      <c r="I403" s="67">
        <f>SUMIFS(Histo!K:K,Histo!A:A,B403,Formules!G:G,D403,Formules!K:K,"Herbergement")</f>
        <v>0</v>
      </c>
      <c r="J403" s="53"/>
      <c r="K403" s="53">
        <f>SUMIFS(Histo!F:F,Histo!A:A,B403,Formules!G:G,D403,Formules!K:K,"Vente")+SUMIFS(Histo!L:L,Histo!A:A,B403,Formules!G:G,D403,Formules!K:K,"Herbergement")</f>
        <v>0</v>
      </c>
      <c r="L403" s="53"/>
      <c r="M403" s="53">
        <f>SUMIFS(Histo!L:L,Histo!A:A,B403,Formules!G:G,D403)</f>
        <v>0</v>
      </c>
      <c r="N403" s="53"/>
      <c r="O403" s="183"/>
      <c r="P403" s="180"/>
      <c r="Q403" s="177"/>
    </row>
    <row r="404" spans="2:17" ht="14.4" thickBot="1" x14ac:dyDescent="0.3">
      <c r="B404" s="12">
        <f t="shared" si="775"/>
        <v>44440</v>
      </c>
      <c r="C404" s="185"/>
      <c r="D404" s="35">
        <v>5.5</v>
      </c>
      <c r="E404" s="15">
        <f>SUMIFS(Histo!F:F,Histo!A:A,B404,Formules!G:G,D404)</f>
        <v>0</v>
      </c>
      <c r="F404" s="14">
        <f t="shared" si="830"/>
        <v>0</v>
      </c>
      <c r="G404" s="51">
        <f t="shared" si="831"/>
        <v>0</v>
      </c>
      <c r="H404" s="53"/>
      <c r="I404" s="67">
        <f>SUMIFS(Histo!K:K,Histo!A:A,B404,Formules!G:G,D404,Formules!K:K,"Herbergement")</f>
        <v>0</v>
      </c>
      <c r="J404" s="53"/>
      <c r="K404" s="53">
        <f>SUMIFS(Histo!F:F,Histo!A:A,B404,Formules!G:G,D404,Formules!K:K,"Vente")+SUMIFS(Histo!L:L,Histo!A:A,B404,Formules!G:G,D404,Formules!K:K,"Herbergement")</f>
        <v>0</v>
      </c>
      <c r="L404" s="53"/>
      <c r="M404" s="53">
        <f>SUMIFS(Histo!L:L,Histo!A:A,B404,Formules!G:G,D404)</f>
        <v>0</v>
      </c>
      <c r="N404" s="53"/>
      <c r="O404" s="183"/>
      <c r="P404" s="180"/>
      <c r="Q404" s="177"/>
    </row>
    <row r="405" spans="2:17" ht="14.4" thickBot="1" x14ac:dyDescent="0.3">
      <c r="B405" s="12">
        <v>44440</v>
      </c>
      <c r="C405" s="186"/>
      <c r="D405" s="35" t="s">
        <v>122</v>
      </c>
      <c r="E405" s="15">
        <f t="shared" ref="E405" si="832">SUM(E402:E404)</f>
        <v>0</v>
      </c>
      <c r="F405" s="15">
        <f t="shared" ref="F405" si="833">SUM(F402:F404)</f>
        <v>0</v>
      </c>
      <c r="G405" s="15">
        <f t="shared" ref="G405" si="834">SUM(G402:G404)</f>
        <v>0</v>
      </c>
      <c r="H405" s="53"/>
      <c r="I405" s="68">
        <f t="shared" ref="I405" si="835">SUM(I402:I404)</f>
        <v>0</v>
      </c>
      <c r="J405" s="58"/>
      <c r="K405" s="57">
        <f t="shared" ref="K405" si="836">SUM(K402:K404)</f>
        <v>0</v>
      </c>
      <c r="L405" s="58"/>
      <c r="M405" s="57">
        <f t="shared" ref="M405" si="837">SUM(M402:M404)</f>
        <v>0</v>
      </c>
      <c r="N405" s="53"/>
      <c r="O405" s="183"/>
      <c r="P405" s="181"/>
      <c r="Q405" s="178"/>
    </row>
    <row r="406" spans="2:17" ht="14.4" thickBot="1" x14ac:dyDescent="0.3">
      <c r="B406" s="12">
        <f t="shared" si="771"/>
        <v>44441</v>
      </c>
      <c r="C406" s="184">
        <v>44441</v>
      </c>
      <c r="D406" s="35">
        <v>20</v>
      </c>
      <c r="E406" s="15">
        <f>SUMIFS(Histo!F:F,Histo!A:A,B406,Formules!G:G,D406)</f>
        <v>0</v>
      </c>
      <c r="F406" s="14">
        <f t="shared" ref="F406:F408" si="838">E406/(1+(D406/100))</f>
        <v>0</v>
      </c>
      <c r="G406" s="51">
        <f t="shared" ref="G406:G408" si="839">E406-F406</f>
        <v>0</v>
      </c>
      <c r="H406" s="53"/>
      <c r="I406" s="67">
        <f>SUMIFS(Histo!K:K,Histo!A:A,B406,Formules!G:G,D406,Formules!K:K,"Herbergement")</f>
        <v>0</v>
      </c>
      <c r="J406" s="53"/>
      <c r="K406" s="53">
        <f>SUMIFS(Histo!F:F,Histo!A:A,B406,Formules!G:G,D406,Formules!K:K,"Vente")+SUMIFS(Histo!L:L,Histo!A:A,B406,Formules!G:G,D406,Formules!K:K,"Herbergement")</f>
        <v>0</v>
      </c>
      <c r="L406" s="53"/>
      <c r="M406" s="53">
        <f>SUMIFS(Histo!L:L,Histo!A:A,B406,Formules!G:G,D406)</f>
        <v>0</v>
      </c>
      <c r="N406" s="53"/>
      <c r="O406" s="182">
        <f>SUMIFS(Histo!F:F,Histo!A:A,C406,Histo!E:E,$O$4)</f>
        <v>0</v>
      </c>
      <c r="P406" s="179">
        <f>SUMIFS(Histo!F:F,Histo!A:A,C406,Histo!E:E,"Cash")</f>
        <v>0</v>
      </c>
      <c r="Q406" s="176">
        <f>SUMIFS(Histo!F:F,Histo!A:A,C406,Histo!E:E,"CV")</f>
        <v>0</v>
      </c>
    </row>
    <row r="407" spans="2:17" ht="14.4" thickBot="1" x14ac:dyDescent="0.3">
      <c r="B407" s="12">
        <f t="shared" si="774"/>
        <v>44441</v>
      </c>
      <c r="C407" s="185"/>
      <c r="D407" s="35">
        <v>10</v>
      </c>
      <c r="E407" s="15">
        <f>SUMIFS(Histo!F:F,Histo!A:A,B407,Formules!G:G,D407)</f>
        <v>0</v>
      </c>
      <c r="F407" s="14">
        <f t="shared" si="838"/>
        <v>0</v>
      </c>
      <c r="G407" s="51">
        <f t="shared" si="839"/>
        <v>0</v>
      </c>
      <c r="H407" s="53"/>
      <c r="I407" s="67">
        <f>SUMIFS(Histo!K:K,Histo!A:A,B407,Formules!G:G,D407,Formules!K:K,"Herbergement")</f>
        <v>0</v>
      </c>
      <c r="J407" s="53"/>
      <c r="K407" s="53">
        <f>SUMIFS(Histo!F:F,Histo!A:A,B407,Formules!G:G,D407,Formules!K:K,"Vente")+SUMIFS(Histo!L:L,Histo!A:A,B407,Formules!G:G,D407,Formules!K:K,"Herbergement")</f>
        <v>0</v>
      </c>
      <c r="L407" s="53"/>
      <c r="M407" s="53">
        <f>SUMIFS(Histo!L:L,Histo!A:A,B407,Formules!G:G,D407)</f>
        <v>0</v>
      </c>
      <c r="N407" s="53"/>
      <c r="O407" s="183"/>
      <c r="P407" s="180"/>
      <c r="Q407" s="177"/>
    </row>
    <row r="408" spans="2:17" ht="14.4" thickBot="1" x14ac:dyDescent="0.3">
      <c r="B408" s="12">
        <f t="shared" si="775"/>
        <v>44441</v>
      </c>
      <c r="C408" s="185"/>
      <c r="D408" s="35">
        <v>5.5</v>
      </c>
      <c r="E408" s="15">
        <f>SUMIFS(Histo!F:F,Histo!A:A,B408,Formules!G:G,D408)</f>
        <v>0</v>
      </c>
      <c r="F408" s="14">
        <f t="shared" si="838"/>
        <v>0</v>
      </c>
      <c r="G408" s="51">
        <f t="shared" si="839"/>
        <v>0</v>
      </c>
      <c r="H408" s="53"/>
      <c r="I408" s="67">
        <f>SUMIFS(Histo!K:K,Histo!A:A,B408,Formules!G:G,D408,Formules!K:K,"Herbergement")</f>
        <v>0</v>
      </c>
      <c r="J408" s="53"/>
      <c r="K408" s="53">
        <f>SUMIFS(Histo!F:F,Histo!A:A,B408,Formules!G:G,D408,Formules!K:K,"Vente")+SUMIFS(Histo!L:L,Histo!A:A,B408,Formules!G:G,D408,Formules!K:K,"Herbergement")</f>
        <v>0</v>
      </c>
      <c r="L408" s="53"/>
      <c r="M408" s="53">
        <f>SUMIFS(Histo!L:L,Histo!A:A,B408,Formules!G:G,D408)</f>
        <v>0</v>
      </c>
      <c r="N408" s="53"/>
      <c r="O408" s="183"/>
      <c r="P408" s="180"/>
      <c r="Q408" s="177"/>
    </row>
    <row r="409" spans="2:17" ht="14.4" thickBot="1" x14ac:dyDescent="0.3">
      <c r="B409" s="12">
        <v>44441</v>
      </c>
      <c r="C409" s="186"/>
      <c r="D409" s="35" t="s">
        <v>122</v>
      </c>
      <c r="E409" s="15">
        <f t="shared" ref="E409" si="840">SUM(E406:E408)</f>
        <v>0</v>
      </c>
      <c r="F409" s="15">
        <f t="shared" ref="F409" si="841">SUM(F406:F408)</f>
        <v>0</v>
      </c>
      <c r="G409" s="15">
        <f t="shared" ref="G409" si="842">SUM(G406:G408)</f>
        <v>0</v>
      </c>
      <c r="H409" s="53"/>
      <c r="I409" s="68">
        <f t="shared" ref="I409" si="843">SUM(I406:I408)</f>
        <v>0</v>
      </c>
      <c r="J409" s="58"/>
      <c r="K409" s="57">
        <f t="shared" ref="K409" si="844">SUM(K406:K408)</f>
        <v>0</v>
      </c>
      <c r="L409" s="58"/>
      <c r="M409" s="57">
        <f t="shared" ref="M409" si="845">SUM(M406:M408)</f>
        <v>0</v>
      </c>
      <c r="N409" s="53"/>
      <c r="O409" s="183"/>
      <c r="P409" s="181"/>
      <c r="Q409" s="178"/>
    </row>
    <row r="410" spans="2:17" ht="14.4" thickBot="1" x14ac:dyDescent="0.3">
      <c r="B410" s="12">
        <f t="shared" ref="B410:B434" si="846">C410</f>
        <v>44442</v>
      </c>
      <c r="C410" s="184">
        <v>44442</v>
      </c>
      <c r="D410" s="35">
        <v>20</v>
      </c>
      <c r="E410" s="15">
        <f>SUMIFS(Histo!F:F,Histo!A:A,B410,Formules!G:G,D410)</f>
        <v>0</v>
      </c>
      <c r="F410" s="14">
        <f t="shared" ref="F410:F412" si="847">E410/(1+(D410/100))</f>
        <v>0</v>
      </c>
      <c r="G410" s="51">
        <f t="shared" ref="G410:G412" si="848">E410-F410</f>
        <v>0</v>
      </c>
      <c r="H410" s="53"/>
      <c r="I410" s="67">
        <f>SUMIFS(Histo!K:K,Histo!A:A,B410,Formules!G:G,D410,Formules!K:K,"Herbergement")</f>
        <v>0</v>
      </c>
      <c r="J410" s="53"/>
      <c r="K410" s="53">
        <f>SUMIFS(Histo!F:F,Histo!A:A,B410,Formules!G:G,D410,Formules!K:K,"Vente")+SUMIFS(Histo!L:L,Histo!A:A,B410,Formules!G:G,D410,Formules!K:K,"Herbergement")</f>
        <v>0</v>
      </c>
      <c r="L410" s="53"/>
      <c r="M410" s="53">
        <f>SUMIFS(Histo!L:L,Histo!A:A,B410,Formules!G:G,D410)</f>
        <v>0</v>
      </c>
      <c r="N410" s="53"/>
      <c r="O410" s="182">
        <f>SUMIFS(Histo!F:F,Histo!A:A,C410,Histo!E:E,$O$4)</f>
        <v>0</v>
      </c>
      <c r="P410" s="179">
        <f>SUMIFS(Histo!F:F,Histo!A:A,C410,Histo!E:E,"Cash")</f>
        <v>0</v>
      </c>
      <c r="Q410" s="176">
        <f>SUMIFS(Histo!F:F,Histo!A:A,C410,Histo!E:E,"CV")</f>
        <v>0</v>
      </c>
    </row>
    <row r="411" spans="2:17" ht="14.4" thickBot="1" x14ac:dyDescent="0.3">
      <c r="B411" s="12">
        <f t="shared" si="774"/>
        <v>44442</v>
      </c>
      <c r="C411" s="185"/>
      <c r="D411" s="35">
        <v>10</v>
      </c>
      <c r="E411" s="15">
        <f>SUMIFS(Histo!F:F,Histo!A:A,B411,Formules!G:G,D411)</f>
        <v>0</v>
      </c>
      <c r="F411" s="14">
        <f t="shared" si="847"/>
        <v>0</v>
      </c>
      <c r="G411" s="51">
        <f t="shared" si="848"/>
        <v>0</v>
      </c>
      <c r="H411" s="53"/>
      <c r="I411" s="67">
        <f>SUMIFS(Histo!K:K,Histo!A:A,B411,Formules!G:G,D411,Formules!K:K,"Herbergement")</f>
        <v>0</v>
      </c>
      <c r="J411" s="53"/>
      <c r="K411" s="53">
        <f>SUMIFS(Histo!F:F,Histo!A:A,B411,Formules!G:G,D411,Formules!K:K,"Vente")+SUMIFS(Histo!L:L,Histo!A:A,B411,Formules!G:G,D411,Formules!K:K,"Herbergement")</f>
        <v>0</v>
      </c>
      <c r="L411" s="53"/>
      <c r="M411" s="53">
        <f>SUMIFS(Histo!L:L,Histo!A:A,B411,Formules!G:G,D411)</f>
        <v>0</v>
      </c>
      <c r="N411" s="53"/>
      <c r="O411" s="183"/>
      <c r="P411" s="180"/>
      <c r="Q411" s="177"/>
    </row>
    <row r="412" spans="2:17" ht="14.4" thickBot="1" x14ac:dyDescent="0.3">
      <c r="B412" s="12">
        <f t="shared" ref="B412:B436" si="849">C410</f>
        <v>44442</v>
      </c>
      <c r="C412" s="185"/>
      <c r="D412" s="35">
        <v>5.5</v>
      </c>
      <c r="E412" s="15">
        <f>SUMIFS(Histo!F:F,Histo!A:A,B412,Formules!G:G,D412)</f>
        <v>0</v>
      </c>
      <c r="F412" s="14">
        <f t="shared" si="847"/>
        <v>0</v>
      </c>
      <c r="G412" s="51">
        <f t="shared" si="848"/>
        <v>0</v>
      </c>
      <c r="H412" s="53"/>
      <c r="I412" s="67">
        <f>SUMIFS(Histo!K:K,Histo!A:A,B412,Formules!G:G,D412,Formules!K:K,"Herbergement")</f>
        <v>0</v>
      </c>
      <c r="J412" s="53"/>
      <c r="K412" s="53">
        <f>SUMIFS(Histo!F:F,Histo!A:A,B412,Formules!G:G,D412,Formules!K:K,"Vente")+SUMIFS(Histo!L:L,Histo!A:A,B412,Formules!G:G,D412,Formules!K:K,"Herbergement")</f>
        <v>0</v>
      </c>
      <c r="L412" s="53"/>
      <c r="M412" s="53">
        <f>SUMIFS(Histo!L:L,Histo!A:A,B412,Formules!G:G,D412)</f>
        <v>0</v>
      </c>
      <c r="N412" s="53"/>
      <c r="O412" s="183"/>
      <c r="P412" s="180"/>
      <c r="Q412" s="177"/>
    </row>
    <row r="413" spans="2:17" ht="14.4" thickBot="1" x14ac:dyDescent="0.3">
      <c r="B413" s="12">
        <v>44442</v>
      </c>
      <c r="C413" s="186"/>
      <c r="D413" s="35" t="s">
        <v>122</v>
      </c>
      <c r="E413" s="15">
        <f t="shared" ref="E413" si="850">SUM(E410:E412)</f>
        <v>0</v>
      </c>
      <c r="F413" s="15">
        <f t="shared" ref="F413" si="851">SUM(F410:F412)</f>
        <v>0</v>
      </c>
      <c r="G413" s="15">
        <f t="shared" ref="G413" si="852">SUM(G410:G412)</f>
        <v>0</v>
      </c>
      <c r="H413" s="53"/>
      <c r="I413" s="68">
        <f t="shared" ref="I413" si="853">SUM(I410:I412)</f>
        <v>0</v>
      </c>
      <c r="J413" s="58"/>
      <c r="K413" s="57">
        <f t="shared" ref="K413" si="854">SUM(K410:K412)</f>
        <v>0</v>
      </c>
      <c r="L413" s="58"/>
      <c r="M413" s="57">
        <f t="shared" ref="M413" si="855">SUM(M410:M412)</f>
        <v>0</v>
      </c>
      <c r="N413" s="53"/>
      <c r="O413" s="183"/>
      <c r="P413" s="181"/>
      <c r="Q413" s="178"/>
    </row>
    <row r="414" spans="2:17" ht="14.4" thickBot="1" x14ac:dyDescent="0.3">
      <c r="B414" s="12">
        <f t="shared" si="846"/>
        <v>44443</v>
      </c>
      <c r="C414" s="184">
        <v>44443</v>
      </c>
      <c r="D414" s="35">
        <v>20</v>
      </c>
      <c r="E414" s="15">
        <f>SUMIFS(Histo!F:F,Histo!A:A,B414,Formules!G:G,D414)</f>
        <v>0</v>
      </c>
      <c r="F414" s="14">
        <f t="shared" ref="F414:F416" si="856">E414/(1+(D414/100))</f>
        <v>0</v>
      </c>
      <c r="G414" s="51">
        <f t="shared" ref="G414:G416" si="857">E414-F414</f>
        <v>0</v>
      </c>
      <c r="H414" s="53"/>
      <c r="I414" s="67">
        <f>SUMIFS(Histo!K:K,Histo!A:A,B414,Formules!G:G,D414,Formules!K:K,"Herbergement")</f>
        <v>0</v>
      </c>
      <c r="J414" s="53"/>
      <c r="K414" s="53">
        <f>SUMIFS(Histo!F:F,Histo!A:A,B414,Formules!G:G,D414,Formules!K:K,"Vente")+SUMIFS(Histo!L:L,Histo!A:A,B414,Formules!G:G,D414,Formules!K:K,"Herbergement")</f>
        <v>0</v>
      </c>
      <c r="L414" s="53"/>
      <c r="M414" s="53">
        <f>SUMIFS(Histo!L:L,Histo!A:A,B414,Formules!G:G,D414)</f>
        <v>0</v>
      </c>
      <c r="N414" s="53"/>
      <c r="O414" s="182">
        <f>SUMIFS(Histo!F:F,Histo!A:A,C414,Histo!E:E,$O$4)</f>
        <v>0</v>
      </c>
      <c r="P414" s="179">
        <f>SUMIFS(Histo!F:F,Histo!A:A,C414,Histo!E:E,"Cash")</f>
        <v>0</v>
      </c>
      <c r="Q414" s="176">
        <f>SUMIFS(Histo!F:F,Histo!A:A,C414,Histo!E:E,"CV")</f>
        <v>0</v>
      </c>
    </row>
    <row r="415" spans="2:17" ht="14.4" thickBot="1" x14ac:dyDescent="0.3">
      <c r="B415" s="12">
        <f t="shared" si="774"/>
        <v>44443</v>
      </c>
      <c r="C415" s="185"/>
      <c r="D415" s="35">
        <v>10</v>
      </c>
      <c r="E415" s="15">
        <f>SUMIFS(Histo!F:F,Histo!A:A,B415,Formules!G:G,D415)</f>
        <v>0</v>
      </c>
      <c r="F415" s="14">
        <f t="shared" si="856"/>
        <v>0</v>
      </c>
      <c r="G415" s="51">
        <f t="shared" si="857"/>
        <v>0</v>
      </c>
      <c r="H415" s="53"/>
      <c r="I415" s="67">
        <f>SUMIFS(Histo!K:K,Histo!A:A,B415,Formules!G:G,D415,Formules!K:K,"Herbergement")</f>
        <v>0</v>
      </c>
      <c r="J415" s="53"/>
      <c r="K415" s="53">
        <f>SUMIFS(Histo!F:F,Histo!A:A,B415,Formules!G:G,D415,Formules!K:K,"Vente")+SUMIFS(Histo!L:L,Histo!A:A,B415,Formules!G:G,D415,Formules!K:K,"Herbergement")</f>
        <v>0</v>
      </c>
      <c r="L415" s="53"/>
      <c r="M415" s="53">
        <f>SUMIFS(Histo!L:L,Histo!A:A,B415,Formules!G:G,D415)</f>
        <v>0</v>
      </c>
      <c r="N415" s="53"/>
      <c r="O415" s="183"/>
      <c r="P415" s="180"/>
      <c r="Q415" s="177"/>
    </row>
    <row r="416" spans="2:17" ht="14.4" thickBot="1" x14ac:dyDescent="0.3">
      <c r="B416" s="12">
        <f t="shared" si="849"/>
        <v>44443</v>
      </c>
      <c r="C416" s="185"/>
      <c r="D416" s="35">
        <v>5.5</v>
      </c>
      <c r="E416" s="15">
        <f>SUMIFS(Histo!F:F,Histo!A:A,B416,Formules!G:G,D416)</f>
        <v>0</v>
      </c>
      <c r="F416" s="14">
        <f t="shared" si="856"/>
        <v>0</v>
      </c>
      <c r="G416" s="51">
        <f t="shared" si="857"/>
        <v>0</v>
      </c>
      <c r="H416" s="53"/>
      <c r="I416" s="67">
        <f>SUMIFS(Histo!K:K,Histo!A:A,B416,Formules!G:G,D416,Formules!K:K,"Herbergement")</f>
        <v>0</v>
      </c>
      <c r="J416" s="53"/>
      <c r="K416" s="53">
        <f>SUMIFS(Histo!F:F,Histo!A:A,B416,Formules!G:G,D416,Formules!K:K,"Vente")+SUMIFS(Histo!L:L,Histo!A:A,B416,Formules!G:G,D416,Formules!K:K,"Herbergement")</f>
        <v>0</v>
      </c>
      <c r="L416" s="53"/>
      <c r="M416" s="53">
        <f>SUMIFS(Histo!L:L,Histo!A:A,B416,Formules!G:G,D416)</f>
        <v>0</v>
      </c>
      <c r="N416" s="53"/>
      <c r="O416" s="183"/>
      <c r="P416" s="180"/>
      <c r="Q416" s="177"/>
    </row>
    <row r="417" spans="2:17" ht="14.4" thickBot="1" x14ac:dyDescent="0.3">
      <c r="B417" s="12">
        <v>44443</v>
      </c>
      <c r="C417" s="186"/>
      <c r="D417" s="35" t="s">
        <v>122</v>
      </c>
      <c r="E417" s="15">
        <f t="shared" ref="E417" si="858">SUM(E414:E416)</f>
        <v>0</v>
      </c>
      <c r="F417" s="15">
        <f t="shared" ref="F417" si="859">SUM(F414:F416)</f>
        <v>0</v>
      </c>
      <c r="G417" s="15">
        <f t="shared" ref="G417" si="860">SUM(G414:G416)</f>
        <v>0</v>
      </c>
      <c r="H417" s="53"/>
      <c r="I417" s="68">
        <f t="shared" ref="I417" si="861">SUM(I414:I416)</f>
        <v>0</v>
      </c>
      <c r="J417" s="58"/>
      <c r="K417" s="57">
        <f t="shared" ref="K417" si="862">SUM(K414:K416)</f>
        <v>0</v>
      </c>
      <c r="L417" s="58"/>
      <c r="M417" s="57">
        <f t="shared" ref="M417" si="863">SUM(M414:M416)</f>
        <v>0</v>
      </c>
      <c r="N417" s="53"/>
      <c r="O417" s="183"/>
      <c r="P417" s="181"/>
      <c r="Q417" s="178"/>
    </row>
    <row r="418" spans="2:17" ht="14.4" thickBot="1" x14ac:dyDescent="0.3">
      <c r="B418" s="12">
        <f t="shared" si="846"/>
        <v>44444</v>
      </c>
      <c r="C418" s="184">
        <v>44444</v>
      </c>
      <c r="D418" s="35">
        <v>20</v>
      </c>
      <c r="E418" s="15">
        <f>SUMIFS(Histo!F:F,Histo!A:A,B418,Formules!G:G,D418)</f>
        <v>0</v>
      </c>
      <c r="F418" s="14">
        <f t="shared" ref="F418:F420" si="864">E418/(1+(D418/100))</f>
        <v>0</v>
      </c>
      <c r="G418" s="51">
        <f t="shared" ref="G418:G420" si="865">E418-F418</f>
        <v>0</v>
      </c>
      <c r="H418" s="53"/>
      <c r="I418" s="67">
        <f>SUMIFS(Histo!K:K,Histo!A:A,B418,Formules!G:G,D418,Formules!K:K,"Herbergement")</f>
        <v>0</v>
      </c>
      <c r="J418" s="53"/>
      <c r="K418" s="53">
        <f>SUMIFS(Histo!F:F,Histo!A:A,B418,Formules!G:G,D418,Formules!K:K,"Vente")+SUMIFS(Histo!L:L,Histo!A:A,B418,Formules!G:G,D418,Formules!K:K,"Herbergement")</f>
        <v>0</v>
      </c>
      <c r="L418" s="53"/>
      <c r="M418" s="53">
        <f>SUMIFS(Histo!L:L,Histo!A:A,B418,Formules!G:G,D418)</f>
        <v>0</v>
      </c>
      <c r="N418" s="53"/>
      <c r="O418" s="182">
        <f>SUMIFS(Histo!F:F,Histo!A:A,C418,Histo!E:E,$O$4)</f>
        <v>0</v>
      </c>
      <c r="P418" s="179">
        <f>SUMIFS(Histo!F:F,Histo!A:A,C418,Histo!E:E,"Cash")</f>
        <v>0</v>
      </c>
      <c r="Q418" s="176">
        <f>SUMIFS(Histo!F:F,Histo!A:A,C418,Histo!E:E,"CV")</f>
        <v>0</v>
      </c>
    </row>
    <row r="419" spans="2:17" ht="14.4" thickBot="1" x14ac:dyDescent="0.3">
      <c r="B419" s="12">
        <f t="shared" si="774"/>
        <v>44444</v>
      </c>
      <c r="C419" s="185"/>
      <c r="D419" s="35">
        <v>10</v>
      </c>
      <c r="E419" s="15">
        <f>SUMIFS(Histo!F:F,Histo!A:A,B419,Formules!G:G,D419)</f>
        <v>0</v>
      </c>
      <c r="F419" s="14">
        <f t="shared" si="864"/>
        <v>0</v>
      </c>
      <c r="G419" s="51">
        <f t="shared" si="865"/>
        <v>0</v>
      </c>
      <c r="H419" s="53"/>
      <c r="I419" s="67">
        <f>SUMIFS(Histo!K:K,Histo!A:A,B419,Formules!G:G,D419,Formules!K:K,"Herbergement")</f>
        <v>0</v>
      </c>
      <c r="J419" s="53"/>
      <c r="K419" s="53">
        <f>SUMIFS(Histo!F:F,Histo!A:A,B419,Formules!G:G,D419,Formules!K:K,"Vente")+SUMIFS(Histo!L:L,Histo!A:A,B419,Formules!G:G,D419,Formules!K:K,"Herbergement")</f>
        <v>0</v>
      </c>
      <c r="L419" s="53"/>
      <c r="M419" s="53">
        <f>SUMIFS(Histo!L:L,Histo!A:A,B419,Formules!G:G,D419)</f>
        <v>0</v>
      </c>
      <c r="N419" s="53"/>
      <c r="O419" s="183"/>
      <c r="P419" s="180"/>
      <c r="Q419" s="177"/>
    </row>
    <row r="420" spans="2:17" ht="14.4" thickBot="1" x14ac:dyDescent="0.3">
      <c r="B420" s="12">
        <f t="shared" si="849"/>
        <v>44444</v>
      </c>
      <c r="C420" s="185"/>
      <c r="D420" s="35">
        <v>5.5</v>
      </c>
      <c r="E420" s="15">
        <f>SUMIFS(Histo!F:F,Histo!A:A,B420,Formules!G:G,D420)</f>
        <v>0</v>
      </c>
      <c r="F420" s="14">
        <f t="shared" si="864"/>
        <v>0</v>
      </c>
      <c r="G420" s="51">
        <f t="shared" si="865"/>
        <v>0</v>
      </c>
      <c r="H420" s="53"/>
      <c r="I420" s="67">
        <f>SUMIFS(Histo!K:K,Histo!A:A,B420,Formules!G:G,D420,Formules!K:K,"Herbergement")</f>
        <v>0</v>
      </c>
      <c r="J420" s="53"/>
      <c r="K420" s="53">
        <f>SUMIFS(Histo!F:F,Histo!A:A,B420,Formules!G:G,D420,Formules!K:K,"Vente")+SUMIFS(Histo!L:L,Histo!A:A,B420,Formules!G:G,D420,Formules!K:K,"Herbergement")</f>
        <v>0</v>
      </c>
      <c r="L420" s="53"/>
      <c r="M420" s="53">
        <f>SUMIFS(Histo!L:L,Histo!A:A,B420,Formules!G:G,D420)</f>
        <v>0</v>
      </c>
      <c r="N420" s="53"/>
      <c r="O420" s="183"/>
      <c r="P420" s="180"/>
      <c r="Q420" s="177"/>
    </row>
    <row r="421" spans="2:17" ht="14.4" thickBot="1" x14ac:dyDescent="0.3">
      <c r="B421" s="12">
        <v>44444</v>
      </c>
      <c r="C421" s="186"/>
      <c r="D421" s="35" t="s">
        <v>122</v>
      </c>
      <c r="E421" s="15">
        <f t="shared" ref="E421" si="866">SUM(E418:E420)</f>
        <v>0</v>
      </c>
      <c r="F421" s="15">
        <f t="shared" ref="F421" si="867">SUM(F418:F420)</f>
        <v>0</v>
      </c>
      <c r="G421" s="15">
        <f t="shared" ref="G421" si="868">SUM(G418:G420)</f>
        <v>0</v>
      </c>
      <c r="H421" s="53"/>
      <c r="I421" s="68">
        <f t="shared" ref="I421" si="869">SUM(I418:I420)</f>
        <v>0</v>
      </c>
      <c r="J421" s="58"/>
      <c r="K421" s="57">
        <f t="shared" ref="K421" si="870">SUM(K418:K420)</f>
        <v>0</v>
      </c>
      <c r="L421" s="58"/>
      <c r="M421" s="57">
        <f t="shared" ref="M421" si="871">SUM(M418:M420)</f>
        <v>0</v>
      </c>
      <c r="N421" s="53"/>
      <c r="O421" s="183"/>
      <c r="P421" s="181"/>
      <c r="Q421" s="178"/>
    </row>
    <row r="422" spans="2:17" ht="14.4" thickBot="1" x14ac:dyDescent="0.3">
      <c r="B422" s="12">
        <f t="shared" si="846"/>
        <v>44445</v>
      </c>
      <c r="C422" s="184">
        <v>44445</v>
      </c>
      <c r="D422" s="35">
        <v>20</v>
      </c>
      <c r="E422" s="15">
        <f>SUMIFS(Histo!F:F,Histo!A:A,B422,Formules!G:G,D422)</f>
        <v>0</v>
      </c>
      <c r="F422" s="14">
        <f t="shared" ref="F422:F424" si="872">E422/(1+(D422/100))</f>
        <v>0</v>
      </c>
      <c r="G422" s="51">
        <f t="shared" ref="G422:G424" si="873">E422-F422</f>
        <v>0</v>
      </c>
      <c r="H422" s="53"/>
      <c r="I422" s="67">
        <f>SUMIFS(Histo!K:K,Histo!A:A,B422,Formules!G:G,D422,Formules!K:K,"Herbergement")</f>
        <v>0</v>
      </c>
      <c r="J422" s="53"/>
      <c r="K422" s="53">
        <f>SUMIFS(Histo!F:F,Histo!A:A,B422,Formules!G:G,D422,Formules!K:K,"Vente")+SUMIFS(Histo!L:L,Histo!A:A,B422,Formules!G:G,D422,Formules!K:K,"Herbergement")</f>
        <v>0</v>
      </c>
      <c r="L422" s="53"/>
      <c r="M422" s="53">
        <f>SUMIFS(Histo!L:L,Histo!A:A,B422,Formules!G:G,D422)</f>
        <v>0</v>
      </c>
      <c r="N422" s="53"/>
      <c r="O422" s="182">
        <f>SUMIFS(Histo!F:F,Histo!A:A,C422,Histo!E:E,$O$4)</f>
        <v>0</v>
      </c>
      <c r="P422" s="179">
        <f>SUMIFS(Histo!F:F,Histo!A:A,C422,Histo!E:E,"Cash")</f>
        <v>0</v>
      </c>
      <c r="Q422" s="176">
        <f>SUMIFS(Histo!F:F,Histo!A:A,C422,Histo!E:E,"CV")</f>
        <v>0</v>
      </c>
    </row>
    <row r="423" spans="2:17" ht="14.4" thickBot="1" x14ac:dyDescent="0.3">
      <c r="B423" s="12">
        <f t="shared" si="774"/>
        <v>44445</v>
      </c>
      <c r="C423" s="185"/>
      <c r="D423" s="35">
        <v>10</v>
      </c>
      <c r="E423" s="15">
        <f>SUMIFS(Histo!F:F,Histo!A:A,B423,Formules!G:G,D423)</f>
        <v>0</v>
      </c>
      <c r="F423" s="14">
        <f t="shared" si="872"/>
        <v>0</v>
      </c>
      <c r="G423" s="51">
        <f t="shared" si="873"/>
        <v>0</v>
      </c>
      <c r="H423" s="53"/>
      <c r="I423" s="67">
        <f>SUMIFS(Histo!K:K,Histo!A:A,B423,Formules!G:G,D423,Formules!K:K,"Herbergement")</f>
        <v>0</v>
      </c>
      <c r="J423" s="53"/>
      <c r="K423" s="53">
        <f>SUMIFS(Histo!F:F,Histo!A:A,B423,Formules!G:G,D423,Formules!K:K,"Vente")+SUMIFS(Histo!L:L,Histo!A:A,B423,Formules!G:G,D423,Formules!K:K,"Herbergement")</f>
        <v>0</v>
      </c>
      <c r="L423" s="53"/>
      <c r="M423" s="53">
        <f>SUMIFS(Histo!L:L,Histo!A:A,B423,Formules!G:G,D423)</f>
        <v>0</v>
      </c>
      <c r="N423" s="53"/>
      <c r="O423" s="183"/>
      <c r="P423" s="180"/>
      <c r="Q423" s="177"/>
    </row>
    <row r="424" spans="2:17" ht="14.4" thickBot="1" x14ac:dyDescent="0.3">
      <c r="B424" s="12">
        <f t="shared" si="849"/>
        <v>44445</v>
      </c>
      <c r="C424" s="185"/>
      <c r="D424" s="35">
        <v>5.5</v>
      </c>
      <c r="E424" s="15">
        <f>SUMIFS(Histo!F:F,Histo!A:A,B424,Formules!G:G,D424)</f>
        <v>0</v>
      </c>
      <c r="F424" s="14">
        <f t="shared" si="872"/>
        <v>0</v>
      </c>
      <c r="G424" s="51">
        <f t="shared" si="873"/>
        <v>0</v>
      </c>
      <c r="H424" s="53"/>
      <c r="I424" s="67">
        <f>SUMIFS(Histo!K:K,Histo!A:A,B424,Formules!G:G,D424,Formules!K:K,"Herbergement")</f>
        <v>0</v>
      </c>
      <c r="J424" s="53"/>
      <c r="K424" s="53">
        <f>SUMIFS(Histo!F:F,Histo!A:A,B424,Formules!G:G,D424,Formules!K:K,"Vente")+SUMIFS(Histo!L:L,Histo!A:A,B424,Formules!G:G,D424,Formules!K:K,"Herbergement")</f>
        <v>0</v>
      </c>
      <c r="L424" s="53"/>
      <c r="M424" s="53">
        <f>SUMIFS(Histo!L:L,Histo!A:A,B424,Formules!G:G,D424)</f>
        <v>0</v>
      </c>
      <c r="N424" s="53"/>
      <c r="O424" s="183"/>
      <c r="P424" s="180"/>
      <c r="Q424" s="177"/>
    </row>
    <row r="425" spans="2:17" ht="14.4" thickBot="1" x14ac:dyDescent="0.3">
      <c r="B425" s="12">
        <v>44445</v>
      </c>
      <c r="C425" s="186"/>
      <c r="D425" s="35" t="s">
        <v>122</v>
      </c>
      <c r="E425" s="15">
        <f t="shared" ref="E425" si="874">SUM(E422:E424)</f>
        <v>0</v>
      </c>
      <c r="F425" s="15">
        <f t="shared" ref="F425" si="875">SUM(F422:F424)</f>
        <v>0</v>
      </c>
      <c r="G425" s="15">
        <f t="shared" ref="G425" si="876">SUM(G422:G424)</f>
        <v>0</v>
      </c>
      <c r="H425" s="53"/>
      <c r="I425" s="68">
        <f t="shared" ref="I425" si="877">SUM(I422:I424)</f>
        <v>0</v>
      </c>
      <c r="J425" s="58"/>
      <c r="K425" s="57">
        <f t="shared" ref="K425" si="878">SUM(K422:K424)</f>
        <v>0</v>
      </c>
      <c r="L425" s="58"/>
      <c r="M425" s="57">
        <f t="shared" ref="M425" si="879">SUM(M422:M424)</f>
        <v>0</v>
      </c>
      <c r="N425" s="53"/>
      <c r="O425" s="183"/>
      <c r="P425" s="181"/>
      <c r="Q425" s="178"/>
    </row>
    <row r="426" spans="2:17" ht="14.4" thickBot="1" x14ac:dyDescent="0.3">
      <c r="B426" s="12">
        <f t="shared" si="846"/>
        <v>44446</v>
      </c>
      <c r="C426" s="184">
        <v>44446</v>
      </c>
      <c r="D426" s="35">
        <v>20</v>
      </c>
      <c r="E426" s="15">
        <f>SUMIFS(Histo!F:F,Histo!A:A,B426,Formules!G:G,D426)</f>
        <v>0</v>
      </c>
      <c r="F426" s="14">
        <f t="shared" ref="F426:F428" si="880">E426/(1+(D426/100))</f>
        <v>0</v>
      </c>
      <c r="G426" s="51">
        <f t="shared" ref="G426:G428" si="881">E426-F426</f>
        <v>0</v>
      </c>
      <c r="H426" s="53"/>
      <c r="I426" s="67">
        <f>SUMIFS(Histo!K:K,Histo!A:A,B426,Formules!G:G,D426,Formules!K:K,"Herbergement")</f>
        <v>0</v>
      </c>
      <c r="J426" s="53"/>
      <c r="K426" s="53">
        <f>SUMIFS(Histo!F:F,Histo!A:A,B426,Formules!G:G,D426,Formules!K:K,"Vente")+SUMIFS(Histo!L:L,Histo!A:A,B426,Formules!G:G,D426,Formules!K:K,"Herbergement")</f>
        <v>0</v>
      </c>
      <c r="L426" s="53"/>
      <c r="M426" s="53">
        <f>SUMIFS(Histo!L:L,Histo!A:A,B426,Formules!G:G,D426)</f>
        <v>0</v>
      </c>
      <c r="N426" s="53"/>
      <c r="O426" s="182">
        <f>SUMIFS(Histo!F:F,Histo!A:A,C426,Histo!E:E,$O$4)</f>
        <v>0</v>
      </c>
      <c r="P426" s="179">
        <f>SUMIFS(Histo!F:F,Histo!A:A,C426,Histo!E:E,"Cash")</f>
        <v>0</v>
      </c>
      <c r="Q426" s="176">
        <f>SUMIFS(Histo!F:F,Histo!A:A,C426,Histo!E:E,"CV")</f>
        <v>0</v>
      </c>
    </row>
    <row r="427" spans="2:17" ht="14.4" thickBot="1" x14ac:dyDescent="0.3">
      <c r="B427" s="12">
        <f t="shared" si="774"/>
        <v>44446</v>
      </c>
      <c r="C427" s="185"/>
      <c r="D427" s="35">
        <v>10</v>
      </c>
      <c r="E427" s="15">
        <f>SUMIFS(Histo!F:F,Histo!A:A,B427,Formules!G:G,D427)</f>
        <v>0</v>
      </c>
      <c r="F427" s="14">
        <f t="shared" si="880"/>
        <v>0</v>
      </c>
      <c r="G427" s="51">
        <f t="shared" si="881"/>
        <v>0</v>
      </c>
      <c r="H427" s="53"/>
      <c r="I427" s="67">
        <f>SUMIFS(Histo!K:K,Histo!A:A,B427,Formules!G:G,D427,Formules!K:K,"Herbergement")</f>
        <v>0</v>
      </c>
      <c r="J427" s="53"/>
      <c r="K427" s="53">
        <f>SUMIFS(Histo!F:F,Histo!A:A,B427,Formules!G:G,D427,Formules!K:K,"Vente")+SUMIFS(Histo!L:L,Histo!A:A,B427,Formules!G:G,D427,Formules!K:K,"Herbergement")</f>
        <v>0</v>
      </c>
      <c r="L427" s="53"/>
      <c r="M427" s="53">
        <f>SUMIFS(Histo!L:L,Histo!A:A,B427,Formules!G:G,D427)</f>
        <v>0</v>
      </c>
      <c r="N427" s="53"/>
      <c r="O427" s="183"/>
      <c r="P427" s="180"/>
      <c r="Q427" s="177"/>
    </row>
    <row r="428" spans="2:17" ht="14.4" thickBot="1" x14ac:dyDescent="0.3">
      <c r="B428" s="12">
        <f t="shared" si="849"/>
        <v>44446</v>
      </c>
      <c r="C428" s="185"/>
      <c r="D428" s="35">
        <v>5.5</v>
      </c>
      <c r="E428" s="15">
        <f>SUMIFS(Histo!F:F,Histo!A:A,B428,Formules!G:G,D428)</f>
        <v>0</v>
      </c>
      <c r="F428" s="14">
        <f t="shared" si="880"/>
        <v>0</v>
      </c>
      <c r="G428" s="51">
        <f t="shared" si="881"/>
        <v>0</v>
      </c>
      <c r="H428" s="53"/>
      <c r="I428" s="67">
        <f>SUMIFS(Histo!K:K,Histo!A:A,B428,Formules!G:G,D428,Formules!K:K,"Herbergement")</f>
        <v>0</v>
      </c>
      <c r="J428" s="53"/>
      <c r="K428" s="53">
        <f>SUMIFS(Histo!F:F,Histo!A:A,B428,Formules!G:G,D428,Formules!K:K,"Vente")+SUMIFS(Histo!L:L,Histo!A:A,B428,Formules!G:G,D428,Formules!K:K,"Herbergement")</f>
        <v>0</v>
      </c>
      <c r="L428" s="53"/>
      <c r="M428" s="53">
        <f>SUMIFS(Histo!L:L,Histo!A:A,B428,Formules!G:G,D428)</f>
        <v>0</v>
      </c>
      <c r="N428" s="53"/>
      <c r="O428" s="183"/>
      <c r="P428" s="180"/>
      <c r="Q428" s="177"/>
    </row>
    <row r="429" spans="2:17" ht="14.4" thickBot="1" x14ac:dyDescent="0.3">
      <c r="B429" s="12">
        <v>44446</v>
      </c>
      <c r="C429" s="186"/>
      <c r="D429" s="35" t="s">
        <v>122</v>
      </c>
      <c r="E429" s="15">
        <f t="shared" ref="E429" si="882">SUM(E426:E428)</f>
        <v>0</v>
      </c>
      <c r="F429" s="15">
        <f t="shared" ref="F429" si="883">SUM(F426:F428)</f>
        <v>0</v>
      </c>
      <c r="G429" s="15">
        <f t="shared" ref="G429" si="884">SUM(G426:G428)</f>
        <v>0</v>
      </c>
      <c r="H429" s="53"/>
      <c r="I429" s="68">
        <f t="shared" ref="I429" si="885">SUM(I426:I428)</f>
        <v>0</v>
      </c>
      <c r="J429" s="58"/>
      <c r="K429" s="57">
        <f t="shared" ref="K429" si="886">SUM(K426:K428)</f>
        <v>0</v>
      </c>
      <c r="L429" s="58"/>
      <c r="M429" s="57">
        <f t="shared" ref="M429" si="887">SUM(M426:M428)</f>
        <v>0</v>
      </c>
      <c r="N429" s="53"/>
      <c r="O429" s="183"/>
      <c r="P429" s="181"/>
      <c r="Q429" s="178"/>
    </row>
    <row r="430" spans="2:17" ht="14.4" thickBot="1" x14ac:dyDescent="0.3">
      <c r="B430" s="12">
        <f t="shared" si="846"/>
        <v>44447</v>
      </c>
      <c r="C430" s="184">
        <v>44447</v>
      </c>
      <c r="D430" s="35">
        <v>20</v>
      </c>
      <c r="E430" s="15">
        <f>SUMIFS(Histo!F:F,Histo!A:A,B430,Formules!G:G,D430)</f>
        <v>0</v>
      </c>
      <c r="F430" s="14">
        <f t="shared" ref="F430:F432" si="888">E430/(1+(D430/100))</f>
        <v>0</v>
      </c>
      <c r="G430" s="51">
        <f t="shared" ref="G430:G432" si="889">E430-F430</f>
        <v>0</v>
      </c>
      <c r="H430" s="53"/>
      <c r="I430" s="67">
        <f>SUMIFS(Histo!K:K,Histo!A:A,B430,Formules!G:G,D430,Formules!K:K,"Herbergement")</f>
        <v>0</v>
      </c>
      <c r="J430" s="53"/>
      <c r="K430" s="53">
        <f>SUMIFS(Histo!F:F,Histo!A:A,B430,Formules!G:G,D430,Formules!K:K,"Vente")+SUMIFS(Histo!L:L,Histo!A:A,B430,Formules!G:G,D430,Formules!K:K,"Herbergement")</f>
        <v>0</v>
      </c>
      <c r="L430" s="53"/>
      <c r="M430" s="53">
        <f>SUMIFS(Histo!L:L,Histo!A:A,B430,Formules!G:G,D430)</f>
        <v>0</v>
      </c>
      <c r="N430" s="53"/>
      <c r="O430" s="182">
        <f>SUMIFS(Histo!F:F,Histo!A:A,C430,Histo!E:E,$O$4)</f>
        <v>0</v>
      </c>
      <c r="P430" s="179">
        <f>SUMIFS(Histo!F:F,Histo!A:A,C430,Histo!E:E,"Cash")</f>
        <v>0</v>
      </c>
      <c r="Q430" s="176">
        <f>SUMIFS(Histo!F:F,Histo!A:A,C430,Histo!E:E,"CV")</f>
        <v>0</v>
      </c>
    </row>
    <row r="431" spans="2:17" ht="14.4" thickBot="1" x14ac:dyDescent="0.3">
      <c r="B431" s="12">
        <f t="shared" si="774"/>
        <v>44447</v>
      </c>
      <c r="C431" s="185"/>
      <c r="D431" s="35">
        <v>10</v>
      </c>
      <c r="E431" s="15">
        <f>SUMIFS(Histo!F:F,Histo!A:A,B431,Formules!G:G,D431)</f>
        <v>0</v>
      </c>
      <c r="F431" s="14">
        <f t="shared" si="888"/>
        <v>0</v>
      </c>
      <c r="G431" s="51">
        <f t="shared" si="889"/>
        <v>0</v>
      </c>
      <c r="H431" s="53"/>
      <c r="I431" s="67">
        <f>SUMIFS(Histo!K:K,Histo!A:A,B431,Formules!G:G,D431,Formules!K:K,"Herbergement")</f>
        <v>0</v>
      </c>
      <c r="J431" s="53"/>
      <c r="K431" s="53">
        <f>SUMIFS(Histo!F:F,Histo!A:A,B431,Formules!G:G,D431,Formules!K:K,"Vente")+SUMIFS(Histo!L:L,Histo!A:A,B431,Formules!G:G,D431,Formules!K:K,"Herbergement")</f>
        <v>0</v>
      </c>
      <c r="L431" s="53"/>
      <c r="M431" s="53">
        <f>SUMIFS(Histo!L:L,Histo!A:A,B431,Formules!G:G,D431)</f>
        <v>0</v>
      </c>
      <c r="N431" s="53"/>
      <c r="O431" s="183"/>
      <c r="P431" s="180"/>
      <c r="Q431" s="177"/>
    </row>
    <row r="432" spans="2:17" ht="14.4" thickBot="1" x14ac:dyDescent="0.3">
      <c r="B432" s="12">
        <f t="shared" si="849"/>
        <v>44447</v>
      </c>
      <c r="C432" s="185"/>
      <c r="D432" s="35">
        <v>5.5</v>
      </c>
      <c r="E432" s="15">
        <f>SUMIFS(Histo!F:F,Histo!A:A,B432,Formules!G:G,D432)</f>
        <v>0</v>
      </c>
      <c r="F432" s="14">
        <f t="shared" si="888"/>
        <v>0</v>
      </c>
      <c r="G432" s="51">
        <f t="shared" si="889"/>
        <v>0</v>
      </c>
      <c r="H432" s="53"/>
      <c r="I432" s="67">
        <f>SUMIFS(Histo!K:K,Histo!A:A,B432,Formules!G:G,D432,Formules!K:K,"Herbergement")</f>
        <v>0</v>
      </c>
      <c r="J432" s="53"/>
      <c r="K432" s="53">
        <f>SUMIFS(Histo!F:F,Histo!A:A,B432,Formules!G:G,D432,Formules!K:K,"Vente")+SUMIFS(Histo!L:L,Histo!A:A,B432,Formules!G:G,D432,Formules!K:K,"Herbergement")</f>
        <v>0</v>
      </c>
      <c r="L432" s="53"/>
      <c r="M432" s="53">
        <f>SUMIFS(Histo!L:L,Histo!A:A,B432,Formules!G:G,D432)</f>
        <v>0</v>
      </c>
      <c r="N432" s="53"/>
      <c r="O432" s="183"/>
      <c r="P432" s="180"/>
      <c r="Q432" s="177"/>
    </row>
    <row r="433" spans="2:17" ht="14.4" thickBot="1" x14ac:dyDescent="0.3">
      <c r="B433" s="12">
        <v>44447</v>
      </c>
      <c r="C433" s="186"/>
      <c r="D433" s="35" t="s">
        <v>122</v>
      </c>
      <c r="E433" s="15">
        <f t="shared" ref="E433" si="890">SUM(E430:E432)</f>
        <v>0</v>
      </c>
      <c r="F433" s="15">
        <f t="shared" ref="F433" si="891">SUM(F430:F432)</f>
        <v>0</v>
      </c>
      <c r="G433" s="15">
        <f t="shared" ref="G433" si="892">SUM(G430:G432)</f>
        <v>0</v>
      </c>
      <c r="H433" s="53"/>
      <c r="I433" s="68">
        <f t="shared" ref="I433" si="893">SUM(I430:I432)</f>
        <v>0</v>
      </c>
      <c r="J433" s="58"/>
      <c r="K433" s="57">
        <f t="shared" ref="K433" si="894">SUM(K430:K432)</f>
        <v>0</v>
      </c>
      <c r="L433" s="58"/>
      <c r="M433" s="57">
        <f t="shared" ref="M433" si="895">SUM(M430:M432)</f>
        <v>0</v>
      </c>
      <c r="N433" s="53"/>
      <c r="O433" s="183"/>
      <c r="P433" s="181"/>
      <c r="Q433" s="178"/>
    </row>
    <row r="434" spans="2:17" ht="14.4" thickBot="1" x14ac:dyDescent="0.3">
      <c r="B434" s="12">
        <f t="shared" si="846"/>
        <v>44448</v>
      </c>
      <c r="C434" s="184">
        <v>44448</v>
      </c>
      <c r="D434" s="35">
        <v>20</v>
      </c>
      <c r="E434" s="15">
        <f>SUMIFS(Histo!F:F,Histo!A:A,B434,Formules!G:G,D434)</f>
        <v>0</v>
      </c>
      <c r="F434" s="14">
        <f t="shared" ref="F434:F436" si="896">E434/(1+(D434/100))</f>
        <v>0</v>
      </c>
      <c r="G434" s="51">
        <f t="shared" ref="G434:G436" si="897">E434-F434</f>
        <v>0</v>
      </c>
      <c r="H434" s="53"/>
      <c r="I434" s="67">
        <f>SUMIFS(Histo!K:K,Histo!A:A,B434,Formules!G:G,D434,Formules!K:K,"Herbergement")</f>
        <v>0</v>
      </c>
      <c r="J434" s="53"/>
      <c r="K434" s="53">
        <f>SUMIFS(Histo!F:F,Histo!A:A,B434,Formules!G:G,D434,Formules!K:K,"Vente")+SUMIFS(Histo!L:L,Histo!A:A,B434,Formules!G:G,D434,Formules!K:K,"Herbergement")</f>
        <v>0</v>
      </c>
      <c r="L434" s="53"/>
      <c r="M434" s="53">
        <f>SUMIFS(Histo!L:L,Histo!A:A,B434,Formules!G:G,D434)</f>
        <v>0</v>
      </c>
      <c r="N434" s="53"/>
      <c r="O434" s="182">
        <f>SUMIFS(Histo!F:F,Histo!A:A,C434,Histo!E:E,$O$4)</f>
        <v>0</v>
      </c>
      <c r="P434" s="179">
        <f>SUMIFS(Histo!F:F,Histo!A:A,C434,Histo!E:E,"Cash")</f>
        <v>0</v>
      </c>
      <c r="Q434" s="176">
        <f>SUMIFS(Histo!F:F,Histo!A:A,C434,Histo!E:E,"CV")</f>
        <v>0</v>
      </c>
    </row>
    <row r="435" spans="2:17" ht="14.4" thickBot="1" x14ac:dyDescent="0.3">
      <c r="B435" s="12">
        <f t="shared" si="774"/>
        <v>44448</v>
      </c>
      <c r="C435" s="185"/>
      <c r="D435" s="35">
        <v>10</v>
      </c>
      <c r="E435" s="15">
        <f>SUMIFS(Histo!F:F,Histo!A:A,B435,Formules!G:G,D435)</f>
        <v>0</v>
      </c>
      <c r="F435" s="14">
        <f t="shared" si="896"/>
        <v>0</v>
      </c>
      <c r="G435" s="51">
        <f t="shared" si="897"/>
        <v>0</v>
      </c>
      <c r="H435" s="53"/>
      <c r="I435" s="67">
        <f>SUMIFS(Histo!K:K,Histo!A:A,B435,Formules!G:G,D435,Formules!K:K,"Herbergement")</f>
        <v>0</v>
      </c>
      <c r="J435" s="53"/>
      <c r="K435" s="53">
        <f>SUMIFS(Histo!F:F,Histo!A:A,B435,Formules!G:G,D435,Formules!K:K,"Vente")+SUMIFS(Histo!L:L,Histo!A:A,B435,Formules!G:G,D435,Formules!K:K,"Herbergement")</f>
        <v>0</v>
      </c>
      <c r="L435" s="53"/>
      <c r="M435" s="53">
        <f>SUMIFS(Histo!L:L,Histo!A:A,B435,Formules!G:G,D435)</f>
        <v>0</v>
      </c>
      <c r="N435" s="53"/>
      <c r="O435" s="183"/>
      <c r="P435" s="180"/>
      <c r="Q435" s="177"/>
    </row>
    <row r="436" spans="2:17" ht="14.4" thickBot="1" x14ac:dyDescent="0.3">
      <c r="B436" s="12">
        <f t="shared" si="849"/>
        <v>44448</v>
      </c>
      <c r="C436" s="185"/>
      <c r="D436" s="35">
        <v>5.5</v>
      </c>
      <c r="E436" s="15">
        <f>SUMIFS(Histo!F:F,Histo!A:A,B436,Formules!G:G,D436)</f>
        <v>0</v>
      </c>
      <c r="F436" s="14">
        <f t="shared" si="896"/>
        <v>0</v>
      </c>
      <c r="G436" s="51">
        <f t="shared" si="897"/>
        <v>0</v>
      </c>
      <c r="H436" s="53"/>
      <c r="I436" s="67">
        <f>SUMIFS(Histo!K:K,Histo!A:A,B436,Formules!G:G,D436,Formules!K:K,"Herbergement")</f>
        <v>0</v>
      </c>
      <c r="J436" s="53"/>
      <c r="K436" s="53">
        <f>SUMIFS(Histo!F:F,Histo!A:A,B436,Formules!G:G,D436,Formules!K:K,"Vente")+SUMIFS(Histo!L:L,Histo!A:A,B436,Formules!G:G,D436,Formules!K:K,"Herbergement")</f>
        <v>0</v>
      </c>
      <c r="L436" s="53"/>
      <c r="M436" s="53">
        <f>SUMIFS(Histo!L:L,Histo!A:A,B436,Formules!G:G,D436)</f>
        <v>0</v>
      </c>
      <c r="N436" s="53"/>
      <c r="O436" s="183"/>
      <c r="P436" s="180"/>
      <c r="Q436" s="177"/>
    </row>
    <row r="437" spans="2:17" ht="14.4" thickBot="1" x14ac:dyDescent="0.3">
      <c r="B437" s="12">
        <v>44448</v>
      </c>
      <c r="C437" s="186"/>
      <c r="D437" s="35" t="s">
        <v>122</v>
      </c>
      <c r="E437" s="15">
        <f t="shared" ref="E437" si="898">SUM(E434:E436)</f>
        <v>0</v>
      </c>
      <c r="F437" s="15">
        <f t="shared" ref="F437" si="899">SUM(F434:F436)</f>
        <v>0</v>
      </c>
      <c r="G437" s="15">
        <f t="shared" ref="G437" si="900">SUM(G434:G436)</f>
        <v>0</v>
      </c>
      <c r="H437" s="53"/>
      <c r="I437" s="68">
        <f t="shared" ref="I437" si="901">SUM(I434:I436)</f>
        <v>0</v>
      </c>
      <c r="J437" s="58"/>
      <c r="K437" s="57">
        <f t="shared" ref="K437" si="902">SUM(K434:K436)</f>
        <v>0</v>
      </c>
      <c r="L437" s="58"/>
      <c r="M437" s="57">
        <f t="shared" ref="M437" si="903">SUM(M434:M436)</f>
        <v>0</v>
      </c>
      <c r="N437" s="53"/>
      <c r="O437" s="183"/>
      <c r="P437" s="181"/>
      <c r="Q437" s="178"/>
    </row>
    <row r="438" spans="2:17" ht="14.4" thickBot="1" x14ac:dyDescent="0.3">
      <c r="B438" s="12">
        <f t="shared" ref="B438:B498" si="904">C438</f>
        <v>44449</v>
      </c>
      <c r="C438" s="184">
        <v>44449</v>
      </c>
      <c r="D438" s="35">
        <v>20</v>
      </c>
      <c r="E438" s="15">
        <f>SUMIFS(Histo!F:F,Histo!A:A,B438,Formules!G:G,D438)</f>
        <v>0</v>
      </c>
      <c r="F438" s="14">
        <f t="shared" ref="F438:F440" si="905">E438/(1+(D438/100))</f>
        <v>0</v>
      </c>
      <c r="G438" s="51">
        <f t="shared" ref="G438:G440" si="906">E438-F438</f>
        <v>0</v>
      </c>
      <c r="H438" s="53"/>
      <c r="I438" s="67">
        <f>SUMIFS(Histo!K:K,Histo!A:A,B438,Formules!G:G,D438,Formules!K:K,"Herbergement")</f>
        <v>0</v>
      </c>
      <c r="J438" s="53"/>
      <c r="K438" s="53">
        <f>SUMIFS(Histo!F:F,Histo!A:A,B438,Formules!G:G,D438,Formules!K:K,"Vente")+SUMIFS(Histo!L:L,Histo!A:A,B438,Formules!G:G,D438,Formules!K:K,"Herbergement")</f>
        <v>0</v>
      </c>
      <c r="L438" s="53"/>
      <c r="M438" s="53">
        <f>SUMIFS(Histo!L:L,Histo!A:A,B438,Formules!G:G,D438)</f>
        <v>0</v>
      </c>
      <c r="N438" s="53"/>
      <c r="O438" s="182">
        <f>SUMIFS(Histo!F:F,Histo!A:A,C438,Histo!E:E,$O$4)</f>
        <v>0</v>
      </c>
      <c r="P438" s="179">
        <f>SUMIFS(Histo!F:F,Histo!A:A,C438,Histo!E:E,"Cash")</f>
        <v>0</v>
      </c>
      <c r="Q438" s="176">
        <f>SUMIFS(Histo!F:F,Histo!A:A,C438,Histo!E:E,"CV")</f>
        <v>0</v>
      </c>
    </row>
    <row r="439" spans="2:17" ht="14.4" thickBot="1" x14ac:dyDescent="0.3">
      <c r="B439" s="12">
        <f t="shared" ref="B439:B499" si="907">C438</f>
        <v>44449</v>
      </c>
      <c r="C439" s="185"/>
      <c r="D439" s="35">
        <v>10</v>
      </c>
      <c r="E439" s="15">
        <f>SUMIFS(Histo!F:F,Histo!A:A,B439,Formules!G:G,D439)</f>
        <v>0</v>
      </c>
      <c r="F439" s="14">
        <f t="shared" si="905"/>
        <v>0</v>
      </c>
      <c r="G439" s="51">
        <f t="shared" si="906"/>
        <v>0</v>
      </c>
      <c r="H439" s="53"/>
      <c r="I439" s="67">
        <f>SUMIFS(Histo!K:K,Histo!A:A,B439,Formules!G:G,D439,Formules!K:K,"Herbergement")</f>
        <v>0</v>
      </c>
      <c r="J439" s="53"/>
      <c r="K439" s="53">
        <f>SUMIFS(Histo!F:F,Histo!A:A,B439,Formules!G:G,D439,Formules!K:K,"Vente")+SUMIFS(Histo!L:L,Histo!A:A,B439,Formules!G:G,D439,Formules!K:K,"Herbergement")</f>
        <v>0</v>
      </c>
      <c r="L439" s="53"/>
      <c r="M439" s="53">
        <f>SUMIFS(Histo!L:L,Histo!A:A,B439,Formules!G:G,D439)</f>
        <v>0</v>
      </c>
      <c r="N439" s="53"/>
      <c r="O439" s="183"/>
      <c r="P439" s="180"/>
      <c r="Q439" s="177"/>
    </row>
    <row r="440" spans="2:17" ht="14.4" thickBot="1" x14ac:dyDescent="0.3">
      <c r="B440" s="12">
        <f t="shared" ref="B440:B500" si="908">C438</f>
        <v>44449</v>
      </c>
      <c r="C440" s="185"/>
      <c r="D440" s="35">
        <v>5.5</v>
      </c>
      <c r="E440" s="15">
        <f>SUMIFS(Histo!F:F,Histo!A:A,B440,Formules!G:G,D440)</f>
        <v>0</v>
      </c>
      <c r="F440" s="14">
        <f t="shared" si="905"/>
        <v>0</v>
      </c>
      <c r="G440" s="51">
        <f t="shared" si="906"/>
        <v>0</v>
      </c>
      <c r="H440" s="53"/>
      <c r="I440" s="67">
        <f>SUMIFS(Histo!K:K,Histo!A:A,B440,Formules!G:G,D440,Formules!K:K,"Herbergement")</f>
        <v>0</v>
      </c>
      <c r="J440" s="53"/>
      <c r="K440" s="53">
        <f>SUMIFS(Histo!F:F,Histo!A:A,B440,Formules!G:G,D440,Formules!K:K,"Vente")+SUMIFS(Histo!L:L,Histo!A:A,B440,Formules!G:G,D440,Formules!K:K,"Herbergement")</f>
        <v>0</v>
      </c>
      <c r="L440" s="53"/>
      <c r="M440" s="53">
        <f>SUMIFS(Histo!L:L,Histo!A:A,B440,Formules!G:G,D440)</f>
        <v>0</v>
      </c>
      <c r="N440" s="53"/>
      <c r="O440" s="183"/>
      <c r="P440" s="180"/>
      <c r="Q440" s="177"/>
    </row>
    <row r="441" spans="2:17" ht="14.4" thickBot="1" x14ac:dyDescent="0.3">
      <c r="B441" s="12">
        <v>44449</v>
      </c>
      <c r="C441" s="186"/>
      <c r="D441" s="35" t="s">
        <v>122</v>
      </c>
      <c r="E441" s="15">
        <f t="shared" ref="E441" si="909">SUM(E438:E440)</f>
        <v>0</v>
      </c>
      <c r="F441" s="15">
        <f t="shared" ref="F441" si="910">SUM(F438:F440)</f>
        <v>0</v>
      </c>
      <c r="G441" s="15">
        <f t="shared" ref="G441" si="911">SUM(G438:G440)</f>
        <v>0</v>
      </c>
      <c r="H441" s="53"/>
      <c r="I441" s="68">
        <f t="shared" ref="I441" si="912">SUM(I438:I440)</f>
        <v>0</v>
      </c>
      <c r="J441" s="58"/>
      <c r="K441" s="57">
        <f t="shared" ref="K441" si="913">SUM(K438:K440)</f>
        <v>0</v>
      </c>
      <c r="L441" s="58"/>
      <c r="M441" s="57">
        <f t="shared" ref="M441" si="914">SUM(M438:M440)</f>
        <v>0</v>
      </c>
      <c r="N441" s="53"/>
      <c r="O441" s="183"/>
      <c r="P441" s="181"/>
      <c r="Q441" s="178"/>
    </row>
    <row r="442" spans="2:17" ht="14.4" thickBot="1" x14ac:dyDescent="0.3">
      <c r="B442" s="12">
        <f t="shared" si="904"/>
        <v>44450</v>
      </c>
      <c r="C442" s="184">
        <v>44450</v>
      </c>
      <c r="D442" s="35">
        <v>20</v>
      </c>
      <c r="E442" s="15">
        <f>SUMIFS(Histo!F:F,Histo!A:A,B442,Formules!G:G,D442)</f>
        <v>0</v>
      </c>
      <c r="F442" s="14">
        <f t="shared" ref="F442:F444" si="915">E442/(1+(D442/100))</f>
        <v>0</v>
      </c>
      <c r="G442" s="51">
        <f t="shared" ref="G442:G444" si="916">E442-F442</f>
        <v>0</v>
      </c>
      <c r="H442" s="53"/>
      <c r="I442" s="67">
        <f>SUMIFS(Histo!K:K,Histo!A:A,B442,Formules!G:G,D442,Formules!K:K,"Herbergement")</f>
        <v>0</v>
      </c>
      <c r="J442" s="53"/>
      <c r="K442" s="53">
        <f>SUMIFS(Histo!F:F,Histo!A:A,B442,Formules!G:G,D442,Formules!K:K,"Vente")+SUMIFS(Histo!L:L,Histo!A:A,B442,Formules!G:G,D442,Formules!K:K,"Herbergement")</f>
        <v>0</v>
      </c>
      <c r="L442" s="53"/>
      <c r="M442" s="53">
        <f>SUMIFS(Histo!L:L,Histo!A:A,B442,Formules!G:G,D442)</f>
        <v>0</v>
      </c>
      <c r="N442" s="53"/>
      <c r="O442" s="182">
        <f>SUMIFS(Histo!F:F,Histo!A:A,C442,Histo!E:E,$O$4)</f>
        <v>0</v>
      </c>
      <c r="P442" s="179">
        <f>SUMIFS(Histo!F:F,Histo!A:A,C442,Histo!E:E,"Cash")</f>
        <v>0</v>
      </c>
      <c r="Q442" s="176">
        <f>SUMIFS(Histo!F:F,Histo!A:A,C442,Histo!E:E,"CV")</f>
        <v>0</v>
      </c>
    </row>
    <row r="443" spans="2:17" ht="14.4" thickBot="1" x14ac:dyDescent="0.3">
      <c r="B443" s="12">
        <f t="shared" si="907"/>
        <v>44450</v>
      </c>
      <c r="C443" s="185"/>
      <c r="D443" s="35">
        <v>10</v>
      </c>
      <c r="E443" s="15">
        <f>SUMIFS(Histo!F:F,Histo!A:A,B443,Formules!G:G,D443)</f>
        <v>0</v>
      </c>
      <c r="F443" s="14">
        <f t="shared" si="915"/>
        <v>0</v>
      </c>
      <c r="G443" s="51">
        <f t="shared" si="916"/>
        <v>0</v>
      </c>
      <c r="H443" s="53"/>
      <c r="I443" s="67">
        <f>SUMIFS(Histo!K:K,Histo!A:A,B443,Formules!G:G,D443,Formules!K:K,"Herbergement")</f>
        <v>0</v>
      </c>
      <c r="J443" s="53"/>
      <c r="K443" s="53">
        <f>SUMIFS(Histo!F:F,Histo!A:A,B443,Formules!G:G,D443,Formules!K:K,"Vente")+SUMIFS(Histo!L:L,Histo!A:A,B443,Formules!G:G,D443,Formules!K:K,"Herbergement")</f>
        <v>0</v>
      </c>
      <c r="L443" s="53"/>
      <c r="M443" s="53">
        <f>SUMIFS(Histo!L:L,Histo!A:A,B443,Formules!G:G,D443)</f>
        <v>0</v>
      </c>
      <c r="N443" s="53"/>
      <c r="O443" s="183"/>
      <c r="P443" s="180"/>
      <c r="Q443" s="177"/>
    </row>
    <row r="444" spans="2:17" ht="14.4" thickBot="1" x14ac:dyDescent="0.3">
      <c r="B444" s="12">
        <f t="shared" si="908"/>
        <v>44450</v>
      </c>
      <c r="C444" s="185"/>
      <c r="D444" s="35">
        <v>5.5</v>
      </c>
      <c r="E444" s="15">
        <f>SUMIFS(Histo!F:F,Histo!A:A,B444,Formules!G:G,D444)</f>
        <v>0</v>
      </c>
      <c r="F444" s="14">
        <f t="shared" si="915"/>
        <v>0</v>
      </c>
      <c r="G444" s="51">
        <f t="shared" si="916"/>
        <v>0</v>
      </c>
      <c r="H444" s="53"/>
      <c r="I444" s="67">
        <f>SUMIFS(Histo!K:K,Histo!A:A,B444,Formules!G:G,D444,Formules!K:K,"Herbergement")</f>
        <v>0</v>
      </c>
      <c r="J444" s="53"/>
      <c r="K444" s="53">
        <f>SUMIFS(Histo!F:F,Histo!A:A,B444,Formules!G:G,D444,Formules!K:K,"Vente")+SUMIFS(Histo!L:L,Histo!A:A,B444,Formules!G:G,D444,Formules!K:K,"Herbergement")</f>
        <v>0</v>
      </c>
      <c r="L444" s="53"/>
      <c r="M444" s="53">
        <f>SUMIFS(Histo!L:L,Histo!A:A,B444,Formules!G:G,D444)</f>
        <v>0</v>
      </c>
      <c r="N444" s="53"/>
      <c r="O444" s="183"/>
      <c r="P444" s="180"/>
      <c r="Q444" s="177"/>
    </row>
    <row r="445" spans="2:17" ht="14.4" thickBot="1" x14ac:dyDescent="0.3">
      <c r="B445" s="12">
        <v>44450</v>
      </c>
      <c r="C445" s="186"/>
      <c r="D445" s="35" t="s">
        <v>122</v>
      </c>
      <c r="E445" s="15">
        <f t="shared" ref="E445" si="917">SUM(E442:E444)</f>
        <v>0</v>
      </c>
      <c r="F445" s="15">
        <f t="shared" ref="F445" si="918">SUM(F442:F444)</f>
        <v>0</v>
      </c>
      <c r="G445" s="15">
        <f t="shared" ref="G445" si="919">SUM(G442:G444)</f>
        <v>0</v>
      </c>
      <c r="H445" s="53"/>
      <c r="I445" s="68">
        <f t="shared" ref="I445" si="920">SUM(I442:I444)</f>
        <v>0</v>
      </c>
      <c r="J445" s="58"/>
      <c r="K445" s="57">
        <f t="shared" ref="K445" si="921">SUM(K442:K444)</f>
        <v>0</v>
      </c>
      <c r="L445" s="58"/>
      <c r="M445" s="57">
        <f t="shared" ref="M445" si="922">SUM(M442:M444)</f>
        <v>0</v>
      </c>
      <c r="N445" s="53"/>
      <c r="O445" s="183"/>
      <c r="P445" s="181"/>
      <c r="Q445" s="178"/>
    </row>
    <row r="446" spans="2:17" ht="14.4" thickBot="1" x14ac:dyDescent="0.3">
      <c r="B446" s="12">
        <f t="shared" si="904"/>
        <v>44451</v>
      </c>
      <c r="C446" s="184">
        <v>44451</v>
      </c>
      <c r="D446" s="35">
        <v>20</v>
      </c>
      <c r="E446" s="15">
        <f>SUMIFS(Histo!F:F,Histo!A:A,B446,Formules!G:G,D446)</f>
        <v>0</v>
      </c>
      <c r="F446" s="14">
        <f t="shared" ref="F446:F448" si="923">E446/(1+(D446/100))</f>
        <v>0</v>
      </c>
      <c r="G446" s="51">
        <f t="shared" ref="G446:G448" si="924">E446-F446</f>
        <v>0</v>
      </c>
      <c r="H446" s="53"/>
      <c r="I446" s="67">
        <f>SUMIFS(Histo!K:K,Histo!A:A,B446,Formules!G:G,D446,Formules!K:K,"Herbergement")</f>
        <v>0</v>
      </c>
      <c r="J446" s="53"/>
      <c r="K446" s="53">
        <f>SUMIFS(Histo!F:F,Histo!A:A,B446,Formules!G:G,D446,Formules!K:K,"Vente")+SUMIFS(Histo!L:L,Histo!A:A,B446,Formules!G:G,D446,Formules!K:K,"Herbergement")</f>
        <v>0</v>
      </c>
      <c r="L446" s="53"/>
      <c r="M446" s="53">
        <f>SUMIFS(Histo!L:L,Histo!A:A,B446,Formules!G:G,D446)</f>
        <v>0</v>
      </c>
      <c r="N446" s="53"/>
      <c r="O446" s="182">
        <f>SUMIFS(Histo!F:F,Histo!A:A,C446,Histo!E:E,$O$4)</f>
        <v>0</v>
      </c>
      <c r="P446" s="179">
        <f>SUMIFS(Histo!F:F,Histo!A:A,C446,Histo!E:E,"Cash")</f>
        <v>0</v>
      </c>
      <c r="Q446" s="176">
        <f>SUMIFS(Histo!F:F,Histo!A:A,C446,Histo!E:E,"CV")</f>
        <v>0</v>
      </c>
    </row>
    <row r="447" spans="2:17" ht="14.4" thickBot="1" x14ac:dyDescent="0.3">
      <c r="B447" s="12">
        <f t="shared" si="907"/>
        <v>44451</v>
      </c>
      <c r="C447" s="185"/>
      <c r="D447" s="35">
        <v>10</v>
      </c>
      <c r="E447" s="15">
        <f>SUMIFS(Histo!F:F,Histo!A:A,B447,Formules!G:G,D447)</f>
        <v>0</v>
      </c>
      <c r="F447" s="14">
        <f t="shared" si="923"/>
        <v>0</v>
      </c>
      <c r="G447" s="51">
        <f t="shared" si="924"/>
        <v>0</v>
      </c>
      <c r="H447" s="53"/>
      <c r="I447" s="67">
        <f>SUMIFS(Histo!K:K,Histo!A:A,B447,Formules!G:G,D447,Formules!K:K,"Herbergement")</f>
        <v>0</v>
      </c>
      <c r="J447" s="53"/>
      <c r="K447" s="53">
        <f>SUMIFS(Histo!F:F,Histo!A:A,B447,Formules!G:G,D447,Formules!K:K,"Vente")+SUMIFS(Histo!L:L,Histo!A:A,B447,Formules!G:G,D447,Formules!K:K,"Herbergement")</f>
        <v>0</v>
      </c>
      <c r="L447" s="53"/>
      <c r="M447" s="53">
        <f>SUMIFS(Histo!L:L,Histo!A:A,B447,Formules!G:G,D447)</f>
        <v>0</v>
      </c>
      <c r="N447" s="53"/>
      <c r="O447" s="183"/>
      <c r="P447" s="180"/>
      <c r="Q447" s="177"/>
    </row>
    <row r="448" spans="2:17" ht="14.4" thickBot="1" x14ac:dyDescent="0.3">
      <c r="B448" s="12">
        <f t="shared" si="908"/>
        <v>44451</v>
      </c>
      <c r="C448" s="185"/>
      <c r="D448" s="35">
        <v>5.5</v>
      </c>
      <c r="E448" s="15">
        <f>SUMIFS(Histo!F:F,Histo!A:A,B448,Formules!G:G,D448)</f>
        <v>0</v>
      </c>
      <c r="F448" s="14">
        <f t="shared" si="923"/>
        <v>0</v>
      </c>
      <c r="G448" s="51">
        <f t="shared" si="924"/>
        <v>0</v>
      </c>
      <c r="H448" s="53"/>
      <c r="I448" s="67">
        <f>SUMIFS(Histo!K:K,Histo!A:A,B448,Formules!G:G,D448,Formules!K:K,"Herbergement")</f>
        <v>0</v>
      </c>
      <c r="J448" s="53"/>
      <c r="K448" s="53">
        <f>SUMIFS(Histo!F:F,Histo!A:A,B448,Formules!G:G,D448,Formules!K:K,"Vente")+SUMIFS(Histo!L:L,Histo!A:A,B448,Formules!G:G,D448,Formules!K:K,"Herbergement")</f>
        <v>0</v>
      </c>
      <c r="L448" s="53"/>
      <c r="M448" s="53">
        <f>SUMIFS(Histo!L:L,Histo!A:A,B448,Formules!G:G,D448)</f>
        <v>0</v>
      </c>
      <c r="N448" s="53"/>
      <c r="O448" s="183"/>
      <c r="P448" s="180"/>
      <c r="Q448" s="177"/>
    </row>
    <row r="449" spans="2:17" ht="14.4" thickBot="1" x14ac:dyDescent="0.3">
      <c r="B449" s="12">
        <v>44451</v>
      </c>
      <c r="C449" s="186"/>
      <c r="D449" s="35" t="s">
        <v>122</v>
      </c>
      <c r="E449" s="15">
        <f t="shared" ref="E449" si="925">SUM(E446:E448)</f>
        <v>0</v>
      </c>
      <c r="F449" s="15">
        <f t="shared" ref="F449" si="926">SUM(F446:F448)</f>
        <v>0</v>
      </c>
      <c r="G449" s="15">
        <f t="shared" ref="G449" si="927">SUM(G446:G448)</f>
        <v>0</v>
      </c>
      <c r="H449" s="53"/>
      <c r="I449" s="68">
        <f t="shared" ref="I449" si="928">SUM(I446:I448)</f>
        <v>0</v>
      </c>
      <c r="J449" s="58"/>
      <c r="K449" s="57">
        <f t="shared" ref="K449" si="929">SUM(K446:K448)</f>
        <v>0</v>
      </c>
      <c r="L449" s="58"/>
      <c r="M449" s="57">
        <f t="shared" ref="M449" si="930">SUM(M446:M448)</f>
        <v>0</v>
      </c>
      <c r="N449" s="53"/>
      <c r="O449" s="183"/>
      <c r="P449" s="181"/>
      <c r="Q449" s="178"/>
    </row>
    <row r="450" spans="2:17" ht="14.4" thickBot="1" x14ac:dyDescent="0.3">
      <c r="B450" s="12">
        <f t="shared" si="904"/>
        <v>44452</v>
      </c>
      <c r="C450" s="184">
        <v>44452</v>
      </c>
      <c r="D450" s="35">
        <v>20</v>
      </c>
      <c r="E450" s="15">
        <f>SUMIFS(Histo!F:F,Histo!A:A,B450,Formules!G:G,D450)</f>
        <v>0</v>
      </c>
      <c r="F450" s="14">
        <f t="shared" ref="F450:F452" si="931">E450/(1+(D450/100))</f>
        <v>0</v>
      </c>
      <c r="G450" s="51">
        <f t="shared" ref="G450:G452" si="932">E450-F450</f>
        <v>0</v>
      </c>
      <c r="H450" s="53"/>
      <c r="I450" s="67">
        <f>SUMIFS(Histo!K:K,Histo!A:A,B450,Formules!G:G,D450,Formules!K:K,"Herbergement")</f>
        <v>0</v>
      </c>
      <c r="J450" s="53"/>
      <c r="K450" s="53">
        <f>SUMIFS(Histo!F:F,Histo!A:A,B450,Formules!G:G,D450,Formules!K:K,"Vente")+SUMIFS(Histo!L:L,Histo!A:A,B450,Formules!G:G,D450,Formules!K:K,"Herbergement")</f>
        <v>0</v>
      </c>
      <c r="L450" s="53"/>
      <c r="M450" s="53">
        <f>SUMIFS(Histo!L:L,Histo!A:A,B450,Formules!G:G,D450)</f>
        <v>0</v>
      </c>
      <c r="N450" s="53"/>
      <c r="O450" s="182">
        <f>SUMIFS(Histo!F:F,Histo!A:A,C450,Histo!E:E,$O$4)</f>
        <v>0</v>
      </c>
      <c r="P450" s="179">
        <f>SUMIFS(Histo!F:F,Histo!A:A,C450,Histo!E:E,"Cash")</f>
        <v>0</v>
      </c>
      <c r="Q450" s="176">
        <f>SUMIFS(Histo!F:F,Histo!A:A,C450,Histo!E:E,"CV")</f>
        <v>0</v>
      </c>
    </row>
    <row r="451" spans="2:17" ht="14.4" thickBot="1" x14ac:dyDescent="0.3">
      <c r="B451" s="12">
        <f t="shared" si="907"/>
        <v>44452</v>
      </c>
      <c r="C451" s="185"/>
      <c r="D451" s="35">
        <v>10</v>
      </c>
      <c r="E451" s="15">
        <f>SUMIFS(Histo!F:F,Histo!A:A,B451,Formules!G:G,D451)</f>
        <v>0</v>
      </c>
      <c r="F451" s="14">
        <f t="shared" si="931"/>
        <v>0</v>
      </c>
      <c r="G451" s="51">
        <f t="shared" si="932"/>
        <v>0</v>
      </c>
      <c r="H451" s="53"/>
      <c r="I451" s="67">
        <f>SUMIFS(Histo!K:K,Histo!A:A,B451,Formules!G:G,D451,Formules!K:K,"Herbergement")</f>
        <v>0</v>
      </c>
      <c r="J451" s="53"/>
      <c r="K451" s="53">
        <f>SUMIFS(Histo!F:F,Histo!A:A,B451,Formules!G:G,D451,Formules!K:K,"Vente")+SUMIFS(Histo!L:L,Histo!A:A,B451,Formules!G:G,D451,Formules!K:K,"Herbergement")</f>
        <v>0</v>
      </c>
      <c r="L451" s="53"/>
      <c r="M451" s="53">
        <f>SUMIFS(Histo!L:L,Histo!A:A,B451,Formules!G:G,D451)</f>
        <v>0</v>
      </c>
      <c r="N451" s="53"/>
      <c r="O451" s="183"/>
      <c r="P451" s="180"/>
      <c r="Q451" s="177"/>
    </row>
    <row r="452" spans="2:17" ht="14.4" thickBot="1" x14ac:dyDescent="0.3">
      <c r="B452" s="12">
        <f t="shared" si="908"/>
        <v>44452</v>
      </c>
      <c r="C452" s="185"/>
      <c r="D452" s="35">
        <v>5.5</v>
      </c>
      <c r="E452" s="15">
        <f>SUMIFS(Histo!F:F,Histo!A:A,B452,Formules!G:G,D452)</f>
        <v>0</v>
      </c>
      <c r="F452" s="14">
        <f t="shared" si="931"/>
        <v>0</v>
      </c>
      <c r="G452" s="51">
        <f t="shared" si="932"/>
        <v>0</v>
      </c>
      <c r="H452" s="53"/>
      <c r="I452" s="67">
        <f>SUMIFS(Histo!K:K,Histo!A:A,B452,Formules!G:G,D452,Formules!K:K,"Herbergement")</f>
        <v>0</v>
      </c>
      <c r="J452" s="53"/>
      <c r="K452" s="53">
        <f>SUMIFS(Histo!F:F,Histo!A:A,B452,Formules!G:G,D452,Formules!K:K,"Vente")+SUMIFS(Histo!L:L,Histo!A:A,B452,Formules!G:G,D452,Formules!K:K,"Herbergement")</f>
        <v>0</v>
      </c>
      <c r="L452" s="53"/>
      <c r="M452" s="53">
        <f>SUMIFS(Histo!L:L,Histo!A:A,B452,Formules!G:G,D452)</f>
        <v>0</v>
      </c>
      <c r="N452" s="53"/>
      <c r="O452" s="183"/>
      <c r="P452" s="180"/>
      <c r="Q452" s="177"/>
    </row>
    <row r="453" spans="2:17" ht="14.4" thickBot="1" x14ac:dyDescent="0.3">
      <c r="B453" s="12">
        <v>44452</v>
      </c>
      <c r="C453" s="186"/>
      <c r="D453" s="35" t="s">
        <v>122</v>
      </c>
      <c r="E453" s="15">
        <f t="shared" ref="E453" si="933">SUM(E450:E452)</f>
        <v>0</v>
      </c>
      <c r="F453" s="15">
        <f t="shared" ref="F453" si="934">SUM(F450:F452)</f>
        <v>0</v>
      </c>
      <c r="G453" s="15">
        <f t="shared" ref="G453" si="935">SUM(G450:G452)</f>
        <v>0</v>
      </c>
      <c r="H453" s="53"/>
      <c r="I453" s="68">
        <f t="shared" ref="I453" si="936">SUM(I450:I452)</f>
        <v>0</v>
      </c>
      <c r="J453" s="58"/>
      <c r="K453" s="57">
        <f t="shared" ref="K453" si="937">SUM(K450:K452)</f>
        <v>0</v>
      </c>
      <c r="L453" s="58"/>
      <c r="M453" s="57">
        <f t="shared" ref="M453" si="938">SUM(M450:M452)</f>
        <v>0</v>
      </c>
      <c r="N453" s="53"/>
      <c r="O453" s="183"/>
      <c r="P453" s="181"/>
      <c r="Q453" s="178"/>
    </row>
    <row r="454" spans="2:17" ht="14.4" thickBot="1" x14ac:dyDescent="0.3">
      <c r="B454" s="12">
        <f t="shared" si="904"/>
        <v>44453</v>
      </c>
      <c r="C454" s="184">
        <v>44453</v>
      </c>
      <c r="D454" s="35">
        <v>20</v>
      </c>
      <c r="E454" s="15">
        <f>SUMIFS(Histo!F:F,Histo!A:A,B454,Formules!G:G,D454)</f>
        <v>0</v>
      </c>
      <c r="F454" s="14">
        <f t="shared" ref="F454:F456" si="939">E454/(1+(D454/100))</f>
        <v>0</v>
      </c>
      <c r="G454" s="51">
        <f t="shared" ref="G454:G456" si="940">E454-F454</f>
        <v>0</v>
      </c>
      <c r="H454" s="53"/>
      <c r="I454" s="67">
        <f>SUMIFS(Histo!K:K,Histo!A:A,B454,Formules!G:G,D454,Formules!K:K,"Herbergement")</f>
        <v>0</v>
      </c>
      <c r="J454" s="53"/>
      <c r="K454" s="53">
        <f>SUMIFS(Histo!F:F,Histo!A:A,B454,Formules!G:G,D454,Formules!K:K,"Vente")+SUMIFS(Histo!L:L,Histo!A:A,B454,Formules!G:G,D454,Formules!K:K,"Herbergement")</f>
        <v>0</v>
      </c>
      <c r="L454" s="53"/>
      <c r="M454" s="53">
        <f>SUMIFS(Histo!L:L,Histo!A:A,B454,Formules!G:G,D454)</f>
        <v>0</v>
      </c>
      <c r="N454" s="53"/>
      <c r="O454" s="182">
        <f>SUMIFS(Histo!F:F,Histo!A:A,C454,Histo!E:E,$O$4)</f>
        <v>0</v>
      </c>
      <c r="P454" s="179">
        <f>SUMIFS(Histo!F:F,Histo!A:A,C454,Histo!E:E,"Cash")</f>
        <v>0</v>
      </c>
      <c r="Q454" s="176">
        <f>SUMIFS(Histo!F:F,Histo!A:A,C454,Histo!E:E,"CV")</f>
        <v>0</v>
      </c>
    </row>
    <row r="455" spans="2:17" ht="14.4" thickBot="1" x14ac:dyDescent="0.3">
      <c r="B455" s="12">
        <f t="shared" si="907"/>
        <v>44453</v>
      </c>
      <c r="C455" s="185"/>
      <c r="D455" s="35">
        <v>10</v>
      </c>
      <c r="E455" s="15">
        <f>SUMIFS(Histo!F:F,Histo!A:A,B455,Formules!G:G,D455)</f>
        <v>0</v>
      </c>
      <c r="F455" s="14">
        <f t="shared" si="939"/>
        <v>0</v>
      </c>
      <c r="G455" s="51">
        <f t="shared" si="940"/>
        <v>0</v>
      </c>
      <c r="H455" s="53"/>
      <c r="I455" s="67">
        <f>SUMIFS(Histo!K:K,Histo!A:A,B455,Formules!G:G,D455,Formules!K:K,"Herbergement")</f>
        <v>0</v>
      </c>
      <c r="J455" s="53"/>
      <c r="K455" s="53">
        <f>SUMIFS(Histo!F:F,Histo!A:A,B455,Formules!G:G,D455,Formules!K:K,"Vente")+SUMIFS(Histo!L:L,Histo!A:A,B455,Formules!G:G,D455,Formules!K:K,"Herbergement")</f>
        <v>0</v>
      </c>
      <c r="L455" s="53"/>
      <c r="M455" s="53">
        <f>SUMIFS(Histo!L:L,Histo!A:A,B455,Formules!G:G,D455)</f>
        <v>0</v>
      </c>
      <c r="N455" s="53"/>
      <c r="O455" s="183"/>
      <c r="P455" s="180"/>
      <c r="Q455" s="177"/>
    </row>
    <row r="456" spans="2:17" ht="14.4" thickBot="1" x14ac:dyDescent="0.3">
      <c r="B456" s="12">
        <f t="shared" si="908"/>
        <v>44453</v>
      </c>
      <c r="C456" s="185"/>
      <c r="D456" s="35">
        <v>5.5</v>
      </c>
      <c r="E456" s="15">
        <f>SUMIFS(Histo!F:F,Histo!A:A,B456,Formules!G:G,D456)</f>
        <v>0</v>
      </c>
      <c r="F456" s="14">
        <f t="shared" si="939"/>
        <v>0</v>
      </c>
      <c r="G456" s="51">
        <f t="shared" si="940"/>
        <v>0</v>
      </c>
      <c r="H456" s="53"/>
      <c r="I456" s="67">
        <f>SUMIFS(Histo!K:K,Histo!A:A,B456,Formules!G:G,D456,Formules!K:K,"Herbergement")</f>
        <v>0</v>
      </c>
      <c r="J456" s="53"/>
      <c r="K456" s="53">
        <f>SUMIFS(Histo!F:F,Histo!A:A,B456,Formules!G:G,D456,Formules!K:K,"Vente")+SUMIFS(Histo!L:L,Histo!A:A,B456,Formules!G:G,D456,Formules!K:K,"Herbergement")</f>
        <v>0</v>
      </c>
      <c r="L456" s="53"/>
      <c r="M456" s="53">
        <f>SUMIFS(Histo!L:L,Histo!A:A,B456,Formules!G:G,D456)</f>
        <v>0</v>
      </c>
      <c r="N456" s="53"/>
      <c r="O456" s="183"/>
      <c r="P456" s="180"/>
      <c r="Q456" s="177"/>
    </row>
    <row r="457" spans="2:17" ht="14.4" thickBot="1" x14ac:dyDescent="0.3">
      <c r="B457" s="12">
        <v>44453</v>
      </c>
      <c r="C457" s="186"/>
      <c r="D457" s="35" t="s">
        <v>122</v>
      </c>
      <c r="E457" s="15">
        <f t="shared" ref="E457" si="941">SUM(E454:E456)</f>
        <v>0</v>
      </c>
      <c r="F457" s="15">
        <f t="shared" ref="F457" si="942">SUM(F454:F456)</f>
        <v>0</v>
      </c>
      <c r="G457" s="15">
        <f t="shared" ref="G457" si="943">SUM(G454:G456)</f>
        <v>0</v>
      </c>
      <c r="H457" s="53"/>
      <c r="I457" s="68">
        <f t="shared" ref="I457" si="944">SUM(I454:I456)</f>
        <v>0</v>
      </c>
      <c r="J457" s="58"/>
      <c r="K457" s="57">
        <f t="shared" ref="K457" si="945">SUM(K454:K456)</f>
        <v>0</v>
      </c>
      <c r="L457" s="58"/>
      <c r="M457" s="57">
        <f t="shared" ref="M457" si="946">SUM(M454:M456)</f>
        <v>0</v>
      </c>
      <c r="N457" s="53"/>
      <c r="O457" s="183"/>
      <c r="P457" s="181"/>
      <c r="Q457" s="178"/>
    </row>
    <row r="458" spans="2:17" ht="14.4" thickBot="1" x14ac:dyDescent="0.3">
      <c r="B458" s="12">
        <f t="shared" si="904"/>
        <v>44454</v>
      </c>
      <c r="C458" s="184">
        <v>44454</v>
      </c>
      <c r="D458" s="35">
        <v>20</v>
      </c>
      <c r="E458" s="15">
        <f>SUMIFS(Histo!F:F,Histo!A:A,B458,Formules!G:G,D458)</f>
        <v>0</v>
      </c>
      <c r="F458" s="14">
        <f t="shared" ref="F458:F460" si="947">E458/(1+(D458/100))</f>
        <v>0</v>
      </c>
      <c r="G458" s="51">
        <f t="shared" ref="G458:G460" si="948">E458-F458</f>
        <v>0</v>
      </c>
      <c r="H458" s="53"/>
      <c r="I458" s="67">
        <f>SUMIFS(Histo!K:K,Histo!A:A,B458,Formules!G:G,D458,Formules!K:K,"Herbergement")</f>
        <v>0</v>
      </c>
      <c r="J458" s="53"/>
      <c r="K458" s="53">
        <f>SUMIFS(Histo!F:F,Histo!A:A,B458,Formules!G:G,D458,Formules!K:K,"Vente")+SUMIFS(Histo!L:L,Histo!A:A,B458,Formules!G:G,D458,Formules!K:K,"Herbergement")</f>
        <v>0</v>
      </c>
      <c r="L458" s="53"/>
      <c r="M458" s="53">
        <f>SUMIFS(Histo!L:L,Histo!A:A,B458,Formules!G:G,D458)</f>
        <v>0</v>
      </c>
      <c r="N458" s="53"/>
      <c r="O458" s="182">
        <f>SUMIFS(Histo!F:F,Histo!A:A,C458,Histo!E:E,$O$4)</f>
        <v>0</v>
      </c>
      <c r="P458" s="179">
        <f>SUMIFS(Histo!F:F,Histo!A:A,C458,Histo!E:E,"Cash")</f>
        <v>0</v>
      </c>
      <c r="Q458" s="176">
        <f>SUMIFS(Histo!F:F,Histo!A:A,C458,Histo!E:E,"CV")</f>
        <v>0</v>
      </c>
    </row>
    <row r="459" spans="2:17" ht="14.4" thickBot="1" x14ac:dyDescent="0.3">
      <c r="B459" s="12">
        <f t="shared" si="907"/>
        <v>44454</v>
      </c>
      <c r="C459" s="185"/>
      <c r="D459" s="35">
        <v>10</v>
      </c>
      <c r="E459" s="15">
        <f>SUMIFS(Histo!F:F,Histo!A:A,B459,Formules!G:G,D459)</f>
        <v>0</v>
      </c>
      <c r="F459" s="14">
        <f t="shared" si="947"/>
        <v>0</v>
      </c>
      <c r="G459" s="51">
        <f t="shared" si="948"/>
        <v>0</v>
      </c>
      <c r="H459" s="53"/>
      <c r="I459" s="67">
        <f>SUMIFS(Histo!K:K,Histo!A:A,B459,Formules!G:G,D459,Formules!K:K,"Herbergement")</f>
        <v>0</v>
      </c>
      <c r="J459" s="53"/>
      <c r="K459" s="53">
        <f>SUMIFS(Histo!F:F,Histo!A:A,B459,Formules!G:G,D459,Formules!K:K,"Vente")+SUMIFS(Histo!L:L,Histo!A:A,B459,Formules!G:G,D459,Formules!K:K,"Herbergement")</f>
        <v>0</v>
      </c>
      <c r="L459" s="53"/>
      <c r="M459" s="53">
        <f>SUMIFS(Histo!L:L,Histo!A:A,B459,Formules!G:G,D459)</f>
        <v>0</v>
      </c>
      <c r="N459" s="53"/>
      <c r="O459" s="183"/>
      <c r="P459" s="180"/>
      <c r="Q459" s="177"/>
    </row>
    <row r="460" spans="2:17" ht="14.4" thickBot="1" x14ac:dyDescent="0.3">
      <c r="B460" s="12">
        <f t="shared" si="908"/>
        <v>44454</v>
      </c>
      <c r="C460" s="185"/>
      <c r="D460" s="35">
        <v>5.5</v>
      </c>
      <c r="E460" s="15">
        <f>SUMIFS(Histo!F:F,Histo!A:A,B460,Formules!G:G,D460)</f>
        <v>0</v>
      </c>
      <c r="F460" s="14">
        <f t="shared" si="947"/>
        <v>0</v>
      </c>
      <c r="G460" s="51">
        <f t="shared" si="948"/>
        <v>0</v>
      </c>
      <c r="H460" s="53"/>
      <c r="I460" s="67">
        <f>SUMIFS(Histo!K:K,Histo!A:A,B460,Formules!G:G,D460,Formules!K:K,"Herbergement")</f>
        <v>0</v>
      </c>
      <c r="J460" s="53"/>
      <c r="K460" s="53">
        <f>SUMIFS(Histo!F:F,Histo!A:A,B460,Formules!G:G,D460,Formules!K:K,"Vente")+SUMIFS(Histo!L:L,Histo!A:A,B460,Formules!G:G,D460,Formules!K:K,"Herbergement")</f>
        <v>0</v>
      </c>
      <c r="L460" s="53"/>
      <c r="M460" s="53">
        <f>SUMIFS(Histo!L:L,Histo!A:A,B460,Formules!G:G,D460)</f>
        <v>0</v>
      </c>
      <c r="N460" s="53"/>
      <c r="O460" s="183"/>
      <c r="P460" s="180"/>
      <c r="Q460" s="177"/>
    </row>
    <row r="461" spans="2:17" ht="14.4" thickBot="1" x14ac:dyDescent="0.3">
      <c r="B461" s="12">
        <v>44454</v>
      </c>
      <c r="C461" s="186"/>
      <c r="D461" s="35" t="s">
        <v>122</v>
      </c>
      <c r="E461" s="15">
        <f t="shared" ref="E461" si="949">SUM(E458:E460)</f>
        <v>0</v>
      </c>
      <c r="F461" s="15">
        <f t="shared" ref="F461" si="950">SUM(F458:F460)</f>
        <v>0</v>
      </c>
      <c r="G461" s="15">
        <f t="shared" ref="G461" si="951">SUM(G458:G460)</f>
        <v>0</v>
      </c>
      <c r="H461" s="53"/>
      <c r="I461" s="68">
        <f t="shared" ref="I461" si="952">SUM(I458:I460)</f>
        <v>0</v>
      </c>
      <c r="J461" s="58"/>
      <c r="K461" s="57">
        <f t="shared" ref="K461" si="953">SUM(K458:K460)</f>
        <v>0</v>
      </c>
      <c r="L461" s="58"/>
      <c r="M461" s="57">
        <f t="shared" ref="M461" si="954">SUM(M458:M460)</f>
        <v>0</v>
      </c>
      <c r="N461" s="53"/>
      <c r="O461" s="183"/>
      <c r="P461" s="181"/>
      <c r="Q461" s="178"/>
    </row>
    <row r="462" spans="2:17" ht="14.4" thickBot="1" x14ac:dyDescent="0.3">
      <c r="B462" s="12">
        <f t="shared" si="904"/>
        <v>44455</v>
      </c>
      <c r="C462" s="184">
        <v>44455</v>
      </c>
      <c r="D462" s="35">
        <v>20</v>
      </c>
      <c r="E462" s="15">
        <f>SUMIFS(Histo!F:F,Histo!A:A,B462,Formules!G:G,D462)</f>
        <v>0</v>
      </c>
      <c r="F462" s="14">
        <f t="shared" ref="F462:F464" si="955">E462/(1+(D462/100))</f>
        <v>0</v>
      </c>
      <c r="G462" s="51">
        <f t="shared" ref="G462:G464" si="956">E462-F462</f>
        <v>0</v>
      </c>
      <c r="H462" s="53"/>
      <c r="I462" s="67">
        <f>SUMIFS(Histo!K:K,Histo!A:A,B462,Formules!G:G,D462,Formules!K:K,"Herbergement")</f>
        <v>0</v>
      </c>
      <c r="J462" s="53"/>
      <c r="K462" s="53">
        <f>SUMIFS(Histo!F:F,Histo!A:A,B462,Formules!G:G,D462,Formules!K:K,"Vente")+SUMIFS(Histo!L:L,Histo!A:A,B462,Formules!G:G,D462,Formules!K:K,"Herbergement")</f>
        <v>0</v>
      </c>
      <c r="L462" s="53"/>
      <c r="M462" s="53">
        <f>SUMIFS(Histo!L:L,Histo!A:A,B462,Formules!G:G,D462)</f>
        <v>0</v>
      </c>
      <c r="N462" s="53"/>
      <c r="O462" s="182">
        <f>SUMIFS(Histo!F:F,Histo!A:A,C462,Histo!E:E,$O$4)</f>
        <v>0</v>
      </c>
      <c r="P462" s="179">
        <f>SUMIFS(Histo!F:F,Histo!A:A,C462,Histo!E:E,"Cash")</f>
        <v>0</v>
      </c>
      <c r="Q462" s="176">
        <f>SUMIFS(Histo!F:F,Histo!A:A,C462,Histo!E:E,"CV")</f>
        <v>0</v>
      </c>
    </row>
    <row r="463" spans="2:17" ht="14.4" thickBot="1" x14ac:dyDescent="0.3">
      <c r="B463" s="12">
        <f t="shared" si="907"/>
        <v>44455</v>
      </c>
      <c r="C463" s="185"/>
      <c r="D463" s="35">
        <v>10</v>
      </c>
      <c r="E463" s="15">
        <f>SUMIFS(Histo!F:F,Histo!A:A,B463,Formules!G:G,D463)</f>
        <v>0</v>
      </c>
      <c r="F463" s="14">
        <f t="shared" si="955"/>
        <v>0</v>
      </c>
      <c r="G463" s="51">
        <f t="shared" si="956"/>
        <v>0</v>
      </c>
      <c r="H463" s="53"/>
      <c r="I463" s="67">
        <f>SUMIFS(Histo!K:K,Histo!A:A,B463,Formules!G:G,D463,Formules!K:K,"Herbergement")</f>
        <v>0</v>
      </c>
      <c r="J463" s="53"/>
      <c r="K463" s="53">
        <f>SUMIFS(Histo!F:F,Histo!A:A,B463,Formules!G:G,D463,Formules!K:K,"Vente")+SUMIFS(Histo!L:L,Histo!A:A,B463,Formules!G:G,D463,Formules!K:K,"Herbergement")</f>
        <v>0</v>
      </c>
      <c r="L463" s="53"/>
      <c r="M463" s="53">
        <f>SUMIFS(Histo!L:L,Histo!A:A,B463,Formules!G:G,D463)</f>
        <v>0</v>
      </c>
      <c r="N463" s="53"/>
      <c r="O463" s="183"/>
      <c r="P463" s="180"/>
      <c r="Q463" s="177"/>
    </row>
    <row r="464" spans="2:17" ht="14.4" thickBot="1" x14ac:dyDescent="0.3">
      <c r="B464" s="12">
        <f t="shared" si="908"/>
        <v>44455</v>
      </c>
      <c r="C464" s="185"/>
      <c r="D464" s="35">
        <v>5.5</v>
      </c>
      <c r="E464" s="15">
        <f>SUMIFS(Histo!F:F,Histo!A:A,B464,Formules!G:G,D464)</f>
        <v>0</v>
      </c>
      <c r="F464" s="14">
        <f t="shared" si="955"/>
        <v>0</v>
      </c>
      <c r="G464" s="51">
        <f t="shared" si="956"/>
        <v>0</v>
      </c>
      <c r="H464" s="53"/>
      <c r="I464" s="67">
        <f>SUMIFS(Histo!K:K,Histo!A:A,B464,Formules!G:G,D464,Formules!K:K,"Herbergement")</f>
        <v>0</v>
      </c>
      <c r="J464" s="53"/>
      <c r="K464" s="53">
        <f>SUMIFS(Histo!F:F,Histo!A:A,B464,Formules!G:G,D464,Formules!K:K,"Vente")+SUMIFS(Histo!L:L,Histo!A:A,B464,Formules!G:G,D464,Formules!K:K,"Herbergement")</f>
        <v>0</v>
      </c>
      <c r="L464" s="53"/>
      <c r="M464" s="53">
        <f>SUMIFS(Histo!L:L,Histo!A:A,B464,Formules!G:G,D464)</f>
        <v>0</v>
      </c>
      <c r="N464" s="53"/>
      <c r="O464" s="183"/>
      <c r="P464" s="180"/>
      <c r="Q464" s="177"/>
    </row>
    <row r="465" spans="2:17" ht="14.4" thickBot="1" x14ac:dyDescent="0.3">
      <c r="B465" s="12">
        <v>44455</v>
      </c>
      <c r="C465" s="186"/>
      <c r="D465" s="35" t="s">
        <v>122</v>
      </c>
      <c r="E465" s="15">
        <f t="shared" ref="E465" si="957">SUM(E462:E464)</f>
        <v>0</v>
      </c>
      <c r="F465" s="15">
        <f t="shared" ref="F465" si="958">SUM(F462:F464)</f>
        <v>0</v>
      </c>
      <c r="G465" s="15">
        <f t="shared" ref="G465" si="959">SUM(G462:G464)</f>
        <v>0</v>
      </c>
      <c r="H465" s="53"/>
      <c r="I465" s="68">
        <f t="shared" ref="I465" si="960">SUM(I462:I464)</f>
        <v>0</v>
      </c>
      <c r="J465" s="58"/>
      <c r="K465" s="57">
        <f t="shared" ref="K465" si="961">SUM(K462:K464)</f>
        <v>0</v>
      </c>
      <c r="L465" s="58"/>
      <c r="M465" s="57">
        <f t="shared" ref="M465" si="962">SUM(M462:M464)</f>
        <v>0</v>
      </c>
      <c r="N465" s="53"/>
      <c r="O465" s="183"/>
      <c r="P465" s="181"/>
      <c r="Q465" s="178"/>
    </row>
    <row r="466" spans="2:17" ht="14.4" thickBot="1" x14ac:dyDescent="0.3">
      <c r="B466" s="12">
        <f t="shared" si="904"/>
        <v>44456</v>
      </c>
      <c r="C466" s="184">
        <v>44456</v>
      </c>
      <c r="D466" s="35">
        <v>20</v>
      </c>
      <c r="E466" s="15">
        <f>SUMIFS(Histo!F:F,Histo!A:A,B466,Formules!G:G,D466)</f>
        <v>0</v>
      </c>
      <c r="F466" s="14">
        <f t="shared" ref="F466:F468" si="963">E466/(1+(D466/100))</f>
        <v>0</v>
      </c>
      <c r="G466" s="51">
        <f t="shared" ref="G466:G468" si="964">E466-F466</f>
        <v>0</v>
      </c>
      <c r="H466" s="53"/>
      <c r="I466" s="67">
        <f>SUMIFS(Histo!K:K,Histo!A:A,B466,Formules!G:G,D466,Formules!K:K,"Herbergement")</f>
        <v>0</v>
      </c>
      <c r="J466" s="53"/>
      <c r="K466" s="53">
        <f>SUMIFS(Histo!F:F,Histo!A:A,B466,Formules!G:G,D466,Formules!K:K,"Vente")+SUMIFS(Histo!L:L,Histo!A:A,B466,Formules!G:G,D466,Formules!K:K,"Herbergement")</f>
        <v>0</v>
      </c>
      <c r="L466" s="53"/>
      <c r="M466" s="53">
        <f>SUMIFS(Histo!L:L,Histo!A:A,B466,Formules!G:G,D466)</f>
        <v>0</v>
      </c>
      <c r="N466" s="53"/>
      <c r="O466" s="182">
        <f>SUMIFS(Histo!F:F,Histo!A:A,C466,Histo!E:E,$O$4)</f>
        <v>0</v>
      </c>
      <c r="P466" s="179">
        <f>SUMIFS(Histo!F:F,Histo!A:A,C466,Histo!E:E,"Cash")</f>
        <v>0</v>
      </c>
      <c r="Q466" s="176">
        <f>SUMIFS(Histo!F:F,Histo!A:A,C466,Histo!E:E,"CV")</f>
        <v>0</v>
      </c>
    </row>
    <row r="467" spans="2:17" ht="14.4" thickBot="1" x14ac:dyDescent="0.3">
      <c r="B467" s="12">
        <f t="shared" si="907"/>
        <v>44456</v>
      </c>
      <c r="C467" s="185"/>
      <c r="D467" s="35">
        <v>10</v>
      </c>
      <c r="E467" s="15">
        <f>SUMIFS(Histo!F:F,Histo!A:A,B467,Formules!G:G,D467)</f>
        <v>0</v>
      </c>
      <c r="F467" s="14">
        <f t="shared" si="963"/>
        <v>0</v>
      </c>
      <c r="G467" s="51">
        <f t="shared" si="964"/>
        <v>0</v>
      </c>
      <c r="H467" s="53"/>
      <c r="I467" s="67">
        <f>SUMIFS(Histo!K:K,Histo!A:A,B467,Formules!G:G,D467,Formules!K:K,"Herbergement")</f>
        <v>0</v>
      </c>
      <c r="J467" s="53"/>
      <c r="K467" s="53">
        <f>SUMIFS(Histo!F:F,Histo!A:A,B467,Formules!G:G,D467,Formules!K:K,"Vente")+SUMIFS(Histo!L:L,Histo!A:A,B467,Formules!G:G,D467,Formules!K:K,"Herbergement")</f>
        <v>0</v>
      </c>
      <c r="L467" s="53"/>
      <c r="M467" s="53">
        <f>SUMIFS(Histo!L:L,Histo!A:A,B467,Formules!G:G,D467)</f>
        <v>0</v>
      </c>
      <c r="N467" s="53"/>
      <c r="O467" s="183"/>
      <c r="P467" s="180"/>
      <c r="Q467" s="177"/>
    </row>
    <row r="468" spans="2:17" ht="14.4" thickBot="1" x14ac:dyDescent="0.3">
      <c r="B468" s="12">
        <f t="shared" si="908"/>
        <v>44456</v>
      </c>
      <c r="C468" s="185"/>
      <c r="D468" s="35">
        <v>5.5</v>
      </c>
      <c r="E468" s="15">
        <f>SUMIFS(Histo!F:F,Histo!A:A,B468,Formules!G:G,D468)</f>
        <v>0</v>
      </c>
      <c r="F468" s="14">
        <f t="shared" si="963"/>
        <v>0</v>
      </c>
      <c r="G468" s="51">
        <f t="shared" si="964"/>
        <v>0</v>
      </c>
      <c r="H468" s="53"/>
      <c r="I468" s="67">
        <f>SUMIFS(Histo!K:K,Histo!A:A,B468,Formules!G:G,D468,Formules!K:K,"Herbergement")</f>
        <v>0</v>
      </c>
      <c r="J468" s="53"/>
      <c r="K468" s="53">
        <f>SUMIFS(Histo!F:F,Histo!A:A,B468,Formules!G:G,D468,Formules!K:K,"Vente")+SUMIFS(Histo!L:L,Histo!A:A,B468,Formules!G:G,D468,Formules!K:K,"Herbergement")</f>
        <v>0</v>
      </c>
      <c r="L468" s="53"/>
      <c r="M468" s="53">
        <f>SUMIFS(Histo!L:L,Histo!A:A,B468,Formules!G:G,D468)</f>
        <v>0</v>
      </c>
      <c r="N468" s="53"/>
      <c r="O468" s="183"/>
      <c r="P468" s="180"/>
      <c r="Q468" s="177"/>
    </row>
    <row r="469" spans="2:17" ht="14.4" thickBot="1" x14ac:dyDescent="0.3">
      <c r="B469" s="12">
        <v>44456</v>
      </c>
      <c r="C469" s="186"/>
      <c r="D469" s="35" t="s">
        <v>122</v>
      </c>
      <c r="E469" s="15">
        <f t="shared" ref="E469" si="965">SUM(E466:E468)</f>
        <v>0</v>
      </c>
      <c r="F469" s="15">
        <f t="shared" ref="F469" si="966">SUM(F466:F468)</f>
        <v>0</v>
      </c>
      <c r="G469" s="15">
        <f t="shared" ref="G469" si="967">SUM(G466:G468)</f>
        <v>0</v>
      </c>
      <c r="H469" s="53"/>
      <c r="I469" s="68">
        <f t="shared" ref="I469" si="968">SUM(I466:I468)</f>
        <v>0</v>
      </c>
      <c r="J469" s="58"/>
      <c r="K469" s="57">
        <f t="shared" ref="K469" si="969">SUM(K466:K468)</f>
        <v>0</v>
      </c>
      <c r="L469" s="58"/>
      <c r="M469" s="57">
        <f t="shared" ref="M469" si="970">SUM(M466:M468)</f>
        <v>0</v>
      </c>
      <c r="N469" s="53"/>
      <c r="O469" s="183"/>
      <c r="P469" s="181"/>
      <c r="Q469" s="178"/>
    </row>
    <row r="470" spans="2:17" ht="14.4" thickBot="1" x14ac:dyDescent="0.3">
      <c r="B470" s="12">
        <f t="shared" si="904"/>
        <v>44457</v>
      </c>
      <c r="C470" s="184">
        <v>44457</v>
      </c>
      <c r="D470" s="35">
        <v>20</v>
      </c>
      <c r="E470" s="15">
        <f>SUMIFS(Histo!F:F,Histo!A:A,B470,Formules!G:G,D470)</f>
        <v>0</v>
      </c>
      <c r="F470" s="14">
        <f t="shared" ref="F470:F472" si="971">E470/(1+(D470/100))</f>
        <v>0</v>
      </c>
      <c r="G470" s="51">
        <f t="shared" ref="G470:G472" si="972">E470-F470</f>
        <v>0</v>
      </c>
      <c r="H470" s="53"/>
      <c r="I470" s="67">
        <f>SUMIFS(Histo!K:K,Histo!A:A,B470,Formules!G:G,D470,Formules!K:K,"Herbergement")</f>
        <v>0</v>
      </c>
      <c r="J470" s="53"/>
      <c r="K470" s="53">
        <f>SUMIFS(Histo!F:F,Histo!A:A,B470,Formules!G:G,D470,Formules!K:K,"Vente")+SUMIFS(Histo!L:L,Histo!A:A,B470,Formules!G:G,D470,Formules!K:K,"Herbergement")</f>
        <v>0</v>
      </c>
      <c r="L470" s="53"/>
      <c r="M470" s="53">
        <f>SUMIFS(Histo!L:L,Histo!A:A,B470,Formules!G:G,D470)</f>
        <v>0</v>
      </c>
      <c r="N470" s="53"/>
      <c r="O470" s="182">
        <f>SUMIFS(Histo!F:F,Histo!A:A,C470,Histo!E:E,$O$4)</f>
        <v>0</v>
      </c>
      <c r="P470" s="179">
        <f>SUMIFS(Histo!F:F,Histo!A:A,C470,Histo!E:E,"Cash")</f>
        <v>0</v>
      </c>
      <c r="Q470" s="176">
        <f>SUMIFS(Histo!F:F,Histo!A:A,C470,Histo!E:E,"CV")</f>
        <v>0</v>
      </c>
    </row>
    <row r="471" spans="2:17" ht="14.4" thickBot="1" x14ac:dyDescent="0.3">
      <c r="B471" s="12">
        <f t="shared" si="907"/>
        <v>44457</v>
      </c>
      <c r="C471" s="185"/>
      <c r="D471" s="35">
        <v>10</v>
      </c>
      <c r="E471" s="15">
        <f>SUMIFS(Histo!F:F,Histo!A:A,B471,Formules!G:G,D471)</f>
        <v>0</v>
      </c>
      <c r="F471" s="14">
        <f t="shared" si="971"/>
        <v>0</v>
      </c>
      <c r="G471" s="51">
        <f t="shared" si="972"/>
        <v>0</v>
      </c>
      <c r="H471" s="53"/>
      <c r="I471" s="67">
        <f>SUMIFS(Histo!K:K,Histo!A:A,B471,Formules!G:G,D471,Formules!K:K,"Herbergement")</f>
        <v>0</v>
      </c>
      <c r="J471" s="53"/>
      <c r="K471" s="53">
        <f>SUMIFS(Histo!F:F,Histo!A:A,B471,Formules!G:G,D471,Formules!K:K,"Vente")+SUMIFS(Histo!L:L,Histo!A:A,B471,Formules!G:G,D471,Formules!K:K,"Herbergement")</f>
        <v>0</v>
      </c>
      <c r="L471" s="53"/>
      <c r="M471" s="53">
        <f>SUMIFS(Histo!L:L,Histo!A:A,B471,Formules!G:G,D471)</f>
        <v>0</v>
      </c>
      <c r="N471" s="53"/>
      <c r="O471" s="183"/>
      <c r="P471" s="180"/>
      <c r="Q471" s="177"/>
    </row>
    <row r="472" spans="2:17" ht="14.4" thickBot="1" x14ac:dyDescent="0.3">
      <c r="B472" s="12">
        <f t="shared" si="908"/>
        <v>44457</v>
      </c>
      <c r="C472" s="185"/>
      <c r="D472" s="35">
        <v>5.5</v>
      </c>
      <c r="E472" s="15">
        <f>SUMIFS(Histo!F:F,Histo!A:A,B472,Formules!G:G,D472)</f>
        <v>0</v>
      </c>
      <c r="F472" s="14">
        <f t="shared" si="971"/>
        <v>0</v>
      </c>
      <c r="G472" s="51">
        <f t="shared" si="972"/>
        <v>0</v>
      </c>
      <c r="H472" s="53"/>
      <c r="I472" s="67">
        <f>SUMIFS(Histo!K:K,Histo!A:A,B472,Formules!G:G,D472,Formules!K:K,"Herbergement")</f>
        <v>0</v>
      </c>
      <c r="J472" s="53"/>
      <c r="K472" s="53">
        <f>SUMIFS(Histo!F:F,Histo!A:A,B472,Formules!G:G,D472,Formules!K:K,"Vente")+SUMIFS(Histo!L:L,Histo!A:A,B472,Formules!G:G,D472,Formules!K:K,"Herbergement")</f>
        <v>0</v>
      </c>
      <c r="L472" s="53"/>
      <c r="M472" s="53">
        <f>SUMIFS(Histo!L:L,Histo!A:A,B472,Formules!G:G,D472)</f>
        <v>0</v>
      </c>
      <c r="N472" s="53"/>
      <c r="O472" s="183"/>
      <c r="P472" s="180"/>
      <c r="Q472" s="177"/>
    </row>
    <row r="473" spans="2:17" ht="14.4" thickBot="1" x14ac:dyDescent="0.3">
      <c r="B473" s="12">
        <v>44457</v>
      </c>
      <c r="C473" s="186"/>
      <c r="D473" s="35" t="s">
        <v>122</v>
      </c>
      <c r="E473" s="15">
        <f t="shared" ref="E473" si="973">SUM(E470:E472)</f>
        <v>0</v>
      </c>
      <c r="F473" s="15">
        <f t="shared" ref="F473" si="974">SUM(F470:F472)</f>
        <v>0</v>
      </c>
      <c r="G473" s="15">
        <f t="shared" ref="G473" si="975">SUM(G470:G472)</f>
        <v>0</v>
      </c>
      <c r="H473" s="53"/>
      <c r="I473" s="68">
        <f t="shared" ref="I473" si="976">SUM(I470:I472)</f>
        <v>0</v>
      </c>
      <c r="J473" s="58"/>
      <c r="K473" s="57">
        <f t="shared" ref="K473" si="977">SUM(K470:K472)</f>
        <v>0</v>
      </c>
      <c r="L473" s="58"/>
      <c r="M473" s="57">
        <f t="shared" ref="M473" si="978">SUM(M470:M472)</f>
        <v>0</v>
      </c>
      <c r="N473" s="53"/>
      <c r="O473" s="183"/>
      <c r="P473" s="181"/>
      <c r="Q473" s="178"/>
    </row>
    <row r="474" spans="2:17" ht="14.4" thickBot="1" x14ac:dyDescent="0.3">
      <c r="B474" s="12">
        <f t="shared" si="904"/>
        <v>44458</v>
      </c>
      <c r="C474" s="184">
        <v>44458</v>
      </c>
      <c r="D474" s="35">
        <v>20</v>
      </c>
      <c r="E474" s="15">
        <f>SUMIFS(Histo!F:F,Histo!A:A,B474,Formules!G:G,D474)</f>
        <v>0</v>
      </c>
      <c r="F474" s="14">
        <f t="shared" ref="F474:F476" si="979">E474/(1+(D474/100))</f>
        <v>0</v>
      </c>
      <c r="G474" s="51">
        <f t="shared" ref="G474:G476" si="980">E474-F474</f>
        <v>0</v>
      </c>
      <c r="H474" s="53"/>
      <c r="I474" s="67">
        <f>SUMIFS(Histo!K:K,Histo!A:A,B474,Formules!G:G,D474,Formules!K:K,"Herbergement")</f>
        <v>0</v>
      </c>
      <c r="J474" s="53"/>
      <c r="K474" s="53">
        <f>SUMIFS(Histo!F:F,Histo!A:A,B474,Formules!G:G,D474,Formules!K:K,"Vente")+SUMIFS(Histo!L:L,Histo!A:A,B474,Formules!G:G,D474,Formules!K:K,"Herbergement")</f>
        <v>0</v>
      </c>
      <c r="L474" s="53"/>
      <c r="M474" s="53">
        <f>SUMIFS(Histo!L:L,Histo!A:A,B474,Formules!G:G,D474)</f>
        <v>0</v>
      </c>
      <c r="N474" s="53"/>
      <c r="O474" s="182">
        <f>SUMIFS(Histo!F:F,Histo!A:A,C474,Histo!E:E,$O$4)</f>
        <v>0</v>
      </c>
      <c r="P474" s="179">
        <f>SUMIFS(Histo!F:F,Histo!A:A,C474,Histo!E:E,"Cash")</f>
        <v>0</v>
      </c>
      <c r="Q474" s="176">
        <f>SUMIFS(Histo!F:F,Histo!A:A,C474,Histo!E:E,"CV")</f>
        <v>0</v>
      </c>
    </row>
    <row r="475" spans="2:17" ht="14.4" thickBot="1" x14ac:dyDescent="0.3">
      <c r="B475" s="12">
        <f t="shared" si="907"/>
        <v>44458</v>
      </c>
      <c r="C475" s="185"/>
      <c r="D475" s="35">
        <v>10</v>
      </c>
      <c r="E475" s="15">
        <f>SUMIFS(Histo!F:F,Histo!A:A,B475,Formules!G:G,D475)</f>
        <v>0</v>
      </c>
      <c r="F475" s="14">
        <f t="shared" si="979"/>
        <v>0</v>
      </c>
      <c r="G475" s="51">
        <f t="shared" si="980"/>
        <v>0</v>
      </c>
      <c r="H475" s="53"/>
      <c r="I475" s="67">
        <f>SUMIFS(Histo!K:K,Histo!A:A,B475,Formules!G:G,D475,Formules!K:K,"Herbergement")</f>
        <v>0</v>
      </c>
      <c r="J475" s="53"/>
      <c r="K475" s="53">
        <f>SUMIFS(Histo!F:F,Histo!A:A,B475,Formules!G:G,D475,Formules!K:K,"Vente")+SUMIFS(Histo!L:L,Histo!A:A,B475,Formules!G:G,D475,Formules!K:K,"Herbergement")</f>
        <v>0</v>
      </c>
      <c r="L475" s="53"/>
      <c r="M475" s="53">
        <f>SUMIFS(Histo!L:L,Histo!A:A,B475,Formules!G:G,D475)</f>
        <v>0</v>
      </c>
      <c r="N475" s="53"/>
      <c r="O475" s="183"/>
      <c r="P475" s="180"/>
      <c r="Q475" s="177"/>
    </row>
    <row r="476" spans="2:17" ht="14.4" thickBot="1" x14ac:dyDescent="0.3">
      <c r="B476" s="12">
        <f t="shared" si="908"/>
        <v>44458</v>
      </c>
      <c r="C476" s="185"/>
      <c r="D476" s="35">
        <v>5.5</v>
      </c>
      <c r="E476" s="15">
        <f>SUMIFS(Histo!F:F,Histo!A:A,B476,Formules!G:G,D476)</f>
        <v>0</v>
      </c>
      <c r="F476" s="14">
        <f t="shared" si="979"/>
        <v>0</v>
      </c>
      <c r="G476" s="51">
        <f t="shared" si="980"/>
        <v>0</v>
      </c>
      <c r="H476" s="53"/>
      <c r="I476" s="67">
        <f>SUMIFS(Histo!K:K,Histo!A:A,B476,Formules!G:G,D476,Formules!K:K,"Herbergement")</f>
        <v>0</v>
      </c>
      <c r="J476" s="53"/>
      <c r="K476" s="53">
        <f>SUMIFS(Histo!F:F,Histo!A:A,B476,Formules!G:G,D476,Formules!K:K,"Vente")+SUMIFS(Histo!L:L,Histo!A:A,B476,Formules!G:G,D476,Formules!K:K,"Herbergement")</f>
        <v>0</v>
      </c>
      <c r="L476" s="53"/>
      <c r="M476" s="53">
        <f>SUMIFS(Histo!L:L,Histo!A:A,B476,Formules!G:G,D476)</f>
        <v>0</v>
      </c>
      <c r="N476" s="53"/>
      <c r="O476" s="183"/>
      <c r="P476" s="180"/>
      <c r="Q476" s="177"/>
    </row>
    <row r="477" spans="2:17" ht="14.4" thickBot="1" x14ac:dyDescent="0.3">
      <c r="B477" s="12">
        <v>44458</v>
      </c>
      <c r="C477" s="186"/>
      <c r="D477" s="35" t="s">
        <v>122</v>
      </c>
      <c r="E477" s="15">
        <f t="shared" ref="E477" si="981">SUM(E474:E476)</f>
        <v>0</v>
      </c>
      <c r="F477" s="15">
        <f t="shared" ref="F477" si="982">SUM(F474:F476)</f>
        <v>0</v>
      </c>
      <c r="G477" s="15">
        <f t="shared" ref="G477" si="983">SUM(G474:G476)</f>
        <v>0</v>
      </c>
      <c r="H477" s="53"/>
      <c r="I477" s="68">
        <f t="shared" ref="I477" si="984">SUM(I474:I476)</f>
        <v>0</v>
      </c>
      <c r="J477" s="58"/>
      <c r="K477" s="57">
        <f t="shared" ref="K477" si="985">SUM(K474:K476)</f>
        <v>0</v>
      </c>
      <c r="L477" s="58"/>
      <c r="M477" s="57">
        <f t="shared" ref="M477" si="986">SUM(M474:M476)</f>
        <v>0</v>
      </c>
      <c r="N477" s="53"/>
      <c r="O477" s="183"/>
      <c r="P477" s="181"/>
      <c r="Q477" s="178"/>
    </row>
    <row r="478" spans="2:17" ht="14.4" thickBot="1" x14ac:dyDescent="0.3">
      <c r="B478" s="12">
        <f t="shared" si="904"/>
        <v>44459</v>
      </c>
      <c r="C478" s="184">
        <v>44459</v>
      </c>
      <c r="D478" s="35">
        <v>20</v>
      </c>
      <c r="E478" s="15">
        <f>SUMIFS(Histo!F:F,Histo!A:A,B478,Formules!G:G,D478)</f>
        <v>0</v>
      </c>
      <c r="F478" s="14">
        <f t="shared" ref="F478:F480" si="987">E478/(1+(D478/100))</f>
        <v>0</v>
      </c>
      <c r="G478" s="51">
        <f t="shared" ref="G478:G480" si="988">E478-F478</f>
        <v>0</v>
      </c>
      <c r="H478" s="53"/>
      <c r="I478" s="67">
        <f>SUMIFS(Histo!K:K,Histo!A:A,B478,Formules!G:G,D478,Formules!K:K,"Herbergement")</f>
        <v>0</v>
      </c>
      <c r="J478" s="53"/>
      <c r="K478" s="53">
        <f>SUMIFS(Histo!F:F,Histo!A:A,B478,Formules!G:G,D478,Formules!K:K,"Vente")+SUMIFS(Histo!L:L,Histo!A:A,B478,Formules!G:G,D478,Formules!K:K,"Herbergement")</f>
        <v>0</v>
      </c>
      <c r="L478" s="53"/>
      <c r="M478" s="53">
        <f>SUMIFS(Histo!L:L,Histo!A:A,B478,Formules!G:G,D478)</f>
        <v>0</v>
      </c>
      <c r="N478" s="53"/>
      <c r="O478" s="182">
        <f>SUMIFS(Histo!F:F,Histo!A:A,C478,Histo!E:E,$O$4)</f>
        <v>0</v>
      </c>
      <c r="P478" s="179">
        <f>SUMIFS(Histo!F:F,Histo!A:A,C478,Histo!E:E,"Cash")</f>
        <v>0</v>
      </c>
      <c r="Q478" s="176">
        <f>SUMIFS(Histo!F:F,Histo!A:A,C478,Histo!E:E,"CV")</f>
        <v>0</v>
      </c>
    </row>
    <row r="479" spans="2:17" ht="14.4" thickBot="1" x14ac:dyDescent="0.3">
      <c r="B479" s="12">
        <f t="shared" si="907"/>
        <v>44459</v>
      </c>
      <c r="C479" s="185"/>
      <c r="D479" s="35">
        <v>10</v>
      </c>
      <c r="E479" s="15">
        <f>SUMIFS(Histo!F:F,Histo!A:A,B479,Formules!G:G,D479)</f>
        <v>0</v>
      </c>
      <c r="F479" s="14">
        <f t="shared" si="987"/>
        <v>0</v>
      </c>
      <c r="G479" s="51">
        <f t="shared" si="988"/>
        <v>0</v>
      </c>
      <c r="H479" s="53"/>
      <c r="I479" s="67">
        <f>SUMIFS(Histo!K:K,Histo!A:A,B479,Formules!G:G,D479,Formules!K:K,"Herbergement")</f>
        <v>0</v>
      </c>
      <c r="J479" s="53"/>
      <c r="K479" s="53">
        <f>SUMIFS(Histo!F:F,Histo!A:A,B479,Formules!G:G,D479,Formules!K:K,"Vente")+SUMIFS(Histo!L:L,Histo!A:A,B479,Formules!G:G,D479,Formules!K:K,"Herbergement")</f>
        <v>0</v>
      </c>
      <c r="L479" s="53"/>
      <c r="M479" s="53">
        <f>SUMIFS(Histo!L:L,Histo!A:A,B479,Formules!G:G,D479)</f>
        <v>0</v>
      </c>
      <c r="N479" s="53"/>
      <c r="O479" s="183"/>
      <c r="P479" s="180"/>
      <c r="Q479" s="177"/>
    </row>
    <row r="480" spans="2:17" ht="14.4" thickBot="1" x14ac:dyDescent="0.3">
      <c r="B480" s="12">
        <f t="shared" si="908"/>
        <v>44459</v>
      </c>
      <c r="C480" s="185"/>
      <c r="D480" s="35">
        <v>5.5</v>
      </c>
      <c r="E480" s="15">
        <f>SUMIFS(Histo!F:F,Histo!A:A,B480,Formules!G:G,D480)</f>
        <v>0</v>
      </c>
      <c r="F480" s="14">
        <f t="shared" si="987"/>
        <v>0</v>
      </c>
      <c r="G480" s="51">
        <f t="shared" si="988"/>
        <v>0</v>
      </c>
      <c r="H480" s="53"/>
      <c r="I480" s="67">
        <f>SUMIFS(Histo!K:K,Histo!A:A,B480,Formules!G:G,D480,Formules!K:K,"Herbergement")</f>
        <v>0</v>
      </c>
      <c r="J480" s="53"/>
      <c r="K480" s="53">
        <f>SUMIFS(Histo!F:F,Histo!A:A,B480,Formules!G:G,D480,Formules!K:K,"Vente")+SUMIFS(Histo!L:L,Histo!A:A,B480,Formules!G:G,D480,Formules!K:K,"Herbergement")</f>
        <v>0</v>
      </c>
      <c r="L480" s="53"/>
      <c r="M480" s="53">
        <f>SUMIFS(Histo!L:L,Histo!A:A,B480,Formules!G:G,D480)</f>
        <v>0</v>
      </c>
      <c r="N480" s="53"/>
      <c r="O480" s="183"/>
      <c r="P480" s="180"/>
      <c r="Q480" s="177"/>
    </row>
    <row r="481" spans="2:17" ht="14.4" thickBot="1" x14ac:dyDescent="0.3">
      <c r="B481" s="12">
        <v>44459</v>
      </c>
      <c r="C481" s="186"/>
      <c r="D481" s="35" t="s">
        <v>122</v>
      </c>
      <c r="E481" s="15">
        <f t="shared" ref="E481" si="989">SUM(E478:E480)</f>
        <v>0</v>
      </c>
      <c r="F481" s="15">
        <f t="shared" ref="F481" si="990">SUM(F478:F480)</f>
        <v>0</v>
      </c>
      <c r="G481" s="15">
        <f t="shared" ref="G481" si="991">SUM(G478:G480)</f>
        <v>0</v>
      </c>
      <c r="H481" s="53"/>
      <c r="I481" s="68">
        <f t="shared" ref="I481" si="992">SUM(I478:I480)</f>
        <v>0</v>
      </c>
      <c r="J481" s="58"/>
      <c r="K481" s="57">
        <f t="shared" ref="K481" si="993">SUM(K478:K480)</f>
        <v>0</v>
      </c>
      <c r="L481" s="58"/>
      <c r="M481" s="57">
        <f t="shared" ref="M481" si="994">SUM(M478:M480)</f>
        <v>0</v>
      </c>
      <c r="N481" s="53"/>
      <c r="O481" s="183"/>
      <c r="P481" s="181"/>
      <c r="Q481" s="178"/>
    </row>
    <row r="482" spans="2:17" ht="14.4" thickBot="1" x14ac:dyDescent="0.3">
      <c r="B482" s="12">
        <f t="shared" si="904"/>
        <v>44460</v>
      </c>
      <c r="C482" s="184">
        <v>44460</v>
      </c>
      <c r="D482" s="35">
        <v>20</v>
      </c>
      <c r="E482" s="15">
        <f>SUMIFS(Histo!F:F,Histo!A:A,B482,Formules!G:G,D482)</f>
        <v>0</v>
      </c>
      <c r="F482" s="14">
        <f t="shared" ref="F482:F484" si="995">E482/(1+(D482/100))</f>
        <v>0</v>
      </c>
      <c r="G482" s="51">
        <f t="shared" ref="G482:G484" si="996">E482-F482</f>
        <v>0</v>
      </c>
      <c r="H482" s="53"/>
      <c r="I482" s="67">
        <f>SUMIFS(Histo!K:K,Histo!A:A,B482,Formules!G:G,D482,Formules!K:K,"Herbergement")</f>
        <v>0</v>
      </c>
      <c r="J482" s="53"/>
      <c r="K482" s="53">
        <f>SUMIFS(Histo!F:F,Histo!A:A,B482,Formules!G:G,D482,Formules!K:K,"Vente")+SUMIFS(Histo!L:L,Histo!A:A,B482,Formules!G:G,D482,Formules!K:K,"Herbergement")</f>
        <v>0</v>
      </c>
      <c r="L482" s="53"/>
      <c r="M482" s="53">
        <f>SUMIFS(Histo!L:L,Histo!A:A,B482,Formules!G:G,D482)</f>
        <v>0</v>
      </c>
      <c r="N482" s="53"/>
      <c r="O482" s="182">
        <f>SUMIFS(Histo!F:F,Histo!A:A,C482,Histo!E:E,$O$4)</f>
        <v>0</v>
      </c>
      <c r="P482" s="179">
        <f>SUMIFS(Histo!F:F,Histo!A:A,C482,Histo!E:E,"Cash")</f>
        <v>0</v>
      </c>
      <c r="Q482" s="176">
        <f>SUMIFS(Histo!F:F,Histo!A:A,C482,Histo!E:E,"CV")</f>
        <v>0</v>
      </c>
    </row>
    <row r="483" spans="2:17" ht="14.4" thickBot="1" x14ac:dyDescent="0.3">
      <c r="B483" s="12">
        <f t="shared" si="907"/>
        <v>44460</v>
      </c>
      <c r="C483" s="185"/>
      <c r="D483" s="35">
        <v>10</v>
      </c>
      <c r="E483" s="15">
        <f>SUMIFS(Histo!F:F,Histo!A:A,B483,Formules!G:G,D483)</f>
        <v>0</v>
      </c>
      <c r="F483" s="14">
        <f t="shared" si="995"/>
        <v>0</v>
      </c>
      <c r="G483" s="51">
        <f t="shared" si="996"/>
        <v>0</v>
      </c>
      <c r="H483" s="53"/>
      <c r="I483" s="67">
        <f>SUMIFS(Histo!K:K,Histo!A:A,B483,Formules!G:G,D483,Formules!K:K,"Herbergement")</f>
        <v>0</v>
      </c>
      <c r="J483" s="53"/>
      <c r="K483" s="53">
        <f>SUMIFS(Histo!F:F,Histo!A:A,B483,Formules!G:G,D483,Formules!K:K,"Vente")+SUMIFS(Histo!L:L,Histo!A:A,B483,Formules!G:G,D483,Formules!K:K,"Herbergement")</f>
        <v>0</v>
      </c>
      <c r="L483" s="53"/>
      <c r="M483" s="53">
        <f>SUMIFS(Histo!L:L,Histo!A:A,B483,Formules!G:G,D483)</f>
        <v>0</v>
      </c>
      <c r="N483" s="53"/>
      <c r="O483" s="183"/>
      <c r="P483" s="180"/>
      <c r="Q483" s="177"/>
    </row>
    <row r="484" spans="2:17" ht="14.4" thickBot="1" x14ac:dyDescent="0.3">
      <c r="B484" s="12">
        <f t="shared" si="908"/>
        <v>44460</v>
      </c>
      <c r="C484" s="185"/>
      <c r="D484" s="35">
        <v>5.5</v>
      </c>
      <c r="E484" s="15">
        <f>SUMIFS(Histo!F:F,Histo!A:A,B484,Formules!G:G,D484)</f>
        <v>0</v>
      </c>
      <c r="F484" s="14">
        <f t="shared" si="995"/>
        <v>0</v>
      </c>
      <c r="G484" s="51">
        <f t="shared" si="996"/>
        <v>0</v>
      </c>
      <c r="H484" s="53"/>
      <c r="I484" s="67">
        <f>SUMIFS(Histo!K:K,Histo!A:A,B484,Formules!G:G,D484,Formules!K:K,"Herbergement")</f>
        <v>0</v>
      </c>
      <c r="J484" s="53"/>
      <c r="K484" s="53">
        <f>SUMIFS(Histo!F:F,Histo!A:A,B484,Formules!G:G,D484,Formules!K:K,"Vente")+SUMIFS(Histo!L:L,Histo!A:A,B484,Formules!G:G,D484,Formules!K:K,"Herbergement")</f>
        <v>0</v>
      </c>
      <c r="L484" s="53"/>
      <c r="M484" s="53">
        <f>SUMIFS(Histo!L:L,Histo!A:A,B484,Formules!G:G,D484)</f>
        <v>0</v>
      </c>
      <c r="N484" s="53"/>
      <c r="O484" s="183"/>
      <c r="P484" s="180"/>
      <c r="Q484" s="177"/>
    </row>
    <row r="485" spans="2:17" ht="14.4" thickBot="1" x14ac:dyDescent="0.3">
      <c r="B485" s="12">
        <v>44460</v>
      </c>
      <c r="C485" s="186"/>
      <c r="D485" s="35" t="s">
        <v>122</v>
      </c>
      <c r="E485" s="15">
        <f t="shared" ref="E485" si="997">SUM(E482:E484)</f>
        <v>0</v>
      </c>
      <c r="F485" s="15">
        <f t="shared" ref="F485" si="998">SUM(F482:F484)</f>
        <v>0</v>
      </c>
      <c r="G485" s="15">
        <f t="shared" ref="G485" si="999">SUM(G482:G484)</f>
        <v>0</v>
      </c>
      <c r="H485" s="53"/>
      <c r="I485" s="68">
        <f t="shared" ref="I485" si="1000">SUM(I482:I484)</f>
        <v>0</v>
      </c>
      <c r="J485" s="58"/>
      <c r="K485" s="57">
        <f t="shared" ref="K485" si="1001">SUM(K482:K484)</f>
        <v>0</v>
      </c>
      <c r="L485" s="58"/>
      <c r="M485" s="57">
        <f t="shared" ref="M485" si="1002">SUM(M482:M484)</f>
        <v>0</v>
      </c>
      <c r="N485" s="53"/>
      <c r="O485" s="183"/>
      <c r="P485" s="181"/>
      <c r="Q485" s="178"/>
    </row>
    <row r="486" spans="2:17" ht="14.4" thickBot="1" x14ac:dyDescent="0.3">
      <c r="B486" s="12">
        <f t="shared" si="904"/>
        <v>44461</v>
      </c>
      <c r="C486" s="184">
        <v>44461</v>
      </c>
      <c r="D486" s="35">
        <v>20</v>
      </c>
      <c r="E486" s="15">
        <f>SUMIFS(Histo!F:F,Histo!A:A,B486,Formules!G:G,D486)</f>
        <v>0</v>
      </c>
      <c r="F486" s="14">
        <f t="shared" ref="F486:F488" si="1003">E486/(1+(D486/100))</f>
        <v>0</v>
      </c>
      <c r="G486" s="51">
        <f t="shared" ref="G486:G488" si="1004">E486-F486</f>
        <v>0</v>
      </c>
      <c r="H486" s="53"/>
      <c r="I486" s="67">
        <f>SUMIFS(Histo!K:K,Histo!A:A,B486,Formules!G:G,D486,Formules!K:K,"Herbergement")</f>
        <v>0</v>
      </c>
      <c r="J486" s="53"/>
      <c r="K486" s="53">
        <f>SUMIFS(Histo!F:F,Histo!A:A,B486,Formules!G:G,D486,Formules!K:K,"Vente")+SUMIFS(Histo!L:L,Histo!A:A,B486,Formules!G:G,D486,Formules!K:K,"Herbergement")</f>
        <v>0</v>
      </c>
      <c r="L486" s="53"/>
      <c r="M486" s="53">
        <f>SUMIFS(Histo!L:L,Histo!A:A,B486,Formules!G:G,D486)</f>
        <v>0</v>
      </c>
      <c r="N486" s="53"/>
      <c r="O486" s="182">
        <f>SUMIFS(Histo!F:F,Histo!A:A,C486,Histo!E:E,$O$4)</f>
        <v>0</v>
      </c>
      <c r="P486" s="179">
        <f>SUMIFS(Histo!F:F,Histo!A:A,C486,Histo!E:E,"Cash")</f>
        <v>0</v>
      </c>
      <c r="Q486" s="176">
        <f>SUMIFS(Histo!F:F,Histo!A:A,C486,Histo!E:E,"CV")</f>
        <v>0</v>
      </c>
    </row>
    <row r="487" spans="2:17" ht="14.4" thickBot="1" x14ac:dyDescent="0.3">
      <c r="B487" s="12">
        <f t="shared" si="907"/>
        <v>44461</v>
      </c>
      <c r="C487" s="185"/>
      <c r="D487" s="35">
        <v>10</v>
      </c>
      <c r="E487" s="15">
        <f>SUMIFS(Histo!F:F,Histo!A:A,B487,Formules!G:G,D487)</f>
        <v>0</v>
      </c>
      <c r="F487" s="14">
        <f t="shared" si="1003"/>
        <v>0</v>
      </c>
      <c r="G487" s="51">
        <f t="shared" si="1004"/>
        <v>0</v>
      </c>
      <c r="H487" s="53"/>
      <c r="I487" s="67">
        <f>SUMIFS(Histo!K:K,Histo!A:A,B487,Formules!G:G,D487,Formules!K:K,"Herbergement")</f>
        <v>0</v>
      </c>
      <c r="J487" s="53"/>
      <c r="K487" s="53">
        <f>SUMIFS(Histo!F:F,Histo!A:A,B487,Formules!G:G,D487,Formules!K:K,"Vente")+SUMIFS(Histo!L:L,Histo!A:A,B487,Formules!G:G,D487,Formules!K:K,"Herbergement")</f>
        <v>0</v>
      </c>
      <c r="L487" s="53"/>
      <c r="M487" s="53">
        <f>SUMIFS(Histo!L:L,Histo!A:A,B487,Formules!G:G,D487)</f>
        <v>0</v>
      </c>
      <c r="N487" s="53"/>
      <c r="O487" s="183"/>
      <c r="P487" s="180"/>
      <c r="Q487" s="177"/>
    </row>
    <row r="488" spans="2:17" ht="14.4" thickBot="1" x14ac:dyDescent="0.3">
      <c r="B488" s="12">
        <f t="shared" si="908"/>
        <v>44461</v>
      </c>
      <c r="C488" s="185"/>
      <c r="D488" s="35">
        <v>5.5</v>
      </c>
      <c r="E488" s="15">
        <f>SUMIFS(Histo!F:F,Histo!A:A,B488,Formules!G:G,D488)</f>
        <v>0</v>
      </c>
      <c r="F488" s="14">
        <f t="shared" si="1003"/>
        <v>0</v>
      </c>
      <c r="G488" s="51">
        <f t="shared" si="1004"/>
        <v>0</v>
      </c>
      <c r="H488" s="53"/>
      <c r="I488" s="67">
        <f>SUMIFS(Histo!K:K,Histo!A:A,B488,Formules!G:G,D488,Formules!K:K,"Herbergement")</f>
        <v>0</v>
      </c>
      <c r="J488" s="53"/>
      <c r="K488" s="53">
        <f>SUMIFS(Histo!F:F,Histo!A:A,B488,Formules!G:G,D488,Formules!K:K,"Vente")+SUMIFS(Histo!L:L,Histo!A:A,B488,Formules!G:G,D488,Formules!K:K,"Herbergement")</f>
        <v>0</v>
      </c>
      <c r="L488" s="53"/>
      <c r="M488" s="53">
        <f>SUMIFS(Histo!L:L,Histo!A:A,B488,Formules!G:G,D488)</f>
        <v>0</v>
      </c>
      <c r="N488" s="53"/>
      <c r="O488" s="183"/>
      <c r="P488" s="180"/>
      <c r="Q488" s="177"/>
    </row>
    <row r="489" spans="2:17" ht="14.4" thickBot="1" x14ac:dyDescent="0.3">
      <c r="B489" s="12">
        <v>44461</v>
      </c>
      <c r="C489" s="186"/>
      <c r="D489" s="35" t="s">
        <v>122</v>
      </c>
      <c r="E489" s="15">
        <f t="shared" ref="E489" si="1005">SUM(E486:E488)</f>
        <v>0</v>
      </c>
      <c r="F489" s="15">
        <f t="shared" ref="F489" si="1006">SUM(F486:F488)</f>
        <v>0</v>
      </c>
      <c r="G489" s="15">
        <f t="shared" ref="G489" si="1007">SUM(G486:G488)</f>
        <v>0</v>
      </c>
      <c r="H489" s="53"/>
      <c r="I489" s="68">
        <f t="shared" ref="I489" si="1008">SUM(I486:I488)</f>
        <v>0</v>
      </c>
      <c r="J489" s="58"/>
      <c r="K489" s="57">
        <f t="shared" ref="K489" si="1009">SUM(K486:K488)</f>
        <v>0</v>
      </c>
      <c r="L489" s="58"/>
      <c r="M489" s="57">
        <f t="shared" ref="M489" si="1010">SUM(M486:M488)</f>
        <v>0</v>
      </c>
      <c r="N489" s="53"/>
      <c r="O489" s="183"/>
      <c r="P489" s="181"/>
      <c r="Q489" s="178"/>
    </row>
    <row r="490" spans="2:17" ht="14.4" thickBot="1" x14ac:dyDescent="0.3">
      <c r="B490" s="12">
        <f t="shared" si="904"/>
        <v>44462</v>
      </c>
      <c r="C490" s="184">
        <v>44462</v>
      </c>
      <c r="D490" s="35">
        <v>20</v>
      </c>
      <c r="E490" s="15">
        <f>SUMIFS(Histo!F:F,Histo!A:A,B490,Formules!G:G,D490)</f>
        <v>0</v>
      </c>
      <c r="F490" s="14">
        <f t="shared" ref="F490:F492" si="1011">E490/(1+(D490/100))</f>
        <v>0</v>
      </c>
      <c r="G490" s="51">
        <f t="shared" ref="G490:G492" si="1012">E490-F490</f>
        <v>0</v>
      </c>
      <c r="H490" s="53"/>
      <c r="I490" s="67">
        <f>SUMIFS(Histo!K:K,Histo!A:A,B490,Formules!G:G,D490,Formules!K:K,"Herbergement")</f>
        <v>0</v>
      </c>
      <c r="J490" s="53"/>
      <c r="K490" s="53">
        <f>SUMIFS(Histo!F:F,Histo!A:A,B490,Formules!G:G,D490,Formules!K:K,"Vente")+SUMIFS(Histo!L:L,Histo!A:A,B490,Formules!G:G,D490,Formules!K:K,"Herbergement")</f>
        <v>0</v>
      </c>
      <c r="L490" s="53"/>
      <c r="M490" s="53">
        <f>SUMIFS(Histo!L:L,Histo!A:A,B490,Formules!G:G,D490)</f>
        <v>0</v>
      </c>
      <c r="N490" s="53"/>
      <c r="O490" s="182">
        <f>SUMIFS(Histo!F:F,Histo!A:A,C490,Histo!E:E,$O$4)</f>
        <v>0</v>
      </c>
      <c r="P490" s="179">
        <f>SUMIFS(Histo!F:F,Histo!A:A,C490,Histo!E:E,"Cash")</f>
        <v>0</v>
      </c>
      <c r="Q490" s="176">
        <f>SUMIFS(Histo!F:F,Histo!A:A,C490,Histo!E:E,"CV")</f>
        <v>0</v>
      </c>
    </row>
    <row r="491" spans="2:17" ht="14.4" thickBot="1" x14ac:dyDescent="0.3">
      <c r="B491" s="12">
        <f t="shared" si="907"/>
        <v>44462</v>
      </c>
      <c r="C491" s="185"/>
      <c r="D491" s="35">
        <v>10</v>
      </c>
      <c r="E491" s="15">
        <f>SUMIFS(Histo!F:F,Histo!A:A,B491,Formules!G:G,D491)</f>
        <v>0</v>
      </c>
      <c r="F491" s="14">
        <f t="shared" si="1011"/>
        <v>0</v>
      </c>
      <c r="G491" s="51">
        <f t="shared" si="1012"/>
        <v>0</v>
      </c>
      <c r="H491" s="53"/>
      <c r="I491" s="67">
        <f>SUMIFS(Histo!K:K,Histo!A:A,B491,Formules!G:G,D491,Formules!K:K,"Herbergement")</f>
        <v>0</v>
      </c>
      <c r="J491" s="53"/>
      <c r="K491" s="53">
        <f>SUMIFS(Histo!F:F,Histo!A:A,B491,Formules!G:G,D491,Formules!K:K,"Vente")+SUMIFS(Histo!L:L,Histo!A:A,B491,Formules!G:G,D491,Formules!K:K,"Herbergement")</f>
        <v>0</v>
      </c>
      <c r="L491" s="53"/>
      <c r="M491" s="53">
        <f>SUMIFS(Histo!L:L,Histo!A:A,B491,Formules!G:G,D491)</f>
        <v>0</v>
      </c>
      <c r="N491" s="53"/>
      <c r="O491" s="183"/>
      <c r="P491" s="180"/>
      <c r="Q491" s="177"/>
    </row>
    <row r="492" spans="2:17" ht="14.4" thickBot="1" x14ac:dyDescent="0.3">
      <c r="B492" s="12">
        <f t="shared" si="908"/>
        <v>44462</v>
      </c>
      <c r="C492" s="185"/>
      <c r="D492" s="35">
        <v>5.5</v>
      </c>
      <c r="E492" s="15">
        <f>SUMIFS(Histo!F:F,Histo!A:A,B492,Formules!G:G,D492)</f>
        <v>0</v>
      </c>
      <c r="F492" s="14">
        <f t="shared" si="1011"/>
        <v>0</v>
      </c>
      <c r="G492" s="51">
        <f t="shared" si="1012"/>
        <v>0</v>
      </c>
      <c r="H492" s="53"/>
      <c r="I492" s="67">
        <f>SUMIFS(Histo!K:K,Histo!A:A,B492,Formules!G:G,D492,Formules!K:K,"Herbergement")</f>
        <v>0</v>
      </c>
      <c r="J492" s="53"/>
      <c r="K492" s="53">
        <f>SUMIFS(Histo!F:F,Histo!A:A,B492,Formules!G:G,D492,Formules!K:K,"Vente")+SUMIFS(Histo!L:L,Histo!A:A,B492,Formules!G:G,D492,Formules!K:K,"Herbergement")</f>
        <v>0</v>
      </c>
      <c r="L492" s="53"/>
      <c r="M492" s="53">
        <f>SUMIFS(Histo!L:L,Histo!A:A,B492,Formules!G:G,D492)</f>
        <v>0</v>
      </c>
      <c r="N492" s="53"/>
      <c r="O492" s="183"/>
      <c r="P492" s="180"/>
      <c r="Q492" s="177"/>
    </row>
    <row r="493" spans="2:17" ht="14.4" thickBot="1" x14ac:dyDescent="0.3">
      <c r="B493" s="12">
        <v>44462</v>
      </c>
      <c r="C493" s="186"/>
      <c r="D493" s="35" t="s">
        <v>122</v>
      </c>
      <c r="E493" s="15">
        <f t="shared" ref="E493" si="1013">SUM(E490:E492)</f>
        <v>0</v>
      </c>
      <c r="F493" s="15">
        <f t="shared" ref="F493" si="1014">SUM(F490:F492)</f>
        <v>0</v>
      </c>
      <c r="G493" s="15">
        <f t="shared" ref="G493" si="1015">SUM(G490:G492)</f>
        <v>0</v>
      </c>
      <c r="H493" s="53"/>
      <c r="I493" s="68">
        <f t="shared" ref="I493" si="1016">SUM(I490:I492)</f>
        <v>0</v>
      </c>
      <c r="J493" s="58"/>
      <c r="K493" s="57">
        <f t="shared" ref="K493" si="1017">SUM(K490:K492)</f>
        <v>0</v>
      </c>
      <c r="L493" s="58"/>
      <c r="M493" s="57">
        <f t="shared" ref="M493" si="1018">SUM(M490:M492)</f>
        <v>0</v>
      </c>
      <c r="N493" s="53"/>
      <c r="O493" s="183"/>
      <c r="P493" s="181"/>
      <c r="Q493" s="178"/>
    </row>
    <row r="494" spans="2:17" ht="14.4" thickBot="1" x14ac:dyDescent="0.3">
      <c r="B494" s="12">
        <f t="shared" si="904"/>
        <v>44463</v>
      </c>
      <c r="C494" s="184">
        <v>44463</v>
      </c>
      <c r="D494" s="35">
        <v>20</v>
      </c>
      <c r="E494" s="15">
        <f>SUMIFS(Histo!F:F,Histo!A:A,B494,Formules!G:G,D494)</f>
        <v>0</v>
      </c>
      <c r="F494" s="14">
        <f t="shared" ref="F494:F496" si="1019">E494/(1+(D494/100))</f>
        <v>0</v>
      </c>
      <c r="G494" s="51">
        <f t="shared" ref="G494:G496" si="1020">E494-F494</f>
        <v>0</v>
      </c>
      <c r="H494" s="53"/>
      <c r="I494" s="67">
        <f>SUMIFS(Histo!K:K,Histo!A:A,B494,Formules!G:G,D494,Formules!K:K,"Herbergement")</f>
        <v>0</v>
      </c>
      <c r="J494" s="53"/>
      <c r="K494" s="53">
        <f>SUMIFS(Histo!F:F,Histo!A:A,B494,Formules!G:G,D494,Formules!K:K,"Vente")+SUMIFS(Histo!L:L,Histo!A:A,B494,Formules!G:G,D494,Formules!K:K,"Herbergement")</f>
        <v>0</v>
      </c>
      <c r="L494" s="53"/>
      <c r="M494" s="53">
        <f>SUMIFS(Histo!L:L,Histo!A:A,B494,Formules!G:G,D494)</f>
        <v>0</v>
      </c>
      <c r="N494" s="53"/>
      <c r="O494" s="182">
        <f>SUMIFS(Histo!F:F,Histo!A:A,C494,Histo!E:E,$O$4)</f>
        <v>0</v>
      </c>
      <c r="P494" s="179">
        <f>SUMIFS(Histo!F:F,Histo!A:A,C494,Histo!E:E,"Cash")</f>
        <v>0</v>
      </c>
      <c r="Q494" s="176">
        <f>SUMIFS(Histo!F:F,Histo!A:A,C494,Histo!E:E,"CV")</f>
        <v>0</v>
      </c>
    </row>
    <row r="495" spans="2:17" ht="14.4" thickBot="1" x14ac:dyDescent="0.3">
      <c r="B495" s="12">
        <f t="shared" si="907"/>
        <v>44463</v>
      </c>
      <c r="C495" s="185"/>
      <c r="D495" s="35">
        <v>10</v>
      </c>
      <c r="E495" s="15">
        <f>SUMIFS(Histo!F:F,Histo!A:A,B495,Formules!G:G,D495)</f>
        <v>0</v>
      </c>
      <c r="F495" s="14">
        <f t="shared" si="1019"/>
        <v>0</v>
      </c>
      <c r="G495" s="51">
        <f t="shared" si="1020"/>
        <v>0</v>
      </c>
      <c r="H495" s="53"/>
      <c r="I495" s="67">
        <f>SUMIFS(Histo!K:K,Histo!A:A,B495,Formules!G:G,D495,Formules!K:K,"Herbergement")</f>
        <v>0</v>
      </c>
      <c r="J495" s="53"/>
      <c r="K495" s="53">
        <f>SUMIFS(Histo!F:F,Histo!A:A,B495,Formules!G:G,D495,Formules!K:K,"Vente")+SUMIFS(Histo!L:L,Histo!A:A,B495,Formules!G:G,D495,Formules!K:K,"Herbergement")</f>
        <v>0</v>
      </c>
      <c r="L495" s="53"/>
      <c r="M495" s="53">
        <f>SUMIFS(Histo!L:L,Histo!A:A,B495,Formules!G:G,D495)</f>
        <v>0</v>
      </c>
      <c r="N495" s="53"/>
      <c r="O495" s="183"/>
      <c r="P495" s="180"/>
      <c r="Q495" s="177"/>
    </row>
    <row r="496" spans="2:17" ht="14.4" thickBot="1" x14ac:dyDescent="0.3">
      <c r="B496" s="12">
        <f t="shared" si="908"/>
        <v>44463</v>
      </c>
      <c r="C496" s="185"/>
      <c r="D496" s="35">
        <v>5.5</v>
      </c>
      <c r="E496" s="15">
        <f>SUMIFS(Histo!F:F,Histo!A:A,B496,Formules!G:G,D496)</f>
        <v>0</v>
      </c>
      <c r="F496" s="14">
        <f t="shared" si="1019"/>
        <v>0</v>
      </c>
      <c r="G496" s="51">
        <f t="shared" si="1020"/>
        <v>0</v>
      </c>
      <c r="H496" s="53"/>
      <c r="I496" s="67">
        <f>SUMIFS(Histo!K:K,Histo!A:A,B496,Formules!G:G,D496,Formules!K:K,"Herbergement")</f>
        <v>0</v>
      </c>
      <c r="J496" s="53"/>
      <c r="K496" s="53">
        <f>SUMIFS(Histo!F:F,Histo!A:A,B496,Formules!G:G,D496,Formules!K:K,"Vente")+SUMIFS(Histo!L:L,Histo!A:A,B496,Formules!G:G,D496,Formules!K:K,"Herbergement")</f>
        <v>0</v>
      </c>
      <c r="L496" s="53"/>
      <c r="M496" s="53">
        <f>SUMIFS(Histo!L:L,Histo!A:A,B496,Formules!G:G,D496)</f>
        <v>0</v>
      </c>
      <c r="N496" s="53"/>
      <c r="O496" s="183"/>
      <c r="P496" s="180"/>
      <c r="Q496" s="177"/>
    </row>
    <row r="497" spans="2:17" ht="14.4" thickBot="1" x14ac:dyDescent="0.3">
      <c r="B497" s="12">
        <v>44463</v>
      </c>
      <c r="C497" s="186"/>
      <c r="D497" s="35" t="s">
        <v>122</v>
      </c>
      <c r="E497" s="15">
        <f t="shared" ref="E497" si="1021">SUM(E494:E496)</f>
        <v>0</v>
      </c>
      <c r="F497" s="15">
        <f t="shared" ref="F497" si="1022">SUM(F494:F496)</f>
        <v>0</v>
      </c>
      <c r="G497" s="15">
        <f t="shared" ref="G497" si="1023">SUM(G494:G496)</f>
        <v>0</v>
      </c>
      <c r="H497" s="53"/>
      <c r="I497" s="68">
        <f t="shared" ref="I497" si="1024">SUM(I494:I496)</f>
        <v>0</v>
      </c>
      <c r="J497" s="58"/>
      <c r="K497" s="57">
        <f t="shared" ref="K497" si="1025">SUM(K494:K496)</f>
        <v>0</v>
      </c>
      <c r="L497" s="58"/>
      <c r="M497" s="57">
        <f t="shared" ref="M497" si="1026">SUM(M494:M496)</f>
        <v>0</v>
      </c>
      <c r="N497" s="53"/>
      <c r="O497" s="183"/>
      <c r="P497" s="181"/>
      <c r="Q497" s="178"/>
    </row>
    <row r="498" spans="2:17" ht="14.4" thickBot="1" x14ac:dyDescent="0.3">
      <c r="B498" s="12">
        <f t="shared" si="904"/>
        <v>44464</v>
      </c>
      <c r="C498" s="184">
        <v>44464</v>
      </c>
      <c r="D498" s="35">
        <v>20</v>
      </c>
      <c r="E498" s="15">
        <f>SUMIFS(Histo!F:F,Histo!A:A,B498,Formules!G:G,D498)</f>
        <v>0</v>
      </c>
      <c r="F498" s="14">
        <f t="shared" ref="F498:F500" si="1027">E498/(1+(D498/100))</f>
        <v>0</v>
      </c>
      <c r="G498" s="51">
        <f t="shared" ref="G498:G500" si="1028">E498-F498</f>
        <v>0</v>
      </c>
      <c r="H498" s="53"/>
      <c r="I498" s="67">
        <f>SUMIFS(Histo!K:K,Histo!A:A,B498,Formules!G:G,D498,Formules!K:K,"Herbergement")</f>
        <v>0</v>
      </c>
      <c r="J498" s="53"/>
      <c r="K498" s="53">
        <f>SUMIFS(Histo!F:F,Histo!A:A,B498,Formules!G:G,D498,Formules!K:K,"Vente")+SUMIFS(Histo!L:L,Histo!A:A,B498,Formules!G:G,D498,Formules!K:K,"Herbergement")</f>
        <v>0</v>
      </c>
      <c r="L498" s="53"/>
      <c r="M498" s="53">
        <f>SUMIFS(Histo!L:L,Histo!A:A,B498,Formules!G:G,D498)</f>
        <v>0</v>
      </c>
      <c r="N498" s="53"/>
      <c r="O498" s="182">
        <f>SUMIFS(Histo!F:F,Histo!A:A,C498,Histo!E:E,$O$4)</f>
        <v>0</v>
      </c>
      <c r="P498" s="179">
        <f>SUMIFS(Histo!F:F,Histo!A:A,C498,Histo!E:E,"Cash")</f>
        <v>0</v>
      </c>
      <c r="Q498" s="176">
        <f>SUMIFS(Histo!F:F,Histo!A:A,C498,Histo!E:E,"CV")</f>
        <v>0</v>
      </c>
    </row>
    <row r="499" spans="2:17" ht="14.4" thickBot="1" x14ac:dyDescent="0.3">
      <c r="B499" s="12">
        <f t="shared" si="907"/>
        <v>44464</v>
      </c>
      <c r="C499" s="185"/>
      <c r="D499" s="35">
        <v>10</v>
      </c>
      <c r="E499" s="15">
        <f>SUMIFS(Histo!F:F,Histo!A:A,B499,Formules!G:G,D499)</f>
        <v>0</v>
      </c>
      <c r="F499" s="14">
        <f t="shared" si="1027"/>
        <v>0</v>
      </c>
      <c r="G499" s="51">
        <f t="shared" si="1028"/>
        <v>0</v>
      </c>
      <c r="H499" s="53"/>
      <c r="I499" s="67">
        <f>SUMIFS(Histo!K:K,Histo!A:A,B499,Formules!G:G,D499,Formules!K:K,"Herbergement")</f>
        <v>0</v>
      </c>
      <c r="J499" s="53"/>
      <c r="K499" s="53">
        <f>SUMIFS(Histo!F:F,Histo!A:A,B499,Formules!G:G,D499,Formules!K:K,"Vente")+SUMIFS(Histo!L:L,Histo!A:A,B499,Formules!G:G,D499,Formules!K:K,"Herbergement")</f>
        <v>0</v>
      </c>
      <c r="L499" s="53"/>
      <c r="M499" s="53">
        <f>SUMIFS(Histo!L:L,Histo!A:A,B499,Formules!G:G,D499)</f>
        <v>0</v>
      </c>
      <c r="N499" s="53"/>
      <c r="O499" s="183"/>
      <c r="P499" s="180"/>
      <c r="Q499" s="177"/>
    </row>
    <row r="500" spans="2:17" ht="14.4" thickBot="1" x14ac:dyDescent="0.3">
      <c r="B500" s="12">
        <f t="shared" si="908"/>
        <v>44464</v>
      </c>
      <c r="C500" s="185"/>
      <c r="D500" s="35">
        <v>5.5</v>
      </c>
      <c r="E500" s="15">
        <f>SUMIFS(Histo!F:F,Histo!A:A,B500,Formules!G:G,D500)</f>
        <v>0</v>
      </c>
      <c r="F500" s="14">
        <f t="shared" si="1027"/>
        <v>0</v>
      </c>
      <c r="G500" s="51">
        <f t="shared" si="1028"/>
        <v>0</v>
      </c>
      <c r="H500" s="53"/>
      <c r="I500" s="67">
        <f>SUMIFS(Histo!K:K,Histo!A:A,B500,Formules!G:G,D500,Formules!K:K,"Herbergement")</f>
        <v>0</v>
      </c>
      <c r="J500" s="53"/>
      <c r="K500" s="53">
        <f>SUMIFS(Histo!F:F,Histo!A:A,B500,Formules!G:G,D500,Formules!K:K,"Vente")+SUMIFS(Histo!L:L,Histo!A:A,B500,Formules!G:G,D500,Formules!K:K,"Herbergement")</f>
        <v>0</v>
      </c>
      <c r="L500" s="53"/>
      <c r="M500" s="53">
        <f>SUMIFS(Histo!L:L,Histo!A:A,B500,Formules!G:G,D500)</f>
        <v>0</v>
      </c>
      <c r="N500" s="53"/>
      <c r="O500" s="183"/>
      <c r="P500" s="180"/>
      <c r="Q500" s="177"/>
    </row>
    <row r="501" spans="2:17" ht="14.4" thickBot="1" x14ac:dyDescent="0.3">
      <c r="B501" s="12">
        <v>44464</v>
      </c>
      <c r="C501" s="186"/>
      <c r="D501" s="35" t="s">
        <v>122</v>
      </c>
      <c r="E501" s="15">
        <f t="shared" ref="E501" si="1029">SUM(E498:E500)</f>
        <v>0</v>
      </c>
      <c r="F501" s="15">
        <f t="shared" ref="F501" si="1030">SUM(F498:F500)</f>
        <v>0</v>
      </c>
      <c r="G501" s="15">
        <f t="shared" ref="G501" si="1031">SUM(G498:G500)</f>
        <v>0</v>
      </c>
      <c r="H501" s="53"/>
      <c r="I501" s="68">
        <f t="shared" ref="I501" si="1032">SUM(I498:I500)</f>
        <v>0</v>
      </c>
      <c r="J501" s="58"/>
      <c r="K501" s="57">
        <f t="shared" ref="K501" si="1033">SUM(K498:K500)</f>
        <v>0</v>
      </c>
      <c r="L501" s="58"/>
      <c r="M501" s="57">
        <f t="shared" ref="M501" si="1034">SUM(M498:M500)</f>
        <v>0</v>
      </c>
      <c r="N501" s="53"/>
      <c r="O501" s="183"/>
      <c r="P501" s="181"/>
      <c r="Q501" s="178"/>
    </row>
    <row r="502" spans="2:17" ht="14.4" thickBot="1" x14ac:dyDescent="0.3">
      <c r="B502" s="12">
        <f t="shared" ref="B502:B518" si="1035">C502</f>
        <v>44465</v>
      </c>
      <c r="C502" s="184">
        <v>44465</v>
      </c>
      <c r="D502" s="35">
        <v>20</v>
      </c>
      <c r="E502" s="15">
        <f>SUMIFS(Histo!F:F,Histo!A:A,B502,Formules!G:G,D502)</f>
        <v>0</v>
      </c>
      <c r="F502" s="14">
        <f t="shared" ref="F502:F504" si="1036">E502/(1+(D502/100))</f>
        <v>0</v>
      </c>
      <c r="G502" s="51">
        <f t="shared" ref="G502:G504" si="1037">E502-F502</f>
        <v>0</v>
      </c>
      <c r="H502" s="53"/>
      <c r="I502" s="67">
        <f>SUMIFS(Histo!K:K,Histo!A:A,B502,Formules!G:G,D502,Formules!K:K,"Herbergement")</f>
        <v>0</v>
      </c>
      <c r="J502" s="53"/>
      <c r="K502" s="53">
        <f>SUMIFS(Histo!F:F,Histo!A:A,B502,Formules!G:G,D502,Formules!K:K,"Vente")+SUMIFS(Histo!L:L,Histo!A:A,B502,Formules!G:G,D502,Formules!K:K,"Herbergement")</f>
        <v>0</v>
      </c>
      <c r="L502" s="53"/>
      <c r="M502" s="53">
        <f>SUMIFS(Histo!L:L,Histo!A:A,B502,Formules!G:G,D502)</f>
        <v>0</v>
      </c>
      <c r="N502" s="53"/>
      <c r="O502" s="182">
        <f>SUMIFS(Histo!F:F,Histo!A:A,C502,Histo!E:E,$O$4)</f>
        <v>0</v>
      </c>
      <c r="P502" s="179">
        <f>SUMIFS(Histo!F:F,Histo!A:A,C502,Histo!E:E,"Cash")</f>
        <v>0</v>
      </c>
      <c r="Q502" s="176">
        <f>SUMIFS(Histo!F:F,Histo!A:A,C502,Histo!E:E,"CV")</f>
        <v>0</v>
      </c>
    </row>
    <row r="503" spans="2:17" ht="14.4" thickBot="1" x14ac:dyDescent="0.3">
      <c r="B503" s="12">
        <f t="shared" ref="B503:B531" si="1038">C502</f>
        <v>44465</v>
      </c>
      <c r="C503" s="185"/>
      <c r="D503" s="35">
        <v>10</v>
      </c>
      <c r="E503" s="15">
        <f>SUMIFS(Histo!F:F,Histo!A:A,B503,Formules!G:G,D503)</f>
        <v>0</v>
      </c>
      <c r="F503" s="14">
        <f t="shared" si="1036"/>
        <v>0</v>
      </c>
      <c r="G503" s="51">
        <f t="shared" si="1037"/>
        <v>0</v>
      </c>
      <c r="H503" s="53"/>
      <c r="I503" s="67">
        <f>SUMIFS(Histo!K:K,Histo!A:A,B503,Formules!G:G,D503,Formules!K:K,"Herbergement")</f>
        <v>0</v>
      </c>
      <c r="J503" s="53"/>
      <c r="K503" s="53">
        <f>SUMIFS(Histo!F:F,Histo!A:A,B503,Formules!G:G,D503,Formules!K:K,"Vente")+SUMIFS(Histo!L:L,Histo!A:A,B503,Formules!G:G,D503,Formules!K:K,"Herbergement")</f>
        <v>0</v>
      </c>
      <c r="L503" s="53"/>
      <c r="M503" s="53">
        <f>SUMIFS(Histo!L:L,Histo!A:A,B503,Formules!G:G,D503)</f>
        <v>0</v>
      </c>
      <c r="N503" s="53"/>
      <c r="O503" s="183"/>
      <c r="P503" s="180"/>
      <c r="Q503" s="177"/>
    </row>
    <row r="504" spans="2:17" ht="14.4" thickBot="1" x14ac:dyDescent="0.3">
      <c r="B504" s="12">
        <f t="shared" ref="B504:B520" si="1039">C502</f>
        <v>44465</v>
      </c>
      <c r="C504" s="185"/>
      <c r="D504" s="35">
        <v>5.5</v>
      </c>
      <c r="E504" s="15">
        <f>SUMIFS(Histo!F:F,Histo!A:A,B504,Formules!G:G,D504)</f>
        <v>0</v>
      </c>
      <c r="F504" s="14">
        <f t="shared" si="1036"/>
        <v>0</v>
      </c>
      <c r="G504" s="51">
        <f t="shared" si="1037"/>
        <v>0</v>
      </c>
      <c r="H504" s="53"/>
      <c r="I504" s="67">
        <f>SUMIFS(Histo!K:K,Histo!A:A,B504,Formules!G:G,D504,Formules!K:K,"Herbergement")</f>
        <v>0</v>
      </c>
      <c r="J504" s="53"/>
      <c r="K504" s="53">
        <f>SUMIFS(Histo!F:F,Histo!A:A,B504,Formules!G:G,D504,Formules!K:K,"Vente")+SUMIFS(Histo!L:L,Histo!A:A,B504,Formules!G:G,D504,Formules!K:K,"Herbergement")</f>
        <v>0</v>
      </c>
      <c r="L504" s="53"/>
      <c r="M504" s="53">
        <f>SUMIFS(Histo!L:L,Histo!A:A,B504,Formules!G:G,D504)</f>
        <v>0</v>
      </c>
      <c r="N504" s="53"/>
      <c r="O504" s="183"/>
      <c r="P504" s="180"/>
      <c r="Q504" s="177"/>
    </row>
    <row r="505" spans="2:17" ht="14.4" thickBot="1" x14ac:dyDescent="0.3">
      <c r="B505" s="12">
        <v>44465</v>
      </c>
      <c r="C505" s="186"/>
      <c r="D505" s="35" t="s">
        <v>122</v>
      </c>
      <c r="E505" s="15">
        <f t="shared" ref="E505" si="1040">SUM(E502:E504)</f>
        <v>0</v>
      </c>
      <c r="F505" s="15">
        <f t="shared" ref="F505" si="1041">SUM(F502:F504)</f>
        <v>0</v>
      </c>
      <c r="G505" s="15">
        <f t="shared" ref="G505" si="1042">SUM(G502:G504)</f>
        <v>0</v>
      </c>
      <c r="H505" s="53"/>
      <c r="I505" s="68">
        <f t="shared" ref="I505" si="1043">SUM(I502:I504)</f>
        <v>0</v>
      </c>
      <c r="J505" s="58"/>
      <c r="K505" s="57">
        <f t="shared" ref="K505" si="1044">SUM(K502:K504)</f>
        <v>0</v>
      </c>
      <c r="L505" s="58"/>
      <c r="M505" s="57">
        <f t="shared" ref="M505" si="1045">SUM(M502:M504)</f>
        <v>0</v>
      </c>
      <c r="N505" s="53"/>
      <c r="O505" s="183"/>
      <c r="P505" s="181"/>
      <c r="Q505" s="178"/>
    </row>
    <row r="506" spans="2:17" ht="14.4" thickBot="1" x14ac:dyDescent="0.3">
      <c r="B506" s="12">
        <f t="shared" si="1035"/>
        <v>44466</v>
      </c>
      <c r="C506" s="184">
        <v>44466</v>
      </c>
      <c r="D506" s="35">
        <v>20</v>
      </c>
      <c r="E506" s="15">
        <f>SUMIFS(Histo!F:F,Histo!A:A,B506,Formules!G:G,D506)</f>
        <v>0</v>
      </c>
      <c r="F506" s="14">
        <f t="shared" ref="F506:F508" si="1046">E506/(1+(D506/100))</f>
        <v>0</v>
      </c>
      <c r="G506" s="51">
        <f t="shared" ref="G506:G508" si="1047">E506-F506</f>
        <v>0</v>
      </c>
      <c r="H506" s="53"/>
      <c r="I506" s="67">
        <f>SUMIFS(Histo!K:K,Histo!A:A,B506,Formules!G:G,D506,Formules!K:K,"Herbergement")</f>
        <v>0</v>
      </c>
      <c r="J506" s="53"/>
      <c r="K506" s="53">
        <f>SUMIFS(Histo!F:F,Histo!A:A,B506,Formules!G:G,D506,Formules!K:K,"Vente")+SUMIFS(Histo!L:L,Histo!A:A,B506,Formules!G:G,D506,Formules!K:K,"Herbergement")</f>
        <v>0</v>
      </c>
      <c r="L506" s="53"/>
      <c r="M506" s="53">
        <f>SUMIFS(Histo!L:L,Histo!A:A,B506,Formules!G:G,D506)</f>
        <v>0</v>
      </c>
      <c r="N506" s="53"/>
      <c r="O506" s="182">
        <f>SUMIFS(Histo!F:F,Histo!A:A,C506,Histo!E:E,$O$4)</f>
        <v>0</v>
      </c>
      <c r="P506" s="179">
        <f>SUMIFS(Histo!F:F,Histo!A:A,C506,Histo!E:E,"Cash")</f>
        <v>0</v>
      </c>
      <c r="Q506" s="176">
        <f>SUMIFS(Histo!F:F,Histo!A:A,C506,Histo!E:E,"CV")</f>
        <v>0</v>
      </c>
    </row>
    <row r="507" spans="2:17" ht="14.4" thickBot="1" x14ac:dyDescent="0.3">
      <c r="B507" s="12">
        <f t="shared" si="1038"/>
        <v>44466</v>
      </c>
      <c r="C507" s="185"/>
      <c r="D507" s="35">
        <v>10</v>
      </c>
      <c r="E507" s="15">
        <f>SUMIFS(Histo!F:F,Histo!A:A,B507,Formules!G:G,D507)</f>
        <v>0</v>
      </c>
      <c r="F507" s="14">
        <f t="shared" si="1046"/>
        <v>0</v>
      </c>
      <c r="G507" s="51">
        <f t="shared" si="1047"/>
        <v>0</v>
      </c>
      <c r="H507" s="53"/>
      <c r="I507" s="67">
        <f>SUMIFS(Histo!K:K,Histo!A:A,B507,Formules!G:G,D507,Formules!K:K,"Herbergement")</f>
        <v>0</v>
      </c>
      <c r="J507" s="53"/>
      <c r="K507" s="53">
        <f>SUMIFS(Histo!F:F,Histo!A:A,B507,Formules!G:G,D507,Formules!K:K,"Vente")+SUMIFS(Histo!L:L,Histo!A:A,B507,Formules!G:G,D507,Formules!K:K,"Herbergement")</f>
        <v>0</v>
      </c>
      <c r="L507" s="53"/>
      <c r="M507" s="53">
        <f>SUMIFS(Histo!L:L,Histo!A:A,B507,Formules!G:G,D507)</f>
        <v>0</v>
      </c>
      <c r="N507" s="53"/>
      <c r="O507" s="183"/>
      <c r="P507" s="180"/>
      <c r="Q507" s="177"/>
    </row>
    <row r="508" spans="2:17" ht="14.4" thickBot="1" x14ac:dyDescent="0.3">
      <c r="B508" s="12">
        <f t="shared" si="1039"/>
        <v>44466</v>
      </c>
      <c r="C508" s="185"/>
      <c r="D508" s="35">
        <v>5.5</v>
      </c>
      <c r="E508" s="15">
        <f>SUMIFS(Histo!F:F,Histo!A:A,B508,Formules!G:G,D508)</f>
        <v>0</v>
      </c>
      <c r="F508" s="14">
        <f t="shared" si="1046"/>
        <v>0</v>
      </c>
      <c r="G508" s="51">
        <f t="shared" si="1047"/>
        <v>0</v>
      </c>
      <c r="H508" s="53"/>
      <c r="I508" s="67">
        <f>SUMIFS(Histo!K:K,Histo!A:A,B508,Formules!G:G,D508,Formules!K:K,"Herbergement")</f>
        <v>0</v>
      </c>
      <c r="J508" s="53"/>
      <c r="K508" s="53">
        <f>SUMIFS(Histo!F:F,Histo!A:A,B508,Formules!G:G,D508,Formules!K:K,"Vente")+SUMIFS(Histo!L:L,Histo!A:A,B508,Formules!G:G,D508,Formules!K:K,"Herbergement")</f>
        <v>0</v>
      </c>
      <c r="L508" s="53"/>
      <c r="M508" s="53">
        <f>SUMIFS(Histo!L:L,Histo!A:A,B508,Formules!G:G,D508)</f>
        <v>0</v>
      </c>
      <c r="N508" s="53"/>
      <c r="O508" s="183"/>
      <c r="P508" s="180"/>
      <c r="Q508" s="177"/>
    </row>
    <row r="509" spans="2:17" ht="14.4" thickBot="1" x14ac:dyDescent="0.3">
      <c r="B509" s="12">
        <v>44466</v>
      </c>
      <c r="C509" s="186"/>
      <c r="D509" s="35" t="s">
        <v>122</v>
      </c>
      <c r="E509" s="15">
        <f t="shared" ref="E509" si="1048">SUM(E506:E508)</f>
        <v>0</v>
      </c>
      <c r="F509" s="15">
        <f t="shared" ref="F509" si="1049">SUM(F506:F508)</f>
        <v>0</v>
      </c>
      <c r="G509" s="15">
        <f t="shared" ref="G509" si="1050">SUM(G506:G508)</f>
        <v>0</v>
      </c>
      <c r="H509" s="53"/>
      <c r="I509" s="68">
        <f t="shared" ref="I509" si="1051">SUM(I506:I508)</f>
        <v>0</v>
      </c>
      <c r="J509" s="58"/>
      <c r="K509" s="57">
        <f t="shared" ref="K509" si="1052">SUM(K506:K508)</f>
        <v>0</v>
      </c>
      <c r="L509" s="58"/>
      <c r="M509" s="57">
        <f t="shared" ref="M509" si="1053">SUM(M506:M508)</f>
        <v>0</v>
      </c>
      <c r="N509" s="53"/>
      <c r="O509" s="183"/>
      <c r="P509" s="181"/>
      <c r="Q509" s="178"/>
    </row>
    <row r="510" spans="2:17" ht="14.4" thickBot="1" x14ac:dyDescent="0.3">
      <c r="B510" s="12">
        <f t="shared" si="1035"/>
        <v>44467</v>
      </c>
      <c r="C510" s="184">
        <v>44467</v>
      </c>
      <c r="D510" s="35">
        <v>20</v>
      </c>
      <c r="E510" s="15">
        <f>SUMIFS(Histo!F:F,Histo!A:A,B510,Formules!G:G,D510)</f>
        <v>0</v>
      </c>
      <c r="F510" s="14">
        <f t="shared" ref="F510:F512" si="1054">E510/(1+(D510/100))</f>
        <v>0</v>
      </c>
      <c r="G510" s="51">
        <f t="shared" ref="G510:G512" si="1055">E510-F510</f>
        <v>0</v>
      </c>
      <c r="H510" s="53"/>
      <c r="I510" s="67">
        <f>SUMIFS(Histo!K:K,Histo!A:A,B510,Formules!G:G,D510,Formules!K:K,"Herbergement")</f>
        <v>0</v>
      </c>
      <c r="J510" s="53"/>
      <c r="K510" s="53">
        <f>SUMIFS(Histo!F:F,Histo!A:A,B510,Formules!G:G,D510,Formules!K:K,"Vente")+SUMIFS(Histo!L:L,Histo!A:A,B510,Formules!G:G,D510,Formules!K:K,"Herbergement")</f>
        <v>0</v>
      </c>
      <c r="L510" s="53"/>
      <c r="M510" s="53">
        <f>SUMIFS(Histo!L:L,Histo!A:A,B510,Formules!G:G,D510)</f>
        <v>0</v>
      </c>
      <c r="N510" s="53"/>
      <c r="O510" s="182">
        <f>SUMIFS(Histo!F:F,Histo!A:A,C510,Histo!E:E,$O$4)</f>
        <v>0</v>
      </c>
      <c r="P510" s="179">
        <f>SUMIFS(Histo!F:F,Histo!A:A,C510,Histo!E:E,"Cash")</f>
        <v>0</v>
      </c>
      <c r="Q510" s="176">
        <f>SUMIFS(Histo!F:F,Histo!A:A,C510,Histo!E:E,"CV")</f>
        <v>0</v>
      </c>
    </row>
    <row r="511" spans="2:17" ht="14.4" thickBot="1" x14ac:dyDescent="0.3">
      <c r="B511" s="12">
        <f t="shared" si="1038"/>
        <v>44467</v>
      </c>
      <c r="C511" s="185"/>
      <c r="D511" s="35">
        <v>10</v>
      </c>
      <c r="E511" s="15">
        <f>SUMIFS(Histo!F:F,Histo!A:A,B511,Formules!G:G,D511)</f>
        <v>0</v>
      </c>
      <c r="F511" s="14">
        <f t="shared" si="1054"/>
        <v>0</v>
      </c>
      <c r="G511" s="51">
        <f t="shared" si="1055"/>
        <v>0</v>
      </c>
      <c r="H511" s="53"/>
      <c r="I511" s="67">
        <f>SUMIFS(Histo!K:K,Histo!A:A,B511,Formules!G:G,D511,Formules!K:K,"Herbergement")</f>
        <v>0</v>
      </c>
      <c r="J511" s="53"/>
      <c r="K511" s="53">
        <f>SUMIFS(Histo!F:F,Histo!A:A,B511,Formules!G:G,D511,Formules!K:K,"Vente")+SUMIFS(Histo!L:L,Histo!A:A,B511,Formules!G:G,D511,Formules!K:K,"Herbergement")</f>
        <v>0</v>
      </c>
      <c r="L511" s="53"/>
      <c r="M511" s="53">
        <f>SUMIFS(Histo!L:L,Histo!A:A,B511,Formules!G:G,D511)</f>
        <v>0</v>
      </c>
      <c r="N511" s="53"/>
      <c r="O511" s="183"/>
      <c r="P511" s="180"/>
      <c r="Q511" s="177"/>
    </row>
    <row r="512" spans="2:17" ht="14.4" thickBot="1" x14ac:dyDescent="0.3">
      <c r="B512" s="12">
        <f t="shared" si="1039"/>
        <v>44467</v>
      </c>
      <c r="C512" s="185"/>
      <c r="D512" s="35">
        <v>5.5</v>
      </c>
      <c r="E512" s="15">
        <f>SUMIFS(Histo!F:F,Histo!A:A,B512,Formules!G:G,D512)</f>
        <v>0</v>
      </c>
      <c r="F512" s="14">
        <f t="shared" si="1054"/>
        <v>0</v>
      </c>
      <c r="G512" s="51">
        <f t="shared" si="1055"/>
        <v>0</v>
      </c>
      <c r="H512" s="53"/>
      <c r="I512" s="67">
        <f>SUMIFS(Histo!K:K,Histo!A:A,B512,Formules!G:G,D512,Formules!K:K,"Herbergement")</f>
        <v>0</v>
      </c>
      <c r="J512" s="53"/>
      <c r="K512" s="53">
        <f>SUMIFS(Histo!F:F,Histo!A:A,B512,Formules!G:G,D512,Formules!K:K,"Vente")+SUMIFS(Histo!L:L,Histo!A:A,B512,Formules!G:G,D512,Formules!K:K,"Herbergement")</f>
        <v>0</v>
      </c>
      <c r="L512" s="53"/>
      <c r="M512" s="53">
        <f>SUMIFS(Histo!L:L,Histo!A:A,B512,Formules!G:G,D512)</f>
        <v>0</v>
      </c>
      <c r="N512" s="53"/>
      <c r="O512" s="183"/>
      <c r="P512" s="180"/>
      <c r="Q512" s="177"/>
    </row>
    <row r="513" spans="2:17" ht="14.4" thickBot="1" x14ac:dyDescent="0.3">
      <c r="B513" s="12">
        <v>44467</v>
      </c>
      <c r="C513" s="186"/>
      <c r="D513" s="35" t="s">
        <v>122</v>
      </c>
      <c r="E513" s="15">
        <f t="shared" ref="E513" si="1056">SUM(E510:E512)</f>
        <v>0</v>
      </c>
      <c r="F513" s="15">
        <f t="shared" ref="F513" si="1057">SUM(F510:F512)</f>
        <v>0</v>
      </c>
      <c r="G513" s="15">
        <f t="shared" ref="G513" si="1058">SUM(G510:G512)</f>
        <v>0</v>
      </c>
      <c r="H513" s="53"/>
      <c r="I513" s="68">
        <f t="shared" ref="I513" si="1059">SUM(I510:I512)</f>
        <v>0</v>
      </c>
      <c r="J513" s="58"/>
      <c r="K513" s="57">
        <f t="shared" ref="K513" si="1060">SUM(K510:K512)</f>
        <v>0</v>
      </c>
      <c r="L513" s="58"/>
      <c r="M513" s="57">
        <f t="shared" ref="M513" si="1061">SUM(M510:M512)</f>
        <v>0</v>
      </c>
      <c r="N513" s="53"/>
      <c r="O513" s="183"/>
      <c r="P513" s="181"/>
      <c r="Q513" s="178"/>
    </row>
    <row r="514" spans="2:17" ht="14.4" thickBot="1" x14ac:dyDescent="0.3">
      <c r="B514" s="12">
        <f t="shared" si="1035"/>
        <v>44468</v>
      </c>
      <c r="C514" s="184">
        <v>44468</v>
      </c>
      <c r="D514" s="35">
        <v>20</v>
      </c>
      <c r="E514" s="15">
        <f>SUMIFS(Histo!F:F,Histo!A:A,B514,Formules!G:G,D514)</f>
        <v>0</v>
      </c>
      <c r="F514" s="14">
        <f t="shared" ref="F514:F516" si="1062">E514/(1+(D514/100))</f>
        <v>0</v>
      </c>
      <c r="G514" s="51">
        <f t="shared" ref="G514:G516" si="1063">E514-F514</f>
        <v>0</v>
      </c>
      <c r="H514" s="53"/>
      <c r="I514" s="67">
        <f>SUMIFS(Histo!K:K,Histo!A:A,B514,Formules!G:G,D514,Formules!K:K,"Herbergement")</f>
        <v>0</v>
      </c>
      <c r="J514" s="53"/>
      <c r="K514" s="53">
        <f>SUMIFS(Histo!F:F,Histo!A:A,B514,Formules!G:G,D514,Formules!K:K,"Vente")+SUMIFS(Histo!L:L,Histo!A:A,B514,Formules!G:G,D514,Formules!K:K,"Herbergement")</f>
        <v>0</v>
      </c>
      <c r="L514" s="53"/>
      <c r="M514" s="53">
        <f>SUMIFS(Histo!L:L,Histo!A:A,B514,Formules!G:G,D514)</f>
        <v>0</v>
      </c>
      <c r="N514" s="53"/>
      <c r="O514" s="182">
        <f>SUMIFS(Histo!F:F,Histo!A:A,C514,Histo!E:E,$O$4)</f>
        <v>0</v>
      </c>
      <c r="P514" s="179">
        <f>SUMIFS(Histo!F:F,Histo!A:A,C514,Histo!E:E,"Cash")</f>
        <v>0</v>
      </c>
      <c r="Q514" s="176">
        <f>SUMIFS(Histo!F:F,Histo!A:A,C514,Histo!E:E,"CV")</f>
        <v>0</v>
      </c>
    </row>
    <row r="515" spans="2:17" ht="14.4" thickBot="1" x14ac:dyDescent="0.3">
      <c r="B515" s="12">
        <f t="shared" si="1038"/>
        <v>44468</v>
      </c>
      <c r="C515" s="185"/>
      <c r="D515" s="35">
        <v>10</v>
      </c>
      <c r="E515" s="15">
        <f>SUMIFS(Histo!F:F,Histo!A:A,B515,Formules!G:G,D515)</f>
        <v>0</v>
      </c>
      <c r="F515" s="14">
        <f t="shared" si="1062"/>
        <v>0</v>
      </c>
      <c r="G515" s="51">
        <f t="shared" si="1063"/>
        <v>0</v>
      </c>
      <c r="H515" s="53"/>
      <c r="I515" s="67">
        <f>SUMIFS(Histo!K:K,Histo!A:A,B515,Formules!G:G,D515,Formules!K:K,"Herbergement")</f>
        <v>0</v>
      </c>
      <c r="J515" s="53"/>
      <c r="K515" s="53">
        <f>SUMIFS(Histo!F:F,Histo!A:A,B515,Formules!G:G,D515,Formules!K:K,"Vente")+SUMIFS(Histo!L:L,Histo!A:A,B515,Formules!G:G,D515,Formules!K:K,"Herbergement")</f>
        <v>0</v>
      </c>
      <c r="L515" s="53"/>
      <c r="M515" s="53">
        <f>SUMIFS(Histo!L:L,Histo!A:A,B515,Formules!G:G,D515)</f>
        <v>0</v>
      </c>
      <c r="N515" s="53"/>
      <c r="O515" s="183"/>
      <c r="P515" s="180"/>
      <c r="Q515" s="177"/>
    </row>
    <row r="516" spans="2:17" ht="14.4" thickBot="1" x14ac:dyDescent="0.3">
      <c r="B516" s="12">
        <f t="shared" si="1039"/>
        <v>44468</v>
      </c>
      <c r="C516" s="185"/>
      <c r="D516" s="35">
        <v>5.5</v>
      </c>
      <c r="E516" s="15">
        <f>SUMIFS(Histo!F:F,Histo!A:A,B516,Formules!G:G,D516)</f>
        <v>0</v>
      </c>
      <c r="F516" s="14">
        <f t="shared" si="1062"/>
        <v>0</v>
      </c>
      <c r="G516" s="51">
        <f t="shared" si="1063"/>
        <v>0</v>
      </c>
      <c r="H516" s="53"/>
      <c r="I516" s="67">
        <f>SUMIFS(Histo!K:K,Histo!A:A,B516,Formules!G:G,D516,Formules!K:K,"Herbergement")</f>
        <v>0</v>
      </c>
      <c r="J516" s="53"/>
      <c r="K516" s="53">
        <f>SUMIFS(Histo!F:F,Histo!A:A,B516,Formules!G:G,D516,Formules!K:K,"Vente")+SUMIFS(Histo!L:L,Histo!A:A,B516,Formules!G:G,D516,Formules!K:K,"Herbergement")</f>
        <v>0</v>
      </c>
      <c r="L516" s="53"/>
      <c r="M516" s="53">
        <f>SUMIFS(Histo!L:L,Histo!A:A,B516,Formules!G:G,D516)</f>
        <v>0</v>
      </c>
      <c r="N516" s="53"/>
      <c r="O516" s="183"/>
      <c r="P516" s="180"/>
      <c r="Q516" s="177"/>
    </row>
    <row r="517" spans="2:17" ht="14.4" thickBot="1" x14ac:dyDescent="0.3">
      <c r="B517" s="12">
        <v>44468</v>
      </c>
      <c r="C517" s="186"/>
      <c r="D517" s="35" t="s">
        <v>122</v>
      </c>
      <c r="E517" s="15">
        <f t="shared" ref="E517" si="1064">SUM(E514:E516)</f>
        <v>0</v>
      </c>
      <c r="F517" s="15">
        <f t="shared" ref="F517" si="1065">SUM(F514:F516)</f>
        <v>0</v>
      </c>
      <c r="G517" s="15">
        <f t="shared" ref="G517" si="1066">SUM(G514:G516)</f>
        <v>0</v>
      </c>
      <c r="H517" s="53"/>
      <c r="I517" s="68">
        <f t="shared" ref="I517" si="1067">SUM(I514:I516)</f>
        <v>0</v>
      </c>
      <c r="J517" s="58"/>
      <c r="K517" s="57">
        <f t="shared" ref="K517" si="1068">SUM(K514:K516)</f>
        <v>0</v>
      </c>
      <c r="L517" s="58"/>
      <c r="M517" s="57">
        <f t="shared" ref="M517" si="1069">SUM(M514:M516)</f>
        <v>0</v>
      </c>
      <c r="N517" s="53"/>
      <c r="O517" s="183"/>
      <c r="P517" s="181"/>
      <c r="Q517" s="178"/>
    </row>
    <row r="518" spans="2:17" ht="14.4" thickBot="1" x14ac:dyDescent="0.3">
      <c r="B518" s="12">
        <f t="shared" si="1035"/>
        <v>44469</v>
      </c>
      <c r="C518" s="184">
        <v>44469</v>
      </c>
      <c r="D518" s="35">
        <v>20</v>
      </c>
      <c r="E518" s="15">
        <f>SUMIFS(Histo!F:F,Histo!A:A,B518,Formules!G:G,D518)</f>
        <v>0</v>
      </c>
      <c r="F518" s="14">
        <f t="shared" ref="F518:F520" si="1070">E518/(1+(D518/100))</f>
        <v>0</v>
      </c>
      <c r="G518" s="51">
        <f t="shared" ref="G518:G520" si="1071">E518-F518</f>
        <v>0</v>
      </c>
      <c r="H518" s="53"/>
      <c r="I518" s="67">
        <f>SUMIFS(Histo!K:K,Histo!A:A,B518,Formules!G:G,D518,Formules!K:K,"Herbergement")</f>
        <v>0</v>
      </c>
      <c r="J518" s="53"/>
      <c r="K518" s="53">
        <f>SUMIFS(Histo!F:F,Histo!A:A,B518,Formules!G:G,D518,Formules!K:K,"Vente")+SUMIFS(Histo!L:L,Histo!A:A,B518,Formules!G:G,D518,Formules!K:K,"Herbergement")</f>
        <v>0</v>
      </c>
      <c r="L518" s="53"/>
      <c r="M518" s="53">
        <f>SUMIFS(Histo!L:L,Histo!A:A,B518,Formules!G:G,D518)</f>
        <v>0</v>
      </c>
      <c r="N518" s="53"/>
      <c r="O518" s="182">
        <f>SUMIFS(Histo!F:F,Histo!A:A,C518,Histo!E:E,$O$4)</f>
        <v>0</v>
      </c>
      <c r="P518" s="179">
        <f>SUMIFS(Histo!F:F,Histo!A:A,C518,Histo!E:E,"Cash")</f>
        <v>0</v>
      </c>
      <c r="Q518" s="176">
        <f>SUMIFS(Histo!F:F,Histo!A:A,C518,Histo!E:E,"CV")</f>
        <v>0</v>
      </c>
    </row>
    <row r="519" spans="2:17" ht="14.4" thickBot="1" x14ac:dyDescent="0.3">
      <c r="B519" s="12">
        <f t="shared" si="1038"/>
        <v>44469</v>
      </c>
      <c r="C519" s="185"/>
      <c r="D519" s="35">
        <v>10</v>
      </c>
      <c r="E519" s="15">
        <f>SUMIFS(Histo!F:F,Histo!A:A,B519,Formules!G:G,D519)</f>
        <v>0</v>
      </c>
      <c r="F519" s="14">
        <f t="shared" si="1070"/>
        <v>0</v>
      </c>
      <c r="G519" s="51">
        <f t="shared" si="1071"/>
        <v>0</v>
      </c>
      <c r="H519" s="53"/>
      <c r="I519" s="67">
        <f>SUMIFS(Histo!K:K,Histo!A:A,B519,Formules!G:G,D519,Formules!K:K,"Herbergement")</f>
        <v>0</v>
      </c>
      <c r="J519" s="53"/>
      <c r="K519" s="53">
        <f>SUMIFS(Histo!F:F,Histo!A:A,B519,Formules!G:G,D519,Formules!K:K,"Vente")+SUMIFS(Histo!L:L,Histo!A:A,B519,Formules!G:G,D519,Formules!K:K,"Herbergement")</f>
        <v>0</v>
      </c>
      <c r="L519" s="53"/>
      <c r="M519" s="53">
        <f>SUMIFS(Histo!L:L,Histo!A:A,B519,Formules!G:G,D519)</f>
        <v>0</v>
      </c>
      <c r="N519" s="53"/>
      <c r="O519" s="183"/>
      <c r="P519" s="180"/>
      <c r="Q519" s="177"/>
    </row>
    <row r="520" spans="2:17" ht="14.4" thickBot="1" x14ac:dyDescent="0.3">
      <c r="B520" s="12">
        <f t="shared" si="1039"/>
        <v>44469</v>
      </c>
      <c r="C520" s="185"/>
      <c r="D520" s="35">
        <v>5.5</v>
      </c>
      <c r="E520" s="15">
        <f>SUMIFS(Histo!F:F,Histo!A:A,B520,Formules!G:G,D520)</f>
        <v>0</v>
      </c>
      <c r="F520" s="14">
        <f t="shared" si="1070"/>
        <v>0</v>
      </c>
      <c r="G520" s="51">
        <f t="shared" si="1071"/>
        <v>0</v>
      </c>
      <c r="H520" s="53"/>
      <c r="I520" s="67">
        <f>SUMIFS(Histo!K:K,Histo!A:A,B520,Formules!G:G,D520,Formules!K:K,"Herbergement")</f>
        <v>0</v>
      </c>
      <c r="J520" s="53"/>
      <c r="K520" s="53">
        <f>SUMIFS(Histo!F:F,Histo!A:A,B520,Formules!G:G,D520,Formules!K:K,"Vente")+SUMIFS(Histo!L:L,Histo!A:A,B520,Formules!G:G,D520,Formules!K:K,"Herbergement")</f>
        <v>0</v>
      </c>
      <c r="L520" s="53"/>
      <c r="M520" s="53">
        <f>SUMIFS(Histo!L:L,Histo!A:A,B520,Formules!G:G,D520)</f>
        <v>0</v>
      </c>
      <c r="N520" s="53"/>
      <c r="O520" s="183"/>
      <c r="P520" s="180"/>
      <c r="Q520" s="177"/>
    </row>
    <row r="521" spans="2:17" ht="14.4" thickBot="1" x14ac:dyDescent="0.3">
      <c r="B521" s="12">
        <v>44469</v>
      </c>
      <c r="C521" s="186"/>
      <c r="D521" s="35" t="s">
        <v>122</v>
      </c>
      <c r="E521" s="15">
        <f t="shared" ref="E521" si="1072">SUM(E518:E520)</f>
        <v>0</v>
      </c>
      <c r="F521" s="15">
        <f t="shared" ref="F521" si="1073">SUM(F518:F520)</f>
        <v>0</v>
      </c>
      <c r="G521" s="15">
        <f t="shared" ref="G521" si="1074">SUM(G518:G520)</f>
        <v>0</v>
      </c>
      <c r="H521" s="53"/>
      <c r="I521" s="68">
        <f t="shared" ref="I521" si="1075">SUM(I518:I520)</f>
        <v>0</v>
      </c>
      <c r="J521" s="58"/>
      <c r="K521" s="57">
        <f t="shared" ref="K521" si="1076">SUM(K518:K520)</f>
        <v>0</v>
      </c>
      <c r="L521" s="58"/>
      <c r="M521" s="57">
        <f t="shared" ref="M521" si="1077">SUM(M518:M520)</f>
        <v>0</v>
      </c>
      <c r="N521" s="53"/>
      <c r="O521" s="183"/>
      <c r="P521" s="181"/>
      <c r="Q521" s="178"/>
    </row>
    <row r="522" spans="2:17" ht="14.4" thickBot="1" x14ac:dyDescent="0.3">
      <c r="B522" s="12">
        <f t="shared" ref="B522:B530" si="1078">C522</f>
        <v>44470</v>
      </c>
      <c r="C522" s="184">
        <v>44470</v>
      </c>
      <c r="D522" s="35">
        <v>20</v>
      </c>
      <c r="E522" s="15">
        <f>SUMIFS(Histo!F:F,Histo!A:A,B522,Formules!G:G,D522)</f>
        <v>0</v>
      </c>
      <c r="F522" s="14">
        <f t="shared" ref="F522:F524" si="1079">E522/(1+(D522/100))</f>
        <v>0</v>
      </c>
      <c r="G522" s="51">
        <f t="shared" ref="G522:G524" si="1080">E522-F522</f>
        <v>0</v>
      </c>
      <c r="H522" s="53"/>
      <c r="I522" s="67">
        <f>SUMIFS(Histo!K:K,Histo!A:A,B522,Formules!G:G,D522,Formules!K:K,"Herbergement")</f>
        <v>0</v>
      </c>
      <c r="J522" s="53"/>
      <c r="K522" s="53">
        <f>SUMIFS(Histo!F:F,Histo!A:A,B522,Formules!G:G,D522,Formules!K:K,"Vente")+SUMIFS(Histo!L:L,Histo!A:A,B522,Formules!G:G,D522,Formules!K:K,"Herbergement")</f>
        <v>0</v>
      </c>
      <c r="L522" s="53"/>
      <c r="M522" s="53">
        <f>SUMIFS(Histo!L:L,Histo!A:A,B522,Formules!G:G,D522)</f>
        <v>0</v>
      </c>
      <c r="N522" s="53"/>
      <c r="O522" s="182">
        <f>SUMIFS(Histo!F:F,Histo!A:A,C522,Histo!E:E,$O$4)</f>
        <v>0</v>
      </c>
      <c r="P522" s="179">
        <f>SUMIFS(Histo!F:F,Histo!A:A,C522,Histo!E:E,"Cash")</f>
        <v>0</v>
      </c>
      <c r="Q522" s="176">
        <f>SUMIFS(Histo!F:F,Histo!A:A,C522,Histo!E:E,"CV")</f>
        <v>0</v>
      </c>
    </row>
    <row r="523" spans="2:17" ht="14.4" thickBot="1" x14ac:dyDescent="0.3">
      <c r="B523" s="12">
        <f t="shared" si="1038"/>
        <v>44470</v>
      </c>
      <c r="C523" s="185"/>
      <c r="D523" s="35">
        <v>10</v>
      </c>
      <c r="E523" s="15">
        <f>SUMIFS(Histo!F:F,Histo!A:A,B523,Formules!G:G,D523)</f>
        <v>0</v>
      </c>
      <c r="F523" s="14">
        <f t="shared" si="1079"/>
        <v>0</v>
      </c>
      <c r="G523" s="51">
        <f t="shared" si="1080"/>
        <v>0</v>
      </c>
      <c r="H523" s="53"/>
      <c r="I523" s="67">
        <f>SUMIFS(Histo!K:K,Histo!A:A,B523,Formules!G:G,D523,Formules!K:K,"Herbergement")</f>
        <v>0</v>
      </c>
      <c r="J523" s="53"/>
      <c r="K523" s="53">
        <f>SUMIFS(Histo!F:F,Histo!A:A,B523,Formules!G:G,D523,Formules!K:K,"Vente")+SUMIFS(Histo!L:L,Histo!A:A,B523,Formules!G:G,D523,Formules!K:K,"Herbergement")</f>
        <v>0</v>
      </c>
      <c r="L523" s="53"/>
      <c r="M523" s="53">
        <f>SUMIFS(Histo!L:L,Histo!A:A,B523,Formules!G:G,D523)</f>
        <v>0</v>
      </c>
      <c r="N523" s="53"/>
      <c r="O523" s="183"/>
      <c r="P523" s="180"/>
      <c r="Q523" s="177"/>
    </row>
    <row r="524" spans="2:17" ht="14.4" thickBot="1" x14ac:dyDescent="0.3">
      <c r="B524" s="12">
        <f t="shared" ref="B524:B532" si="1081">C522</f>
        <v>44470</v>
      </c>
      <c r="C524" s="185"/>
      <c r="D524" s="35">
        <v>5.5</v>
      </c>
      <c r="E524" s="15">
        <f>SUMIFS(Histo!F:F,Histo!A:A,B524,Formules!G:G,D524)</f>
        <v>0</v>
      </c>
      <c r="F524" s="14">
        <f t="shared" si="1079"/>
        <v>0</v>
      </c>
      <c r="G524" s="51">
        <f t="shared" si="1080"/>
        <v>0</v>
      </c>
      <c r="H524" s="53"/>
      <c r="I524" s="67">
        <f>SUMIFS(Histo!K:K,Histo!A:A,B524,Formules!G:G,D524,Formules!K:K,"Herbergement")</f>
        <v>0</v>
      </c>
      <c r="J524" s="53"/>
      <c r="K524" s="53">
        <f>SUMIFS(Histo!F:F,Histo!A:A,B524,Formules!G:G,D524,Formules!K:K,"Vente")+SUMIFS(Histo!L:L,Histo!A:A,B524,Formules!G:G,D524,Formules!K:K,"Herbergement")</f>
        <v>0</v>
      </c>
      <c r="L524" s="53"/>
      <c r="M524" s="53">
        <f>SUMIFS(Histo!L:L,Histo!A:A,B524,Formules!G:G,D524)</f>
        <v>0</v>
      </c>
      <c r="N524" s="53"/>
      <c r="O524" s="183"/>
      <c r="P524" s="180"/>
      <c r="Q524" s="177"/>
    </row>
    <row r="525" spans="2:17" ht="14.4" thickBot="1" x14ac:dyDescent="0.3">
      <c r="B525" s="12">
        <v>44470</v>
      </c>
      <c r="C525" s="186"/>
      <c r="D525" s="35" t="s">
        <v>122</v>
      </c>
      <c r="E525" s="15">
        <f t="shared" ref="E525" si="1082">SUM(E522:E524)</f>
        <v>0</v>
      </c>
      <c r="F525" s="15">
        <f t="shared" ref="F525" si="1083">SUM(F522:F524)</f>
        <v>0</v>
      </c>
      <c r="G525" s="15">
        <f t="shared" ref="G525" si="1084">SUM(G522:G524)</f>
        <v>0</v>
      </c>
      <c r="H525" s="53"/>
      <c r="I525" s="68">
        <f t="shared" ref="I525" si="1085">SUM(I522:I524)</f>
        <v>0</v>
      </c>
      <c r="J525" s="58"/>
      <c r="K525" s="57">
        <f t="shared" ref="K525" si="1086">SUM(K522:K524)</f>
        <v>0</v>
      </c>
      <c r="L525" s="58"/>
      <c r="M525" s="57">
        <f t="shared" ref="M525" si="1087">SUM(M522:M524)</f>
        <v>0</v>
      </c>
      <c r="N525" s="53"/>
      <c r="O525" s="183"/>
      <c r="P525" s="181"/>
      <c r="Q525" s="178"/>
    </row>
    <row r="526" spans="2:17" ht="14.4" thickBot="1" x14ac:dyDescent="0.3">
      <c r="B526" s="12">
        <f t="shared" si="1078"/>
        <v>44471</v>
      </c>
      <c r="C526" s="184">
        <v>44471</v>
      </c>
      <c r="D526" s="35">
        <v>20</v>
      </c>
      <c r="E526" s="15">
        <f>SUMIFS(Histo!F:F,Histo!A:A,B526,Formules!G:G,D526)</f>
        <v>0</v>
      </c>
      <c r="F526" s="14">
        <f t="shared" ref="F526:F528" si="1088">E526/(1+(D526/100))</f>
        <v>0</v>
      </c>
      <c r="G526" s="51">
        <f t="shared" ref="G526:G528" si="1089">E526-F526</f>
        <v>0</v>
      </c>
      <c r="H526" s="53"/>
      <c r="I526" s="67">
        <f>SUMIFS(Histo!K:K,Histo!A:A,B526,Formules!G:G,D526,Formules!K:K,"Herbergement")</f>
        <v>0</v>
      </c>
      <c r="J526" s="53"/>
      <c r="K526" s="53">
        <f>SUMIFS(Histo!F:F,Histo!A:A,B526,Formules!G:G,D526,Formules!K:K,"Vente")+SUMIFS(Histo!L:L,Histo!A:A,B526,Formules!G:G,D526,Formules!K:K,"Herbergement")</f>
        <v>0</v>
      </c>
      <c r="L526" s="53"/>
      <c r="M526" s="53">
        <f>SUMIFS(Histo!L:L,Histo!A:A,B526,Formules!G:G,D526)</f>
        <v>0</v>
      </c>
      <c r="N526" s="53"/>
      <c r="O526" s="182">
        <f>SUMIFS(Histo!F:F,Histo!A:A,C526,Histo!E:E,$O$4)</f>
        <v>0</v>
      </c>
      <c r="P526" s="179">
        <f>SUMIFS(Histo!F:F,Histo!A:A,C526,Histo!E:E,"Cash")</f>
        <v>0</v>
      </c>
      <c r="Q526" s="176">
        <f>SUMIFS(Histo!F:F,Histo!A:A,C526,Histo!E:E,"CV")</f>
        <v>0</v>
      </c>
    </row>
    <row r="527" spans="2:17" ht="14.4" thickBot="1" x14ac:dyDescent="0.3">
      <c r="B527" s="12">
        <f t="shared" si="1038"/>
        <v>44471</v>
      </c>
      <c r="C527" s="185"/>
      <c r="D527" s="35">
        <v>10</v>
      </c>
      <c r="E527" s="15">
        <f>SUMIFS(Histo!F:F,Histo!A:A,B527,Formules!G:G,D527)</f>
        <v>0</v>
      </c>
      <c r="F527" s="14">
        <f t="shared" si="1088"/>
        <v>0</v>
      </c>
      <c r="G527" s="51">
        <f t="shared" si="1089"/>
        <v>0</v>
      </c>
      <c r="H527" s="53"/>
      <c r="I527" s="67">
        <f>SUMIFS(Histo!K:K,Histo!A:A,B527,Formules!G:G,D527,Formules!K:K,"Herbergement")</f>
        <v>0</v>
      </c>
      <c r="J527" s="53"/>
      <c r="K527" s="53">
        <f>SUMIFS(Histo!F:F,Histo!A:A,B527,Formules!G:G,D527,Formules!K:K,"Vente")+SUMIFS(Histo!L:L,Histo!A:A,B527,Formules!G:G,D527,Formules!K:K,"Herbergement")</f>
        <v>0</v>
      </c>
      <c r="L527" s="53"/>
      <c r="M527" s="53">
        <f>SUMIFS(Histo!L:L,Histo!A:A,B527,Formules!G:G,D527)</f>
        <v>0</v>
      </c>
      <c r="N527" s="53"/>
      <c r="O527" s="183"/>
      <c r="P527" s="180"/>
      <c r="Q527" s="177"/>
    </row>
    <row r="528" spans="2:17" ht="14.4" thickBot="1" x14ac:dyDescent="0.3">
      <c r="B528" s="12">
        <f t="shared" si="1081"/>
        <v>44471</v>
      </c>
      <c r="C528" s="185"/>
      <c r="D528" s="35">
        <v>5.5</v>
      </c>
      <c r="E528" s="15">
        <f>SUMIFS(Histo!F:F,Histo!A:A,B528,Formules!G:G,D528)</f>
        <v>0</v>
      </c>
      <c r="F528" s="14">
        <f t="shared" si="1088"/>
        <v>0</v>
      </c>
      <c r="G528" s="51">
        <f t="shared" si="1089"/>
        <v>0</v>
      </c>
      <c r="H528" s="53"/>
      <c r="I528" s="67">
        <f>SUMIFS(Histo!K:K,Histo!A:A,B528,Formules!G:G,D528,Formules!K:K,"Herbergement")</f>
        <v>0</v>
      </c>
      <c r="J528" s="53"/>
      <c r="K528" s="53">
        <f>SUMIFS(Histo!F:F,Histo!A:A,B528,Formules!G:G,D528,Formules!K:K,"Vente")+SUMIFS(Histo!L:L,Histo!A:A,B528,Formules!G:G,D528,Formules!K:K,"Herbergement")</f>
        <v>0</v>
      </c>
      <c r="L528" s="53"/>
      <c r="M528" s="53">
        <f>SUMIFS(Histo!L:L,Histo!A:A,B528,Formules!G:G,D528)</f>
        <v>0</v>
      </c>
      <c r="N528" s="53"/>
      <c r="O528" s="183"/>
      <c r="P528" s="180"/>
      <c r="Q528" s="177"/>
    </row>
    <row r="529" spans="2:24" ht="14.4" thickBot="1" x14ac:dyDescent="0.3">
      <c r="B529" s="12">
        <v>44471</v>
      </c>
      <c r="C529" s="186"/>
      <c r="D529" s="35" t="s">
        <v>122</v>
      </c>
      <c r="E529" s="15">
        <f t="shared" ref="E529" si="1090">SUM(E526:E528)</f>
        <v>0</v>
      </c>
      <c r="F529" s="15">
        <f t="shared" ref="F529" si="1091">SUM(F526:F528)</f>
        <v>0</v>
      </c>
      <c r="G529" s="15">
        <f t="shared" ref="G529" si="1092">SUM(G526:G528)</f>
        <v>0</v>
      </c>
      <c r="H529" s="53"/>
      <c r="I529" s="68">
        <f t="shared" ref="I529" si="1093">SUM(I526:I528)</f>
        <v>0</v>
      </c>
      <c r="J529" s="58"/>
      <c r="K529" s="57">
        <f t="shared" ref="K529" si="1094">SUM(K526:K528)</f>
        <v>0</v>
      </c>
      <c r="L529" s="58"/>
      <c r="M529" s="57">
        <f t="shared" ref="M529" si="1095">SUM(M526:M528)</f>
        <v>0</v>
      </c>
      <c r="N529" s="53"/>
      <c r="O529" s="183"/>
      <c r="P529" s="181"/>
      <c r="Q529" s="178"/>
    </row>
    <row r="530" spans="2:24" ht="14.4" thickBot="1" x14ac:dyDescent="0.3">
      <c r="B530" s="12">
        <f t="shared" si="1078"/>
        <v>44472</v>
      </c>
      <c r="C530" s="184">
        <v>44472</v>
      </c>
      <c r="D530" s="35">
        <v>20</v>
      </c>
      <c r="E530" s="15">
        <f>SUMIFS(Histo!F:F,Histo!A:A,B530,Formules!G:G,D530)</f>
        <v>0</v>
      </c>
      <c r="F530" s="14">
        <f t="shared" ref="F530:F532" si="1096">E530/(1+(D530/100))</f>
        <v>0</v>
      </c>
      <c r="G530" s="51">
        <f t="shared" ref="G530:G532" si="1097">E530-F530</f>
        <v>0</v>
      </c>
      <c r="H530" s="53"/>
      <c r="I530" s="67">
        <f>SUMIFS(Histo!K:K,Histo!A:A,B530,Formules!G:G,D530,Formules!K:K,"Herbergement")</f>
        <v>0</v>
      </c>
      <c r="J530" s="53"/>
      <c r="K530" s="53">
        <f>SUMIFS(Histo!F:F,Histo!A:A,B530,Formules!G:G,D530,Formules!K:K,"Vente")+SUMIFS(Histo!L:L,Histo!A:A,B530,Formules!G:G,D530,Formules!K:K,"Herbergement")</f>
        <v>0</v>
      </c>
      <c r="L530" s="53"/>
      <c r="M530" s="53">
        <f>SUMIFS(Histo!L:L,Histo!A:A,B530,Formules!G:G,D530)</f>
        <v>0</v>
      </c>
      <c r="N530" s="53"/>
      <c r="O530" s="182">
        <f>SUMIFS(Histo!F:F,Histo!A:A,C530,Histo!E:E,$O$4)</f>
        <v>0</v>
      </c>
      <c r="P530" s="179">
        <f>SUMIFS(Histo!F:F,Histo!A:A,C530,Histo!E:E,"Cash")</f>
        <v>0</v>
      </c>
      <c r="Q530" s="176">
        <f>SUMIFS(Histo!F:F,Histo!A:A,C530,Histo!E:E,"CV")</f>
        <v>0</v>
      </c>
    </row>
    <row r="531" spans="2:24" ht="14.4" thickBot="1" x14ac:dyDescent="0.3">
      <c r="B531" s="12">
        <f t="shared" si="1038"/>
        <v>44472</v>
      </c>
      <c r="C531" s="185"/>
      <c r="D531" s="35">
        <v>10</v>
      </c>
      <c r="E531" s="15">
        <f>SUMIFS(Histo!F:F,Histo!A:A,B531,Formules!G:G,D531)</f>
        <v>0</v>
      </c>
      <c r="F531" s="14">
        <f t="shared" si="1096"/>
        <v>0</v>
      </c>
      <c r="G531" s="51">
        <f t="shared" si="1097"/>
        <v>0</v>
      </c>
      <c r="H531" s="53"/>
      <c r="I531" s="67">
        <f>SUMIFS(Histo!K:K,Histo!A:A,B531,Formules!G:G,D531,Formules!K:K,"Herbergement")</f>
        <v>0</v>
      </c>
      <c r="J531" s="53"/>
      <c r="K531" s="53">
        <f>SUMIFS(Histo!F:F,Histo!A:A,B531,Formules!G:G,D531,Formules!K:K,"Vente")+SUMIFS(Histo!L:L,Histo!A:A,B531,Formules!G:G,D531,Formules!K:K,"Herbergement")</f>
        <v>0</v>
      </c>
      <c r="L531" s="53"/>
      <c r="M531" s="53">
        <f>SUMIFS(Histo!L:L,Histo!A:A,B531,Formules!G:G,D531)</f>
        <v>0</v>
      </c>
      <c r="N531" s="53"/>
      <c r="O531" s="183"/>
      <c r="P531" s="180"/>
      <c r="Q531" s="177"/>
    </row>
    <row r="532" spans="2:24" ht="14.4" thickBot="1" x14ac:dyDescent="0.3">
      <c r="B532" s="12">
        <f t="shared" si="1081"/>
        <v>44472</v>
      </c>
      <c r="C532" s="185"/>
      <c r="D532" s="35">
        <v>5.5</v>
      </c>
      <c r="E532" s="15">
        <f>SUMIFS(Histo!F:F,Histo!A:A,B532,Formules!G:G,D532)</f>
        <v>0</v>
      </c>
      <c r="F532" s="14">
        <f t="shared" si="1096"/>
        <v>0</v>
      </c>
      <c r="G532" s="51">
        <f t="shared" si="1097"/>
        <v>0</v>
      </c>
      <c r="H532" s="53"/>
      <c r="I532" s="67">
        <f>SUMIFS(Histo!K:K,Histo!A:A,B532,Formules!G:G,D532,Formules!K:K,"Herbergement")</f>
        <v>0</v>
      </c>
      <c r="J532" s="53"/>
      <c r="K532" s="53">
        <f>SUMIFS(Histo!F:F,Histo!A:A,B532,Formules!G:G,D532,Formules!K:K,"Vente")+SUMIFS(Histo!L:L,Histo!A:A,B532,Formules!G:G,D532,Formules!K:K,"Herbergement")</f>
        <v>0</v>
      </c>
      <c r="L532" s="53"/>
      <c r="M532" s="53">
        <f>SUMIFS(Histo!L:L,Histo!A:A,B532,Formules!G:G,D532)</f>
        <v>0</v>
      </c>
      <c r="N532" s="53"/>
      <c r="O532" s="183"/>
      <c r="P532" s="180"/>
      <c r="Q532" s="177"/>
    </row>
    <row r="533" spans="2:24" x14ac:dyDescent="0.25">
      <c r="B533" s="12">
        <v>44472</v>
      </c>
      <c r="C533" s="186"/>
      <c r="D533" s="35" t="s">
        <v>122</v>
      </c>
      <c r="E533" s="15">
        <f t="shared" ref="E533" si="1098">SUM(E530:E532)</f>
        <v>0</v>
      </c>
      <c r="F533" s="15">
        <f t="shared" ref="F533" si="1099">SUM(F530:F532)</f>
        <v>0</v>
      </c>
      <c r="G533" s="15">
        <f t="shared" ref="G533" si="1100">SUM(G530:G532)</f>
        <v>0</v>
      </c>
      <c r="H533" s="53"/>
      <c r="I533" s="68">
        <f t="shared" ref="I533" si="1101">SUM(I530:I532)</f>
        <v>0</v>
      </c>
      <c r="J533" s="58"/>
      <c r="K533" s="57">
        <f t="shared" ref="K533" si="1102">SUM(K530:K532)</f>
        <v>0</v>
      </c>
      <c r="L533" s="58"/>
      <c r="M533" s="57">
        <f t="shared" ref="M533" si="1103">SUM(M530:M532)</f>
        <v>0</v>
      </c>
      <c r="N533" s="53"/>
      <c r="O533" s="183"/>
      <c r="P533" s="181"/>
      <c r="Q533" s="178"/>
    </row>
    <row r="534" spans="2:24" x14ac:dyDescent="0.25">
      <c r="U534"/>
      <c r="V534"/>
      <c r="W534"/>
      <c r="X534"/>
    </row>
    <row r="535" spans="2:24" x14ac:dyDescent="0.25">
      <c r="U535"/>
      <c r="V535"/>
      <c r="W535"/>
      <c r="X535"/>
    </row>
    <row r="536" spans="2:24" x14ac:dyDescent="0.25">
      <c r="U536"/>
      <c r="V536"/>
      <c r="W536"/>
      <c r="X536"/>
    </row>
    <row r="537" spans="2:24" x14ac:dyDescent="0.25">
      <c r="U537"/>
      <c r="V537"/>
      <c r="W537"/>
      <c r="X537"/>
    </row>
    <row r="538" spans="2:24" x14ac:dyDescent="0.25">
      <c r="U538"/>
      <c r="V538"/>
      <c r="W538"/>
      <c r="X538"/>
    </row>
    <row r="539" spans="2:24" x14ac:dyDescent="0.25">
      <c r="U539"/>
      <c r="V539"/>
      <c r="W539"/>
      <c r="X539"/>
    </row>
    <row r="540" spans="2:24" x14ac:dyDescent="0.25">
      <c r="U540"/>
      <c r="V540"/>
      <c r="W540"/>
      <c r="X540"/>
    </row>
    <row r="541" spans="2:24" x14ac:dyDescent="0.25">
      <c r="U541"/>
      <c r="V541"/>
      <c r="W541"/>
      <c r="X541"/>
    </row>
    <row r="542" spans="2:24" x14ac:dyDescent="0.25">
      <c r="U542"/>
      <c r="V542"/>
      <c r="W542"/>
      <c r="X542"/>
    </row>
    <row r="543" spans="2:24" x14ac:dyDescent="0.25">
      <c r="U543"/>
      <c r="V543"/>
      <c r="W543"/>
      <c r="X543"/>
    </row>
    <row r="544" spans="2:24" x14ac:dyDescent="0.25">
      <c r="U544"/>
      <c r="V544"/>
      <c r="W544"/>
      <c r="X544"/>
    </row>
    <row r="545" spans="21:24" x14ac:dyDescent="0.25">
      <c r="U545"/>
      <c r="V545"/>
      <c r="W545"/>
      <c r="X545"/>
    </row>
  </sheetData>
  <mergeCells count="534">
    <mergeCell ref="C342:C345"/>
    <mergeCell ref="C382:C385"/>
    <mergeCell ref="C386:C389"/>
    <mergeCell ref="C390:C393"/>
    <mergeCell ref="C394:C397"/>
    <mergeCell ref="C398:C401"/>
    <mergeCell ref="C402:C405"/>
    <mergeCell ref="C406:C409"/>
    <mergeCell ref="C410:C413"/>
    <mergeCell ref="C346:C349"/>
    <mergeCell ref="C350:C353"/>
    <mergeCell ref="C354:C357"/>
    <mergeCell ref="C358:C361"/>
    <mergeCell ref="C362:C365"/>
    <mergeCell ref="C366:C369"/>
    <mergeCell ref="C370:C373"/>
    <mergeCell ref="C374:C377"/>
    <mergeCell ref="C378:C381"/>
    <mergeCell ref="C306:C309"/>
    <mergeCell ref="C310:C313"/>
    <mergeCell ref="C314:C317"/>
    <mergeCell ref="C318:C321"/>
    <mergeCell ref="C322:C325"/>
    <mergeCell ref="C326:C329"/>
    <mergeCell ref="C330:C333"/>
    <mergeCell ref="C334:C337"/>
    <mergeCell ref="C338:C341"/>
    <mergeCell ref="C270:C273"/>
    <mergeCell ref="C274:C277"/>
    <mergeCell ref="C278:C281"/>
    <mergeCell ref="C282:C285"/>
    <mergeCell ref="C286:C289"/>
    <mergeCell ref="C290:C293"/>
    <mergeCell ref="C294:C297"/>
    <mergeCell ref="C298:C301"/>
    <mergeCell ref="C302:C305"/>
    <mergeCell ref="C234:C237"/>
    <mergeCell ref="C238:C241"/>
    <mergeCell ref="C242:C245"/>
    <mergeCell ref="C246:C249"/>
    <mergeCell ref="C250:C253"/>
    <mergeCell ref="C254:C257"/>
    <mergeCell ref="C258:C261"/>
    <mergeCell ref="C262:C265"/>
    <mergeCell ref="C266:C269"/>
    <mergeCell ref="C198:C201"/>
    <mergeCell ref="C202:C205"/>
    <mergeCell ref="C206:C209"/>
    <mergeCell ref="C210:C213"/>
    <mergeCell ref="C214:C217"/>
    <mergeCell ref="C218:C221"/>
    <mergeCell ref="C222:C225"/>
    <mergeCell ref="C226:C229"/>
    <mergeCell ref="C230:C233"/>
    <mergeCell ref="C162:C165"/>
    <mergeCell ref="C166:C169"/>
    <mergeCell ref="C170:C173"/>
    <mergeCell ref="C174:C177"/>
    <mergeCell ref="C178:C181"/>
    <mergeCell ref="C182:C185"/>
    <mergeCell ref="C186:C189"/>
    <mergeCell ref="C190:C193"/>
    <mergeCell ref="C194:C197"/>
    <mergeCell ref="C126:C129"/>
    <mergeCell ref="C130:C133"/>
    <mergeCell ref="C134:C137"/>
    <mergeCell ref="C138:C141"/>
    <mergeCell ref="C142:C145"/>
    <mergeCell ref="C146:C149"/>
    <mergeCell ref="C150:C153"/>
    <mergeCell ref="C154:C157"/>
    <mergeCell ref="C158:C161"/>
    <mergeCell ref="C90:C93"/>
    <mergeCell ref="C94:C97"/>
    <mergeCell ref="C98:C101"/>
    <mergeCell ref="C102:C105"/>
    <mergeCell ref="C106:C109"/>
    <mergeCell ref="C110:C113"/>
    <mergeCell ref="C114:C117"/>
    <mergeCell ref="C118:C121"/>
    <mergeCell ref="C122:C125"/>
    <mergeCell ref="C58:C61"/>
    <mergeCell ref="C62:C65"/>
    <mergeCell ref="C66:C69"/>
    <mergeCell ref="C70:C73"/>
    <mergeCell ref="C6:C9"/>
    <mergeCell ref="C74:C77"/>
    <mergeCell ref="C78:C81"/>
    <mergeCell ref="C82:C85"/>
    <mergeCell ref="C86:C89"/>
    <mergeCell ref="C22:C25"/>
    <mergeCell ref="C26:C29"/>
    <mergeCell ref="C30:C33"/>
    <mergeCell ref="C34:C37"/>
    <mergeCell ref="C38:C41"/>
    <mergeCell ref="C42:C45"/>
    <mergeCell ref="C46:C49"/>
    <mergeCell ref="C50:C53"/>
    <mergeCell ref="C54:C57"/>
    <mergeCell ref="C1:Q1"/>
    <mergeCell ref="E4:G4"/>
    <mergeCell ref="D3:D5"/>
    <mergeCell ref="B3:B5"/>
    <mergeCell ref="E3:Q3"/>
    <mergeCell ref="C3:C5"/>
    <mergeCell ref="C18:C21"/>
    <mergeCell ref="C14:C17"/>
    <mergeCell ref="C10:C13"/>
    <mergeCell ref="O6:O9"/>
    <mergeCell ref="O10:O13"/>
    <mergeCell ref="P6:P9"/>
    <mergeCell ref="P10:P13"/>
    <mergeCell ref="Q6:Q9"/>
    <mergeCell ref="Q10:Q13"/>
    <mergeCell ref="O14:O17"/>
    <mergeCell ref="O18:O21"/>
    <mergeCell ref="C414:C417"/>
    <mergeCell ref="C418:C421"/>
    <mergeCell ref="C422:C425"/>
    <mergeCell ref="C426:C429"/>
    <mergeCell ref="C430:C433"/>
    <mergeCell ref="C434:C437"/>
    <mergeCell ref="C438:C441"/>
    <mergeCell ref="C442:C445"/>
    <mergeCell ref="C446:C449"/>
    <mergeCell ref="C450:C453"/>
    <mergeCell ref="C454:C457"/>
    <mergeCell ref="C458:C461"/>
    <mergeCell ref="C462:C465"/>
    <mergeCell ref="C466:C469"/>
    <mergeCell ref="C470:C473"/>
    <mergeCell ref="C474:C477"/>
    <mergeCell ref="C478:C481"/>
    <mergeCell ref="C482:C485"/>
    <mergeCell ref="C522:C525"/>
    <mergeCell ref="C526:C529"/>
    <mergeCell ref="C530:C533"/>
    <mergeCell ref="C486:C489"/>
    <mergeCell ref="C490:C493"/>
    <mergeCell ref="C494:C497"/>
    <mergeCell ref="C498:C501"/>
    <mergeCell ref="C502:C505"/>
    <mergeCell ref="C506:C509"/>
    <mergeCell ref="C510:C513"/>
    <mergeCell ref="C514:C517"/>
    <mergeCell ref="C518:C521"/>
    <mergeCell ref="O22:O25"/>
    <mergeCell ref="O26:O29"/>
    <mergeCell ref="O30:O33"/>
    <mergeCell ref="O34:O37"/>
    <mergeCell ref="O38:O41"/>
    <mergeCell ref="O42:O45"/>
    <mergeCell ref="O46:O49"/>
    <mergeCell ref="O50:O53"/>
    <mergeCell ref="O54:O57"/>
    <mergeCell ref="O58:O61"/>
    <mergeCell ref="O62:O65"/>
    <mergeCell ref="O66:O69"/>
    <mergeCell ref="O70:O73"/>
    <mergeCell ref="O74:O77"/>
    <mergeCell ref="O78:O81"/>
    <mergeCell ref="O82:O85"/>
    <mergeCell ref="O86:O89"/>
    <mergeCell ref="O90:O93"/>
    <mergeCell ref="O94:O97"/>
    <mergeCell ref="O98:O101"/>
    <mergeCell ref="O102:O105"/>
    <mergeCell ref="O106:O109"/>
    <mergeCell ref="O110:O113"/>
    <mergeCell ref="O114:O117"/>
    <mergeCell ref="O118:O121"/>
    <mergeCell ref="O122:O125"/>
    <mergeCell ref="O126:O129"/>
    <mergeCell ref="O130:O133"/>
    <mergeCell ref="O134:O137"/>
    <mergeCell ref="O138:O141"/>
    <mergeCell ref="O142:O145"/>
    <mergeCell ref="O146:O149"/>
    <mergeCell ref="O150:O153"/>
    <mergeCell ref="O154:O157"/>
    <mergeCell ref="O158:O161"/>
    <mergeCell ref="O162:O165"/>
    <mergeCell ref="O166:O169"/>
    <mergeCell ref="O170:O173"/>
    <mergeCell ref="O174:O177"/>
    <mergeCell ref="O178:O181"/>
    <mergeCell ref="O182:O185"/>
    <mergeCell ref="O186:O189"/>
    <mergeCell ref="O190:O193"/>
    <mergeCell ref="O194:O197"/>
    <mergeCell ref="O198:O201"/>
    <mergeCell ref="O202:O205"/>
    <mergeCell ref="O206:O209"/>
    <mergeCell ref="O210:O213"/>
    <mergeCell ref="O214:O217"/>
    <mergeCell ref="O218:O221"/>
    <mergeCell ref="O222:O225"/>
    <mergeCell ref="O226:O229"/>
    <mergeCell ref="O230:O233"/>
    <mergeCell ref="O234:O237"/>
    <mergeCell ref="O238:O241"/>
    <mergeCell ref="O242:O245"/>
    <mergeCell ref="O246:O249"/>
    <mergeCell ref="O250:O253"/>
    <mergeCell ref="O254:O257"/>
    <mergeCell ref="O258:O261"/>
    <mergeCell ref="O262:O265"/>
    <mergeCell ref="O266:O269"/>
    <mergeCell ref="O270:O273"/>
    <mergeCell ref="O274:O277"/>
    <mergeCell ref="O278:O281"/>
    <mergeCell ref="O282:O285"/>
    <mergeCell ref="O286:O289"/>
    <mergeCell ref="O290:O293"/>
    <mergeCell ref="O294:O297"/>
    <mergeCell ref="O298:O301"/>
    <mergeCell ref="O302:O305"/>
    <mergeCell ref="O306:O309"/>
    <mergeCell ref="O310:O313"/>
    <mergeCell ref="O314:O317"/>
    <mergeCell ref="O318:O321"/>
    <mergeCell ref="O322:O325"/>
    <mergeCell ref="O326:O329"/>
    <mergeCell ref="O330:O333"/>
    <mergeCell ref="O334:O337"/>
    <mergeCell ref="O338:O341"/>
    <mergeCell ref="O342:O345"/>
    <mergeCell ref="O346:O349"/>
    <mergeCell ref="O350:O353"/>
    <mergeCell ref="O354:O357"/>
    <mergeCell ref="O358:O361"/>
    <mergeCell ref="O362:O365"/>
    <mergeCell ref="O366:O369"/>
    <mergeCell ref="O370:O373"/>
    <mergeCell ref="O374:O377"/>
    <mergeCell ref="O378:O381"/>
    <mergeCell ref="O382:O385"/>
    <mergeCell ref="O386:O389"/>
    <mergeCell ref="O390:O393"/>
    <mergeCell ref="O394:O397"/>
    <mergeCell ref="O398:O401"/>
    <mergeCell ref="O402:O405"/>
    <mergeCell ref="O406:O409"/>
    <mergeCell ref="O410:O413"/>
    <mergeCell ref="O414:O417"/>
    <mergeCell ref="O418:O421"/>
    <mergeCell ref="O422:O425"/>
    <mergeCell ref="O426:O429"/>
    <mergeCell ref="O430:O433"/>
    <mergeCell ref="O434:O437"/>
    <mergeCell ref="O438:O441"/>
    <mergeCell ref="O442:O445"/>
    <mergeCell ref="O446:O449"/>
    <mergeCell ref="O450:O453"/>
    <mergeCell ref="O502:O505"/>
    <mergeCell ref="O506:O509"/>
    <mergeCell ref="O510:O513"/>
    <mergeCell ref="O514:O517"/>
    <mergeCell ref="O518:O521"/>
    <mergeCell ref="O522:O525"/>
    <mergeCell ref="O454:O457"/>
    <mergeCell ref="O458:O461"/>
    <mergeCell ref="O462:O465"/>
    <mergeCell ref="O466:O469"/>
    <mergeCell ref="O470:O473"/>
    <mergeCell ref="O474:O477"/>
    <mergeCell ref="O478:O481"/>
    <mergeCell ref="O482:O485"/>
    <mergeCell ref="O486:O489"/>
    <mergeCell ref="O526:O529"/>
    <mergeCell ref="O530:O533"/>
    <mergeCell ref="P14:P17"/>
    <mergeCell ref="P18:P21"/>
    <mergeCell ref="P22:P25"/>
    <mergeCell ref="P26:P29"/>
    <mergeCell ref="P30:P33"/>
    <mergeCell ref="P34:P37"/>
    <mergeCell ref="P38:P41"/>
    <mergeCell ref="P42:P45"/>
    <mergeCell ref="P46:P49"/>
    <mergeCell ref="P50:P53"/>
    <mergeCell ref="P54:P57"/>
    <mergeCell ref="P58:P61"/>
    <mergeCell ref="P62:P65"/>
    <mergeCell ref="P66:P69"/>
    <mergeCell ref="P70:P73"/>
    <mergeCell ref="P74:P77"/>
    <mergeCell ref="P78:P81"/>
    <mergeCell ref="P82:P85"/>
    <mergeCell ref="P86:P89"/>
    <mergeCell ref="O490:O493"/>
    <mergeCell ref="O494:O497"/>
    <mergeCell ref="O498:O501"/>
    <mergeCell ref="P90:P93"/>
    <mergeCell ref="P94:P97"/>
    <mergeCell ref="P98:P101"/>
    <mergeCell ref="P102:P105"/>
    <mergeCell ref="P106:P109"/>
    <mergeCell ref="P110:P113"/>
    <mergeCell ref="P114:P117"/>
    <mergeCell ref="P118:P121"/>
    <mergeCell ref="P122:P125"/>
    <mergeCell ref="P126:P129"/>
    <mergeCell ref="P130:P133"/>
    <mergeCell ref="P134:P137"/>
    <mergeCell ref="P138:P141"/>
    <mergeCell ref="P142:P145"/>
    <mergeCell ref="P146:P149"/>
    <mergeCell ref="P150:P153"/>
    <mergeCell ref="P154:P157"/>
    <mergeCell ref="P158:P161"/>
    <mergeCell ref="P162:P165"/>
    <mergeCell ref="P166:P169"/>
    <mergeCell ref="P170:P173"/>
    <mergeCell ref="P174:P177"/>
    <mergeCell ref="P178:P181"/>
    <mergeCell ref="P182:P185"/>
    <mergeCell ref="P186:P189"/>
    <mergeCell ref="P190:P193"/>
    <mergeCell ref="P194:P197"/>
    <mergeCell ref="P198:P201"/>
    <mergeCell ref="P202:P205"/>
    <mergeCell ref="P206:P209"/>
    <mergeCell ref="P210:P213"/>
    <mergeCell ref="P214:P217"/>
    <mergeCell ref="P218:P221"/>
    <mergeCell ref="P222:P225"/>
    <mergeCell ref="P226:P229"/>
    <mergeCell ref="P230:P233"/>
    <mergeCell ref="P234:P237"/>
    <mergeCell ref="P238:P241"/>
    <mergeCell ref="P242:P245"/>
    <mergeCell ref="P246:P249"/>
    <mergeCell ref="P250:P253"/>
    <mergeCell ref="P254:P257"/>
    <mergeCell ref="P258:P261"/>
    <mergeCell ref="P262:P265"/>
    <mergeCell ref="P266:P269"/>
    <mergeCell ref="P270:P273"/>
    <mergeCell ref="P274:P277"/>
    <mergeCell ref="P278:P281"/>
    <mergeCell ref="P282:P285"/>
    <mergeCell ref="P286:P289"/>
    <mergeCell ref="P290:P293"/>
    <mergeCell ref="P294:P297"/>
    <mergeCell ref="P298:P301"/>
    <mergeCell ref="P302:P305"/>
    <mergeCell ref="P306:P309"/>
    <mergeCell ref="P310:P313"/>
    <mergeCell ref="P314:P317"/>
    <mergeCell ref="P318:P321"/>
    <mergeCell ref="P322:P325"/>
    <mergeCell ref="P326:P329"/>
    <mergeCell ref="P330:P333"/>
    <mergeCell ref="P334:P337"/>
    <mergeCell ref="P338:P341"/>
    <mergeCell ref="P342:P345"/>
    <mergeCell ref="P346:P349"/>
    <mergeCell ref="P350:P353"/>
    <mergeCell ref="P354:P357"/>
    <mergeCell ref="P358:P361"/>
    <mergeCell ref="P362:P365"/>
    <mergeCell ref="P366:P369"/>
    <mergeCell ref="P370:P373"/>
    <mergeCell ref="P374:P377"/>
    <mergeCell ref="P378:P381"/>
    <mergeCell ref="P382:P385"/>
    <mergeCell ref="P386:P389"/>
    <mergeCell ref="P390:P393"/>
    <mergeCell ref="P394:P397"/>
    <mergeCell ref="P398:P401"/>
    <mergeCell ref="P402:P405"/>
    <mergeCell ref="P406:P409"/>
    <mergeCell ref="P410:P413"/>
    <mergeCell ref="P414:P417"/>
    <mergeCell ref="P418:P421"/>
    <mergeCell ref="P422:P425"/>
    <mergeCell ref="P426:P429"/>
    <mergeCell ref="P430:P433"/>
    <mergeCell ref="P434:P437"/>
    <mergeCell ref="P438:P441"/>
    <mergeCell ref="P442:P445"/>
    <mergeCell ref="P446:P449"/>
    <mergeCell ref="P450:P453"/>
    <mergeCell ref="P454:P457"/>
    <mergeCell ref="P458:P461"/>
    <mergeCell ref="P462:P465"/>
    <mergeCell ref="P466:P469"/>
    <mergeCell ref="P470:P473"/>
    <mergeCell ref="P474:P477"/>
    <mergeCell ref="P478:P481"/>
    <mergeCell ref="P482:P485"/>
    <mergeCell ref="P486:P489"/>
    <mergeCell ref="P490:P493"/>
    <mergeCell ref="P494:P497"/>
    <mergeCell ref="P498:P501"/>
    <mergeCell ref="P502:P505"/>
    <mergeCell ref="P506:P509"/>
    <mergeCell ref="P510:P513"/>
    <mergeCell ref="P514:P517"/>
    <mergeCell ref="P518:P521"/>
    <mergeCell ref="P522:P525"/>
    <mergeCell ref="P526:P529"/>
    <mergeCell ref="P530:P533"/>
    <mergeCell ref="Q14:Q17"/>
    <mergeCell ref="Q18:Q21"/>
    <mergeCell ref="Q22:Q25"/>
    <mergeCell ref="Q26:Q29"/>
    <mergeCell ref="Q30:Q33"/>
    <mergeCell ref="Q34:Q37"/>
    <mergeCell ref="Q38:Q41"/>
    <mergeCell ref="Q42:Q45"/>
    <mergeCell ref="Q46:Q49"/>
    <mergeCell ref="Q50:Q53"/>
    <mergeCell ref="Q54:Q57"/>
    <mergeCell ref="Q58:Q61"/>
    <mergeCell ref="Q62:Q65"/>
    <mergeCell ref="Q66:Q69"/>
    <mergeCell ref="Q70:Q73"/>
    <mergeCell ref="Q74:Q77"/>
    <mergeCell ref="Q78:Q81"/>
    <mergeCell ref="Q82:Q85"/>
    <mergeCell ref="Q86:Q89"/>
    <mergeCell ref="Q90:Q93"/>
    <mergeCell ref="Q94:Q97"/>
    <mergeCell ref="Q98:Q101"/>
    <mergeCell ref="Q102:Q105"/>
    <mergeCell ref="Q106:Q109"/>
    <mergeCell ref="Q110:Q113"/>
    <mergeCell ref="Q114:Q117"/>
    <mergeCell ref="Q118:Q121"/>
    <mergeCell ref="Q122:Q125"/>
    <mergeCell ref="Q126:Q129"/>
    <mergeCell ref="Q130:Q133"/>
    <mergeCell ref="Q134:Q137"/>
    <mergeCell ref="Q138:Q141"/>
    <mergeCell ref="Q142:Q145"/>
    <mergeCell ref="Q146:Q149"/>
    <mergeCell ref="Q150:Q153"/>
    <mergeCell ref="Q154:Q157"/>
    <mergeCell ref="Q158:Q161"/>
    <mergeCell ref="Q162:Q165"/>
    <mergeCell ref="Q166:Q169"/>
    <mergeCell ref="Q170:Q173"/>
    <mergeCell ref="Q174:Q177"/>
    <mergeCell ref="Q178:Q181"/>
    <mergeCell ref="Q182:Q185"/>
    <mergeCell ref="Q186:Q189"/>
    <mergeCell ref="Q190:Q193"/>
    <mergeCell ref="Q194:Q197"/>
    <mergeCell ref="Q198:Q201"/>
    <mergeCell ref="Q202:Q205"/>
    <mergeCell ref="Q206:Q209"/>
    <mergeCell ref="Q210:Q213"/>
    <mergeCell ref="Q214:Q217"/>
    <mergeCell ref="Q218:Q221"/>
    <mergeCell ref="Q222:Q225"/>
    <mergeCell ref="Q226:Q229"/>
    <mergeCell ref="Q230:Q233"/>
    <mergeCell ref="Q234:Q237"/>
    <mergeCell ref="Q238:Q241"/>
    <mergeCell ref="Q242:Q245"/>
    <mergeCell ref="Q246:Q249"/>
    <mergeCell ref="Q250:Q253"/>
    <mergeCell ref="Q254:Q257"/>
    <mergeCell ref="Q258:Q261"/>
    <mergeCell ref="Q262:Q265"/>
    <mergeCell ref="Q266:Q269"/>
    <mergeCell ref="Q270:Q273"/>
    <mergeCell ref="Q274:Q277"/>
    <mergeCell ref="Q278:Q281"/>
    <mergeCell ref="Q282:Q285"/>
    <mergeCell ref="Q286:Q289"/>
    <mergeCell ref="Q290:Q293"/>
    <mergeCell ref="Q294:Q297"/>
    <mergeCell ref="Q298:Q301"/>
    <mergeCell ref="Q302:Q305"/>
    <mergeCell ref="Q306:Q309"/>
    <mergeCell ref="Q310:Q313"/>
    <mergeCell ref="Q314:Q317"/>
    <mergeCell ref="Q318:Q321"/>
    <mergeCell ref="Q322:Q325"/>
    <mergeCell ref="Q326:Q329"/>
    <mergeCell ref="Q330:Q333"/>
    <mergeCell ref="Q334:Q337"/>
    <mergeCell ref="Q338:Q341"/>
    <mergeCell ref="Q342:Q345"/>
    <mergeCell ref="Q346:Q349"/>
    <mergeCell ref="Q350:Q353"/>
    <mergeCell ref="Q354:Q357"/>
    <mergeCell ref="Q358:Q361"/>
    <mergeCell ref="Q362:Q365"/>
    <mergeCell ref="Q366:Q369"/>
    <mergeCell ref="Q370:Q373"/>
    <mergeCell ref="Q374:Q377"/>
    <mergeCell ref="Q378:Q381"/>
    <mergeCell ref="Q382:Q385"/>
    <mergeCell ref="Q386:Q389"/>
    <mergeCell ref="Q390:Q393"/>
    <mergeCell ref="Q394:Q397"/>
    <mergeCell ref="Q398:Q401"/>
    <mergeCell ref="Q402:Q405"/>
    <mergeCell ref="Q406:Q409"/>
    <mergeCell ref="Q410:Q413"/>
    <mergeCell ref="Q414:Q417"/>
    <mergeCell ref="Q418:Q421"/>
    <mergeCell ref="Q422:Q425"/>
    <mergeCell ref="Q426:Q429"/>
    <mergeCell ref="Q430:Q433"/>
    <mergeCell ref="Q434:Q437"/>
    <mergeCell ref="Q438:Q441"/>
    <mergeCell ref="Q442:Q445"/>
    <mergeCell ref="Q446:Q449"/>
    <mergeCell ref="Q450:Q453"/>
    <mergeCell ref="Q454:Q457"/>
    <mergeCell ref="Q458:Q461"/>
    <mergeCell ref="Q462:Q465"/>
    <mergeCell ref="Q466:Q469"/>
    <mergeCell ref="Q470:Q473"/>
    <mergeCell ref="Q474:Q477"/>
    <mergeCell ref="Q478:Q481"/>
    <mergeCell ref="Q482:Q485"/>
    <mergeCell ref="Q486:Q489"/>
    <mergeCell ref="Q490:Q493"/>
    <mergeCell ref="Q530:Q533"/>
    <mergeCell ref="Q494:Q497"/>
    <mergeCell ref="Q498:Q501"/>
    <mergeCell ref="Q502:Q505"/>
    <mergeCell ref="Q506:Q509"/>
    <mergeCell ref="Q510:Q513"/>
    <mergeCell ref="Q514:Q517"/>
    <mergeCell ref="Q518:Q521"/>
    <mergeCell ref="Q522:Q525"/>
    <mergeCell ref="Q526:Q529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8A93D-E8F9-4090-A189-3F39A20BC722}">
  <sheetPr codeName="Feuil11"/>
  <dimension ref="B2:S18"/>
  <sheetViews>
    <sheetView workbookViewId="0">
      <selection activeCell="E26" sqref="E26"/>
    </sheetView>
  </sheetViews>
  <sheetFormatPr baseColWidth="10" defaultRowHeight="13.8" x14ac:dyDescent="0.25"/>
  <cols>
    <col min="3" max="3" width="12.796875" customWidth="1"/>
    <col min="5" max="5" width="12.796875" customWidth="1"/>
  </cols>
  <sheetData>
    <row r="2" spans="2:19" ht="27.6" x14ac:dyDescent="0.25">
      <c r="B2" s="19" t="s">
        <v>36</v>
      </c>
      <c r="C2" s="19" t="s">
        <v>37</v>
      </c>
      <c r="D2" s="19" t="s">
        <v>38</v>
      </c>
      <c r="E2" s="19" t="s">
        <v>50</v>
      </c>
      <c r="F2" s="19" t="s">
        <v>21</v>
      </c>
      <c r="G2" s="19" t="s">
        <v>51</v>
      </c>
      <c r="H2" s="20" t="s">
        <v>39</v>
      </c>
      <c r="I2" s="21" t="s">
        <v>40</v>
      </c>
      <c r="K2" s="20" t="s">
        <v>41</v>
      </c>
      <c r="L2" s="20" t="s">
        <v>42</v>
      </c>
      <c r="M2" s="20" t="s">
        <v>43</v>
      </c>
      <c r="N2" s="20" t="s">
        <v>44</v>
      </c>
      <c r="O2" s="20" t="s">
        <v>45</v>
      </c>
      <c r="P2" s="20" t="s">
        <v>46</v>
      </c>
      <c r="Q2" s="20" t="s">
        <v>47</v>
      </c>
      <c r="R2" s="20" t="s">
        <v>48</v>
      </c>
      <c r="S2" s="20" t="s">
        <v>49</v>
      </c>
    </row>
    <row r="3" spans="2:19" x14ac:dyDescent="0.25">
      <c r="B3" s="22">
        <v>44317</v>
      </c>
      <c r="C3" s="23"/>
      <c r="D3" s="23"/>
      <c r="E3" s="27">
        <v>130</v>
      </c>
      <c r="F3" s="27">
        <v>13</v>
      </c>
      <c r="G3" s="27">
        <f>F3+E3</f>
        <v>143</v>
      </c>
      <c r="H3" s="22"/>
      <c r="I3" s="24"/>
      <c r="K3" s="14"/>
      <c r="L3" s="23"/>
      <c r="M3" s="23"/>
      <c r="N3" s="23"/>
      <c r="O3" s="23"/>
      <c r="P3" s="23"/>
      <c r="Q3" s="23"/>
      <c r="R3" s="23"/>
      <c r="S3" s="23"/>
    </row>
    <row r="4" spans="2:19" x14ac:dyDescent="0.25">
      <c r="B4" s="23"/>
      <c r="C4" s="23"/>
      <c r="D4" s="23"/>
      <c r="E4" s="27"/>
      <c r="F4" s="27"/>
      <c r="G4" s="27"/>
      <c r="H4" s="23"/>
      <c r="I4" s="25"/>
      <c r="K4" s="23"/>
      <c r="L4" s="23"/>
      <c r="M4" s="23"/>
      <c r="N4" s="23"/>
      <c r="O4" s="23"/>
      <c r="P4" s="23"/>
      <c r="Q4" s="23"/>
      <c r="R4" s="23"/>
      <c r="S4" s="23"/>
    </row>
    <row r="5" spans="2:19" x14ac:dyDescent="0.25">
      <c r="B5" s="23"/>
      <c r="C5" s="23"/>
      <c r="D5" s="23"/>
      <c r="E5" s="27"/>
      <c r="F5" s="27"/>
      <c r="G5" s="27"/>
      <c r="H5" s="23"/>
      <c r="I5" s="25"/>
      <c r="K5" s="23"/>
      <c r="L5" s="23"/>
      <c r="M5" s="23"/>
      <c r="N5" s="23"/>
      <c r="O5" s="23"/>
      <c r="P5" s="23"/>
      <c r="Q5" s="23"/>
      <c r="R5" s="23"/>
      <c r="S5" s="23"/>
    </row>
    <row r="6" spans="2:19" x14ac:dyDescent="0.25">
      <c r="B6" s="23"/>
      <c r="C6" s="23"/>
      <c r="D6" s="23"/>
      <c r="E6" s="27"/>
      <c r="F6" s="27"/>
      <c r="G6" s="27"/>
      <c r="H6" s="23"/>
      <c r="I6" s="25"/>
      <c r="K6" s="23"/>
      <c r="L6" s="23"/>
      <c r="M6" s="23"/>
      <c r="N6" s="23"/>
      <c r="O6" s="23"/>
      <c r="P6" s="23"/>
      <c r="Q6" s="23"/>
      <c r="R6" s="23"/>
      <c r="S6" s="23"/>
    </row>
    <row r="7" spans="2:19" x14ac:dyDescent="0.25">
      <c r="B7" s="23"/>
      <c r="C7" s="23"/>
      <c r="D7" s="23"/>
      <c r="E7" s="27"/>
      <c r="F7" s="27"/>
      <c r="G7" s="27"/>
      <c r="H7" s="23"/>
      <c r="I7" s="25"/>
      <c r="K7" s="23"/>
      <c r="L7" s="23"/>
      <c r="M7" s="23"/>
      <c r="N7" s="23"/>
      <c r="O7" s="23"/>
      <c r="P7" s="23"/>
      <c r="Q7" s="23"/>
      <c r="R7" s="23"/>
      <c r="S7" s="23"/>
    </row>
    <row r="8" spans="2:19" x14ac:dyDescent="0.25">
      <c r="B8" s="23"/>
      <c r="C8" s="23"/>
      <c r="D8" s="23"/>
      <c r="E8" s="27"/>
      <c r="F8" s="27"/>
      <c r="G8" s="27"/>
      <c r="H8" s="23"/>
      <c r="I8" s="25"/>
      <c r="K8" s="23"/>
      <c r="L8" s="23"/>
      <c r="M8" s="23"/>
      <c r="N8" s="23"/>
      <c r="O8" s="23"/>
      <c r="P8" s="23"/>
      <c r="Q8" s="23"/>
      <c r="R8" s="23"/>
      <c r="S8" s="23"/>
    </row>
    <row r="9" spans="2:19" x14ac:dyDescent="0.25">
      <c r="B9" s="23"/>
      <c r="C9" s="23"/>
      <c r="D9" s="23"/>
      <c r="E9" s="27"/>
      <c r="F9" s="27"/>
      <c r="G9" s="27"/>
      <c r="H9" s="23"/>
      <c r="I9" s="25"/>
      <c r="K9" s="23"/>
      <c r="L9" s="23"/>
      <c r="M9" s="23"/>
      <c r="N9" s="23"/>
      <c r="O9" s="23"/>
      <c r="P9" s="23"/>
      <c r="Q9" s="23"/>
      <c r="R9" s="23"/>
      <c r="S9" s="23"/>
    </row>
    <row r="10" spans="2:19" x14ac:dyDescent="0.25">
      <c r="B10" s="23"/>
      <c r="D10" s="23"/>
      <c r="E10" s="28"/>
      <c r="F10" s="27"/>
      <c r="G10" s="27"/>
      <c r="H10" s="23"/>
      <c r="I10" s="25"/>
      <c r="K10" s="23"/>
      <c r="L10" s="23"/>
      <c r="M10" s="23"/>
      <c r="N10" s="23"/>
      <c r="O10" s="23"/>
      <c r="P10" s="23"/>
      <c r="Q10" s="23"/>
      <c r="R10" s="23"/>
      <c r="S10" s="23"/>
    </row>
    <row r="11" spans="2:19" x14ac:dyDescent="0.25">
      <c r="B11" s="23"/>
      <c r="C11" s="23"/>
      <c r="D11" s="23"/>
      <c r="E11" s="27"/>
      <c r="F11" s="27"/>
      <c r="G11" s="27"/>
      <c r="H11" s="23"/>
      <c r="I11" s="25"/>
      <c r="K11" s="23"/>
      <c r="L11" s="23"/>
      <c r="M11" s="23"/>
      <c r="N11" s="23"/>
      <c r="O11" s="23"/>
      <c r="P11" s="23"/>
      <c r="Q11" s="23"/>
      <c r="R11" s="23"/>
      <c r="S11" s="23"/>
    </row>
    <row r="12" spans="2:19" x14ac:dyDescent="0.25">
      <c r="B12" s="23"/>
      <c r="C12" s="23"/>
      <c r="D12" s="23"/>
      <c r="E12" s="27"/>
      <c r="F12" s="27"/>
      <c r="G12" s="27"/>
      <c r="H12" s="23"/>
      <c r="I12" s="25"/>
      <c r="K12" s="23"/>
      <c r="L12" s="23"/>
      <c r="M12" s="23"/>
      <c r="N12" s="23"/>
      <c r="O12" s="23"/>
      <c r="P12" s="23"/>
      <c r="Q12" s="23"/>
      <c r="R12" s="23"/>
      <c r="S12" s="23"/>
    </row>
    <row r="13" spans="2:19" x14ac:dyDescent="0.25">
      <c r="B13" s="23"/>
      <c r="C13" s="23"/>
      <c r="D13" s="23"/>
      <c r="E13" s="27"/>
      <c r="F13" s="27"/>
      <c r="G13" s="27"/>
      <c r="H13" s="23"/>
      <c r="I13" s="25"/>
      <c r="K13" s="23"/>
      <c r="L13" s="23"/>
      <c r="M13" s="23"/>
      <c r="N13" s="23"/>
      <c r="O13" s="23"/>
      <c r="P13" s="23"/>
      <c r="Q13" s="23"/>
      <c r="R13" s="23"/>
      <c r="S13" s="23"/>
    </row>
    <row r="14" spans="2:19" x14ac:dyDescent="0.25">
      <c r="B14" s="23"/>
      <c r="C14" s="23"/>
      <c r="D14" s="23"/>
      <c r="E14" s="27"/>
      <c r="F14" s="27"/>
      <c r="G14" s="27"/>
      <c r="H14" s="23"/>
      <c r="I14" s="25"/>
      <c r="K14" s="23"/>
      <c r="L14" s="23"/>
      <c r="M14" s="23"/>
      <c r="N14" s="23"/>
      <c r="O14" s="23"/>
      <c r="P14" s="23"/>
      <c r="Q14" s="23"/>
      <c r="R14" s="23"/>
      <c r="S14" s="23"/>
    </row>
    <row r="15" spans="2:19" x14ac:dyDescent="0.25">
      <c r="B15" s="23"/>
      <c r="C15" s="23"/>
      <c r="D15" s="23"/>
      <c r="E15" s="27"/>
      <c r="F15" s="27"/>
      <c r="G15" s="27"/>
      <c r="H15" s="23"/>
      <c r="I15" s="25"/>
      <c r="K15" s="23"/>
      <c r="L15" s="23"/>
      <c r="M15" s="23"/>
      <c r="N15" s="23"/>
      <c r="O15" s="23"/>
      <c r="P15" s="23"/>
      <c r="Q15" s="23"/>
      <c r="R15" s="23"/>
      <c r="S15" s="23"/>
    </row>
    <row r="18" spans="3:7" x14ac:dyDescent="0.25">
      <c r="C18" s="201" t="s">
        <v>58</v>
      </c>
      <c r="D18" s="201"/>
      <c r="E18" s="201"/>
      <c r="F18" s="201"/>
      <c r="G18" s="201"/>
    </row>
  </sheetData>
  <mergeCells count="1">
    <mergeCell ref="C18:G18"/>
  </mergeCells>
  <phoneticPr fontId="8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C9085-1E70-4F40-A8DF-937AC3AD17EF}">
  <sheetPr codeName="Feuil12"/>
  <dimension ref="A3:J11"/>
  <sheetViews>
    <sheetView workbookViewId="0">
      <selection activeCell="C12" sqref="C12"/>
    </sheetView>
  </sheetViews>
  <sheetFormatPr baseColWidth="10" defaultRowHeight="13.8" x14ac:dyDescent="0.25"/>
  <cols>
    <col min="7" max="7" width="18.3984375" customWidth="1"/>
  </cols>
  <sheetData>
    <row r="3" spans="1:10" x14ac:dyDescent="0.25">
      <c r="C3" s="202" t="s">
        <v>56</v>
      </c>
      <c r="D3" s="202"/>
      <c r="E3" s="202"/>
      <c r="F3" s="202"/>
      <c r="G3" s="202" t="s">
        <v>57</v>
      </c>
      <c r="H3" s="202"/>
      <c r="I3" s="202"/>
      <c r="J3" s="202"/>
    </row>
    <row r="4" spans="1:10" x14ac:dyDescent="0.25">
      <c r="C4" t="s">
        <v>52</v>
      </c>
      <c r="D4" t="s">
        <v>30</v>
      </c>
      <c r="E4" t="s">
        <v>31</v>
      </c>
      <c r="F4" t="s">
        <v>32</v>
      </c>
      <c r="G4" s="29" t="s">
        <v>52</v>
      </c>
      <c r="H4" t="s">
        <v>30</v>
      </c>
      <c r="I4" t="s">
        <v>31</v>
      </c>
      <c r="J4" t="s">
        <v>32</v>
      </c>
    </row>
    <row r="5" spans="1:10" x14ac:dyDescent="0.25">
      <c r="A5" t="s">
        <v>54</v>
      </c>
      <c r="B5" s="69">
        <v>44317</v>
      </c>
      <c r="C5" s="26">
        <v>5.5</v>
      </c>
      <c r="D5" s="9">
        <f>IFERROR(SUMIFS(Journal_Caisse!E:E,Journal_Caisse!B:B,"&gt;="&amp;$B$5,Journal_Caisse!B:B,"&lt;="&amp;$B$7,Journal_Caisse!D:D,$C5),"")</f>
        <v>0</v>
      </c>
      <c r="E5" s="9">
        <f>D5/1.055</f>
        <v>0</v>
      </c>
      <c r="F5" s="9">
        <f>D5-E5</f>
        <v>0</v>
      </c>
      <c r="G5" s="203" t="s">
        <v>58</v>
      </c>
      <c r="H5" s="9">
        <f>SUMIFS(Achat!G:G,Achat!B:B,"&gt;="&amp;$B$5,Achat!B:B,"&lt;="&amp;$B$7)</f>
        <v>143</v>
      </c>
      <c r="I5" s="9">
        <f>SUMIFS(Achat!E:E,Achat!B:B,"&gt;="&amp;$B$5,Achat!B:B,"&lt;="&amp;$B$7)</f>
        <v>130</v>
      </c>
      <c r="J5" s="9">
        <f>SUMIFS(Achat!F:F,Achat!B:B,"&gt;="&amp;$B$5,Achat!B:B,"&lt;="&amp;$B$7)</f>
        <v>13</v>
      </c>
    </row>
    <row r="6" spans="1:10" x14ac:dyDescent="0.25">
      <c r="C6" s="26">
        <v>10</v>
      </c>
      <c r="D6" s="9">
        <f>IFERROR(SUMIFS(Journal_Caisse!E:E,Journal_Caisse!B:B,"&gt;="&amp;$B$5,Journal_Caisse!B:B,"&lt;="&amp;$B$7,Journal_Caisse!D:D,$C6),"")</f>
        <v>545</v>
      </c>
      <c r="E6" s="9">
        <f>D6/1.1</f>
        <v>495.45454545454544</v>
      </c>
      <c r="F6" s="9">
        <f>D6-E6</f>
        <v>49.545454545454561</v>
      </c>
      <c r="G6" s="203"/>
      <c r="H6" s="9"/>
      <c r="I6" s="9"/>
      <c r="J6" s="9"/>
    </row>
    <row r="7" spans="1:10" x14ac:dyDescent="0.25">
      <c r="A7" t="s">
        <v>55</v>
      </c>
      <c r="B7" s="69">
        <v>44342</v>
      </c>
      <c r="C7" s="26">
        <v>20</v>
      </c>
      <c r="D7" s="9">
        <f>IFERROR(SUMIFS(Journal_Caisse!E:E,Journal_Caisse!B:B,"&gt;="&amp;$B$5,Journal_Caisse!B:B,"&lt;="&amp;$B$7,Journal_Caisse!D:D,$C7),"")</f>
        <v>99</v>
      </c>
      <c r="E7" s="9">
        <f>D7/1.2</f>
        <v>82.5</v>
      </c>
      <c r="F7" s="9">
        <f>D7-E7</f>
        <v>16.5</v>
      </c>
      <c r="G7" s="203"/>
    </row>
    <row r="8" spans="1:10" x14ac:dyDescent="0.25">
      <c r="C8" t="s">
        <v>53</v>
      </c>
      <c r="D8" s="13">
        <f>SUM(D5:D7)</f>
        <v>644</v>
      </c>
      <c r="E8" s="13">
        <f>SUM(E5:E7)</f>
        <v>577.9545454545455</v>
      </c>
      <c r="F8" s="13">
        <f>SUM(F5:F7)</f>
        <v>66.045454545454561</v>
      </c>
      <c r="G8" t="s">
        <v>53</v>
      </c>
      <c r="H8" s="13">
        <f>SUM(H5:H7)</f>
        <v>143</v>
      </c>
      <c r="I8" s="13">
        <f>SUM(I5:I7)</f>
        <v>130</v>
      </c>
      <c r="J8" s="13">
        <f>SUM(J5:J7)</f>
        <v>13</v>
      </c>
    </row>
    <row r="11" spans="1:10" ht="17.399999999999999" x14ac:dyDescent="0.3">
      <c r="G11" s="30" t="s">
        <v>59</v>
      </c>
      <c r="H11" s="31">
        <f>F8-J8</f>
        <v>53.045454545454561</v>
      </c>
    </row>
  </sheetData>
  <mergeCells count="3">
    <mergeCell ref="C3:F3"/>
    <mergeCell ref="G3:J3"/>
    <mergeCell ref="G5:G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6699E0-C779-435A-A957-F743C2D01522}">
  <sheetPr codeName="Feuil9"/>
  <dimension ref="C2:M2"/>
  <sheetViews>
    <sheetView workbookViewId="0">
      <selection activeCell="E26" sqref="E26"/>
    </sheetView>
  </sheetViews>
  <sheetFormatPr baseColWidth="10" defaultRowHeight="13.8" x14ac:dyDescent="0.25"/>
  <sheetData>
    <row r="2" spans="3:13" x14ac:dyDescent="0.25">
      <c r="C2" s="71"/>
      <c r="D2" s="71"/>
      <c r="E2" s="71"/>
      <c r="M2" s="71" t="s">
        <v>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DF6278-06DB-4519-8557-18A7AAE0E26D}">
  <sheetPr codeName="Feuil10"/>
  <dimension ref="B2:E2"/>
  <sheetViews>
    <sheetView workbookViewId="0">
      <selection activeCell="E26" sqref="E26"/>
    </sheetView>
  </sheetViews>
  <sheetFormatPr baseColWidth="10" defaultRowHeight="13.8" x14ac:dyDescent="0.25"/>
  <sheetData>
    <row r="2" spans="2:5" x14ac:dyDescent="0.25">
      <c r="B2" s="204" t="s">
        <v>35</v>
      </c>
      <c r="C2" s="204"/>
      <c r="D2" s="204"/>
      <c r="E2" s="204"/>
    </row>
  </sheetData>
  <mergeCells count="1">
    <mergeCell ref="B2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Accueil</vt:lpstr>
      <vt:lpstr>Recap</vt:lpstr>
      <vt:lpstr>Histo</vt:lpstr>
      <vt:lpstr>&gt;</vt:lpstr>
      <vt:lpstr>Temp</vt:lpstr>
      <vt:lpstr>BDD</vt:lpstr>
      <vt:lpstr>Formules</vt:lpstr>
      <vt:lpstr>&lt;</vt:lpstr>
      <vt:lpstr>Facture</vt:lpstr>
      <vt:lpstr>Archive</vt:lpstr>
      <vt:lpstr>1</vt:lpstr>
      <vt:lpstr>Journal_Caisse</vt:lpstr>
      <vt:lpstr>Achat</vt:lpstr>
      <vt:lpstr>TVA</vt:lpstr>
      <vt:lpstr>Journal_Vente</vt:lpstr>
      <vt:lpstr>Stock</vt:lpstr>
      <vt:lpstr>l_Client</vt:lpstr>
      <vt:lpstr>P_Client</vt:lpstr>
    </vt:vector>
  </TitlesOfParts>
  <Company>LGCF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mischimpf</dc:creator>
  <cp:lastModifiedBy>Batiste BJ. Jacquart</cp:lastModifiedBy>
  <cp:lastPrinted>2021-05-28T11:44:59Z</cp:lastPrinted>
  <dcterms:created xsi:type="dcterms:W3CDTF">2016-02-08T14:41:50Z</dcterms:created>
  <dcterms:modified xsi:type="dcterms:W3CDTF">2021-05-28T13:56:53Z</dcterms:modified>
</cp:coreProperties>
</file>