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20" yWindow="60" windowWidth="13275" windowHeight="7005" tabRatio="734" activeTab="4"/>
  </bookViews>
  <sheets>
    <sheet name="En tete " sheetId="79" r:id="rId1"/>
    <sheet name="Base" sheetId="74" r:id="rId2"/>
    <sheet name="Devis" sheetId="76" r:id="rId3"/>
    <sheet name="Listes" sheetId="82" r:id="rId4"/>
    <sheet name="Devis (2)" sheetId="83" r:id="rId5"/>
  </sheets>
  <definedNames>
    <definedName name="_xlnm._FilterDatabase" localSheetId="1" hidden="1">Base!$B$6:$H$168</definedName>
    <definedName name="Base">Base!$B$6:$H$168</definedName>
    <definedName name="Bordereau">Base!$D$6:$H$168</definedName>
    <definedName name="_xlnm.Criteria" localSheetId="1">Base!$K$1:$K$2</definedName>
    <definedName name="Designation">Base!$D$7:$D$168</definedName>
    <definedName name="Famille">OFFSET(Listes!$A$2,,,COUNTA(Listes!$A:$A)-1)</definedName>
    <definedName name="_xlnm.Print_Titles" localSheetId="2">Devis!$5:$5</definedName>
    <definedName name="_xlnm.Print_Titles" localSheetId="4">'Devis (2)'!$8:$8</definedName>
    <definedName name="libelle">OFFSET(Listes!$B$2,,,COUNTA(Listes!$B:$B)-1)</definedName>
    <definedName name="Nom_des_Clients">OFFSET(Listes!$C$2,,,COUNTA(Listes!$C:$C)-1)</definedName>
    <definedName name="Unite" localSheetId="4">'Devis (2)'!$D$9:$D$52</definedName>
    <definedName name="Unite">Devis!$C$6:$C$49</definedName>
    <definedName name="_xlnm.Print_Area" localSheetId="1">Base!$D$1:$H$168</definedName>
    <definedName name="_xlnm.Print_Area" localSheetId="2">Devis!$A$1:$E$52</definedName>
    <definedName name="_xlnm.Print_Area" localSheetId="4">'Devis (2)'!$A$1:$F$55</definedName>
  </definedNames>
  <calcPr calcId="125725"/>
</workbook>
</file>

<file path=xl/calcChain.xml><?xml version="1.0" encoding="utf-8"?>
<calcChain xmlns="http://schemas.openxmlformats.org/spreadsheetml/2006/main">
  <c r="E38" i="76"/>
  <c r="E37"/>
  <c r="E36"/>
  <c r="E35"/>
  <c r="E33"/>
  <c r="E32"/>
  <c r="E31"/>
  <c r="E30"/>
  <c r="E29"/>
  <c r="E28"/>
  <c r="E27"/>
  <c r="E26"/>
  <c r="E7"/>
  <c r="F52" i="83"/>
  <c r="F51"/>
  <c r="F50"/>
  <c r="F49"/>
  <c r="F48"/>
  <c r="F46"/>
  <c r="F44"/>
  <c r="F43"/>
  <c r="F42"/>
  <c r="F41"/>
  <c r="F40"/>
  <c r="F39"/>
  <c r="F38"/>
  <c r="F37"/>
  <c r="F36"/>
  <c r="F34"/>
  <c r="F33"/>
  <c r="F32"/>
  <c r="F31"/>
  <c r="F30"/>
  <c r="F29"/>
  <c r="F28"/>
  <c r="F27"/>
  <c r="F26"/>
  <c r="F25"/>
  <c r="F24"/>
  <c r="F22"/>
  <c r="F21"/>
  <c r="F20"/>
  <c r="F19"/>
  <c r="F18"/>
  <c r="F17"/>
  <c r="F16"/>
  <c r="F15"/>
  <c r="F14"/>
  <c r="F13"/>
  <c r="F12"/>
  <c r="F11"/>
  <c r="F10"/>
  <c r="F9"/>
  <c r="D3"/>
  <c r="C3"/>
  <c r="D2"/>
  <c r="C2"/>
  <c r="D1"/>
  <c r="E6" i="76"/>
  <c r="H151" i="74"/>
  <c r="H18"/>
  <c r="E49" i="76"/>
  <c r="E48"/>
  <c r="E47"/>
  <c r="E46"/>
  <c r="E45"/>
  <c r="E43"/>
  <c r="E41"/>
  <c r="E40"/>
  <c r="E39"/>
  <c r="E25"/>
  <c r="E24"/>
  <c r="E23"/>
  <c r="E22"/>
  <c r="E21"/>
  <c r="E19"/>
  <c r="E18"/>
  <c r="E17"/>
  <c r="E16"/>
  <c r="E15"/>
  <c r="E14"/>
  <c r="E13"/>
  <c r="E12"/>
  <c r="E11"/>
  <c r="E10"/>
  <c r="E9"/>
  <c r="E8"/>
  <c r="C3"/>
  <c r="C2"/>
  <c r="C1"/>
  <c r="B2"/>
  <c r="B3"/>
  <c r="H19" i="74"/>
  <c r="H20"/>
  <c r="H21"/>
  <c r="H23"/>
  <c r="H24"/>
  <c r="H34"/>
  <c r="H35"/>
  <c r="H37"/>
  <c r="H38"/>
  <c r="H47"/>
  <c r="H48"/>
  <c r="H58"/>
  <c r="H60"/>
  <c r="H61"/>
  <c r="H62"/>
  <c r="H63"/>
  <c r="H65"/>
  <c r="H66"/>
  <c r="H67"/>
  <c r="H68"/>
  <c r="H69"/>
  <c r="H70"/>
  <c r="H71"/>
  <c r="H72"/>
  <c r="H73"/>
  <c r="H74"/>
  <c r="H75"/>
  <c r="H76"/>
  <c r="H77"/>
  <c r="H78"/>
  <c r="H79"/>
  <c r="H81"/>
  <c r="H82"/>
  <c r="H83"/>
  <c r="H84"/>
  <c r="H85"/>
  <c r="H86"/>
  <c r="H87"/>
  <c r="H88"/>
  <c r="H89"/>
  <c r="H90"/>
  <c r="H91"/>
  <c r="H92"/>
  <c r="H93"/>
  <c r="H94"/>
  <c r="H95"/>
  <c r="H97"/>
  <c r="H98"/>
  <c r="H99"/>
  <c r="H101"/>
  <c r="H102"/>
  <c r="H103"/>
  <c r="H160"/>
  <c r="H161"/>
  <c r="H162"/>
  <c r="H163"/>
  <c r="H164"/>
  <c r="F53" i="83" l="1"/>
  <c r="F54" s="1"/>
  <c r="F55" s="1"/>
  <c r="E50" i="76"/>
  <c r="E51" s="1"/>
  <c r="E52" l="1"/>
</calcChain>
</file>

<file path=xl/comments1.xml><?xml version="1.0" encoding="utf-8"?>
<comments xmlns="http://schemas.openxmlformats.org/spreadsheetml/2006/main">
  <authors>
    <author>claude</author>
  </authors>
  <commentList>
    <comment ref="A1" authorId="0">
      <text>
        <r>
          <rPr>
            <sz val="9"/>
            <color indexed="81"/>
            <rFont val="Tahoma"/>
            <family val="2"/>
          </rPr>
          <t>1) Sélectionner liste "Famiile" (chapitres)
2)</t>
        </r>
        <r>
          <rPr>
            <b/>
            <sz val="9"/>
            <color indexed="53"/>
            <rFont val="Tahoma"/>
            <family val="2"/>
          </rPr>
          <t xml:space="preserve"> Double clic </t>
        </r>
        <r>
          <rPr>
            <sz val="9"/>
            <color indexed="81"/>
            <rFont val="Tahoma"/>
            <family val="2"/>
          </rPr>
          <t xml:space="preserve">dans la colonne "LIBELLE"
3) un message demande la quantité
</t>
        </r>
        <r>
          <rPr>
            <b/>
            <sz val="9"/>
            <color indexed="12"/>
            <rFont val="Tahoma"/>
            <family val="2"/>
          </rPr>
          <t xml:space="preserve">l'article est  écrit dans le devis (pas de formules)
</t>
        </r>
        <r>
          <rPr>
            <sz val="9"/>
            <color indexed="81"/>
            <rFont val="Tahoma"/>
            <family val="2"/>
          </rPr>
          <t xml:space="preserve">La colonne "B" (fammille) est masquée
Le bouton </t>
        </r>
        <r>
          <rPr>
            <sz val="9"/>
            <color indexed="12"/>
            <rFont val="Tahoma"/>
            <family val="2"/>
          </rPr>
          <t>"</t>
        </r>
        <r>
          <rPr>
            <b/>
            <sz val="9"/>
            <color indexed="12"/>
            <rFont val="Tahoma"/>
            <family val="2"/>
          </rPr>
          <t>Initialise</t>
        </r>
        <r>
          <rPr>
            <sz val="9"/>
            <color indexed="12"/>
            <rFont val="Tahoma"/>
            <family val="2"/>
          </rPr>
          <t>"</t>
        </r>
        <r>
          <rPr>
            <sz val="9"/>
            <color indexed="81"/>
            <rFont val="Tahoma"/>
            <family val="2"/>
          </rPr>
          <t xml:space="preserve"> si ajout articles
</t>
        </r>
        <r>
          <rPr>
            <i/>
            <sz val="9"/>
            <color indexed="81"/>
            <rFont val="Tahoma"/>
            <family val="2"/>
          </rPr>
          <t>Claude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<sst xmlns="http://schemas.openxmlformats.org/spreadsheetml/2006/main" count="649" uniqueCount="201">
  <si>
    <t>PROGRAMMATION ET PRESTATION INTELLECTUELLES</t>
  </si>
  <si>
    <t>Programmation SM400 1 lecteur</t>
  </si>
  <si>
    <t>Programmation SM400 2 lecteurs</t>
  </si>
  <si>
    <t>Programmation SM400 3 lecteurs</t>
  </si>
  <si>
    <t>Programmation SM400 4 lecteurs</t>
  </si>
  <si>
    <t>Modification de plan de supervision (1 vue)</t>
  </si>
  <si>
    <t>Programmation sur la DI pour issue de secours</t>
  </si>
  <si>
    <t>MATERIEL DE GESTION D'ACCES</t>
  </si>
  <si>
    <t>Unité de contrôle SM 400</t>
  </si>
  <si>
    <t>Unité de contrôle SM 100 IP</t>
  </si>
  <si>
    <t>Unité de contrôle SM101</t>
  </si>
  <si>
    <t>Unité de contrôle SM102</t>
  </si>
  <si>
    <t>Lecteur de badge intérieur</t>
  </si>
  <si>
    <t>Lecteur de badge extérieur</t>
  </si>
  <si>
    <t>Gâche électrique dans le dormant de la porte pour une serrure existante 24v=</t>
  </si>
  <si>
    <t>Ventouse saillie à rupture 300kg (400mm) y compris fixations</t>
  </si>
  <si>
    <t>Bandeau de 2 ventouses saillie à rupture "Haute sécurité" (2500mm) y compris fixations</t>
  </si>
  <si>
    <t>Serrure électrique SENSYS</t>
  </si>
  <si>
    <t>Boîtier Bris de Glace vert (BBG)</t>
  </si>
  <si>
    <t>Bouton poussoir encastré cloison sèche Legrand mosaic</t>
  </si>
  <si>
    <t>Contact de porte bois en saillie pour reprise de position</t>
  </si>
  <si>
    <t>Contact de porte métallique en saillie pour reprise de la position</t>
  </si>
  <si>
    <t>Passe cable</t>
  </si>
  <si>
    <t>Buzzer (Temps d'ouverture trop long)</t>
  </si>
  <si>
    <t>Barre anti-panique</t>
  </si>
  <si>
    <t>Chargeur batterie 24V 2.5A (12AH)</t>
  </si>
  <si>
    <t>Chargeur batterie 24V 4A    (24AH)</t>
  </si>
  <si>
    <t>Chargeur batterie 24V 8A    (48AH)</t>
  </si>
  <si>
    <t>Borne escamotable extérieure</t>
  </si>
  <si>
    <t>Barrière extérieure 1sens de contrôle</t>
  </si>
  <si>
    <t>MENUISERIE</t>
  </si>
  <si>
    <t>Adaptation, percement en menuiserie bois intérieure</t>
  </si>
  <si>
    <t>Adaptation, percement en menuiserie bois extérieure</t>
  </si>
  <si>
    <t>Adaptation, percement en menuiserie métallique intérieure</t>
  </si>
  <si>
    <t>Adaptation, percement en menuiserie métallique extérieure</t>
  </si>
  <si>
    <t>Adaptation support barrière</t>
  </si>
  <si>
    <t>Potelet tubulaire INOX pour support lecteur</t>
  </si>
  <si>
    <t>CHEMINEMENTS</t>
  </si>
  <si>
    <t>Tube IRO tulipé 20, y compris fixation</t>
  </si>
  <si>
    <t>Tube IRO tulipé 25, y compris fixation</t>
  </si>
  <si>
    <t>Tube IRO tulipé 32, y compris fixation</t>
  </si>
  <si>
    <t>Tube IRO tulipé 40, y compris fixation</t>
  </si>
  <si>
    <t>Tube IRO tulipé 50, y compris fixation</t>
  </si>
  <si>
    <t>Tube IRO  tulipé 63, y compris fixation</t>
  </si>
  <si>
    <t>Moulure blanche 32x12.5 avec couvercle</t>
  </si>
  <si>
    <t>Moulure blanche 30x12.5 avec couvercle</t>
  </si>
  <si>
    <t>Moulure blanche 40x12.5 avec couvercle</t>
  </si>
  <si>
    <t>Moulure blanche 50x18 avec couvercle</t>
  </si>
  <si>
    <t>Goulotte blanche 50x80 1 cloison</t>
  </si>
  <si>
    <t>Goulotte blanche 50x105 1 cloison</t>
  </si>
  <si>
    <t>Goulotte blanche 50x130 2 cloisons</t>
  </si>
  <si>
    <t>Chemin de câble 50x52</t>
  </si>
  <si>
    <t>Chemin de câble 75x52</t>
  </si>
  <si>
    <t>Chemin de câble 99x52</t>
  </si>
  <si>
    <t>Chemin de câble 123x52</t>
  </si>
  <si>
    <t>Chemin de câble 147x52</t>
  </si>
  <si>
    <t>Chemin de câble 195x52</t>
  </si>
  <si>
    <t>Tranchée en voirie légère, y compris grillage avertisseur</t>
  </si>
  <si>
    <t>Tranchée en terre végétale, y compris grillage avertisseur</t>
  </si>
  <si>
    <t>Foureau TPC diam 80 mm</t>
  </si>
  <si>
    <t>CABLES</t>
  </si>
  <si>
    <t>Câble U-1000 R2V 3G1,5</t>
  </si>
  <si>
    <t>Câble U-1000 R2V 3G2.5</t>
  </si>
  <si>
    <t>Câble U-1000 R2V 5G1,5</t>
  </si>
  <si>
    <t>Câble U-1000  R2V 5G2.5</t>
  </si>
  <si>
    <t>Câble SYT1 2P 9/10</t>
  </si>
  <si>
    <t>Câble SYT1 3P 9/10</t>
  </si>
  <si>
    <t>Câble SYT1 4P 9/10</t>
  </si>
  <si>
    <t>Câble SYT1 2P 9/10 Anti-Inductif</t>
  </si>
  <si>
    <t>Câble SYT1 3P 9/10 Anti-Inductif</t>
  </si>
  <si>
    <t>Câble SYT1 4P 9/10 Anti-Inductif</t>
  </si>
  <si>
    <t>Câble informatique 1P catégorie 6</t>
  </si>
  <si>
    <t>Cordon de brassage en baie informatique (long = 1m)</t>
  </si>
  <si>
    <t>DIVERS</t>
  </si>
  <si>
    <t>Alimentation mono 16A dans le TD d'étage pour prise de courant y compris modification du schéma munuscrite,et consignation</t>
  </si>
  <si>
    <t>Alimentation mono 16A dans le TD d'étage pour raccordement direct y compris modification du schéma munuscrite,et consignation</t>
  </si>
  <si>
    <t>Percement et rebouchage pour reconstitution du degrés coupe-feu</t>
  </si>
  <si>
    <t>Dépose et évacuation d'ensemble de gestion d'accès 1 lecteur interieur</t>
  </si>
  <si>
    <t>Dépose et évacuation d'ensemble de gestion d'accès 1 lecteur exterieur type barrière</t>
  </si>
  <si>
    <t>Dépose et repose de dalles 600*600 de faux-plafond</t>
  </si>
  <si>
    <t>Raccordement  future barrière posée par l'universite</t>
  </si>
  <si>
    <t>Coéfficient sur tarif catalogue fournisseur K = 0.85</t>
  </si>
  <si>
    <t>Coéficient multiplicateur sur prix de revient réel  K=1.30</t>
  </si>
  <si>
    <t>Lecteur supplémentaire pour SM 100 IP</t>
  </si>
  <si>
    <t>Realisation d'une boucle par sciage de chaussée</t>
  </si>
  <si>
    <t>Serrure Annivox droite ou gauche tirant/poussant motorisée 3 points 12 volts</t>
  </si>
  <si>
    <t xml:space="preserve">Accessoire Gache Annivox droite ou gauche avec traine ou sans traine </t>
  </si>
  <si>
    <t>Serie Annivox</t>
  </si>
  <si>
    <t xml:space="preserve">Alimentation 220Vac /12Vdc 5A </t>
  </si>
  <si>
    <t>Serie Twin' 4M</t>
  </si>
  <si>
    <t>Verrou motorisé inox 12 Vdc main droit/main gauche gache incluse</t>
  </si>
  <si>
    <t>Passe cable serie Annivox et Twin'4M</t>
  </si>
  <si>
    <t xml:space="preserve">Serie V3000 </t>
  </si>
  <si>
    <t>Verrou bandeau motorisé avec bouton d'urgence + fonction cylindre avec gache</t>
  </si>
  <si>
    <t>Verrou bandeau motorisé avec bouton seul</t>
  </si>
  <si>
    <t xml:space="preserve">Accessoire gâche bandeau </t>
  </si>
  <si>
    <t>Accessoire gâche plate réversible</t>
  </si>
  <si>
    <t xml:space="preserve">Accessoire poignée extérieure pour cylindre eurpéen </t>
  </si>
  <si>
    <t>Accessoire poignée extérieure borne</t>
  </si>
  <si>
    <t xml:space="preserve">Câble composite au métre </t>
  </si>
  <si>
    <t>Série VEAP verrou motorisé inox</t>
  </si>
  <si>
    <t>VerrouVEAP électrique motorisé, modèle de base</t>
  </si>
  <si>
    <t>VerrouVEAP électrique motorisé cylindre profil eupéen droit ou gauche (non fourni)</t>
  </si>
  <si>
    <t>Serrure à Motaiser à bequille contrôlée DAS (incendie)</t>
  </si>
  <si>
    <t>Serrure DAS Bitension 24/48V axe de 50, 35 mm avec circuit électronique déporté câble et gâche inclus</t>
  </si>
  <si>
    <t>Serrure DAS Bitension 24/48V axe de 30, 40, 45, 55, 60, 65, 80, 100 mm avec circuit électronique déporté câble et gâche inclus( sur commande)</t>
  </si>
  <si>
    <t>Serrure à Motaiser à bequille contrôlée</t>
  </si>
  <si>
    <t>Serrure axe de 35 et 50 mm contrôlée en entrée (sortie libre)</t>
  </si>
  <si>
    <t>Serrure axe de 35 et 50 mm contrôlée en entrée et sortie câble et gache inclus</t>
  </si>
  <si>
    <t>Serrure axe de 30, 40, 45, 55, 60, 65, 80, 100 mm contrôlé en entrée (sortie libre) câble et gache inclus    ( sur commande)</t>
  </si>
  <si>
    <t>Serrure axe de 30, 40, 45, 55, 60, 65, 80, 100 mm contrôlé en entrée et sortie) câble et gache inclus( sur commande)</t>
  </si>
  <si>
    <t>Accessoire Garniture sur rosace avec carré, percées pour cylindre pour serrure contrôlée en entrée et sortie libre, axe de 50 mm et +</t>
  </si>
  <si>
    <t>Accessoire Garniture sur rosace avec carré, split,percée pour 1/2  cylindre pour serrure sortie libre axe de 50 mm et +</t>
  </si>
  <si>
    <t>Accessoire Garniture sur rosace avec carré split, percées pour cylindre pour serrure contrôlée en entrée et sortie libre, axe de 50 mm et +</t>
  </si>
  <si>
    <t>Accessoire Garniture sur plaque avec carré, percées pour cylindre pour serrure contrôlée en entrée et sortie libre, axe de 45 mm et -</t>
  </si>
  <si>
    <t>Accessoire Garniture sur rosace avec carré, split,percée pour 1/2  cylindre pour serrure sortie libre axe de 45 mm et -</t>
  </si>
  <si>
    <t>Serrure Pene double action</t>
  </si>
  <si>
    <t>Serrure étroite pêne double action axe 25 24 Volts émission</t>
  </si>
  <si>
    <t>Serrure étroite pêne double action axe 25 24 Volts rupture</t>
  </si>
  <si>
    <t>Serrure étroite pêne double action axe 30, 35 …. 24 Volts rupture</t>
  </si>
  <si>
    <t>Anti-Panique Electro Mécanique</t>
  </si>
  <si>
    <t>Push contrôle blocage Doggin DAS latérale 1 point recoupable de 838 à 635 mm</t>
  </si>
  <si>
    <t>Push contrôle blocage Doggin DAS latérale 1 point recoupable de 1141 à 820 mm</t>
  </si>
  <si>
    <t>Module de Télémétrie Radio modem industriel Ethernet 805 U E</t>
  </si>
  <si>
    <t>Antenne Dipole avec 5 m de câble</t>
  </si>
  <si>
    <t>Câble RS 232 liaison module antenne</t>
  </si>
  <si>
    <t>Programmation Module de Télémétrie Radio modem industriel Ethernet 805 U E</t>
  </si>
  <si>
    <t xml:space="preserve">Bandeau Ventouse 2x 600Kg </t>
  </si>
  <si>
    <t>Ral peinture</t>
  </si>
  <si>
    <t>Verrouillage SW1200 DaN conforme norme NFS 619.37</t>
  </si>
  <si>
    <t>Entretoise pour Gache Panic pour barre Anti-Pannique petit modèle 24 Volts</t>
  </si>
  <si>
    <t>Gache Panic pour barre Anti-Pannique petit modèle 24 Volts avec contact</t>
  </si>
  <si>
    <t>Gache Panic pour barre Anti-Pannique petit modèle 24 Volts 160x45x27 mm</t>
  </si>
  <si>
    <t>Gache Panic pour barre Anti-Pannique petit modèle 24 Volts 160x45x38 mm</t>
  </si>
  <si>
    <t xml:space="preserve">Bouton Poussoir Inox Anti vandale contact NO NF avec écriture gravé porte </t>
  </si>
  <si>
    <t>Boitier applique inox pour BP sur plaque</t>
  </si>
  <si>
    <t>Contacteur à clef 1 contact No et Nf maintenus</t>
  </si>
  <si>
    <t>Capot de protection pour bris de Glace vet (BBG)</t>
  </si>
  <si>
    <t>Clef supplémentaire de Réarmement pour bris de Glace vet (BBG)</t>
  </si>
  <si>
    <t xml:space="preserve">Détecteur double technologie portée12m </t>
  </si>
  <si>
    <t>CONFODIS</t>
  </si>
  <si>
    <t>GUNNEBO</t>
  </si>
  <si>
    <t>SLAT</t>
  </si>
  <si>
    <t>DIMELCO</t>
  </si>
  <si>
    <t>ABLOY</t>
  </si>
  <si>
    <t>SEPTAM</t>
  </si>
  <si>
    <t>Sirène Intérieure autonome 120 dB</t>
  </si>
  <si>
    <t>Batterie 12V 1.2 Ah</t>
  </si>
  <si>
    <t>Conduite de Projet  sur Tours de soutient 19 x49.84</t>
  </si>
  <si>
    <t xml:space="preserve">GENIE CIVIL </t>
  </si>
  <si>
    <t>Création d'un dés en béton pour y fixer (les barrières, potelet…)</t>
  </si>
  <si>
    <t>INTRUSION</t>
  </si>
  <si>
    <t>Clavier de commande</t>
  </si>
  <si>
    <t>Relais 12V/24V</t>
  </si>
  <si>
    <t xml:space="preserve">Unité de Gestion SM101 avec Clavier </t>
  </si>
  <si>
    <t>Unité de gestion MIB 8'entrées et 4 sorties  (pour gérer des alarmes intrusions ou techniques)</t>
  </si>
  <si>
    <t>Emetteur Radio</t>
  </si>
  <si>
    <t>Récepteur Radio</t>
  </si>
  <si>
    <t>Conduite de Projet  sur Crous de soutient 24 x49.84</t>
  </si>
  <si>
    <t>Installation de la  Licence SPMPS SMI SERVER V2.0 (site Master Poste Secondaire)</t>
  </si>
  <si>
    <t>Installation de la licence Personnalisation graphique Intégrée</t>
  </si>
  <si>
    <t>Armoire Etanche IP 66 800X60</t>
  </si>
  <si>
    <t>Câble 1p 9/10 CR1 pour asservissement à la DI</t>
  </si>
  <si>
    <t>Installation de la licence Arborescence de plan (sans l'intégration des plans)</t>
  </si>
  <si>
    <t>LIBELLE</t>
  </si>
  <si>
    <t>Prix total</t>
  </si>
  <si>
    <t>DEVIS</t>
  </si>
  <si>
    <t>N° devis</t>
  </si>
  <si>
    <t>Date</t>
  </si>
  <si>
    <t>Code client</t>
  </si>
  <si>
    <t>Chapitre</t>
  </si>
  <si>
    <t>Désignation</t>
  </si>
  <si>
    <t>Prix Unitaire</t>
  </si>
  <si>
    <t>Devis:</t>
  </si>
  <si>
    <t>Date:</t>
  </si>
  <si>
    <t>Université de Tours</t>
  </si>
  <si>
    <t>Nom des Clients</t>
  </si>
  <si>
    <t>Université d'Orléans</t>
  </si>
  <si>
    <t>Référence</t>
  </si>
  <si>
    <t>Main d'œuvre raccordement ventouse, serrure Abloy</t>
  </si>
  <si>
    <t>Boîtier Bris de Glace vert (BBG) Double contact</t>
  </si>
  <si>
    <t>Total TTC</t>
  </si>
  <si>
    <t>Total HT</t>
  </si>
  <si>
    <t>TVA</t>
  </si>
  <si>
    <t>Nota:</t>
  </si>
  <si>
    <t>Site:Local courrier et UFR Ressource Humaine</t>
  </si>
  <si>
    <t>2009-5766</t>
  </si>
  <si>
    <t>monsieur X</t>
  </si>
  <si>
    <t>Famille</t>
  </si>
  <si>
    <t xml:space="preserve">AMAU </t>
  </si>
  <si>
    <t>Prix HT</t>
  </si>
  <si>
    <t>Main d'œuvre</t>
  </si>
  <si>
    <t>PROG. PRESTATION INTELLECT</t>
  </si>
  <si>
    <r>
      <t>ç</t>
    </r>
    <r>
      <rPr>
        <b/>
        <sz val="10"/>
        <color indexed="53"/>
        <rFont val="MS Sans Serif"/>
        <family val="2"/>
      </rPr>
      <t xml:space="preserve"> Listes dynamiques</t>
    </r>
  </si>
  <si>
    <r>
      <t xml:space="preserve">Liste famille </t>
    </r>
    <r>
      <rPr>
        <sz val="10"/>
        <color indexed="53"/>
        <rFont val="Wingdings"/>
        <charset val="2"/>
      </rPr>
      <t>è</t>
    </r>
  </si>
  <si>
    <t>Quantité</t>
  </si>
  <si>
    <t>??</t>
  </si>
  <si>
    <t>Aide</t>
  </si>
  <si>
    <t>GESTION</t>
  </si>
  <si>
    <t>ACCES 1</t>
  </si>
  <si>
    <t>ACCES 2</t>
  </si>
</sst>
</file>

<file path=xl/styles.xml><?xml version="1.0" encoding="utf-8"?>
<styleSheet xmlns="http://schemas.openxmlformats.org/spreadsheetml/2006/main">
  <numFmts count="4">
    <numFmt numFmtId="164" formatCode="_-* #,##0.00\ [$€-1]_-;\-* #,##0.00\ [$€-1]_-;_-* &quot;-&quot;??\ [$€-1]_-"/>
    <numFmt numFmtId="165" formatCode="[$-40C]d\ mmmm\ yyyy;@"/>
    <numFmt numFmtId="166" formatCode="[$-F800]dddd\,\ mmmm\ dd\,\ yyyy"/>
    <numFmt numFmtId="167" formatCode="#,##0.00\ &quot;€&quot;"/>
  </numFmts>
  <fonts count="31">
    <font>
      <sz val="10"/>
      <color indexed="8"/>
      <name val="MS Sans Serif"/>
    </font>
    <font>
      <sz val="10"/>
      <color indexed="8"/>
      <name val="MS Sans Serif"/>
      <family val="2"/>
    </font>
    <font>
      <b/>
      <sz val="10"/>
      <color indexed="8"/>
      <name val="MS Sans Serif"/>
      <family val="2"/>
    </font>
    <font>
      <sz val="10"/>
      <color indexed="8"/>
      <name val="MS Sans Serif"/>
      <family val="2"/>
    </font>
    <font>
      <b/>
      <sz val="11"/>
      <color indexed="8"/>
      <name val="Arial"/>
      <family val="2"/>
    </font>
    <font>
      <b/>
      <sz val="16"/>
      <color indexed="8"/>
      <name val="Arial"/>
      <family val="2"/>
    </font>
    <font>
      <sz val="8"/>
      <color indexed="8"/>
      <name val="Arial"/>
      <family val="2"/>
    </font>
    <font>
      <sz val="11"/>
      <color indexed="8"/>
      <name val="Arial"/>
      <family val="2"/>
    </font>
    <font>
      <b/>
      <sz val="10"/>
      <color indexed="62"/>
      <name val="MS Sans Serif"/>
      <family val="2"/>
    </font>
    <font>
      <sz val="8"/>
      <name val="MS Sans Serif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i/>
      <u/>
      <sz val="10"/>
      <color indexed="12"/>
      <name val="Arial"/>
      <family val="2"/>
    </font>
    <font>
      <sz val="8.5"/>
      <color indexed="8"/>
      <name val="MS Sans Serif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color indexed="53"/>
      <name val="Wingdings"/>
      <charset val="2"/>
    </font>
    <font>
      <b/>
      <sz val="10"/>
      <color indexed="53"/>
      <name val="MS Sans Serif"/>
      <family val="2"/>
    </font>
    <font>
      <b/>
      <sz val="12"/>
      <color indexed="8"/>
      <name val="MS Sans Serif"/>
      <family val="2"/>
    </font>
    <font>
      <b/>
      <sz val="8"/>
      <color indexed="8"/>
      <name val="Arial"/>
      <family val="2"/>
    </font>
    <font>
      <b/>
      <sz val="12"/>
      <color indexed="8"/>
      <name val="Arial"/>
      <family val="2"/>
    </font>
    <font>
      <sz val="9"/>
      <color indexed="81"/>
      <name val="Tahoma"/>
      <family val="2"/>
    </font>
    <font>
      <b/>
      <sz val="9"/>
      <color indexed="12"/>
      <name val="Tahoma"/>
      <family val="2"/>
    </font>
    <font>
      <i/>
      <sz val="9"/>
      <color indexed="81"/>
      <name val="Tahoma"/>
      <family val="2"/>
    </font>
    <font>
      <sz val="9"/>
      <color indexed="12"/>
      <name val="Tahoma"/>
      <family val="2"/>
    </font>
    <font>
      <b/>
      <sz val="9"/>
      <color indexed="53"/>
      <name val="Tahoma"/>
      <family val="2"/>
    </font>
    <font>
      <u/>
      <sz val="10"/>
      <color theme="10"/>
      <name val="MS Sans Serif"/>
      <family val="2"/>
    </font>
    <font>
      <b/>
      <sz val="10"/>
      <color rgb="FFFF0000"/>
      <name val="Wingdings"/>
      <charset val="2"/>
    </font>
    <font>
      <sz val="10"/>
      <color rgb="FFFF0000"/>
      <name val="MS Sans Serif"/>
      <family val="2"/>
    </font>
    <font>
      <b/>
      <sz val="10"/>
      <color theme="0"/>
      <name val="MS Sans Serif"/>
      <family val="2"/>
    </font>
    <font>
      <b/>
      <sz val="10"/>
      <color rgb="FFFF0000"/>
      <name val="MS Sans Serif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 applyNumberFormat="0" applyFont="0" applyFill="0" applyBorder="0" applyAlignment="0" applyProtection="0"/>
    <xf numFmtId="164" fontId="1" fillId="0" borderId="0" applyNumberFormat="0" applyFon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 applyNumberFormat="1" applyFont="1" applyFill="1" applyBorder="1" applyAlignment="1" applyProtection="1"/>
    <xf numFmtId="0" fontId="0" fillId="0" borderId="0" xfId="0"/>
    <xf numFmtId="0" fontId="0" fillId="0" borderId="0" xfId="0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/>
    <xf numFmtId="166" fontId="6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2" fillId="0" borderId="2" xfId="0" applyNumberFormat="1" applyFont="1" applyFill="1" applyBorder="1" applyAlignment="1" applyProtection="1"/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4" xfId="0" applyFont="1" applyBorder="1" applyAlignment="1">
      <alignment wrapText="1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7" xfId="0" applyFont="1" applyBorder="1" applyAlignment="1">
      <alignment horizontal="centerContinuous" vertical="center"/>
    </xf>
    <xf numFmtId="0" fontId="3" fillId="0" borderId="0" xfId="0" applyNumberFormat="1" applyFont="1" applyFill="1" applyBorder="1" applyAlignment="1" applyProtection="1"/>
    <xf numFmtId="14" fontId="6" fillId="0" borderId="1" xfId="0" applyNumberFormat="1" applyFont="1" applyBorder="1" applyAlignment="1">
      <alignment horizontal="center" vertical="center" wrapText="1"/>
    </xf>
    <xf numFmtId="14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 wrapText="1"/>
    </xf>
    <xf numFmtId="0" fontId="10" fillId="0" borderId="3" xfId="0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167" fontId="10" fillId="0" borderId="3" xfId="0" applyNumberFormat="1" applyFont="1" applyFill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166" fontId="6" fillId="0" borderId="1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0" fontId="2" fillId="0" borderId="9" xfId="0" applyNumberFormat="1" applyFont="1" applyFill="1" applyBorder="1" applyAlignment="1" applyProtection="1"/>
    <xf numFmtId="167" fontId="2" fillId="0" borderId="1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6" fillId="8" borderId="0" xfId="2" applyNumberForma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wrapText="1"/>
    </xf>
    <xf numFmtId="165" fontId="14" fillId="0" borderId="2" xfId="0" applyNumberFormat="1" applyFont="1" applyFill="1" applyBorder="1" applyAlignment="1" applyProtection="1">
      <alignment horizontal="left" wrapText="1"/>
    </xf>
    <xf numFmtId="165" fontId="14" fillId="0" borderId="2" xfId="0" quotePrefix="1" applyNumberFormat="1" applyFont="1" applyFill="1" applyBorder="1" applyAlignment="1" applyProtection="1">
      <alignment horizontal="left" wrapText="1"/>
    </xf>
    <xf numFmtId="0" fontId="14" fillId="0" borderId="0" xfId="0" applyNumberFormat="1" applyFont="1" applyFill="1" applyBorder="1" applyAlignment="1" applyProtection="1"/>
    <xf numFmtId="0" fontId="14" fillId="0" borderId="2" xfId="0" applyNumberFormat="1" applyFont="1" applyFill="1" applyBorder="1" applyAlignment="1" applyProtection="1"/>
    <xf numFmtId="0" fontId="14" fillId="3" borderId="0" xfId="0" applyNumberFormat="1" applyFont="1" applyFill="1" applyBorder="1" applyAlignment="1" applyProtection="1"/>
    <xf numFmtId="0" fontId="14" fillId="3" borderId="2" xfId="0" applyNumberFormat="1" applyFont="1" applyFill="1" applyBorder="1" applyAlignment="1" applyProtection="1"/>
    <xf numFmtId="0" fontId="14" fillId="4" borderId="0" xfId="0" applyNumberFormat="1" applyFont="1" applyFill="1" applyBorder="1" applyAlignment="1" applyProtection="1"/>
    <xf numFmtId="0" fontId="14" fillId="4" borderId="2" xfId="0" applyNumberFormat="1" applyFont="1" applyFill="1" applyBorder="1" applyAlignment="1" applyProtection="1"/>
    <xf numFmtId="0" fontId="14" fillId="5" borderId="0" xfId="0" applyNumberFormat="1" applyFont="1" applyFill="1" applyBorder="1" applyAlignment="1" applyProtection="1"/>
    <xf numFmtId="0" fontId="14" fillId="5" borderId="2" xfId="0" applyNumberFormat="1" applyFont="1" applyFill="1" applyBorder="1" applyAlignment="1" applyProtection="1"/>
    <xf numFmtId="0" fontId="14" fillId="6" borderId="0" xfId="0" applyNumberFormat="1" applyFont="1" applyFill="1" applyBorder="1" applyAlignment="1" applyProtection="1"/>
    <xf numFmtId="0" fontId="14" fillId="6" borderId="2" xfId="0" applyNumberFormat="1" applyFont="1" applyFill="1" applyBorder="1" applyAlignment="1" applyProtection="1"/>
    <xf numFmtId="0" fontId="14" fillId="7" borderId="11" xfId="0" applyNumberFormat="1" applyFont="1" applyFill="1" applyBorder="1" applyAlignment="1" applyProtection="1"/>
    <xf numFmtId="0" fontId="15" fillId="8" borderId="12" xfId="0" applyNumberFormat="1" applyFont="1" applyFill="1" applyBorder="1" applyAlignment="1" applyProtection="1">
      <alignment horizontal="center" vertical="center"/>
    </xf>
    <xf numFmtId="165" fontId="15" fillId="8" borderId="13" xfId="0" applyNumberFormat="1" applyFont="1" applyFill="1" applyBorder="1" applyAlignment="1" applyProtection="1">
      <alignment horizontal="center" vertical="center" wrapText="1"/>
    </xf>
    <xf numFmtId="0" fontId="15" fillId="8" borderId="14" xfId="0" quotePrefix="1" applyNumberFormat="1" applyFont="1" applyFill="1" applyBorder="1" applyAlignment="1" applyProtection="1">
      <alignment horizontal="center" vertical="center"/>
    </xf>
    <xf numFmtId="0" fontId="14" fillId="8" borderId="13" xfId="0" applyNumberFormat="1" applyFont="1" applyFill="1" applyBorder="1" applyAlignment="1" applyProtection="1">
      <alignment horizontal="center" vertical="center"/>
    </xf>
    <xf numFmtId="165" fontId="14" fillId="0" borderId="0" xfId="0" quotePrefix="1" applyNumberFormat="1" applyFont="1" applyFill="1" applyBorder="1" applyAlignment="1" applyProtection="1">
      <alignment horizontal="left"/>
    </xf>
    <xf numFmtId="0" fontId="27" fillId="0" borderId="0" xfId="0" quotePrefix="1" applyNumberFormat="1" applyFont="1" applyFill="1" applyBorder="1" applyAlignment="1" applyProtection="1">
      <alignment horizontal="left"/>
    </xf>
    <xf numFmtId="0" fontId="18" fillId="8" borderId="0" xfId="0" applyNumberFormat="1" applyFont="1" applyFill="1" applyBorder="1" applyAlignment="1" applyProtection="1">
      <alignment horizontal="center" vertical="center"/>
    </xf>
    <xf numFmtId="0" fontId="14" fillId="0" borderId="0" xfId="0" quotePrefix="1" applyNumberFormat="1" applyFont="1" applyFill="1" applyBorder="1" applyAlignment="1" applyProtection="1">
      <alignment horizontal="left"/>
    </xf>
    <xf numFmtId="0" fontId="28" fillId="0" borderId="0" xfId="0" quotePrefix="1" applyNumberFormat="1" applyFont="1" applyFill="1" applyBorder="1" applyAlignment="1" applyProtection="1">
      <alignment horizontal="right" vertical="center"/>
    </xf>
    <xf numFmtId="0" fontId="29" fillId="9" borderId="1" xfId="0" applyNumberFormat="1" applyFont="1" applyFill="1" applyBorder="1" applyAlignment="1" applyProtection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20" fillId="5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right" vertical="center"/>
    </xf>
    <xf numFmtId="0" fontId="30" fillId="10" borderId="2" xfId="0" applyNumberFormat="1" applyFont="1" applyFill="1" applyBorder="1" applyAlignment="1" applyProtection="1">
      <alignment horizontal="center" vertical="center"/>
    </xf>
    <xf numFmtId="165" fontId="15" fillId="5" borderId="2" xfId="0" applyNumberFormat="1" applyFont="1" applyFill="1" applyBorder="1" applyAlignment="1" applyProtection="1">
      <alignment horizontal="left" wrapText="1"/>
    </xf>
    <xf numFmtId="165" fontId="15" fillId="6" borderId="2" xfId="0" applyNumberFormat="1" applyFont="1" applyFill="1" applyBorder="1" applyAlignment="1" applyProtection="1">
      <alignment horizontal="left" wrapText="1"/>
    </xf>
    <xf numFmtId="165" fontId="15" fillId="4" borderId="2" xfId="0" applyNumberFormat="1" applyFont="1" applyFill="1" applyBorder="1" applyAlignment="1" applyProtection="1">
      <alignment horizontal="left" wrapText="1"/>
    </xf>
    <xf numFmtId="165" fontId="15" fillId="2" borderId="2" xfId="0" applyNumberFormat="1" applyFont="1" applyFill="1" applyBorder="1" applyAlignment="1" applyProtection="1">
      <alignment horizontal="left" wrapText="1"/>
    </xf>
    <xf numFmtId="165" fontId="15" fillId="3" borderId="2" xfId="0" applyNumberFormat="1" applyFont="1" applyFill="1" applyBorder="1" applyAlignment="1" applyProtection="1">
      <alignment horizontal="left" wrapText="1"/>
    </xf>
    <xf numFmtId="165" fontId="15" fillId="7" borderId="11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2" fillId="0" borderId="3" xfId="0" applyNumberFormat="1" applyFont="1" applyFill="1" applyBorder="1" applyAlignment="1" applyProtection="1">
      <alignment horizontal="right" vertical="top" wrapText="1"/>
    </xf>
    <xf numFmtId="0" fontId="2" fillId="0" borderId="15" xfId="0" applyNumberFormat="1" applyFont="1" applyFill="1" applyBorder="1" applyAlignment="1" applyProtection="1">
      <alignment horizontal="right" vertical="top" wrapText="1"/>
    </xf>
    <xf numFmtId="0" fontId="2" fillId="0" borderId="11" xfId="0" applyNumberFormat="1" applyFont="1" applyFill="1" applyBorder="1" applyAlignment="1" applyProtection="1">
      <alignment horizontal="right" vertical="top" wrapText="1"/>
    </xf>
    <xf numFmtId="0" fontId="2" fillId="0" borderId="3" xfId="0" applyNumberFormat="1" applyFont="1" applyFill="1" applyBorder="1" applyAlignment="1" applyProtection="1">
      <alignment horizontal="right" vertical="top" wrapText="1"/>
    </xf>
    <xf numFmtId="0" fontId="2" fillId="0" borderId="15" xfId="0" applyNumberFormat="1" applyFont="1" applyFill="1" applyBorder="1" applyAlignment="1" applyProtection="1">
      <alignment horizontal="right" vertical="top" wrapText="1"/>
    </xf>
    <xf numFmtId="0" fontId="2" fillId="0" borderId="11" xfId="0" applyNumberFormat="1" applyFont="1" applyFill="1" applyBorder="1" applyAlignment="1" applyProtection="1">
      <alignment horizontal="right" vertical="top" wrapText="1"/>
    </xf>
    <xf numFmtId="0" fontId="2" fillId="0" borderId="3" xfId="0" applyNumberFormat="1" applyFont="1" applyFill="1" applyBorder="1" applyAlignment="1" applyProtection="1">
      <alignment vertical="top" wrapText="1"/>
    </xf>
    <xf numFmtId="0" fontId="2" fillId="0" borderId="15" xfId="0" applyNumberFormat="1" applyFont="1" applyFill="1" applyBorder="1" applyAlignment="1" applyProtection="1">
      <alignment vertical="top" wrapText="1"/>
    </xf>
    <xf numFmtId="0" fontId="2" fillId="0" borderId="11" xfId="0" applyNumberFormat="1" applyFont="1" applyFill="1" applyBorder="1" applyAlignment="1" applyProtection="1">
      <alignment vertical="top" wrapText="1"/>
    </xf>
    <xf numFmtId="14" fontId="8" fillId="0" borderId="0" xfId="0" applyNumberFormat="1" applyFont="1" applyAlignment="1">
      <alignment horizontal="left"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16" xfId="0" applyNumberFormat="1" applyFont="1" applyFill="1" applyBorder="1" applyAlignment="1" applyProtection="1">
      <alignment wrapText="1"/>
    </xf>
    <xf numFmtId="14" fontId="8" fillId="0" borderId="0" xfId="0" applyNumberFormat="1" applyFont="1" applyBorder="1" applyAlignment="1">
      <alignment horizontal="left" wrapText="1"/>
    </xf>
    <xf numFmtId="0" fontId="6" fillId="0" borderId="8" xfId="0" applyFont="1" applyBorder="1" applyAlignment="1">
      <alignment horizontal="center" vertical="center" wrapText="1"/>
    </xf>
  </cellXfs>
  <cellStyles count="3">
    <cellStyle name="Euro" xfId="1"/>
    <cellStyle name="Lien hypertexte" xfId="2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4D0C8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10</xdr:row>
      <xdr:rowOff>161925</xdr:rowOff>
    </xdr:from>
    <xdr:to>
      <xdr:col>5</xdr:col>
      <xdr:colOff>3228975</xdr:colOff>
      <xdr:row>16</xdr:row>
      <xdr:rowOff>95250</xdr:rowOff>
    </xdr:to>
    <xdr:sp macro="" textlink="">
      <xdr:nvSpPr>
        <xdr:cNvPr id="2109" name="ZoneTexte 1"/>
        <xdr:cNvSpPr txBox="1">
          <a:spLocks noChangeArrowheads="1"/>
        </xdr:cNvSpPr>
      </xdr:nvSpPr>
      <xdr:spPr bwMode="auto">
        <a:xfrm>
          <a:off x="2171700" y="2000250"/>
          <a:ext cx="5172075" cy="1095375"/>
        </a:xfrm>
        <a:prstGeom prst="rect">
          <a:avLst/>
        </a:prstGeom>
        <a:solidFill>
          <a:srgbClr val="C0C0C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2400" b="0" i="0" u="none" strike="noStrike" baseline="0">
              <a:solidFill>
                <a:srgbClr val="000000"/>
              </a:solidFill>
              <a:latin typeface="Calibri"/>
            </a:rPr>
            <a:t>UNIVERSITE DE TOURS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</a:rPr>
            <a:t>BATIMENT TANNEUR</a:t>
          </a:r>
        </a:p>
        <a:p>
          <a:pPr algn="ctr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</a:rPr>
            <a:t>Local courrier et UFR Ressource Humaine</a:t>
          </a:r>
        </a:p>
      </xdr:txBody>
    </xdr:sp>
    <xdr:clientData/>
  </xdr:twoCellAnchor>
  <xdr:twoCellAnchor editAs="oneCell">
    <xdr:from>
      <xdr:col>3</xdr:col>
      <xdr:colOff>66675</xdr:colOff>
      <xdr:row>21</xdr:row>
      <xdr:rowOff>114300</xdr:rowOff>
    </xdr:from>
    <xdr:to>
      <xdr:col>5</xdr:col>
      <xdr:colOff>3228975</xdr:colOff>
      <xdr:row>28</xdr:row>
      <xdr:rowOff>123825</xdr:rowOff>
    </xdr:to>
    <xdr:sp macro="" textlink="">
      <xdr:nvSpPr>
        <xdr:cNvPr id="2110" name="ZoneTexte 2"/>
        <xdr:cNvSpPr txBox="1">
          <a:spLocks noChangeArrowheads="1"/>
        </xdr:cNvSpPr>
      </xdr:nvSpPr>
      <xdr:spPr bwMode="auto">
        <a:xfrm>
          <a:off x="2162175" y="3924300"/>
          <a:ext cx="5181600" cy="1143000"/>
        </a:xfrm>
        <a:prstGeom prst="rect">
          <a:avLst/>
        </a:prstGeom>
        <a:solidFill>
          <a:srgbClr val="C0C0C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Vos Interlocuteurs:  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                                    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                                    </a:t>
          </a:r>
        </a:p>
      </xdr:txBody>
    </xdr:sp>
    <xdr:clientData/>
  </xdr:twoCellAnchor>
  <xdr:twoCellAnchor editAs="oneCell">
    <xdr:from>
      <xdr:col>4</xdr:col>
      <xdr:colOff>1178718</xdr:colOff>
      <xdr:row>0</xdr:row>
      <xdr:rowOff>154782</xdr:rowOff>
    </xdr:from>
    <xdr:to>
      <xdr:col>5</xdr:col>
      <xdr:colOff>1857374</xdr:colOff>
      <xdr:row>3</xdr:row>
      <xdr:rowOff>71438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36218" y="154782"/>
          <a:ext cx="1940719" cy="46434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10584</xdr:colOff>
      <xdr:row>3</xdr:row>
      <xdr:rowOff>95250</xdr:rowOff>
    </xdr:from>
    <xdr:to>
      <xdr:col>3</xdr:col>
      <xdr:colOff>3439584</xdr:colOff>
      <xdr:row>4</xdr:row>
      <xdr:rowOff>148167</xdr:rowOff>
    </xdr:to>
    <xdr:sp macro="[0]!AfficherTout" textlink="">
      <xdr:nvSpPr>
        <xdr:cNvPr id="2" name="Rectangle 1"/>
        <xdr:cNvSpPr/>
      </xdr:nvSpPr>
      <xdr:spPr>
        <a:xfrm>
          <a:off x="3132667" y="666750"/>
          <a:ext cx="3429000" cy="243417"/>
        </a:xfrm>
        <a:prstGeom prst="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Afficher tout</a:t>
          </a:r>
        </a:p>
      </xdr:txBody>
    </xdr:sp>
    <xdr:clientData/>
  </xdr:twoCellAnchor>
  <xdr:twoCellAnchor>
    <xdr:from>
      <xdr:col>6</xdr:col>
      <xdr:colOff>219075</xdr:colOff>
      <xdr:row>0</xdr:row>
      <xdr:rowOff>184150</xdr:rowOff>
    </xdr:from>
    <xdr:to>
      <xdr:col>7</xdr:col>
      <xdr:colOff>537633</xdr:colOff>
      <xdr:row>1</xdr:row>
      <xdr:rowOff>180975</xdr:rowOff>
    </xdr:to>
    <xdr:sp macro="[0]!AfficherTout" textlink="">
      <xdr:nvSpPr>
        <xdr:cNvPr id="3" name="Rectangle 2"/>
        <xdr:cNvSpPr/>
      </xdr:nvSpPr>
      <xdr:spPr>
        <a:xfrm>
          <a:off x="6210300" y="184150"/>
          <a:ext cx="718608" cy="187325"/>
        </a:xfrm>
        <a:prstGeom prst="rect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Initialise</a:t>
          </a:r>
        </a:p>
      </xdr:txBody>
    </xdr:sp>
    <xdr:clientData/>
  </xdr:twoCellAnchor>
  <xdr:twoCellAnchor>
    <xdr:from>
      <xdr:col>6</xdr:col>
      <xdr:colOff>161925</xdr:colOff>
      <xdr:row>2</xdr:row>
      <xdr:rowOff>114300</xdr:rowOff>
    </xdr:from>
    <xdr:to>
      <xdr:col>7</xdr:col>
      <xdr:colOff>523875</xdr:colOff>
      <xdr:row>4</xdr:row>
      <xdr:rowOff>76200</xdr:rowOff>
    </xdr:to>
    <xdr:sp macro="[0]!RetourDevis" textlink="">
      <xdr:nvSpPr>
        <xdr:cNvPr id="5" name="Flèche droite 4"/>
        <xdr:cNvSpPr/>
      </xdr:nvSpPr>
      <xdr:spPr>
        <a:xfrm>
          <a:off x="6153150" y="533400"/>
          <a:ext cx="762000" cy="342900"/>
        </a:xfrm>
        <a:prstGeom prst="rightArrow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Devis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1752600</xdr:colOff>
      <xdr:row>0</xdr:row>
      <xdr:rowOff>66675</xdr:rowOff>
    </xdr:from>
    <xdr:to>
      <xdr:col>1</xdr:col>
      <xdr:colOff>3486150</xdr:colOff>
      <xdr:row>2</xdr:row>
      <xdr:rowOff>133350</xdr:rowOff>
    </xdr:to>
    <xdr:pic>
      <xdr:nvPicPr>
        <xdr:cNvPr id="117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0" y="66675"/>
          <a:ext cx="1733550" cy="390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488156</xdr:colOff>
      <xdr:row>0</xdr:row>
      <xdr:rowOff>147638</xdr:rowOff>
    </xdr:from>
    <xdr:to>
      <xdr:col>7</xdr:col>
      <xdr:colOff>11906</xdr:colOff>
      <xdr:row>2</xdr:row>
      <xdr:rowOff>38100</xdr:rowOff>
    </xdr:to>
    <xdr:sp macro="[0]!EffaceDevis" textlink="">
      <xdr:nvSpPr>
        <xdr:cNvPr id="3" name="Rectangle 2"/>
        <xdr:cNvSpPr/>
      </xdr:nvSpPr>
      <xdr:spPr>
        <a:xfrm>
          <a:off x="8239125" y="147638"/>
          <a:ext cx="1047750" cy="223837"/>
        </a:xfrm>
        <a:prstGeom prst="rect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Efface Devis</a:t>
          </a:r>
        </a:p>
      </xdr:txBody>
    </xdr:sp>
    <xdr:clientData/>
  </xdr:twoCellAnchor>
  <xdr:twoCellAnchor>
    <xdr:from>
      <xdr:col>5</xdr:col>
      <xdr:colOff>461962</xdr:colOff>
      <xdr:row>3</xdr:row>
      <xdr:rowOff>4763</xdr:rowOff>
    </xdr:from>
    <xdr:to>
      <xdr:col>6</xdr:col>
      <xdr:colOff>700087</xdr:colOff>
      <xdr:row>4</xdr:row>
      <xdr:rowOff>157163</xdr:rowOff>
    </xdr:to>
    <xdr:sp macro="[0]!RetourBase" textlink="">
      <xdr:nvSpPr>
        <xdr:cNvPr id="5" name="Flèche droite 4"/>
        <xdr:cNvSpPr/>
      </xdr:nvSpPr>
      <xdr:spPr>
        <a:xfrm>
          <a:off x="8212931" y="516732"/>
          <a:ext cx="1000125" cy="342900"/>
        </a:xfrm>
        <a:prstGeom prst="rightArrow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Choix articles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7</xdr:row>
      <xdr:rowOff>133350</xdr:rowOff>
    </xdr:from>
    <xdr:to>
      <xdr:col>5</xdr:col>
      <xdr:colOff>342900</xdr:colOff>
      <xdr:row>12</xdr:row>
      <xdr:rowOff>76200</xdr:rowOff>
    </xdr:to>
    <xdr:sp macro="" textlink="">
      <xdr:nvSpPr>
        <xdr:cNvPr id="2" name="Rectangle 1"/>
        <xdr:cNvSpPr/>
      </xdr:nvSpPr>
      <xdr:spPr>
        <a:xfrm>
          <a:off x="5715000" y="1343025"/>
          <a:ext cx="2771775" cy="7524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tIns="36000" rIns="0" bIns="0" rtlCol="0" anchor="t" anchorCtr="0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La liste "LIBELLE" ne sert à rien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(trop longue et mauvaise visibilité)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1752600</xdr:colOff>
      <xdr:row>0</xdr:row>
      <xdr:rowOff>66675</xdr:rowOff>
    </xdr:from>
    <xdr:to>
      <xdr:col>2</xdr:col>
      <xdr:colOff>3602990</xdr:colOff>
      <xdr:row>3</xdr:row>
      <xdr:rowOff>31750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7433" y="66675"/>
          <a:ext cx="1850390" cy="46249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488156</xdr:colOff>
      <xdr:row>0</xdr:row>
      <xdr:rowOff>147638</xdr:rowOff>
    </xdr:from>
    <xdr:to>
      <xdr:col>8</xdr:col>
      <xdr:colOff>11906</xdr:colOff>
      <xdr:row>2</xdr:row>
      <xdr:rowOff>38100</xdr:rowOff>
    </xdr:to>
    <xdr:sp macro="[0]!EffaceDevis" textlink="">
      <xdr:nvSpPr>
        <xdr:cNvPr id="3" name="Rectangle 2"/>
        <xdr:cNvSpPr/>
      </xdr:nvSpPr>
      <xdr:spPr>
        <a:xfrm>
          <a:off x="8241506" y="147638"/>
          <a:ext cx="1047750" cy="214312"/>
        </a:xfrm>
        <a:prstGeom prst="rect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Efface Devis</a:t>
          </a:r>
        </a:p>
      </xdr:txBody>
    </xdr:sp>
    <xdr:clientData/>
  </xdr:twoCellAnchor>
  <xdr:twoCellAnchor>
    <xdr:from>
      <xdr:col>6</xdr:col>
      <xdr:colOff>461962</xdr:colOff>
      <xdr:row>3</xdr:row>
      <xdr:rowOff>4763</xdr:rowOff>
    </xdr:from>
    <xdr:to>
      <xdr:col>7</xdr:col>
      <xdr:colOff>700087</xdr:colOff>
      <xdr:row>5</xdr:row>
      <xdr:rowOff>105834</xdr:rowOff>
    </xdr:to>
    <xdr:sp macro="[0]!RetourBase" textlink="">
      <xdr:nvSpPr>
        <xdr:cNvPr id="4" name="Flèche droite 3"/>
        <xdr:cNvSpPr/>
      </xdr:nvSpPr>
      <xdr:spPr>
        <a:xfrm>
          <a:off x="8219545" y="502180"/>
          <a:ext cx="1000125" cy="471487"/>
        </a:xfrm>
        <a:prstGeom prst="rightArrow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Choix articles</a:t>
          </a:r>
        </a:p>
      </xdr:txBody>
    </xdr:sp>
    <xdr:clientData/>
  </xdr:twoCellAnchor>
  <xdr:twoCellAnchor>
    <xdr:from>
      <xdr:col>2</xdr:col>
      <xdr:colOff>31750</xdr:colOff>
      <xdr:row>3</xdr:row>
      <xdr:rowOff>148166</xdr:rowOff>
    </xdr:from>
    <xdr:to>
      <xdr:col>3</xdr:col>
      <xdr:colOff>338667</xdr:colOff>
      <xdr:row>6</xdr:row>
      <xdr:rowOff>0</xdr:rowOff>
    </xdr:to>
    <xdr:sp macro="" textlink="">
      <xdr:nvSpPr>
        <xdr:cNvPr id="5" name="ZoneTexte 4"/>
        <xdr:cNvSpPr txBox="1"/>
      </xdr:nvSpPr>
      <xdr:spPr>
        <a:xfrm>
          <a:off x="1026583" y="645583"/>
          <a:ext cx="4593167" cy="39158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2000" b="1">
              <a:solidFill>
                <a:srgbClr val="FF0000"/>
              </a:solidFill>
            </a:rPr>
            <a:t>RECAP DEVIS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romenade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membre8607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3"/>
  <sheetViews>
    <sheetView zoomScale="80" zoomScaleNormal="80" workbookViewId="0">
      <selection activeCell="I12" sqref="I12"/>
    </sheetView>
  </sheetViews>
  <sheetFormatPr baseColWidth="10" defaultRowHeight="12.75"/>
  <cols>
    <col min="2" max="2" width="8.5703125" customWidth="1"/>
    <col min="5" max="5" width="18.85546875" customWidth="1"/>
    <col min="6" max="6" width="49.42578125" customWidth="1"/>
  </cols>
  <sheetData>
    <row r="1" spans="1:9" ht="17.25" customHeight="1">
      <c r="A1" s="31" t="s">
        <v>189</v>
      </c>
    </row>
    <row r="4" spans="1:9">
      <c r="C4" s="1"/>
      <c r="D4" s="1"/>
      <c r="E4" s="1"/>
      <c r="F4" s="1"/>
      <c r="G4" s="1"/>
      <c r="H4" s="1"/>
      <c r="I4" s="1"/>
    </row>
    <row r="5" spans="1:9" ht="20.25">
      <c r="C5" s="10"/>
      <c r="D5" s="14" t="s">
        <v>166</v>
      </c>
      <c r="E5" s="15"/>
      <c r="F5" s="16"/>
    </row>
    <row r="6" spans="1:9" ht="15" customHeight="1">
      <c r="C6" s="10"/>
      <c r="D6" s="3" t="s">
        <v>167</v>
      </c>
      <c r="E6" s="3" t="s">
        <v>168</v>
      </c>
      <c r="F6" s="3" t="s">
        <v>169</v>
      </c>
    </row>
    <row r="7" spans="1:9" ht="15">
      <c r="C7" s="10"/>
      <c r="D7" s="3" t="s">
        <v>186</v>
      </c>
      <c r="E7" s="18">
        <v>40113</v>
      </c>
      <c r="F7" s="3" t="s">
        <v>175</v>
      </c>
    </row>
    <row r="8" spans="1:9" ht="14.25">
      <c r="C8" s="2"/>
      <c r="D8" s="3" t="s">
        <v>178</v>
      </c>
      <c r="E8" s="6" t="s">
        <v>187</v>
      </c>
      <c r="F8" s="26" t="s">
        <v>185</v>
      </c>
      <c r="G8" s="4"/>
      <c r="H8" s="4"/>
    </row>
    <row r="9" spans="1:9" ht="14.25">
      <c r="C9" s="1"/>
      <c r="D9" s="1"/>
      <c r="G9" s="5"/>
      <c r="H9" s="5"/>
    </row>
    <row r="10" spans="1:9" ht="15">
      <c r="C10" s="2"/>
      <c r="D10" s="2"/>
      <c r="G10" s="11"/>
      <c r="H10" s="11"/>
    </row>
    <row r="11" spans="1:9" ht="15">
      <c r="C11" s="2"/>
      <c r="D11" s="2"/>
      <c r="E11" s="7"/>
      <c r="F11" s="11"/>
      <c r="G11" s="11"/>
      <c r="H11" s="11"/>
      <c r="I11" s="2"/>
    </row>
    <row r="12" spans="1:9" ht="14.25">
      <c r="C12" s="1"/>
      <c r="D12" s="1"/>
      <c r="E12" s="1"/>
      <c r="F12" s="5"/>
      <c r="G12" s="5"/>
      <c r="H12" s="5"/>
      <c r="I12" s="1"/>
    </row>
    <row r="13" spans="1:9" ht="24" customHeight="1">
      <c r="C13" s="2"/>
      <c r="D13" s="2"/>
      <c r="E13" s="2"/>
      <c r="F13" s="12"/>
      <c r="G13" s="12"/>
      <c r="H13" s="12"/>
      <c r="I13" s="2"/>
    </row>
  </sheetData>
  <phoneticPr fontId="9" type="noConversion"/>
  <dataValidations count="1">
    <dataValidation type="list" allowBlank="1" showInputMessage="1" showErrorMessage="1" sqref="F7">
      <formula1>Client</formula1>
    </dataValidation>
  </dataValidations>
  <hyperlinks>
    <hyperlink ref="A1" r:id="rId1" display="http://forum.excel-pratique.com/membre8607.html"/>
  </hyperlinks>
  <pageMargins left="0.7" right="0.7" top="0.75" bottom="0.7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/>
  <dimension ref="A1:H168"/>
  <sheetViews>
    <sheetView zoomScaleNormal="100" workbookViewId="0">
      <pane ySplit="6" topLeftCell="A87" activePane="bottomLeft" state="frozen"/>
      <selection pane="bottomLeft" activeCell="D106" sqref="D106"/>
    </sheetView>
  </sheetViews>
  <sheetFormatPr baseColWidth="10" defaultRowHeight="15" customHeight="1"/>
  <cols>
    <col min="1" max="1" width="5.85546875" style="35" bestFit="1" customWidth="1"/>
    <col min="2" max="2" width="31.28515625" style="35" hidden="1" customWidth="1"/>
    <col min="3" max="3" width="13.42578125" style="35" bestFit="1" customWidth="1"/>
    <col min="4" max="4" width="51.7109375" style="32" customWidth="1"/>
    <col min="5" max="5" width="8" style="35" bestFit="1" customWidth="1"/>
    <col min="6" max="6" width="10.85546875" style="35" bestFit="1" customWidth="1"/>
    <col min="7" max="7" width="6" style="35" bestFit="1" customWidth="1"/>
    <col min="8" max="8" width="8.140625" style="35" customWidth="1"/>
    <col min="9" max="10" width="11.42578125" style="35"/>
    <col min="11" max="11" width="12" style="35" customWidth="1"/>
    <col min="12" max="16384" width="11.42578125" style="35"/>
  </cols>
  <sheetData>
    <row r="1" spans="1:8" ht="15" customHeight="1" thickBot="1">
      <c r="A1" s="60" t="s">
        <v>197</v>
      </c>
    </row>
    <row r="2" spans="1:8" ht="18" customHeight="1">
      <c r="C2" s="54" t="s">
        <v>194</v>
      </c>
      <c r="D2" s="55" t="s">
        <v>30</v>
      </c>
    </row>
    <row r="5" spans="1:8" ht="15" customHeight="1" thickBot="1"/>
    <row r="6" spans="1:8" ht="15" customHeight="1" thickBot="1">
      <c r="B6" s="46" t="s">
        <v>188</v>
      </c>
      <c r="D6" s="47" t="s">
        <v>164</v>
      </c>
      <c r="E6" s="49" t="s">
        <v>196</v>
      </c>
      <c r="F6" s="49" t="s">
        <v>196</v>
      </c>
      <c r="G6" s="49" t="s">
        <v>196</v>
      </c>
      <c r="H6" s="48" t="s">
        <v>190</v>
      </c>
    </row>
    <row r="7" spans="1:8" ht="15" hidden="1" customHeight="1" thickBot="1">
      <c r="B7" s="50" t="s">
        <v>192</v>
      </c>
      <c r="D7" s="66" t="s">
        <v>192</v>
      </c>
      <c r="H7" s="45"/>
    </row>
    <row r="8" spans="1:8" ht="15" hidden="1" customHeight="1" thickBot="1">
      <c r="B8" s="50" t="s">
        <v>192</v>
      </c>
      <c r="D8" s="33" t="s">
        <v>148</v>
      </c>
      <c r="G8" s="35">
        <v>49.84</v>
      </c>
      <c r="H8" s="36">
        <v>946.96</v>
      </c>
    </row>
    <row r="9" spans="1:8" ht="15" hidden="1" customHeight="1" thickBot="1">
      <c r="B9" s="50" t="s">
        <v>192</v>
      </c>
      <c r="D9" s="34" t="s">
        <v>158</v>
      </c>
      <c r="G9" s="35">
        <v>49.84</v>
      </c>
      <c r="H9" s="36">
        <v>1196.1600000000001</v>
      </c>
    </row>
    <row r="10" spans="1:8" ht="15" hidden="1" customHeight="1" thickBot="1">
      <c r="B10" s="50" t="s">
        <v>192</v>
      </c>
      <c r="D10" s="34" t="s">
        <v>191</v>
      </c>
      <c r="G10" s="35">
        <v>49.84</v>
      </c>
      <c r="H10" s="36">
        <v>49.84</v>
      </c>
    </row>
    <row r="11" spans="1:8" ht="15" hidden="1" customHeight="1" thickBot="1">
      <c r="B11" s="50" t="s">
        <v>192</v>
      </c>
      <c r="D11" s="33" t="s">
        <v>179</v>
      </c>
      <c r="H11" s="36">
        <v>199.36</v>
      </c>
    </row>
    <row r="12" spans="1:8" ht="15" hidden="1" customHeight="1" thickBot="1">
      <c r="B12" s="50" t="s">
        <v>192</v>
      </c>
      <c r="D12" s="34" t="s">
        <v>1</v>
      </c>
      <c r="H12" s="36">
        <v>133.56</v>
      </c>
    </row>
    <row r="13" spans="1:8" ht="15" hidden="1" customHeight="1" thickBot="1">
      <c r="B13" s="50" t="s">
        <v>192</v>
      </c>
      <c r="D13" s="33" t="s">
        <v>2</v>
      </c>
      <c r="H13" s="36">
        <v>178.08</v>
      </c>
    </row>
    <row r="14" spans="1:8" ht="15" hidden="1" customHeight="1" thickBot="1">
      <c r="B14" s="50" t="s">
        <v>192</v>
      </c>
      <c r="D14" s="33" t="s">
        <v>3</v>
      </c>
      <c r="H14" s="36">
        <v>222.6</v>
      </c>
    </row>
    <row r="15" spans="1:8" ht="15" hidden="1" customHeight="1" thickBot="1">
      <c r="B15" s="50" t="s">
        <v>192</v>
      </c>
      <c r="D15" s="33" t="s">
        <v>4</v>
      </c>
      <c r="H15" s="36">
        <v>267.11</v>
      </c>
    </row>
    <row r="16" spans="1:8" ht="15" hidden="1" customHeight="1" thickBot="1">
      <c r="B16" s="50" t="s">
        <v>192</v>
      </c>
      <c r="D16" s="33" t="s">
        <v>5</v>
      </c>
      <c r="H16" s="36">
        <v>200.34</v>
      </c>
    </row>
    <row r="17" spans="2:8" ht="15" hidden="1" customHeight="1" thickBot="1">
      <c r="B17" s="50" t="s">
        <v>192</v>
      </c>
      <c r="D17" s="34" t="s">
        <v>6</v>
      </c>
      <c r="H17" s="36">
        <v>178.08</v>
      </c>
    </row>
    <row r="18" spans="2:8" ht="15" hidden="1" customHeight="1" thickBot="1">
      <c r="B18" s="50" t="s">
        <v>192</v>
      </c>
      <c r="D18" s="33" t="s">
        <v>126</v>
      </c>
      <c r="G18" s="35">
        <v>49.84</v>
      </c>
      <c r="H18" s="36">
        <f>G18*4</f>
        <v>199.36</v>
      </c>
    </row>
    <row r="19" spans="2:8" ht="15" hidden="1" customHeight="1" thickBot="1">
      <c r="B19" s="50" t="s">
        <v>192</v>
      </c>
      <c r="D19" s="33" t="s">
        <v>159</v>
      </c>
      <c r="F19" s="35" t="s">
        <v>141</v>
      </c>
      <c r="G19" s="35">
        <v>4</v>
      </c>
      <c r="H19" s="36">
        <f>E19*1.3+(49.84*G19)</f>
        <v>199.36</v>
      </c>
    </row>
    <row r="20" spans="2:8" ht="15" hidden="1" customHeight="1" thickBot="1">
      <c r="B20" s="50" t="s">
        <v>192</v>
      </c>
      <c r="D20" s="33" t="s">
        <v>163</v>
      </c>
      <c r="G20" s="35">
        <v>4</v>
      </c>
      <c r="H20" s="36">
        <f>E20*1.3+(49.84*G20)</f>
        <v>199.36</v>
      </c>
    </row>
    <row r="21" spans="2:8" ht="15" hidden="1" customHeight="1" thickBot="1">
      <c r="B21" s="50" t="s">
        <v>192</v>
      </c>
      <c r="D21" s="33" t="s">
        <v>160</v>
      </c>
      <c r="F21" s="35" t="s">
        <v>141</v>
      </c>
      <c r="G21" s="35">
        <v>4</v>
      </c>
      <c r="H21" s="36">
        <f>E21*1.3+(49.84*G21)</f>
        <v>199.36</v>
      </c>
    </row>
    <row r="22" spans="2:8" ht="15" hidden="1" customHeight="1" thickBot="1">
      <c r="B22" s="35" t="s">
        <v>7</v>
      </c>
      <c r="D22" s="65" t="s">
        <v>7</v>
      </c>
      <c r="E22" s="37"/>
      <c r="F22" s="37"/>
      <c r="G22" s="37"/>
      <c r="H22" s="38"/>
    </row>
    <row r="23" spans="2:8" ht="15" hidden="1" customHeight="1" thickBot="1">
      <c r="B23" s="35" t="s">
        <v>7</v>
      </c>
      <c r="D23" s="33" t="s">
        <v>154</v>
      </c>
      <c r="E23" s="35">
        <v>446.4</v>
      </c>
      <c r="F23" s="35" t="s">
        <v>141</v>
      </c>
      <c r="G23" s="35">
        <v>4</v>
      </c>
      <c r="H23" s="36">
        <f>E23*1.3+(49.84*G23)</f>
        <v>779.68</v>
      </c>
    </row>
    <row r="24" spans="2:8" ht="15" hidden="1" customHeight="1" thickBot="1">
      <c r="B24" s="35" t="s">
        <v>7</v>
      </c>
      <c r="D24" s="33" t="s">
        <v>155</v>
      </c>
      <c r="E24" s="35">
        <v>148.32</v>
      </c>
      <c r="F24" s="35" t="s">
        <v>141</v>
      </c>
      <c r="G24" s="35">
        <v>4</v>
      </c>
      <c r="H24" s="36">
        <f>E24*1.3+(49.84*G24)</f>
        <v>392.17600000000004</v>
      </c>
    </row>
    <row r="25" spans="2:8" ht="15" hidden="1" customHeight="1" thickBot="1">
      <c r="B25" s="35" t="s">
        <v>7</v>
      </c>
      <c r="D25" s="33" t="s">
        <v>8</v>
      </c>
      <c r="F25" s="35" t="s">
        <v>141</v>
      </c>
      <c r="H25" s="36">
        <v>1491.05</v>
      </c>
    </row>
    <row r="26" spans="2:8" ht="15" hidden="1" customHeight="1" thickBot="1">
      <c r="B26" s="35" t="s">
        <v>7</v>
      </c>
      <c r="D26" s="33" t="s">
        <v>9</v>
      </c>
      <c r="F26" s="35" t="s">
        <v>141</v>
      </c>
      <c r="H26" s="36">
        <v>967.89</v>
      </c>
    </row>
    <row r="27" spans="2:8" ht="15" hidden="1" customHeight="1" thickBot="1">
      <c r="B27" s="35" t="s">
        <v>7</v>
      </c>
      <c r="D27" s="33" t="s">
        <v>10</v>
      </c>
      <c r="F27" s="35" t="s">
        <v>141</v>
      </c>
      <c r="H27" s="36">
        <v>519.20000000000005</v>
      </c>
    </row>
    <row r="28" spans="2:8" ht="15" hidden="1" customHeight="1" thickBot="1">
      <c r="B28" s="35" t="s">
        <v>7</v>
      </c>
      <c r="D28" s="33" t="s">
        <v>11</v>
      </c>
      <c r="F28" s="35" t="s">
        <v>141</v>
      </c>
      <c r="H28" s="36">
        <v>559.52</v>
      </c>
    </row>
    <row r="29" spans="2:8" ht="15" hidden="1" customHeight="1" thickBot="1">
      <c r="B29" s="35" t="s">
        <v>7</v>
      </c>
      <c r="D29" s="33" t="s">
        <v>12</v>
      </c>
      <c r="F29" s="35" t="s">
        <v>141</v>
      </c>
      <c r="H29" s="36">
        <v>71.25</v>
      </c>
    </row>
    <row r="30" spans="2:8" ht="15" hidden="1" customHeight="1" thickBot="1">
      <c r="B30" s="35" t="s">
        <v>7</v>
      </c>
      <c r="D30" s="33" t="s">
        <v>13</v>
      </c>
      <c r="F30" s="35" t="s">
        <v>141</v>
      </c>
      <c r="H30" s="36">
        <v>131.12</v>
      </c>
    </row>
    <row r="31" spans="2:8" ht="15" hidden="1" customHeight="1" thickBot="1">
      <c r="B31" s="35" t="s">
        <v>7</v>
      </c>
      <c r="D31" s="33" t="s">
        <v>83</v>
      </c>
      <c r="F31" s="35" t="s">
        <v>141</v>
      </c>
      <c r="H31" s="36">
        <v>290.98</v>
      </c>
    </row>
    <row r="32" spans="2:8" ht="15" hidden="1" customHeight="1" thickBot="1">
      <c r="B32" s="35" t="s">
        <v>7</v>
      </c>
      <c r="D32" s="33" t="s">
        <v>180</v>
      </c>
      <c r="H32" s="36">
        <v>45.9</v>
      </c>
    </row>
    <row r="33" spans="2:8" ht="15" hidden="1" customHeight="1" thickBot="1">
      <c r="B33" s="35" t="s">
        <v>7</v>
      </c>
      <c r="D33" s="33" t="s">
        <v>18</v>
      </c>
      <c r="F33" s="35" t="s">
        <v>140</v>
      </c>
      <c r="H33" s="36">
        <v>36.86</v>
      </c>
    </row>
    <row r="34" spans="2:8" ht="15" hidden="1" customHeight="1" thickBot="1">
      <c r="B34" s="35" t="s">
        <v>7</v>
      </c>
      <c r="D34" s="33" t="s">
        <v>137</v>
      </c>
      <c r="E34" s="35">
        <v>2.6</v>
      </c>
      <c r="F34" s="35" t="s">
        <v>140</v>
      </c>
      <c r="G34" s="35">
        <v>0.1</v>
      </c>
      <c r="H34" s="36">
        <f>(E34*0.7)*1.3+(49.84*G34)</f>
        <v>7.3500000000000005</v>
      </c>
    </row>
    <row r="35" spans="2:8" ht="15" hidden="1" customHeight="1" thickBot="1">
      <c r="B35" s="35" t="s">
        <v>7</v>
      </c>
      <c r="D35" s="33" t="s">
        <v>138</v>
      </c>
      <c r="E35" s="35">
        <v>2.1</v>
      </c>
      <c r="F35" s="35" t="s">
        <v>140</v>
      </c>
      <c r="H35" s="36">
        <f>(E35*0.7)*1.3+(49.84*G35)</f>
        <v>1.911</v>
      </c>
    </row>
    <row r="36" spans="2:8" ht="15" hidden="1" customHeight="1" thickBot="1">
      <c r="B36" s="35" t="s">
        <v>7</v>
      </c>
      <c r="D36" s="33" t="s">
        <v>19</v>
      </c>
      <c r="H36" s="36">
        <v>25.53</v>
      </c>
    </row>
    <row r="37" spans="2:8" ht="15" hidden="1" customHeight="1" thickBot="1">
      <c r="B37" s="35" t="s">
        <v>7</v>
      </c>
      <c r="D37" s="33" t="s">
        <v>134</v>
      </c>
      <c r="E37" s="35">
        <v>23.7</v>
      </c>
      <c r="F37" s="35" t="s">
        <v>140</v>
      </c>
      <c r="G37" s="35">
        <v>1</v>
      </c>
      <c r="H37" s="36">
        <f>(E37*0.7)*1.3+(49.84*G37)</f>
        <v>71.407000000000011</v>
      </c>
    </row>
    <row r="38" spans="2:8" ht="15" hidden="1" customHeight="1" thickBot="1">
      <c r="B38" s="35" t="s">
        <v>7</v>
      </c>
      <c r="D38" s="33" t="s">
        <v>135</v>
      </c>
      <c r="E38" s="35">
        <v>24.7</v>
      </c>
      <c r="F38" s="35" t="s">
        <v>140</v>
      </c>
      <c r="G38" s="35">
        <v>1</v>
      </c>
      <c r="H38" s="36">
        <f>(E38*0.7)*1.3+(49.84*G38)</f>
        <v>72.317000000000007</v>
      </c>
    </row>
    <row r="39" spans="2:8" ht="15" hidden="1" customHeight="1" thickBot="1">
      <c r="B39" s="35" t="s">
        <v>7</v>
      </c>
      <c r="D39" s="33" t="s">
        <v>20</v>
      </c>
      <c r="F39" s="35" t="s">
        <v>140</v>
      </c>
      <c r="H39" s="36">
        <v>25.03</v>
      </c>
    </row>
    <row r="40" spans="2:8" ht="15" hidden="1" customHeight="1" thickBot="1">
      <c r="B40" s="53" t="s">
        <v>7</v>
      </c>
      <c r="D40" s="33" t="s">
        <v>21</v>
      </c>
      <c r="F40" s="53" t="s">
        <v>140</v>
      </c>
      <c r="H40" s="36">
        <v>31.73</v>
      </c>
    </row>
    <row r="41" spans="2:8" ht="15" hidden="1" customHeight="1" thickBot="1">
      <c r="B41" s="35" t="s">
        <v>7</v>
      </c>
      <c r="D41" s="33" t="s">
        <v>23</v>
      </c>
      <c r="F41" s="35" t="s">
        <v>141</v>
      </c>
      <c r="H41" s="36">
        <v>22.21</v>
      </c>
    </row>
    <row r="42" spans="2:8" ht="15" hidden="1" customHeight="1" thickBot="1">
      <c r="B42" s="35" t="s">
        <v>7</v>
      </c>
      <c r="D42" s="33" t="s">
        <v>25</v>
      </c>
      <c r="F42" s="35" t="s">
        <v>142</v>
      </c>
      <c r="H42" s="36">
        <v>220.54</v>
      </c>
    </row>
    <row r="43" spans="2:8" ht="15" hidden="1" customHeight="1" thickBot="1">
      <c r="B43" s="35" t="s">
        <v>7</v>
      </c>
      <c r="D43" s="33" t="s">
        <v>26</v>
      </c>
      <c r="F43" s="35" t="s">
        <v>142</v>
      </c>
      <c r="H43" s="36">
        <v>397.39</v>
      </c>
    </row>
    <row r="44" spans="2:8" ht="15" hidden="1" customHeight="1" thickBot="1">
      <c r="B44" s="35" t="s">
        <v>7</v>
      </c>
      <c r="D44" s="33" t="s">
        <v>27</v>
      </c>
      <c r="F44" s="35" t="s">
        <v>142</v>
      </c>
      <c r="H44" s="36">
        <v>756.22</v>
      </c>
    </row>
    <row r="45" spans="2:8" ht="15" hidden="1" customHeight="1" thickBot="1">
      <c r="B45" s="35" t="s">
        <v>7</v>
      </c>
      <c r="D45" s="33" t="s">
        <v>28</v>
      </c>
      <c r="H45" s="36">
        <v>11599.76</v>
      </c>
    </row>
    <row r="46" spans="2:8" ht="15" hidden="1" customHeight="1" thickBot="1">
      <c r="B46" s="35" t="s">
        <v>7</v>
      </c>
      <c r="D46" s="33" t="s">
        <v>29</v>
      </c>
      <c r="F46" s="35" t="s">
        <v>140</v>
      </c>
      <c r="H46" s="36">
        <v>2127.5500000000002</v>
      </c>
    </row>
    <row r="47" spans="2:8" ht="15" hidden="1" customHeight="1" thickBot="1">
      <c r="B47" s="35" t="s">
        <v>7</v>
      </c>
      <c r="D47" s="34" t="s">
        <v>123</v>
      </c>
      <c r="E47" s="35">
        <v>831.42</v>
      </c>
      <c r="F47" s="35" t="s">
        <v>143</v>
      </c>
      <c r="G47" s="35">
        <v>4</v>
      </c>
      <c r="H47" s="36">
        <f>(E47*0.65)*1.3+(49.84*G47)</f>
        <v>901.90989999999999</v>
      </c>
    </row>
    <row r="48" spans="2:8" ht="15" hidden="1" customHeight="1" thickBot="1">
      <c r="B48" s="35" t="s">
        <v>7</v>
      </c>
      <c r="D48" s="33" t="s">
        <v>124</v>
      </c>
      <c r="E48" s="35">
        <v>92.07</v>
      </c>
      <c r="F48" s="35" t="s">
        <v>143</v>
      </c>
      <c r="G48" s="35">
        <v>1</v>
      </c>
      <c r="H48" s="36">
        <f>(E48*0.65)*1.3+(49.84*G48)</f>
        <v>127.63915</v>
      </c>
    </row>
    <row r="49" spans="2:8" ht="15" hidden="1" customHeight="1" thickBot="1">
      <c r="B49" s="35" t="s">
        <v>7</v>
      </c>
      <c r="D49" s="33" t="s">
        <v>125</v>
      </c>
      <c r="E49" s="35">
        <v>45</v>
      </c>
      <c r="F49" s="35" t="s">
        <v>143</v>
      </c>
      <c r="G49" s="35">
        <v>0.5</v>
      </c>
      <c r="H49" s="36">
        <v>48.45</v>
      </c>
    </row>
    <row r="50" spans="2:8" ht="15" customHeight="1" thickBot="1">
      <c r="B50" s="35" t="s">
        <v>30</v>
      </c>
      <c r="D50" s="63" t="s">
        <v>30</v>
      </c>
      <c r="E50" s="39"/>
      <c r="F50" s="39"/>
      <c r="G50" s="39"/>
      <c r="H50" s="40"/>
    </row>
    <row r="51" spans="2:8" ht="15" customHeight="1" thickBot="1">
      <c r="B51" s="35" t="s">
        <v>30</v>
      </c>
      <c r="D51" s="33" t="s">
        <v>14</v>
      </c>
      <c r="F51" s="35" t="s">
        <v>140</v>
      </c>
      <c r="H51" s="36">
        <v>92.63</v>
      </c>
    </row>
    <row r="52" spans="2:8" ht="15" customHeight="1" thickBot="1">
      <c r="B52" s="35" t="s">
        <v>30</v>
      </c>
      <c r="D52" s="33" t="s">
        <v>15</v>
      </c>
      <c r="F52" s="35" t="s">
        <v>140</v>
      </c>
      <c r="H52" s="36">
        <v>254.59</v>
      </c>
    </row>
    <row r="53" spans="2:8" ht="15" customHeight="1" thickBot="1">
      <c r="B53" s="35" t="s">
        <v>30</v>
      </c>
      <c r="D53" s="33" t="s">
        <v>16</v>
      </c>
      <c r="H53" s="36">
        <v>639.54999999999995</v>
      </c>
    </row>
    <row r="54" spans="2:8" ht="15" customHeight="1" thickBot="1">
      <c r="B54" s="35" t="s">
        <v>30</v>
      </c>
      <c r="D54" s="33" t="s">
        <v>17</v>
      </c>
      <c r="H54" s="36">
        <v>3199.66</v>
      </c>
    </row>
    <row r="55" spans="2:8" ht="15" customHeight="1" thickBot="1">
      <c r="B55" s="35" t="s">
        <v>30</v>
      </c>
      <c r="D55" s="33" t="s">
        <v>22</v>
      </c>
      <c r="F55" s="35" t="s">
        <v>140</v>
      </c>
      <c r="H55" s="36">
        <v>36.86</v>
      </c>
    </row>
    <row r="56" spans="2:8" ht="15" customHeight="1" thickBot="1">
      <c r="B56" s="35" t="s">
        <v>30</v>
      </c>
      <c r="D56" s="33" t="s">
        <v>127</v>
      </c>
      <c r="F56" s="35" t="s">
        <v>140</v>
      </c>
      <c r="H56" s="36">
        <v>453.99</v>
      </c>
    </row>
    <row r="57" spans="2:8" ht="15" customHeight="1" thickBot="1">
      <c r="B57" s="35" t="s">
        <v>30</v>
      </c>
      <c r="D57" s="33" t="s">
        <v>128</v>
      </c>
      <c r="F57" s="35" t="s">
        <v>140</v>
      </c>
      <c r="H57" s="36">
        <v>96.76</v>
      </c>
    </row>
    <row r="58" spans="2:8" ht="15" customHeight="1" thickBot="1">
      <c r="B58" s="35" t="s">
        <v>30</v>
      </c>
      <c r="D58" s="33" t="s">
        <v>129</v>
      </c>
      <c r="E58" s="35">
        <v>779.9</v>
      </c>
      <c r="F58" s="35" t="s">
        <v>140</v>
      </c>
      <c r="G58" s="35">
        <v>35</v>
      </c>
      <c r="H58" s="36">
        <f>(E58*0.7)*1.3+(49.84*G58)</f>
        <v>2454.1089999999999</v>
      </c>
    </row>
    <row r="59" spans="2:8" ht="15" customHeight="1" thickBot="1">
      <c r="B59" s="35" t="s">
        <v>30</v>
      </c>
      <c r="D59" s="33" t="s">
        <v>24</v>
      </c>
      <c r="F59" s="35" t="s">
        <v>140</v>
      </c>
      <c r="H59" s="36">
        <v>453.53</v>
      </c>
    </row>
    <row r="60" spans="2:8" ht="15" customHeight="1" thickBot="1">
      <c r="B60" s="35" t="s">
        <v>30</v>
      </c>
      <c r="D60" s="33" t="s">
        <v>132</v>
      </c>
      <c r="E60" s="35">
        <v>105.1</v>
      </c>
      <c r="F60" s="35" t="s">
        <v>140</v>
      </c>
      <c r="G60" s="35">
        <v>4</v>
      </c>
      <c r="H60" s="36">
        <f>(E60*0.7)*1.3+(49.84*G60)</f>
        <v>295.00099999999998</v>
      </c>
    </row>
    <row r="61" spans="2:8" ht="27" customHeight="1" thickBot="1">
      <c r="B61" s="35" t="s">
        <v>30</v>
      </c>
      <c r="D61" s="33" t="s">
        <v>130</v>
      </c>
      <c r="E61" s="35">
        <v>2.9</v>
      </c>
      <c r="F61" s="35" t="s">
        <v>140</v>
      </c>
      <c r="G61" s="35">
        <v>0.5</v>
      </c>
      <c r="H61" s="36">
        <f>(E61*0.7)*1.3+(49.84*G61)</f>
        <v>27.559000000000001</v>
      </c>
    </row>
    <row r="62" spans="2:8" ht="29.25" customHeight="1" thickBot="1">
      <c r="B62" s="35" t="s">
        <v>30</v>
      </c>
      <c r="D62" s="33" t="s">
        <v>131</v>
      </c>
      <c r="E62" s="35">
        <v>142.69999999999999</v>
      </c>
      <c r="F62" s="35" t="s">
        <v>140</v>
      </c>
      <c r="G62" s="35">
        <v>4</v>
      </c>
      <c r="H62" s="36">
        <f>(E62*0.7)*1.3+(49.84*G62)</f>
        <v>329.21699999999998</v>
      </c>
    </row>
    <row r="63" spans="2:8" ht="26.25" customHeight="1" thickBot="1">
      <c r="B63" s="35" t="s">
        <v>30</v>
      </c>
      <c r="D63" s="33" t="s">
        <v>133</v>
      </c>
      <c r="E63" s="35">
        <v>105.6</v>
      </c>
      <c r="F63" s="35" t="s">
        <v>140</v>
      </c>
      <c r="G63" s="35">
        <v>4</v>
      </c>
      <c r="H63" s="36">
        <f>(E63*0.7)*1.3+(49.84*G63)</f>
        <v>295.45600000000002</v>
      </c>
    </row>
    <row r="64" spans="2:8" ht="17.25" customHeight="1" thickBot="1">
      <c r="B64" s="35" t="s">
        <v>30</v>
      </c>
      <c r="D64" s="33" t="s">
        <v>87</v>
      </c>
      <c r="H64" s="36"/>
    </row>
    <row r="65" spans="2:8" ht="24.75" customHeight="1" thickBot="1">
      <c r="B65" s="35" t="s">
        <v>30</v>
      </c>
      <c r="D65" s="33" t="s">
        <v>85</v>
      </c>
      <c r="E65" s="35">
        <v>1339.79</v>
      </c>
      <c r="F65" s="35" t="s">
        <v>144</v>
      </c>
      <c r="G65" s="35">
        <v>8</v>
      </c>
      <c r="H65" s="36">
        <f>(E65*0.65)*1.3+(49.84*G65)</f>
        <v>1530.8425500000001</v>
      </c>
    </row>
    <row r="66" spans="2:8" ht="15" customHeight="1" thickBot="1">
      <c r="B66" s="35" t="s">
        <v>30</v>
      </c>
      <c r="D66" s="33" t="s">
        <v>86</v>
      </c>
      <c r="E66" s="35">
        <v>234.53</v>
      </c>
      <c r="F66" s="35" t="s">
        <v>144</v>
      </c>
      <c r="G66" s="35">
        <v>2</v>
      </c>
      <c r="H66" s="36">
        <f t="shared" ref="H66:H77" si="0">(E66*0.65)*1.3+(49.84*G66)</f>
        <v>297.85784999999998</v>
      </c>
    </row>
    <row r="67" spans="2:8" ht="15" customHeight="1" thickBot="1">
      <c r="B67" s="35" t="s">
        <v>30</v>
      </c>
      <c r="D67" s="33" t="s">
        <v>88</v>
      </c>
      <c r="E67" s="35">
        <v>185.66</v>
      </c>
      <c r="F67" s="35" t="s">
        <v>144</v>
      </c>
      <c r="G67" s="35">
        <v>1</v>
      </c>
      <c r="H67" s="36">
        <f t="shared" si="0"/>
        <v>206.7227</v>
      </c>
    </row>
    <row r="68" spans="2:8" ht="15" customHeight="1" thickBot="1">
      <c r="B68" s="35" t="s">
        <v>30</v>
      </c>
      <c r="D68" s="33" t="s">
        <v>89</v>
      </c>
      <c r="H68" s="36">
        <f t="shared" si="0"/>
        <v>0</v>
      </c>
    </row>
    <row r="69" spans="2:8" ht="26.25" customHeight="1" thickBot="1">
      <c r="B69" s="35" t="s">
        <v>30</v>
      </c>
      <c r="D69" s="33" t="s">
        <v>90</v>
      </c>
      <c r="E69" s="35">
        <v>1059</v>
      </c>
      <c r="F69" s="35" t="s">
        <v>144</v>
      </c>
      <c r="G69" s="35">
        <v>8</v>
      </c>
      <c r="H69" s="36">
        <f t="shared" si="0"/>
        <v>1293.575</v>
      </c>
    </row>
    <row r="70" spans="2:8" ht="15" customHeight="1" thickBot="1">
      <c r="B70" s="35" t="s">
        <v>30</v>
      </c>
      <c r="D70" s="33" t="s">
        <v>91</v>
      </c>
      <c r="E70" s="35">
        <v>44</v>
      </c>
      <c r="F70" s="35" t="s">
        <v>144</v>
      </c>
      <c r="G70" s="35">
        <v>1</v>
      </c>
      <c r="H70" s="36">
        <f t="shared" si="0"/>
        <v>87.02000000000001</v>
      </c>
    </row>
    <row r="71" spans="2:8" ht="15" customHeight="1" thickBot="1">
      <c r="B71" s="35" t="s">
        <v>30</v>
      </c>
      <c r="D71" s="33" t="s">
        <v>92</v>
      </c>
      <c r="F71" s="35" t="s">
        <v>144</v>
      </c>
      <c r="H71" s="36">
        <f t="shared" si="0"/>
        <v>0</v>
      </c>
    </row>
    <row r="72" spans="2:8" ht="15" customHeight="1" thickBot="1">
      <c r="B72" s="35" t="s">
        <v>30</v>
      </c>
      <c r="D72" s="33" t="s">
        <v>93</v>
      </c>
      <c r="E72" s="35">
        <v>2108.7399999999998</v>
      </c>
      <c r="F72" s="35" t="s">
        <v>144</v>
      </c>
      <c r="G72" s="35">
        <v>8</v>
      </c>
      <c r="H72" s="36">
        <f t="shared" si="0"/>
        <v>2180.6053000000002</v>
      </c>
    </row>
    <row r="73" spans="2:8" ht="15" customHeight="1" thickBot="1">
      <c r="B73" s="35" t="s">
        <v>30</v>
      </c>
      <c r="D73" s="33" t="s">
        <v>94</v>
      </c>
      <c r="E73" s="35">
        <v>2017.76</v>
      </c>
      <c r="F73" s="35" t="s">
        <v>144</v>
      </c>
      <c r="G73" s="35">
        <v>8</v>
      </c>
      <c r="H73" s="36">
        <f t="shared" si="0"/>
        <v>2103.7272000000003</v>
      </c>
    </row>
    <row r="74" spans="2:8" ht="15" customHeight="1" thickBot="1">
      <c r="B74" s="35" t="s">
        <v>30</v>
      </c>
      <c r="D74" s="33" t="s">
        <v>95</v>
      </c>
      <c r="E74" s="35">
        <v>218.06</v>
      </c>
      <c r="F74" s="35" t="s">
        <v>144</v>
      </c>
      <c r="G74" s="35">
        <v>1</v>
      </c>
      <c r="H74" s="36">
        <f t="shared" si="0"/>
        <v>234.10070000000002</v>
      </c>
    </row>
    <row r="75" spans="2:8" ht="15" customHeight="1" thickBot="1">
      <c r="B75" s="35" t="s">
        <v>30</v>
      </c>
      <c r="D75" s="33" t="s">
        <v>96</v>
      </c>
      <c r="E75" s="35">
        <v>105.52</v>
      </c>
      <c r="F75" s="35" t="s">
        <v>144</v>
      </c>
      <c r="G75" s="35">
        <v>1</v>
      </c>
      <c r="H75" s="36">
        <f t="shared" si="0"/>
        <v>139.0044</v>
      </c>
    </row>
    <row r="76" spans="2:8" ht="15" customHeight="1" thickBot="1">
      <c r="B76" s="35" t="s">
        <v>30</v>
      </c>
      <c r="D76" s="33" t="s">
        <v>97</v>
      </c>
      <c r="E76" s="35">
        <v>161.62</v>
      </c>
      <c r="F76" s="35" t="s">
        <v>144</v>
      </c>
      <c r="G76" s="35">
        <v>1</v>
      </c>
      <c r="H76" s="36">
        <f t="shared" si="0"/>
        <v>186.40890000000002</v>
      </c>
    </row>
    <row r="77" spans="2:8" ht="15" customHeight="1" thickBot="1">
      <c r="B77" s="35" t="s">
        <v>30</v>
      </c>
      <c r="D77" s="33" t="s">
        <v>98</v>
      </c>
      <c r="E77" s="35">
        <v>161.62</v>
      </c>
      <c r="F77" s="35" t="s">
        <v>144</v>
      </c>
      <c r="G77" s="35">
        <v>1</v>
      </c>
      <c r="H77" s="36">
        <f t="shared" si="0"/>
        <v>186.40890000000002</v>
      </c>
    </row>
    <row r="78" spans="2:8" ht="15" customHeight="1" thickBot="1">
      <c r="B78" s="35" t="s">
        <v>30</v>
      </c>
      <c r="D78" s="33" t="s">
        <v>88</v>
      </c>
      <c r="E78" s="35">
        <v>185.66</v>
      </c>
      <c r="F78" s="35" t="s">
        <v>144</v>
      </c>
      <c r="G78" s="35">
        <v>1</v>
      </c>
      <c r="H78" s="36">
        <f t="shared" ref="H78:H87" si="1">(E78*0.65)*1.3+(49.84*G78)</f>
        <v>206.7227</v>
      </c>
    </row>
    <row r="79" spans="2:8" ht="15" customHeight="1" thickBot="1">
      <c r="B79" s="35" t="s">
        <v>30</v>
      </c>
      <c r="D79" s="33" t="s">
        <v>99</v>
      </c>
      <c r="E79" s="35">
        <v>7.17</v>
      </c>
      <c r="F79" s="35" t="s">
        <v>144</v>
      </c>
      <c r="G79" s="35">
        <v>0.1</v>
      </c>
      <c r="H79" s="36">
        <f t="shared" si="1"/>
        <v>11.042650000000002</v>
      </c>
    </row>
    <row r="80" spans="2:8" ht="15" customHeight="1" thickBot="1">
      <c r="B80" s="35" t="s">
        <v>30</v>
      </c>
      <c r="D80" s="33" t="s">
        <v>100</v>
      </c>
      <c r="H80" s="36"/>
    </row>
    <row r="81" spans="2:8" ht="15" customHeight="1" thickBot="1">
      <c r="B81" s="35" t="s">
        <v>30</v>
      </c>
      <c r="D81" s="33" t="s">
        <v>101</v>
      </c>
      <c r="E81" s="35">
        <v>1162.53</v>
      </c>
      <c r="F81" s="35" t="s">
        <v>144</v>
      </c>
      <c r="G81" s="35">
        <v>6</v>
      </c>
      <c r="H81" s="36">
        <f t="shared" si="1"/>
        <v>1281.3778500000001</v>
      </c>
    </row>
    <row r="82" spans="2:8" ht="15" customHeight="1" thickBot="1">
      <c r="B82" s="35" t="s">
        <v>30</v>
      </c>
      <c r="D82" s="33" t="s">
        <v>102</v>
      </c>
      <c r="E82" s="35">
        <v>1628.65</v>
      </c>
      <c r="F82" s="35" t="s">
        <v>144</v>
      </c>
      <c r="G82" s="35">
        <v>6</v>
      </c>
      <c r="H82" s="36">
        <f t="shared" si="1"/>
        <v>1675.2492500000003</v>
      </c>
    </row>
    <row r="83" spans="2:8" ht="15" customHeight="1" thickBot="1">
      <c r="B83" s="35" t="s">
        <v>30</v>
      </c>
      <c r="D83" s="33" t="s">
        <v>103</v>
      </c>
      <c r="F83" s="35" t="s">
        <v>144</v>
      </c>
      <c r="H83" s="36">
        <f t="shared" si="1"/>
        <v>0</v>
      </c>
    </row>
    <row r="84" spans="2:8" ht="15" customHeight="1" thickBot="1">
      <c r="B84" s="35" t="s">
        <v>30</v>
      </c>
      <c r="D84" s="33" t="s">
        <v>104</v>
      </c>
      <c r="E84" s="35">
        <v>686.46</v>
      </c>
      <c r="F84" s="35" t="s">
        <v>144</v>
      </c>
      <c r="G84" s="35">
        <v>6</v>
      </c>
      <c r="H84" s="36">
        <f t="shared" si="1"/>
        <v>879.09870000000001</v>
      </c>
    </row>
    <row r="85" spans="2:8" ht="39" thickBot="1">
      <c r="B85" s="35" t="s">
        <v>30</v>
      </c>
      <c r="D85" s="33" t="s">
        <v>105</v>
      </c>
      <c r="E85" s="35">
        <v>788.98</v>
      </c>
      <c r="F85" s="35" t="s">
        <v>144</v>
      </c>
      <c r="G85" s="35">
        <v>6</v>
      </c>
      <c r="H85" s="36">
        <f t="shared" si="1"/>
        <v>965.72810000000004</v>
      </c>
    </row>
    <row r="86" spans="2:8" ht="15" customHeight="1" thickBot="1">
      <c r="B86" s="35" t="s">
        <v>30</v>
      </c>
      <c r="D86" s="33" t="s">
        <v>106</v>
      </c>
      <c r="F86" s="35" t="s">
        <v>144</v>
      </c>
      <c r="H86" s="36">
        <f t="shared" si="1"/>
        <v>0</v>
      </c>
    </row>
    <row r="87" spans="2:8" ht="15" customHeight="1" thickBot="1">
      <c r="B87" s="35" t="s">
        <v>30</v>
      </c>
      <c r="D87" s="33" t="s">
        <v>107</v>
      </c>
      <c r="E87" s="35">
        <v>561.75</v>
      </c>
      <c r="F87" s="35" t="s">
        <v>144</v>
      </c>
      <c r="G87" s="35">
        <v>6</v>
      </c>
      <c r="H87" s="36">
        <f t="shared" si="1"/>
        <v>773.71875</v>
      </c>
    </row>
    <row r="88" spans="2:8" ht="15" customHeight="1" thickBot="1">
      <c r="B88" s="35" t="s">
        <v>30</v>
      </c>
      <c r="D88" s="33" t="s">
        <v>108</v>
      </c>
      <c r="E88" s="35">
        <v>561.75</v>
      </c>
      <c r="F88" s="35" t="s">
        <v>144</v>
      </c>
      <c r="G88" s="35">
        <v>6</v>
      </c>
      <c r="H88" s="36">
        <f>(E88*0.65)*1.3+(49.84*G88)</f>
        <v>773.71875</v>
      </c>
    </row>
    <row r="89" spans="2:8" ht="15" customHeight="1" thickBot="1">
      <c r="B89" s="35" t="s">
        <v>30</v>
      </c>
      <c r="D89" s="33" t="s">
        <v>109</v>
      </c>
      <c r="E89" s="35">
        <v>734.33</v>
      </c>
      <c r="F89" s="35" t="s">
        <v>144</v>
      </c>
      <c r="G89" s="35">
        <v>6</v>
      </c>
      <c r="H89" s="36">
        <f>(E89*0.65)*1.3+(49.84*G89)</f>
        <v>919.54885000000013</v>
      </c>
    </row>
    <row r="90" spans="2:8" ht="15" customHeight="1" thickBot="1">
      <c r="B90" s="35" t="s">
        <v>30</v>
      </c>
      <c r="D90" s="33" t="s">
        <v>110</v>
      </c>
      <c r="E90" s="35">
        <v>734.33</v>
      </c>
      <c r="F90" s="35" t="s">
        <v>144</v>
      </c>
      <c r="G90" s="35">
        <v>6</v>
      </c>
      <c r="H90" s="36">
        <f>(E90*0.65)*1.3+(49.84*G90)</f>
        <v>919.54885000000013</v>
      </c>
    </row>
    <row r="91" spans="2:8" ht="15" customHeight="1" thickBot="1">
      <c r="B91" s="35" t="s">
        <v>30</v>
      </c>
      <c r="D91" s="33" t="s">
        <v>111</v>
      </c>
      <c r="E91" s="35">
        <v>89.88</v>
      </c>
      <c r="F91" s="35" t="s">
        <v>144</v>
      </c>
      <c r="G91" s="35">
        <v>1</v>
      </c>
      <c r="H91" s="36">
        <f>(E91*0.65)*1.3+(49.84*G91)</f>
        <v>125.7886</v>
      </c>
    </row>
    <row r="92" spans="2:8" ht="15" customHeight="1" thickBot="1">
      <c r="B92" s="35" t="s">
        <v>30</v>
      </c>
      <c r="D92" s="33" t="s">
        <v>112</v>
      </c>
      <c r="E92" s="35">
        <v>101.12</v>
      </c>
      <c r="F92" s="35" t="s">
        <v>144</v>
      </c>
      <c r="G92" s="35">
        <v>1</v>
      </c>
      <c r="H92" s="36">
        <f>(E92*0.65)*1.3+(49.84*G92)</f>
        <v>135.28640000000001</v>
      </c>
    </row>
    <row r="93" spans="2:8" ht="39" thickBot="1">
      <c r="B93" s="35" t="s">
        <v>30</v>
      </c>
      <c r="D93" s="33" t="s">
        <v>113</v>
      </c>
      <c r="E93" s="35">
        <v>101.12</v>
      </c>
      <c r="F93" s="35" t="s">
        <v>144</v>
      </c>
      <c r="G93" s="35">
        <v>1</v>
      </c>
      <c r="H93" s="36">
        <f t="shared" ref="H93:H103" si="2">(E93*0.65)*1.3+(49.84*G93)</f>
        <v>135.28640000000001</v>
      </c>
    </row>
    <row r="94" spans="2:8" ht="39" thickBot="1">
      <c r="B94" s="35" t="s">
        <v>30</v>
      </c>
      <c r="D94" s="33" t="s">
        <v>114</v>
      </c>
      <c r="E94" s="35">
        <v>117.97</v>
      </c>
      <c r="F94" s="35" t="s">
        <v>144</v>
      </c>
      <c r="G94" s="35">
        <v>1</v>
      </c>
      <c r="H94" s="36">
        <f t="shared" si="2"/>
        <v>149.52465000000001</v>
      </c>
    </row>
    <row r="95" spans="2:8" ht="15" customHeight="1" thickBot="1">
      <c r="B95" s="35" t="s">
        <v>30</v>
      </c>
      <c r="D95" s="33" t="s">
        <v>115</v>
      </c>
      <c r="E95" s="35">
        <v>129.19999999999999</v>
      </c>
      <c r="F95" s="35" t="s">
        <v>144</v>
      </c>
      <c r="G95" s="35">
        <v>1</v>
      </c>
      <c r="H95" s="36">
        <f t="shared" si="2"/>
        <v>159.01400000000001</v>
      </c>
    </row>
    <row r="96" spans="2:8" ht="15" customHeight="1" thickBot="1">
      <c r="B96" s="35" t="s">
        <v>30</v>
      </c>
      <c r="D96" s="33" t="s">
        <v>116</v>
      </c>
      <c r="H96" s="36"/>
    </row>
    <row r="97" spans="2:8" ht="15" customHeight="1" thickBot="1">
      <c r="B97" s="35" t="s">
        <v>30</v>
      </c>
      <c r="D97" s="33" t="s">
        <v>117</v>
      </c>
      <c r="E97" s="35">
        <v>325.24</v>
      </c>
      <c r="F97" s="35" t="s">
        <v>144</v>
      </c>
      <c r="G97" s="35">
        <v>4</v>
      </c>
      <c r="H97" s="36">
        <f t="shared" si="2"/>
        <v>474.18780000000004</v>
      </c>
    </row>
    <row r="98" spans="2:8" ht="15" customHeight="1" thickBot="1">
      <c r="B98" s="35" t="s">
        <v>30</v>
      </c>
      <c r="D98" s="33" t="s">
        <v>118</v>
      </c>
      <c r="E98" s="35">
        <v>325.24</v>
      </c>
      <c r="F98" s="35" t="s">
        <v>144</v>
      </c>
      <c r="G98" s="35">
        <v>4</v>
      </c>
      <c r="H98" s="36">
        <f t="shared" si="2"/>
        <v>474.18780000000004</v>
      </c>
    </row>
    <row r="99" spans="2:8" ht="15" customHeight="1" thickBot="1">
      <c r="B99" s="35" t="s">
        <v>30</v>
      </c>
      <c r="D99" s="33" t="s">
        <v>119</v>
      </c>
      <c r="E99" s="35">
        <v>325.24</v>
      </c>
      <c r="F99" s="35" t="s">
        <v>144</v>
      </c>
      <c r="G99" s="35">
        <v>4</v>
      </c>
      <c r="H99" s="36">
        <f t="shared" si="2"/>
        <v>474.18780000000004</v>
      </c>
    </row>
    <row r="100" spans="2:8" ht="15" customHeight="1" thickBot="1">
      <c r="B100" s="35" t="s">
        <v>30</v>
      </c>
      <c r="D100" s="33" t="s">
        <v>120</v>
      </c>
      <c r="H100" s="36"/>
    </row>
    <row r="101" spans="2:8" ht="15" customHeight="1" thickBot="1">
      <c r="B101" s="35" t="s">
        <v>30</v>
      </c>
      <c r="D101" s="33" t="s">
        <v>121</v>
      </c>
      <c r="E101" s="35">
        <v>2413.5</v>
      </c>
      <c r="F101" s="35" t="s">
        <v>144</v>
      </c>
      <c r="G101" s="35">
        <v>6</v>
      </c>
      <c r="H101" s="36">
        <f t="shared" si="2"/>
        <v>2338.4475000000002</v>
      </c>
    </row>
    <row r="102" spans="2:8" ht="15" customHeight="1" thickBot="1">
      <c r="B102" s="35" t="s">
        <v>30</v>
      </c>
      <c r="D102" s="33" t="s">
        <v>122</v>
      </c>
      <c r="E102" s="35">
        <v>2413.5</v>
      </c>
      <c r="F102" s="35" t="s">
        <v>144</v>
      </c>
      <c r="G102" s="35">
        <v>6</v>
      </c>
      <c r="H102" s="36">
        <f t="shared" si="2"/>
        <v>2338.4475000000002</v>
      </c>
    </row>
    <row r="103" spans="2:8" ht="15" customHeight="1" thickBot="1">
      <c r="B103" s="35" t="s">
        <v>30</v>
      </c>
      <c r="D103" s="33" t="s">
        <v>136</v>
      </c>
      <c r="E103" s="35">
        <v>47.3</v>
      </c>
      <c r="F103" s="35" t="s">
        <v>140</v>
      </c>
      <c r="G103" s="35">
        <v>2</v>
      </c>
      <c r="H103" s="36">
        <f t="shared" si="2"/>
        <v>139.64850000000001</v>
      </c>
    </row>
    <row r="104" spans="2:8" ht="15" customHeight="1" thickBot="1">
      <c r="B104" s="35" t="s">
        <v>30</v>
      </c>
      <c r="D104" s="33" t="s">
        <v>31</v>
      </c>
      <c r="H104" s="36">
        <v>43.2</v>
      </c>
    </row>
    <row r="105" spans="2:8" ht="15" customHeight="1" thickBot="1">
      <c r="B105" s="35" t="s">
        <v>30</v>
      </c>
      <c r="D105" s="33" t="s">
        <v>32</v>
      </c>
      <c r="H105" s="36">
        <v>73.959999999999994</v>
      </c>
    </row>
    <row r="106" spans="2:8" ht="15" customHeight="1" thickBot="1">
      <c r="B106" s="35" t="s">
        <v>30</v>
      </c>
      <c r="D106" s="33" t="s">
        <v>33</v>
      </c>
      <c r="H106" s="36">
        <v>67.86</v>
      </c>
    </row>
    <row r="107" spans="2:8" ht="15" customHeight="1" thickBot="1">
      <c r="B107" s="35" t="s">
        <v>30</v>
      </c>
      <c r="D107" s="33" t="s">
        <v>34</v>
      </c>
      <c r="H107" s="36">
        <v>98.61</v>
      </c>
    </row>
    <row r="108" spans="2:8" ht="15" customHeight="1" thickBot="1">
      <c r="B108" s="35" t="s">
        <v>30</v>
      </c>
      <c r="D108" s="33" t="s">
        <v>35</v>
      </c>
      <c r="H108" s="36">
        <v>135.22999999999999</v>
      </c>
    </row>
    <row r="109" spans="2:8" ht="15" customHeight="1" thickBot="1">
      <c r="B109" s="35" t="s">
        <v>30</v>
      </c>
      <c r="D109" s="33" t="s">
        <v>36</v>
      </c>
      <c r="H109" s="36">
        <v>324.66000000000003</v>
      </c>
    </row>
    <row r="110" spans="2:8" ht="15" hidden="1" customHeight="1" thickBot="1">
      <c r="B110" s="35" t="s">
        <v>37</v>
      </c>
      <c r="D110" s="61" t="s">
        <v>37</v>
      </c>
      <c r="E110" s="41"/>
      <c r="F110" s="41"/>
      <c r="G110" s="41"/>
      <c r="H110" s="42"/>
    </row>
    <row r="111" spans="2:8" ht="15" hidden="1" customHeight="1" thickBot="1">
      <c r="B111" s="35" t="s">
        <v>37</v>
      </c>
      <c r="D111" s="33" t="s">
        <v>38</v>
      </c>
      <c r="H111" s="36">
        <v>10.76</v>
      </c>
    </row>
    <row r="112" spans="2:8" ht="15" hidden="1" customHeight="1" thickBot="1">
      <c r="B112" s="35" t="s">
        <v>37</v>
      </c>
      <c r="D112" s="33" t="s">
        <v>39</v>
      </c>
      <c r="H112" s="36">
        <v>11.66</v>
      </c>
    </row>
    <row r="113" spans="2:8" ht="15" hidden="1" customHeight="1" thickBot="1">
      <c r="B113" s="35" t="s">
        <v>37</v>
      </c>
      <c r="D113" s="33" t="s">
        <v>40</v>
      </c>
      <c r="H113" s="36">
        <v>12.31</v>
      </c>
    </row>
    <row r="114" spans="2:8" ht="15" hidden="1" customHeight="1" thickBot="1">
      <c r="B114" s="35" t="s">
        <v>37</v>
      </c>
      <c r="D114" s="33" t="s">
        <v>41</v>
      </c>
      <c r="H114" s="36">
        <v>15.45</v>
      </c>
    </row>
    <row r="115" spans="2:8" ht="15" hidden="1" customHeight="1" thickBot="1">
      <c r="B115" s="35" t="s">
        <v>37</v>
      </c>
      <c r="D115" s="33" t="s">
        <v>42</v>
      </c>
      <c r="H115" s="36">
        <v>19.309999999999999</v>
      </c>
    </row>
    <row r="116" spans="2:8" ht="15" hidden="1" customHeight="1" thickBot="1">
      <c r="B116" s="35" t="s">
        <v>37</v>
      </c>
      <c r="D116" s="33" t="s">
        <v>43</v>
      </c>
      <c r="H116" s="36">
        <v>23.94</v>
      </c>
    </row>
    <row r="117" spans="2:8" ht="15" hidden="1" customHeight="1" thickBot="1">
      <c r="B117" s="35" t="s">
        <v>37</v>
      </c>
      <c r="D117" s="33" t="s">
        <v>44</v>
      </c>
      <c r="H117" s="36">
        <v>19.77</v>
      </c>
    </row>
    <row r="118" spans="2:8" ht="15" hidden="1" customHeight="1" thickBot="1">
      <c r="B118" s="35" t="s">
        <v>37</v>
      </c>
      <c r="D118" s="33" t="s">
        <v>45</v>
      </c>
      <c r="H118" s="36">
        <v>19.489999999999998</v>
      </c>
    </row>
    <row r="119" spans="2:8" ht="15" hidden="1" customHeight="1" thickBot="1">
      <c r="B119" s="35" t="s">
        <v>37</v>
      </c>
      <c r="D119" s="33" t="s">
        <v>46</v>
      </c>
      <c r="H119" s="36">
        <v>20.100000000000001</v>
      </c>
    </row>
    <row r="120" spans="2:8" ht="15" hidden="1" customHeight="1" thickBot="1">
      <c r="B120" s="35" t="s">
        <v>37</v>
      </c>
      <c r="D120" s="33" t="s">
        <v>47</v>
      </c>
      <c r="H120" s="36">
        <v>21.37</v>
      </c>
    </row>
    <row r="121" spans="2:8" ht="15" hidden="1" customHeight="1" thickBot="1">
      <c r="B121" s="35" t="s">
        <v>37</v>
      </c>
      <c r="D121" s="33" t="s">
        <v>48</v>
      </c>
      <c r="H121" s="36">
        <v>36.03</v>
      </c>
    </row>
    <row r="122" spans="2:8" ht="15" hidden="1" customHeight="1" thickBot="1">
      <c r="B122" s="35" t="s">
        <v>37</v>
      </c>
      <c r="D122" s="33" t="s">
        <v>49</v>
      </c>
      <c r="H122" s="36">
        <v>37.159999999999997</v>
      </c>
    </row>
    <row r="123" spans="2:8" ht="15" hidden="1" customHeight="1" thickBot="1">
      <c r="B123" s="35" t="s">
        <v>37</v>
      </c>
      <c r="D123" s="33" t="s">
        <v>50</v>
      </c>
      <c r="H123" s="36">
        <v>43.57</v>
      </c>
    </row>
    <row r="124" spans="2:8" ht="15" hidden="1" customHeight="1" thickBot="1">
      <c r="B124" s="35" t="s">
        <v>37</v>
      </c>
      <c r="D124" s="33" t="s">
        <v>51</v>
      </c>
      <c r="H124" s="36">
        <v>20.04</v>
      </c>
    </row>
    <row r="125" spans="2:8" ht="15" hidden="1" customHeight="1" thickBot="1">
      <c r="B125" s="35" t="s">
        <v>37</v>
      </c>
      <c r="D125" s="33" t="s">
        <v>52</v>
      </c>
      <c r="H125" s="36">
        <v>19.68</v>
      </c>
    </row>
    <row r="126" spans="2:8" ht="15" hidden="1" customHeight="1" thickBot="1">
      <c r="B126" s="35" t="s">
        <v>37</v>
      </c>
      <c r="D126" s="33" t="s">
        <v>53</v>
      </c>
      <c r="H126" s="36">
        <v>22.56</v>
      </c>
    </row>
    <row r="127" spans="2:8" ht="15" hidden="1" customHeight="1" thickBot="1">
      <c r="B127" s="35" t="s">
        <v>37</v>
      </c>
      <c r="D127" s="33" t="s">
        <v>54</v>
      </c>
      <c r="H127" s="36">
        <v>22.84</v>
      </c>
    </row>
    <row r="128" spans="2:8" ht="15" hidden="1" customHeight="1" thickBot="1">
      <c r="B128" s="35" t="s">
        <v>37</v>
      </c>
      <c r="D128" s="33" t="s">
        <v>55</v>
      </c>
      <c r="H128" s="36">
        <v>24.86</v>
      </c>
    </row>
    <row r="129" spans="2:8" ht="15" hidden="1" customHeight="1" thickBot="1">
      <c r="B129" s="35" t="s">
        <v>37</v>
      </c>
      <c r="D129" s="33" t="s">
        <v>56</v>
      </c>
      <c r="H129" s="36">
        <v>17.41</v>
      </c>
    </row>
    <row r="130" spans="2:8" ht="15" hidden="1" customHeight="1" thickBot="1">
      <c r="B130" s="35" t="s">
        <v>149</v>
      </c>
      <c r="D130" s="61" t="s">
        <v>149</v>
      </c>
      <c r="E130" s="41"/>
      <c r="F130" s="41"/>
      <c r="G130" s="41"/>
      <c r="H130" s="42"/>
    </row>
    <row r="131" spans="2:8" ht="15" hidden="1" customHeight="1" thickBot="1">
      <c r="B131" s="35" t="s">
        <v>149</v>
      </c>
      <c r="D131" s="33" t="s">
        <v>57</v>
      </c>
      <c r="H131" s="36">
        <v>39.19</v>
      </c>
    </row>
    <row r="132" spans="2:8" ht="15" hidden="1" customHeight="1" thickBot="1">
      <c r="B132" s="35" t="s">
        <v>149</v>
      </c>
      <c r="D132" s="33" t="s">
        <v>58</v>
      </c>
      <c r="H132" s="36">
        <v>27.13</v>
      </c>
    </row>
    <row r="133" spans="2:8" ht="15" hidden="1" customHeight="1" thickBot="1">
      <c r="B133" s="35" t="s">
        <v>149</v>
      </c>
      <c r="D133" s="34" t="s">
        <v>59</v>
      </c>
      <c r="H133" s="36">
        <v>5.53</v>
      </c>
    </row>
    <row r="134" spans="2:8" ht="15" hidden="1" customHeight="1" thickBot="1">
      <c r="B134" s="35" t="s">
        <v>149</v>
      </c>
      <c r="D134" s="33" t="s">
        <v>84</v>
      </c>
      <c r="H134" s="36">
        <v>532.65</v>
      </c>
    </row>
    <row r="135" spans="2:8" ht="15" hidden="1" customHeight="1" thickBot="1">
      <c r="B135" s="35" t="s">
        <v>149</v>
      </c>
      <c r="D135" s="33" t="s">
        <v>150</v>
      </c>
      <c r="H135" s="36">
        <v>310</v>
      </c>
    </row>
    <row r="136" spans="2:8" ht="15" hidden="1" customHeight="1" thickBot="1">
      <c r="B136" s="35" t="s">
        <v>60</v>
      </c>
      <c r="D136" s="62" t="s">
        <v>60</v>
      </c>
      <c r="E136" s="43"/>
      <c r="F136" s="43"/>
      <c r="G136" s="43"/>
      <c r="H136" s="44">
        <v>0</v>
      </c>
    </row>
    <row r="137" spans="2:8" ht="15" hidden="1" customHeight="1" thickBot="1">
      <c r="B137" s="35" t="s">
        <v>60</v>
      </c>
      <c r="D137" s="33" t="s">
        <v>61</v>
      </c>
      <c r="H137" s="36">
        <v>3.54</v>
      </c>
    </row>
    <row r="138" spans="2:8" ht="15" hidden="1" customHeight="1" thickBot="1">
      <c r="B138" s="35" t="s">
        <v>60</v>
      </c>
      <c r="D138" s="33" t="s">
        <v>62</v>
      </c>
      <c r="H138" s="36">
        <v>3.86</v>
      </c>
    </row>
    <row r="139" spans="2:8" ht="15" hidden="1" customHeight="1" thickBot="1">
      <c r="B139" s="35" t="s">
        <v>60</v>
      </c>
      <c r="D139" s="33" t="s">
        <v>63</v>
      </c>
      <c r="H139" s="36">
        <v>3.92</v>
      </c>
    </row>
    <row r="140" spans="2:8" ht="15" hidden="1" customHeight="1" thickBot="1">
      <c r="B140" s="35" t="s">
        <v>60</v>
      </c>
      <c r="D140" s="33" t="s">
        <v>64</v>
      </c>
      <c r="H140" s="36">
        <v>4.46</v>
      </c>
    </row>
    <row r="141" spans="2:8" ht="15" hidden="1" customHeight="1" thickBot="1">
      <c r="B141" s="35" t="s">
        <v>60</v>
      </c>
      <c r="D141" s="33" t="s">
        <v>65</v>
      </c>
      <c r="H141" s="36">
        <v>3.2</v>
      </c>
    </row>
    <row r="142" spans="2:8" ht="15" hidden="1" customHeight="1" thickBot="1">
      <c r="B142" s="35" t="s">
        <v>60</v>
      </c>
      <c r="D142" s="33" t="s">
        <v>66</v>
      </c>
      <c r="H142" s="36">
        <v>3.28</v>
      </c>
    </row>
    <row r="143" spans="2:8" ht="15" hidden="1" customHeight="1" thickBot="1">
      <c r="B143" s="35" t="s">
        <v>60</v>
      </c>
      <c r="D143" s="33" t="s">
        <v>67</v>
      </c>
      <c r="H143" s="36">
        <v>3.34</v>
      </c>
    </row>
    <row r="144" spans="2:8" ht="15" hidden="1" customHeight="1" thickBot="1">
      <c r="B144" s="35" t="s">
        <v>60</v>
      </c>
      <c r="D144" s="33" t="s">
        <v>68</v>
      </c>
      <c r="H144" s="36">
        <v>3.64</v>
      </c>
    </row>
    <row r="145" spans="2:8" ht="15" hidden="1" customHeight="1" thickBot="1">
      <c r="B145" s="35" t="s">
        <v>60</v>
      </c>
      <c r="D145" s="33" t="s">
        <v>69</v>
      </c>
      <c r="H145" s="36">
        <v>3.89</v>
      </c>
    </row>
    <row r="146" spans="2:8" ht="15" hidden="1" customHeight="1" thickBot="1">
      <c r="B146" s="35" t="s">
        <v>60</v>
      </c>
      <c r="D146" s="33" t="s">
        <v>70</v>
      </c>
      <c r="H146" s="36">
        <v>4.13</v>
      </c>
    </row>
    <row r="147" spans="2:8" ht="15" hidden="1" customHeight="1" thickBot="1">
      <c r="B147" s="35" t="s">
        <v>60</v>
      </c>
      <c r="D147" s="33" t="s">
        <v>71</v>
      </c>
      <c r="H147" s="36">
        <v>2.8</v>
      </c>
    </row>
    <row r="148" spans="2:8" ht="15" hidden="1" customHeight="1" thickBot="1">
      <c r="B148" s="35" t="s">
        <v>60</v>
      </c>
      <c r="D148" s="33" t="s">
        <v>72</v>
      </c>
      <c r="H148" s="36">
        <v>7.98</v>
      </c>
    </row>
    <row r="149" spans="2:8" ht="15" hidden="1" customHeight="1" thickBot="1">
      <c r="B149" s="35" t="s">
        <v>60</v>
      </c>
      <c r="D149" s="33" t="s">
        <v>162</v>
      </c>
      <c r="H149" s="36">
        <v>4.07</v>
      </c>
    </row>
    <row r="150" spans="2:8" ht="15" hidden="1" customHeight="1" thickBot="1">
      <c r="B150" s="35" t="s">
        <v>73</v>
      </c>
      <c r="D150" s="64" t="s">
        <v>73</v>
      </c>
      <c r="H150" s="36"/>
    </row>
    <row r="151" spans="2:8" ht="15" hidden="1" customHeight="1" thickBot="1">
      <c r="B151" s="35" t="s">
        <v>73</v>
      </c>
      <c r="D151" s="33" t="s">
        <v>161</v>
      </c>
      <c r="E151" s="35">
        <v>300</v>
      </c>
      <c r="G151" s="35">
        <v>1</v>
      </c>
      <c r="H151" s="36">
        <f>E151*1.3+(49.84*G151)</f>
        <v>439.84000000000003</v>
      </c>
    </row>
    <row r="152" spans="2:8" ht="30.75" hidden="1" customHeight="1" thickBot="1">
      <c r="B152" s="35" t="s">
        <v>73</v>
      </c>
      <c r="D152" s="33" t="s">
        <v>74</v>
      </c>
      <c r="H152" s="36">
        <v>168.96</v>
      </c>
    </row>
    <row r="153" spans="2:8" ht="15" hidden="1" customHeight="1" thickBot="1">
      <c r="B153" s="35" t="s">
        <v>73</v>
      </c>
      <c r="D153" s="34" t="s">
        <v>75</v>
      </c>
      <c r="H153" s="36">
        <v>81.05</v>
      </c>
    </row>
    <row r="154" spans="2:8" ht="15" hidden="1" customHeight="1" thickBot="1">
      <c r="B154" s="35" t="s">
        <v>73</v>
      </c>
      <c r="D154" s="34" t="s">
        <v>76</v>
      </c>
      <c r="H154" s="36">
        <v>111.06</v>
      </c>
    </row>
    <row r="155" spans="2:8" ht="15" hidden="1" customHeight="1" thickBot="1">
      <c r="B155" s="35" t="s">
        <v>73</v>
      </c>
      <c r="D155" s="33" t="s">
        <v>77</v>
      </c>
      <c r="H155" s="36">
        <v>59.31</v>
      </c>
    </row>
    <row r="156" spans="2:8" ht="15" hidden="1" customHeight="1" thickBot="1">
      <c r="B156" s="35" t="s">
        <v>73</v>
      </c>
      <c r="D156" s="34" t="s">
        <v>78</v>
      </c>
      <c r="H156" s="36">
        <v>123.51</v>
      </c>
    </row>
    <row r="157" spans="2:8" ht="15" hidden="1" customHeight="1" thickBot="1">
      <c r="B157" s="35" t="s">
        <v>73</v>
      </c>
      <c r="D157" s="33" t="s">
        <v>79</v>
      </c>
      <c r="H157" s="36">
        <v>2.97</v>
      </c>
    </row>
    <row r="158" spans="2:8" ht="15" hidden="1" customHeight="1" thickBot="1">
      <c r="B158" s="35" t="s">
        <v>73</v>
      </c>
      <c r="D158" s="33" t="s">
        <v>80</v>
      </c>
      <c r="H158" s="36">
        <v>296.79000000000002</v>
      </c>
    </row>
    <row r="159" spans="2:8" ht="15" hidden="1" customHeight="1" thickBot="1">
      <c r="B159" s="35" t="s">
        <v>151</v>
      </c>
      <c r="D159" s="63" t="s">
        <v>151</v>
      </c>
      <c r="H159" s="36"/>
    </row>
    <row r="160" spans="2:8" ht="15" hidden="1" customHeight="1" thickBot="1">
      <c r="B160" s="35" t="s">
        <v>151</v>
      </c>
      <c r="D160" s="33" t="s">
        <v>146</v>
      </c>
      <c r="E160" s="35">
        <v>110</v>
      </c>
      <c r="F160" s="35" t="s">
        <v>145</v>
      </c>
      <c r="G160" s="35">
        <v>1</v>
      </c>
      <c r="H160" s="36">
        <f>(E160*0.5)*1.3+(49.84*G160)</f>
        <v>121.34</v>
      </c>
    </row>
    <row r="161" spans="2:8" ht="15" hidden="1" customHeight="1" thickBot="1">
      <c r="B161" s="35" t="s">
        <v>151</v>
      </c>
      <c r="D161" s="33" t="s">
        <v>139</v>
      </c>
      <c r="E161" s="35">
        <v>88</v>
      </c>
      <c r="F161" s="35" t="s">
        <v>145</v>
      </c>
      <c r="G161" s="35">
        <v>1</v>
      </c>
      <c r="H161" s="36">
        <f>(E161*0.5)*1.3+(49.84*G161)</f>
        <v>107.04</v>
      </c>
    </row>
    <row r="162" spans="2:8" ht="15" hidden="1" customHeight="1" thickBot="1">
      <c r="B162" s="35" t="s">
        <v>151</v>
      </c>
      <c r="D162" s="33" t="s">
        <v>147</v>
      </c>
      <c r="E162" s="35">
        <v>18</v>
      </c>
      <c r="F162" s="35" t="s">
        <v>145</v>
      </c>
      <c r="G162" s="35">
        <v>1</v>
      </c>
      <c r="H162" s="36">
        <f>(E162*0.5)*1.3+(49.84*G162)</f>
        <v>61.540000000000006</v>
      </c>
    </row>
    <row r="163" spans="2:8" ht="15" hidden="1" customHeight="1" thickBot="1">
      <c r="B163" s="35" t="s">
        <v>151</v>
      </c>
      <c r="D163" s="33" t="s">
        <v>152</v>
      </c>
      <c r="E163" s="35">
        <v>112</v>
      </c>
      <c r="F163" s="35" t="s">
        <v>145</v>
      </c>
      <c r="G163" s="35">
        <v>2</v>
      </c>
      <c r="H163" s="36">
        <f>(E163*0.5)*1.3+(49.84*G163)</f>
        <v>172.48000000000002</v>
      </c>
    </row>
    <row r="164" spans="2:8" ht="15" hidden="1" customHeight="1" thickBot="1">
      <c r="B164" s="35" t="s">
        <v>151</v>
      </c>
      <c r="D164" s="33" t="s">
        <v>153</v>
      </c>
      <c r="E164" s="35">
        <v>18</v>
      </c>
      <c r="G164" s="35">
        <v>1</v>
      </c>
      <c r="H164" s="36">
        <f>(E164*0.5)*1.3+(49.84*G164)</f>
        <v>61.540000000000006</v>
      </c>
    </row>
    <row r="165" spans="2:8" ht="15" hidden="1" customHeight="1" thickBot="1">
      <c r="B165" s="35" t="s">
        <v>151</v>
      </c>
      <c r="D165" s="33" t="s">
        <v>157</v>
      </c>
      <c r="H165" s="36">
        <v>91.43</v>
      </c>
    </row>
    <row r="166" spans="2:8" ht="15" hidden="1" customHeight="1" thickBot="1">
      <c r="B166" s="35" t="s">
        <v>151</v>
      </c>
      <c r="D166" s="33" t="s">
        <v>156</v>
      </c>
      <c r="H166" s="36">
        <v>26.42</v>
      </c>
    </row>
    <row r="167" spans="2:8" ht="15" hidden="1" customHeight="1" thickBot="1">
      <c r="B167" s="35" t="s">
        <v>151</v>
      </c>
      <c r="D167" s="33" t="s">
        <v>81</v>
      </c>
      <c r="H167" s="36">
        <v>0.85</v>
      </c>
    </row>
    <row r="168" spans="2:8" ht="15" hidden="1" customHeight="1" thickBot="1">
      <c r="B168" s="35" t="s">
        <v>151</v>
      </c>
      <c r="D168" s="33" t="s">
        <v>82</v>
      </c>
      <c r="H168" s="36">
        <v>1.3</v>
      </c>
    </row>
  </sheetData>
  <phoneticPr fontId="0" type="noConversion"/>
  <dataValidations count="2">
    <dataValidation type="list" allowBlank="1" showInputMessage="1" showErrorMessage="1" sqref="J7:L7">
      <formula1>"libelle"</formula1>
    </dataValidation>
    <dataValidation type="list" allowBlank="1" showInputMessage="1" showErrorMessage="1" sqref="D2">
      <formula1>Famille</formula1>
    </dataValidation>
  </dataValidations>
  <pageMargins left="0.78740157480314965" right="0.22" top="0.78740157480314965" bottom="0.98425196850393704" header="0.51181102362204722" footer="0.51181102362204722"/>
  <pageSetup paperSize="9" scale="97" orientation="portrait" r:id="rId1"/>
  <headerFooter alignWithMargins="0">
    <oddFooter>&amp;CPage &amp;P&amp;RBORDEREAUX de base revise V2.XLS</oddFooter>
  </headerFooter>
  <rowBreaks count="3" manualBreakCount="3">
    <brk id="49" min="3" max="9" man="1"/>
    <brk id="92" min="3" max="9" man="1"/>
    <brk id="129" min="3" max="9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52"/>
  <sheetViews>
    <sheetView zoomScale="90" zoomScaleNormal="90" workbookViewId="0">
      <pane ySplit="5" topLeftCell="A6" activePane="bottomLeft" state="frozen"/>
      <selection pane="bottomLeft" activeCell="B26" sqref="B26"/>
    </sheetView>
  </sheetViews>
  <sheetFormatPr baseColWidth="10" defaultRowHeight="12.75"/>
  <cols>
    <col min="1" max="1" width="9.140625" customWidth="1"/>
    <col min="2" max="2" width="71.7109375" customWidth="1"/>
    <col min="3" max="3" width="11.140625" customWidth="1"/>
    <col min="4" max="4" width="10.85546875" customWidth="1"/>
    <col min="5" max="5" width="13.42578125" customWidth="1"/>
  </cols>
  <sheetData>
    <row r="1" spans="1:7">
      <c r="C1" s="19" t="str">
        <f>'En tete '!F7</f>
        <v>Université de Tours</v>
      </c>
      <c r="D1" s="19"/>
    </row>
    <row r="2" spans="1:7">
      <c r="A2" s="58" t="s">
        <v>174</v>
      </c>
      <c r="B2" s="19">
        <f>'En tete '!E7</f>
        <v>40113</v>
      </c>
      <c r="C2" s="19" t="str">
        <f>'En tete '!E8</f>
        <v>monsieur X</v>
      </c>
      <c r="D2" s="19"/>
      <c r="E2" s="19"/>
      <c r="F2" s="1"/>
      <c r="G2" s="1"/>
    </row>
    <row r="3" spans="1:7" ht="14.25">
      <c r="A3" s="59" t="s">
        <v>173</v>
      </c>
      <c r="B3" s="20" t="str">
        <f>'En tete '!D7</f>
        <v>2009-5766</v>
      </c>
      <c r="C3" s="77" t="str">
        <f>'En tete '!F8</f>
        <v>Site:Local courrier et UFR Ressource Humaine</v>
      </c>
      <c r="D3" s="78"/>
      <c r="E3" s="78"/>
      <c r="F3" s="4"/>
    </row>
    <row r="4" spans="1:7" ht="15" thickBot="1">
      <c r="A4" s="1"/>
      <c r="B4" s="20"/>
      <c r="C4" s="79"/>
      <c r="D4" s="79"/>
      <c r="E4" s="79"/>
      <c r="F4" s="5"/>
    </row>
    <row r="5" spans="1:7" ht="33" customHeight="1" thickBot="1">
      <c r="A5" s="56" t="s">
        <v>170</v>
      </c>
      <c r="B5" s="57" t="s">
        <v>171</v>
      </c>
      <c r="C5" s="56" t="s">
        <v>195</v>
      </c>
      <c r="D5" s="56" t="s">
        <v>172</v>
      </c>
      <c r="E5" s="56" t="s">
        <v>165</v>
      </c>
      <c r="F5" s="13"/>
      <c r="G5" s="2"/>
    </row>
    <row r="6" spans="1:7" ht="17.25" customHeight="1" thickBot="1">
      <c r="A6" s="27">
        <v>1</v>
      </c>
      <c r="B6" s="27" t="s">
        <v>198</v>
      </c>
      <c r="C6" s="21"/>
      <c r="D6" s="22"/>
      <c r="E6" s="22" t="str">
        <f t="shared" ref="E6:E19" si="0">IF(D6="","",D6*C6)</f>
        <v/>
      </c>
    </row>
    <row r="7" spans="1:7" ht="17.25" customHeight="1" thickBot="1">
      <c r="A7" s="9"/>
      <c r="B7" s="25" t="s">
        <v>8</v>
      </c>
      <c r="C7" s="21">
        <v>1</v>
      </c>
      <c r="D7" s="22">
        <v>1491.05</v>
      </c>
      <c r="E7" s="24">
        <f t="shared" ref="E7" si="1">IF(D7="","",D7*C7)</f>
        <v>1491.05</v>
      </c>
    </row>
    <row r="8" spans="1:7" ht="18" customHeight="1" thickBot="1">
      <c r="A8" s="9"/>
      <c r="B8" s="23" t="s">
        <v>25</v>
      </c>
      <c r="C8" s="21">
        <v>1</v>
      </c>
      <c r="D8" s="22">
        <v>220.54</v>
      </c>
      <c r="E8" s="24">
        <f t="shared" si="0"/>
        <v>220.54</v>
      </c>
    </row>
    <row r="9" spans="1:7" ht="27" customHeight="1" thickBot="1">
      <c r="A9" s="9"/>
      <c r="B9" s="23" t="s">
        <v>74</v>
      </c>
      <c r="C9" s="21">
        <v>1</v>
      </c>
      <c r="D9" s="22">
        <v>168.96</v>
      </c>
      <c r="E9" s="24">
        <f t="shared" si="0"/>
        <v>168.96</v>
      </c>
    </row>
    <row r="10" spans="1:7" ht="15.75" customHeight="1" thickBot="1">
      <c r="A10" s="9"/>
      <c r="B10" s="23" t="s">
        <v>148</v>
      </c>
      <c r="C10" s="21">
        <v>1</v>
      </c>
      <c r="D10" s="22">
        <v>946.96</v>
      </c>
      <c r="E10" s="24">
        <f t="shared" si="0"/>
        <v>946.96</v>
      </c>
    </row>
    <row r="11" spans="1:7" ht="15.75" customHeight="1" thickBot="1">
      <c r="A11" s="9"/>
      <c r="B11" s="25" t="s">
        <v>3</v>
      </c>
      <c r="C11" s="21">
        <v>1</v>
      </c>
      <c r="D11" s="22">
        <v>222.6</v>
      </c>
      <c r="E11" s="24">
        <f t="shared" si="0"/>
        <v>222.6</v>
      </c>
    </row>
    <row r="12" spans="1:7" ht="15.75" customHeight="1" thickBot="1">
      <c r="A12" s="27">
        <v>2</v>
      </c>
      <c r="B12" s="27" t="s">
        <v>199</v>
      </c>
      <c r="C12" s="21"/>
      <c r="D12" s="22"/>
      <c r="E12" s="24" t="str">
        <f t="shared" si="0"/>
        <v/>
      </c>
    </row>
    <row r="13" spans="1:7" ht="15.75" customHeight="1" thickBot="1">
      <c r="A13" s="9"/>
      <c r="B13" s="25" t="s">
        <v>10</v>
      </c>
      <c r="C13" s="21">
        <v>1</v>
      </c>
      <c r="D13" s="22">
        <v>519.20000000000005</v>
      </c>
      <c r="E13" s="24">
        <f t="shared" si="0"/>
        <v>519.20000000000005</v>
      </c>
    </row>
    <row r="14" spans="1:7" ht="15.75" customHeight="1" thickBot="1">
      <c r="A14" s="9"/>
      <c r="B14" s="25" t="s">
        <v>12</v>
      </c>
      <c r="C14" s="21">
        <v>1</v>
      </c>
      <c r="D14" s="22">
        <v>71.25</v>
      </c>
      <c r="E14" s="24">
        <f t="shared" si="0"/>
        <v>71.25</v>
      </c>
    </row>
    <row r="15" spans="1:7" ht="15.75" customHeight="1" thickBot="1">
      <c r="A15" s="9"/>
      <c r="B15" s="25" t="s">
        <v>18</v>
      </c>
      <c r="C15" s="21">
        <v>1</v>
      </c>
      <c r="D15" s="22">
        <v>36.86</v>
      </c>
      <c r="E15" s="24">
        <f t="shared" si="0"/>
        <v>36.86</v>
      </c>
    </row>
    <row r="16" spans="1:7" ht="15.75" customHeight="1" thickBot="1">
      <c r="A16" s="9"/>
      <c r="B16" s="25" t="s">
        <v>137</v>
      </c>
      <c r="C16" s="21">
        <v>1</v>
      </c>
      <c r="D16" s="22">
        <v>7.3500000000000005</v>
      </c>
      <c r="E16" s="24">
        <f t="shared" si="0"/>
        <v>7.3500000000000005</v>
      </c>
    </row>
    <row r="17" spans="1:5" ht="15.75" customHeight="1" thickBot="1">
      <c r="A17" s="9"/>
      <c r="B17" s="25" t="s">
        <v>19</v>
      </c>
      <c r="C17" s="21">
        <v>1</v>
      </c>
      <c r="D17" s="22">
        <v>25.53</v>
      </c>
      <c r="E17" s="24">
        <f t="shared" si="0"/>
        <v>25.53</v>
      </c>
    </row>
    <row r="18" spans="1:5" ht="15.75" customHeight="1" thickBot="1">
      <c r="A18" s="9"/>
      <c r="B18" s="25" t="s">
        <v>20</v>
      </c>
      <c r="C18" s="21">
        <v>1</v>
      </c>
      <c r="D18" s="22">
        <v>25.03</v>
      </c>
      <c r="E18" s="24">
        <f t="shared" si="0"/>
        <v>25.03</v>
      </c>
    </row>
    <row r="19" spans="1:5" ht="15.75" customHeight="1" thickBot="1">
      <c r="A19" s="9"/>
      <c r="B19" s="25" t="s">
        <v>23</v>
      </c>
      <c r="C19" s="21">
        <v>1</v>
      </c>
      <c r="D19" s="22">
        <v>22.21</v>
      </c>
      <c r="E19" s="24">
        <f t="shared" si="0"/>
        <v>22.21</v>
      </c>
    </row>
    <row r="20" spans="1:5" ht="15.75" customHeight="1" thickBot="1">
      <c r="A20" s="9"/>
      <c r="B20" s="25" t="s">
        <v>23</v>
      </c>
      <c r="C20" s="21">
        <v>1</v>
      </c>
      <c r="D20" s="22">
        <v>22.21</v>
      </c>
      <c r="E20" s="24"/>
    </row>
    <row r="21" spans="1:5" ht="15.75" customHeight="1" thickBot="1">
      <c r="A21" s="9"/>
      <c r="B21" s="25" t="s">
        <v>25</v>
      </c>
      <c r="C21" s="21">
        <v>1</v>
      </c>
      <c r="D21" s="22">
        <v>220.54</v>
      </c>
      <c r="E21" s="24">
        <f t="shared" ref="E21:E33" si="2">IF(D21="","",D21*C21)</f>
        <v>220.54</v>
      </c>
    </row>
    <row r="22" spans="1:5" ht="15.75" customHeight="1" thickBot="1">
      <c r="A22" s="9"/>
      <c r="B22" s="25" t="s">
        <v>15</v>
      </c>
      <c r="C22" s="21">
        <v>1</v>
      </c>
      <c r="D22" s="22">
        <v>254.59</v>
      </c>
      <c r="E22" s="24">
        <f t="shared" si="2"/>
        <v>254.59</v>
      </c>
    </row>
    <row r="23" spans="1:5" ht="15.75" customHeight="1" thickBot="1">
      <c r="A23" s="9"/>
      <c r="B23" s="25" t="s">
        <v>22</v>
      </c>
      <c r="C23" s="21">
        <v>1</v>
      </c>
      <c r="D23" s="22">
        <v>36.86</v>
      </c>
      <c r="E23" s="24">
        <f t="shared" si="2"/>
        <v>36.86</v>
      </c>
    </row>
    <row r="24" spans="1:5" ht="15.75" customHeight="1" thickBot="1">
      <c r="A24" s="9"/>
      <c r="B24" s="25" t="s">
        <v>33</v>
      </c>
      <c r="C24" s="21">
        <v>1</v>
      </c>
      <c r="D24" s="22">
        <v>67.86</v>
      </c>
      <c r="E24" s="24">
        <f t="shared" si="2"/>
        <v>67.86</v>
      </c>
    </row>
    <row r="25" spans="1:5" ht="15.75" customHeight="1" thickBot="1">
      <c r="A25" s="9"/>
      <c r="B25" s="25"/>
      <c r="C25" s="21"/>
      <c r="D25" s="22"/>
      <c r="E25" s="24" t="str">
        <f t="shared" si="2"/>
        <v/>
      </c>
    </row>
    <row r="26" spans="1:5" ht="15.75" customHeight="1" thickBot="1">
      <c r="A26" s="9">
        <v>3</v>
      </c>
      <c r="B26" s="27" t="s">
        <v>200</v>
      </c>
      <c r="C26" s="21"/>
      <c r="D26" s="22"/>
      <c r="E26" s="24" t="str">
        <f t="shared" si="2"/>
        <v/>
      </c>
    </row>
    <row r="27" spans="1:5" ht="15.75" customHeight="1" thickBot="1">
      <c r="A27" s="9"/>
      <c r="B27" s="25" t="s">
        <v>10</v>
      </c>
      <c r="C27" s="21">
        <v>1</v>
      </c>
      <c r="D27" s="22">
        <v>519.20000000000005</v>
      </c>
      <c r="E27" s="24">
        <f t="shared" si="2"/>
        <v>519.20000000000005</v>
      </c>
    </row>
    <row r="28" spans="1:5" ht="15.75" customHeight="1" thickBot="1">
      <c r="A28" s="9"/>
      <c r="B28" s="25" t="s">
        <v>12</v>
      </c>
      <c r="C28" s="21">
        <v>1</v>
      </c>
      <c r="D28" s="22">
        <v>71.25</v>
      </c>
      <c r="E28" s="24">
        <f t="shared" si="2"/>
        <v>71.25</v>
      </c>
    </row>
    <row r="29" spans="1:5" ht="15.75" customHeight="1" thickBot="1">
      <c r="A29" s="9"/>
      <c r="B29" s="25" t="s">
        <v>18</v>
      </c>
      <c r="C29" s="21">
        <v>1</v>
      </c>
      <c r="D29" s="22">
        <v>36.86</v>
      </c>
      <c r="E29" s="24">
        <f t="shared" si="2"/>
        <v>36.86</v>
      </c>
    </row>
    <row r="30" spans="1:5" ht="15.75" customHeight="1" thickBot="1">
      <c r="A30" s="9"/>
      <c r="B30" s="25" t="s">
        <v>137</v>
      </c>
      <c r="C30" s="21">
        <v>1</v>
      </c>
      <c r="D30" s="22">
        <v>7.3500000000000005</v>
      </c>
      <c r="E30" s="24">
        <f t="shared" si="2"/>
        <v>7.3500000000000005</v>
      </c>
    </row>
    <row r="31" spans="1:5" ht="15.75" customHeight="1" thickBot="1">
      <c r="A31" s="9"/>
      <c r="B31" s="25" t="s">
        <v>19</v>
      </c>
      <c r="C31" s="21">
        <v>1</v>
      </c>
      <c r="D31" s="22">
        <v>25.53</v>
      </c>
      <c r="E31" s="24">
        <f t="shared" si="2"/>
        <v>25.53</v>
      </c>
    </row>
    <row r="32" spans="1:5" ht="15.75" customHeight="1" thickBot="1">
      <c r="A32" s="9"/>
      <c r="B32" s="25" t="s">
        <v>20</v>
      </c>
      <c r="C32" s="21">
        <v>1</v>
      </c>
      <c r="D32" s="22">
        <v>25.03</v>
      </c>
      <c r="E32" s="24">
        <f t="shared" si="2"/>
        <v>25.03</v>
      </c>
    </row>
    <row r="33" spans="1:5" ht="15.75" customHeight="1" thickBot="1">
      <c r="A33" s="9"/>
      <c r="B33" s="25" t="s">
        <v>23</v>
      </c>
      <c r="C33" s="21">
        <v>1</v>
      </c>
      <c r="D33" s="22">
        <v>22.21</v>
      </c>
      <c r="E33" s="24">
        <f t="shared" si="2"/>
        <v>22.21</v>
      </c>
    </row>
    <row r="34" spans="1:5" ht="15.75" customHeight="1" thickBot="1">
      <c r="A34" s="9"/>
      <c r="B34" s="25" t="s">
        <v>23</v>
      </c>
      <c r="C34" s="21">
        <v>1</v>
      </c>
      <c r="D34" s="22">
        <v>22.21</v>
      </c>
      <c r="E34" s="24"/>
    </row>
    <row r="35" spans="1:5" ht="15.75" customHeight="1" thickBot="1">
      <c r="A35" s="9"/>
      <c r="B35" s="25" t="s">
        <v>25</v>
      </c>
      <c r="C35" s="21">
        <v>1</v>
      </c>
      <c r="D35" s="22">
        <v>220.54</v>
      </c>
      <c r="E35" s="24">
        <f t="shared" ref="E35:E38" si="3">IF(D35="","",D35*C35)</f>
        <v>220.54</v>
      </c>
    </row>
    <row r="36" spans="1:5" ht="15.75" customHeight="1" thickBot="1">
      <c r="A36" s="9"/>
      <c r="B36" s="25" t="s">
        <v>15</v>
      </c>
      <c r="C36" s="21">
        <v>1</v>
      </c>
      <c r="D36" s="22">
        <v>254.59</v>
      </c>
      <c r="E36" s="24">
        <f t="shared" si="3"/>
        <v>254.59</v>
      </c>
    </row>
    <row r="37" spans="1:5" ht="15.75" customHeight="1" thickBot="1">
      <c r="A37" s="9"/>
      <c r="B37" s="25" t="s">
        <v>22</v>
      </c>
      <c r="C37" s="21">
        <v>1</v>
      </c>
      <c r="D37" s="22">
        <v>36.86</v>
      </c>
      <c r="E37" s="24">
        <f t="shared" si="3"/>
        <v>36.86</v>
      </c>
    </row>
    <row r="38" spans="1:5" ht="15.75" customHeight="1" thickBot="1">
      <c r="A38" s="9"/>
      <c r="B38" s="25" t="s">
        <v>33</v>
      </c>
      <c r="C38" s="21">
        <v>1</v>
      </c>
      <c r="D38" s="22">
        <v>67.86</v>
      </c>
      <c r="E38" s="24">
        <f t="shared" si="3"/>
        <v>67.86</v>
      </c>
    </row>
    <row r="39" spans="1:5" ht="15.75" customHeight="1" thickBot="1">
      <c r="A39" s="9"/>
      <c r="B39" s="25"/>
      <c r="C39" s="21"/>
      <c r="D39" s="22"/>
      <c r="E39" s="24" t="str">
        <f t="shared" ref="E33:E43" si="4">IF(D39="","",D39*C39)</f>
        <v/>
      </c>
    </row>
    <row r="40" spans="1:5" ht="15.75" customHeight="1" thickBot="1">
      <c r="A40" s="9"/>
      <c r="B40" s="25"/>
      <c r="C40" s="21"/>
      <c r="D40" s="22"/>
      <c r="E40" s="24" t="str">
        <f t="shared" si="4"/>
        <v/>
      </c>
    </row>
    <row r="41" spans="1:5" ht="15.75" customHeight="1" thickBot="1">
      <c r="A41" s="9"/>
      <c r="B41" s="25"/>
      <c r="C41" s="21"/>
      <c r="D41" s="22"/>
      <c r="E41" s="24" t="str">
        <f t="shared" si="4"/>
        <v/>
      </c>
    </row>
    <row r="42" spans="1:5" ht="15.75" customHeight="1" thickBot="1">
      <c r="A42" s="9"/>
      <c r="B42" s="25"/>
      <c r="C42" s="21"/>
      <c r="D42" s="22"/>
      <c r="E42" s="24"/>
    </row>
    <row r="43" spans="1:5" ht="15.75" customHeight="1" thickBot="1">
      <c r="A43" s="9"/>
      <c r="B43" s="25"/>
      <c r="C43" s="21"/>
      <c r="D43" s="22"/>
      <c r="E43" s="24" t="str">
        <f t="shared" si="4"/>
        <v/>
      </c>
    </row>
    <row r="44" spans="1:5" ht="15.75" customHeight="1" thickBot="1">
      <c r="A44" s="9"/>
      <c r="B44" s="27"/>
      <c r="C44" s="21"/>
      <c r="D44" s="22"/>
      <c r="E44" s="24"/>
    </row>
    <row r="45" spans="1:5" ht="15.75" customHeight="1" thickBot="1">
      <c r="A45" s="9"/>
      <c r="B45" s="25"/>
      <c r="C45" s="21"/>
      <c r="D45" s="22"/>
      <c r="E45" s="24" t="str">
        <f>IF(D45="","",D45*C45)</f>
        <v/>
      </c>
    </row>
    <row r="46" spans="1:5" ht="15.75" customHeight="1" thickBot="1">
      <c r="A46" s="9"/>
      <c r="B46" s="25"/>
      <c r="C46" s="21"/>
      <c r="D46" s="22"/>
      <c r="E46" s="24" t="str">
        <f>IF(D46="","",D46*C46)</f>
        <v/>
      </c>
    </row>
    <row r="47" spans="1:5" ht="15.75" customHeight="1" thickBot="1">
      <c r="A47" s="9"/>
      <c r="B47" s="25"/>
      <c r="C47" s="21"/>
      <c r="D47" s="22"/>
      <c r="E47" s="24" t="str">
        <f>IF(D47="","",D47*C47)</f>
        <v/>
      </c>
    </row>
    <row r="48" spans="1:5" ht="15.75" customHeight="1" thickBot="1">
      <c r="A48" s="9"/>
      <c r="B48" s="25"/>
      <c r="C48" s="21"/>
      <c r="D48" s="22"/>
      <c r="E48" s="24" t="str">
        <f>IF(D48="","",D48*C48)</f>
        <v/>
      </c>
    </row>
    <row r="49" spans="1:5" ht="15.75" customHeight="1" thickBot="1">
      <c r="A49" s="9"/>
      <c r="B49" s="25"/>
      <c r="C49" s="21"/>
      <c r="D49" s="22"/>
      <c r="E49" s="24" t="str">
        <f>IF(D49="","",D49*C49)</f>
        <v/>
      </c>
    </row>
    <row r="50" spans="1:5" ht="19.5" customHeight="1" thickBot="1">
      <c r="A50" s="71" t="s">
        <v>184</v>
      </c>
      <c r="B50" s="74"/>
      <c r="C50" s="8" t="s">
        <v>182</v>
      </c>
      <c r="D50" s="28"/>
      <c r="E50" s="29">
        <f>SUM(E6:E49)</f>
        <v>5624.6699999999992</v>
      </c>
    </row>
    <row r="51" spans="1:5" ht="19.5" customHeight="1" thickBot="1">
      <c r="A51" s="72"/>
      <c r="B51" s="75"/>
      <c r="C51" s="8" t="s">
        <v>183</v>
      </c>
      <c r="D51" s="28"/>
      <c r="E51" s="29">
        <f>E50*0.196</f>
        <v>1102.4353199999998</v>
      </c>
    </row>
    <row r="52" spans="1:5" ht="19.5" customHeight="1" thickBot="1">
      <c r="A52" s="73"/>
      <c r="B52" s="76"/>
      <c r="C52" s="8" t="s">
        <v>181</v>
      </c>
      <c r="D52" s="28"/>
      <c r="E52" s="29">
        <f>E50+E51</f>
        <v>6727.1053199999988</v>
      </c>
    </row>
  </sheetData>
  <mergeCells count="3">
    <mergeCell ref="A50:A52"/>
    <mergeCell ref="B50:B52"/>
    <mergeCell ref="C3:E4"/>
  </mergeCells>
  <phoneticPr fontId="0" type="noConversion"/>
  <pageMargins left="0.25" right="0.25" top="0.75" bottom="0.75" header="0.3" footer="0.3"/>
  <pageSetup paperSize="9" scale="85" orientation="portrait" r:id="rId1"/>
  <headerFooter differentOddEven="1">
    <oddHeader>&amp;L&amp;D</oddHeader>
    <oddFooter>&amp;F</oddFooter>
  </headerFooter>
  <drawing r:id="rId2"/>
  <legacyDrawing r:id="rId3"/>
  <oleObjects>
    <oleObject progId="Visio.Drawing.11" shapeId="1060" r:id="rId4"/>
  </oleObjec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E162"/>
  <sheetViews>
    <sheetView workbookViewId="0">
      <selection activeCell="C6" sqref="C6"/>
    </sheetView>
  </sheetViews>
  <sheetFormatPr baseColWidth="10" defaultRowHeight="12.75"/>
  <cols>
    <col min="1" max="1" width="25.7109375" bestFit="1" customWidth="1"/>
    <col min="2" max="2" width="55.140625" style="32" customWidth="1"/>
    <col min="3" max="3" width="18.42578125" bestFit="1" customWidth="1"/>
  </cols>
  <sheetData>
    <row r="1" spans="1:5" ht="18.75" customHeight="1" thickBot="1">
      <c r="A1" s="52" t="s">
        <v>188</v>
      </c>
      <c r="B1" s="47" t="s">
        <v>164</v>
      </c>
      <c r="C1" s="47" t="s">
        <v>176</v>
      </c>
      <c r="E1" s="51" t="s">
        <v>193</v>
      </c>
    </row>
    <row r="2" spans="1:5">
      <c r="A2" s="30" t="s">
        <v>60</v>
      </c>
      <c r="B2" s="32" t="s">
        <v>0</v>
      </c>
      <c r="C2" s="17" t="s">
        <v>175</v>
      </c>
    </row>
    <row r="3" spans="1:5">
      <c r="A3" s="30" t="s">
        <v>37</v>
      </c>
      <c r="B3" s="32" t="s">
        <v>148</v>
      </c>
      <c r="C3" s="17" t="s">
        <v>177</v>
      </c>
    </row>
    <row r="4" spans="1:5">
      <c r="A4" s="30" t="s">
        <v>73</v>
      </c>
      <c r="B4" s="32" t="s">
        <v>158</v>
      </c>
    </row>
    <row r="5" spans="1:5">
      <c r="A5" s="30" t="s">
        <v>149</v>
      </c>
      <c r="B5" s="32" t="s">
        <v>191</v>
      </c>
    </row>
    <row r="6" spans="1:5">
      <c r="A6" t="s">
        <v>151</v>
      </c>
      <c r="B6" s="32" t="s">
        <v>179</v>
      </c>
    </row>
    <row r="7" spans="1:5">
      <c r="A7" s="30" t="s">
        <v>7</v>
      </c>
      <c r="B7" s="32" t="s">
        <v>1</v>
      </c>
    </row>
    <row r="8" spans="1:5">
      <c r="A8" s="30" t="s">
        <v>30</v>
      </c>
      <c r="B8" s="32" t="s">
        <v>2</v>
      </c>
    </row>
    <row r="9" spans="1:5">
      <c r="A9" s="30" t="s">
        <v>192</v>
      </c>
      <c r="B9" s="32" t="s">
        <v>3</v>
      </c>
    </row>
    <row r="10" spans="1:5">
      <c r="B10" s="32" t="s">
        <v>4</v>
      </c>
    </row>
    <row r="11" spans="1:5">
      <c r="B11" s="32" t="s">
        <v>5</v>
      </c>
    </row>
    <row r="12" spans="1:5">
      <c r="B12" s="32" t="s">
        <v>6</v>
      </c>
    </row>
    <row r="13" spans="1:5" ht="25.5">
      <c r="B13" s="32" t="s">
        <v>126</v>
      </c>
    </row>
    <row r="14" spans="1:5" ht="25.5">
      <c r="B14" s="32" t="s">
        <v>159</v>
      </c>
    </row>
    <row r="15" spans="1:5" ht="25.5">
      <c r="B15" s="32" t="s">
        <v>163</v>
      </c>
    </row>
    <row r="16" spans="1:5">
      <c r="B16" s="32" t="s">
        <v>160</v>
      </c>
    </row>
    <row r="17" spans="2:2">
      <c r="B17" s="32" t="s">
        <v>7</v>
      </c>
    </row>
    <row r="18" spans="2:2">
      <c r="B18" s="32" t="s">
        <v>154</v>
      </c>
    </row>
    <row r="19" spans="2:2" ht="25.5">
      <c r="B19" s="32" t="s">
        <v>155</v>
      </c>
    </row>
    <row r="20" spans="2:2">
      <c r="B20" s="32" t="s">
        <v>8</v>
      </c>
    </row>
    <row r="21" spans="2:2">
      <c r="B21" s="32" t="s">
        <v>9</v>
      </c>
    </row>
    <row r="22" spans="2:2">
      <c r="B22" s="32" t="s">
        <v>10</v>
      </c>
    </row>
    <row r="23" spans="2:2">
      <c r="B23" s="32" t="s">
        <v>11</v>
      </c>
    </row>
    <row r="24" spans="2:2">
      <c r="B24" s="32" t="s">
        <v>12</v>
      </c>
    </row>
    <row r="25" spans="2:2">
      <c r="B25" s="32" t="s">
        <v>13</v>
      </c>
    </row>
    <row r="26" spans="2:2">
      <c r="B26" s="32" t="s">
        <v>83</v>
      </c>
    </row>
    <row r="27" spans="2:2">
      <c r="B27" s="32" t="s">
        <v>180</v>
      </c>
    </row>
    <row r="28" spans="2:2">
      <c r="B28" s="32" t="s">
        <v>18</v>
      </c>
    </row>
    <row r="29" spans="2:2">
      <c r="B29" s="32" t="s">
        <v>137</v>
      </c>
    </row>
    <row r="30" spans="2:2" ht="25.5">
      <c r="B30" s="32" t="s">
        <v>138</v>
      </c>
    </row>
    <row r="31" spans="2:2">
      <c r="B31" s="32" t="s">
        <v>19</v>
      </c>
    </row>
    <row r="32" spans="2:2" ht="25.5">
      <c r="B32" s="32" t="s">
        <v>134</v>
      </c>
    </row>
    <row r="33" spans="2:2">
      <c r="B33" s="32" t="s">
        <v>135</v>
      </c>
    </row>
    <row r="34" spans="2:2">
      <c r="B34" s="32" t="s">
        <v>20</v>
      </c>
    </row>
    <row r="35" spans="2:2" ht="25.5">
      <c r="B35" s="32" t="s">
        <v>21</v>
      </c>
    </row>
    <row r="36" spans="2:2">
      <c r="B36" s="32" t="s">
        <v>23</v>
      </c>
    </row>
    <row r="37" spans="2:2">
      <c r="B37" s="32" t="s">
        <v>25</v>
      </c>
    </row>
    <row r="38" spans="2:2">
      <c r="B38" s="32" t="s">
        <v>26</v>
      </c>
    </row>
    <row r="39" spans="2:2">
      <c r="B39" s="32" t="s">
        <v>27</v>
      </c>
    </row>
    <row r="40" spans="2:2">
      <c r="B40" s="32" t="s">
        <v>28</v>
      </c>
    </row>
    <row r="41" spans="2:2">
      <c r="B41" s="32" t="s">
        <v>29</v>
      </c>
    </row>
    <row r="42" spans="2:2" ht="25.5">
      <c r="B42" s="32" t="s">
        <v>123</v>
      </c>
    </row>
    <row r="43" spans="2:2">
      <c r="B43" s="32" t="s">
        <v>124</v>
      </c>
    </row>
    <row r="44" spans="2:2">
      <c r="B44" s="32" t="s">
        <v>125</v>
      </c>
    </row>
    <row r="45" spans="2:2">
      <c r="B45" s="32" t="s">
        <v>30</v>
      </c>
    </row>
    <row r="46" spans="2:2" ht="25.5">
      <c r="B46" s="32" t="s">
        <v>14</v>
      </c>
    </row>
    <row r="47" spans="2:2">
      <c r="B47" s="32" t="s">
        <v>15</v>
      </c>
    </row>
    <row r="48" spans="2:2" ht="25.5">
      <c r="B48" s="32" t="s">
        <v>16</v>
      </c>
    </row>
    <row r="49" spans="2:2">
      <c r="B49" s="32" t="s">
        <v>17</v>
      </c>
    </row>
    <row r="50" spans="2:2">
      <c r="B50" s="32" t="s">
        <v>22</v>
      </c>
    </row>
    <row r="51" spans="2:2">
      <c r="B51" s="32" t="s">
        <v>127</v>
      </c>
    </row>
    <row r="52" spans="2:2">
      <c r="B52" s="32" t="s">
        <v>128</v>
      </c>
    </row>
    <row r="53" spans="2:2">
      <c r="B53" s="32" t="s">
        <v>129</v>
      </c>
    </row>
    <row r="54" spans="2:2">
      <c r="B54" s="32" t="s">
        <v>24</v>
      </c>
    </row>
    <row r="55" spans="2:2" ht="25.5">
      <c r="B55" s="32" t="s">
        <v>132</v>
      </c>
    </row>
    <row r="56" spans="2:2" ht="25.5">
      <c r="B56" s="32" t="s">
        <v>130</v>
      </c>
    </row>
    <row r="57" spans="2:2" ht="25.5">
      <c r="B57" s="32" t="s">
        <v>131</v>
      </c>
    </row>
    <row r="58" spans="2:2" ht="25.5">
      <c r="B58" s="32" t="s">
        <v>133</v>
      </c>
    </row>
    <row r="59" spans="2:2">
      <c r="B59" s="32" t="s">
        <v>87</v>
      </c>
    </row>
    <row r="60" spans="2:2" ht="25.5">
      <c r="B60" s="32" t="s">
        <v>85</v>
      </c>
    </row>
    <row r="61" spans="2:2" ht="25.5">
      <c r="B61" s="32" t="s">
        <v>86</v>
      </c>
    </row>
    <row r="62" spans="2:2">
      <c r="B62" s="32" t="s">
        <v>88</v>
      </c>
    </row>
    <row r="63" spans="2:2">
      <c r="B63" s="32" t="s">
        <v>89</v>
      </c>
    </row>
    <row r="64" spans="2:2" ht="25.5">
      <c r="B64" s="32" t="s">
        <v>90</v>
      </c>
    </row>
    <row r="65" spans="2:2">
      <c r="B65" s="32" t="s">
        <v>91</v>
      </c>
    </row>
    <row r="66" spans="2:2">
      <c r="B66" s="32" t="s">
        <v>92</v>
      </c>
    </row>
    <row r="67" spans="2:2" ht="25.5">
      <c r="B67" s="32" t="s">
        <v>93</v>
      </c>
    </row>
    <row r="68" spans="2:2">
      <c r="B68" s="32" t="s">
        <v>94</v>
      </c>
    </row>
    <row r="69" spans="2:2">
      <c r="B69" s="32" t="s">
        <v>95</v>
      </c>
    </row>
    <row r="70" spans="2:2">
      <c r="B70" s="32" t="s">
        <v>96</v>
      </c>
    </row>
    <row r="71" spans="2:2">
      <c r="B71" s="32" t="s">
        <v>97</v>
      </c>
    </row>
    <row r="72" spans="2:2">
      <c r="B72" s="32" t="s">
        <v>98</v>
      </c>
    </row>
    <row r="73" spans="2:2">
      <c r="B73" s="32" t="s">
        <v>99</v>
      </c>
    </row>
    <row r="74" spans="2:2">
      <c r="B74" s="32" t="s">
        <v>100</v>
      </c>
    </row>
    <row r="75" spans="2:2">
      <c r="B75" s="32" t="s">
        <v>101</v>
      </c>
    </row>
    <row r="76" spans="2:2" ht="25.5">
      <c r="B76" s="32" t="s">
        <v>102</v>
      </c>
    </row>
    <row r="77" spans="2:2">
      <c r="B77" s="32" t="s">
        <v>103</v>
      </c>
    </row>
    <row r="78" spans="2:2" ht="25.5">
      <c r="B78" s="32" t="s">
        <v>104</v>
      </c>
    </row>
    <row r="79" spans="2:2" ht="38.25">
      <c r="B79" s="32" t="s">
        <v>105</v>
      </c>
    </row>
    <row r="80" spans="2:2">
      <c r="B80" s="32" t="s">
        <v>106</v>
      </c>
    </row>
    <row r="81" spans="2:2">
      <c r="B81" s="32" t="s">
        <v>107</v>
      </c>
    </row>
    <row r="82" spans="2:2" ht="25.5">
      <c r="B82" s="32" t="s">
        <v>108</v>
      </c>
    </row>
    <row r="83" spans="2:2" ht="25.5">
      <c r="B83" s="32" t="s">
        <v>109</v>
      </c>
    </row>
    <row r="84" spans="2:2" ht="25.5">
      <c r="B84" s="32" t="s">
        <v>110</v>
      </c>
    </row>
    <row r="85" spans="2:2" ht="38.25">
      <c r="B85" s="32" t="s">
        <v>111</v>
      </c>
    </row>
    <row r="86" spans="2:2" ht="25.5">
      <c r="B86" s="32" t="s">
        <v>112</v>
      </c>
    </row>
    <row r="87" spans="2:2" ht="38.25">
      <c r="B87" s="32" t="s">
        <v>113</v>
      </c>
    </row>
    <row r="88" spans="2:2" ht="38.25">
      <c r="B88" s="32" t="s">
        <v>114</v>
      </c>
    </row>
    <row r="89" spans="2:2" ht="25.5">
      <c r="B89" s="32" t="s">
        <v>115</v>
      </c>
    </row>
    <row r="90" spans="2:2">
      <c r="B90" s="32" t="s">
        <v>116</v>
      </c>
    </row>
    <row r="91" spans="2:2">
      <c r="B91" s="32" t="s">
        <v>117</v>
      </c>
    </row>
    <row r="92" spans="2:2">
      <c r="B92" s="32" t="s">
        <v>118</v>
      </c>
    </row>
    <row r="93" spans="2:2">
      <c r="B93" s="32" t="s">
        <v>119</v>
      </c>
    </row>
    <row r="94" spans="2:2">
      <c r="B94" s="32" t="s">
        <v>120</v>
      </c>
    </row>
    <row r="95" spans="2:2" ht="25.5">
      <c r="B95" s="32" t="s">
        <v>121</v>
      </c>
    </row>
    <row r="96" spans="2:2" ht="25.5">
      <c r="B96" s="32" t="s">
        <v>122</v>
      </c>
    </row>
    <row r="97" spans="2:2">
      <c r="B97" s="32" t="s">
        <v>136</v>
      </c>
    </row>
    <row r="98" spans="2:2">
      <c r="B98" s="32" t="s">
        <v>31</v>
      </c>
    </row>
    <row r="99" spans="2:2">
      <c r="B99" s="32" t="s">
        <v>32</v>
      </c>
    </row>
    <row r="100" spans="2:2">
      <c r="B100" s="32" t="s">
        <v>33</v>
      </c>
    </row>
    <row r="101" spans="2:2">
      <c r="B101" s="32" t="s">
        <v>34</v>
      </c>
    </row>
    <row r="102" spans="2:2">
      <c r="B102" s="32" t="s">
        <v>35</v>
      </c>
    </row>
    <row r="103" spans="2:2">
      <c r="B103" s="32" t="s">
        <v>36</v>
      </c>
    </row>
    <row r="104" spans="2:2">
      <c r="B104" s="32" t="s">
        <v>37</v>
      </c>
    </row>
    <row r="105" spans="2:2">
      <c r="B105" s="32" t="s">
        <v>38</v>
      </c>
    </row>
    <row r="106" spans="2:2">
      <c r="B106" s="32" t="s">
        <v>39</v>
      </c>
    </row>
    <row r="107" spans="2:2">
      <c r="B107" s="32" t="s">
        <v>40</v>
      </c>
    </row>
    <row r="108" spans="2:2">
      <c r="B108" s="32" t="s">
        <v>41</v>
      </c>
    </row>
    <row r="109" spans="2:2">
      <c r="B109" s="32" t="s">
        <v>42</v>
      </c>
    </row>
    <row r="110" spans="2:2">
      <c r="B110" s="32" t="s">
        <v>43</v>
      </c>
    </row>
    <row r="111" spans="2:2">
      <c r="B111" s="32" t="s">
        <v>44</v>
      </c>
    </row>
    <row r="112" spans="2:2">
      <c r="B112" s="32" t="s">
        <v>45</v>
      </c>
    </row>
    <row r="113" spans="2:2">
      <c r="B113" s="32" t="s">
        <v>46</v>
      </c>
    </row>
    <row r="114" spans="2:2">
      <c r="B114" s="32" t="s">
        <v>47</v>
      </c>
    </row>
    <row r="115" spans="2:2">
      <c r="B115" s="32" t="s">
        <v>48</v>
      </c>
    </row>
    <row r="116" spans="2:2">
      <c r="B116" s="32" t="s">
        <v>49</v>
      </c>
    </row>
    <row r="117" spans="2:2">
      <c r="B117" s="32" t="s">
        <v>50</v>
      </c>
    </row>
    <row r="118" spans="2:2">
      <c r="B118" s="32" t="s">
        <v>51</v>
      </c>
    </row>
    <row r="119" spans="2:2">
      <c r="B119" s="32" t="s">
        <v>52</v>
      </c>
    </row>
    <row r="120" spans="2:2">
      <c r="B120" s="32" t="s">
        <v>53</v>
      </c>
    </row>
    <row r="121" spans="2:2">
      <c r="B121" s="32" t="s">
        <v>54</v>
      </c>
    </row>
    <row r="122" spans="2:2">
      <c r="B122" s="32" t="s">
        <v>55</v>
      </c>
    </row>
    <row r="123" spans="2:2">
      <c r="B123" s="32" t="s">
        <v>56</v>
      </c>
    </row>
    <row r="124" spans="2:2">
      <c r="B124" s="32" t="s">
        <v>149</v>
      </c>
    </row>
    <row r="125" spans="2:2">
      <c r="B125" s="32" t="s">
        <v>57</v>
      </c>
    </row>
    <row r="126" spans="2:2">
      <c r="B126" s="32" t="s">
        <v>58</v>
      </c>
    </row>
    <row r="127" spans="2:2">
      <c r="B127" s="32" t="s">
        <v>59</v>
      </c>
    </row>
    <row r="128" spans="2:2">
      <c r="B128" s="32" t="s">
        <v>84</v>
      </c>
    </row>
    <row r="129" spans="2:2">
      <c r="B129" s="32" t="s">
        <v>150</v>
      </c>
    </row>
    <row r="130" spans="2:2">
      <c r="B130" s="32" t="s">
        <v>60</v>
      </c>
    </row>
    <row r="131" spans="2:2">
      <c r="B131" s="32" t="s">
        <v>61</v>
      </c>
    </row>
    <row r="132" spans="2:2">
      <c r="B132" s="32" t="s">
        <v>62</v>
      </c>
    </row>
    <row r="133" spans="2:2">
      <c r="B133" s="32" t="s">
        <v>63</v>
      </c>
    </row>
    <row r="134" spans="2:2">
      <c r="B134" s="32" t="s">
        <v>64</v>
      </c>
    </row>
    <row r="135" spans="2:2">
      <c r="B135" s="32" t="s">
        <v>65</v>
      </c>
    </row>
    <row r="136" spans="2:2">
      <c r="B136" s="32" t="s">
        <v>66</v>
      </c>
    </row>
    <row r="137" spans="2:2">
      <c r="B137" s="32" t="s">
        <v>67</v>
      </c>
    </row>
    <row r="138" spans="2:2">
      <c r="B138" s="32" t="s">
        <v>68</v>
      </c>
    </row>
    <row r="139" spans="2:2">
      <c r="B139" s="32" t="s">
        <v>69</v>
      </c>
    </row>
    <row r="140" spans="2:2">
      <c r="B140" s="32" t="s">
        <v>70</v>
      </c>
    </row>
    <row r="141" spans="2:2">
      <c r="B141" s="32" t="s">
        <v>71</v>
      </c>
    </row>
    <row r="142" spans="2:2">
      <c r="B142" s="32" t="s">
        <v>72</v>
      </c>
    </row>
    <row r="143" spans="2:2">
      <c r="B143" s="32" t="s">
        <v>162</v>
      </c>
    </row>
    <row r="144" spans="2:2">
      <c r="B144" s="32" t="s">
        <v>73</v>
      </c>
    </row>
    <row r="145" spans="2:2">
      <c r="B145" s="32" t="s">
        <v>161</v>
      </c>
    </row>
    <row r="146" spans="2:2" ht="38.25">
      <c r="B146" s="32" t="s">
        <v>74</v>
      </c>
    </row>
    <row r="147" spans="2:2" ht="38.25">
      <c r="B147" s="32" t="s">
        <v>75</v>
      </c>
    </row>
    <row r="148" spans="2:2" ht="25.5">
      <c r="B148" s="32" t="s">
        <v>76</v>
      </c>
    </row>
    <row r="149" spans="2:2" ht="25.5">
      <c r="B149" s="32" t="s">
        <v>77</v>
      </c>
    </row>
    <row r="150" spans="2:2" ht="25.5">
      <c r="B150" s="32" t="s">
        <v>78</v>
      </c>
    </row>
    <row r="151" spans="2:2">
      <c r="B151" s="32" t="s">
        <v>79</v>
      </c>
    </row>
    <row r="152" spans="2:2">
      <c r="B152" s="32" t="s">
        <v>80</v>
      </c>
    </row>
    <row r="153" spans="2:2">
      <c r="B153" s="32" t="s">
        <v>151</v>
      </c>
    </row>
    <row r="154" spans="2:2">
      <c r="B154" s="32" t="s">
        <v>146</v>
      </c>
    </row>
    <row r="155" spans="2:2">
      <c r="B155" s="32" t="s">
        <v>139</v>
      </c>
    </row>
    <row r="156" spans="2:2">
      <c r="B156" s="32" t="s">
        <v>147</v>
      </c>
    </row>
    <row r="157" spans="2:2">
      <c r="B157" s="32" t="s">
        <v>152</v>
      </c>
    </row>
    <row r="158" spans="2:2">
      <c r="B158" s="32" t="s">
        <v>153</v>
      </c>
    </row>
    <row r="159" spans="2:2">
      <c r="B159" s="32" t="s">
        <v>157</v>
      </c>
    </row>
    <row r="160" spans="2:2">
      <c r="B160" s="32" t="s">
        <v>156</v>
      </c>
    </row>
    <row r="161" spans="2:2">
      <c r="B161" s="32" t="s">
        <v>81</v>
      </c>
    </row>
    <row r="162" spans="2:2">
      <c r="B162" s="32" t="s">
        <v>82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H55"/>
  <sheetViews>
    <sheetView tabSelected="1" zoomScale="90" zoomScaleNormal="90" workbookViewId="0">
      <pane ySplit="8" topLeftCell="A9" activePane="bottomLeft" state="frozen"/>
      <selection pane="bottomLeft" activeCell="C16" sqref="C16"/>
    </sheetView>
  </sheetViews>
  <sheetFormatPr baseColWidth="10" defaultRowHeight="12.75"/>
  <cols>
    <col min="1" max="1" width="8.140625" customWidth="1"/>
    <col min="2" max="2" width="6.85546875" customWidth="1"/>
    <col min="3" max="3" width="64.28515625" customWidth="1"/>
    <col min="4" max="4" width="11.140625" customWidth="1"/>
    <col min="5" max="5" width="11" customWidth="1"/>
    <col min="6" max="6" width="13.42578125" customWidth="1"/>
  </cols>
  <sheetData>
    <row r="1" spans="1:8">
      <c r="D1" s="19" t="str">
        <f>'En tete '!F7</f>
        <v>Université de Tours</v>
      </c>
      <c r="E1" s="19"/>
    </row>
    <row r="2" spans="1:8">
      <c r="A2" s="58" t="s">
        <v>174</v>
      </c>
      <c r="B2" s="58"/>
      <c r="C2" s="19">
        <f>'En tete '!E7</f>
        <v>40113</v>
      </c>
      <c r="D2" s="19" t="str">
        <f>'En tete '!E8</f>
        <v>monsieur X</v>
      </c>
      <c r="E2" s="19"/>
      <c r="F2" s="19"/>
      <c r="G2" s="1"/>
      <c r="H2" s="1"/>
    </row>
    <row r="3" spans="1:8" ht="14.25">
      <c r="A3" s="59" t="s">
        <v>173</v>
      </c>
      <c r="B3" s="59"/>
      <c r="C3" s="20" t="str">
        <f>'En tete '!D7</f>
        <v>2009-5766</v>
      </c>
      <c r="D3" s="80" t="str">
        <f>'En tete '!F8</f>
        <v>Site:Local courrier et UFR Ressource Humaine</v>
      </c>
      <c r="E3" s="78"/>
      <c r="F3" s="78"/>
      <c r="G3" s="4"/>
    </row>
    <row r="4" spans="1:8" ht="14.25">
      <c r="A4" s="1"/>
      <c r="B4" s="1"/>
      <c r="C4" s="20"/>
      <c r="D4" s="78"/>
      <c r="E4" s="78"/>
      <c r="F4" s="78"/>
      <c r="G4" s="5"/>
    </row>
    <row r="5" spans="1:8" ht="14.25">
      <c r="A5" s="1"/>
      <c r="B5" s="1"/>
      <c r="C5" s="20"/>
      <c r="D5" s="67"/>
      <c r="E5" s="67"/>
      <c r="F5" s="67"/>
      <c r="G5" s="5"/>
    </row>
    <row r="6" spans="1:8" ht="14.25">
      <c r="A6" s="1"/>
      <c r="B6" s="1"/>
      <c r="C6" s="20"/>
      <c r="D6" s="67"/>
      <c r="E6" s="67"/>
      <c r="F6" s="67"/>
      <c r="G6" s="5"/>
    </row>
    <row r="7" spans="1:8" ht="15" thickBot="1">
      <c r="A7" s="1"/>
      <c r="B7" s="1"/>
      <c r="C7" s="20"/>
      <c r="D7" s="67"/>
      <c r="E7" s="67"/>
      <c r="F7" s="67"/>
      <c r="G7" s="5"/>
    </row>
    <row r="8" spans="1:8" ht="33" customHeight="1" thickBot="1">
      <c r="A8" s="56" t="s">
        <v>170</v>
      </c>
      <c r="B8" s="56" t="s">
        <v>168</v>
      </c>
      <c r="C8" s="57" t="s">
        <v>171</v>
      </c>
      <c r="D8" s="56" t="s">
        <v>195</v>
      </c>
      <c r="E8" s="56" t="s">
        <v>172</v>
      </c>
      <c r="F8" s="56" t="s">
        <v>165</v>
      </c>
      <c r="G8" s="13"/>
      <c r="H8" s="2"/>
    </row>
    <row r="9" spans="1:8" ht="17.25" customHeight="1" thickBot="1">
      <c r="A9" s="9"/>
      <c r="B9" s="81"/>
      <c r="C9" s="27"/>
      <c r="D9" s="21"/>
      <c r="E9" s="22"/>
      <c r="F9" s="22" t="str">
        <f t="shared" ref="F9:F22" si="0">IF(E9="","",E9*D9)</f>
        <v/>
      </c>
    </row>
    <row r="10" spans="1:8" ht="17.25" customHeight="1" thickBot="1">
      <c r="A10" s="9"/>
      <c r="B10" s="81"/>
      <c r="C10" s="23"/>
      <c r="D10" s="21"/>
      <c r="E10" s="22"/>
      <c r="F10" s="24" t="str">
        <f t="shared" si="0"/>
        <v/>
      </c>
    </row>
    <row r="11" spans="1:8" ht="18" customHeight="1" thickBot="1">
      <c r="A11" s="9"/>
      <c r="B11" s="81"/>
      <c r="C11" s="23"/>
      <c r="D11" s="21"/>
      <c r="E11" s="22"/>
      <c r="F11" s="24" t="str">
        <f t="shared" si="0"/>
        <v/>
      </c>
    </row>
    <row r="12" spans="1:8" ht="18" customHeight="1" thickBot="1">
      <c r="A12" s="9"/>
      <c r="B12" s="81"/>
      <c r="C12" s="23"/>
      <c r="D12" s="21"/>
      <c r="E12" s="22"/>
      <c r="F12" s="24" t="str">
        <f t="shared" si="0"/>
        <v/>
      </c>
    </row>
    <row r="13" spans="1:8" ht="15.75" customHeight="1" thickBot="1">
      <c r="A13" s="9"/>
      <c r="B13" s="81"/>
      <c r="C13" s="23"/>
      <c r="D13" s="21"/>
      <c r="E13" s="22"/>
      <c r="F13" s="24" t="str">
        <f t="shared" si="0"/>
        <v/>
      </c>
    </row>
    <row r="14" spans="1:8" ht="15.75" customHeight="1" thickBot="1">
      <c r="A14" s="9"/>
      <c r="B14" s="81"/>
      <c r="C14" s="25"/>
      <c r="D14" s="21"/>
      <c r="E14" s="22"/>
      <c r="F14" s="24" t="str">
        <f t="shared" si="0"/>
        <v/>
      </c>
    </row>
    <row r="15" spans="1:8" ht="15.75" customHeight="1" thickBot="1">
      <c r="A15" s="9"/>
      <c r="B15" s="81"/>
      <c r="C15" s="25"/>
      <c r="D15" s="21"/>
      <c r="E15" s="22"/>
      <c r="F15" s="24" t="str">
        <f t="shared" si="0"/>
        <v/>
      </c>
    </row>
    <row r="16" spans="1:8" ht="15.75" customHeight="1" thickBot="1">
      <c r="A16" s="9"/>
      <c r="B16" s="81"/>
      <c r="C16" s="25"/>
      <c r="D16" s="21"/>
      <c r="E16" s="22"/>
      <c r="F16" s="24" t="str">
        <f t="shared" si="0"/>
        <v/>
      </c>
    </row>
    <row r="17" spans="1:6" ht="15.75" customHeight="1" thickBot="1">
      <c r="A17" s="9"/>
      <c r="B17" s="81"/>
      <c r="C17" s="25"/>
      <c r="D17" s="21"/>
      <c r="E17" s="22"/>
      <c r="F17" s="24" t="str">
        <f t="shared" si="0"/>
        <v/>
      </c>
    </row>
    <row r="18" spans="1:6" ht="15.75" customHeight="1" thickBot="1">
      <c r="A18" s="9"/>
      <c r="B18" s="81"/>
      <c r="C18" s="25"/>
      <c r="D18" s="21"/>
      <c r="E18" s="22"/>
      <c r="F18" s="24" t="str">
        <f t="shared" si="0"/>
        <v/>
      </c>
    </row>
    <row r="19" spans="1:6" ht="15.75" customHeight="1" thickBot="1">
      <c r="A19" s="9"/>
      <c r="B19" s="81"/>
      <c r="C19" s="25"/>
      <c r="D19" s="21"/>
      <c r="E19" s="22"/>
      <c r="F19" s="24" t="str">
        <f t="shared" si="0"/>
        <v/>
      </c>
    </row>
    <row r="20" spans="1:6" ht="15.75" customHeight="1" thickBot="1">
      <c r="A20" s="9"/>
      <c r="B20" s="81"/>
      <c r="C20" s="25"/>
      <c r="D20" s="21"/>
      <c r="E20" s="22"/>
      <c r="F20" s="24" t="str">
        <f t="shared" si="0"/>
        <v/>
      </c>
    </row>
    <row r="21" spans="1:6" ht="15.75" customHeight="1" thickBot="1">
      <c r="A21" s="9"/>
      <c r="B21" s="81"/>
      <c r="C21" s="25"/>
      <c r="D21" s="21"/>
      <c r="E21" s="22"/>
      <c r="F21" s="24" t="str">
        <f t="shared" si="0"/>
        <v/>
      </c>
    </row>
    <row r="22" spans="1:6" ht="15.75" customHeight="1" thickBot="1">
      <c r="A22" s="9"/>
      <c r="B22" s="81"/>
      <c r="C22" s="25"/>
      <c r="D22" s="21"/>
      <c r="E22" s="22"/>
      <c r="F22" s="24" t="str">
        <f t="shared" si="0"/>
        <v/>
      </c>
    </row>
    <row r="23" spans="1:6" ht="15.75" customHeight="1" thickBot="1">
      <c r="A23" s="9"/>
      <c r="B23" s="81"/>
      <c r="C23" s="27"/>
      <c r="D23" s="21"/>
      <c r="E23" s="22"/>
      <c r="F23" s="24"/>
    </row>
    <row r="24" spans="1:6" ht="15.75" customHeight="1" thickBot="1">
      <c r="A24" s="9"/>
      <c r="B24" s="81"/>
      <c r="C24" s="25"/>
      <c r="D24" s="21"/>
      <c r="E24" s="22"/>
      <c r="F24" s="24" t="str">
        <f t="shared" ref="F24:F34" si="1">IF(E24="","",E24*D24)</f>
        <v/>
      </c>
    </row>
    <row r="25" spans="1:6" ht="15.75" customHeight="1" thickBot="1">
      <c r="A25" s="9"/>
      <c r="B25" s="81"/>
      <c r="C25" s="25"/>
      <c r="D25" s="21"/>
      <c r="E25" s="22"/>
      <c r="F25" s="24" t="str">
        <f t="shared" si="1"/>
        <v/>
      </c>
    </row>
    <row r="26" spans="1:6" ht="15.75" customHeight="1" thickBot="1">
      <c r="A26" s="9"/>
      <c r="B26" s="81"/>
      <c r="C26" s="25"/>
      <c r="D26" s="21"/>
      <c r="E26" s="22"/>
      <c r="F26" s="24" t="str">
        <f t="shared" si="1"/>
        <v/>
      </c>
    </row>
    <row r="27" spans="1:6" ht="15.75" customHeight="1" thickBot="1">
      <c r="A27" s="9"/>
      <c r="B27" s="81"/>
      <c r="C27" s="25"/>
      <c r="D27" s="21"/>
      <c r="E27" s="22"/>
      <c r="F27" s="24" t="str">
        <f t="shared" si="1"/>
        <v/>
      </c>
    </row>
    <row r="28" spans="1:6" ht="15.75" customHeight="1" thickBot="1">
      <c r="A28" s="9"/>
      <c r="B28" s="81"/>
      <c r="C28" s="25"/>
      <c r="D28" s="21"/>
      <c r="E28" s="22"/>
      <c r="F28" s="24" t="str">
        <f t="shared" si="1"/>
        <v/>
      </c>
    </row>
    <row r="29" spans="1:6" ht="15.75" customHeight="1" thickBot="1">
      <c r="A29" s="9"/>
      <c r="B29" s="81"/>
      <c r="C29" s="25"/>
      <c r="D29" s="21"/>
      <c r="E29" s="22"/>
      <c r="F29" s="24" t="str">
        <f t="shared" si="1"/>
        <v/>
      </c>
    </row>
    <row r="30" spans="1:6" ht="15.75" customHeight="1" thickBot="1">
      <c r="A30" s="9"/>
      <c r="B30" s="81"/>
      <c r="C30" s="25"/>
      <c r="D30" s="21"/>
      <c r="E30" s="22"/>
      <c r="F30" s="24" t="str">
        <f t="shared" si="1"/>
        <v/>
      </c>
    </row>
    <row r="31" spans="1:6" ht="15.75" customHeight="1" thickBot="1">
      <c r="A31" s="9"/>
      <c r="B31" s="81"/>
      <c r="C31" s="25"/>
      <c r="D31" s="21"/>
      <c r="E31" s="22"/>
      <c r="F31" s="24" t="str">
        <f t="shared" si="1"/>
        <v/>
      </c>
    </row>
    <row r="32" spans="1:6" ht="15.75" customHeight="1" thickBot="1">
      <c r="A32" s="9"/>
      <c r="B32" s="81"/>
      <c r="C32" s="25"/>
      <c r="D32" s="21"/>
      <c r="E32" s="22"/>
      <c r="F32" s="24" t="str">
        <f t="shared" si="1"/>
        <v/>
      </c>
    </row>
    <row r="33" spans="1:6" ht="15.75" customHeight="1" thickBot="1">
      <c r="A33" s="9"/>
      <c r="B33" s="81"/>
      <c r="C33" s="25"/>
      <c r="D33" s="21"/>
      <c r="E33" s="22"/>
      <c r="F33" s="24" t="str">
        <f t="shared" si="1"/>
        <v/>
      </c>
    </row>
    <row r="34" spans="1:6" ht="15.75" customHeight="1" thickBot="1">
      <c r="A34" s="9"/>
      <c r="B34" s="81"/>
      <c r="C34" s="25"/>
      <c r="D34" s="21"/>
      <c r="E34" s="22"/>
      <c r="F34" s="24" t="str">
        <f t="shared" si="1"/>
        <v/>
      </c>
    </row>
    <row r="35" spans="1:6" ht="15.75" customHeight="1" thickBot="1">
      <c r="A35" s="9"/>
      <c r="B35" s="81"/>
      <c r="C35" s="27"/>
      <c r="D35" s="21"/>
      <c r="E35" s="22"/>
      <c r="F35" s="24"/>
    </row>
    <row r="36" spans="1:6" ht="15.75" customHeight="1" thickBot="1">
      <c r="A36" s="9"/>
      <c r="B36" s="81"/>
      <c r="C36" s="25"/>
      <c r="D36" s="21"/>
      <c r="E36" s="22"/>
      <c r="F36" s="24" t="str">
        <f t="shared" ref="F36:F46" si="2">IF(E36="","",E36*D36)</f>
        <v/>
      </c>
    </row>
    <row r="37" spans="1:6" ht="15.75" customHeight="1" thickBot="1">
      <c r="A37" s="9"/>
      <c r="B37" s="81"/>
      <c r="C37" s="25"/>
      <c r="D37" s="21"/>
      <c r="E37" s="22"/>
      <c r="F37" s="24" t="str">
        <f t="shared" si="2"/>
        <v/>
      </c>
    </row>
    <row r="38" spans="1:6" ht="15.75" customHeight="1" thickBot="1">
      <c r="A38" s="9"/>
      <c r="B38" s="81"/>
      <c r="C38" s="25"/>
      <c r="D38" s="21"/>
      <c r="E38" s="22"/>
      <c r="F38" s="24" t="str">
        <f t="shared" si="2"/>
        <v/>
      </c>
    </row>
    <row r="39" spans="1:6" ht="15.75" customHeight="1" thickBot="1">
      <c r="A39" s="9"/>
      <c r="B39" s="81"/>
      <c r="C39" s="25"/>
      <c r="D39" s="21"/>
      <c r="E39" s="22"/>
      <c r="F39" s="24" t="str">
        <f t="shared" si="2"/>
        <v/>
      </c>
    </row>
    <row r="40" spans="1:6" ht="15.75" customHeight="1" thickBot="1">
      <c r="A40" s="9"/>
      <c r="B40" s="81"/>
      <c r="C40" s="25"/>
      <c r="D40" s="21"/>
      <c r="E40" s="22"/>
      <c r="F40" s="24" t="str">
        <f t="shared" si="2"/>
        <v/>
      </c>
    </row>
    <row r="41" spans="1:6" ht="15.75" customHeight="1" thickBot="1">
      <c r="A41" s="9"/>
      <c r="B41" s="81"/>
      <c r="C41" s="25"/>
      <c r="D41" s="21"/>
      <c r="E41" s="22"/>
      <c r="F41" s="24" t="str">
        <f t="shared" si="2"/>
        <v/>
      </c>
    </row>
    <row r="42" spans="1:6" ht="15.75" customHeight="1" thickBot="1">
      <c r="A42" s="9"/>
      <c r="B42" s="81"/>
      <c r="C42" s="25"/>
      <c r="D42" s="21"/>
      <c r="E42" s="22"/>
      <c r="F42" s="24" t="str">
        <f t="shared" si="2"/>
        <v/>
      </c>
    </row>
    <row r="43" spans="1:6" ht="15.75" customHeight="1" thickBot="1">
      <c r="A43" s="9"/>
      <c r="B43" s="81"/>
      <c r="C43" s="25"/>
      <c r="D43" s="21"/>
      <c r="E43" s="22"/>
      <c r="F43" s="24" t="str">
        <f t="shared" si="2"/>
        <v/>
      </c>
    </row>
    <row r="44" spans="1:6" ht="15.75" customHeight="1" thickBot="1">
      <c r="A44" s="9"/>
      <c r="B44" s="81"/>
      <c r="C44" s="25"/>
      <c r="D44" s="21"/>
      <c r="E44" s="22"/>
      <c r="F44" s="24" t="str">
        <f t="shared" si="2"/>
        <v/>
      </c>
    </row>
    <row r="45" spans="1:6" ht="15.75" customHeight="1" thickBot="1">
      <c r="A45" s="9"/>
      <c r="B45" s="81"/>
      <c r="C45" s="25"/>
      <c r="D45" s="21"/>
      <c r="E45" s="22"/>
      <c r="F45" s="24"/>
    </row>
    <row r="46" spans="1:6" ht="15.75" customHeight="1" thickBot="1">
      <c r="A46" s="9"/>
      <c r="B46" s="81"/>
      <c r="C46" s="25"/>
      <c r="D46" s="21"/>
      <c r="E46" s="22"/>
      <c r="F46" s="24" t="str">
        <f t="shared" si="2"/>
        <v/>
      </c>
    </row>
    <row r="47" spans="1:6" ht="15.75" customHeight="1" thickBot="1">
      <c r="A47" s="9"/>
      <c r="B47" s="81"/>
      <c r="C47" s="27"/>
      <c r="D47" s="21"/>
      <c r="E47" s="22"/>
      <c r="F47" s="24"/>
    </row>
    <row r="48" spans="1:6" ht="15.75" customHeight="1" thickBot="1">
      <c r="A48" s="9"/>
      <c r="B48" s="81"/>
      <c r="C48" s="25"/>
      <c r="D48" s="21"/>
      <c r="E48" s="22"/>
      <c r="F48" s="24" t="str">
        <f>IF(E48="","",E48*D48)</f>
        <v/>
      </c>
    </row>
    <row r="49" spans="1:6" ht="15.75" customHeight="1" thickBot="1">
      <c r="A49" s="9"/>
      <c r="B49" s="81"/>
      <c r="C49" s="25"/>
      <c r="D49" s="21"/>
      <c r="E49" s="22"/>
      <c r="F49" s="24" t="str">
        <f>IF(E49="","",E49*D49)</f>
        <v/>
      </c>
    </row>
    <row r="50" spans="1:6" ht="15.75" customHeight="1" thickBot="1">
      <c r="A50" s="9"/>
      <c r="B50" s="81"/>
      <c r="C50" s="25"/>
      <c r="D50" s="21"/>
      <c r="E50" s="22"/>
      <c r="F50" s="24" t="str">
        <f>IF(E50="","",E50*D50)</f>
        <v/>
      </c>
    </row>
    <row r="51" spans="1:6" ht="15.75" customHeight="1" thickBot="1">
      <c r="A51" s="9"/>
      <c r="B51" s="81"/>
      <c r="C51" s="25"/>
      <c r="D51" s="21"/>
      <c r="E51" s="22"/>
      <c r="F51" s="24" t="str">
        <f>IF(E51="","",E51*D51)</f>
        <v/>
      </c>
    </row>
    <row r="52" spans="1:6" ht="15.75" customHeight="1" thickBot="1">
      <c r="A52" s="9"/>
      <c r="B52" s="81"/>
      <c r="C52" s="25"/>
      <c r="D52" s="21"/>
      <c r="E52" s="22"/>
      <c r="F52" s="24" t="str">
        <f>IF(E52="","",E52*D52)</f>
        <v/>
      </c>
    </row>
    <row r="53" spans="1:6" ht="19.5" customHeight="1" thickBot="1">
      <c r="A53" s="71" t="s">
        <v>184</v>
      </c>
      <c r="B53" s="68"/>
      <c r="C53" s="74"/>
      <c r="D53" s="8" t="s">
        <v>182</v>
      </c>
      <c r="E53" s="28"/>
      <c r="F53" s="29">
        <f>SUM(F9:F52)</f>
        <v>0</v>
      </c>
    </row>
    <row r="54" spans="1:6" ht="19.5" customHeight="1" thickBot="1">
      <c r="A54" s="72"/>
      <c r="B54" s="69"/>
      <c r="C54" s="75"/>
      <c r="D54" s="8" t="s">
        <v>183</v>
      </c>
      <c r="E54" s="28"/>
      <c r="F54" s="29">
        <f>F53*0.196</f>
        <v>0</v>
      </c>
    </row>
    <row r="55" spans="1:6" ht="19.5" customHeight="1" thickBot="1">
      <c r="A55" s="73"/>
      <c r="B55" s="70"/>
      <c r="C55" s="76"/>
      <c r="D55" s="8" t="s">
        <v>181</v>
      </c>
      <c r="E55" s="28"/>
      <c r="F55" s="29">
        <f>F53+F54</f>
        <v>0</v>
      </c>
    </row>
  </sheetData>
  <mergeCells count="3">
    <mergeCell ref="D3:F4"/>
    <mergeCell ref="A53:A55"/>
    <mergeCell ref="C53:C55"/>
  </mergeCells>
  <pageMargins left="0.25" right="0.25" top="0.75" bottom="0.75" header="0.3" footer="0.3"/>
  <pageSetup paperSize="9" scale="85" orientation="portrait" r:id="rId1"/>
  <headerFooter differentOddEven="1">
    <oddHeader>&amp;L&amp;D</oddHeader>
    <oddFooter>&amp;F</oddFooter>
  </headerFooter>
  <drawing r:id="rId2"/>
  <legacyDrawing r:id="rId3"/>
  <oleObjects>
    <oleObject progId="Visio.Drawing.11" shapeId="6145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En tete </vt:lpstr>
      <vt:lpstr>Base</vt:lpstr>
      <vt:lpstr>Devis</vt:lpstr>
      <vt:lpstr>Listes</vt:lpstr>
      <vt:lpstr>Devis (2)</vt:lpstr>
      <vt:lpstr>Base</vt:lpstr>
      <vt:lpstr>Bordereau</vt:lpstr>
      <vt:lpstr>Base!Criteres</vt:lpstr>
      <vt:lpstr>Designation</vt:lpstr>
      <vt:lpstr>Devis!Impression_des_titres</vt:lpstr>
      <vt:lpstr>'Devis (2)'!Impression_des_titres</vt:lpstr>
      <vt:lpstr>'Devis (2)'!Unite</vt:lpstr>
      <vt:lpstr>Unite</vt:lpstr>
      <vt:lpstr>Base!Zone_d_impression</vt:lpstr>
      <vt:lpstr>Devis!Zone_d_impression</vt:lpstr>
      <vt:lpstr>'Devis (2)'!Zone_d_impression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cp:lastPrinted>2010-02-22T21:17:46Z</cp:lastPrinted>
  <dcterms:created xsi:type="dcterms:W3CDTF">2008-03-14T09:34:57Z</dcterms:created>
  <dcterms:modified xsi:type="dcterms:W3CDTF">2010-02-22T21:28:34Z</dcterms:modified>
</cp:coreProperties>
</file>