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 codeName="{4D1C537B-E38A-612A-F078-A93A15B4B7F4}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MET\Desktop\"/>
    </mc:Choice>
  </mc:AlternateContent>
  <xr:revisionPtr revIDLastSave="0" documentId="8_{F35FDC63-D7C7-42F4-BE59-291A8D9BE6AF}" xr6:coauthVersionLast="47" xr6:coauthVersionMax="47" xr10:uidLastSave="{00000000-0000-0000-0000-000000000000}"/>
  <bookViews>
    <workbookView xWindow="-50387" yWindow="-1689" windowWidth="25370" windowHeight="15225" xr2:uid="{1FDA68BF-6FD7-45FF-9021-DD35BCEA87CF}"/>
  </bookViews>
  <sheets>
    <sheet name="Tâche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5" i="1" l="1"/>
  <c r="I15" i="1"/>
  <c r="F15" i="1"/>
  <c r="E15" i="1"/>
  <c r="J14" i="1"/>
  <c r="I14" i="1"/>
  <c r="F14" i="1"/>
  <c r="E14" i="1"/>
  <c r="J13" i="1"/>
  <c r="I13" i="1"/>
  <c r="F13" i="1"/>
  <c r="E13" i="1"/>
  <c r="J12" i="1"/>
  <c r="I12" i="1"/>
  <c r="F12" i="1"/>
  <c r="E12" i="1"/>
  <c r="J11" i="1"/>
  <c r="I11" i="1"/>
  <c r="F11" i="1"/>
  <c r="E11" i="1"/>
  <c r="J10" i="1"/>
  <c r="I10" i="1"/>
  <c r="F10" i="1"/>
  <c r="E10" i="1"/>
  <c r="J9" i="1"/>
  <c r="I9" i="1"/>
  <c r="F9" i="1"/>
  <c r="E9" i="1"/>
  <c r="J8" i="1"/>
  <c r="I8" i="1"/>
  <c r="F8" i="1"/>
  <c r="E8" i="1"/>
  <c r="J7" i="1"/>
  <c r="I7" i="1"/>
  <c r="F7" i="1"/>
  <c r="E7" i="1"/>
  <c r="J6" i="1"/>
  <c r="I6" i="1"/>
  <c r="F6" i="1"/>
  <c r="E6" i="1"/>
  <c r="J5" i="1"/>
  <c r="I5" i="1"/>
  <c r="F5" i="1"/>
  <c r="E5" i="1"/>
  <c r="J4" i="1"/>
  <c r="I4" i="1"/>
  <c r="F4" i="1"/>
  <c r="E4" i="1"/>
  <c r="J3" i="1"/>
  <c r="C19" i="1" s="1" a="1"/>
  <c r="C19" i="1" s="1"/>
  <c r="I3" i="1"/>
  <c r="F3" i="1"/>
  <c r="E3" i="1"/>
  <c r="C18" i="1" l="1" a="1"/>
  <c r="C18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<sst xmlns="http://schemas.openxmlformats.org/spreadsheetml/2006/main" count="50" uniqueCount="28">
  <si>
    <t>Tâches GPO</t>
  </si>
  <si>
    <t>Tâches</t>
  </si>
  <si>
    <t>Attribution</t>
  </si>
  <si>
    <t>Date de début</t>
  </si>
  <si>
    <t>Durée estimée</t>
  </si>
  <si>
    <t>Date de fin prévue</t>
  </si>
  <si>
    <t>Durée écoulée</t>
  </si>
  <si>
    <t>Status</t>
  </si>
  <si>
    <t>Date de fin réelle</t>
  </si>
  <si>
    <t>Retard</t>
  </si>
  <si>
    <t>Avancement</t>
  </si>
  <si>
    <t xml:space="preserve">CCTP Contrôle technique </t>
  </si>
  <si>
    <t>AMO</t>
  </si>
  <si>
    <t>Terminé</t>
  </si>
  <si>
    <t>CCTP Géotechnicien</t>
  </si>
  <si>
    <t>Restitution étude environnementale</t>
  </si>
  <si>
    <t>En cours</t>
  </si>
  <si>
    <t>Rendu intermédiaire Pré-programme</t>
  </si>
  <si>
    <t>CCTP Géomètre</t>
  </si>
  <si>
    <t>Planifié</t>
  </si>
  <si>
    <t>CCTP Diag "Parasitaire Amiante"</t>
  </si>
  <si>
    <t>CCTP PEMD</t>
  </si>
  <si>
    <t>CCTP CSPS</t>
  </si>
  <si>
    <t>Pré-programme</t>
  </si>
  <si>
    <t>CCTP CT Mission ATEX</t>
  </si>
  <si>
    <t>CCTP OPC</t>
  </si>
  <si>
    <t>Programme</t>
  </si>
  <si>
    <t>CCTP Contôle d'étanchéité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</si>
</sst>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9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1" fontId="0" fillId="0" borderId="0" xfId="0" applyNumberFormat="1"/>
    <xf numFmtId="1" fontId="3" fillId="0" borderId="0" xfId="0" applyNumberFormat="1" applyFont="1" applyAlignment="1">
      <alignment horizontal="center" vertical="center"/>
    </xf>
    <xf numFmtId="9" fontId="0" fillId="0" borderId="0" xfId="0" applyNumberFormat="1"/>
    <xf numFmtId="0" fontId="2" fillId="0" borderId="0" xfId="0" applyFont="1"/>
    <xf numFmtId="10" fontId="0" fillId="0" borderId="0" xfId="1" applyNumberFormat="1" applyFont="1"/>
  </cellXfs>
  <cellStyles count="2">
    <cellStyle name="Normal" xfId="0" builtinId="0"/>
    <cellStyle name="Pourcentage" xfId="1" builtinId="5"/>
  </cellStyles>
  <dxfs count="10">
    <dxf>
      <font>
        <color auto="1"/>
      </font>
      <fill>
        <patternFill>
          <bgColor rgb="FFFFC000"/>
        </patternFill>
      </fill>
    </dxf>
    <dxf>
      <font>
        <color rgb="FF1FA22E"/>
      </font>
    </dxf>
    <dxf>
      <numFmt numFmtId="13" formatCode="0%"/>
    </dxf>
    <dxf>
      <font>
        <b/>
        <strike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1" formatCode="0"/>
      <alignment horizontal="center" vertical="center" textRotation="0" wrapText="0" indent="0" justifyLastLine="0" shrinkToFit="0" readingOrder="0"/>
    </dxf>
    <dxf>
      <numFmt numFmtId="19" formatCode="dd/mm/yyyy"/>
    </dxf>
    <dxf>
      <numFmt numFmtId="1" formatCode="0"/>
    </dxf>
    <dxf>
      <numFmt numFmtId="19" formatCode="dd/mm/yyyy"/>
    </dxf>
    <dxf>
      <numFmt numFmtId="0" formatCode="General"/>
    </dxf>
    <dxf>
      <numFmt numFmtId="19" formatCode="dd/mm/yyyy"/>
    </dxf>
    <dxf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R&#233;unions!A1"/><Relationship Id="rId7" Type="http://schemas.openxmlformats.org/officeDocument/2006/relationships/hyperlink" Target="#Contacts!A1"/><Relationship Id="rId2" Type="http://schemas.openxmlformats.org/officeDocument/2006/relationships/hyperlink" Target="#Accueil!A1"/><Relationship Id="rId1" Type="http://schemas.openxmlformats.org/officeDocument/2006/relationships/hyperlink" Target="#T&#226;ches!A1"/><Relationship Id="rId6" Type="http://schemas.openxmlformats.org/officeDocument/2006/relationships/hyperlink" Target="#CODIR!A1"/><Relationship Id="rId5" Type="http://schemas.openxmlformats.org/officeDocument/2006/relationships/hyperlink" Target="#COPIL!A1"/><Relationship Id="rId4" Type="http://schemas.openxmlformats.org/officeDocument/2006/relationships/hyperlink" Target="#COTECH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13</xdr:col>
      <xdr:colOff>231287</xdr:colOff>
      <xdr:row>0</xdr:row>
      <xdr:rowOff>505698</xdr:rowOff>
    </xdr:to>
    <xdr:grpSp>
      <xdr:nvGrpSpPr>
        <xdr:cNvPr id="2" name="Groupe 1">
          <a:extLst>
            <a:ext uri="{FF2B5EF4-FFF2-40B4-BE49-F238E27FC236}">
              <a16:creationId xmlns:a16="http://schemas.microsoft.com/office/drawing/2014/main" id="{70C59E9A-7CD8-4E83-B33C-B29E7AEE8E18}"/>
            </a:ext>
          </a:extLst>
        </xdr:cNvPr>
        <xdr:cNvGrpSpPr/>
      </xdr:nvGrpSpPr>
      <xdr:grpSpPr>
        <a:xfrm>
          <a:off x="0" y="0"/>
          <a:ext cx="14728683" cy="505698"/>
          <a:chOff x="0" y="0"/>
          <a:chExt cx="14705212" cy="507076"/>
        </a:xfrm>
      </xdr:grpSpPr>
      <xdr:sp macro="" textlink="">
        <xdr:nvSpPr>
          <xdr:cNvPr id="3" name="Rectangle 2">
            <a:extLst>
              <a:ext uri="{FF2B5EF4-FFF2-40B4-BE49-F238E27FC236}">
                <a16:creationId xmlns:a16="http://schemas.microsoft.com/office/drawing/2014/main" id="{2F870FF7-DDBB-47F3-A7F9-4332FF0989E9}"/>
              </a:ext>
            </a:extLst>
          </xdr:cNvPr>
          <xdr:cNvSpPr/>
        </xdr:nvSpPr>
        <xdr:spPr>
          <a:xfrm>
            <a:off x="0" y="0"/>
            <a:ext cx="14705212" cy="507076"/>
          </a:xfrm>
          <a:prstGeom prst="rect">
            <a:avLst/>
          </a:prstGeom>
          <a:solidFill>
            <a:srgbClr val="003D39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5" name="ZoneTexte 4">
            <a:hlinkClick xmlns:r="http://schemas.openxmlformats.org/officeDocument/2006/relationships" r:id="rId1"/>
            <a:extLst>
              <a:ext uri="{FF2B5EF4-FFF2-40B4-BE49-F238E27FC236}">
                <a16:creationId xmlns:a16="http://schemas.microsoft.com/office/drawing/2014/main" id="{184D726E-C63E-4F6D-95F2-9A7DC5D91CE4}"/>
              </a:ext>
            </a:extLst>
          </xdr:cNvPr>
          <xdr:cNvSpPr txBox="1"/>
        </xdr:nvSpPr>
        <xdr:spPr>
          <a:xfrm>
            <a:off x="3362652" y="99752"/>
            <a:ext cx="1155469" cy="365761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800" b="1">
                <a:solidFill>
                  <a:srgbClr val="E2007A"/>
                </a:solidFill>
              </a:rPr>
              <a:t>Tâches</a:t>
            </a:r>
          </a:p>
        </xdr:txBody>
      </xdr:sp>
      <xdr:sp macro="" textlink="">
        <xdr:nvSpPr>
          <xdr:cNvPr id="6" name="ZoneTexte 5">
            <a:hlinkClick xmlns:r="http://schemas.openxmlformats.org/officeDocument/2006/relationships" r:id="rId2"/>
            <a:extLst>
              <a:ext uri="{FF2B5EF4-FFF2-40B4-BE49-F238E27FC236}">
                <a16:creationId xmlns:a16="http://schemas.microsoft.com/office/drawing/2014/main" id="{7BB74475-8E5A-43DB-90F5-44677AEBEFA3}"/>
              </a:ext>
            </a:extLst>
          </xdr:cNvPr>
          <xdr:cNvSpPr txBox="1"/>
        </xdr:nvSpPr>
        <xdr:spPr>
          <a:xfrm>
            <a:off x="1662543" y="99752"/>
            <a:ext cx="1155469" cy="365761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800" b="1">
                <a:solidFill>
                  <a:schemeClr val="bg1"/>
                </a:solidFill>
              </a:rPr>
              <a:t>Accueil</a:t>
            </a:r>
          </a:p>
        </xdr:txBody>
      </xdr:sp>
      <xdr:sp macro="" textlink="">
        <xdr:nvSpPr>
          <xdr:cNvPr id="7" name="ZoneTexte 6">
            <a:hlinkClick xmlns:r="http://schemas.openxmlformats.org/officeDocument/2006/relationships" r:id="rId3"/>
            <a:extLst>
              <a:ext uri="{FF2B5EF4-FFF2-40B4-BE49-F238E27FC236}">
                <a16:creationId xmlns:a16="http://schemas.microsoft.com/office/drawing/2014/main" id="{00283202-3F38-4D81-A7E9-597EA24A83A0}"/>
              </a:ext>
            </a:extLst>
          </xdr:cNvPr>
          <xdr:cNvSpPr txBox="1"/>
        </xdr:nvSpPr>
        <xdr:spPr>
          <a:xfrm>
            <a:off x="5062761" y="99752"/>
            <a:ext cx="1155469" cy="365761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800" b="1">
                <a:solidFill>
                  <a:schemeClr val="bg1"/>
                </a:solidFill>
              </a:rPr>
              <a:t>Réunions</a:t>
            </a:r>
          </a:p>
        </xdr:txBody>
      </xdr:sp>
      <xdr:sp macro="" textlink="">
        <xdr:nvSpPr>
          <xdr:cNvPr id="8" name="ZoneTexte 7">
            <a:hlinkClick xmlns:r="http://schemas.openxmlformats.org/officeDocument/2006/relationships" r:id="rId4"/>
            <a:extLst>
              <a:ext uri="{FF2B5EF4-FFF2-40B4-BE49-F238E27FC236}">
                <a16:creationId xmlns:a16="http://schemas.microsoft.com/office/drawing/2014/main" id="{D7E4FA4D-4AA7-4E1A-9F65-3F9CCA46C2B7}"/>
              </a:ext>
            </a:extLst>
          </xdr:cNvPr>
          <xdr:cNvSpPr txBox="1"/>
        </xdr:nvSpPr>
        <xdr:spPr>
          <a:xfrm>
            <a:off x="6762870" y="99752"/>
            <a:ext cx="1155469" cy="365761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800" b="1">
                <a:solidFill>
                  <a:schemeClr val="bg1"/>
                </a:solidFill>
              </a:rPr>
              <a:t>COTECH</a:t>
            </a:r>
          </a:p>
        </xdr:txBody>
      </xdr:sp>
      <xdr:sp macro="" textlink="">
        <xdr:nvSpPr>
          <xdr:cNvPr id="9" name="ZoneTexte 8">
            <a:hlinkClick xmlns:r="http://schemas.openxmlformats.org/officeDocument/2006/relationships" r:id="rId5"/>
            <a:extLst>
              <a:ext uri="{FF2B5EF4-FFF2-40B4-BE49-F238E27FC236}">
                <a16:creationId xmlns:a16="http://schemas.microsoft.com/office/drawing/2014/main" id="{D8F2EDA2-9867-4B18-A22A-2F6F6898628B}"/>
              </a:ext>
            </a:extLst>
          </xdr:cNvPr>
          <xdr:cNvSpPr txBox="1"/>
        </xdr:nvSpPr>
        <xdr:spPr>
          <a:xfrm>
            <a:off x="8462979" y="99752"/>
            <a:ext cx="1155469" cy="365761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800" b="1">
                <a:solidFill>
                  <a:schemeClr val="bg1"/>
                </a:solidFill>
              </a:rPr>
              <a:t>COPIL</a:t>
            </a:r>
          </a:p>
        </xdr:txBody>
      </xdr:sp>
      <xdr:sp macro="" textlink="">
        <xdr:nvSpPr>
          <xdr:cNvPr id="10" name="ZoneTexte 9">
            <a:hlinkClick xmlns:r="http://schemas.openxmlformats.org/officeDocument/2006/relationships" r:id="rId6"/>
            <a:extLst>
              <a:ext uri="{FF2B5EF4-FFF2-40B4-BE49-F238E27FC236}">
                <a16:creationId xmlns:a16="http://schemas.microsoft.com/office/drawing/2014/main" id="{C693E9D2-A190-4FE1-B006-34ED83B105A0}"/>
              </a:ext>
            </a:extLst>
          </xdr:cNvPr>
          <xdr:cNvSpPr txBox="1"/>
        </xdr:nvSpPr>
        <xdr:spPr>
          <a:xfrm>
            <a:off x="10163088" y="99752"/>
            <a:ext cx="1155469" cy="365761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800" b="1">
                <a:solidFill>
                  <a:schemeClr val="bg1"/>
                </a:solidFill>
              </a:rPr>
              <a:t>CODIR</a:t>
            </a:r>
          </a:p>
        </xdr:txBody>
      </xdr:sp>
      <xdr:sp macro="" textlink="">
        <xdr:nvSpPr>
          <xdr:cNvPr id="11" name="ZoneTexte 10">
            <a:hlinkClick xmlns:r="http://schemas.openxmlformats.org/officeDocument/2006/relationships" r:id="rId7"/>
            <a:extLst>
              <a:ext uri="{FF2B5EF4-FFF2-40B4-BE49-F238E27FC236}">
                <a16:creationId xmlns:a16="http://schemas.microsoft.com/office/drawing/2014/main" id="{B96EAF17-0FDA-42F5-88EA-79CC51AE39AE}"/>
              </a:ext>
            </a:extLst>
          </xdr:cNvPr>
          <xdr:cNvSpPr txBox="1"/>
        </xdr:nvSpPr>
        <xdr:spPr>
          <a:xfrm>
            <a:off x="11863199" y="99752"/>
            <a:ext cx="1155469" cy="365761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800" b="1">
                <a:solidFill>
                  <a:schemeClr val="bg1"/>
                </a:solidFill>
              </a:rPr>
              <a:t>Contacts</a:t>
            </a:r>
          </a:p>
        </xdr:txBody>
      </xdr:sp>
    </xdr:grp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50E5FBB-413D-47DF-88B6-42042964EED1}" name="TableauTaches" displayName="TableauTaches" ref="A2:J15" totalsRowShown="0" headerRowDxfId="9">
  <autoFilter ref="A2:J15" xr:uid="{6CC56C2F-EAB5-4F13-8F6B-CF7FD8764963}"/>
  <tableColumns count="10">
    <tableColumn id="1" xr3:uid="{5A085D50-6C50-4E6A-84AF-FA4580B5B485}" name="Tâches"/>
    <tableColumn id="10" xr3:uid="{5C535FCA-C401-49EA-8FCE-3022504843F9}" name="Attribution"/>
    <tableColumn id="11" xr3:uid="{2FF362B5-245E-4174-B346-B5075C7166D4}" name="Date de début" dataDxfId="8"/>
    <tableColumn id="17" xr3:uid="{6CF234CE-57ED-4519-BE62-E477C219A668}" name="Durée estimée" dataDxfId="7"/>
    <tableColumn id="12" xr3:uid="{C9765431-FEEB-419D-8B2E-B351A36CFB58}" name="Date de fin prévue" dataDxfId="6">
      <calculatedColumnFormula>WORKDAY.INTL(TableauTaches[[#This Row],[Date de début]], TableauTaches[[#This Row],[Durée estimée]], 1)</calculatedColumnFormula>
    </tableColumn>
    <tableColumn id="19" xr3:uid="{1B27D53D-3DDA-47B3-83EE-7E6B4C2C61C3}" name="Durée écoulée" dataDxfId="5">
      <calculatedColumnFormula>IF(TableauTaches[[#This Row],[Status]]="Terminé", NETWORKDAYS.INTL(TableauTaches[[#This Row],[Date de début]], TableauTaches[[#This Row],[Date de fin réelle]], 1),
  IF(OR(TableauTaches[[#This Row],[Status]]="En cours", TableauTaches[[#This Row],[Status]]="En attente"),
  NETWORKDAYS.INTL(TableauTaches[[#This Row],[Date de début]], TODAY(), 1), ""))</calculatedColumnFormula>
    </tableColumn>
    <tableColumn id="15" xr3:uid="{9D97720C-039B-49FC-9D26-1CE64B379F6F}" name="Status"/>
    <tableColumn id="13" xr3:uid="{7B85D5AD-5CF2-47DF-9308-95B72CDE2074}" name="Date de fin réelle" dataDxfId="4"/>
    <tableColumn id="9" xr3:uid="{6DC9108B-226F-4464-9C54-06C78C1DDF65}" name="Retard" dataDxfId="3">
      <calculatedColumnFormula>IF(AND(TableauTaches[[#This Row],[Status]]="En cours", TODAY()&gt;WORKDAY.INTL(TableauTaches[[#This Row],[Date de début]], TableauTaches[[#This Row],[Durée estimée]], 1)),
  NETWORKDAYS.INTL(WORKDAY.INTL(TableauTaches[[#This Row],[Date de début]], TableauTaches[[#This Row],[Durée estimée]], 1), TODAY())-1, "")</calculatedColumnFormula>
    </tableColumn>
    <tableColumn id="6" xr3:uid="{787A8BD0-5DA0-4D46-B57B-4D2816F51D11}" name="Avancement" dataDxfId="2">
      <calculatedColumnFormula>IF(TableauTaches[[#This Row],[Status]]="Terminé", 1,
  IF(TableauTaches[[#This Row],[Status]]="Annulé", "Annulé",
  IF(TableauTaches[[#This Row],[Status]]="Révisé", "Révisé",
  IF(TableauTaches[[#This Row],[Status]]="En attente", "En attente",
  IF(TableauTaches[[#This Row],[Status]]="Planifié", 0,
  IF(TableauTaches[[#This Row],[Status]]="En cours",
  MIN(NETWORKDAYS.INTL(TableauTaches[[#This Row],[Date de début]], TODAY(), 1) / TableauTaches[[#This Row],[Durée estimée]], 1),
  "N/A"))))))</calculatedColumnFormula>
    </tableColumn>
  </tableColumns>
  <tableStyleInfo name="TableStyleMedium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FE0918-4C06-4E3C-A14D-960A9035F40C}">
  <sheetPr codeName="Feuil1"/>
  <dimension ref="A1:J19"/>
  <sheetViews>
    <sheetView tabSelected="1" zoomScaleNormal="100" workbookViewId="0">
      <pane ySplit="2" topLeftCell="A3" activePane="bottomLeft" state="frozen"/>
      <selection pane="bottomLeft" activeCell="H18" sqref="H18"/>
    </sheetView>
  </sheetViews>
  <sheetFormatPr baseColWidth="10" defaultRowHeight="15.05" x14ac:dyDescent="0.3"/>
  <cols>
    <col min="1" max="1" width="61.77734375" customWidth="1"/>
    <col min="2" max="2" width="14.21875" bestFit="1" customWidth="1"/>
    <col min="3" max="3" width="10.77734375" style="1" customWidth="1"/>
    <col min="4" max="4" width="11" customWidth="1"/>
    <col min="5" max="5" width="12.109375" style="1" customWidth="1"/>
    <col min="6" max="6" width="11.5546875" hidden="1" customWidth="1"/>
    <col min="7" max="7" width="10.33203125" customWidth="1"/>
    <col min="8" max="8" width="10.6640625" style="1" customWidth="1"/>
    <col min="9" max="9" width="11" customWidth="1"/>
    <col min="10" max="10" width="17.21875" customWidth="1"/>
  </cols>
  <sheetData>
    <row r="1" spans="1:10" ht="39.950000000000003" customHeight="1" x14ac:dyDescent="0.3">
      <c r="A1" t="s">
        <v>0</v>
      </c>
    </row>
    <row r="2" spans="1:10" ht="30.15" x14ac:dyDescent="0.3">
      <c r="A2" s="2" t="s">
        <v>1</v>
      </c>
      <c r="B2" s="2" t="s">
        <v>2</v>
      </c>
      <c r="C2" s="3" t="s">
        <v>3</v>
      </c>
      <c r="D2" s="2" t="s">
        <v>4</v>
      </c>
      <c r="E2" s="3" t="s">
        <v>5</v>
      </c>
      <c r="F2" s="2" t="s">
        <v>6</v>
      </c>
      <c r="G2" s="2" t="s">
        <v>7</v>
      </c>
      <c r="H2" s="3" t="s">
        <v>8</v>
      </c>
      <c r="I2" s="2" t="s">
        <v>9</v>
      </c>
      <c r="J2" s="2" t="s">
        <v>10</v>
      </c>
    </row>
    <row r="3" spans="1:10" s="2" customFormat="1" x14ac:dyDescent="0.3">
      <c r="A3" t="s">
        <v>11</v>
      </c>
      <c r="B3" t="s">
        <v>12</v>
      </c>
      <c r="C3" s="1">
        <v>45252</v>
      </c>
      <c r="D3">
        <v>6</v>
      </c>
      <c r="E3" s="1">
        <f>WORKDAY.INTL(TableauTaches[[#This Row],[Date de début]], TableauTaches[[#This Row],[Durée estimée]], 1)</f>
        <v>45260</v>
      </c>
      <c r="F3" s="4">
        <f ca="1">IF(TableauTaches[[#This Row],[Status]]="Terminé", NETWORKDAYS.INTL(TableauTaches[[#This Row],[Date de début]], TableauTaches[[#This Row],[Date de fin réelle]], 1),
  IF(OR(TableauTaches[[#This Row],[Status]]="En cours", TableauTaches[[#This Row],[Status]]="En attente"),
  NETWORKDAYS.INTL(TableauTaches[[#This Row],[Date de début]], TODAY(), 1), ""))</f>
        <v>7</v>
      </c>
      <c r="G3" t="s">
        <v>13</v>
      </c>
      <c r="H3" s="1">
        <v>45260</v>
      </c>
      <c r="I3" s="5" t="str">
        <f ca="1">IF(AND(TableauTaches[[#This Row],[Status]]="En cours", TODAY()&gt;WORKDAY.INTL(TableauTaches[[#This Row],[Date de début]], TableauTaches[[#This Row],[Durée estimée]], 1)),
  NETWORKDAYS.INTL(WORKDAY.INTL(TableauTaches[[#This Row],[Date de début]], TableauTaches[[#This Row],[Durée estimée]], 1), TODAY())-1, "")</f>
        <v/>
      </c>
      <c r="J3" s="6">
        <f ca="1">IF(TableauTaches[[#This Row],[Status]]="Terminé", 1,
  IF(TableauTaches[[#This Row],[Status]]="Annulé", "Annulé",
  IF(TableauTaches[[#This Row],[Status]]="Révisé", "Révisé",
  IF(TableauTaches[[#This Row],[Status]]="En attente", "En attente",
  IF(TableauTaches[[#This Row],[Status]]="Planifié", 0,
  IF(TableauTaches[[#This Row],[Status]]="En cours",
  MIN(NETWORKDAYS.INTL(TableauTaches[[#This Row],[Date de début]], TODAY(), 1) / TableauTaches[[#This Row],[Durée estimée]], 1),
  "N/A"))))))</f>
        <v>1</v>
      </c>
    </row>
    <row r="4" spans="1:10" x14ac:dyDescent="0.3">
      <c r="A4" t="s">
        <v>14</v>
      </c>
      <c r="B4" t="s">
        <v>12</v>
      </c>
      <c r="C4" s="1">
        <v>45257</v>
      </c>
      <c r="D4">
        <v>5</v>
      </c>
      <c r="E4" s="1">
        <f>WORKDAY.INTL(TableauTaches[[#This Row],[Date de début]], TableauTaches[[#This Row],[Durée estimée]], 1)</f>
        <v>45264</v>
      </c>
      <c r="F4" s="4">
        <f ca="1">IF(TableauTaches[[#This Row],[Status]]="Terminé", NETWORKDAYS.INTL(TableauTaches[[#This Row],[Date de début]], TableauTaches[[#This Row],[Date de fin réelle]], 1),
  IF(OR(TableauTaches[[#This Row],[Status]]="En cours", TableauTaches[[#This Row],[Status]]="En attente"),
  NETWORKDAYS.INTL(TableauTaches[[#This Row],[Date de début]], TODAY(), 1), ""))</f>
        <v>6</v>
      </c>
      <c r="G4" t="s">
        <v>13</v>
      </c>
      <c r="H4" s="1">
        <v>45264</v>
      </c>
      <c r="I4" s="5" t="str">
        <f ca="1">IF(AND(TableauTaches[[#This Row],[Status]]="En cours", TODAY()&gt;WORKDAY.INTL(TableauTaches[[#This Row],[Date de début]], TableauTaches[[#This Row],[Durée estimée]], 1)),
  NETWORKDAYS.INTL(WORKDAY.INTL(TableauTaches[[#This Row],[Date de début]], TableauTaches[[#This Row],[Durée estimée]], 1), TODAY())-1, "")</f>
        <v/>
      </c>
      <c r="J4" s="6">
        <f ca="1">IF(TableauTaches[[#This Row],[Status]]="Terminé", 1,
  IF(TableauTaches[[#This Row],[Status]]="Annulé", "Annulé",
  IF(TableauTaches[[#This Row],[Status]]="Révisé", "Révisé",
  IF(TableauTaches[[#This Row],[Status]]="En attente", "En attente",
  IF(TableauTaches[[#This Row],[Status]]="Planifié", 0,
  IF(TableauTaches[[#This Row],[Status]]="En cours",
  MIN(NETWORKDAYS.INTL(TableauTaches[[#This Row],[Date de début]], TODAY(), 1) / TableauTaches[[#This Row],[Durée estimée]], 1),
  "N/A"))))))</f>
        <v>1</v>
      </c>
    </row>
    <row r="5" spans="1:10" x14ac:dyDescent="0.3">
      <c r="A5" t="s">
        <v>15</v>
      </c>
      <c r="B5" t="s">
        <v>12</v>
      </c>
      <c r="C5" s="1">
        <v>45169</v>
      </c>
      <c r="D5">
        <v>80</v>
      </c>
      <c r="E5" s="1">
        <f>WORKDAY.INTL(TableauTaches[[#This Row],[Date de début]], TableauTaches[[#This Row],[Durée estimée]], 1)</f>
        <v>45281</v>
      </c>
      <c r="F5" s="4">
        <f ca="1">IF(TableauTaches[[#This Row],[Status]]="Terminé", NETWORKDAYS.INTL(TableauTaches[[#This Row],[Date de début]], TableauTaches[[#This Row],[Date de fin réelle]], 1),
  IF(OR(TableauTaches[[#This Row],[Status]]="En cours", TableauTaches[[#This Row],[Status]]="En attente"),
  NETWORKDAYS.INTL(TableauTaches[[#This Row],[Date de début]], TODAY(), 1), ""))</f>
        <v>91</v>
      </c>
      <c r="G5" t="s">
        <v>16</v>
      </c>
      <c r="H5" s="1">
        <v>45291</v>
      </c>
      <c r="I5" s="5">
        <f ca="1">IF(AND(TableauTaches[[#This Row],[Status]]="En cours", TODAY()&gt;WORKDAY.INTL(TableauTaches[[#This Row],[Date de début]], TableauTaches[[#This Row],[Durée estimée]], 1)),
  NETWORKDAYS.INTL(WORKDAY.INTL(TableauTaches[[#This Row],[Date de début]], TableauTaches[[#This Row],[Durée estimée]], 1), TODAY())-1, "")</f>
        <v>10</v>
      </c>
      <c r="J5" s="6">
        <f ca="1">IF(TableauTaches[[#This Row],[Status]]="Terminé", 1,
  IF(TableauTaches[[#This Row],[Status]]="Annulé", "Annulé",
  IF(TableauTaches[[#This Row],[Status]]="Révisé", "Révisé",
  IF(TableauTaches[[#This Row],[Status]]="En attente", "En attente",
  IF(TableauTaches[[#This Row],[Status]]="Planifié", 0,
  IF(TableauTaches[[#This Row],[Status]]="En cours",
  MIN(NETWORKDAYS.INTL(TableauTaches[[#This Row],[Date de début]], TODAY(), 1) / TableauTaches[[#This Row],[Durée estimée]], 1),
  "N/A"))))))</f>
        <v>1</v>
      </c>
    </row>
    <row r="6" spans="1:10" x14ac:dyDescent="0.3">
      <c r="A6" t="s">
        <v>17</v>
      </c>
      <c r="B6" t="s">
        <v>12</v>
      </c>
      <c r="C6" s="1">
        <v>45169</v>
      </c>
      <c r="D6">
        <v>80</v>
      </c>
      <c r="E6" s="1">
        <f>WORKDAY.INTL(TableauTaches[[#This Row],[Date de début]], TableauTaches[[#This Row],[Durée estimée]], 1)</f>
        <v>45281</v>
      </c>
      <c r="F6" s="4">
        <f ca="1">IF(TableauTaches[[#This Row],[Status]]="Terminé", NETWORKDAYS.INTL(TableauTaches[[#This Row],[Date de début]], TableauTaches[[#This Row],[Date de fin réelle]], 1),
  IF(OR(TableauTaches[[#This Row],[Status]]="En cours", TableauTaches[[#This Row],[Status]]="En attente"),
  NETWORKDAYS.INTL(TableauTaches[[#This Row],[Date de début]], TODAY(), 1), ""))</f>
        <v>91</v>
      </c>
      <c r="G6" t="s">
        <v>16</v>
      </c>
      <c r="I6" s="5">
        <f ca="1">IF(AND(TableauTaches[[#This Row],[Status]]="En cours", TODAY()&gt;WORKDAY.INTL(TableauTaches[[#This Row],[Date de début]], TableauTaches[[#This Row],[Durée estimée]], 1)),
  NETWORKDAYS.INTL(WORKDAY.INTL(TableauTaches[[#This Row],[Date de début]], TableauTaches[[#This Row],[Durée estimée]], 1), TODAY())-1, "")</f>
        <v>10</v>
      </c>
      <c r="J6" s="6">
        <f ca="1">IF(TableauTaches[[#This Row],[Status]]="Terminé", 1,
  IF(TableauTaches[[#This Row],[Status]]="Annulé", "Annulé",
  IF(TableauTaches[[#This Row],[Status]]="Révisé", "Révisé",
  IF(TableauTaches[[#This Row],[Status]]="En attente", "En attente",
  IF(TableauTaches[[#This Row],[Status]]="Planifié", 0,
  IF(TableauTaches[[#This Row],[Status]]="En cours",
  MIN(NETWORKDAYS.INTL(TableauTaches[[#This Row],[Date de début]], TODAY(), 1) / TableauTaches[[#This Row],[Durée estimée]], 1),
  "N/A"))))))</f>
        <v>1</v>
      </c>
    </row>
    <row r="7" spans="1:10" x14ac:dyDescent="0.3">
      <c r="A7" t="s">
        <v>18</v>
      </c>
      <c r="B7" t="s">
        <v>12</v>
      </c>
      <c r="C7" s="1">
        <v>45301</v>
      </c>
      <c r="D7">
        <v>5</v>
      </c>
      <c r="E7" s="1">
        <f>WORKDAY.INTL(TableauTaches[[#This Row],[Date de début]], TableauTaches[[#This Row],[Durée estimée]], 1)</f>
        <v>45308</v>
      </c>
      <c r="F7" s="4" t="str">
        <f ca="1">IF(TableauTaches[[#This Row],[Status]]="Terminé", NETWORKDAYS.INTL(TableauTaches[[#This Row],[Date de début]], TableauTaches[[#This Row],[Date de fin réelle]], 1),
  IF(OR(TableauTaches[[#This Row],[Status]]="En cours", TableauTaches[[#This Row],[Status]]="En attente"),
  NETWORKDAYS.INTL(TableauTaches[[#This Row],[Date de début]], TODAY(), 1), ""))</f>
        <v/>
      </c>
      <c r="G7" t="s">
        <v>19</v>
      </c>
      <c r="I7" s="5" t="str">
        <f ca="1">IF(AND(TableauTaches[[#This Row],[Status]]="En cours", TODAY()&gt;WORKDAY.INTL(TableauTaches[[#This Row],[Date de début]], TableauTaches[[#This Row],[Durée estimée]], 1)),
  NETWORKDAYS.INTL(WORKDAY.INTL(TableauTaches[[#This Row],[Date de début]], TableauTaches[[#This Row],[Durée estimée]], 1), TODAY())-1, "")</f>
        <v/>
      </c>
      <c r="J7" s="6">
        <f ca="1">IF(TableauTaches[[#This Row],[Status]]="Terminé", 1,
  IF(TableauTaches[[#This Row],[Status]]="Annulé", "Annulé",
  IF(TableauTaches[[#This Row],[Status]]="Révisé", "Révisé",
  IF(TableauTaches[[#This Row],[Status]]="En attente", "En attente",
  IF(TableauTaches[[#This Row],[Status]]="Planifié", 0,
  IF(TableauTaches[[#This Row],[Status]]="En cours",
  MIN(NETWORKDAYS.INTL(TableauTaches[[#This Row],[Date de début]], TODAY(), 1) / TableauTaches[[#This Row],[Durée estimée]], 1),
  "N/A"))))))</f>
        <v>0</v>
      </c>
    </row>
    <row r="8" spans="1:10" x14ac:dyDescent="0.3">
      <c r="A8" t="s">
        <v>20</v>
      </c>
      <c r="B8" t="s">
        <v>12</v>
      </c>
      <c r="C8" s="1">
        <v>45316</v>
      </c>
      <c r="D8">
        <v>5</v>
      </c>
      <c r="E8" s="1">
        <f>WORKDAY.INTL(TableauTaches[[#This Row],[Date de début]], TableauTaches[[#This Row],[Durée estimée]], 1)</f>
        <v>45323</v>
      </c>
      <c r="F8" s="4" t="str">
        <f ca="1">IF(TableauTaches[[#This Row],[Status]]="Terminé", NETWORKDAYS.INTL(TableauTaches[[#This Row],[Date de début]], TableauTaches[[#This Row],[Date de fin réelle]], 1),
  IF(OR(TableauTaches[[#This Row],[Status]]="En cours", TableauTaches[[#This Row],[Status]]="En attente"),
  NETWORKDAYS.INTL(TableauTaches[[#This Row],[Date de début]], TODAY(), 1), ""))</f>
        <v/>
      </c>
      <c r="G8" t="s">
        <v>19</v>
      </c>
      <c r="I8" s="5" t="str">
        <f ca="1">IF(AND(TableauTaches[[#This Row],[Status]]="En cours", TODAY()&gt;WORKDAY.INTL(TableauTaches[[#This Row],[Date de début]], TableauTaches[[#This Row],[Durée estimée]], 1)),
  NETWORKDAYS.INTL(WORKDAY.INTL(TableauTaches[[#This Row],[Date de début]], TableauTaches[[#This Row],[Durée estimée]], 1), TODAY())-1, "")</f>
        <v/>
      </c>
      <c r="J8" s="6">
        <f ca="1">IF(TableauTaches[[#This Row],[Status]]="Terminé", 1,
  IF(TableauTaches[[#This Row],[Status]]="Annulé", "Annulé",
  IF(TableauTaches[[#This Row],[Status]]="Révisé", "Révisé",
  IF(TableauTaches[[#This Row],[Status]]="En attente", "En attente",
  IF(TableauTaches[[#This Row],[Status]]="Planifié", 0,
  IF(TableauTaches[[#This Row],[Status]]="En cours",
  MIN(NETWORKDAYS.INTL(TableauTaches[[#This Row],[Date de début]], TODAY(), 1) / TableauTaches[[#This Row],[Durée estimée]], 1),
  "N/A"))))))</f>
        <v>0</v>
      </c>
    </row>
    <row r="9" spans="1:10" x14ac:dyDescent="0.3">
      <c r="A9" t="s">
        <v>21</v>
      </c>
      <c r="B9" t="s">
        <v>12</v>
      </c>
      <c r="C9" s="1">
        <v>45316</v>
      </c>
      <c r="D9">
        <v>5</v>
      </c>
      <c r="E9" s="1">
        <f>WORKDAY.INTL(TableauTaches[[#This Row],[Date de début]], TableauTaches[[#This Row],[Durée estimée]], 1)</f>
        <v>45323</v>
      </c>
      <c r="F9" s="4" t="str">
        <f ca="1">IF(TableauTaches[[#This Row],[Status]]="Terminé", NETWORKDAYS.INTL(TableauTaches[[#This Row],[Date de début]], TableauTaches[[#This Row],[Date de fin réelle]], 1),
  IF(OR(TableauTaches[[#This Row],[Status]]="En cours", TableauTaches[[#This Row],[Status]]="En attente"),
  NETWORKDAYS.INTL(TableauTaches[[#This Row],[Date de début]], TODAY(), 1), ""))</f>
        <v/>
      </c>
      <c r="G9" t="s">
        <v>19</v>
      </c>
      <c r="I9" s="5" t="str">
        <f ca="1">IF(AND(TableauTaches[[#This Row],[Status]]="En cours", TODAY()&gt;WORKDAY.INTL(TableauTaches[[#This Row],[Date de début]], TableauTaches[[#This Row],[Durée estimée]], 1)),
  NETWORKDAYS.INTL(WORKDAY.INTL(TableauTaches[[#This Row],[Date de début]], TableauTaches[[#This Row],[Durée estimée]], 1), TODAY())-1, "")</f>
        <v/>
      </c>
      <c r="J9" s="6">
        <f ca="1">IF(TableauTaches[[#This Row],[Status]]="Terminé", 1,
  IF(TableauTaches[[#This Row],[Status]]="Annulé", "Annulé",
  IF(TableauTaches[[#This Row],[Status]]="Révisé", "Révisé",
  IF(TableauTaches[[#This Row],[Status]]="En attente", "En attente",
  IF(TableauTaches[[#This Row],[Status]]="Planifié", 0,
  IF(TableauTaches[[#This Row],[Status]]="En cours",
  MIN(NETWORKDAYS.INTL(TableauTaches[[#This Row],[Date de début]], TODAY(), 1) / TableauTaches[[#This Row],[Durée estimée]], 1),
  "N/A"))))))</f>
        <v>0</v>
      </c>
    </row>
    <row r="10" spans="1:10" x14ac:dyDescent="0.3">
      <c r="A10" t="s">
        <v>22</v>
      </c>
      <c r="B10" t="s">
        <v>12</v>
      </c>
      <c r="C10" s="1">
        <v>45337</v>
      </c>
      <c r="D10">
        <v>5</v>
      </c>
      <c r="E10" s="1">
        <f>WORKDAY.INTL(TableauTaches[[#This Row],[Date de début]], TableauTaches[[#This Row],[Durée estimée]], 1)</f>
        <v>45344</v>
      </c>
      <c r="F10" s="4" t="str">
        <f ca="1">IF(TableauTaches[[#This Row],[Status]]="Terminé", NETWORKDAYS.INTL(TableauTaches[[#This Row],[Date de début]], TableauTaches[[#This Row],[Date de fin réelle]], 1),
  IF(OR(TableauTaches[[#This Row],[Status]]="En cours", TableauTaches[[#This Row],[Status]]="En attente"),
  NETWORKDAYS.INTL(TableauTaches[[#This Row],[Date de début]], TODAY(), 1), ""))</f>
        <v/>
      </c>
      <c r="G10" t="s">
        <v>19</v>
      </c>
      <c r="I10" s="5" t="str">
        <f ca="1">IF(AND(TableauTaches[[#This Row],[Status]]="En cours", TODAY()&gt;WORKDAY.INTL(TableauTaches[[#This Row],[Date de début]], TableauTaches[[#This Row],[Durée estimée]], 1)),
  NETWORKDAYS.INTL(WORKDAY.INTL(TableauTaches[[#This Row],[Date de début]], TableauTaches[[#This Row],[Durée estimée]], 1), TODAY())-1, "")</f>
        <v/>
      </c>
      <c r="J10" s="6">
        <f ca="1">IF(TableauTaches[[#This Row],[Status]]="Terminé", 1,
  IF(TableauTaches[[#This Row],[Status]]="Annulé", "Annulé",
  IF(TableauTaches[[#This Row],[Status]]="Révisé", "Révisé",
  IF(TableauTaches[[#This Row],[Status]]="En attente", "En attente",
  IF(TableauTaches[[#This Row],[Status]]="Planifié", 0,
  IF(TableauTaches[[#This Row],[Status]]="En cours",
  MIN(NETWORKDAYS.INTL(TableauTaches[[#This Row],[Date de début]], TODAY(), 1) / TableauTaches[[#This Row],[Durée estimée]], 1),
  "N/A"))))))</f>
        <v>0</v>
      </c>
    </row>
    <row r="11" spans="1:10" x14ac:dyDescent="0.3">
      <c r="A11" s="7" t="s">
        <v>23</v>
      </c>
      <c r="B11" t="s">
        <v>12</v>
      </c>
      <c r="C11" s="1">
        <v>45169</v>
      </c>
      <c r="D11">
        <v>151</v>
      </c>
      <c r="E11" s="1">
        <f>WORKDAY.INTL(TableauTaches[[#This Row],[Date de début]], TableauTaches[[#This Row],[Durée estimée]], 1)</f>
        <v>45380</v>
      </c>
      <c r="F11" s="4">
        <f ca="1">IF(TableauTaches[[#This Row],[Status]]="Terminé", NETWORKDAYS.INTL(TableauTaches[[#This Row],[Date de début]], TableauTaches[[#This Row],[Date de fin réelle]], 1),
  IF(OR(TableauTaches[[#This Row],[Status]]="En cours", TableauTaches[[#This Row],[Status]]="En attente"),
  NETWORKDAYS.INTL(TableauTaches[[#This Row],[Date de début]], TODAY(), 1), ""))</f>
        <v>91</v>
      </c>
      <c r="G11" t="s">
        <v>16</v>
      </c>
      <c r="I11" s="5" t="str">
        <f ca="1">IF(AND(TableauTaches[[#This Row],[Status]]="En cours", TODAY()&gt;WORKDAY.INTL(TableauTaches[[#This Row],[Date de début]], TableauTaches[[#This Row],[Durée estimée]], 1)),
  NETWORKDAYS.INTL(WORKDAY.INTL(TableauTaches[[#This Row],[Date de début]], TableauTaches[[#This Row],[Durée estimée]], 1), TODAY())-1, "")</f>
        <v/>
      </c>
      <c r="J11" s="6">
        <f ca="1">IF(TableauTaches[[#This Row],[Status]]="Terminé", 1,
  IF(TableauTaches[[#This Row],[Status]]="Annulé", "Annulé",
  IF(TableauTaches[[#This Row],[Status]]="Révisé", "Révisé",
  IF(TableauTaches[[#This Row],[Status]]="En attente", "En attente",
  IF(TableauTaches[[#This Row],[Status]]="Planifié", 0,
  IF(TableauTaches[[#This Row],[Status]]="En cours",
  MIN(NETWORKDAYS.INTL(TableauTaches[[#This Row],[Date de début]], TODAY(), 1) / TableauTaches[[#This Row],[Durée estimée]], 1),
  "N/A"))))))</f>
        <v>0.60264900662251653</v>
      </c>
    </row>
    <row r="12" spans="1:10" x14ac:dyDescent="0.3">
      <c r="A12" t="s">
        <v>24</v>
      </c>
      <c r="B12" t="s">
        <v>12</v>
      </c>
      <c r="C12" s="1">
        <v>45505</v>
      </c>
      <c r="D12">
        <v>5</v>
      </c>
      <c r="E12" s="1">
        <f>WORKDAY.INTL(TableauTaches[[#This Row],[Date de début]], TableauTaches[[#This Row],[Durée estimée]], 1)</f>
        <v>45512</v>
      </c>
      <c r="F12" s="4" t="str">
        <f ca="1">IF(TableauTaches[[#This Row],[Status]]="Terminé", NETWORKDAYS.INTL(TableauTaches[[#This Row],[Date de début]], TableauTaches[[#This Row],[Date de fin réelle]], 1),
  IF(OR(TableauTaches[[#This Row],[Status]]="En cours", TableauTaches[[#This Row],[Status]]="En attente"),
  NETWORKDAYS.INTL(TableauTaches[[#This Row],[Date de début]], TODAY(), 1), ""))</f>
        <v/>
      </c>
      <c r="G12" t="s">
        <v>19</v>
      </c>
      <c r="I12" s="5" t="str">
        <f ca="1">IF(AND(TableauTaches[[#This Row],[Status]]="En cours", TODAY()&gt;WORKDAY.INTL(TableauTaches[[#This Row],[Date de début]], TableauTaches[[#This Row],[Durée estimée]], 1)),
  NETWORKDAYS.INTL(WORKDAY.INTL(TableauTaches[[#This Row],[Date de début]], TableauTaches[[#This Row],[Durée estimée]], 1), TODAY())-1, "")</f>
        <v/>
      </c>
      <c r="J12" s="6">
        <f ca="1">IF(TableauTaches[[#This Row],[Status]]="Terminé", 1,
  IF(TableauTaches[[#This Row],[Status]]="Annulé", "Annulé",
  IF(TableauTaches[[#This Row],[Status]]="Révisé", "Révisé",
  IF(TableauTaches[[#This Row],[Status]]="En attente", "En attente",
  IF(TableauTaches[[#This Row],[Status]]="Planifié", 0,
  IF(TableauTaches[[#This Row],[Status]]="En cours",
  MIN(NETWORKDAYS.INTL(TableauTaches[[#This Row],[Date de début]], TODAY(), 1) / TableauTaches[[#This Row],[Durée estimée]], 1),
  "N/A"))))))</f>
        <v>0</v>
      </c>
    </row>
    <row r="13" spans="1:10" x14ac:dyDescent="0.3">
      <c r="A13" t="s">
        <v>25</v>
      </c>
      <c r="B13" t="s">
        <v>12</v>
      </c>
      <c r="C13" s="1">
        <v>45583</v>
      </c>
      <c r="D13">
        <v>5</v>
      </c>
      <c r="E13" s="1">
        <f>WORKDAY.INTL(TableauTaches[[#This Row],[Date de début]], TableauTaches[[#This Row],[Durée estimée]], 1)</f>
        <v>45590</v>
      </c>
      <c r="F13" s="4" t="str">
        <f ca="1">IF(TableauTaches[[#This Row],[Status]]="Terminé", NETWORKDAYS.INTL(TableauTaches[[#This Row],[Date de début]], TableauTaches[[#This Row],[Date de fin réelle]], 1),
  IF(OR(TableauTaches[[#This Row],[Status]]="En cours", TableauTaches[[#This Row],[Status]]="En attente"),
  NETWORKDAYS.INTL(TableauTaches[[#This Row],[Date de début]], TODAY(), 1), ""))</f>
        <v/>
      </c>
      <c r="G13" t="s">
        <v>19</v>
      </c>
      <c r="I13" s="5" t="str">
        <f ca="1">IF(AND(TableauTaches[[#This Row],[Status]]="En cours", TODAY()&gt;WORKDAY.INTL(TableauTaches[[#This Row],[Date de début]], TableauTaches[[#This Row],[Durée estimée]], 1)),
  NETWORKDAYS.INTL(WORKDAY.INTL(TableauTaches[[#This Row],[Date de début]], TableauTaches[[#This Row],[Durée estimée]], 1), TODAY())-1, "")</f>
        <v/>
      </c>
      <c r="J13" s="6">
        <f ca="1">IF(TableauTaches[[#This Row],[Status]]="Terminé", 1,
  IF(TableauTaches[[#This Row],[Status]]="Annulé", "Annulé",
  IF(TableauTaches[[#This Row],[Status]]="Révisé", "Révisé",
  IF(TableauTaches[[#This Row],[Status]]="En attente", "En attente",
  IF(TableauTaches[[#This Row],[Status]]="Planifié", 0,
  IF(TableauTaches[[#This Row],[Status]]="En cours",
  MIN(NETWORKDAYS.INTL(TableauTaches[[#This Row],[Date de début]], TODAY(), 1) / TableauTaches[[#This Row],[Durée estimée]], 1),
  "N/A"))))))</f>
        <v>0</v>
      </c>
    </row>
    <row r="14" spans="1:10" x14ac:dyDescent="0.3">
      <c r="A14" s="7" t="s">
        <v>26</v>
      </c>
      <c r="B14" t="s">
        <v>12</v>
      </c>
      <c r="C14" s="1">
        <v>45365</v>
      </c>
      <c r="D14">
        <v>71</v>
      </c>
      <c r="E14" s="1">
        <f>WORKDAY.INTL(TableauTaches[[#This Row],[Date de début]], TableauTaches[[#This Row],[Durée estimée]], 1)</f>
        <v>45464</v>
      </c>
      <c r="F14" s="4" t="str">
        <f ca="1">IF(TableauTaches[[#This Row],[Status]]="Terminé", NETWORKDAYS.INTL(TableauTaches[[#This Row],[Date de début]], TableauTaches[[#This Row],[Date de fin réelle]], 1),
  IF(OR(TableauTaches[[#This Row],[Status]]="En cours", TableauTaches[[#This Row],[Status]]="En attente"),
  NETWORKDAYS.INTL(TableauTaches[[#This Row],[Date de début]], TODAY(), 1), ""))</f>
        <v/>
      </c>
      <c r="G14" t="s">
        <v>19</v>
      </c>
      <c r="I14" s="5" t="str">
        <f ca="1">IF(AND(TableauTaches[[#This Row],[Status]]="En cours", TODAY()&gt;WORKDAY.INTL(TableauTaches[[#This Row],[Date de début]], TableauTaches[[#This Row],[Durée estimée]], 1)),
  NETWORKDAYS.INTL(WORKDAY.INTL(TableauTaches[[#This Row],[Date de début]], TableauTaches[[#This Row],[Durée estimée]], 1), TODAY())-1, "")</f>
        <v/>
      </c>
      <c r="J14" s="6">
        <f ca="1">IF(TableauTaches[[#This Row],[Status]]="Terminé", 1,
  IF(TableauTaches[[#This Row],[Status]]="Annulé", "Annulé",
  IF(TableauTaches[[#This Row],[Status]]="Révisé", "Révisé",
  IF(TableauTaches[[#This Row],[Status]]="En attente", "En attente",
  IF(TableauTaches[[#This Row],[Status]]="Planifié", 0,
  IF(TableauTaches[[#This Row],[Status]]="En cours",
  MIN(NETWORKDAYS.INTL(TableauTaches[[#This Row],[Date de début]], TODAY(), 1) / TableauTaches[[#This Row],[Durée estimée]], 1),
  "N/A"))))))</f>
        <v>0</v>
      </c>
    </row>
    <row r="15" spans="1:10" x14ac:dyDescent="0.3">
      <c r="A15" t="s">
        <v>27</v>
      </c>
      <c r="B15" t="s">
        <v>12</v>
      </c>
      <c r="C15" s="1">
        <v>45637</v>
      </c>
      <c r="D15">
        <v>5</v>
      </c>
      <c r="E15" s="1">
        <f>WORKDAY.INTL(TableauTaches[[#This Row],[Date de début]], TableauTaches[[#This Row],[Durée estimée]], 1)</f>
        <v>45644</v>
      </c>
      <c r="F15" s="4" t="str">
        <f ca="1">IF(TableauTaches[[#This Row],[Status]]="Terminé", NETWORKDAYS.INTL(TableauTaches[[#This Row],[Date de début]], TableauTaches[[#This Row],[Date de fin réelle]], 1),
  IF(OR(TableauTaches[[#This Row],[Status]]="En cours", TableauTaches[[#This Row],[Status]]="En attente"),
  NETWORKDAYS.INTL(TableauTaches[[#This Row],[Date de début]], TODAY(), 1), ""))</f>
        <v/>
      </c>
      <c r="G15" t="s">
        <v>19</v>
      </c>
      <c r="I15" s="5" t="str">
        <f ca="1">IF(AND(TableauTaches[[#This Row],[Status]]="En cours", TODAY()&gt;WORKDAY.INTL(TableauTaches[[#This Row],[Date de début]], TableauTaches[[#This Row],[Durée estimée]], 1)),
  NETWORKDAYS.INTL(WORKDAY.INTL(TableauTaches[[#This Row],[Date de début]], TableauTaches[[#This Row],[Durée estimée]], 1), TODAY())-1, "")</f>
        <v/>
      </c>
      <c r="J15" s="6">
        <f ca="1">IF(TableauTaches[[#This Row],[Status]]="Terminé", 1,
  IF(TableauTaches[[#This Row],[Status]]="Annulé", "Annulé",
  IF(TableauTaches[[#This Row],[Status]]="Révisé", "Révisé",
  IF(TableauTaches[[#This Row],[Status]]="En attente", "En attente",
  IF(TableauTaches[[#This Row],[Status]]="Planifié", 0,
  IF(TableauTaches[[#This Row],[Status]]="En cours",
  MIN(NETWORKDAYS.INTL(TableauTaches[[#This Row],[Date de début]], TODAY(), 1) / TableauTaches[[#This Row],[Durée estimée]], 1),
  "N/A"))))))</f>
        <v>0</v>
      </c>
    </row>
    <row r="18" spans="3:3" x14ac:dyDescent="0.3">
      <c r="C18" s="8" cm="1">
        <f t="array" aca="1" ref="C18" ca="1" xml:space="preserve"> (SUMPRODUCT((TableauTaches[Status]="Terminé") * TableauTaches[Durée estimée] * (TableauTaches[Avancement]/100))
+ SUMPRODUCT((TableauTaches[Status]="En cours") * TableauTaches[Durée estimée] * (MIN(TableauTaches[Avancement]/100, 1))))
/ SUMIF(TableauTaches[Status], "&lt;&gt;Planifié", TableauTaches[Durée estimée])*100</f>
        <v>3.4161490683229809E-2</v>
      </c>
    </row>
    <row r="19" spans="3:3" x14ac:dyDescent="0.3">
      <c r="C19" s="8" cm="1">
        <f t="array" aca="1" ref="C19" ca="1" xml:space="preserve"> (SUMPRODUCT((TableauTaches[Status]="Terminé") * (TableauTaches[Durée estimée]) * (TableauTaches[Avancement])) + SUMPRODUCT((TableauTaches[Status]="En cours") * (TableauTaches[Durée estimée]) * (MIN(TableauTaches[Avancement], 1)))) / SUM(TableauTaches[Durée estimée])</f>
        <v>2.5700934579439252E-2</v>
      </c>
    </row>
  </sheetData>
  <conditionalFormatting sqref="J3:J15">
    <cfRule type="cellIs" dxfId="1" priority="2" operator="greaterThan">
      <formula>0.8</formula>
    </cfRule>
  </conditionalFormatting>
  <conditionalFormatting sqref="A3:J15">
    <cfRule type="expression" dxfId="0" priority="1">
      <formula>ROW()=CELL("ligne")</formula>
    </cfRule>
  </conditionalFormatting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Tâches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JAMET</dc:creator>
  <cp:lastModifiedBy>Nicolas JAMET</cp:lastModifiedBy>
  <dcterms:created xsi:type="dcterms:W3CDTF">2024-01-04T14:30:15Z</dcterms:created>
  <dcterms:modified xsi:type="dcterms:W3CDTF">2024-01-04T14:36:35Z</dcterms:modified>
</cp:coreProperties>
</file>