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6385C3D8-708A-4E46-8595-DC3F3D8AD920}" xr6:coauthVersionLast="47" xr6:coauthVersionMax="47" xr10:uidLastSave="{00000000-0000-0000-0000-000000000000}"/>
  <bookViews>
    <workbookView xWindow="30" yWindow="30" windowWidth="28770" windowHeight="15450" firstSheet="2" activeTab="2" xr2:uid="{00000000-000D-0000-FFFF-FFFF00000000}"/>
  </bookViews>
  <sheets>
    <sheet name="07-2024" sheetId="2" state="hidden" r:id="rId1"/>
    <sheet name="08-2024" sheetId="3" state="hidden" r:id="rId2"/>
    <sheet name="TCD1" sheetId="6" r:id="rId3"/>
    <sheet name="STATS 2024" sheetId="4" r:id="rId4"/>
  </sheets>
  <definedNames>
    <definedName name="_xlnm._FilterDatabase" localSheetId="0" hidden="1">'07-2024'!$A$4:$D$35</definedName>
    <definedName name="_xlnm._FilterDatabase" localSheetId="1" hidden="1">'08-2024'!$A$4:$D$35</definedName>
    <definedName name="VILLE">#REF!</definedName>
  </definedNames>
  <calcPr calcId="191029"/>
  <pivotCaches>
    <pivotCache cacheId="3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F6" i="4" s="1"/>
  <c r="E7" i="4"/>
  <c r="F7" i="4" s="1"/>
  <c r="E8" i="4"/>
  <c r="F8" i="4" s="1"/>
  <c r="E9" i="4"/>
  <c r="F9" i="4" s="1"/>
  <c r="E10" i="4"/>
  <c r="F10" i="4" s="1"/>
  <c r="E11" i="4"/>
  <c r="F11" i="4" s="1"/>
  <c r="E12" i="4"/>
  <c r="F12" i="4" s="1"/>
  <c r="E13" i="4"/>
  <c r="F13" i="4" s="1"/>
  <c r="E14" i="4"/>
  <c r="F14" i="4" s="1"/>
  <c r="E15" i="4"/>
  <c r="F15" i="4" s="1"/>
  <c r="E16" i="4"/>
  <c r="F16" i="4" s="1"/>
  <c r="E17" i="4"/>
  <c r="F17" i="4" s="1"/>
  <c r="E18" i="4"/>
  <c r="F18" i="4" s="1"/>
  <c r="E19" i="4"/>
  <c r="F19" i="4" s="1"/>
  <c r="E20" i="4"/>
  <c r="F20" i="4" s="1"/>
  <c r="E21" i="4"/>
  <c r="F21" i="4" s="1"/>
  <c r="E22" i="4"/>
  <c r="F22" i="4" s="1"/>
  <c r="E23" i="4"/>
  <c r="F23" i="4" s="1"/>
  <c r="E24" i="4"/>
  <c r="F24" i="4" s="1"/>
  <c r="E25" i="4"/>
  <c r="F25" i="4" s="1"/>
  <c r="E26" i="4"/>
  <c r="F26" i="4" s="1"/>
  <c r="E27" i="4"/>
  <c r="F27" i="4" s="1"/>
  <c r="E28" i="4"/>
  <c r="F28" i="4" s="1"/>
  <c r="E29" i="4"/>
  <c r="F29" i="4" s="1"/>
  <c r="E30" i="4"/>
  <c r="F30" i="4" s="1"/>
  <c r="E31" i="4"/>
  <c r="F31" i="4" s="1"/>
  <c r="E32" i="4"/>
  <c r="F32" i="4" s="1"/>
  <c r="E33" i="4"/>
  <c r="F33" i="4" s="1"/>
  <c r="E34" i="4"/>
  <c r="F34" i="4" s="1"/>
  <c r="E35" i="4"/>
  <c r="F35" i="4" s="1"/>
  <c r="E36" i="4"/>
  <c r="F36" i="4" s="1"/>
  <c r="E37" i="4"/>
  <c r="F37" i="4" s="1"/>
  <c r="E38" i="4"/>
  <c r="F38" i="4" s="1"/>
  <c r="E39" i="4"/>
  <c r="F39" i="4" s="1"/>
  <c r="E40" i="4"/>
  <c r="F40" i="4" s="1"/>
  <c r="E41" i="4"/>
  <c r="F41" i="4" s="1"/>
  <c r="E42" i="4"/>
  <c r="F42" i="4" s="1"/>
  <c r="E43" i="4"/>
  <c r="F43" i="4" s="1"/>
  <c r="E44" i="4"/>
  <c r="F44" i="4" s="1"/>
  <c r="E45" i="4"/>
  <c r="F45" i="4" s="1"/>
  <c r="E46" i="4"/>
  <c r="F46" i="4" s="1"/>
  <c r="E47" i="4"/>
  <c r="F47" i="4" s="1"/>
  <c r="E48" i="4"/>
  <c r="F48" i="4" s="1"/>
  <c r="E49" i="4"/>
  <c r="F49" i="4" s="1"/>
  <c r="E50" i="4"/>
  <c r="F50" i="4" s="1"/>
  <c r="E51" i="4"/>
  <c r="F51" i="4" s="1"/>
  <c r="E52" i="4"/>
  <c r="F52" i="4" s="1"/>
  <c r="E53" i="4"/>
  <c r="F53" i="4" s="1"/>
  <c r="E54" i="4"/>
  <c r="F54" i="4" s="1"/>
  <c r="E55" i="4"/>
  <c r="F55" i="4" s="1"/>
  <c r="E56" i="4"/>
  <c r="F56" i="4" s="1"/>
  <c r="E57" i="4"/>
  <c r="F57" i="4" s="1"/>
  <c r="E58" i="4"/>
  <c r="F58" i="4" s="1"/>
  <c r="E59" i="4"/>
  <c r="F59" i="4" s="1"/>
  <c r="E60" i="4"/>
  <c r="F60" i="4" s="1"/>
  <c r="E61" i="4"/>
  <c r="F61" i="4" s="1"/>
  <c r="E62" i="4"/>
  <c r="F62" i="4" s="1"/>
  <c r="E63" i="4"/>
  <c r="F63" i="4" s="1"/>
  <c r="E64" i="4"/>
  <c r="F64" i="4" s="1"/>
  <c r="E65" i="4"/>
  <c r="F65" i="4" s="1"/>
  <c r="F3" i="4"/>
  <c r="B60" i="4"/>
  <c r="B61" i="4" s="1"/>
  <c r="B62" i="4" s="1"/>
  <c r="B63" i="4" s="1"/>
  <c r="B64" i="4" s="1"/>
  <c r="B65" i="4" s="1"/>
  <c r="B46" i="4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36" i="4"/>
  <c r="B37" i="4" s="1"/>
  <c r="B38" i="4" s="1"/>
  <c r="B39" i="4" s="1"/>
  <c r="B40" i="4" s="1"/>
  <c r="B41" i="4" s="1"/>
  <c r="B42" i="4" s="1"/>
  <c r="B43" i="4" s="1"/>
  <c r="B44" i="4" s="1"/>
  <c r="B21" i="4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F5" i="4"/>
  <c r="F4" i="4"/>
  <c r="B4" i="4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L36" i="3"/>
  <c r="H34" i="3"/>
  <c r="G34" i="3"/>
  <c r="H33" i="3"/>
  <c r="G33" i="3"/>
  <c r="H32" i="3"/>
  <c r="G32" i="3"/>
  <c r="H31" i="3"/>
  <c r="G31" i="3"/>
  <c r="H30" i="3"/>
  <c r="G30" i="3"/>
  <c r="H29" i="3"/>
  <c r="G29" i="3"/>
  <c r="H27" i="3"/>
  <c r="G27" i="3"/>
  <c r="H26" i="3"/>
  <c r="G26" i="3"/>
  <c r="H25" i="3"/>
  <c r="G25" i="3"/>
  <c r="H24" i="3"/>
  <c r="G24" i="3"/>
  <c r="H23" i="3"/>
  <c r="G23" i="3"/>
  <c r="H22" i="3"/>
  <c r="G22" i="3"/>
  <c r="H20" i="3"/>
  <c r="G20" i="3"/>
  <c r="H19" i="3"/>
  <c r="G19" i="3"/>
  <c r="H18" i="3"/>
  <c r="G18" i="3"/>
  <c r="H17" i="3"/>
  <c r="G17" i="3"/>
  <c r="H16" i="3"/>
  <c r="G16" i="3"/>
  <c r="H15" i="3"/>
  <c r="G15" i="3"/>
  <c r="H13" i="3"/>
  <c r="G13" i="3"/>
  <c r="H12" i="3"/>
  <c r="G12" i="3"/>
  <c r="H11" i="3"/>
  <c r="G11" i="3"/>
  <c r="H10" i="3"/>
  <c r="G10" i="3"/>
  <c r="H9" i="3"/>
  <c r="G9" i="3"/>
  <c r="H8" i="3"/>
  <c r="G8" i="3"/>
  <c r="H6" i="3"/>
  <c r="G6" i="3"/>
  <c r="H5" i="3"/>
  <c r="G5" i="3"/>
  <c r="L38" i="2"/>
  <c r="H35" i="2"/>
  <c r="G35" i="2"/>
  <c r="H34" i="2"/>
  <c r="G34" i="2"/>
  <c r="H33" i="2"/>
  <c r="G33" i="2"/>
  <c r="H32" i="2"/>
  <c r="G32" i="2"/>
  <c r="H30" i="2"/>
  <c r="G30" i="2"/>
  <c r="H29" i="2"/>
  <c r="G29" i="2"/>
  <c r="H28" i="2"/>
  <c r="G28" i="2"/>
  <c r="H27" i="2"/>
  <c r="G27" i="2"/>
  <c r="H26" i="2"/>
  <c r="G26" i="2"/>
  <c r="H25" i="2"/>
  <c r="G25" i="2"/>
  <c r="H23" i="2"/>
  <c r="G23" i="2"/>
  <c r="H22" i="2"/>
  <c r="G22" i="2"/>
  <c r="H21" i="2"/>
  <c r="G21" i="2"/>
  <c r="H20" i="2"/>
  <c r="G20" i="2"/>
  <c r="H19" i="2"/>
  <c r="G19" i="2"/>
  <c r="H18" i="2"/>
  <c r="G18" i="2"/>
  <c r="H16" i="2"/>
  <c r="G16" i="2"/>
  <c r="H15" i="2"/>
  <c r="G15" i="2"/>
  <c r="H14" i="2"/>
  <c r="G14" i="2"/>
  <c r="H13" i="2"/>
  <c r="G13" i="2"/>
  <c r="H12" i="2"/>
  <c r="G12" i="2"/>
  <c r="H11" i="2"/>
  <c r="G11" i="2"/>
  <c r="H9" i="2"/>
  <c r="G9" i="2"/>
  <c r="H8" i="2"/>
  <c r="G8" i="2"/>
  <c r="H7" i="2"/>
  <c r="G7" i="2"/>
  <c r="H6" i="2"/>
  <c r="G6" i="2"/>
  <c r="H5" i="2"/>
  <c r="G5" i="2"/>
</calcChain>
</file>

<file path=xl/sharedStrings.xml><?xml version="1.0" encoding="utf-8"?>
<sst xmlns="http://schemas.openxmlformats.org/spreadsheetml/2006/main" count="738" uniqueCount="102">
  <si>
    <t>HORAIRES</t>
  </si>
  <si>
    <t>MEDECIN</t>
  </si>
  <si>
    <t>NBRE
DE CS</t>
  </si>
  <si>
    <t>Ojectifs</t>
  </si>
  <si>
    <t>REMUNERATION</t>
  </si>
  <si>
    <t>PAYE</t>
  </si>
  <si>
    <t>FACT. PATIENT
REALISEE</t>
  </si>
  <si>
    <t>MONTANT
FACTURATION</t>
  </si>
  <si>
    <t>LUNDI</t>
  </si>
  <si>
    <t>20H - 24H</t>
  </si>
  <si>
    <t>DR REFES</t>
  </si>
  <si>
    <t>MARDI</t>
  </si>
  <si>
    <t>MERCREDI</t>
  </si>
  <si>
    <t>JEUDI</t>
  </si>
  <si>
    <t>VENDREDI</t>
  </si>
  <si>
    <t>SAMEDI</t>
  </si>
  <si>
    <t>DIMANCHE</t>
  </si>
  <si>
    <t>15H - 20H</t>
  </si>
  <si>
    <t>DR PELLIARD</t>
  </si>
  <si>
    <t>DR PERLAZA GIRALDO</t>
  </si>
  <si>
    <t>FACTURE CMS</t>
  </si>
  <si>
    <t>NON FAITE</t>
  </si>
  <si>
    <t>Numéro Bon Engagement :</t>
  </si>
  <si>
    <t>REGLT RECUT</t>
  </si>
  <si>
    <t>NON</t>
  </si>
  <si>
    <t>Numéro SIRET :</t>
  </si>
  <si>
    <t>PRESENCE MOIS DE JUILLET 2024</t>
  </si>
  <si>
    <t>DR VILLEROY DE GALHAU</t>
  </si>
  <si>
    <t>DR PROUST</t>
  </si>
  <si>
    <t>DR THOLOMIER</t>
  </si>
  <si>
    <t>DR ROZES</t>
  </si>
  <si>
    <t>PRESENCE MOIS DE AOUT 2024</t>
  </si>
  <si>
    <t>DR LE BEC</t>
  </si>
  <si>
    <t>DR GUILLAUME</t>
  </si>
  <si>
    <t>SUIVI ACTIVITE CMG BAGNEUX 2024</t>
  </si>
  <si>
    <t>DATE</t>
  </si>
  <si>
    <t>GENRE</t>
  </si>
  <si>
    <t>DDN</t>
  </si>
  <si>
    <t>AGE</t>
  </si>
  <si>
    <t>VILLE HAB</t>
  </si>
  <si>
    <t>ADRESSAGE</t>
  </si>
  <si>
    <t>AMO</t>
  </si>
  <si>
    <t>MUT</t>
  </si>
  <si>
    <t>CMU</t>
  </si>
  <si>
    <t>AME</t>
  </si>
  <si>
    <t>ALD</t>
  </si>
  <si>
    <t>AT</t>
  </si>
  <si>
    <t>MED TT</t>
  </si>
  <si>
    <t>CAUSE</t>
  </si>
  <si>
    <t>TYPE</t>
  </si>
  <si>
    <t>ORIENTATION</t>
  </si>
  <si>
    <t>DELIV MED</t>
  </si>
  <si>
    <t>AUTRE</t>
  </si>
  <si>
    <t>MASCULIN</t>
  </si>
  <si>
    <t>BAGNEUX</t>
  </si>
  <si>
    <t>PATIENT</t>
  </si>
  <si>
    <t>SANTE MENTALE</t>
  </si>
  <si>
    <t>PEC INTEGRALE</t>
  </si>
  <si>
    <t>orientation CPTS pour déclaration MT</t>
  </si>
  <si>
    <t>OUI</t>
  </si>
  <si>
    <t>DIGESTIF</t>
  </si>
  <si>
    <t>INFECTIEUX</t>
  </si>
  <si>
    <t>FEMININ</t>
  </si>
  <si>
    <t>PHARMACIE</t>
  </si>
  <si>
    <t>RESPIRATOIRE</t>
  </si>
  <si>
    <t>BOURG LA REINE</t>
  </si>
  <si>
    <t>SPHERE ORL</t>
  </si>
  <si>
    <t>CUTANE</t>
  </si>
  <si>
    <t>LOCOMOTEUR</t>
  </si>
  <si>
    <t>URINAIRE</t>
  </si>
  <si>
    <t>ANTONY</t>
  </si>
  <si>
    <t>SAMU</t>
  </si>
  <si>
    <t>ORIENTATION SAU</t>
  </si>
  <si>
    <t>REEVALUATION PAR MT</t>
  </si>
  <si>
    <t>TRAUMATISME</t>
  </si>
  <si>
    <t>SCEAUX</t>
  </si>
  <si>
    <t>FONTENAY-AUX-ROSES</t>
  </si>
  <si>
    <t>test covid</t>
  </si>
  <si>
    <t>CARDIOLOGIE</t>
  </si>
  <si>
    <t>SAS</t>
  </si>
  <si>
    <t>CACHAN</t>
  </si>
  <si>
    <t>CHATILLON</t>
  </si>
  <si>
    <t>ARCUEIL</t>
  </si>
  <si>
    <t>Total général</t>
  </si>
  <si>
    <t>Étiquettes de lignes</t>
  </si>
  <si>
    <t>Nombre de GENRE</t>
  </si>
  <si>
    <t>Nombre de GENRE2</t>
  </si>
  <si>
    <t>(vide)</t>
  </si>
  <si>
    <t>TRANCHE AGE</t>
  </si>
  <si>
    <t>2 à 6 ans</t>
  </si>
  <si>
    <t>6 à 10 ans</t>
  </si>
  <si>
    <t>10 à 18 ans</t>
  </si>
  <si>
    <t>18 à 40 ans</t>
  </si>
  <si>
    <t>40 à 50 ans</t>
  </si>
  <si>
    <t>50 à 60 ans</t>
  </si>
  <si>
    <t>60 à 70 ans</t>
  </si>
  <si>
    <t>70 à 80 ans</t>
  </si>
  <si>
    <t>ID</t>
  </si>
  <si>
    <t>Age</t>
  </si>
  <si>
    <t>Tranche</t>
  </si>
  <si>
    <t>0 à 2 ans</t>
  </si>
  <si>
    <t>80 ans et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</si>
</sst>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1]"/>
  </numFmts>
  <fonts count="6" x14ac:knownFonts="1">
    <font>
      <sz val="10"/>
      <color rgb="FF000000"/>
      <name val="Arial"/>
      <scheme val="minor"/>
    </font>
    <font>
      <b/>
      <sz val="17"/>
      <color theme="1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  <scheme val="minor"/>
    </font>
    <font>
      <b/>
      <sz val="22"/>
      <color theme="1"/>
      <name val="Arial"/>
      <scheme val="minor"/>
    </font>
    <font>
      <sz val="8"/>
      <name val="Arial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FC5E8"/>
        <bgColor rgb="FF9FC5E8"/>
      </patternFill>
    </fill>
    <fill>
      <patternFill patternType="solid">
        <fgColor rgb="FFFFFFFF"/>
        <bgColor rgb="FFFFFFFF"/>
      </patternFill>
    </fill>
    <fill>
      <patternFill patternType="solid">
        <fgColor theme="6"/>
        <bgColor theme="6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3" borderId="1" xfId="0" applyFont="1" applyFill="1" applyBorder="1"/>
    <xf numFmtId="10" fontId="3" fillId="4" borderId="1" xfId="0" applyNumberFormat="1" applyFont="1" applyFill="1" applyBorder="1"/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  <xf numFmtId="164" fontId="3" fillId="0" borderId="0" xfId="0" applyNumberFormat="1" applyFont="1"/>
    <xf numFmtId="0" fontId="2" fillId="4" borderId="1" xfId="0" applyFont="1" applyFill="1" applyBorder="1"/>
    <xf numFmtId="0" fontId="3" fillId="4" borderId="1" xfId="0" applyFont="1" applyFill="1" applyBorder="1"/>
    <xf numFmtId="0" fontId="2" fillId="5" borderId="1" xfId="0" applyFont="1" applyFill="1" applyBorder="1"/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14" fontId="3" fillId="0" borderId="1" xfId="0" applyNumberFormat="1" applyFont="1" applyBorder="1"/>
    <xf numFmtId="14" fontId="3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0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/>
    <xf numFmtId="0" fontId="4" fillId="0" borderId="0" xfId="0" applyFont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3" fillId="0" borderId="2" xfId="0" applyFont="1" applyBorder="1"/>
    <xf numFmtId="0" fontId="0" fillId="0" borderId="0" xfId="0" applyAlignment="1">
      <alignment horizontal="center" vertical="center"/>
    </xf>
    <xf numFmtId="0" fontId="3" fillId="0" borderId="1" xfId="0" applyFont="1" applyFill="1" applyBorder="1"/>
    <xf numFmtId="0" fontId="0" fillId="0" borderId="0" xfId="0" applyBorder="1" applyAlignment="1">
      <alignment horizontal="center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FF00"/>
          <bgColor rgb="FF00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0" formatCode="General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0" formatCode="General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19" formatCode="dd/mm/yyyy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19" formatCode="dd/mm/yyyy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</dxf>
    <dxf>
      <border outline="0"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42.388861805557" createdVersion="8" refreshedVersion="8" minRefreshableVersion="3" recordCount="63" xr:uid="{5542002B-2976-40FD-97AE-36CC8D65C2A4}">
  <cacheSource type="worksheet">
    <worksheetSource ref="B2:T65" sheet="STATS 2024"/>
  </cacheSource>
  <cacheFields count="19">
    <cacheField name="DATE" numFmtId="14">
      <sharedItems containsSemiMixedTypes="0" containsNonDate="0" containsDate="1" containsString="0" minDate="2024-09-02T00:00:00" maxDate="2024-09-07T00:00:00" count="5">
        <d v="2024-09-02T00:00:00"/>
        <d v="2024-09-03T00:00:00"/>
        <d v="2024-09-04T00:00:00"/>
        <d v="2024-09-05T00:00:00"/>
        <d v="2024-09-06T00:00:00"/>
      </sharedItems>
    </cacheField>
    <cacheField name="GENRE" numFmtId="0">
      <sharedItems count="2">
        <s v="MASCULIN"/>
        <s v="FEMININ"/>
      </sharedItems>
    </cacheField>
    <cacheField name="DDN" numFmtId="14">
      <sharedItems containsSemiMixedTypes="0" containsNonDate="0" containsDate="1" containsString="0" minDate="1941-01-01T00:00:00" maxDate="2024-03-17T00:00:00"/>
    </cacheField>
    <cacheField name="AGE" numFmtId="0">
      <sharedItems containsSemiMixedTypes="0" containsString="0" containsNumber="1" containsInteger="1" minValue="0" maxValue="83"/>
    </cacheField>
    <cacheField name="TRANCHE AGE" numFmtId="0">
      <sharedItems containsBlank="1" count="12">
        <s v="40 à 50 ans"/>
        <s v="18 à 40 ans"/>
        <s v="70 à 80 ans"/>
        <s v="60 à 70 ans"/>
        <s v="2 à 6 ans"/>
        <s v="50 à 60 ans"/>
        <s v="10 à 18 ans"/>
        <s v="6 à 10 ans"/>
        <s v="0 à 2 ans"/>
        <s v="80 ans et +"/>
        <s v="+ de 80 ans" u="1"/>
        <m u="1"/>
      </sharedItems>
    </cacheField>
    <cacheField name="VILLE HAB" numFmtId="0">
      <sharedItems count="9">
        <s v="BAGNEUX"/>
        <s v="BOURG LA REINE"/>
        <s v="ANTONY"/>
        <s v="SCEAUX"/>
        <s v="FONTENAY-AUX-ROSES"/>
        <s v="AUTRE"/>
        <s v="CACHAN"/>
        <s v="CHATILLON"/>
        <s v="ARCUEIL"/>
      </sharedItems>
    </cacheField>
    <cacheField name="ADRESSAGE" numFmtId="0">
      <sharedItems count="5">
        <s v="PATIENT"/>
        <s v="PHARMACIE"/>
        <s v="AUTRE"/>
        <s v="SAMU"/>
        <s v="SAS"/>
      </sharedItems>
    </cacheField>
    <cacheField name="AMO" numFmtId="0">
      <sharedItems/>
    </cacheField>
    <cacheField name="MUT" numFmtId="0">
      <sharedItems/>
    </cacheField>
    <cacheField name="CMU" numFmtId="0">
      <sharedItems/>
    </cacheField>
    <cacheField name="AME" numFmtId="0">
      <sharedItems/>
    </cacheField>
    <cacheField name="ALD" numFmtId="0">
      <sharedItems/>
    </cacheField>
    <cacheField name="AT" numFmtId="0">
      <sharedItems/>
    </cacheField>
    <cacheField name="MED TT" numFmtId="0">
      <sharedItems containsBlank="1"/>
    </cacheField>
    <cacheField name="CAUSE" numFmtId="0">
      <sharedItems containsBlank="1" count="9">
        <s v="SANTE MENTALE"/>
        <s v="DIGESTIF"/>
        <s v="RESPIRATOIRE"/>
        <s v="SPHERE ORL"/>
        <s v="CUTANE"/>
        <s v="LOCOMOTEUR"/>
        <s v="URINAIRE"/>
        <m/>
        <s v="CARDIOLOGIE"/>
      </sharedItems>
    </cacheField>
    <cacheField name="TYPE" numFmtId="0">
      <sharedItems containsBlank="1"/>
    </cacheField>
    <cacheField name="ORIENTATION" numFmtId="0">
      <sharedItems/>
    </cacheField>
    <cacheField name="DELIV MED" numFmtId="0">
      <sharedItems/>
    </cacheField>
    <cacheField name="AUT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">
  <r>
    <x v="0"/>
    <x v="0"/>
    <d v="1980-05-22T00:00:00"/>
    <n v="44"/>
    <x v="0"/>
    <x v="0"/>
    <x v="0"/>
    <b v="1"/>
    <b v="1"/>
    <b v="0"/>
    <b v="0"/>
    <b v="0"/>
    <b v="0"/>
    <s v="NON"/>
    <x v="0"/>
    <m/>
    <s v="PEC INTEGRALE"/>
    <s v="NON"/>
    <s v="orientation CPTS pour déclaration MT"/>
  </r>
  <r>
    <x v="0"/>
    <x v="0"/>
    <d v="1994-01-07T00:00:00"/>
    <n v="30"/>
    <x v="1"/>
    <x v="0"/>
    <x v="0"/>
    <b v="1"/>
    <b v="1"/>
    <b v="0"/>
    <b v="0"/>
    <b v="0"/>
    <b v="0"/>
    <s v="OUI"/>
    <x v="1"/>
    <s v="INFECTIEUX"/>
    <s v="PEC INTEGRALE"/>
    <s v="NON"/>
    <m/>
  </r>
  <r>
    <x v="0"/>
    <x v="1"/>
    <d v="1989-09-13T00:00:00"/>
    <n v="34"/>
    <x v="1"/>
    <x v="0"/>
    <x v="1"/>
    <b v="1"/>
    <b v="1"/>
    <b v="0"/>
    <b v="0"/>
    <b v="0"/>
    <b v="0"/>
    <s v="OUI"/>
    <x v="2"/>
    <s v="INFECTIEUX"/>
    <s v="PEC INTEGRALE"/>
    <s v="NON"/>
    <m/>
  </r>
  <r>
    <x v="0"/>
    <x v="1"/>
    <d v="1997-05-11T00:00:00"/>
    <n v="27"/>
    <x v="1"/>
    <x v="1"/>
    <x v="0"/>
    <b v="1"/>
    <b v="1"/>
    <b v="0"/>
    <b v="0"/>
    <b v="0"/>
    <b v="0"/>
    <s v="OUI"/>
    <x v="3"/>
    <s v="INFECTIEUX"/>
    <s v="PEC INTEGRALE"/>
    <s v="NON"/>
    <m/>
  </r>
  <r>
    <x v="0"/>
    <x v="1"/>
    <d v="1948-04-02T00:00:00"/>
    <n v="76"/>
    <x v="2"/>
    <x v="0"/>
    <x v="2"/>
    <b v="1"/>
    <b v="1"/>
    <b v="0"/>
    <b v="0"/>
    <b v="0"/>
    <b v="0"/>
    <s v="OUI"/>
    <x v="2"/>
    <s v="INFECTIEUX"/>
    <s v="PEC INTEGRALE"/>
    <s v="NON"/>
    <m/>
  </r>
  <r>
    <x v="0"/>
    <x v="1"/>
    <d v="1986-08-04T00:00:00"/>
    <n v="38"/>
    <x v="1"/>
    <x v="0"/>
    <x v="0"/>
    <b v="0"/>
    <b v="0"/>
    <b v="0"/>
    <b v="1"/>
    <b v="0"/>
    <b v="0"/>
    <s v="OUI"/>
    <x v="3"/>
    <s v="INFECTIEUX"/>
    <s v="PEC INTEGRALE"/>
    <s v="NON"/>
    <m/>
  </r>
  <r>
    <x v="0"/>
    <x v="0"/>
    <d v="2000-12-11T00:00:00"/>
    <n v="23"/>
    <x v="1"/>
    <x v="0"/>
    <x v="0"/>
    <b v="1"/>
    <b v="1"/>
    <b v="0"/>
    <b v="0"/>
    <b v="0"/>
    <b v="0"/>
    <s v="OUI"/>
    <x v="4"/>
    <s v="INFECTIEUX"/>
    <s v="PEC INTEGRALE"/>
    <s v="NON"/>
    <m/>
  </r>
  <r>
    <x v="0"/>
    <x v="0"/>
    <d v="1994-02-04T00:00:00"/>
    <n v="30"/>
    <x v="1"/>
    <x v="0"/>
    <x v="0"/>
    <b v="1"/>
    <b v="1"/>
    <b v="0"/>
    <b v="0"/>
    <b v="0"/>
    <b v="0"/>
    <s v="OUI"/>
    <x v="4"/>
    <m/>
    <s v="PEC INTEGRALE"/>
    <s v="NON"/>
    <m/>
  </r>
  <r>
    <x v="0"/>
    <x v="0"/>
    <d v="1997-12-17T00:00:00"/>
    <n v="26"/>
    <x v="1"/>
    <x v="0"/>
    <x v="1"/>
    <b v="1"/>
    <b v="1"/>
    <b v="0"/>
    <b v="0"/>
    <b v="0"/>
    <b v="0"/>
    <s v="OUI"/>
    <x v="5"/>
    <m/>
    <s v="PEC INTEGRALE"/>
    <s v="NON"/>
    <m/>
  </r>
  <r>
    <x v="0"/>
    <x v="1"/>
    <d v="1962-02-28T00:00:00"/>
    <n v="62"/>
    <x v="3"/>
    <x v="0"/>
    <x v="1"/>
    <b v="1"/>
    <b v="0"/>
    <b v="0"/>
    <b v="0"/>
    <b v="0"/>
    <b v="0"/>
    <s v="OUI"/>
    <x v="6"/>
    <s v="INFECTIEUX"/>
    <s v="PEC INTEGRALE"/>
    <s v="OUI"/>
    <m/>
  </r>
  <r>
    <x v="0"/>
    <x v="1"/>
    <d v="2019-04-17T00:00:00"/>
    <n v="5"/>
    <x v="4"/>
    <x v="2"/>
    <x v="0"/>
    <b v="1"/>
    <b v="0"/>
    <b v="0"/>
    <b v="0"/>
    <b v="0"/>
    <b v="0"/>
    <s v="OUI"/>
    <x v="3"/>
    <s v="INFECTIEUX"/>
    <s v="PEC INTEGRALE"/>
    <s v="NON"/>
    <m/>
  </r>
  <r>
    <x v="0"/>
    <x v="0"/>
    <d v="1971-06-24T00:00:00"/>
    <n v="53"/>
    <x v="5"/>
    <x v="0"/>
    <x v="0"/>
    <b v="0"/>
    <b v="0"/>
    <b v="0"/>
    <b v="0"/>
    <b v="0"/>
    <b v="0"/>
    <s v="OUI"/>
    <x v="1"/>
    <m/>
    <s v="PEC INTEGRALE"/>
    <s v="NON"/>
    <m/>
  </r>
  <r>
    <x v="0"/>
    <x v="0"/>
    <d v="1974-09-06T00:00:00"/>
    <n v="50"/>
    <x v="5"/>
    <x v="0"/>
    <x v="0"/>
    <b v="1"/>
    <b v="1"/>
    <b v="0"/>
    <b v="0"/>
    <b v="0"/>
    <b v="0"/>
    <s v="OUI"/>
    <x v="1"/>
    <m/>
    <s v="PEC INTEGRALE"/>
    <s v="NON"/>
    <m/>
  </r>
  <r>
    <x v="0"/>
    <x v="0"/>
    <d v="1960-05-20T00:00:00"/>
    <n v="64"/>
    <x v="3"/>
    <x v="0"/>
    <x v="0"/>
    <b v="1"/>
    <b v="1"/>
    <b v="0"/>
    <b v="0"/>
    <b v="0"/>
    <b v="0"/>
    <s v="OUI"/>
    <x v="5"/>
    <m/>
    <s v="PEC INTEGRALE"/>
    <s v="NON"/>
    <m/>
  </r>
  <r>
    <x v="0"/>
    <x v="0"/>
    <d v="2007-02-02T00:00:00"/>
    <n v="17"/>
    <x v="6"/>
    <x v="0"/>
    <x v="3"/>
    <b v="1"/>
    <b v="0"/>
    <b v="0"/>
    <b v="0"/>
    <b v="0"/>
    <b v="0"/>
    <s v="NON"/>
    <x v="7"/>
    <s v="INFECTIEUX"/>
    <s v="ORIENTATION SAU"/>
    <s v="NON"/>
    <m/>
  </r>
  <r>
    <x v="0"/>
    <x v="1"/>
    <d v="2009-02-25T00:00:00"/>
    <n v="15"/>
    <x v="6"/>
    <x v="0"/>
    <x v="0"/>
    <b v="1"/>
    <b v="1"/>
    <b v="0"/>
    <b v="0"/>
    <b v="0"/>
    <b v="0"/>
    <m/>
    <x v="3"/>
    <m/>
    <s v="PEC INTEGRALE"/>
    <s v="NON"/>
    <m/>
  </r>
  <r>
    <x v="0"/>
    <x v="1"/>
    <d v="2016-10-02T00:00:00"/>
    <n v="7"/>
    <x v="7"/>
    <x v="0"/>
    <x v="1"/>
    <b v="1"/>
    <b v="1"/>
    <b v="0"/>
    <b v="0"/>
    <b v="0"/>
    <b v="0"/>
    <m/>
    <x v="4"/>
    <m/>
    <s v="PEC INTEGRALE"/>
    <s v="NON"/>
    <m/>
  </r>
  <r>
    <x v="1"/>
    <x v="0"/>
    <d v="1947-08-04T00:00:00"/>
    <n v="77"/>
    <x v="2"/>
    <x v="0"/>
    <x v="2"/>
    <b v="1"/>
    <b v="1"/>
    <b v="0"/>
    <b v="0"/>
    <b v="0"/>
    <b v="0"/>
    <m/>
    <x v="5"/>
    <m/>
    <s v="REEVALUATION PAR MT"/>
    <s v="NON"/>
    <m/>
  </r>
  <r>
    <x v="1"/>
    <x v="0"/>
    <d v="2003-04-11T00:00:00"/>
    <n v="21"/>
    <x v="1"/>
    <x v="0"/>
    <x v="0"/>
    <b v="1"/>
    <b v="1"/>
    <b v="0"/>
    <b v="0"/>
    <b v="0"/>
    <b v="0"/>
    <s v="OUI"/>
    <x v="6"/>
    <s v="INFECTIEUX"/>
    <s v="PEC INTEGRALE"/>
    <s v="NON"/>
    <m/>
  </r>
  <r>
    <x v="1"/>
    <x v="0"/>
    <d v="1997-02-10T00:00:00"/>
    <n v="27"/>
    <x v="1"/>
    <x v="0"/>
    <x v="0"/>
    <b v="1"/>
    <b v="1"/>
    <b v="0"/>
    <b v="0"/>
    <b v="0"/>
    <b v="0"/>
    <s v="OUI"/>
    <x v="5"/>
    <s v="TRAUMATISME"/>
    <s v="PEC INTEGRALE"/>
    <s v="NON"/>
    <m/>
  </r>
  <r>
    <x v="1"/>
    <x v="1"/>
    <d v="2007-02-18T00:00:00"/>
    <n v="17"/>
    <x v="6"/>
    <x v="0"/>
    <x v="0"/>
    <b v="1"/>
    <b v="1"/>
    <b v="0"/>
    <b v="0"/>
    <b v="0"/>
    <b v="0"/>
    <s v="NON"/>
    <x v="3"/>
    <s v="INFECTIEUX"/>
    <s v="PEC INTEGRALE"/>
    <s v="NON"/>
    <s v="orientation CPTS pour déclaration MT"/>
  </r>
  <r>
    <x v="1"/>
    <x v="0"/>
    <d v="2004-02-08T00:00:00"/>
    <n v="20"/>
    <x v="1"/>
    <x v="0"/>
    <x v="0"/>
    <b v="1"/>
    <b v="1"/>
    <b v="0"/>
    <b v="0"/>
    <b v="0"/>
    <b v="0"/>
    <s v="NON"/>
    <x v="3"/>
    <s v="INFECTIEUX"/>
    <s v="PEC INTEGRALE"/>
    <s v="NON"/>
    <s v="orientation CPTS pour déclaration MT"/>
  </r>
  <r>
    <x v="1"/>
    <x v="1"/>
    <d v="1983-10-14T00:00:00"/>
    <n v="40"/>
    <x v="0"/>
    <x v="0"/>
    <x v="0"/>
    <b v="1"/>
    <b v="1"/>
    <b v="0"/>
    <b v="0"/>
    <b v="0"/>
    <b v="0"/>
    <s v="OUI"/>
    <x v="2"/>
    <s v="INFECTIEUX"/>
    <s v="PEC INTEGRALE"/>
    <s v="NON"/>
    <m/>
  </r>
  <r>
    <x v="1"/>
    <x v="1"/>
    <d v="1994-07-24T00:00:00"/>
    <n v="30"/>
    <x v="1"/>
    <x v="0"/>
    <x v="0"/>
    <b v="1"/>
    <b v="1"/>
    <b v="0"/>
    <b v="0"/>
    <b v="0"/>
    <b v="0"/>
    <s v="OUI"/>
    <x v="3"/>
    <s v="INFECTIEUX"/>
    <s v="REEVALUATION PAR MT"/>
    <s v="NON"/>
    <m/>
  </r>
  <r>
    <x v="1"/>
    <x v="1"/>
    <d v="2007-07-08T00:00:00"/>
    <n v="17"/>
    <x v="6"/>
    <x v="0"/>
    <x v="0"/>
    <b v="1"/>
    <b v="1"/>
    <b v="0"/>
    <b v="0"/>
    <b v="0"/>
    <b v="0"/>
    <s v="NON"/>
    <x v="2"/>
    <s v="INFECTIEUX"/>
    <s v="PEC INTEGRALE"/>
    <s v="NON"/>
    <m/>
  </r>
  <r>
    <x v="1"/>
    <x v="1"/>
    <d v="1999-03-21T00:00:00"/>
    <n v="25"/>
    <x v="1"/>
    <x v="0"/>
    <x v="3"/>
    <b v="1"/>
    <b v="1"/>
    <b v="0"/>
    <b v="0"/>
    <b v="1"/>
    <b v="0"/>
    <s v="OUI"/>
    <x v="5"/>
    <m/>
    <s v="REEVALUATION PAR MT"/>
    <s v="NON"/>
    <m/>
  </r>
  <r>
    <x v="1"/>
    <x v="0"/>
    <d v="1969-11-14T00:00:00"/>
    <n v="54"/>
    <x v="5"/>
    <x v="3"/>
    <x v="0"/>
    <b v="1"/>
    <b v="1"/>
    <b v="0"/>
    <b v="0"/>
    <b v="0"/>
    <b v="0"/>
    <s v="OUI"/>
    <x v="7"/>
    <m/>
    <s v="REEVALUATION PAR MT"/>
    <s v="NON"/>
    <m/>
  </r>
  <r>
    <x v="1"/>
    <x v="0"/>
    <d v="1979-08-15T00:00:00"/>
    <n v="45"/>
    <x v="0"/>
    <x v="0"/>
    <x v="0"/>
    <b v="0"/>
    <b v="0"/>
    <b v="0"/>
    <b v="0"/>
    <b v="0"/>
    <b v="1"/>
    <s v="OUI"/>
    <x v="5"/>
    <s v="TRAUMATISME"/>
    <s v="PEC INTEGRALE"/>
    <s v="NON"/>
    <m/>
  </r>
  <r>
    <x v="1"/>
    <x v="1"/>
    <d v="2006-06-28T00:00:00"/>
    <n v="18"/>
    <x v="1"/>
    <x v="0"/>
    <x v="0"/>
    <b v="1"/>
    <b v="1"/>
    <b v="0"/>
    <b v="0"/>
    <b v="0"/>
    <b v="0"/>
    <s v="OUI"/>
    <x v="3"/>
    <s v="INFECTIEUX"/>
    <s v="PEC INTEGRALE"/>
    <s v="NON"/>
    <m/>
  </r>
  <r>
    <x v="1"/>
    <x v="0"/>
    <d v="2014-12-01T00:00:00"/>
    <n v="9"/>
    <x v="7"/>
    <x v="0"/>
    <x v="0"/>
    <b v="1"/>
    <b v="1"/>
    <b v="0"/>
    <b v="0"/>
    <b v="0"/>
    <b v="0"/>
    <s v="OUI"/>
    <x v="5"/>
    <s v="TRAUMATISME"/>
    <s v="PEC INTEGRALE"/>
    <s v="NON"/>
    <m/>
  </r>
  <r>
    <x v="1"/>
    <x v="0"/>
    <d v="2008-02-10T00:00:00"/>
    <n v="16"/>
    <x v="6"/>
    <x v="4"/>
    <x v="2"/>
    <b v="1"/>
    <b v="1"/>
    <b v="0"/>
    <b v="0"/>
    <b v="0"/>
    <b v="0"/>
    <s v="OUI"/>
    <x v="3"/>
    <s v="TRAUMATISME"/>
    <s v="ORIENTATION SAU"/>
    <s v="NON"/>
    <m/>
  </r>
  <r>
    <x v="1"/>
    <x v="0"/>
    <d v="2019-08-28T00:00:00"/>
    <n v="5"/>
    <x v="4"/>
    <x v="0"/>
    <x v="0"/>
    <b v="1"/>
    <b v="1"/>
    <b v="0"/>
    <b v="0"/>
    <b v="0"/>
    <b v="0"/>
    <s v="OUI"/>
    <x v="3"/>
    <s v="INFECTIEUX"/>
    <s v="PEC INTEGRALE"/>
    <s v="NON"/>
    <m/>
  </r>
  <r>
    <x v="2"/>
    <x v="1"/>
    <d v="1987-12-18T00:00:00"/>
    <n v="36"/>
    <x v="1"/>
    <x v="0"/>
    <x v="0"/>
    <b v="1"/>
    <b v="1"/>
    <b v="0"/>
    <b v="0"/>
    <b v="0"/>
    <b v="0"/>
    <s v="OUI"/>
    <x v="3"/>
    <s v="INFECTIEUX"/>
    <s v="PEC INTEGRALE"/>
    <s v="NON"/>
    <s v="test covid"/>
  </r>
  <r>
    <x v="2"/>
    <x v="1"/>
    <d v="1960-01-01T00:00:00"/>
    <n v="64"/>
    <x v="3"/>
    <x v="0"/>
    <x v="0"/>
    <b v="1"/>
    <b v="1"/>
    <b v="0"/>
    <b v="0"/>
    <b v="0"/>
    <b v="0"/>
    <s v="OUI"/>
    <x v="3"/>
    <s v="INFECTIEUX"/>
    <s v="PEC INTEGRALE"/>
    <s v="NON"/>
    <m/>
  </r>
  <r>
    <x v="2"/>
    <x v="1"/>
    <d v="1965-01-28T00:00:00"/>
    <n v="59"/>
    <x v="5"/>
    <x v="2"/>
    <x v="3"/>
    <b v="1"/>
    <b v="1"/>
    <b v="0"/>
    <b v="0"/>
    <b v="0"/>
    <b v="0"/>
    <s v="OUI"/>
    <x v="2"/>
    <m/>
    <s v="PEC INTEGRALE"/>
    <s v="NON"/>
    <m/>
  </r>
  <r>
    <x v="2"/>
    <x v="0"/>
    <d v="1989-09-08T00:00:00"/>
    <n v="34"/>
    <x v="1"/>
    <x v="0"/>
    <x v="0"/>
    <b v="1"/>
    <b v="1"/>
    <b v="0"/>
    <b v="0"/>
    <b v="0"/>
    <b v="0"/>
    <s v="OUI"/>
    <x v="8"/>
    <m/>
    <s v="PEC INTEGRALE"/>
    <s v="NON"/>
    <m/>
  </r>
  <r>
    <x v="2"/>
    <x v="0"/>
    <d v="1959-06-05T00:00:00"/>
    <n v="65"/>
    <x v="3"/>
    <x v="5"/>
    <x v="4"/>
    <b v="1"/>
    <b v="1"/>
    <b v="0"/>
    <b v="0"/>
    <b v="0"/>
    <b v="0"/>
    <s v="OUI"/>
    <x v="2"/>
    <s v="INFECTIEUX"/>
    <s v="ORIENTATION SAU"/>
    <s v="NON"/>
    <m/>
  </r>
  <r>
    <x v="2"/>
    <x v="1"/>
    <d v="1974-08-12T00:00:00"/>
    <n v="50"/>
    <x v="5"/>
    <x v="0"/>
    <x v="0"/>
    <b v="1"/>
    <b v="1"/>
    <b v="0"/>
    <b v="0"/>
    <b v="0"/>
    <b v="0"/>
    <s v="OUI"/>
    <x v="5"/>
    <m/>
    <s v="PEC INTEGRALE"/>
    <s v="OUI"/>
    <m/>
  </r>
  <r>
    <x v="2"/>
    <x v="0"/>
    <d v="2016-03-31T00:00:00"/>
    <n v="8"/>
    <x v="7"/>
    <x v="0"/>
    <x v="0"/>
    <b v="0"/>
    <b v="0"/>
    <b v="1"/>
    <b v="0"/>
    <b v="0"/>
    <b v="0"/>
    <s v="NON"/>
    <x v="3"/>
    <m/>
    <s v="PEC INTEGRALE"/>
    <s v="NON"/>
    <m/>
  </r>
  <r>
    <x v="2"/>
    <x v="0"/>
    <d v="2014-03-01T00:00:00"/>
    <n v="10"/>
    <x v="6"/>
    <x v="0"/>
    <x v="0"/>
    <b v="0"/>
    <b v="0"/>
    <b v="1"/>
    <b v="0"/>
    <b v="0"/>
    <b v="0"/>
    <s v="NON"/>
    <x v="3"/>
    <m/>
    <s v="PEC INTEGRALE"/>
    <s v="NON"/>
    <m/>
  </r>
  <r>
    <x v="2"/>
    <x v="1"/>
    <d v="2011-07-08T00:00:00"/>
    <n v="13"/>
    <x v="6"/>
    <x v="0"/>
    <x v="0"/>
    <b v="1"/>
    <b v="1"/>
    <b v="0"/>
    <b v="0"/>
    <b v="0"/>
    <b v="0"/>
    <s v="OUI"/>
    <x v="3"/>
    <s v="INFECTIEUX"/>
    <s v="PEC INTEGRALE"/>
    <s v="NON"/>
    <m/>
  </r>
  <r>
    <x v="2"/>
    <x v="0"/>
    <d v="1996-02-23T00:00:00"/>
    <n v="28"/>
    <x v="1"/>
    <x v="0"/>
    <x v="1"/>
    <b v="1"/>
    <b v="1"/>
    <b v="0"/>
    <b v="0"/>
    <b v="0"/>
    <b v="0"/>
    <s v="NON"/>
    <x v="4"/>
    <m/>
    <s v="PEC INTEGRALE"/>
    <s v="NON"/>
    <m/>
  </r>
  <r>
    <x v="3"/>
    <x v="0"/>
    <d v="1977-09-03T00:00:00"/>
    <n v="47"/>
    <x v="0"/>
    <x v="0"/>
    <x v="0"/>
    <b v="1"/>
    <b v="0"/>
    <b v="0"/>
    <b v="0"/>
    <b v="0"/>
    <b v="0"/>
    <s v="OUI"/>
    <x v="1"/>
    <m/>
    <s v="PEC INTEGRALE"/>
    <s v="NON"/>
    <m/>
  </r>
  <r>
    <x v="3"/>
    <x v="1"/>
    <d v="1959-01-15T00:00:00"/>
    <n v="65"/>
    <x v="3"/>
    <x v="0"/>
    <x v="0"/>
    <b v="1"/>
    <b v="0"/>
    <b v="0"/>
    <b v="0"/>
    <b v="0"/>
    <b v="0"/>
    <s v="OUI"/>
    <x v="0"/>
    <m/>
    <s v="PEC INTEGRALE"/>
    <s v="NON"/>
    <m/>
  </r>
  <r>
    <x v="3"/>
    <x v="0"/>
    <d v="2009-01-01T00:00:00"/>
    <n v="15"/>
    <x v="6"/>
    <x v="0"/>
    <x v="0"/>
    <b v="1"/>
    <b v="1"/>
    <b v="0"/>
    <b v="0"/>
    <b v="0"/>
    <b v="0"/>
    <s v="NON"/>
    <x v="0"/>
    <m/>
    <s v="PEC INTEGRALE"/>
    <s v="NON"/>
    <m/>
  </r>
  <r>
    <x v="3"/>
    <x v="1"/>
    <d v="2024-03-16T00:00:00"/>
    <n v="0"/>
    <x v="8"/>
    <x v="0"/>
    <x v="1"/>
    <b v="1"/>
    <b v="0"/>
    <b v="0"/>
    <b v="0"/>
    <b v="0"/>
    <b v="0"/>
    <s v="NON"/>
    <x v="2"/>
    <m/>
    <s v="REEVALUATION PAR MT"/>
    <s v="NON"/>
    <m/>
  </r>
  <r>
    <x v="3"/>
    <x v="1"/>
    <d v="2024-01-10T00:00:00"/>
    <n v="0"/>
    <x v="8"/>
    <x v="5"/>
    <x v="0"/>
    <b v="1"/>
    <b v="0"/>
    <b v="0"/>
    <b v="0"/>
    <b v="0"/>
    <b v="0"/>
    <s v="NON"/>
    <x v="4"/>
    <m/>
    <s v="PEC INTEGRALE"/>
    <s v="NON"/>
    <m/>
  </r>
  <r>
    <x v="3"/>
    <x v="1"/>
    <d v="2022-09-13T00:00:00"/>
    <n v="1"/>
    <x v="8"/>
    <x v="5"/>
    <x v="0"/>
    <b v="1"/>
    <b v="0"/>
    <b v="0"/>
    <b v="0"/>
    <b v="0"/>
    <b v="0"/>
    <s v="NON"/>
    <x v="3"/>
    <m/>
    <s v="PEC INTEGRALE"/>
    <s v="NON"/>
    <m/>
  </r>
  <r>
    <x v="3"/>
    <x v="1"/>
    <d v="1971-07-06T00:00:00"/>
    <n v="53"/>
    <x v="5"/>
    <x v="6"/>
    <x v="0"/>
    <b v="1"/>
    <b v="1"/>
    <b v="0"/>
    <b v="0"/>
    <b v="0"/>
    <b v="0"/>
    <s v="OUI"/>
    <x v="5"/>
    <s v="TRAUMATISME"/>
    <s v="REEVALUATION PAR MT"/>
    <s v="NON"/>
    <m/>
  </r>
  <r>
    <x v="3"/>
    <x v="1"/>
    <d v="1984-12-01T00:00:00"/>
    <n v="39"/>
    <x v="1"/>
    <x v="0"/>
    <x v="0"/>
    <b v="1"/>
    <b v="1"/>
    <b v="0"/>
    <b v="0"/>
    <b v="0"/>
    <b v="0"/>
    <s v="OUI"/>
    <x v="3"/>
    <m/>
    <s v="PEC INTEGRALE"/>
    <s v="NON"/>
    <m/>
  </r>
  <r>
    <x v="3"/>
    <x v="1"/>
    <d v="2018-03-06T00:00:00"/>
    <n v="6"/>
    <x v="7"/>
    <x v="0"/>
    <x v="0"/>
    <b v="1"/>
    <b v="1"/>
    <b v="0"/>
    <b v="0"/>
    <b v="0"/>
    <b v="0"/>
    <s v="OUI"/>
    <x v="3"/>
    <m/>
    <s v="PEC INTEGRALE"/>
    <s v="NON"/>
    <m/>
  </r>
  <r>
    <x v="3"/>
    <x v="1"/>
    <d v="1999-09-28T00:00:00"/>
    <n v="24"/>
    <x v="1"/>
    <x v="0"/>
    <x v="0"/>
    <b v="1"/>
    <b v="0"/>
    <b v="0"/>
    <b v="0"/>
    <b v="0"/>
    <b v="0"/>
    <s v="NON"/>
    <x v="2"/>
    <m/>
    <s v="PEC INTEGRALE"/>
    <s v="NON"/>
    <m/>
  </r>
  <r>
    <x v="3"/>
    <x v="0"/>
    <d v="1996-12-17T00:00:00"/>
    <n v="27"/>
    <x v="1"/>
    <x v="0"/>
    <x v="4"/>
    <b v="1"/>
    <b v="0"/>
    <b v="0"/>
    <b v="0"/>
    <b v="0"/>
    <b v="0"/>
    <s v="OUI"/>
    <x v="2"/>
    <m/>
    <s v="PEC INTEGRALE"/>
    <s v="NON"/>
    <m/>
  </r>
  <r>
    <x v="3"/>
    <x v="0"/>
    <d v="2013-05-08T00:00:00"/>
    <n v="11"/>
    <x v="6"/>
    <x v="0"/>
    <x v="0"/>
    <b v="1"/>
    <b v="1"/>
    <b v="0"/>
    <b v="0"/>
    <b v="0"/>
    <b v="0"/>
    <s v="OUI"/>
    <x v="2"/>
    <m/>
    <s v="PEC INTEGRALE"/>
    <s v="NON"/>
    <m/>
  </r>
  <r>
    <x v="3"/>
    <x v="1"/>
    <d v="2017-02-17T00:00:00"/>
    <n v="7"/>
    <x v="7"/>
    <x v="6"/>
    <x v="0"/>
    <b v="1"/>
    <b v="1"/>
    <b v="0"/>
    <b v="0"/>
    <b v="0"/>
    <b v="0"/>
    <s v="OUI"/>
    <x v="5"/>
    <s v="TRAUMATISME"/>
    <s v="REEVALUATION PAR MT"/>
    <s v="NON"/>
    <m/>
  </r>
  <r>
    <x v="3"/>
    <x v="0"/>
    <d v="2011-08-12T00:00:00"/>
    <n v="13"/>
    <x v="6"/>
    <x v="0"/>
    <x v="0"/>
    <b v="1"/>
    <b v="0"/>
    <b v="0"/>
    <b v="0"/>
    <b v="0"/>
    <b v="0"/>
    <s v="OUI"/>
    <x v="2"/>
    <m/>
    <s v="REEVALUATION PAR MT"/>
    <s v="NON"/>
    <m/>
  </r>
  <r>
    <x v="4"/>
    <x v="1"/>
    <d v="1990-01-16T00:00:00"/>
    <n v="34"/>
    <x v="1"/>
    <x v="0"/>
    <x v="0"/>
    <b v="1"/>
    <b v="1"/>
    <b v="0"/>
    <b v="0"/>
    <b v="0"/>
    <b v="0"/>
    <s v="OUI"/>
    <x v="5"/>
    <m/>
    <s v="PEC INTEGRALE"/>
    <s v="NON"/>
    <m/>
  </r>
  <r>
    <x v="4"/>
    <x v="1"/>
    <d v="2014-02-15T00:00:00"/>
    <n v="10"/>
    <x v="6"/>
    <x v="0"/>
    <x v="0"/>
    <b v="0"/>
    <b v="0"/>
    <b v="0"/>
    <b v="0"/>
    <b v="1"/>
    <b v="0"/>
    <s v="OUI"/>
    <x v="2"/>
    <m/>
    <s v="PEC INTEGRALE"/>
    <s v="NON"/>
    <m/>
  </r>
  <r>
    <x v="4"/>
    <x v="1"/>
    <d v="1986-07-09T00:00:00"/>
    <n v="38"/>
    <x v="1"/>
    <x v="0"/>
    <x v="2"/>
    <b v="1"/>
    <b v="0"/>
    <b v="0"/>
    <b v="0"/>
    <b v="0"/>
    <b v="0"/>
    <s v="OUI"/>
    <x v="2"/>
    <m/>
    <s v="PEC INTEGRALE"/>
    <s v="NON"/>
    <m/>
  </r>
  <r>
    <x v="4"/>
    <x v="0"/>
    <d v="2018-01-01T00:00:00"/>
    <n v="6"/>
    <x v="7"/>
    <x v="0"/>
    <x v="2"/>
    <b v="1"/>
    <b v="0"/>
    <b v="0"/>
    <b v="0"/>
    <b v="0"/>
    <b v="0"/>
    <s v="OUI"/>
    <x v="2"/>
    <m/>
    <s v="PEC INTEGRALE"/>
    <s v="NON"/>
    <m/>
  </r>
  <r>
    <x v="4"/>
    <x v="0"/>
    <d v="1941-01-01T00:00:00"/>
    <n v="83"/>
    <x v="9"/>
    <x v="0"/>
    <x v="1"/>
    <b v="0"/>
    <b v="0"/>
    <b v="0"/>
    <b v="0"/>
    <b v="1"/>
    <b v="0"/>
    <s v="OUI"/>
    <x v="8"/>
    <m/>
    <s v="PEC INTEGRALE"/>
    <s v="NON"/>
    <m/>
  </r>
  <r>
    <x v="4"/>
    <x v="0"/>
    <d v="2008-12-06T00:00:00"/>
    <n v="15"/>
    <x v="6"/>
    <x v="7"/>
    <x v="0"/>
    <b v="0"/>
    <b v="0"/>
    <b v="1"/>
    <b v="0"/>
    <b v="0"/>
    <b v="0"/>
    <s v="OUI"/>
    <x v="1"/>
    <m/>
    <s v="PEC INTEGRALE"/>
    <s v="NON"/>
    <m/>
  </r>
  <r>
    <x v="4"/>
    <x v="1"/>
    <d v="2018-11-19T00:00:00"/>
    <n v="5"/>
    <x v="4"/>
    <x v="8"/>
    <x v="0"/>
    <b v="1"/>
    <b v="1"/>
    <b v="0"/>
    <b v="0"/>
    <b v="0"/>
    <b v="0"/>
    <s v="OUI"/>
    <x v="4"/>
    <m/>
    <s v="PEC INTEGRALE"/>
    <s v="NON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282202-9872-4B86-89FD-175A925D3100}" name="Tableau croisé dynamique6" cacheId="3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20:C31" firstHeaderRow="0" firstDataRow="1" firstDataCol="1"/>
  <pivotFields count="19">
    <pivotField numFmtId="14" showAll="0"/>
    <pivotField dataField="1" showAll="0"/>
    <pivotField numFmtId="14" showAll="0"/>
    <pivotField showAll="0"/>
    <pivotField axis="axisRow" showAll="0">
      <items count="13">
        <item m="1" x="10"/>
        <item x="8"/>
        <item x="4"/>
        <item x="7"/>
        <item x="6"/>
        <item x="1"/>
        <item x="0"/>
        <item x="5"/>
        <item x="3"/>
        <item x="2"/>
        <item x="9"/>
        <item m="1"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GENRE" fld="1" subtotal="count" baseField="0" baseItem="0"/>
    <dataField name="Nombre de GENRE2" fld="1" subtotal="count" showDataAs="percentOfTota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ABA37A-F506-43C2-8FC7-00D11EBBA3C3}" name="Tableau croisé dynamique5" cacheId="3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28:H38" firstHeaderRow="0" firstDataRow="1" firstDataCol="1"/>
  <pivotFields count="19">
    <pivotField numFmtId="14" showAll="0"/>
    <pivotField dataField="1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0">
        <item x="8"/>
        <item x="4"/>
        <item x="1"/>
        <item x="5"/>
        <item x="2"/>
        <item x="0"/>
        <item x="3"/>
        <item x="6"/>
        <item x="7"/>
        <item t="default"/>
      </items>
    </pivotField>
    <pivotField showAll="0"/>
    <pivotField showAll="0"/>
    <pivotField showAll="0"/>
    <pivotField showAll="0"/>
  </pivotFields>
  <rowFields count="1">
    <field x="14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GENRE" fld="1" subtotal="count" baseField="0" baseItem="0"/>
    <dataField name="Nombre de GENRE2" fld="1" subtotal="count" showDataAs="percentOfTota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B09124-31FF-4C68-928D-D22E68D53E4E}" name="Tableau croisé dynamique4" cacheId="3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17:H23" firstHeaderRow="0" firstDataRow="1" firstDataCol="1"/>
  <pivotFields count="19">
    <pivotField numFmtId="14" showAll="0"/>
    <pivotField dataField="1" showAll="0"/>
    <pivotField numFmtId="14" showAll="0"/>
    <pivotField showAll="0"/>
    <pivotField showAll="0"/>
    <pivotField showAll="0"/>
    <pivotField axis="axisRow" showAll="0">
      <items count="6">
        <item x="2"/>
        <item x="0"/>
        <item x="1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GENRE" fld="1" subtotal="count" baseField="0" baseItem="0"/>
    <dataField name="Nombre de GENRE2" fld="1" subtotal="count" showDataAs="percentOfTota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9B7933-CA46-4994-8556-82552BBB3883}" name="Tableau croisé dynamique3" cacheId="3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1:H11" firstHeaderRow="0" firstDataRow="1" firstDataCol="1"/>
  <pivotFields count="19">
    <pivotField numFmtId="14" showAll="0"/>
    <pivotField dataField="1" showAll="0"/>
    <pivotField numFmtId="14" showAll="0"/>
    <pivotField showAll="0"/>
    <pivotField showAll="0"/>
    <pivotField axis="axisRow" showAll="0">
      <items count="10">
        <item x="2"/>
        <item x="8"/>
        <item x="5"/>
        <item x="0"/>
        <item x="1"/>
        <item x="6"/>
        <item x="7"/>
        <item x="4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GENRE" fld="1" subtotal="count" baseField="0" baseItem="0"/>
    <dataField name="Nombre de GENRE2" fld="1" subtotal="count" showDataAs="percentOfTota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61B9F3-1D71-4B5C-815A-CC8E9690D59C}" name="Tableau croisé dynamique2" cacheId="3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9:C15" firstHeaderRow="0" firstDataRow="1" firstDataCol="1"/>
  <pivotFields count="19">
    <pivotField axis="axisRow" numFmtId="14" showAll="0">
      <items count="6">
        <item x="0"/>
        <item x="1"/>
        <item x="2"/>
        <item x="3"/>
        <item x="4"/>
        <item t="default"/>
      </items>
    </pivotField>
    <pivotField dataField="1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GENRE" fld="1" subtotal="count" baseField="0" baseItem="0"/>
    <dataField name="Nombre de GENRE2" fld="1" subtotal="count" showDataAs="percentOfTota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F429902-B309-44F2-AB34-1C6F83234F5C}" name="Tableau croisé dynamique1" cacheId="3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6" firstHeaderRow="1" firstDataRow="1" firstDataCol="1"/>
  <pivotFields count="19">
    <pivotField numFmtId="14" showAll="0"/>
    <pivotField axis="axisRow" dataField="1" showAll="0">
      <items count="3">
        <item x="1"/>
        <item x="0"/>
        <item t="default"/>
      </items>
    </pivotField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Nombre de GENR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7DDB68-63F3-4A06-8CD3-239CABE8C140}" name="Tableau1" displayName="Tableau1" ref="A2:T65" totalsRowShown="0" headerRowDxfId="28" dataDxfId="27" tableBorderDxfId="26">
  <autoFilter ref="A2:T65" xr:uid="{6B7DDB68-63F3-4A06-8CD3-239CABE8C140}"/>
  <tableColumns count="20">
    <tableColumn id="1" xr3:uid="{9846A32B-492B-4162-84C4-B23C4C7244E6}" name="ID" dataDxfId="25"/>
    <tableColumn id="2" xr3:uid="{8CB084F7-80DA-41E9-B718-2C1A145B6733}" name="DATE" dataDxfId="24">
      <calculatedColumnFormula>IF(C3="","",B2)</calculatedColumnFormula>
    </tableColumn>
    <tableColumn id="3" xr3:uid="{56F8D20E-8FC5-44DC-82B8-5E474CD5BB11}" name="GENRE" dataDxfId="23"/>
    <tableColumn id="4" xr3:uid="{8B2DA67E-1F0D-43F2-BC94-AF445F8C8E22}" name="DDN" dataDxfId="22"/>
    <tableColumn id="5" xr3:uid="{F85DBFB8-A4F7-40EC-A698-ADE81DA02B42}" name="AGE" dataDxfId="21">
      <calculatedColumnFormula>DATEDIF(D3,TODAY(),"y")</calculatedColumnFormula>
    </tableColumn>
    <tableColumn id="6" xr3:uid="{168F173D-91C1-4AA6-BBA2-1EE0C07935C7}" name="TRANCHE AGE" dataDxfId="20">
      <calculatedColumnFormula>VLOOKUP(Tableau1[[#This Row],[AGE]],Tableau3[],2)</calculatedColumnFormula>
    </tableColumn>
    <tableColumn id="7" xr3:uid="{4A471967-7FE9-4586-899F-2A9052B4CB6D}" name="VILLE HAB" dataDxfId="19"/>
    <tableColumn id="8" xr3:uid="{23CB958D-EE96-4EB0-BDDB-08278C6F05A4}" name="ADRESSAGE" dataDxfId="18"/>
    <tableColumn id="9" xr3:uid="{13C95BA1-CDBC-41F3-89C8-CFB9B20847BF}" name="AMO" dataDxfId="17"/>
    <tableColumn id="10" xr3:uid="{02FE9C9B-B4BA-4EBC-8726-705A098F3043}" name="MUT" dataDxfId="16"/>
    <tableColumn id="11" xr3:uid="{3F05767B-1B9A-468B-BB75-303706C9BB8F}" name="CMU" dataDxfId="15"/>
    <tableColumn id="12" xr3:uid="{22FAC036-E8AB-49F1-9D0E-1F345CE1A918}" name="AME" dataDxfId="14"/>
    <tableColumn id="13" xr3:uid="{647EC4EE-A68C-4A70-94A0-C1AED8190E54}" name="ALD" dataDxfId="13"/>
    <tableColumn id="14" xr3:uid="{B2136F02-CF4F-489E-BCFA-7F3789B78B68}" name="AT" dataDxfId="12"/>
    <tableColumn id="15" xr3:uid="{FF84F2E3-DB96-4D61-A483-6354863C945A}" name="MED TT" dataDxfId="11"/>
    <tableColumn id="16" xr3:uid="{788B63DD-A239-48D7-B4D1-664B52347222}" name="CAUSE" dataDxfId="10"/>
    <tableColumn id="17" xr3:uid="{BB59EBBB-0A5E-48CE-81E6-3DB4B3142973}" name="TYPE" dataDxfId="9"/>
    <tableColumn id="18" xr3:uid="{E93E143C-A0E6-4937-A0A1-22426ECCBB06}" name="ORIENTATION" dataDxfId="8"/>
    <tableColumn id="19" xr3:uid="{A8A43ABD-A4BB-4FEB-9906-050231DA0A5B}" name="DELIV MED" dataDxfId="7"/>
    <tableColumn id="20" xr3:uid="{0C4667CA-187A-4D3B-A50F-692706B62B56}" name="AUTRE" dataDxfId="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F94A14E-E109-4827-BA71-E0C513717A5C}" name="Tableau3" displayName="Tableau3" ref="V4:W14" totalsRowShown="0" headerRowDxfId="30" dataDxfId="29">
  <autoFilter ref="V4:W14" xr:uid="{CF94A14E-E109-4827-BA71-E0C513717A5C}"/>
  <tableColumns count="2">
    <tableColumn id="1" xr3:uid="{D506D270-4E6F-4E52-A1DF-833BF4A4119B}" name="Age" dataDxfId="1"/>
    <tableColumn id="2" xr3:uid="{77CA660E-DEC2-4FC4-99C3-E8E001A0824A}" name="Tranch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9900"/>
    <outlinePr summaryBelow="0" summaryRight="0"/>
    <pageSetUpPr fitToPage="1"/>
  </sheetPr>
  <dimension ref="A1:N41"/>
  <sheetViews>
    <sheetView workbookViewId="0"/>
  </sheetViews>
  <sheetFormatPr baseColWidth="10" defaultColWidth="12.5703125" defaultRowHeight="15.75" customHeight="1" x14ac:dyDescent="0.2"/>
  <cols>
    <col min="1" max="1" width="9.85546875" customWidth="1"/>
    <col min="2" max="2" width="2.85546875" customWidth="1"/>
    <col min="4" max="4" width="24.42578125" customWidth="1"/>
    <col min="5" max="5" width="3.85546875" customWidth="1"/>
    <col min="6" max="6" width="6.140625" customWidth="1"/>
    <col min="7" max="7" width="7.140625" customWidth="1"/>
    <col min="8" max="8" width="14.42578125" customWidth="1"/>
    <col min="10" max="10" width="4" customWidth="1"/>
    <col min="12" max="12" width="16" customWidth="1"/>
    <col min="14" max="14" width="21.28515625" customWidth="1"/>
  </cols>
  <sheetData>
    <row r="1" spans="1:12" ht="12.75" x14ac:dyDescent="0.2">
      <c r="A1" s="27" t="s">
        <v>26</v>
      </c>
      <c r="B1" s="28"/>
      <c r="C1" s="28"/>
      <c r="D1" s="28"/>
      <c r="E1" s="28"/>
      <c r="F1" s="28"/>
      <c r="G1" s="28"/>
      <c r="H1" s="28"/>
      <c r="I1" s="28"/>
    </row>
    <row r="2" spans="1:12" ht="15.75" customHeight="1" x14ac:dyDescent="0.2">
      <c r="A2" s="28"/>
      <c r="B2" s="28"/>
      <c r="C2" s="28"/>
      <c r="D2" s="28"/>
      <c r="E2" s="28"/>
      <c r="F2" s="28"/>
      <c r="G2" s="28"/>
      <c r="H2" s="28"/>
      <c r="I2" s="28"/>
    </row>
    <row r="4" spans="1:12" ht="30.75" customHeight="1" x14ac:dyDescent="0.2">
      <c r="C4" s="1" t="s">
        <v>0</v>
      </c>
      <c r="D4" s="2" t="s">
        <v>1</v>
      </c>
      <c r="F4" s="3" t="s">
        <v>2</v>
      </c>
      <c r="G4" s="2" t="s">
        <v>3</v>
      </c>
      <c r="H4" s="2" t="s">
        <v>4</v>
      </c>
      <c r="I4" s="2" t="s">
        <v>5</v>
      </c>
      <c r="K4" s="4" t="s">
        <v>6</v>
      </c>
      <c r="L4" s="4" t="s">
        <v>7</v>
      </c>
    </row>
    <row r="5" spans="1:12" ht="12.75" x14ac:dyDescent="0.2">
      <c r="A5" s="5" t="s">
        <v>8</v>
      </c>
      <c r="B5" s="5">
        <v>1</v>
      </c>
      <c r="C5" s="6" t="s">
        <v>9</v>
      </c>
      <c r="D5" s="7" t="s">
        <v>10</v>
      </c>
      <c r="F5" s="8"/>
      <c r="G5" s="9">
        <f t="shared" ref="G5:G9" si="0">F5/16</f>
        <v>0</v>
      </c>
      <c r="H5" s="10">
        <f t="shared" ref="H5:H9" si="1">160*4</f>
        <v>640</v>
      </c>
      <c r="I5" s="11"/>
      <c r="J5" s="12"/>
      <c r="K5" s="12" t="b">
        <v>0</v>
      </c>
      <c r="L5" s="13"/>
    </row>
    <row r="6" spans="1:12" ht="12.75" x14ac:dyDescent="0.2">
      <c r="A6" s="5" t="s">
        <v>11</v>
      </c>
      <c r="B6" s="5">
        <v>2</v>
      </c>
      <c r="C6" s="6" t="s">
        <v>9</v>
      </c>
      <c r="D6" s="7" t="s">
        <v>10</v>
      </c>
      <c r="F6" s="8"/>
      <c r="G6" s="9">
        <f t="shared" si="0"/>
        <v>0</v>
      </c>
      <c r="H6" s="10">
        <f t="shared" si="1"/>
        <v>640</v>
      </c>
      <c r="I6" s="11"/>
      <c r="K6" s="12" t="b">
        <v>0</v>
      </c>
      <c r="L6" s="13"/>
    </row>
    <row r="7" spans="1:12" ht="12.75" x14ac:dyDescent="0.2">
      <c r="A7" s="5" t="s">
        <v>12</v>
      </c>
      <c r="B7" s="5">
        <v>3</v>
      </c>
      <c r="C7" s="6" t="s">
        <v>9</v>
      </c>
      <c r="D7" s="7" t="s">
        <v>27</v>
      </c>
      <c r="F7" s="8"/>
      <c r="G7" s="9">
        <f t="shared" si="0"/>
        <v>0</v>
      </c>
      <c r="H7" s="10">
        <f t="shared" si="1"/>
        <v>640</v>
      </c>
      <c r="I7" s="11"/>
      <c r="K7" s="12" t="b">
        <v>0</v>
      </c>
      <c r="L7" s="13"/>
    </row>
    <row r="8" spans="1:12" ht="12.75" x14ac:dyDescent="0.2">
      <c r="A8" s="5" t="s">
        <v>13</v>
      </c>
      <c r="B8" s="5">
        <v>4</v>
      </c>
      <c r="C8" s="6" t="s">
        <v>9</v>
      </c>
      <c r="D8" s="7" t="s">
        <v>10</v>
      </c>
      <c r="F8" s="8"/>
      <c r="G8" s="9">
        <f t="shared" si="0"/>
        <v>0</v>
      </c>
      <c r="H8" s="10">
        <f t="shared" si="1"/>
        <v>640</v>
      </c>
      <c r="I8" s="11"/>
      <c r="K8" s="12" t="b">
        <v>0</v>
      </c>
      <c r="L8" s="13"/>
    </row>
    <row r="9" spans="1:12" ht="12.75" x14ac:dyDescent="0.2">
      <c r="A9" s="5" t="s">
        <v>14</v>
      </c>
      <c r="B9" s="5">
        <v>5</v>
      </c>
      <c r="C9" s="6" t="s">
        <v>9</v>
      </c>
      <c r="D9" s="7" t="s">
        <v>28</v>
      </c>
      <c r="F9" s="8"/>
      <c r="G9" s="9">
        <f t="shared" si="0"/>
        <v>0</v>
      </c>
      <c r="H9" s="10">
        <f t="shared" si="1"/>
        <v>640</v>
      </c>
      <c r="I9" s="11"/>
      <c r="K9" s="12" t="b">
        <v>0</v>
      </c>
      <c r="L9" s="13"/>
    </row>
    <row r="10" spans="1:12" ht="12.75" x14ac:dyDescent="0.2">
      <c r="A10" s="14" t="s">
        <v>15</v>
      </c>
      <c r="B10" s="14">
        <v>6</v>
      </c>
      <c r="C10" s="14"/>
      <c r="D10" s="7"/>
      <c r="F10" s="15"/>
      <c r="G10" s="9"/>
      <c r="H10" s="7"/>
      <c r="I10" s="11"/>
      <c r="L10" s="13"/>
    </row>
    <row r="11" spans="1:12" ht="12.75" x14ac:dyDescent="0.2">
      <c r="A11" s="16" t="s">
        <v>16</v>
      </c>
      <c r="B11" s="16">
        <v>7</v>
      </c>
      <c r="C11" s="17" t="s">
        <v>17</v>
      </c>
      <c r="D11" s="7" t="s">
        <v>29</v>
      </c>
      <c r="F11" s="8"/>
      <c r="G11" s="9">
        <f t="shared" ref="G11:G16" si="2">F11/16</f>
        <v>0</v>
      </c>
      <c r="H11" s="10">
        <f>160*5</f>
        <v>800</v>
      </c>
      <c r="I11" s="11"/>
      <c r="K11" s="12" t="b">
        <v>0</v>
      </c>
      <c r="L11" s="13"/>
    </row>
    <row r="12" spans="1:12" ht="12.75" x14ac:dyDescent="0.2">
      <c r="A12" s="5" t="s">
        <v>8</v>
      </c>
      <c r="B12" s="5">
        <v>8</v>
      </c>
      <c r="C12" s="6" t="s">
        <v>9</v>
      </c>
      <c r="D12" s="7" t="s">
        <v>10</v>
      </c>
      <c r="F12" s="8"/>
      <c r="G12" s="9">
        <f t="shared" si="2"/>
        <v>0</v>
      </c>
      <c r="H12" s="10">
        <f t="shared" ref="H12:H16" si="3">160*4</f>
        <v>640</v>
      </c>
      <c r="I12" s="11"/>
      <c r="K12" s="12" t="b">
        <v>0</v>
      </c>
      <c r="L12" s="13"/>
    </row>
    <row r="13" spans="1:12" ht="12.75" x14ac:dyDescent="0.2">
      <c r="A13" s="5" t="s">
        <v>11</v>
      </c>
      <c r="B13" s="5">
        <v>9</v>
      </c>
      <c r="C13" s="6" t="s">
        <v>9</v>
      </c>
      <c r="D13" s="7" t="s">
        <v>10</v>
      </c>
      <c r="F13" s="8"/>
      <c r="G13" s="9">
        <f t="shared" si="2"/>
        <v>0</v>
      </c>
      <c r="H13" s="10">
        <f t="shared" si="3"/>
        <v>640</v>
      </c>
      <c r="I13" s="11"/>
      <c r="K13" s="12" t="b">
        <v>0</v>
      </c>
      <c r="L13" s="13"/>
    </row>
    <row r="14" spans="1:12" ht="12.75" x14ac:dyDescent="0.2">
      <c r="A14" s="5" t="s">
        <v>12</v>
      </c>
      <c r="B14" s="5">
        <v>10</v>
      </c>
      <c r="C14" s="6" t="s">
        <v>9</v>
      </c>
      <c r="D14" s="7" t="s">
        <v>18</v>
      </c>
      <c r="F14" s="8"/>
      <c r="G14" s="9">
        <f t="shared" si="2"/>
        <v>0</v>
      </c>
      <c r="H14" s="10">
        <f t="shared" si="3"/>
        <v>640</v>
      </c>
      <c r="I14" s="11"/>
      <c r="K14" s="12" t="b">
        <v>0</v>
      </c>
      <c r="L14" s="13"/>
    </row>
    <row r="15" spans="1:12" ht="12.75" x14ac:dyDescent="0.2">
      <c r="A15" s="5" t="s">
        <v>13</v>
      </c>
      <c r="B15" s="5">
        <v>11</v>
      </c>
      <c r="C15" s="6" t="s">
        <v>9</v>
      </c>
      <c r="D15" s="7" t="s">
        <v>10</v>
      </c>
      <c r="F15" s="8"/>
      <c r="G15" s="9">
        <f t="shared" si="2"/>
        <v>0</v>
      </c>
      <c r="H15" s="10">
        <f t="shared" si="3"/>
        <v>640</v>
      </c>
      <c r="I15" s="11"/>
      <c r="K15" s="12" t="b">
        <v>0</v>
      </c>
      <c r="L15" s="13"/>
    </row>
    <row r="16" spans="1:12" ht="12.75" x14ac:dyDescent="0.2">
      <c r="A16" s="5" t="s">
        <v>14</v>
      </c>
      <c r="B16" s="5">
        <v>12</v>
      </c>
      <c r="C16" s="6" t="s">
        <v>9</v>
      </c>
      <c r="D16" s="7" t="s">
        <v>19</v>
      </c>
      <c r="F16" s="8"/>
      <c r="G16" s="9">
        <f t="shared" si="2"/>
        <v>0</v>
      </c>
      <c r="H16" s="10">
        <f t="shared" si="3"/>
        <v>640</v>
      </c>
      <c r="I16" s="11"/>
      <c r="K16" s="12" t="b">
        <v>0</v>
      </c>
      <c r="L16" s="13"/>
    </row>
    <row r="17" spans="1:12" ht="12.75" x14ac:dyDescent="0.2">
      <c r="A17" s="14" t="s">
        <v>15</v>
      </c>
      <c r="B17" s="14">
        <v>13</v>
      </c>
      <c r="C17" s="18"/>
      <c r="D17" s="7"/>
      <c r="F17" s="15"/>
      <c r="G17" s="9"/>
      <c r="H17" s="7"/>
      <c r="I17" s="11"/>
      <c r="L17" s="13"/>
    </row>
    <row r="18" spans="1:12" ht="12.75" x14ac:dyDescent="0.2">
      <c r="A18" s="16" t="s">
        <v>16</v>
      </c>
      <c r="B18" s="16">
        <v>14</v>
      </c>
      <c r="C18" s="17" t="s">
        <v>17</v>
      </c>
      <c r="D18" s="7"/>
      <c r="F18" s="8"/>
      <c r="G18" s="9">
        <f t="shared" ref="G18:G23" si="4">F18/16</f>
        <v>0</v>
      </c>
      <c r="H18" s="10">
        <f>160*5</f>
        <v>800</v>
      </c>
      <c r="I18" s="11"/>
      <c r="K18" s="12" t="b">
        <v>0</v>
      </c>
      <c r="L18" s="13"/>
    </row>
    <row r="19" spans="1:12" ht="12.75" x14ac:dyDescent="0.2">
      <c r="A19" s="5" t="s">
        <v>8</v>
      </c>
      <c r="B19" s="5">
        <v>15</v>
      </c>
      <c r="C19" s="6" t="s">
        <v>9</v>
      </c>
      <c r="D19" s="7" t="s">
        <v>10</v>
      </c>
      <c r="F19" s="8"/>
      <c r="G19" s="9">
        <f t="shared" si="4"/>
        <v>0</v>
      </c>
      <c r="H19" s="10">
        <f t="shared" ref="H19:H23" si="5">160*4</f>
        <v>640</v>
      </c>
      <c r="I19" s="11"/>
      <c r="K19" s="12" t="b">
        <v>0</v>
      </c>
      <c r="L19" s="13"/>
    </row>
    <row r="20" spans="1:12" ht="12.75" x14ac:dyDescent="0.2">
      <c r="A20" s="5" t="s">
        <v>11</v>
      </c>
      <c r="B20" s="5">
        <v>16</v>
      </c>
      <c r="C20" s="6" t="s">
        <v>9</v>
      </c>
      <c r="D20" s="7" t="s">
        <v>10</v>
      </c>
      <c r="F20" s="8"/>
      <c r="G20" s="9">
        <f t="shared" si="4"/>
        <v>0</v>
      </c>
      <c r="H20" s="10">
        <f t="shared" si="5"/>
        <v>640</v>
      </c>
      <c r="I20" s="11"/>
      <c r="K20" s="12" t="b">
        <v>0</v>
      </c>
      <c r="L20" s="13"/>
    </row>
    <row r="21" spans="1:12" ht="12.75" x14ac:dyDescent="0.2">
      <c r="A21" s="5" t="s">
        <v>12</v>
      </c>
      <c r="B21" s="5">
        <v>17</v>
      </c>
      <c r="C21" s="6" t="s">
        <v>9</v>
      </c>
      <c r="D21" s="7" t="s">
        <v>10</v>
      </c>
      <c r="F21" s="8"/>
      <c r="G21" s="9">
        <f t="shared" si="4"/>
        <v>0</v>
      </c>
      <c r="H21" s="10">
        <f t="shared" si="5"/>
        <v>640</v>
      </c>
      <c r="I21" s="11"/>
      <c r="K21" s="12" t="b">
        <v>0</v>
      </c>
      <c r="L21" s="13"/>
    </row>
    <row r="22" spans="1:12" ht="12.75" x14ac:dyDescent="0.2">
      <c r="A22" s="5" t="s">
        <v>13</v>
      </c>
      <c r="B22" s="5">
        <v>18</v>
      </c>
      <c r="C22" s="6" t="s">
        <v>9</v>
      </c>
      <c r="D22" s="7" t="s">
        <v>10</v>
      </c>
      <c r="F22" s="8"/>
      <c r="G22" s="9">
        <f t="shared" si="4"/>
        <v>0</v>
      </c>
      <c r="H22" s="10">
        <f t="shared" si="5"/>
        <v>640</v>
      </c>
      <c r="I22" s="11"/>
      <c r="K22" s="12" t="b">
        <v>0</v>
      </c>
      <c r="L22" s="13"/>
    </row>
    <row r="23" spans="1:12" ht="12.75" x14ac:dyDescent="0.2">
      <c r="A23" s="5" t="s">
        <v>14</v>
      </c>
      <c r="B23" s="5">
        <v>19</v>
      </c>
      <c r="C23" s="6" t="s">
        <v>9</v>
      </c>
      <c r="D23" s="7"/>
      <c r="F23" s="8"/>
      <c r="G23" s="9">
        <f t="shared" si="4"/>
        <v>0</v>
      </c>
      <c r="H23" s="10">
        <f t="shared" si="5"/>
        <v>640</v>
      </c>
      <c r="I23" s="11"/>
      <c r="K23" s="12" t="b">
        <v>0</v>
      </c>
      <c r="L23" s="13"/>
    </row>
    <row r="24" spans="1:12" ht="12.75" x14ac:dyDescent="0.2">
      <c r="A24" s="14" t="s">
        <v>15</v>
      </c>
      <c r="B24" s="14">
        <v>20</v>
      </c>
      <c r="C24" s="14"/>
      <c r="D24" s="7"/>
      <c r="F24" s="15"/>
      <c r="G24" s="9"/>
      <c r="H24" s="7"/>
      <c r="I24" s="11"/>
      <c r="L24" s="13"/>
    </row>
    <row r="25" spans="1:12" ht="12.75" x14ac:dyDescent="0.2">
      <c r="A25" s="16" t="s">
        <v>16</v>
      </c>
      <c r="B25" s="16">
        <v>21</v>
      </c>
      <c r="C25" s="17" t="s">
        <v>17</v>
      </c>
      <c r="D25" s="7" t="s">
        <v>19</v>
      </c>
      <c r="F25" s="8"/>
      <c r="G25" s="9">
        <f t="shared" ref="G25:G30" si="6">F25/16</f>
        <v>0</v>
      </c>
      <c r="H25" s="10">
        <f>160*5</f>
        <v>800</v>
      </c>
      <c r="I25" s="11"/>
      <c r="K25" s="12" t="b">
        <v>0</v>
      </c>
      <c r="L25" s="13"/>
    </row>
    <row r="26" spans="1:12" ht="12.75" x14ac:dyDescent="0.2">
      <c r="A26" s="5" t="s">
        <v>8</v>
      </c>
      <c r="B26" s="5">
        <v>22</v>
      </c>
      <c r="C26" s="6" t="s">
        <v>9</v>
      </c>
      <c r="D26" s="7" t="s">
        <v>10</v>
      </c>
      <c r="F26" s="8"/>
      <c r="G26" s="9">
        <f t="shared" si="6"/>
        <v>0</v>
      </c>
      <c r="H26" s="10">
        <f t="shared" ref="H26:H30" si="7">160*4</f>
        <v>640</v>
      </c>
      <c r="I26" s="11"/>
      <c r="K26" s="12" t="b">
        <v>0</v>
      </c>
      <c r="L26" s="13"/>
    </row>
    <row r="27" spans="1:12" ht="12.75" x14ac:dyDescent="0.2">
      <c r="A27" s="5" t="s">
        <v>11</v>
      </c>
      <c r="B27" s="5">
        <v>23</v>
      </c>
      <c r="C27" s="6" t="s">
        <v>9</v>
      </c>
      <c r="D27" s="7" t="s">
        <v>10</v>
      </c>
      <c r="F27" s="8"/>
      <c r="G27" s="9">
        <f t="shared" si="6"/>
        <v>0</v>
      </c>
      <c r="H27" s="10">
        <f t="shared" si="7"/>
        <v>640</v>
      </c>
      <c r="I27" s="11"/>
      <c r="K27" s="12" t="b">
        <v>0</v>
      </c>
      <c r="L27" s="13"/>
    </row>
    <row r="28" spans="1:12" ht="12.75" x14ac:dyDescent="0.2">
      <c r="A28" s="5" t="s">
        <v>12</v>
      </c>
      <c r="B28" s="5">
        <v>24</v>
      </c>
      <c r="C28" s="6" t="s">
        <v>9</v>
      </c>
      <c r="D28" s="7" t="s">
        <v>10</v>
      </c>
      <c r="F28" s="8"/>
      <c r="G28" s="9">
        <f t="shared" si="6"/>
        <v>0</v>
      </c>
      <c r="H28" s="10">
        <f t="shared" si="7"/>
        <v>640</v>
      </c>
      <c r="I28" s="11"/>
      <c r="K28" s="12" t="b">
        <v>0</v>
      </c>
      <c r="L28" s="13"/>
    </row>
    <row r="29" spans="1:12" ht="12.75" x14ac:dyDescent="0.2">
      <c r="A29" s="5" t="s">
        <v>13</v>
      </c>
      <c r="B29" s="5">
        <v>25</v>
      </c>
      <c r="C29" s="6" t="s">
        <v>9</v>
      </c>
      <c r="D29" s="7" t="s">
        <v>10</v>
      </c>
      <c r="F29" s="8"/>
      <c r="G29" s="9">
        <f t="shared" si="6"/>
        <v>0</v>
      </c>
      <c r="H29" s="10">
        <f t="shared" si="7"/>
        <v>640</v>
      </c>
      <c r="I29" s="11"/>
      <c r="K29" s="12" t="b">
        <v>0</v>
      </c>
      <c r="L29" s="13"/>
    </row>
    <row r="30" spans="1:12" ht="12.75" x14ac:dyDescent="0.2">
      <c r="A30" s="5" t="s">
        <v>14</v>
      </c>
      <c r="B30" s="5">
        <v>26</v>
      </c>
      <c r="C30" s="6" t="s">
        <v>9</v>
      </c>
      <c r="D30" s="7"/>
      <c r="F30" s="8"/>
      <c r="G30" s="9">
        <f t="shared" si="6"/>
        <v>0</v>
      </c>
      <c r="H30" s="10">
        <f t="shared" si="7"/>
        <v>640</v>
      </c>
      <c r="I30" s="11"/>
      <c r="K30" s="12" t="b">
        <v>0</v>
      </c>
      <c r="L30" s="13"/>
    </row>
    <row r="31" spans="1:12" ht="12.75" x14ac:dyDescent="0.2">
      <c r="A31" s="14" t="s">
        <v>15</v>
      </c>
      <c r="B31" s="14">
        <v>27</v>
      </c>
      <c r="C31" s="14"/>
      <c r="D31" s="7"/>
      <c r="F31" s="15"/>
      <c r="G31" s="9"/>
      <c r="H31" s="7"/>
      <c r="I31" s="11"/>
      <c r="L31" s="13"/>
    </row>
    <row r="32" spans="1:12" ht="12.75" x14ac:dyDescent="0.2">
      <c r="A32" s="16" t="s">
        <v>16</v>
      </c>
      <c r="B32" s="16">
        <v>28</v>
      </c>
      <c r="C32" s="17" t="s">
        <v>17</v>
      </c>
      <c r="D32" s="7"/>
      <c r="F32" s="8"/>
      <c r="G32" s="9">
        <f t="shared" ref="G32:G35" si="8">F32/16</f>
        <v>0</v>
      </c>
      <c r="H32" s="10">
        <f>160*5</f>
        <v>800</v>
      </c>
      <c r="I32" s="11"/>
      <c r="K32" s="12" t="b">
        <v>0</v>
      </c>
      <c r="L32" s="13"/>
    </row>
    <row r="33" spans="1:14" ht="12.75" x14ac:dyDescent="0.2">
      <c r="A33" s="5" t="s">
        <v>8</v>
      </c>
      <c r="B33" s="5">
        <v>29</v>
      </c>
      <c r="C33" s="6" t="s">
        <v>9</v>
      </c>
      <c r="D33" s="7"/>
      <c r="F33" s="8"/>
      <c r="G33" s="9">
        <f t="shared" si="8"/>
        <v>0</v>
      </c>
      <c r="H33" s="10">
        <f t="shared" ref="H33:H35" si="9">160*4</f>
        <v>640</v>
      </c>
      <c r="I33" s="11"/>
      <c r="K33" s="12" t="b">
        <v>0</v>
      </c>
    </row>
    <row r="34" spans="1:14" ht="12.75" x14ac:dyDescent="0.2">
      <c r="A34" s="5" t="s">
        <v>11</v>
      </c>
      <c r="B34" s="5">
        <v>30</v>
      </c>
      <c r="C34" s="6" t="s">
        <v>9</v>
      </c>
      <c r="D34" s="7"/>
      <c r="F34" s="8"/>
      <c r="G34" s="9">
        <f t="shared" si="8"/>
        <v>0</v>
      </c>
      <c r="H34" s="10">
        <f t="shared" si="9"/>
        <v>640</v>
      </c>
      <c r="I34" s="11"/>
      <c r="K34" s="12" t="b">
        <v>0</v>
      </c>
    </row>
    <row r="35" spans="1:14" ht="12.75" x14ac:dyDescent="0.2">
      <c r="A35" s="5" t="s">
        <v>12</v>
      </c>
      <c r="B35" s="5">
        <v>31</v>
      </c>
      <c r="C35" s="6" t="s">
        <v>9</v>
      </c>
      <c r="D35" s="7" t="s">
        <v>30</v>
      </c>
      <c r="F35" s="8"/>
      <c r="G35" s="9">
        <f t="shared" si="8"/>
        <v>0</v>
      </c>
      <c r="H35" s="10">
        <f t="shared" si="9"/>
        <v>640</v>
      </c>
      <c r="I35" s="11"/>
      <c r="K35" s="12" t="b">
        <v>0</v>
      </c>
    </row>
    <row r="38" spans="1:14" ht="12.75" x14ac:dyDescent="0.2">
      <c r="L38" s="13">
        <f>SUM(L5:L35)</f>
        <v>0</v>
      </c>
    </row>
    <row r="40" spans="1:14" ht="12.75" x14ac:dyDescent="0.2">
      <c r="K40" s="12" t="s">
        <v>20</v>
      </c>
      <c r="L40" s="19" t="s">
        <v>21</v>
      </c>
      <c r="N40" s="12" t="s">
        <v>22</v>
      </c>
    </row>
    <row r="41" spans="1:14" ht="12.75" x14ac:dyDescent="0.2">
      <c r="K41" s="12" t="s">
        <v>23</v>
      </c>
      <c r="L41" s="19" t="s">
        <v>24</v>
      </c>
      <c r="N41" s="12" t="s">
        <v>25</v>
      </c>
    </row>
  </sheetData>
  <autoFilter ref="A4:D35" xr:uid="{00000000-0009-0000-0000-000000000000}"/>
  <mergeCells count="1">
    <mergeCell ref="A1:I2"/>
  </mergeCells>
  <conditionalFormatting sqref="G5:G35">
    <cfRule type="cellIs" dxfId="5" priority="1" operator="greaterThanOrEqual">
      <formula>"100%"</formula>
    </cfRule>
    <cfRule type="cellIs" dxfId="4" priority="2" operator="lessThanOrEqual">
      <formula>"100%"</formula>
    </cfRule>
  </conditionalFormatting>
  <dataValidations count="3">
    <dataValidation type="list" allowBlank="1" showErrorMessage="1" sqref="I5:I9 I11:I16 I18:I23 I25:I30 I32:I35 L41" xr:uid="{00000000-0002-0000-0000-000000000000}">
      <formula1>"OUI,NON"</formula1>
    </dataValidation>
    <dataValidation type="list" allowBlank="1" showErrorMessage="1" sqref="D5:D9 D11:D16 D18:D23 D25:D30 D32:D35" xr:uid="{00000000-0002-0000-0000-000001000000}">
      <formula1>"DR PELLIARD,DR REFES,DR PROUST,DR ROZES,DR LE BEC,DR PERLAZA GIRALDO,DR VILLEROY DE GALHAU,DR THOLOMIER"</formula1>
    </dataValidation>
    <dataValidation type="list" allowBlank="1" showErrorMessage="1" sqref="L40" xr:uid="{00000000-0002-0000-0000-000002000000}">
      <formula1>"NON FAITE,FAITE"</formula1>
    </dataValidation>
  </dataValidations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00"/>
    <outlinePr summaryBelow="0" summaryRight="0"/>
    <pageSetUpPr fitToPage="1"/>
  </sheetPr>
  <dimension ref="A1:N39"/>
  <sheetViews>
    <sheetView workbookViewId="0"/>
  </sheetViews>
  <sheetFormatPr baseColWidth="10" defaultColWidth="12.5703125" defaultRowHeight="15.75" customHeight="1" x14ac:dyDescent="0.2"/>
  <cols>
    <col min="1" max="1" width="9.85546875" customWidth="1"/>
    <col min="2" max="2" width="2.85546875" customWidth="1"/>
    <col min="4" max="4" width="24.42578125" customWidth="1"/>
    <col min="5" max="5" width="3.85546875" customWidth="1"/>
    <col min="6" max="6" width="6.140625" customWidth="1"/>
    <col min="7" max="7" width="7.140625" customWidth="1"/>
    <col min="8" max="8" width="14.42578125" customWidth="1"/>
    <col min="10" max="10" width="4" customWidth="1"/>
    <col min="12" max="12" width="16" customWidth="1"/>
    <col min="14" max="14" width="21.28515625" customWidth="1"/>
  </cols>
  <sheetData>
    <row r="1" spans="1:12" ht="12.75" x14ac:dyDescent="0.2">
      <c r="A1" s="27" t="s">
        <v>31</v>
      </c>
      <c r="B1" s="28"/>
      <c r="C1" s="28"/>
      <c r="D1" s="28"/>
      <c r="E1" s="28"/>
      <c r="F1" s="28"/>
      <c r="G1" s="28"/>
      <c r="H1" s="28"/>
      <c r="I1" s="28"/>
    </row>
    <row r="2" spans="1:12" ht="15.75" customHeight="1" x14ac:dyDescent="0.2">
      <c r="A2" s="28"/>
      <c r="B2" s="28"/>
      <c r="C2" s="28"/>
      <c r="D2" s="28"/>
      <c r="E2" s="28"/>
      <c r="F2" s="28"/>
      <c r="G2" s="28"/>
      <c r="H2" s="28"/>
      <c r="I2" s="28"/>
    </row>
    <row r="4" spans="1:12" ht="30.75" customHeight="1" x14ac:dyDescent="0.2">
      <c r="C4" s="1" t="s">
        <v>0</v>
      </c>
      <c r="D4" s="2" t="s">
        <v>1</v>
      </c>
      <c r="F4" s="3" t="s">
        <v>2</v>
      </c>
      <c r="G4" s="2" t="s">
        <v>3</v>
      </c>
      <c r="H4" s="2" t="s">
        <v>4</v>
      </c>
      <c r="I4" s="2" t="s">
        <v>5</v>
      </c>
      <c r="K4" s="4" t="s">
        <v>6</v>
      </c>
      <c r="L4" s="4" t="s">
        <v>7</v>
      </c>
    </row>
    <row r="5" spans="1:12" ht="12.75" x14ac:dyDescent="0.2">
      <c r="A5" s="5" t="s">
        <v>13</v>
      </c>
      <c r="B5" s="5">
        <v>1</v>
      </c>
      <c r="C5" s="6" t="s">
        <v>9</v>
      </c>
      <c r="D5" s="7"/>
      <c r="F5" s="8"/>
      <c r="G5" s="9">
        <f t="shared" ref="G5:G6" si="0">F5/16</f>
        <v>0</v>
      </c>
      <c r="H5" s="10">
        <f t="shared" ref="H5:H6" si="1">160*4</f>
        <v>640</v>
      </c>
      <c r="I5" s="11"/>
      <c r="J5" s="12"/>
      <c r="K5" s="12" t="b">
        <v>0</v>
      </c>
      <c r="L5" s="13"/>
    </row>
    <row r="6" spans="1:12" ht="12.75" x14ac:dyDescent="0.2">
      <c r="A6" s="5" t="s">
        <v>14</v>
      </c>
      <c r="B6" s="5">
        <v>2</v>
      </c>
      <c r="C6" s="6" t="s">
        <v>9</v>
      </c>
      <c r="D6" s="7"/>
      <c r="F6" s="8"/>
      <c r="G6" s="9">
        <f t="shared" si="0"/>
        <v>0</v>
      </c>
      <c r="H6" s="10">
        <f t="shared" si="1"/>
        <v>640</v>
      </c>
      <c r="I6" s="11"/>
      <c r="K6" s="12" t="b">
        <v>0</v>
      </c>
      <c r="L6" s="13"/>
    </row>
    <row r="7" spans="1:12" ht="12.75" x14ac:dyDescent="0.2">
      <c r="A7" s="14" t="s">
        <v>15</v>
      </c>
      <c r="B7" s="14">
        <v>3</v>
      </c>
      <c r="C7" s="14"/>
      <c r="D7" s="7"/>
      <c r="F7" s="15"/>
      <c r="G7" s="9"/>
      <c r="H7" s="7"/>
      <c r="I7" s="11"/>
      <c r="K7" s="12"/>
      <c r="L7" s="13"/>
    </row>
    <row r="8" spans="1:12" ht="12.75" x14ac:dyDescent="0.2">
      <c r="A8" s="16" t="s">
        <v>16</v>
      </c>
      <c r="B8" s="16">
        <v>4</v>
      </c>
      <c r="C8" s="17" t="s">
        <v>17</v>
      </c>
      <c r="D8" s="7"/>
      <c r="F8" s="8"/>
      <c r="G8" s="9">
        <f t="shared" ref="G8:G13" si="2">F8/16</f>
        <v>0</v>
      </c>
      <c r="H8" s="10">
        <f>160*5</f>
        <v>800</v>
      </c>
      <c r="I8" s="11"/>
      <c r="K8" s="12" t="b">
        <v>0</v>
      </c>
      <c r="L8" s="13"/>
    </row>
    <row r="9" spans="1:12" ht="12.75" x14ac:dyDescent="0.2">
      <c r="A9" s="5" t="s">
        <v>8</v>
      </c>
      <c r="B9" s="5">
        <v>5</v>
      </c>
      <c r="C9" s="6" t="s">
        <v>9</v>
      </c>
      <c r="D9" s="7" t="s">
        <v>32</v>
      </c>
      <c r="F9" s="8"/>
      <c r="G9" s="9">
        <f t="shared" si="2"/>
        <v>0</v>
      </c>
      <c r="H9" s="10">
        <f t="shared" ref="H9:H13" si="3">160*4</f>
        <v>640</v>
      </c>
      <c r="I9" s="11"/>
      <c r="K9" s="12" t="b">
        <v>0</v>
      </c>
      <c r="L9" s="13"/>
    </row>
    <row r="10" spans="1:12" ht="12.75" x14ac:dyDescent="0.2">
      <c r="A10" s="5" t="s">
        <v>11</v>
      </c>
      <c r="B10" s="5">
        <v>6</v>
      </c>
      <c r="C10" s="6" t="s">
        <v>9</v>
      </c>
      <c r="D10" s="7"/>
      <c r="F10" s="8"/>
      <c r="G10" s="9">
        <f t="shared" si="2"/>
        <v>0</v>
      </c>
      <c r="H10" s="10">
        <f t="shared" si="3"/>
        <v>640</v>
      </c>
      <c r="I10" s="11"/>
      <c r="K10" s="12" t="b">
        <v>0</v>
      </c>
      <c r="L10" s="13"/>
    </row>
    <row r="11" spans="1:12" ht="12.75" x14ac:dyDescent="0.2">
      <c r="A11" s="5" t="s">
        <v>12</v>
      </c>
      <c r="B11" s="5">
        <v>7</v>
      </c>
      <c r="C11" s="6" t="s">
        <v>9</v>
      </c>
      <c r="D11" s="7" t="s">
        <v>29</v>
      </c>
      <c r="F11" s="8"/>
      <c r="G11" s="9">
        <f t="shared" si="2"/>
        <v>0</v>
      </c>
      <c r="H11" s="10">
        <f t="shared" si="3"/>
        <v>640</v>
      </c>
      <c r="I11" s="11"/>
      <c r="K11" s="12" t="b">
        <v>0</v>
      </c>
      <c r="L11" s="13"/>
    </row>
    <row r="12" spans="1:12" ht="12.75" x14ac:dyDescent="0.2">
      <c r="A12" s="5" t="s">
        <v>13</v>
      </c>
      <c r="B12" s="5">
        <v>8</v>
      </c>
      <c r="C12" s="6" t="s">
        <v>9</v>
      </c>
      <c r="D12" s="7"/>
      <c r="F12" s="8"/>
      <c r="G12" s="9">
        <f t="shared" si="2"/>
        <v>0</v>
      </c>
      <c r="H12" s="10">
        <f t="shared" si="3"/>
        <v>640</v>
      </c>
      <c r="I12" s="11"/>
      <c r="K12" s="12" t="b">
        <v>0</v>
      </c>
      <c r="L12" s="13"/>
    </row>
    <row r="13" spans="1:12" ht="12.75" x14ac:dyDescent="0.2">
      <c r="A13" s="5" t="s">
        <v>14</v>
      </c>
      <c r="B13" s="5">
        <v>9</v>
      </c>
      <c r="C13" s="6" t="s">
        <v>9</v>
      </c>
      <c r="D13" s="7" t="s">
        <v>30</v>
      </c>
      <c r="F13" s="8"/>
      <c r="G13" s="9">
        <f t="shared" si="2"/>
        <v>0</v>
      </c>
      <c r="H13" s="10">
        <f t="shared" si="3"/>
        <v>640</v>
      </c>
      <c r="I13" s="11"/>
      <c r="K13" s="12" t="b">
        <v>0</v>
      </c>
      <c r="L13" s="13"/>
    </row>
    <row r="14" spans="1:12" ht="12.75" x14ac:dyDescent="0.2">
      <c r="A14" s="14" t="s">
        <v>15</v>
      </c>
      <c r="B14" s="14">
        <v>10</v>
      </c>
      <c r="C14" s="18"/>
      <c r="D14" s="7"/>
      <c r="F14" s="15"/>
      <c r="G14" s="9"/>
      <c r="H14" s="7"/>
      <c r="I14" s="11"/>
      <c r="K14" s="12"/>
      <c r="L14" s="13"/>
    </row>
    <row r="15" spans="1:12" ht="12.75" x14ac:dyDescent="0.2">
      <c r="A15" s="16" t="s">
        <v>16</v>
      </c>
      <c r="B15" s="16">
        <v>11</v>
      </c>
      <c r="C15" s="17" t="s">
        <v>17</v>
      </c>
      <c r="D15" s="7"/>
      <c r="F15" s="8"/>
      <c r="G15" s="9">
        <f t="shared" ref="G15:G20" si="4">F15/16</f>
        <v>0</v>
      </c>
      <c r="H15" s="10">
        <f>160*5</f>
        <v>800</v>
      </c>
      <c r="I15" s="11"/>
      <c r="K15" s="12" t="b">
        <v>0</v>
      </c>
      <c r="L15" s="13"/>
    </row>
    <row r="16" spans="1:12" ht="12.75" x14ac:dyDescent="0.2">
      <c r="A16" s="5" t="s">
        <v>8</v>
      </c>
      <c r="B16" s="5">
        <v>12</v>
      </c>
      <c r="C16" s="6" t="s">
        <v>9</v>
      </c>
      <c r="D16" s="7" t="s">
        <v>32</v>
      </c>
      <c r="F16" s="8"/>
      <c r="G16" s="9">
        <f t="shared" si="4"/>
        <v>0</v>
      </c>
      <c r="H16" s="10">
        <f t="shared" ref="H16:H20" si="5">160*4</f>
        <v>640</v>
      </c>
      <c r="I16" s="11"/>
      <c r="K16" s="12" t="b">
        <v>0</v>
      </c>
      <c r="L16" s="13"/>
    </row>
    <row r="17" spans="1:12" ht="12.75" x14ac:dyDescent="0.2">
      <c r="A17" s="5" t="s">
        <v>11</v>
      </c>
      <c r="B17" s="5">
        <v>13</v>
      </c>
      <c r="C17" s="6" t="s">
        <v>9</v>
      </c>
      <c r="D17" s="7" t="s">
        <v>33</v>
      </c>
      <c r="F17" s="8"/>
      <c r="G17" s="9">
        <f t="shared" si="4"/>
        <v>0</v>
      </c>
      <c r="H17" s="10">
        <f t="shared" si="5"/>
        <v>640</v>
      </c>
      <c r="I17" s="11"/>
      <c r="K17" s="12" t="b">
        <v>0</v>
      </c>
      <c r="L17" s="13"/>
    </row>
    <row r="18" spans="1:12" ht="12.75" x14ac:dyDescent="0.2">
      <c r="A18" s="5" t="s">
        <v>12</v>
      </c>
      <c r="B18" s="5">
        <v>14</v>
      </c>
      <c r="C18" s="6" t="s">
        <v>9</v>
      </c>
      <c r="D18" s="7"/>
      <c r="F18" s="8"/>
      <c r="G18" s="9">
        <f t="shared" si="4"/>
        <v>0</v>
      </c>
      <c r="H18" s="10">
        <f t="shared" si="5"/>
        <v>640</v>
      </c>
      <c r="I18" s="11"/>
      <c r="K18" s="12" t="b">
        <v>0</v>
      </c>
      <c r="L18" s="13"/>
    </row>
    <row r="19" spans="1:12" ht="12.75" x14ac:dyDescent="0.2">
      <c r="A19" s="5" t="s">
        <v>13</v>
      </c>
      <c r="B19" s="5">
        <v>15</v>
      </c>
      <c r="C19" s="6" t="s">
        <v>9</v>
      </c>
      <c r="D19" s="7"/>
      <c r="F19" s="8"/>
      <c r="G19" s="9">
        <f t="shared" si="4"/>
        <v>0</v>
      </c>
      <c r="H19" s="10">
        <f t="shared" si="5"/>
        <v>640</v>
      </c>
      <c r="I19" s="11"/>
      <c r="K19" s="12" t="b">
        <v>0</v>
      </c>
      <c r="L19" s="13"/>
    </row>
    <row r="20" spans="1:12" ht="12.75" x14ac:dyDescent="0.2">
      <c r="A20" s="5" t="s">
        <v>14</v>
      </c>
      <c r="B20" s="5">
        <v>16</v>
      </c>
      <c r="C20" s="6" t="s">
        <v>9</v>
      </c>
      <c r="D20" s="7"/>
      <c r="F20" s="8"/>
      <c r="G20" s="9">
        <f t="shared" si="4"/>
        <v>0</v>
      </c>
      <c r="H20" s="10">
        <f t="shared" si="5"/>
        <v>640</v>
      </c>
      <c r="I20" s="11"/>
      <c r="K20" s="12" t="b">
        <v>0</v>
      </c>
      <c r="L20" s="13"/>
    </row>
    <row r="21" spans="1:12" ht="12.75" x14ac:dyDescent="0.2">
      <c r="A21" s="14" t="s">
        <v>15</v>
      </c>
      <c r="B21" s="14">
        <v>17</v>
      </c>
      <c r="C21" s="14"/>
      <c r="D21" s="7"/>
      <c r="F21" s="15"/>
      <c r="G21" s="9"/>
      <c r="H21" s="7"/>
      <c r="I21" s="11"/>
      <c r="K21" s="12"/>
      <c r="L21" s="13"/>
    </row>
    <row r="22" spans="1:12" ht="12.75" x14ac:dyDescent="0.2">
      <c r="A22" s="16" t="s">
        <v>16</v>
      </c>
      <c r="B22" s="16">
        <v>18</v>
      </c>
      <c r="C22" s="17" t="s">
        <v>17</v>
      </c>
      <c r="D22" s="7"/>
      <c r="F22" s="8"/>
      <c r="G22" s="9">
        <f t="shared" ref="G22:G27" si="6">F22/16</f>
        <v>0</v>
      </c>
      <c r="H22" s="10">
        <f>160*5</f>
        <v>800</v>
      </c>
      <c r="I22" s="11"/>
      <c r="K22" s="12" t="b">
        <v>0</v>
      </c>
      <c r="L22" s="13"/>
    </row>
    <row r="23" spans="1:12" ht="12.75" x14ac:dyDescent="0.2">
      <c r="A23" s="5" t="s">
        <v>8</v>
      </c>
      <c r="B23" s="5">
        <v>19</v>
      </c>
      <c r="C23" s="6" t="s">
        <v>9</v>
      </c>
      <c r="D23" s="7"/>
      <c r="F23" s="8"/>
      <c r="G23" s="9">
        <f t="shared" si="6"/>
        <v>0</v>
      </c>
      <c r="H23" s="10">
        <f t="shared" ref="H23:H27" si="7">160*4</f>
        <v>640</v>
      </c>
      <c r="I23" s="11"/>
      <c r="K23" s="12" t="b">
        <v>0</v>
      </c>
      <c r="L23" s="13"/>
    </row>
    <row r="24" spans="1:12" ht="12.75" x14ac:dyDescent="0.2">
      <c r="A24" s="5" t="s">
        <v>11</v>
      </c>
      <c r="B24" s="5">
        <v>20</v>
      </c>
      <c r="C24" s="6" t="s">
        <v>9</v>
      </c>
      <c r="D24" s="7" t="s">
        <v>33</v>
      </c>
      <c r="F24" s="8"/>
      <c r="G24" s="9">
        <f t="shared" si="6"/>
        <v>0</v>
      </c>
      <c r="H24" s="10">
        <f t="shared" si="7"/>
        <v>640</v>
      </c>
      <c r="I24" s="11"/>
      <c r="K24" s="12" t="b">
        <v>0</v>
      </c>
      <c r="L24" s="13"/>
    </row>
    <row r="25" spans="1:12" ht="12.75" x14ac:dyDescent="0.2">
      <c r="A25" s="5" t="s">
        <v>12</v>
      </c>
      <c r="B25" s="5">
        <v>21</v>
      </c>
      <c r="C25" s="6" t="s">
        <v>9</v>
      </c>
      <c r="D25" s="7" t="s">
        <v>10</v>
      </c>
      <c r="F25" s="8"/>
      <c r="G25" s="9">
        <f t="shared" si="6"/>
        <v>0</v>
      </c>
      <c r="H25" s="10">
        <f t="shared" si="7"/>
        <v>640</v>
      </c>
      <c r="I25" s="11"/>
      <c r="K25" s="12" t="b">
        <v>0</v>
      </c>
      <c r="L25" s="13"/>
    </row>
    <row r="26" spans="1:12" ht="12.75" x14ac:dyDescent="0.2">
      <c r="A26" s="5" t="s">
        <v>13</v>
      </c>
      <c r="B26" s="5">
        <v>22</v>
      </c>
      <c r="C26" s="6" t="s">
        <v>9</v>
      </c>
      <c r="D26" s="7" t="s">
        <v>10</v>
      </c>
      <c r="F26" s="8"/>
      <c r="G26" s="9">
        <f t="shared" si="6"/>
        <v>0</v>
      </c>
      <c r="H26" s="10">
        <f t="shared" si="7"/>
        <v>640</v>
      </c>
      <c r="I26" s="11"/>
      <c r="K26" s="12" t="b">
        <v>0</v>
      </c>
      <c r="L26" s="13"/>
    </row>
    <row r="27" spans="1:12" ht="12.75" x14ac:dyDescent="0.2">
      <c r="A27" s="5" t="s">
        <v>14</v>
      </c>
      <c r="B27" s="5">
        <v>23</v>
      </c>
      <c r="C27" s="6" t="s">
        <v>9</v>
      </c>
      <c r="D27" s="7" t="s">
        <v>19</v>
      </c>
      <c r="F27" s="8"/>
      <c r="G27" s="9">
        <f t="shared" si="6"/>
        <v>0</v>
      </c>
      <c r="H27" s="10">
        <f t="shared" si="7"/>
        <v>640</v>
      </c>
      <c r="I27" s="11"/>
      <c r="K27" s="12" t="b">
        <v>0</v>
      </c>
      <c r="L27" s="13"/>
    </row>
    <row r="28" spans="1:12" ht="12.75" x14ac:dyDescent="0.2">
      <c r="A28" s="14" t="s">
        <v>15</v>
      </c>
      <c r="B28" s="14">
        <v>24</v>
      </c>
      <c r="C28" s="14"/>
      <c r="D28" s="7"/>
      <c r="F28" s="15"/>
      <c r="G28" s="9"/>
      <c r="H28" s="7"/>
      <c r="I28" s="11"/>
      <c r="K28" s="12"/>
      <c r="L28" s="13"/>
    </row>
    <row r="29" spans="1:12" ht="12.75" x14ac:dyDescent="0.2">
      <c r="A29" s="16" t="s">
        <v>16</v>
      </c>
      <c r="B29" s="16">
        <v>25</v>
      </c>
      <c r="C29" s="17" t="s">
        <v>17</v>
      </c>
      <c r="D29" s="7" t="s">
        <v>28</v>
      </c>
      <c r="F29" s="8"/>
      <c r="G29" s="9">
        <f t="shared" ref="G29:G34" si="8">F29/16</f>
        <v>0</v>
      </c>
      <c r="H29" s="10">
        <f>160*5</f>
        <v>800</v>
      </c>
      <c r="I29" s="11"/>
      <c r="K29" s="12" t="b">
        <v>0</v>
      </c>
      <c r="L29" s="13"/>
    </row>
    <row r="30" spans="1:12" ht="12.75" x14ac:dyDescent="0.2">
      <c r="A30" s="5" t="s">
        <v>8</v>
      </c>
      <c r="B30" s="5">
        <v>26</v>
      </c>
      <c r="C30" s="6" t="s">
        <v>9</v>
      </c>
      <c r="D30" s="7" t="s">
        <v>10</v>
      </c>
      <c r="F30" s="8"/>
      <c r="G30" s="9">
        <f t="shared" si="8"/>
        <v>0</v>
      </c>
      <c r="H30" s="10">
        <f t="shared" ref="H30:H34" si="9">160*4</f>
        <v>640</v>
      </c>
      <c r="I30" s="11"/>
      <c r="K30" s="12" t="b">
        <v>0</v>
      </c>
      <c r="L30" s="13"/>
    </row>
    <row r="31" spans="1:12" ht="12.75" x14ac:dyDescent="0.2">
      <c r="A31" s="5" t="s">
        <v>11</v>
      </c>
      <c r="B31" s="5">
        <v>27</v>
      </c>
      <c r="C31" s="6" t="s">
        <v>9</v>
      </c>
      <c r="D31" s="7" t="s">
        <v>10</v>
      </c>
      <c r="F31" s="8"/>
      <c r="G31" s="9">
        <f t="shared" si="8"/>
        <v>0</v>
      </c>
      <c r="H31" s="10">
        <f t="shared" si="9"/>
        <v>640</v>
      </c>
      <c r="I31" s="11"/>
      <c r="K31" s="12" t="b">
        <v>0</v>
      </c>
      <c r="L31" s="13"/>
    </row>
    <row r="32" spans="1:12" ht="12.75" x14ac:dyDescent="0.2">
      <c r="A32" s="5" t="s">
        <v>12</v>
      </c>
      <c r="B32" s="5">
        <v>28</v>
      </c>
      <c r="C32" s="6" t="s">
        <v>9</v>
      </c>
      <c r="D32" s="7" t="s">
        <v>10</v>
      </c>
      <c r="F32" s="8"/>
      <c r="G32" s="9">
        <f t="shared" si="8"/>
        <v>0</v>
      </c>
      <c r="H32" s="10">
        <f t="shared" si="9"/>
        <v>640</v>
      </c>
      <c r="I32" s="11"/>
      <c r="K32" s="12" t="b">
        <v>0</v>
      </c>
      <c r="L32" s="13"/>
    </row>
    <row r="33" spans="1:14" ht="12.75" x14ac:dyDescent="0.2">
      <c r="A33" s="5" t="s">
        <v>13</v>
      </c>
      <c r="B33" s="5">
        <v>29</v>
      </c>
      <c r="C33" s="6" t="s">
        <v>9</v>
      </c>
      <c r="D33" s="7" t="s">
        <v>10</v>
      </c>
      <c r="F33" s="8"/>
      <c r="G33" s="9">
        <f t="shared" si="8"/>
        <v>0</v>
      </c>
      <c r="H33" s="10">
        <f t="shared" si="9"/>
        <v>640</v>
      </c>
      <c r="I33" s="11"/>
      <c r="K33" s="12" t="b">
        <v>0</v>
      </c>
      <c r="L33" s="13"/>
    </row>
    <row r="34" spans="1:14" ht="12.75" x14ac:dyDescent="0.2">
      <c r="A34" s="5" t="s">
        <v>14</v>
      </c>
      <c r="B34" s="5">
        <v>30</v>
      </c>
      <c r="C34" s="6" t="s">
        <v>9</v>
      </c>
      <c r="D34" s="7"/>
      <c r="F34" s="8"/>
      <c r="G34" s="9">
        <f t="shared" si="8"/>
        <v>0</v>
      </c>
      <c r="H34" s="10">
        <f t="shared" si="9"/>
        <v>640</v>
      </c>
      <c r="I34" s="11"/>
      <c r="K34" s="12" t="b">
        <v>0</v>
      </c>
      <c r="L34" s="13"/>
    </row>
    <row r="35" spans="1:14" ht="12.75" x14ac:dyDescent="0.2">
      <c r="A35" s="14" t="s">
        <v>15</v>
      </c>
      <c r="B35" s="14">
        <v>31</v>
      </c>
      <c r="C35" s="14"/>
      <c r="D35" s="7"/>
      <c r="F35" s="15"/>
      <c r="G35" s="9"/>
      <c r="H35" s="7"/>
      <c r="I35" s="11"/>
      <c r="L35" s="13"/>
    </row>
    <row r="36" spans="1:14" ht="12.75" x14ac:dyDescent="0.2">
      <c r="L36" s="13">
        <f>SUM(L5:L32)</f>
        <v>0</v>
      </c>
    </row>
    <row r="38" spans="1:14" ht="12.75" x14ac:dyDescent="0.2">
      <c r="K38" s="12" t="s">
        <v>20</v>
      </c>
      <c r="L38" s="19" t="s">
        <v>21</v>
      </c>
      <c r="N38" s="12" t="s">
        <v>22</v>
      </c>
    </row>
    <row r="39" spans="1:14" ht="12.75" x14ac:dyDescent="0.2">
      <c r="K39" s="12" t="s">
        <v>23</v>
      </c>
      <c r="L39" s="19" t="s">
        <v>24</v>
      </c>
      <c r="N39" s="12" t="s">
        <v>25</v>
      </c>
    </row>
  </sheetData>
  <autoFilter ref="A4:D35" xr:uid="{00000000-0009-0000-0000-000001000000}"/>
  <mergeCells count="1">
    <mergeCell ref="A1:I2"/>
  </mergeCells>
  <conditionalFormatting sqref="G5:G35">
    <cfRule type="cellIs" dxfId="3" priority="1" operator="greaterThanOrEqual">
      <formula>"100%"</formula>
    </cfRule>
    <cfRule type="cellIs" dxfId="2" priority="2" operator="lessThanOrEqual">
      <formula>"100%"</formula>
    </cfRule>
  </conditionalFormatting>
  <dataValidations count="3">
    <dataValidation type="list" allowBlank="1" showErrorMessage="1" sqref="I5:I6 I8:I13 I15:I20 I22:I27 I29:I34 L39" xr:uid="{00000000-0002-0000-0100-000000000000}">
      <formula1>"OUI,NON"</formula1>
    </dataValidation>
    <dataValidation type="list" allowBlank="1" showErrorMessage="1" sqref="L38" xr:uid="{00000000-0002-0000-0100-000001000000}">
      <formula1>"NON FAITE,FAITE"</formula1>
    </dataValidation>
    <dataValidation type="list" allowBlank="1" showErrorMessage="1" sqref="D5:D6 D8:D13 D15:D20 D22:D27 D29:D34" xr:uid="{00000000-0002-0000-0100-000002000000}">
      <formula1>"DR PELLIARD,DR REFES,DR PROUST,DR ROZES,DR LE BEC,DR GUILLAUME,DR PERLAZA GIRALDO,DR THOLOMIER"</formula1>
    </dataValidation>
  </dataValidations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11355-873E-4D59-AEC7-FAA2E37D861E}">
  <dimension ref="A1:H38"/>
  <sheetViews>
    <sheetView tabSelected="1" workbookViewId="0">
      <selection activeCell="B37" sqref="B37"/>
    </sheetView>
  </sheetViews>
  <sheetFormatPr baseColWidth="10" defaultRowHeight="12.75" x14ac:dyDescent="0.2"/>
  <cols>
    <col min="1" max="1" width="21.140625" bestFit="1" customWidth="1"/>
    <col min="2" max="2" width="18" bestFit="1" customWidth="1"/>
    <col min="3" max="3" width="19" bestFit="1" customWidth="1"/>
    <col min="6" max="6" width="22.5703125" bestFit="1" customWidth="1"/>
    <col min="7" max="7" width="18" bestFit="1" customWidth="1"/>
    <col min="8" max="8" width="19" bestFit="1" customWidth="1"/>
  </cols>
  <sheetData>
    <row r="1" spans="1:8" x14ac:dyDescent="0.2">
      <c r="F1" s="23" t="s">
        <v>84</v>
      </c>
      <c r="G1" t="s">
        <v>85</v>
      </c>
      <c r="H1" t="s">
        <v>86</v>
      </c>
    </row>
    <row r="2" spans="1:8" x14ac:dyDescent="0.2">
      <c r="F2" s="24" t="s">
        <v>70</v>
      </c>
      <c r="G2" s="37">
        <v>2</v>
      </c>
      <c r="H2" s="26">
        <v>3.1746031746031744E-2</v>
      </c>
    </row>
    <row r="3" spans="1:8" x14ac:dyDescent="0.2">
      <c r="A3" s="23" t="s">
        <v>84</v>
      </c>
      <c r="B3" t="s">
        <v>85</v>
      </c>
      <c r="F3" s="24" t="s">
        <v>82</v>
      </c>
      <c r="G3" s="37">
        <v>1</v>
      </c>
      <c r="H3" s="26">
        <v>1.5873015873015872E-2</v>
      </c>
    </row>
    <row r="4" spans="1:8" x14ac:dyDescent="0.2">
      <c r="A4" s="24" t="s">
        <v>62</v>
      </c>
      <c r="B4" s="37">
        <v>32</v>
      </c>
      <c r="F4" s="24" t="s">
        <v>52</v>
      </c>
      <c r="G4" s="37">
        <v>3</v>
      </c>
      <c r="H4" s="26">
        <v>4.7619047619047616E-2</v>
      </c>
    </row>
    <row r="5" spans="1:8" x14ac:dyDescent="0.2">
      <c r="A5" s="24" t="s">
        <v>53</v>
      </c>
      <c r="B5" s="37">
        <v>31</v>
      </c>
      <c r="F5" s="24" t="s">
        <v>54</v>
      </c>
      <c r="G5" s="37">
        <v>51</v>
      </c>
      <c r="H5" s="26">
        <v>0.80952380952380953</v>
      </c>
    </row>
    <row r="6" spans="1:8" x14ac:dyDescent="0.2">
      <c r="A6" s="24" t="s">
        <v>83</v>
      </c>
      <c r="B6" s="37">
        <v>63</v>
      </c>
      <c r="F6" s="24" t="s">
        <v>65</v>
      </c>
      <c r="G6" s="37">
        <v>1</v>
      </c>
      <c r="H6" s="26">
        <v>1.5873015873015872E-2</v>
      </c>
    </row>
    <row r="7" spans="1:8" x14ac:dyDescent="0.2">
      <c r="F7" s="24" t="s">
        <v>80</v>
      </c>
      <c r="G7" s="37">
        <v>2</v>
      </c>
      <c r="H7" s="26">
        <v>3.1746031746031744E-2</v>
      </c>
    </row>
    <row r="8" spans="1:8" x14ac:dyDescent="0.2">
      <c r="F8" s="24" t="s">
        <v>81</v>
      </c>
      <c r="G8" s="37">
        <v>1</v>
      </c>
      <c r="H8" s="26">
        <v>1.5873015873015872E-2</v>
      </c>
    </row>
    <row r="9" spans="1:8" x14ac:dyDescent="0.2">
      <c r="A9" s="23" t="s">
        <v>84</v>
      </c>
      <c r="B9" t="s">
        <v>85</v>
      </c>
      <c r="C9" t="s">
        <v>86</v>
      </c>
      <c r="F9" s="24" t="s">
        <v>76</v>
      </c>
      <c r="G9" s="37">
        <v>1</v>
      </c>
      <c r="H9" s="26">
        <v>1.5873015873015872E-2</v>
      </c>
    </row>
    <row r="10" spans="1:8" x14ac:dyDescent="0.2">
      <c r="A10" s="25">
        <v>45537</v>
      </c>
      <c r="B10" s="37">
        <v>17</v>
      </c>
      <c r="C10" s="26">
        <v>0.26984126984126983</v>
      </c>
      <c r="F10" s="24" t="s">
        <v>75</v>
      </c>
      <c r="G10" s="37">
        <v>1</v>
      </c>
      <c r="H10" s="26">
        <v>1.5873015873015872E-2</v>
      </c>
    </row>
    <row r="11" spans="1:8" x14ac:dyDescent="0.2">
      <c r="A11" s="25">
        <v>45538</v>
      </c>
      <c r="B11" s="37">
        <v>15</v>
      </c>
      <c r="C11" s="26">
        <v>0.23809523809523808</v>
      </c>
      <c r="F11" s="24" t="s">
        <v>83</v>
      </c>
      <c r="G11" s="37">
        <v>63</v>
      </c>
      <c r="H11" s="26">
        <v>1</v>
      </c>
    </row>
    <row r="12" spans="1:8" x14ac:dyDescent="0.2">
      <c r="A12" s="25">
        <v>45539</v>
      </c>
      <c r="B12" s="37">
        <v>10</v>
      </c>
      <c r="C12" s="26">
        <v>0.15873015873015872</v>
      </c>
    </row>
    <row r="13" spans="1:8" x14ac:dyDescent="0.2">
      <c r="A13" s="25">
        <v>45540</v>
      </c>
      <c r="B13" s="37">
        <v>14</v>
      </c>
      <c r="C13" s="26">
        <v>0.22222222222222221</v>
      </c>
    </row>
    <row r="14" spans="1:8" x14ac:dyDescent="0.2">
      <c r="A14" s="25">
        <v>45541</v>
      </c>
      <c r="B14" s="37">
        <v>7</v>
      </c>
      <c r="C14" s="26">
        <v>0.1111111111111111</v>
      </c>
    </row>
    <row r="15" spans="1:8" x14ac:dyDescent="0.2">
      <c r="A15" s="25" t="s">
        <v>83</v>
      </c>
      <c r="B15" s="37">
        <v>63</v>
      </c>
      <c r="C15" s="26">
        <v>1</v>
      </c>
    </row>
    <row r="17" spans="1:8" x14ac:dyDescent="0.2">
      <c r="F17" s="23" t="s">
        <v>84</v>
      </c>
      <c r="G17" t="s">
        <v>85</v>
      </c>
      <c r="H17" t="s">
        <v>86</v>
      </c>
    </row>
    <row r="18" spans="1:8" x14ac:dyDescent="0.2">
      <c r="F18" s="24" t="s">
        <v>52</v>
      </c>
      <c r="G18" s="37">
        <v>5</v>
      </c>
      <c r="H18" s="26">
        <v>7.9365079365079361E-2</v>
      </c>
    </row>
    <row r="19" spans="1:8" x14ac:dyDescent="0.2">
      <c r="F19" s="24" t="s">
        <v>55</v>
      </c>
      <c r="G19" s="37">
        <v>46</v>
      </c>
      <c r="H19" s="26">
        <v>0.73015873015873012</v>
      </c>
    </row>
    <row r="20" spans="1:8" x14ac:dyDescent="0.2">
      <c r="A20" s="23" t="s">
        <v>84</v>
      </c>
      <c r="B20" t="s">
        <v>85</v>
      </c>
      <c r="C20" t="s">
        <v>86</v>
      </c>
      <c r="F20" s="24" t="s">
        <v>63</v>
      </c>
      <c r="G20" s="37">
        <v>7</v>
      </c>
      <c r="H20" s="26">
        <v>0.1111111111111111</v>
      </c>
    </row>
    <row r="21" spans="1:8" x14ac:dyDescent="0.2">
      <c r="A21" s="24" t="s">
        <v>100</v>
      </c>
      <c r="B21" s="37">
        <v>3</v>
      </c>
      <c r="C21" s="26">
        <v>4.7619047619047616E-2</v>
      </c>
      <c r="F21" s="24" t="s">
        <v>71</v>
      </c>
      <c r="G21" s="37">
        <v>3</v>
      </c>
      <c r="H21" s="26">
        <v>4.7619047619047616E-2</v>
      </c>
    </row>
    <row r="22" spans="1:8" x14ac:dyDescent="0.2">
      <c r="A22" s="24" t="s">
        <v>89</v>
      </c>
      <c r="B22" s="37">
        <v>3</v>
      </c>
      <c r="C22" s="26">
        <v>4.7619047619047616E-2</v>
      </c>
      <c r="F22" s="24" t="s">
        <v>79</v>
      </c>
      <c r="G22" s="37">
        <v>2</v>
      </c>
      <c r="H22" s="26">
        <v>3.1746031746031744E-2</v>
      </c>
    </row>
    <row r="23" spans="1:8" x14ac:dyDescent="0.2">
      <c r="A23" s="24" t="s">
        <v>90</v>
      </c>
      <c r="B23" s="37">
        <v>6</v>
      </c>
      <c r="C23" s="26">
        <v>9.5238095238095233E-2</v>
      </c>
      <c r="F23" s="24" t="s">
        <v>83</v>
      </c>
      <c r="G23" s="37">
        <v>63</v>
      </c>
      <c r="H23" s="26">
        <v>1</v>
      </c>
    </row>
    <row r="24" spans="1:8" x14ac:dyDescent="0.2">
      <c r="A24" s="24" t="s">
        <v>91</v>
      </c>
      <c r="B24" s="37">
        <v>12</v>
      </c>
      <c r="C24" s="26">
        <v>0.19047619047619047</v>
      </c>
    </row>
    <row r="25" spans="1:8" x14ac:dyDescent="0.2">
      <c r="A25" s="24" t="s">
        <v>92</v>
      </c>
      <c r="B25" s="37">
        <v>21</v>
      </c>
      <c r="C25" s="26">
        <v>0.33333333333333331</v>
      </c>
    </row>
    <row r="26" spans="1:8" x14ac:dyDescent="0.2">
      <c r="A26" s="24" t="s">
        <v>93</v>
      </c>
      <c r="B26" s="37">
        <v>4</v>
      </c>
      <c r="C26" s="26">
        <v>6.3492063492063489E-2</v>
      </c>
    </row>
    <row r="27" spans="1:8" x14ac:dyDescent="0.2">
      <c r="A27" s="24" t="s">
        <v>94</v>
      </c>
      <c r="B27" s="37">
        <v>6</v>
      </c>
      <c r="C27" s="26">
        <v>9.5238095238095233E-2</v>
      </c>
    </row>
    <row r="28" spans="1:8" x14ac:dyDescent="0.2">
      <c r="A28" s="24" t="s">
        <v>95</v>
      </c>
      <c r="B28" s="37">
        <v>5</v>
      </c>
      <c r="C28" s="26">
        <v>7.9365079365079361E-2</v>
      </c>
      <c r="F28" s="23" t="s">
        <v>84</v>
      </c>
      <c r="G28" t="s">
        <v>85</v>
      </c>
      <c r="H28" t="s">
        <v>86</v>
      </c>
    </row>
    <row r="29" spans="1:8" x14ac:dyDescent="0.2">
      <c r="A29" s="24" t="s">
        <v>96</v>
      </c>
      <c r="B29" s="37">
        <v>2</v>
      </c>
      <c r="C29" s="26">
        <v>3.1746031746031744E-2</v>
      </c>
      <c r="F29" s="24" t="s">
        <v>78</v>
      </c>
      <c r="G29" s="37">
        <v>2</v>
      </c>
      <c r="H29" s="26">
        <v>3.1746031746031744E-2</v>
      </c>
    </row>
    <row r="30" spans="1:8" x14ac:dyDescent="0.2">
      <c r="A30" s="24" t="s">
        <v>101</v>
      </c>
      <c r="B30" s="37">
        <v>1</v>
      </c>
      <c r="C30" s="26">
        <v>1.5873015873015872E-2</v>
      </c>
      <c r="F30" s="24" t="s">
        <v>67</v>
      </c>
      <c r="G30" s="37">
        <v>6</v>
      </c>
      <c r="H30" s="26">
        <v>9.5238095238095233E-2</v>
      </c>
    </row>
    <row r="31" spans="1:8" x14ac:dyDescent="0.2">
      <c r="A31" s="24" t="s">
        <v>83</v>
      </c>
      <c r="B31" s="37">
        <v>63</v>
      </c>
      <c r="C31" s="26">
        <v>1</v>
      </c>
      <c r="F31" s="24" t="s">
        <v>60</v>
      </c>
      <c r="G31" s="37">
        <v>5</v>
      </c>
      <c r="H31" s="26">
        <v>7.9365079365079361E-2</v>
      </c>
    </row>
    <row r="32" spans="1:8" x14ac:dyDescent="0.2">
      <c r="F32" s="24" t="s">
        <v>68</v>
      </c>
      <c r="G32" s="37">
        <v>11</v>
      </c>
      <c r="H32" s="26">
        <v>0.17460317460317459</v>
      </c>
    </row>
    <row r="33" spans="6:8" x14ac:dyDescent="0.2">
      <c r="F33" s="24" t="s">
        <v>64</v>
      </c>
      <c r="G33" s="37">
        <v>14</v>
      </c>
      <c r="H33" s="26">
        <v>0.22222222222222221</v>
      </c>
    </row>
    <row r="34" spans="6:8" x14ac:dyDescent="0.2">
      <c r="F34" s="24" t="s">
        <v>56</v>
      </c>
      <c r="G34" s="37">
        <v>3</v>
      </c>
      <c r="H34" s="26">
        <v>4.7619047619047616E-2</v>
      </c>
    </row>
    <row r="35" spans="6:8" x14ac:dyDescent="0.2">
      <c r="F35" s="24" t="s">
        <v>66</v>
      </c>
      <c r="G35" s="37">
        <v>18</v>
      </c>
      <c r="H35" s="26">
        <v>0.2857142857142857</v>
      </c>
    </row>
    <row r="36" spans="6:8" x14ac:dyDescent="0.2">
      <c r="F36" s="24" t="s">
        <v>69</v>
      </c>
      <c r="G36" s="37">
        <v>2</v>
      </c>
      <c r="H36" s="26">
        <v>3.1746031746031744E-2</v>
      </c>
    </row>
    <row r="37" spans="6:8" x14ac:dyDescent="0.2">
      <c r="F37" s="24" t="s">
        <v>87</v>
      </c>
      <c r="G37" s="37">
        <v>2</v>
      </c>
      <c r="H37" s="26">
        <v>3.1746031746031744E-2</v>
      </c>
    </row>
    <row r="38" spans="6:8" x14ac:dyDescent="0.2">
      <c r="F38" s="24" t="s">
        <v>83</v>
      </c>
      <c r="G38" s="37">
        <v>63</v>
      </c>
      <c r="H38" s="26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W65"/>
  <sheetViews>
    <sheetView topLeftCell="E1" zoomScaleNormal="100" workbookViewId="0">
      <pane ySplit="2" topLeftCell="A3" activePane="bottomLeft" state="frozen"/>
      <selection pane="bottomLeft" activeCell="V24" sqref="V24"/>
    </sheetView>
  </sheetViews>
  <sheetFormatPr baseColWidth="10" defaultColWidth="12.5703125" defaultRowHeight="15.75" customHeight="1" x14ac:dyDescent="0.2"/>
  <cols>
    <col min="1" max="1" width="10.85546875" customWidth="1"/>
    <col min="2" max="2" width="10.140625" bestFit="1" customWidth="1"/>
    <col min="3" max="3" width="14.42578125" customWidth="1"/>
    <col min="4" max="4" width="10.140625" bestFit="1" customWidth="1"/>
    <col min="5" max="5" width="7" customWidth="1"/>
    <col min="6" max="6" width="16.28515625" customWidth="1"/>
    <col min="7" max="7" width="25" customWidth="1"/>
    <col min="8" max="8" width="15.7109375" customWidth="1"/>
    <col min="9" max="9" width="7.42578125" customWidth="1"/>
    <col min="10" max="10" width="7.140625" customWidth="1"/>
    <col min="11" max="11" width="7.28515625" customWidth="1"/>
    <col min="12" max="12" width="7.140625" customWidth="1"/>
    <col min="13" max="13" width="6.85546875" customWidth="1"/>
    <col min="14" max="14" width="5.7109375" bestFit="1" customWidth="1"/>
    <col min="15" max="15" width="10" customWidth="1"/>
    <col min="16" max="16" width="16.5703125" bestFit="1" customWidth="1"/>
    <col min="17" max="17" width="14.28515625" bestFit="1" customWidth="1"/>
    <col min="18" max="18" width="23" bestFit="1" customWidth="1"/>
    <col min="19" max="19" width="13.140625" customWidth="1"/>
    <col min="20" max="20" width="32.42578125" bestFit="1" customWidth="1"/>
  </cols>
  <sheetData>
    <row r="1" spans="1:23" ht="27.75" x14ac:dyDescent="0.4">
      <c r="A1" s="29" t="s">
        <v>34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23" s="32" customFormat="1" ht="30" customHeight="1" x14ac:dyDescent="0.2">
      <c r="A2" s="32" t="s">
        <v>97</v>
      </c>
      <c r="B2" s="20" t="s">
        <v>35</v>
      </c>
      <c r="C2" s="20" t="s">
        <v>36</v>
      </c>
      <c r="D2" s="20" t="s">
        <v>37</v>
      </c>
      <c r="E2" s="20" t="s">
        <v>38</v>
      </c>
      <c r="F2" s="20" t="s">
        <v>88</v>
      </c>
      <c r="G2" s="20" t="s">
        <v>39</v>
      </c>
      <c r="H2" s="20" t="s">
        <v>40</v>
      </c>
      <c r="I2" s="20" t="s">
        <v>41</v>
      </c>
      <c r="J2" s="20" t="s">
        <v>42</v>
      </c>
      <c r="K2" s="20" t="s">
        <v>43</v>
      </c>
      <c r="L2" s="20" t="s">
        <v>44</v>
      </c>
      <c r="M2" s="20" t="s">
        <v>45</v>
      </c>
      <c r="N2" s="20" t="s">
        <v>46</v>
      </c>
      <c r="O2" s="20" t="s">
        <v>47</v>
      </c>
      <c r="P2" s="20" t="s">
        <v>48</v>
      </c>
      <c r="Q2" s="20" t="s">
        <v>49</v>
      </c>
      <c r="R2" s="20" t="s">
        <v>50</v>
      </c>
      <c r="S2" s="20" t="s">
        <v>51</v>
      </c>
      <c r="T2" s="30" t="s">
        <v>52</v>
      </c>
    </row>
    <row r="3" spans="1:23" ht="12.75" x14ac:dyDescent="0.2">
      <c r="A3" s="12">
        <v>1</v>
      </c>
      <c r="B3" s="21">
        <v>45537</v>
      </c>
      <c r="C3" s="7" t="s">
        <v>53</v>
      </c>
      <c r="D3" s="21">
        <v>29363</v>
      </c>
      <c r="E3" s="7">
        <f t="shared" ref="E3:E34" ca="1" si="0">DATEDIF(D3,TODAY(),"y")</f>
        <v>44</v>
      </c>
      <c r="F3" s="7" t="str">
        <f ca="1">VLOOKUP(Tableau1[[#This Row],[AGE]],Tableau3[],2)</f>
        <v>40 à 50 ans</v>
      </c>
      <c r="G3" s="11" t="s">
        <v>54</v>
      </c>
      <c r="H3" s="7" t="s">
        <v>55</v>
      </c>
      <c r="I3" s="7" t="b">
        <v>1</v>
      </c>
      <c r="J3" s="7" t="b">
        <v>1</v>
      </c>
      <c r="K3" s="7" t="b">
        <v>0</v>
      </c>
      <c r="L3" s="7" t="b">
        <v>0</v>
      </c>
      <c r="M3" s="7" t="b">
        <v>0</v>
      </c>
      <c r="N3" s="7" t="b">
        <v>0</v>
      </c>
      <c r="O3" s="7" t="s">
        <v>24</v>
      </c>
      <c r="P3" s="7" t="s">
        <v>56</v>
      </c>
      <c r="Q3" s="7"/>
      <c r="R3" s="7" t="s">
        <v>57</v>
      </c>
      <c r="S3" s="7" t="s">
        <v>24</v>
      </c>
      <c r="T3" s="31" t="s">
        <v>58</v>
      </c>
    </row>
    <row r="4" spans="1:23" ht="12.75" x14ac:dyDescent="0.2">
      <c r="A4" s="12">
        <v>2</v>
      </c>
      <c r="B4" s="21">
        <f t="shared" ref="B4:B19" si="1">IF(C4="","",B3)</f>
        <v>45537</v>
      </c>
      <c r="C4" s="7" t="s">
        <v>53</v>
      </c>
      <c r="D4" s="21">
        <v>34341</v>
      </c>
      <c r="E4" s="7">
        <f t="shared" ca="1" si="0"/>
        <v>30</v>
      </c>
      <c r="F4" s="7" t="str">
        <f ca="1">VLOOKUP(Tableau1[[#This Row],[AGE]],Tableau3[],2)</f>
        <v>18 à 40 ans</v>
      </c>
      <c r="G4" s="11" t="s">
        <v>54</v>
      </c>
      <c r="H4" s="7" t="s">
        <v>55</v>
      </c>
      <c r="I4" s="7" t="b">
        <v>1</v>
      </c>
      <c r="J4" s="7" t="b">
        <v>1</v>
      </c>
      <c r="K4" s="7" t="b">
        <v>0</v>
      </c>
      <c r="L4" s="7" t="b">
        <v>0</v>
      </c>
      <c r="M4" s="7" t="b">
        <v>0</v>
      </c>
      <c r="N4" s="7" t="b">
        <v>0</v>
      </c>
      <c r="O4" s="7" t="s">
        <v>59</v>
      </c>
      <c r="P4" s="7" t="s">
        <v>60</v>
      </c>
      <c r="Q4" s="7" t="s">
        <v>61</v>
      </c>
      <c r="R4" s="7" t="s">
        <v>57</v>
      </c>
      <c r="S4" s="7" t="s">
        <v>24</v>
      </c>
      <c r="T4" s="31"/>
      <c r="V4" s="34" t="s">
        <v>98</v>
      </c>
      <c r="W4" s="34" t="s">
        <v>99</v>
      </c>
    </row>
    <row r="5" spans="1:23" ht="12.75" x14ac:dyDescent="0.2">
      <c r="A5" s="12">
        <v>3</v>
      </c>
      <c r="B5" s="21">
        <f t="shared" si="1"/>
        <v>45537</v>
      </c>
      <c r="C5" s="7" t="s">
        <v>62</v>
      </c>
      <c r="D5" s="21">
        <v>32764</v>
      </c>
      <c r="E5" s="7">
        <f t="shared" ca="1" si="0"/>
        <v>34</v>
      </c>
      <c r="F5" s="7" t="str">
        <f ca="1">VLOOKUP(Tableau1[[#This Row],[AGE]],Tableau3[],2)</f>
        <v>18 à 40 ans</v>
      </c>
      <c r="G5" s="11" t="s">
        <v>54</v>
      </c>
      <c r="H5" s="7" t="s">
        <v>63</v>
      </c>
      <c r="I5" s="7" t="b">
        <v>1</v>
      </c>
      <c r="J5" s="7" t="b">
        <v>1</v>
      </c>
      <c r="K5" s="7" t="b">
        <v>0</v>
      </c>
      <c r="L5" s="7" t="b">
        <v>0</v>
      </c>
      <c r="M5" s="7" t="b">
        <v>0</v>
      </c>
      <c r="N5" s="7" t="b">
        <v>0</v>
      </c>
      <c r="O5" s="7" t="s">
        <v>59</v>
      </c>
      <c r="P5" s="7" t="s">
        <v>64</v>
      </c>
      <c r="Q5" s="7" t="s">
        <v>61</v>
      </c>
      <c r="R5" s="7" t="s">
        <v>57</v>
      </c>
      <c r="S5" s="7" t="s">
        <v>24</v>
      </c>
      <c r="T5" s="31"/>
      <c r="V5" s="34">
        <v>0</v>
      </c>
      <c r="W5" s="35" t="s">
        <v>100</v>
      </c>
    </row>
    <row r="6" spans="1:23" ht="12.75" x14ac:dyDescent="0.2">
      <c r="A6" s="12">
        <v>4</v>
      </c>
      <c r="B6" s="21">
        <f t="shared" si="1"/>
        <v>45537</v>
      </c>
      <c r="C6" s="7" t="s">
        <v>62</v>
      </c>
      <c r="D6" s="21">
        <v>35561</v>
      </c>
      <c r="E6" s="7">
        <f t="shared" ca="1" si="0"/>
        <v>27</v>
      </c>
      <c r="F6" s="7" t="str">
        <f ca="1">VLOOKUP(Tableau1[[#This Row],[AGE]],Tableau3[],2)</f>
        <v>18 à 40 ans</v>
      </c>
      <c r="G6" s="11" t="s">
        <v>65</v>
      </c>
      <c r="H6" s="7" t="s">
        <v>55</v>
      </c>
      <c r="I6" s="7" t="b">
        <v>1</v>
      </c>
      <c r="J6" s="7" t="b">
        <v>1</v>
      </c>
      <c r="K6" s="7" t="b">
        <v>0</v>
      </c>
      <c r="L6" s="7" t="b">
        <v>0</v>
      </c>
      <c r="M6" s="7" t="b">
        <v>0</v>
      </c>
      <c r="N6" s="7" t="b">
        <v>0</v>
      </c>
      <c r="O6" s="7" t="s">
        <v>59</v>
      </c>
      <c r="P6" s="7" t="s">
        <v>66</v>
      </c>
      <c r="Q6" s="7" t="s">
        <v>61</v>
      </c>
      <c r="R6" s="7" t="s">
        <v>57</v>
      </c>
      <c r="S6" s="7" t="s">
        <v>24</v>
      </c>
      <c r="T6" s="31"/>
      <c r="V6" s="34">
        <v>2</v>
      </c>
      <c r="W6" s="36" t="s">
        <v>89</v>
      </c>
    </row>
    <row r="7" spans="1:23" ht="12.75" x14ac:dyDescent="0.2">
      <c r="A7" s="12">
        <v>5</v>
      </c>
      <c r="B7" s="21">
        <f t="shared" si="1"/>
        <v>45537</v>
      </c>
      <c r="C7" s="7" t="s">
        <v>62</v>
      </c>
      <c r="D7" s="21">
        <v>17625</v>
      </c>
      <c r="E7" s="7">
        <f t="shared" ca="1" si="0"/>
        <v>76</v>
      </c>
      <c r="F7" s="7" t="str">
        <f ca="1">VLOOKUP(Tableau1[[#This Row],[AGE]],Tableau3[],2)</f>
        <v>70 à 80 ans</v>
      </c>
      <c r="G7" s="11" t="s">
        <v>54</v>
      </c>
      <c r="H7" s="7" t="s">
        <v>52</v>
      </c>
      <c r="I7" s="7" t="b">
        <v>1</v>
      </c>
      <c r="J7" s="7" t="b">
        <v>1</v>
      </c>
      <c r="K7" s="7" t="b">
        <v>0</v>
      </c>
      <c r="L7" s="7" t="b">
        <v>0</v>
      </c>
      <c r="M7" s="7" t="b">
        <v>0</v>
      </c>
      <c r="N7" s="7" t="b">
        <v>0</v>
      </c>
      <c r="O7" s="7" t="s">
        <v>59</v>
      </c>
      <c r="P7" s="7" t="s">
        <v>64</v>
      </c>
      <c r="Q7" s="7" t="s">
        <v>61</v>
      </c>
      <c r="R7" s="7" t="s">
        <v>57</v>
      </c>
      <c r="S7" s="7" t="s">
        <v>24</v>
      </c>
      <c r="T7" s="31"/>
      <c r="V7" s="34">
        <v>6</v>
      </c>
      <c r="W7" s="36" t="s">
        <v>90</v>
      </c>
    </row>
    <row r="8" spans="1:23" ht="12.75" x14ac:dyDescent="0.2">
      <c r="A8" s="12">
        <v>6</v>
      </c>
      <c r="B8" s="21">
        <f t="shared" si="1"/>
        <v>45537</v>
      </c>
      <c r="C8" s="7" t="s">
        <v>62</v>
      </c>
      <c r="D8" s="21">
        <v>31628</v>
      </c>
      <c r="E8" s="7">
        <f t="shared" ca="1" si="0"/>
        <v>38</v>
      </c>
      <c r="F8" s="7" t="str">
        <f ca="1">VLOOKUP(Tableau1[[#This Row],[AGE]],Tableau3[],2)</f>
        <v>18 à 40 ans</v>
      </c>
      <c r="G8" s="11" t="s">
        <v>54</v>
      </c>
      <c r="H8" s="7" t="s">
        <v>55</v>
      </c>
      <c r="I8" s="7" t="b">
        <v>0</v>
      </c>
      <c r="J8" s="7" t="b">
        <v>0</v>
      </c>
      <c r="K8" s="7" t="b">
        <v>0</v>
      </c>
      <c r="L8" s="7" t="b">
        <v>1</v>
      </c>
      <c r="M8" s="7" t="b">
        <v>0</v>
      </c>
      <c r="N8" s="7" t="b">
        <v>0</v>
      </c>
      <c r="O8" s="7" t="s">
        <v>59</v>
      </c>
      <c r="P8" s="7" t="s">
        <v>66</v>
      </c>
      <c r="Q8" s="7" t="s">
        <v>61</v>
      </c>
      <c r="R8" s="7" t="s">
        <v>57</v>
      </c>
      <c r="S8" s="7" t="s">
        <v>24</v>
      </c>
      <c r="T8" s="31"/>
      <c r="V8" s="34">
        <v>10</v>
      </c>
      <c r="W8" s="36" t="s">
        <v>91</v>
      </c>
    </row>
    <row r="9" spans="1:23" ht="12.75" x14ac:dyDescent="0.2">
      <c r="A9" s="12">
        <v>7</v>
      </c>
      <c r="B9" s="21">
        <f t="shared" si="1"/>
        <v>45537</v>
      </c>
      <c r="C9" s="7" t="s">
        <v>53</v>
      </c>
      <c r="D9" s="21">
        <v>36871</v>
      </c>
      <c r="E9" s="7">
        <f t="shared" ca="1" si="0"/>
        <v>23</v>
      </c>
      <c r="F9" s="7" t="str">
        <f ca="1">VLOOKUP(Tableau1[[#This Row],[AGE]],Tableau3[],2)</f>
        <v>18 à 40 ans</v>
      </c>
      <c r="G9" s="11" t="s">
        <v>54</v>
      </c>
      <c r="H9" s="7" t="s">
        <v>55</v>
      </c>
      <c r="I9" s="7" t="b">
        <v>1</v>
      </c>
      <c r="J9" s="7" t="b">
        <v>1</v>
      </c>
      <c r="K9" s="7" t="b">
        <v>0</v>
      </c>
      <c r="L9" s="7" t="b">
        <v>0</v>
      </c>
      <c r="M9" s="7" t="b">
        <v>0</v>
      </c>
      <c r="N9" s="7" t="b">
        <v>0</v>
      </c>
      <c r="O9" s="7" t="s">
        <v>59</v>
      </c>
      <c r="P9" s="7" t="s">
        <v>67</v>
      </c>
      <c r="Q9" s="7" t="s">
        <v>61</v>
      </c>
      <c r="R9" s="7" t="s">
        <v>57</v>
      </c>
      <c r="S9" s="7" t="s">
        <v>24</v>
      </c>
      <c r="T9" s="31"/>
      <c r="V9" s="34">
        <v>18</v>
      </c>
      <c r="W9" s="36" t="s">
        <v>92</v>
      </c>
    </row>
    <row r="10" spans="1:23" ht="12.75" x14ac:dyDescent="0.2">
      <c r="A10" s="12">
        <v>8</v>
      </c>
      <c r="B10" s="21">
        <f t="shared" si="1"/>
        <v>45537</v>
      </c>
      <c r="C10" s="7" t="s">
        <v>53</v>
      </c>
      <c r="D10" s="21">
        <v>34369</v>
      </c>
      <c r="E10" s="7">
        <f t="shared" ca="1" si="0"/>
        <v>30</v>
      </c>
      <c r="F10" s="7" t="str">
        <f ca="1">VLOOKUP(Tableau1[[#This Row],[AGE]],Tableau3[],2)</f>
        <v>18 à 40 ans</v>
      </c>
      <c r="G10" s="11" t="s">
        <v>54</v>
      </c>
      <c r="H10" s="7" t="s">
        <v>55</v>
      </c>
      <c r="I10" s="7" t="b">
        <v>1</v>
      </c>
      <c r="J10" s="7" t="b">
        <v>1</v>
      </c>
      <c r="K10" s="7" t="b">
        <v>0</v>
      </c>
      <c r="L10" s="7" t="b">
        <v>0</v>
      </c>
      <c r="M10" s="7" t="b">
        <v>0</v>
      </c>
      <c r="N10" s="7" t="b">
        <v>0</v>
      </c>
      <c r="O10" s="7" t="s">
        <v>59</v>
      </c>
      <c r="P10" s="7" t="s">
        <v>67</v>
      </c>
      <c r="Q10" s="7"/>
      <c r="R10" s="7" t="s">
        <v>57</v>
      </c>
      <c r="S10" s="7" t="s">
        <v>24</v>
      </c>
      <c r="T10" s="31"/>
      <c r="V10" s="34">
        <v>40</v>
      </c>
      <c r="W10" s="36" t="s">
        <v>93</v>
      </c>
    </row>
    <row r="11" spans="1:23" ht="12.75" x14ac:dyDescent="0.2">
      <c r="A11" s="12">
        <v>9</v>
      </c>
      <c r="B11" s="21">
        <f t="shared" si="1"/>
        <v>45537</v>
      </c>
      <c r="C11" s="7" t="s">
        <v>53</v>
      </c>
      <c r="D11" s="21">
        <v>35781</v>
      </c>
      <c r="E11" s="7">
        <f t="shared" ca="1" si="0"/>
        <v>26</v>
      </c>
      <c r="F11" s="7" t="str">
        <f ca="1">VLOOKUP(Tableau1[[#This Row],[AGE]],Tableau3[],2)</f>
        <v>18 à 40 ans</v>
      </c>
      <c r="G11" s="11" t="s">
        <v>54</v>
      </c>
      <c r="H11" s="7" t="s">
        <v>63</v>
      </c>
      <c r="I11" s="7" t="b">
        <v>1</v>
      </c>
      <c r="J11" s="7" t="b">
        <v>1</v>
      </c>
      <c r="K11" s="7" t="b">
        <v>0</v>
      </c>
      <c r="L11" s="7" t="b">
        <v>0</v>
      </c>
      <c r="M11" s="7" t="b">
        <v>0</v>
      </c>
      <c r="N11" s="7" t="b">
        <v>0</v>
      </c>
      <c r="O11" s="7" t="s">
        <v>59</v>
      </c>
      <c r="P11" s="7" t="s">
        <v>68</v>
      </c>
      <c r="Q11" s="7"/>
      <c r="R11" s="7" t="s">
        <v>57</v>
      </c>
      <c r="S11" s="7" t="s">
        <v>24</v>
      </c>
      <c r="T11" s="31"/>
      <c r="V11" s="34">
        <v>50</v>
      </c>
      <c r="W11" s="36" t="s">
        <v>94</v>
      </c>
    </row>
    <row r="12" spans="1:23" ht="12.75" x14ac:dyDescent="0.2">
      <c r="A12" s="12">
        <v>10</v>
      </c>
      <c r="B12" s="21">
        <f t="shared" si="1"/>
        <v>45537</v>
      </c>
      <c r="C12" s="7" t="s">
        <v>62</v>
      </c>
      <c r="D12" s="21">
        <v>22705</v>
      </c>
      <c r="E12" s="7">
        <f t="shared" ca="1" si="0"/>
        <v>62</v>
      </c>
      <c r="F12" s="7" t="str">
        <f ca="1">VLOOKUP(Tableau1[[#This Row],[AGE]],Tableau3[],2)</f>
        <v>60 à 70 ans</v>
      </c>
      <c r="G12" s="11" t="s">
        <v>54</v>
      </c>
      <c r="H12" s="7" t="s">
        <v>63</v>
      </c>
      <c r="I12" s="7" t="b">
        <v>1</v>
      </c>
      <c r="J12" s="7" t="b">
        <v>0</v>
      </c>
      <c r="K12" s="7" t="b">
        <v>0</v>
      </c>
      <c r="L12" s="7" t="b">
        <v>0</v>
      </c>
      <c r="M12" s="7" t="b">
        <v>0</v>
      </c>
      <c r="N12" s="7" t="b">
        <v>0</v>
      </c>
      <c r="O12" s="7" t="s">
        <v>59</v>
      </c>
      <c r="P12" s="7" t="s">
        <v>69</v>
      </c>
      <c r="Q12" s="7" t="s">
        <v>61</v>
      </c>
      <c r="R12" s="7" t="s">
        <v>57</v>
      </c>
      <c r="S12" s="7" t="s">
        <v>59</v>
      </c>
      <c r="T12" s="31"/>
      <c r="V12" s="34">
        <v>60</v>
      </c>
      <c r="W12" s="36" t="s">
        <v>95</v>
      </c>
    </row>
    <row r="13" spans="1:23" ht="12.75" x14ac:dyDescent="0.2">
      <c r="A13" s="12">
        <v>11</v>
      </c>
      <c r="B13" s="21">
        <f t="shared" si="1"/>
        <v>45537</v>
      </c>
      <c r="C13" s="7" t="s">
        <v>62</v>
      </c>
      <c r="D13" s="21">
        <v>43572</v>
      </c>
      <c r="E13" s="7">
        <f t="shared" ca="1" si="0"/>
        <v>5</v>
      </c>
      <c r="F13" s="7" t="str">
        <f ca="1">VLOOKUP(Tableau1[[#This Row],[AGE]],Tableau3[],2)</f>
        <v>2 à 6 ans</v>
      </c>
      <c r="G13" s="11" t="s">
        <v>70</v>
      </c>
      <c r="H13" s="7" t="s">
        <v>55</v>
      </c>
      <c r="I13" s="7" t="b">
        <v>1</v>
      </c>
      <c r="J13" s="7" t="b">
        <v>0</v>
      </c>
      <c r="K13" s="7" t="b">
        <v>0</v>
      </c>
      <c r="L13" s="7" t="b">
        <v>0</v>
      </c>
      <c r="M13" s="7" t="b">
        <v>0</v>
      </c>
      <c r="N13" s="7" t="b">
        <v>0</v>
      </c>
      <c r="O13" s="7" t="s">
        <v>59</v>
      </c>
      <c r="P13" s="7" t="s">
        <v>66</v>
      </c>
      <c r="Q13" s="7" t="s">
        <v>61</v>
      </c>
      <c r="R13" s="7" t="s">
        <v>57</v>
      </c>
      <c r="S13" s="7" t="s">
        <v>24</v>
      </c>
      <c r="T13" s="31"/>
      <c r="V13" s="34">
        <v>70</v>
      </c>
      <c r="W13" s="36" t="s">
        <v>96</v>
      </c>
    </row>
    <row r="14" spans="1:23" ht="12.75" x14ac:dyDescent="0.2">
      <c r="A14" s="12">
        <v>12</v>
      </c>
      <c r="B14" s="21">
        <f t="shared" si="1"/>
        <v>45537</v>
      </c>
      <c r="C14" s="7" t="s">
        <v>53</v>
      </c>
      <c r="D14" s="21">
        <v>26108</v>
      </c>
      <c r="E14" s="7">
        <f t="shared" ca="1" si="0"/>
        <v>53</v>
      </c>
      <c r="F14" s="7" t="str">
        <f ca="1">VLOOKUP(Tableau1[[#This Row],[AGE]],Tableau3[],2)</f>
        <v>50 à 60 ans</v>
      </c>
      <c r="G14" s="11" t="s">
        <v>54</v>
      </c>
      <c r="H14" s="7" t="s">
        <v>55</v>
      </c>
      <c r="I14" s="7" t="b">
        <v>0</v>
      </c>
      <c r="J14" s="7" t="b">
        <v>0</v>
      </c>
      <c r="K14" s="7" t="b">
        <v>0</v>
      </c>
      <c r="L14" s="7" t="b">
        <v>0</v>
      </c>
      <c r="M14" s="7" t="b">
        <v>0</v>
      </c>
      <c r="N14" s="7" t="b">
        <v>0</v>
      </c>
      <c r="O14" s="7" t="s">
        <v>59</v>
      </c>
      <c r="P14" s="7" t="s">
        <v>60</v>
      </c>
      <c r="Q14" s="7"/>
      <c r="R14" s="7" t="s">
        <v>57</v>
      </c>
      <c r="S14" s="7" t="s">
        <v>24</v>
      </c>
      <c r="T14" s="31"/>
      <c r="V14" s="34">
        <v>80</v>
      </c>
      <c r="W14" s="35" t="s">
        <v>101</v>
      </c>
    </row>
    <row r="15" spans="1:23" ht="12.75" x14ac:dyDescent="0.2">
      <c r="A15" s="12">
        <v>13</v>
      </c>
      <c r="B15" s="21">
        <f t="shared" si="1"/>
        <v>45537</v>
      </c>
      <c r="C15" s="7" t="s">
        <v>53</v>
      </c>
      <c r="D15" s="21">
        <v>27278</v>
      </c>
      <c r="E15" s="7">
        <f t="shared" ca="1" si="0"/>
        <v>50</v>
      </c>
      <c r="F15" s="7" t="str">
        <f ca="1">VLOOKUP(Tableau1[[#This Row],[AGE]],Tableau3[],2)</f>
        <v>50 à 60 ans</v>
      </c>
      <c r="G15" s="11" t="s">
        <v>54</v>
      </c>
      <c r="H15" s="7" t="s">
        <v>55</v>
      </c>
      <c r="I15" s="7" t="b">
        <v>1</v>
      </c>
      <c r="J15" s="7" t="b">
        <v>1</v>
      </c>
      <c r="K15" s="7" t="b">
        <v>0</v>
      </c>
      <c r="L15" s="7" t="b">
        <v>0</v>
      </c>
      <c r="M15" s="7" t="b">
        <v>0</v>
      </c>
      <c r="N15" s="7" t="b">
        <v>0</v>
      </c>
      <c r="O15" s="7" t="s">
        <v>59</v>
      </c>
      <c r="P15" s="7" t="s">
        <v>60</v>
      </c>
      <c r="Q15" s="7"/>
      <c r="R15" s="7" t="s">
        <v>57</v>
      </c>
      <c r="S15" s="7" t="s">
        <v>24</v>
      </c>
      <c r="T15" s="31"/>
    </row>
    <row r="16" spans="1:23" ht="12.75" x14ac:dyDescent="0.2">
      <c r="A16" s="12">
        <v>14</v>
      </c>
      <c r="B16" s="21">
        <f t="shared" si="1"/>
        <v>45537</v>
      </c>
      <c r="C16" s="7" t="s">
        <v>53</v>
      </c>
      <c r="D16" s="21">
        <v>22056</v>
      </c>
      <c r="E16" s="7">
        <f t="shared" ca="1" si="0"/>
        <v>64</v>
      </c>
      <c r="F16" s="7" t="str">
        <f ca="1">VLOOKUP(Tableau1[[#This Row],[AGE]],Tableau3[],2)</f>
        <v>60 à 70 ans</v>
      </c>
      <c r="G16" s="11" t="s">
        <v>54</v>
      </c>
      <c r="H16" s="7" t="s">
        <v>55</v>
      </c>
      <c r="I16" s="7" t="b">
        <v>1</v>
      </c>
      <c r="J16" s="7" t="b">
        <v>1</v>
      </c>
      <c r="K16" s="7" t="b">
        <v>0</v>
      </c>
      <c r="L16" s="7" t="b">
        <v>0</v>
      </c>
      <c r="M16" s="7" t="b">
        <v>0</v>
      </c>
      <c r="N16" s="7" t="b">
        <v>0</v>
      </c>
      <c r="O16" s="7" t="s">
        <v>59</v>
      </c>
      <c r="P16" s="7" t="s">
        <v>68</v>
      </c>
      <c r="Q16" s="7"/>
      <c r="R16" s="7" t="s">
        <v>57</v>
      </c>
      <c r="S16" s="7" t="s">
        <v>24</v>
      </c>
      <c r="T16" s="31"/>
    </row>
    <row r="17" spans="1:20" ht="12.75" x14ac:dyDescent="0.2">
      <c r="A17" s="12">
        <v>15</v>
      </c>
      <c r="B17" s="21">
        <f t="shared" si="1"/>
        <v>45537</v>
      </c>
      <c r="C17" s="7" t="s">
        <v>53</v>
      </c>
      <c r="D17" s="21">
        <v>39115</v>
      </c>
      <c r="E17" s="7">
        <f t="shared" ca="1" si="0"/>
        <v>17</v>
      </c>
      <c r="F17" s="7" t="str">
        <f ca="1">VLOOKUP(Tableau1[[#This Row],[AGE]],Tableau3[],2)</f>
        <v>10 à 18 ans</v>
      </c>
      <c r="G17" s="11" t="s">
        <v>54</v>
      </c>
      <c r="H17" s="7" t="s">
        <v>71</v>
      </c>
      <c r="I17" s="7" t="b">
        <v>1</v>
      </c>
      <c r="J17" s="7" t="b">
        <v>0</v>
      </c>
      <c r="K17" s="7" t="b">
        <v>0</v>
      </c>
      <c r="L17" s="7" t="b">
        <v>0</v>
      </c>
      <c r="M17" s="7" t="b">
        <v>0</v>
      </c>
      <c r="N17" s="7" t="b">
        <v>0</v>
      </c>
      <c r="O17" s="7" t="s">
        <v>24</v>
      </c>
      <c r="P17" s="7"/>
      <c r="Q17" s="7" t="s">
        <v>61</v>
      </c>
      <c r="R17" s="7" t="s">
        <v>72</v>
      </c>
      <c r="S17" s="7" t="s">
        <v>24</v>
      </c>
      <c r="T17" s="31"/>
    </row>
    <row r="18" spans="1:20" ht="12.75" x14ac:dyDescent="0.2">
      <c r="A18" s="12">
        <v>16</v>
      </c>
      <c r="B18" s="21">
        <f t="shared" si="1"/>
        <v>45537</v>
      </c>
      <c r="C18" s="7" t="s">
        <v>62</v>
      </c>
      <c r="D18" s="21">
        <v>39869</v>
      </c>
      <c r="E18" s="7">
        <f t="shared" ca="1" si="0"/>
        <v>15</v>
      </c>
      <c r="F18" s="7" t="str">
        <f ca="1">VLOOKUP(Tableau1[[#This Row],[AGE]],Tableau3[],2)</f>
        <v>10 à 18 ans</v>
      </c>
      <c r="G18" s="11" t="s">
        <v>54</v>
      </c>
      <c r="H18" s="7" t="s">
        <v>55</v>
      </c>
      <c r="I18" s="7" t="b">
        <v>1</v>
      </c>
      <c r="J18" s="7" t="b">
        <v>1</v>
      </c>
      <c r="K18" s="7" t="b">
        <v>0</v>
      </c>
      <c r="L18" s="7" t="b">
        <v>0</v>
      </c>
      <c r="M18" s="7" t="b">
        <v>0</v>
      </c>
      <c r="N18" s="7" t="b">
        <v>0</v>
      </c>
      <c r="O18" s="7"/>
      <c r="P18" s="7" t="s">
        <v>66</v>
      </c>
      <c r="Q18" s="7"/>
      <c r="R18" s="7" t="s">
        <v>57</v>
      </c>
      <c r="S18" s="7" t="s">
        <v>24</v>
      </c>
      <c r="T18" s="31"/>
    </row>
    <row r="19" spans="1:20" ht="12.75" x14ac:dyDescent="0.2">
      <c r="A19" s="12">
        <v>17</v>
      </c>
      <c r="B19" s="21">
        <f t="shared" si="1"/>
        <v>45537</v>
      </c>
      <c r="C19" s="7" t="s">
        <v>62</v>
      </c>
      <c r="D19" s="21">
        <v>42645</v>
      </c>
      <c r="E19" s="7">
        <f t="shared" ca="1" si="0"/>
        <v>7</v>
      </c>
      <c r="F19" s="7" t="str">
        <f ca="1">VLOOKUP(Tableau1[[#This Row],[AGE]],Tableau3[],2)</f>
        <v>6 à 10 ans</v>
      </c>
      <c r="G19" s="11" t="s">
        <v>54</v>
      </c>
      <c r="H19" s="7" t="s">
        <v>63</v>
      </c>
      <c r="I19" s="7" t="b">
        <v>1</v>
      </c>
      <c r="J19" s="7" t="b">
        <v>1</v>
      </c>
      <c r="K19" s="7" t="b">
        <v>0</v>
      </c>
      <c r="L19" s="7" t="b">
        <v>0</v>
      </c>
      <c r="M19" s="7" t="b">
        <v>0</v>
      </c>
      <c r="N19" s="7" t="b">
        <v>0</v>
      </c>
      <c r="O19" s="7"/>
      <c r="P19" s="7" t="s">
        <v>67</v>
      </c>
      <c r="Q19" s="7"/>
      <c r="R19" s="7" t="s">
        <v>57</v>
      </c>
      <c r="S19" s="7" t="s">
        <v>24</v>
      </c>
      <c r="T19" s="31"/>
    </row>
    <row r="20" spans="1:20" ht="12.75" x14ac:dyDescent="0.2">
      <c r="A20" s="12">
        <v>18</v>
      </c>
      <c r="B20" s="21">
        <v>45538</v>
      </c>
      <c r="C20" s="7" t="s">
        <v>53</v>
      </c>
      <c r="D20" s="21">
        <v>17383</v>
      </c>
      <c r="E20" s="7">
        <f t="shared" ca="1" si="0"/>
        <v>77</v>
      </c>
      <c r="F20" s="7" t="str">
        <f ca="1">VLOOKUP(Tableau1[[#This Row],[AGE]],Tableau3[],2)</f>
        <v>70 à 80 ans</v>
      </c>
      <c r="G20" s="11" t="s">
        <v>54</v>
      </c>
      <c r="H20" s="7" t="s">
        <v>52</v>
      </c>
      <c r="I20" s="7" t="b">
        <v>1</v>
      </c>
      <c r="J20" s="7" t="b">
        <v>1</v>
      </c>
      <c r="K20" s="7" t="b">
        <v>0</v>
      </c>
      <c r="L20" s="7" t="b">
        <v>0</v>
      </c>
      <c r="M20" s="7" t="b">
        <v>0</v>
      </c>
      <c r="N20" s="7" t="b">
        <v>0</v>
      </c>
      <c r="O20" s="7"/>
      <c r="P20" s="7" t="s">
        <v>68</v>
      </c>
      <c r="Q20" s="7"/>
      <c r="R20" s="7" t="s">
        <v>73</v>
      </c>
      <c r="S20" s="7" t="s">
        <v>24</v>
      </c>
      <c r="T20" s="31"/>
    </row>
    <row r="21" spans="1:20" ht="12.75" x14ac:dyDescent="0.2">
      <c r="A21" s="12">
        <v>19</v>
      </c>
      <c r="B21" s="21">
        <f t="shared" ref="B21:B34" si="2">IF(C21="","",B20)</f>
        <v>45538</v>
      </c>
      <c r="C21" s="7" t="s">
        <v>53</v>
      </c>
      <c r="D21" s="21">
        <v>37722</v>
      </c>
      <c r="E21" s="7">
        <f t="shared" ca="1" si="0"/>
        <v>21</v>
      </c>
      <c r="F21" s="7" t="str">
        <f ca="1">VLOOKUP(Tableau1[[#This Row],[AGE]],Tableau3[],2)</f>
        <v>18 à 40 ans</v>
      </c>
      <c r="G21" s="11" t="s">
        <v>54</v>
      </c>
      <c r="H21" s="7" t="s">
        <v>55</v>
      </c>
      <c r="I21" s="7" t="b">
        <v>1</v>
      </c>
      <c r="J21" s="7" t="b">
        <v>1</v>
      </c>
      <c r="K21" s="7" t="b">
        <v>0</v>
      </c>
      <c r="L21" s="7" t="b">
        <v>0</v>
      </c>
      <c r="M21" s="7" t="b">
        <v>0</v>
      </c>
      <c r="N21" s="7" t="b">
        <v>0</v>
      </c>
      <c r="O21" s="7" t="s">
        <v>59</v>
      </c>
      <c r="P21" s="7" t="s">
        <v>69</v>
      </c>
      <c r="Q21" s="7" t="s">
        <v>61</v>
      </c>
      <c r="R21" s="7" t="s">
        <v>57</v>
      </c>
      <c r="S21" s="7" t="s">
        <v>24</v>
      </c>
      <c r="T21" s="31"/>
    </row>
    <row r="22" spans="1:20" ht="12.75" x14ac:dyDescent="0.2">
      <c r="A22" s="12">
        <v>20</v>
      </c>
      <c r="B22" s="21">
        <f t="shared" si="2"/>
        <v>45538</v>
      </c>
      <c r="C22" s="7" t="s">
        <v>53</v>
      </c>
      <c r="D22" s="21">
        <v>35471</v>
      </c>
      <c r="E22" s="7">
        <f t="shared" ca="1" si="0"/>
        <v>27</v>
      </c>
      <c r="F22" s="7" t="str">
        <f ca="1">VLOOKUP(Tableau1[[#This Row],[AGE]],Tableau3[],2)</f>
        <v>18 à 40 ans</v>
      </c>
      <c r="G22" s="11" t="s">
        <v>54</v>
      </c>
      <c r="H22" s="7" t="s">
        <v>55</v>
      </c>
      <c r="I22" s="7" t="b">
        <v>1</v>
      </c>
      <c r="J22" s="7" t="b">
        <v>1</v>
      </c>
      <c r="K22" s="7" t="b">
        <v>0</v>
      </c>
      <c r="L22" s="7" t="b">
        <v>0</v>
      </c>
      <c r="M22" s="7" t="b">
        <v>0</v>
      </c>
      <c r="N22" s="7" t="b">
        <v>0</v>
      </c>
      <c r="O22" s="7" t="s">
        <v>59</v>
      </c>
      <c r="P22" s="7" t="s">
        <v>68</v>
      </c>
      <c r="Q22" s="7" t="s">
        <v>74</v>
      </c>
      <c r="R22" s="7" t="s">
        <v>57</v>
      </c>
      <c r="S22" s="7" t="s">
        <v>24</v>
      </c>
      <c r="T22" s="31"/>
    </row>
    <row r="23" spans="1:20" ht="12.75" x14ac:dyDescent="0.2">
      <c r="A23" s="12">
        <v>21</v>
      </c>
      <c r="B23" s="21">
        <f t="shared" si="2"/>
        <v>45538</v>
      </c>
      <c r="C23" s="7" t="s">
        <v>62</v>
      </c>
      <c r="D23" s="22">
        <v>39131</v>
      </c>
      <c r="E23" s="7">
        <f t="shared" ca="1" si="0"/>
        <v>17</v>
      </c>
      <c r="F23" s="7" t="str">
        <f ca="1">VLOOKUP(Tableau1[[#This Row],[AGE]],Tableau3[],2)</f>
        <v>10 à 18 ans</v>
      </c>
      <c r="G23" s="11" t="s">
        <v>54</v>
      </c>
      <c r="H23" s="7" t="s">
        <v>55</v>
      </c>
      <c r="I23" s="7" t="b">
        <v>1</v>
      </c>
      <c r="J23" s="7" t="b">
        <v>1</v>
      </c>
      <c r="K23" s="7" t="b">
        <v>0</v>
      </c>
      <c r="L23" s="7" t="b">
        <v>0</v>
      </c>
      <c r="M23" s="7" t="b">
        <v>0</v>
      </c>
      <c r="N23" s="7" t="b">
        <v>0</v>
      </c>
      <c r="O23" s="7" t="s">
        <v>24</v>
      </c>
      <c r="P23" s="7" t="s">
        <v>66</v>
      </c>
      <c r="Q23" s="7" t="s">
        <v>61</v>
      </c>
      <c r="R23" s="7" t="s">
        <v>57</v>
      </c>
      <c r="S23" s="7" t="s">
        <v>24</v>
      </c>
      <c r="T23" s="31" t="s">
        <v>58</v>
      </c>
    </row>
    <row r="24" spans="1:20" ht="12.75" x14ac:dyDescent="0.2">
      <c r="A24" s="12">
        <v>22</v>
      </c>
      <c r="B24" s="21">
        <f t="shared" si="2"/>
        <v>45538</v>
      </c>
      <c r="C24" s="7" t="s">
        <v>53</v>
      </c>
      <c r="D24" s="21">
        <v>38025</v>
      </c>
      <c r="E24" s="7">
        <f t="shared" ca="1" si="0"/>
        <v>20</v>
      </c>
      <c r="F24" s="7" t="str">
        <f ca="1">VLOOKUP(Tableau1[[#This Row],[AGE]],Tableau3[],2)</f>
        <v>18 à 40 ans</v>
      </c>
      <c r="G24" s="11" t="s">
        <v>54</v>
      </c>
      <c r="H24" s="7" t="s">
        <v>55</v>
      </c>
      <c r="I24" s="7" t="b">
        <v>1</v>
      </c>
      <c r="J24" s="7" t="b">
        <v>1</v>
      </c>
      <c r="K24" s="7" t="b">
        <v>0</v>
      </c>
      <c r="L24" s="7" t="b">
        <v>0</v>
      </c>
      <c r="M24" s="7" t="b">
        <v>0</v>
      </c>
      <c r="N24" s="7" t="b">
        <v>0</v>
      </c>
      <c r="O24" s="7" t="s">
        <v>24</v>
      </c>
      <c r="P24" s="7" t="s">
        <v>66</v>
      </c>
      <c r="Q24" s="7" t="s">
        <v>61</v>
      </c>
      <c r="R24" s="7" t="s">
        <v>57</v>
      </c>
      <c r="S24" s="7" t="s">
        <v>24</v>
      </c>
      <c r="T24" s="31" t="s">
        <v>58</v>
      </c>
    </row>
    <row r="25" spans="1:20" ht="12.75" x14ac:dyDescent="0.2">
      <c r="A25" s="12">
        <v>23</v>
      </c>
      <c r="B25" s="21">
        <f t="shared" si="2"/>
        <v>45538</v>
      </c>
      <c r="C25" s="7" t="s">
        <v>62</v>
      </c>
      <c r="D25" s="21">
        <v>30603</v>
      </c>
      <c r="E25" s="7">
        <f t="shared" ca="1" si="0"/>
        <v>40</v>
      </c>
      <c r="F25" s="7" t="str">
        <f ca="1">VLOOKUP(Tableau1[[#This Row],[AGE]],Tableau3[],2)</f>
        <v>40 à 50 ans</v>
      </c>
      <c r="G25" s="11" t="s">
        <v>54</v>
      </c>
      <c r="H25" s="7" t="s">
        <v>55</v>
      </c>
      <c r="I25" s="7" t="b">
        <v>1</v>
      </c>
      <c r="J25" s="7" t="b">
        <v>1</v>
      </c>
      <c r="K25" s="7" t="b">
        <v>0</v>
      </c>
      <c r="L25" s="7" t="b">
        <v>0</v>
      </c>
      <c r="M25" s="7" t="b">
        <v>0</v>
      </c>
      <c r="N25" s="7" t="b">
        <v>0</v>
      </c>
      <c r="O25" s="7" t="s">
        <v>59</v>
      </c>
      <c r="P25" s="7" t="s">
        <v>64</v>
      </c>
      <c r="Q25" s="7" t="s">
        <v>61</v>
      </c>
      <c r="R25" s="7" t="s">
        <v>57</v>
      </c>
      <c r="S25" s="7" t="s">
        <v>24</v>
      </c>
      <c r="T25" s="31"/>
    </row>
    <row r="26" spans="1:20" ht="12.75" x14ac:dyDescent="0.2">
      <c r="A26" s="12">
        <v>24</v>
      </c>
      <c r="B26" s="21">
        <f t="shared" si="2"/>
        <v>45538</v>
      </c>
      <c r="C26" s="7" t="s">
        <v>62</v>
      </c>
      <c r="D26" s="21">
        <v>34539</v>
      </c>
      <c r="E26" s="7">
        <f t="shared" ca="1" si="0"/>
        <v>30</v>
      </c>
      <c r="F26" s="7" t="str">
        <f ca="1">VLOOKUP(Tableau1[[#This Row],[AGE]],Tableau3[],2)</f>
        <v>18 à 40 ans</v>
      </c>
      <c r="G26" s="11" t="s">
        <v>54</v>
      </c>
      <c r="H26" s="7" t="s">
        <v>55</v>
      </c>
      <c r="I26" s="7" t="b">
        <v>1</v>
      </c>
      <c r="J26" s="7" t="b">
        <v>1</v>
      </c>
      <c r="K26" s="7" t="b">
        <v>0</v>
      </c>
      <c r="L26" s="7" t="b">
        <v>0</v>
      </c>
      <c r="M26" s="7" t="b">
        <v>0</v>
      </c>
      <c r="N26" s="7" t="b">
        <v>0</v>
      </c>
      <c r="O26" s="7" t="s">
        <v>59</v>
      </c>
      <c r="P26" s="7" t="s">
        <v>66</v>
      </c>
      <c r="Q26" s="7" t="s">
        <v>61</v>
      </c>
      <c r="R26" s="7" t="s">
        <v>73</v>
      </c>
      <c r="S26" s="7" t="s">
        <v>24</v>
      </c>
      <c r="T26" s="31"/>
    </row>
    <row r="27" spans="1:20" ht="12.75" x14ac:dyDescent="0.2">
      <c r="A27" s="12">
        <v>25</v>
      </c>
      <c r="B27" s="21">
        <f t="shared" si="2"/>
        <v>45538</v>
      </c>
      <c r="C27" s="7" t="s">
        <v>62</v>
      </c>
      <c r="D27" s="21">
        <v>39271</v>
      </c>
      <c r="E27" s="7">
        <f t="shared" ca="1" si="0"/>
        <v>17</v>
      </c>
      <c r="F27" s="7" t="str">
        <f ca="1">VLOOKUP(Tableau1[[#This Row],[AGE]],Tableau3[],2)</f>
        <v>10 à 18 ans</v>
      </c>
      <c r="G27" s="11" t="s">
        <v>54</v>
      </c>
      <c r="H27" s="7" t="s">
        <v>55</v>
      </c>
      <c r="I27" s="7" t="b">
        <v>1</v>
      </c>
      <c r="J27" s="7" t="b">
        <v>1</v>
      </c>
      <c r="K27" s="7" t="b">
        <v>0</v>
      </c>
      <c r="L27" s="7" t="b">
        <v>0</v>
      </c>
      <c r="M27" s="7" t="b">
        <v>0</v>
      </c>
      <c r="N27" s="7" t="b">
        <v>0</v>
      </c>
      <c r="O27" s="7" t="s">
        <v>24</v>
      </c>
      <c r="P27" s="7" t="s">
        <v>64</v>
      </c>
      <c r="Q27" s="7" t="s">
        <v>61</v>
      </c>
      <c r="R27" s="7" t="s">
        <v>57</v>
      </c>
      <c r="S27" s="7" t="s">
        <v>24</v>
      </c>
      <c r="T27" s="31"/>
    </row>
    <row r="28" spans="1:20" ht="12.75" x14ac:dyDescent="0.2">
      <c r="A28" s="12">
        <v>26</v>
      </c>
      <c r="B28" s="21">
        <f t="shared" si="2"/>
        <v>45538</v>
      </c>
      <c r="C28" s="7" t="s">
        <v>62</v>
      </c>
      <c r="D28" s="21">
        <v>36240</v>
      </c>
      <c r="E28" s="7">
        <f t="shared" ca="1" si="0"/>
        <v>25</v>
      </c>
      <c r="F28" s="7" t="str">
        <f ca="1">VLOOKUP(Tableau1[[#This Row],[AGE]],Tableau3[],2)</f>
        <v>18 à 40 ans</v>
      </c>
      <c r="G28" s="11" t="s">
        <v>54</v>
      </c>
      <c r="H28" s="7" t="s">
        <v>71</v>
      </c>
      <c r="I28" s="7" t="b">
        <v>1</v>
      </c>
      <c r="J28" s="7" t="b">
        <v>1</v>
      </c>
      <c r="K28" s="7" t="b">
        <v>0</v>
      </c>
      <c r="L28" s="7" t="b">
        <v>0</v>
      </c>
      <c r="M28" s="7" t="b">
        <v>1</v>
      </c>
      <c r="N28" s="7" t="b">
        <v>0</v>
      </c>
      <c r="O28" s="7" t="s">
        <v>59</v>
      </c>
      <c r="P28" s="7" t="s">
        <v>68</v>
      </c>
      <c r="Q28" s="7"/>
      <c r="R28" s="7" t="s">
        <v>73</v>
      </c>
      <c r="S28" s="7" t="s">
        <v>24</v>
      </c>
      <c r="T28" s="31"/>
    </row>
    <row r="29" spans="1:20" ht="12.75" x14ac:dyDescent="0.2">
      <c r="A29" s="12">
        <v>28</v>
      </c>
      <c r="B29" s="21">
        <f t="shared" si="2"/>
        <v>45538</v>
      </c>
      <c r="C29" s="7" t="s">
        <v>53</v>
      </c>
      <c r="D29" s="21">
        <v>25521</v>
      </c>
      <c r="E29" s="7">
        <f t="shared" ca="1" si="0"/>
        <v>54</v>
      </c>
      <c r="F29" s="7" t="str">
        <f ca="1">VLOOKUP(Tableau1[[#This Row],[AGE]],Tableau3[],2)</f>
        <v>50 à 60 ans</v>
      </c>
      <c r="G29" s="11" t="s">
        <v>75</v>
      </c>
      <c r="H29" s="7" t="s">
        <v>55</v>
      </c>
      <c r="I29" s="7" t="b">
        <v>1</v>
      </c>
      <c r="J29" s="7" t="b">
        <v>1</v>
      </c>
      <c r="K29" s="7" t="b">
        <v>0</v>
      </c>
      <c r="L29" s="7" t="b">
        <v>0</v>
      </c>
      <c r="M29" s="7" t="b">
        <v>0</v>
      </c>
      <c r="N29" s="7" t="b">
        <v>0</v>
      </c>
      <c r="O29" s="7" t="s">
        <v>59</v>
      </c>
      <c r="P29" s="7"/>
      <c r="Q29" s="7"/>
      <c r="R29" s="7" t="s">
        <v>73</v>
      </c>
      <c r="S29" s="7" t="s">
        <v>24</v>
      </c>
      <c r="T29" s="31"/>
    </row>
    <row r="30" spans="1:20" ht="12.75" x14ac:dyDescent="0.2">
      <c r="A30" s="12">
        <v>29</v>
      </c>
      <c r="B30" s="21">
        <f t="shared" si="2"/>
        <v>45538</v>
      </c>
      <c r="C30" s="7" t="s">
        <v>53</v>
      </c>
      <c r="D30" s="21">
        <v>29082</v>
      </c>
      <c r="E30" s="7">
        <f t="shared" ca="1" si="0"/>
        <v>45</v>
      </c>
      <c r="F30" s="7" t="str">
        <f ca="1">VLOOKUP(Tableau1[[#This Row],[AGE]],Tableau3[],2)</f>
        <v>40 à 50 ans</v>
      </c>
      <c r="G30" s="11" t="s">
        <v>54</v>
      </c>
      <c r="H30" s="7" t="s">
        <v>55</v>
      </c>
      <c r="I30" s="7" t="b">
        <v>0</v>
      </c>
      <c r="J30" s="7" t="b">
        <v>0</v>
      </c>
      <c r="K30" s="7" t="b">
        <v>0</v>
      </c>
      <c r="L30" s="7" t="b">
        <v>0</v>
      </c>
      <c r="M30" s="7" t="b">
        <v>0</v>
      </c>
      <c r="N30" s="7" t="b">
        <v>1</v>
      </c>
      <c r="O30" s="7" t="s">
        <v>59</v>
      </c>
      <c r="P30" s="7" t="s">
        <v>68</v>
      </c>
      <c r="Q30" s="7" t="s">
        <v>74</v>
      </c>
      <c r="R30" s="7" t="s">
        <v>57</v>
      </c>
      <c r="S30" s="7" t="s">
        <v>24</v>
      </c>
      <c r="T30" s="31"/>
    </row>
    <row r="31" spans="1:20" ht="12.75" x14ac:dyDescent="0.2">
      <c r="A31" s="12">
        <v>30</v>
      </c>
      <c r="B31" s="21">
        <f t="shared" si="2"/>
        <v>45538</v>
      </c>
      <c r="C31" s="7" t="s">
        <v>62</v>
      </c>
      <c r="D31" s="21">
        <v>38896</v>
      </c>
      <c r="E31" s="7">
        <f t="shared" ca="1" si="0"/>
        <v>18</v>
      </c>
      <c r="F31" s="7" t="str">
        <f ca="1">VLOOKUP(Tableau1[[#This Row],[AGE]],Tableau3[],2)</f>
        <v>18 à 40 ans</v>
      </c>
      <c r="G31" s="11" t="s">
        <v>54</v>
      </c>
      <c r="H31" s="7" t="s">
        <v>55</v>
      </c>
      <c r="I31" s="7" t="b">
        <v>1</v>
      </c>
      <c r="J31" s="7" t="b">
        <v>1</v>
      </c>
      <c r="K31" s="7" t="b">
        <v>0</v>
      </c>
      <c r="L31" s="7" t="b">
        <v>0</v>
      </c>
      <c r="M31" s="7" t="b">
        <v>0</v>
      </c>
      <c r="N31" s="7" t="b">
        <v>0</v>
      </c>
      <c r="O31" s="7" t="s">
        <v>59</v>
      </c>
      <c r="P31" s="7" t="s">
        <v>66</v>
      </c>
      <c r="Q31" s="7" t="s">
        <v>61</v>
      </c>
      <c r="R31" s="7" t="s">
        <v>57</v>
      </c>
      <c r="S31" s="7" t="s">
        <v>24</v>
      </c>
      <c r="T31" s="31"/>
    </row>
    <row r="32" spans="1:20" ht="12.75" x14ac:dyDescent="0.2">
      <c r="A32" s="12">
        <v>31</v>
      </c>
      <c r="B32" s="21">
        <f t="shared" si="2"/>
        <v>45538</v>
      </c>
      <c r="C32" s="7" t="s">
        <v>53</v>
      </c>
      <c r="D32" s="21">
        <v>41974</v>
      </c>
      <c r="E32" s="7">
        <f t="shared" ca="1" si="0"/>
        <v>9</v>
      </c>
      <c r="F32" s="7" t="str">
        <f ca="1">VLOOKUP(Tableau1[[#This Row],[AGE]],Tableau3[],2)</f>
        <v>6 à 10 ans</v>
      </c>
      <c r="G32" s="11" t="s">
        <v>54</v>
      </c>
      <c r="H32" s="7" t="s">
        <v>55</v>
      </c>
      <c r="I32" s="7" t="b">
        <v>1</v>
      </c>
      <c r="J32" s="7" t="b">
        <v>1</v>
      </c>
      <c r="K32" s="7" t="b">
        <v>0</v>
      </c>
      <c r="L32" s="7" t="b">
        <v>0</v>
      </c>
      <c r="M32" s="7" t="b">
        <v>0</v>
      </c>
      <c r="N32" s="7" t="b">
        <v>0</v>
      </c>
      <c r="O32" s="7" t="s">
        <v>59</v>
      </c>
      <c r="P32" s="7" t="s">
        <v>68</v>
      </c>
      <c r="Q32" s="7" t="s">
        <v>74</v>
      </c>
      <c r="R32" s="7" t="s">
        <v>57</v>
      </c>
      <c r="S32" s="7" t="s">
        <v>24</v>
      </c>
      <c r="T32" s="31"/>
    </row>
    <row r="33" spans="1:20" ht="12.75" x14ac:dyDescent="0.2">
      <c r="A33" s="12">
        <v>32</v>
      </c>
      <c r="B33" s="21">
        <f t="shared" si="2"/>
        <v>45538</v>
      </c>
      <c r="C33" s="7" t="s">
        <v>53</v>
      </c>
      <c r="D33" s="21">
        <v>39488</v>
      </c>
      <c r="E33" s="7">
        <f t="shared" ca="1" si="0"/>
        <v>16</v>
      </c>
      <c r="F33" s="7" t="str">
        <f ca="1">VLOOKUP(Tableau1[[#This Row],[AGE]],Tableau3[],2)</f>
        <v>10 à 18 ans</v>
      </c>
      <c r="G33" s="11" t="s">
        <v>76</v>
      </c>
      <c r="H33" s="7" t="s">
        <v>52</v>
      </c>
      <c r="I33" s="7" t="b">
        <v>1</v>
      </c>
      <c r="J33" s="7" t="b">
        <v>1</v>
      </c>
      <c r="K33" s="7" t="b">
        <v>0</v>
      </c>
      <c r="L33" s="7" t="b">
        <v>0</v>
      </c>
      <c r="M33" s="7" t="b">
        <v>0</v>
      </c>
      <c r="N33" s="7" t="b">
        <v>0</v>
      </c>
      <c r="O33" s="7" t="s">
        <v>59</v>
      </c>
      <c r="P33" s="7" t="s">
        <v>66</v>
      </c>
      <c r="Q33" s="7" t="s">
        <v>74</v>
      </c>
      <c r="R33" s="7" t="s">
        <v>72</v>
      </c>
      <c r="S33" s="7" t="s">
        <v>24</v>
      </c>
      <c r="T33" s="31"/>
    </row>
    <row r="34" spans="1:20" ht="12.75" x14ac:dyDescent="0.2">
      <c r="A34" s="12">
        <v>33</v>
      </c>
      <c r="B34" s="21">
        <f t="shared" si="2"/>
        <v>45538</v>
      </c>
      <c r="C34" s="7" t="s">
        <v>53</v>
      </c>
      <c r="D34" s="21">
        <v>43705</v>
      </c>
      <c r="E34" s="7">
        <f t="shared" ca="1" si="0"/>
        <v>5</v>
      </c>
      <c r="F34" s="7" t="str">
        <f ca="1">VLOOKUP(Tableau1[[#This Row],[AGE]],Tableau3[],2)</f>
        <v>2 à 6 ans</v>
      </c>
      <c r="G34" s="11" t="s">
        <v>54</v>
      </c>
      <c r="H34" s="7" t="s">
        <v>55</v>
      </c>
      <c r="I34" s="7" t="b">
        <v>1</v>
      </c>
      <c r="J34" s="7" t="b">
        <v>1</v>
      </c>
      <c r="K34" s="7" t="b">
        <v>0</v>
      </c>
      <c r="L34" s="7" t="b">
        <v>0</v>
      </c>
      <c r="M34" s="7" t="b">
        <v>0</v>
      </c>
      <c r="N34" s="7" t="b">
        <v>0</v>
      </c>
      <c r="O34" s="7" t="s">
        <v>59</v>
      </c>
      <c r="P34" s="7" t="s">
        <v>66</v>
      </c>
      <c r="Q34" s="7" t="s">
        <v>61</v>
      </c>
      <c r="R34" s="7" t="s">
        <v>57</v>
      </c>
      <c r="S34" s="7" t="s">
        <v>24</v>
      </c>
      <c r="T34" s="31"/>
    </row>
    <row r="35" spans="1:20" ht="12.75" x14ac:dyDescent="0.2">
      <c r="A35" s="12">
        <v>34</v>
      </c>
      <c r="B35" s="21">
        <v>45539</v>
      </c>
      <c r="C35" s="7" t="s">
        <v>62</v>
      </c>
      <c r="D35" s="21">
        <v>32129</v>
      </c>
      <c r="E35" s="7">
        <f t="shared" ref="E35:E65" ca="1" si="3">DATEDIF(D35,TODAY(),"y")</f>
        <v>36</v>
      </c>
      <c r="F35" s="7" t="str">
        <f ca="1">VLOOKUP(Tableau1[[#This Row],[AGE]],Tableau3[],2)</f>
        <v>18 à 40 ans</v>
      </c>
      <c r="G35" s="11" t="s">
        <v>54</v>
      </c>
      <c r="H35" s="7" t="s">
        <v>55</v>
      </c>
      <c r="I35" s="7" t="b">
        <v>1</v>
      </c>
      <c r="J35" s="7" t="b">
        <v>1</v>
      </c>
      <c r="K35" s="7" t="b">
        <v>0</v>
      </c>
      <c r="L35" s="7" t="b">
        <v>0</v>
      </c>
      <c r="M35" s="7" t="b">
        <v>0</v>
      </c>
      <c r="N35" s="7" t="b">
        <v>0</v>
      </c>
      <c r="O35" s="7" t="s">
        <v>59</v>
      </c>
      <c r="P35" s="7" t="s">
        <v>66</v>
      </c>
      <c r="Q35" s="7" t="s">
        <v>61</v>
      </c>
      <c r="R35" s="7" t="s">
        <v>57</v>
      </c>
      <c r="S35" s="7" t="s">
        <v>24</v>
      </c>
      <c r="T35" s="31" t="s">
        <v>77</v>
      </c>
    </row>
    <row r="36" spans="1:20" ht="12.75" x14ac:dyDescent="0.2">
      <c r="A36" s="12">
        <v>35</v>
      </c>
      <c r="B36" s="21">
        <f t="shared" ref="B36:B44" si="4">IF(C36="","",B35)</f>
        <v>45539</v>
      </c>
      <c r="C36" s="7" t="s">
        <v>62</v>
      </c>
      <c r="D36" s="21">
        <v>21916</v>
      </c>
      <c r="E36" s="7">
        <f t="shared" ca="1" si="3"/>
        <v>64</v>
      </c>
      <c r="F36" s="7" t="str">
        <f ca="1">VLOOKUP(Tableau1[[#This Row],[AGE]],Tableau3[],2)</f>
        <v>60 à 70 ans</v>
      </c>
      <c r="G36" s="11" t="s">
        <v>54</v>
      </c>
      <c r="H36" s="7" t="s">
        <v>55</v>
      </c>
      <c r="I36" s="7" t="b">
        <v>1</v>
      </c>
      <c r="J36" s="7" t="b">
        <v>1</v>
      </c>
      <c r="K36" s="7" t="b">
        <v>0</v>
      </c>
      <c r="L36" s="7" t="b">
        <v>0</v>
      </c>
      <c r="M36" s="7" t="b">
        <v>0</v>
      </c>
      <c r="N36" s="7" t="b">
        <v>0</v>
      </c>
      <c r="O36" s="7" t="s">
        <v>59</v>
      </c>
      <c r="P36" s="7" t="s">
        <v>66</v>
      </c>
      <c r="Q36" s="7" t="s">
        <v>61</v>
      </c>
      <c r="R36" s="7" t="s">
        <v>57</v>
      </c>
      <c r="S36" s="7" t="s">
        <v>24</v>
      </c>
      <c r="T36" s="31"/>
    </row>
    <row r="37" spans="1:20" ht="12.75" x14ac:dyDescent="0.2">
      <c r="A37" s="12">
        <v>36</v>
      </c>
      <c r="B37" s="21">
        <f t="shared" si="4"/>
        <v>45539</v>
      </c>
      <c r="C37" s="7" t="s">
        <v>62</v>
      </c>
      <c r="D37" s="21">
        <v>23770</v>
      </c>
      <c r="E37" s="7">
        <f t="shared" ca="1" si="3"/>
        <v>59</v>
      </c>
      <c r="F37" s="7" t="str">
        <f ca="1">VLOOKUP(Tableau1[[#This Row],[AGE]],Tableau3[],2)</f>
        <v>50 à 60 ans</v>
      </c>
      <c r="G37" s="11" t="s">
        <v>70</v>
      </c>
      <c r="H37" s="7" t="s">
        <v>71</v>
      </c>
      <c r="I37" s="7" t="b">
        <v>1</v>
      </c>
      <c r="J37" s="7" t="b">
        <v>1</v>
      </c>
      <c r="K37" s="7" t="b">
        <v>0</v>
      </c>
      <c r="L37" s="7" t="b">
        <v>0</v>
      </c>
      <c r="M37" s="7" t="b">
        <v>0</v>
      </c>
      <c r="N37" s="7" t="b">
        <v>0</v>
      </c>
      <c r="O37" s="7" t="s">
        <v>59</v>
      </c>
      <c r="P37" s="7" t="s">
        <v>64</v>
      </c>
      <c r="Q37" s="7"/>
      <c r="R37" s="7" t="s">
        <v>57</v>
      </c>
      <c r="S37" s="7" t="s">
        <v>24</v>
      </c>
      <c r="T37" s="31"/>
    </row>
    <row r="38" spans="1:20" ht="12.75" x14ac:dyDescent="0.2">
      <c r="A38" s="12">
        <v>37</v>
      </c>
      <c r="B38" s="21">
        <f t="shared" si="4"/>
        <v>45539</v>
      </c>
      <c r="C38" s="7" t="s">
        <v>53</v>
      </c>
      <c r="D38" s="21">
        <v>32759</v>
      </c>
      <c r="E38" s="7">
        <f t="shared" ca="1" si="3"/>
        <v>34</v>
      </c>
      <c r="F38" s="7" t="str">
        <f ca="1">VLOOKUP(Tableau1[[#This Row],[AGE]],Tableau3[],2)</f>
        <v>18 à 40 ans</v>
      </c>
      <c r="G38" s="11" t="s">
        <v>54</v>
      </c>
      <c r="H38" s="7" t="s">
        <v>55</v>
      </c>
      <c r="I38" s="7" t="b">
        <v>1</v>
      </c>
      <c r="J38" s="7" t="b">
        <v>1</v>
      </c>
      <c r="K38" s="7" t="b">
        <v>0</v>
      </c>
      <c r="L38" s="7" t="b">
        <v>0</v>
      </c>
      <c r="M38" s="7" t="b">
        <v>0</v>
      </c>
      <c r="N38" s="7" t="b">
        <v>0</v>
      </c>
      <c r="O38" s="7" t="s">
        <v>59</v>
      </c>
      <c r="P38" s="7" t="s">
        <v>78</v>
      </c>
      <c r="Q38" s="7"/>
      <c r="R38" s="7" t="s">
        <v>57</v>
      </c>
      <c r="S38" s="7" t="s">
        <v>24</v>
      </c>
      <c r="T38" s="31"/>
    </row>
    <row r="39" spans="1:20" ht="12.75" x14ac:dyDescent="0.2">
      <c r="A39" s="12">
        <v>38</v>
      </c>
      <c r="B39" s="21">
        <f t="shared" si="4"/>
        <v>45539</v>
      </c>
      <c r="C39" s="7" t="s">
        <v>53</v>
      </c>
      <c r="D39" s="21">
        <v>21706</v>
      </c>
      <c r="E39" s="7">
        <f t="shared" ca="1" si="3"/>
        <v>65</v>
      </c>
      <c r="F39" s="7" t="str">
        <f ca="1">VLOOKUP(Tableau1[[#This Row],[AGE]],Tableau3[],2)</f>
        <v>60 à 70 ans</v>
      </c>
      <c r="G39" s="11" t="s">
        <v>52</v>
      </c>
      <c r="H39" s="7" t="s">
        <v>79</v>
      </c>
      <c r="I39" s="7" t="b">
        <v>1</v>
      </c>
      <c r="J39" s="7" t="b">
        <v>1</v>
      </c>
      <c r="K39" s="7" t="b">
        <v>0</v>
      </c>
      <c r="L39" s="7" t="b">
        <v>0</v>
      </c>
      <c r="M39" s="7" t="b">
        <v>0</v>
      </c>
      <c r="N39" s="7" t="b">
        <v>0</v>
      </c>
      <c r="O39" s="7" t="s">
        <v>59</v>
      </c>
      <c r="P39" s="7" t="s">
        <v>64</v>
      </c>
      <c r="Q39" s="7" t="s">
        <v>61</v>
      </c>
      <c r="R39" s="7" t="s">
        <v>72</v>
      </c>
      <c r="S39" s="7" t="s">
        <v>24</v>
      </c>
      <c r="T39" s="31"/>
    </row>
    <row r="40" spans="1:20" ht="12.75" x14ac:dyDescent="0.2">
      <c r="A40" s="12">
        <v>39</v>
      </c>
      <c r="B40" s="21">
        <f t="shared" si="4"/>
        <v>45539</v>
      </c>
      <c r="C40" s="7" t="s">
        <v>62</v>
      </c>
      <c r="D40" s="21">
        <v>27253</v>
      </c>
      <c r="E40" s="7">
        <f t="shared" ca="1" si="3"/>
        <v>50</v>
      </c>
      <c r="F40" s="7" t="str">
        <f ca="1">VLOOKUP(Tableau1[[#This Row],[AGE]],Tableau3[],2)</f>
        <v>50 à 60 ans</v>
      </c>
      <c r="G40" s="11" t="s">
        <v>54</v>
      </c>
      <c r="H40" s="7" t="s">
        <v>55</v>
      </c>
      <c r="I40" s="7" t="b">
        <v>1</v>
      </c>
      <c r="J40" s="7" t="b">
        <v>1</v>
      </c>
      <c r="K40" s="7" t="b">
        <v>0</v>
      </c>
      <c r="L40" s="7" t="b">
        <v>0</v>
      </c>
      <c r="M40" s="7" t="b">
        <v>0</v>
      </c>
      <c r="N40" s="7" t="b">
        <v>0</v>
      </c>
      <c r="O40" s="7" t="s">
        <v>59</v>
      </c>
      <c r="P40" s="7" t="s">
        <v>68</v>
      </c>
      <c r="Q40" s="7"/>
      <c r="R40" s="7" t="s">
        <v>57</v>
      </c>
      <c r="S40" s="7" t="s">
        <v>59</v>
      </c>
      <c r="T40" s="31"/>
    </row>
    <row r="41" spans="1:20" ht="12.75" x14ac:dyDescent="0.2">
      <c r="A41" s="12">
        <v>40</v>
      </c>
      <c r="B41" s="21">
        <f t="shared" si="4"/>
        <v>45539</v>
      </c>
      <c r="C41" s="7" t="s">
        <v>53</v>
      </c>
      <c r="D41" s="21">
        <v>42460</v>
      </c>
      <c r="E41" s="7">
        <f t="shared" ca="1" si="3"/>
        <v>8</v>
      </c>
      <c r="F41" s="7" t="str">
        <f ca="1">VLOOKUP(Tableau1[[#This Row],[AGE]],Tableau3[],2)</f>
        <v>6 à 10 ans</v>
      </c>
      <c r="G41" s="11" t="s">
        <v>54</v>
      </c>
      <c r="H41" s="7" t="s">
        <v>55</v>
      </c>
      <c r="I41" s="7" t="b">
        <v>0</v>
      </c>
      <c r="J41" s="7" t="b">
        <v>0</v>
      </c>
      <c r="K41" s="7" t="b">
        <v>1</v>
      </c>
      <c r="L41" s="7" t="b">
        <v>0</v>
      </c>
      <c r="M41" s="7" t="b">
        <v>0</v>
      </c>
      <c r="N41" s="7" t="b">
        <v>0</v>
      </c>
      <c r="O41" s="7" t="s">
        <v>24</v>
      </c>
      <c r="P41" s="7" t="s">
        <v>66</v>
      </c>
      <c r="Q41" s="7"/>
      <c r="R41" s="7" t="s">
        <v>57</v>
      </c>
      <c r="S41" s="7" t="s">
        <v>24</v>
      </c>
      <c r="T41" s="31"/>
    </row>
    <row r="42" spans="1:20" ht="12.75" x14ac:dyDescent="0.2">
      <c r="A42" s="12">
        <v>41</v>
      </c>
      <c r="B42" s="21">
        <f t="shared" si="4"/>
        <v>45539</v>
      </c>
      <c r="C42" s="7" t="s">
        <v>53</v>
      </c>
      <c r="D42" s="21">
        <v>41699</v>
      </c>
      <c r="E42" s="7">
        <f t="shared" ca="1" si="3"/>
        <v>10</v>
      </c>
      <c r="F42" s="7" t="str">
        <f ca="1">VLOOKUP(Tableau1[[#This Row],[AGE]],Tableau3[],2)</f>
        <v>10 à 18 ans</v>
      </c>
      <c r="G42" s="11" t="s">
        <v>54</v>
      </c>
      <c r="H42" s="7" t="s">
        <v>55</v>
      </c>
      <c r="I42" s="7" t="b">
        <v>0</v>
      </c>
      <c r="J42" s="7" t="b">
        <v>0</v>
      </c>
      <c r="K42" s="7" t="b">
        <v>1</v>
      </c>
      <c r="L42" s="7" t="b">
        <v>0</v>
      </c>
      <c r="M42" s="7" t="b">
        <v>0</v>
      </c>
      <c r="N42" s="7" t="b">
        <v>0</v>
      </c>
      <c r="O42" s="7" t="s">
        <v>24</v>
      </c>
      <c r="P42" s="7" t="s">
        <v>66</v>
      </c>
      <c r="Q42" s="7"/>
      <c r="R42" s="7" t="s">
        <v>57</v>
      </c>
      <c r="S42" s="7" t="s">
        <v>24</v>
      </c>
      <c r="T42" s="31"/>
    </row>
    <row r="43" spans="1:20" ht="12.75" x14ac:dyDescent="0.2">
      <c r="A43" s="12">
        <v>42</v>
      </c>
      <c r="B43" s="21">
        <f t="shared" si="4"/>
        <v>45539</v>
      </c>
      <c r="C43" s="7" t="s">
        <v>62</v>
      </c>
      <c r="D43" s="21">
        <v>40732</v>
      </c>
      <c r="E43" s="7">
        <f t="shared" ca="1" si="3"/>
        <v>13</v>
      </c>
      <c r="F43" s="7" t="str">
        <f ca="1">VLOOKUP(Tableau1[[#This Row],[AGE]],Tableau3[],2)</f>
        <v>10 à 18 ans</v>
      </c>
      <c r="G43" s="11" t="s">
        <v>54</v>
      </c>
      <c r="H43" s="7" t="s">
        <v>55</v>
      </c>
      <c r="I43" s="7" t="b">
        <v>1</v>
      </c>
      <c r="J43" s="7" t="b">
        <v>1</v>
      </c>
      <c r="K43" s="7" t="b">
        <v>0</v>
      </c>
      <c r="L43" s="7" t="b">
        <v>0</v>
      </c>
      <c r="M43" s="7" t="b">
        <v>0</v>
      </c>
      <c r="N43" s="7" t="b">
        <v>0</v>
      </c>
      <c r="O43" s="7" t="s">
        <v>59</v>
      </c>
      <c r="P43" s="7" t="s">
        <v>66</v>
      </c>
      <c r="Q43" s="7" t="s">
        <v>61</v>
      </c>
      <c r="R43" s="7" t="s">
        <v>57</v>
      </c>
      <c r="S43" s="7" t="s">
        <v>24</v>
      </c>
      <c r="T43" s="31"/>
    </row>
    <row r="44" spans="1:20" ht="12.75" x14ac:dyDescent="0.2">
      <c r="A44" s="12">
        <v>43</v>
      </c>
      <c r="B44" s="21">
        <f t="shared" si="4"/>
        <v>45539</v>
      </c>
      <c r="C44" s="7" t="s">
        <v>53</v>
      </c>
      <c r="D44" s="21">
        <v>35118</v>
      </c>
      <c r="E44" s="7">
        <f t="shared" ca="1" si="3"/>
        <v>28</v>
      </c>
      <c r="F44" s="7" t="str">
        <f ca="1">VLOOKUP(Tableau1[[#This Row],[AGE]],Tableau3[],2)</f>
        <v>18 à 40 ans</v>
      </c>
      <c r="G44" s="11" t="s">
        <v>54</v>
      </c>
      <c r="H44" s="7" t="s">
        <v>63</v>
      </c>
      <c r="I44" s="7" t="b">
        <v>1</v>
      </c>
      <c r="J44" s="7" t="b">
        <v>1</v>
      </c>
      <c r="K44" s="7" t="b">
        <v>0</v>
      </c>
      <c r="L44" s="7" t="b">
        <v>0</v>
      </c>
      <c r="M44" s="7" t="b">
        <v>0</v>
      </c>
      <c r="N44" s="7" t="b">
        <v>0</v>
      </c>
      <c r="O44" s="7" t="s">
        <v>24</v>
      </c>
      <c r="P44" s="7" t="s">
        <v>67</v>
      </c>
      <c r="Q44" s="7"/>
      <c r="R44" s="7" t="s">
        <v>57</v>
      </c>
      <c r="S44" s="7" t="s">
        <v>24</v>
      </c>
      <c r="T44" s="31"/>
    </row>
    <row r="45" spans="1:20" ht="12.75" x14ac:dyDescent="0.2">
      <c r="A45" s="12">
        <v>44</v>
      </c>
      <c r="B45" s="21">
        <v>45540</v>
      </c>
      <c r="C45" s="7" t="s">
        <v>53</v>
      </c>
      <c r="D45" s="21">
        <v>28371</v>
      </c>
      <c r="E45" s="7">
        <f t="shared" ca="1" si="3"/>
        <v>47</v>
      </c>
      <c r="F45" s="7" t="str">
        <f ca="1">VLOOKUP(Tableau1[[#This Row],[AGE]],Tableau3[],2)</f>
        <v>40 à 50 ans</v>
      </c>
      <c r="G45" s="11" t="s">
        <v>54</v>
      </c>
      <c r="H45" s="7" t="s">
        <v>55</v>
      </c>
      <c r="I45" s="7" t="b">
        <v>1</v>
      </c>
      <c r="J45" s="7" t="b">
        <v>0</v>
      </c>
      <c r="K45" s="7" t="b">
        <v>0</v>
      </c>
      <c r="L45" s="7" t="b">
        <v>0</v>
      </c>
      <c r="M45" s="7" t="b">
        <v>0</v>
      </c>
      <c r="N45" s="7" t="b">
        <v>0</v>
      </c>
      <c r="O45" s="7" t="s">
        <v>59</v>
      </c>
      <c r="P45" s="7" t="s">
        <v>60</v>
      </c>
      <c r="Q45" s="7"/>
      <c r="R45" s="7" t="s">
        <v>57</v>
      </c>
      <c r="S45" s="7" t="s">
        <v>24</v>
      </c>
      <c r="T45" s="31"/>
    </row>
    <row r="46" spans="1:20" ht="12.75" x14ac:dyDescent="0.2">
      <c r="A46" s="12">
        <v>45</v>
      </c>
      <c r="B46" s="21">
        <f t="shared" ref="B46:B58" si="5">IF(C46="","",B45)</f>
        <v>45540</v>
      </c>
      <c r="C46" s="7" t="s">
        <v>62</v>
      </c>
      <c r="D46" s="21">
        <v>21565</v>
      </c>
      <c r="E46" s="7">
        <f t="shared" ca="1" si="3"/>
        <v>65</v>
      </c>
      <c r="F46" s="7" t="str">
        <f ca="1">VLOOKUP(Tableau1[[#This Row],[AGE]],Tableau3[],2)</f>
        <v>60 à 70 ans</v>
      </c>
      <c r="G46" s="11" t="s">
        <v>54</v>
      </c>
      <c r="H46" s="7" t="s">
        <v>55</v>
      </c>
      <c r="I46" s="7" t="b">
        <v>1</v>
      </c>
      <c r="J46" s="7" t="b">
        <v>0</v>
      </c>
      <c r="K46" s="7" t="b">
        <v>0</v>
      </c>
      <c r="L46" s="7" t="b">
        <v>0</v>
      </c>
      <c r="M46" s="7" t="b">
        <v>0</v>
      </c>
      <c r="N46" s="7" t="b">
        <v>0</v>
      </c>
      <c r="O46" s="7" t="s">
        <v>59</v>
      </c>
      <c r="P46" s="7" t="s">
        <v>56</v>
      </c>
      <c r="Q46" s="7"/>
      <c r="R46" s="7" t="s">
        <v>57</v>
      </c>
      <c r="S46" s="7" t="s">
        <v>24</v>
      </c>
      <c r="T46" s="31"/>
    </row>
    <row r="47" spans="1:20" ht="12.75" x14ac:dyDescent="0.2">
      <c r="A47" s="12">
        <v>46</v>
      </c>
      <c r="B47" s="21">
        <f t="shared" si="5"/>
        <v>45540</v>
      </c>
      <c r="C47" s="7" t="s">
        <v>53</v>
      </c>
      <c r="D47" s="21">
        <v>39814</v>
      </c>
      <c r="E47" s="7">
        <f t="shared" ca="1" si="3"/>
        <v>15</v>
      </c>
      <c r="F47" s="7" t="str">
        <f ca="1">VLOOKUP(Tableau1[[#This Row],[AGE]],Tableau3[],2)</f>
        <v>10 à 18 ans</v>
      </c>
      <c r="G47" s="11" t="s">
        <v>54</v>
      </c>
      <c r="H47" s="7" t="s">
        <v>55</v>
      </c>
      <c r="I47" s="7" t="b">
        <v>1</v>
      </c>
      <c r="J47" s="7" t="b">
        <v>1</v>
      </c>
      <c r="K47" s="7" t="b">
        <v>0</v>
      </c>
      <c r="L47" s="7" t="b">
        <v>0</v>
      </c>
      <c r="M47" s="7" t="b">
        <v>0</v>
      </c>
      <c r="N47" s="7" t="b">
        <v>0</v>
      </c>
      <c r="O47" s="7" t="s">
        <v>24</v>
      </c>
      <c r="P47" s="7" t="s">
        <v>56</v>
      </c>
      <c r="Q47" s="7"/>
      <c r="R47" s="7" t="s">
        <v>57</v>
      </c>
      <c r="S47" s="7" t="s">
        <v>24</v>
      </c>
      <c r="T47" s="31"/>
    </row>
    <row r="48" spans="1:20" ht="12.75" x14ac:dyDescent="0.2">
      <c r="A48" s="12">
        <v>47</v>
      </c>
      <c r="B48" s="21">
        <f t="shared" si="5"/>
        <v>45540</v>
      </c>
      <c r="C48" s="7" t="s">
        <v>62</v>
      </c>
      <c r="D48" s="21">
        <v>45367</v>
      </c>
      <c r="E48" s="7">
        <f t="shared" ca="1" si="3"/>
        <v>0</v>
      </c>
      <c r="F48" s="7" t="str">
        <f ca="1">VLOOKUP(Tableau1[[#This Row],[AGE]],Tableau3[],2)</f>
        <v>0 à 2 ans</v>
      </c>
      <c r="G48" s="11" t="s">
        <v>54</v>
      </c>
      <c r="H48" s="7" t="s">
        <v>63</v>
      </c>
      <c r="I48" s="7" t="b">
        <v>1</v>
      </c>
      <c r="J48" s="7" t="b">
        <v>0</v>
      </c>
      <c r="K48" s="7" t="b">
        <v>0</v>
      </c>
      <c r="L48" s="7" t="b">
        <v>0</v>
      </c>
      <c r="M48" s="7" t="b">
        <v>0</v>
      </c>
      <c r="N48" s="7" t="b">
        <v>0</v>
      </c>
      <c r="O48" s="7" t="s">
        <v>24</v>
      </c>
      <c r="P48" s="7" t="s">
        <v>64</v>
      </c>
      <c r="Q48" s="7"/>
      <c r="R48" s="7" t="s">
        <v>73</v>
      </c>
      <c r="S48" s="7" t="s">
        <v>24</v>
      </c>
      <c r="T48" s="31"/>
    </row>
    <row r="49" spans="1:20" ht="12.75" x14ac:dyDescent="0.2">
      <c r="A49" s="12">
        <v>48</v>
      </c>
      <c r="B49" s="21">
        <f t="shared" si="5"/>
        <v>45540</v>
      </c>
      <c r="C49" s="7" t="s">
        <v>62</v>
      </c>
      <c r="D49" s="21">
        <v>45301</v>
      </c>
      <c r="E49" s="7">
        <f t="shared" ca="1" si="3"/>
        <v>0</v>
      </c>
      <c r="F49" s="7" t="str">
        <f ca="1">VLOOKUP(Tableau1[[#This Row],[AGE]],Tableau3[],2)</f>
        <v>0 à 2 ans</v>
      </c>
      <c r="G49" s="11" t="s">
        <v>52</v>
      </c>
      <c r="H49" s="7" t="s">
        <v>55</v>
      </c>
      <c r="I49" s="7" t="b">
        <v>1</v>
      </c>
      <c r="J49" s="7" t="b">
        <v>0</v>
      </c>
      <c r="K49" s="7" t="b">
        <v>0</v>
      </c>
      <c r="L49" s="7" t="b">
        <v>0</v>
      </c>
      <c r="M49" s="7" t="b">
        <v>0</v>
      </c>
      <c r="N49" s="7" t="b">
        <v>0</v>
      </c>
      <c r="O49" s="7" t="s">
        <v>24</v>
      </c>
      <c r="P49" s="7" t="s">
        <v>67</v>
      </c>
      <c r="Q49" s="7"/>
      <c r="R49" s="7" t="s">
        <v>57</v>
      </c>
      <c r="S49" s="7" t="s">
        <v>24</v>
      </c>
      <c r="T49" s="31"/>
    </row>
    <row r="50" spans="1:20" ht="12.75" x14ac:dyDescent="0.2">
      <c r="A50" s="12">
        <v>49</v>
      </c>
      <c r="B50" s="21">
        <f t="shared" si="5"/>
        <v>45540</v>
      </c>
      <c r="C50" s="7" t="s">
        <v>62</v>
      </c>
      <c r="D50" s="21">
        <v>44817</v>
      </c>
      <c r="E50" s="33">
        <f t="shared" ca="1" si="3"/>
        <v>1</v>
      </c>
      <c r="F50" s="7" t="str">
        <f ca="1">VLOOKUP(Tableau1[[#This Row],[AGE]],Tableau3[],2)</f>
        <v>0 à 2 ans</v>
      </c>
      <c r="G50" s="11" t="s">
        <v>52</v>
      </c>
      <c r="H50" s="7" t="s">
        <v>55</v>
      </c>
      <c r="I50" s="7" t="b">
        <v>1</v>
      </c>
      <c r="J50" s="7" t="b">
        <v>0</v>
      </c>
      <c r="K50" s="7" t="b">
        <v>0</v>
      </c>
      <c r="L50" s="7" t="b">
        <v>0</v>
      </c>
      <c r="M50" s="7" t="b">
        <v>0</v>
      </c>
      <c r="N50" s="7" t="b">
        <v>0</v>
      </c>
      <c r="O50" s="7" t="s">
        <v>24</v>
      </c>
      <c r="P50" s="7" t="s">
        <v>66</v>
      </c>
      <c r="Q50" s="7"/>
      <c r="R50" s="7" t="s">
        <v>57</v>
      </c>
      <c r="S50" s="7" t="s">
        <v>24</v>
      </c>
      <c r="T50" s="31"/>
    </row>
    <row r="51" spans="1:20" ht="12.75" x14ac:dyDescent="0.2">
      <c r="A51" s="12">
        <v>50</v>
      </c>
      <c r="B51" s="21">
        <f t="shared" si="5"/>
        <v>45540</v>
      </c>
      <c r="C51" s="7" t="s">
        <v>62</v>
      </c>
      <c r="D51" s="21">
        <v>26120</v>
      </c>
      <c r="E51" s="7">
        <f t="shared" ca="1" si="3"/>
        <v>53</v>
      </c>
      <c r="F51" s="7" t="str">
        <f ca="1">VLOOKUP(Tableau1[[#This Row],[AGE]],Tableau3[],2)</f>
        <v>50 à 60 ans</v>
      </c>
      <c r="G51" s="11" t="s">
        <v>80</v>
      </c>
      <c r="H51" s="7" t="s">
        <v>55</v>
      </c>
      <c r="I51" s="7" t="b">
        <v>1</v>
      </c>
      <c r="J51" s="7" t="b">
        <v>1</v>
      </c>
      <c r="K51" s="7" t="b">
        <v>0</v>
      </c>
      <c r="L51" s="7" t="b">
        <v>0</v>
      </c>
      <c r="M51" s="7" t="b">
        <v>0</v>
      </c>
      <c r="N51" s="7" t="b">
        <v>0</v>
      </c>
      <c r="O51" s="7" t="s">
        <v>59</v>
      </c>
      <c r="P51" s="7" t="s">
        <v>68</v>
      </c>
      <c r="Q51" s="7" t="s">
        <v>74</v>
      </c>
      <c r="R51" s="7" t="s">
        <v>73</v>
      </c>
      <c r="S51" s="7" t="s">
        <v>24</v>
      </c>
      <c r="T51" s="31"/>
    </row>
    <row r="52" spans="1:20" ht="12.75" x14ac:dyDescent="0.2">
      <c r="A52" s="12">
        <v>51</v>
      </c>
      <c r="B52" s="21">
        <f t="shared" si="5"/>
        <v>45540</v>
      </c>
      <c r="C52" s="7" t="s">
        <v>62</v>
      </c>
      <c r="D52" s="21">
        <v>31017</v>
      </c>
      <c r="E52" s="7">
        <f t="shared" ca="1" si="3"/>
        <v>39</v>
      </c>
      <c r="F52" s="7" t="str">
        <f ca="1">VLOOKUP(Tableau1[[#This Row],[AGE]],Tableau3[],2)</f>
        <v>18 à 40 ans</v>
      </c>
      <c r="G52" s="11" t="s">
        <v>54</v>
      </c>
      <c r="H52" s="7" t="s">
        <v>55</v>
      </c>
      <c r="I52" s="7" t="b">
        <v>1</v>
      </c>
      <c r="J52" s="7" t="b">
        <v>1</v>
      </c>
      <c r="K52" s="7" t="b">
        <v>0</v>
      </c>
      <c r="L52" s="7" t="b">
        <v>0</v>
      </c>
      <c r="M52" s="7" t="b">
        <v>0</v>
      </c>
      <c r="N52" s="7" t="b">
        <v>0</v>
      </c>
      <c r="O52" s="7" t="s">
        <v>59</v>
      </c>
      <c r="P52" s="7" t="s">
        <v>66</v>
      </c>
      <c r="Q52" s="7"/>
      <c r="R52" s="7" t="s">
        <v>57</v>
      </c>
      <c r="S52" s="7" t="s">
        <v>24</v>
      </c>
      <c r="T52" s="31"/>
    </row>
    <row r="53" spans="1:20" ht="12.75" x14ac:dyDescent="0.2">
      <c r="A53" s="12">
        <v>52</v>
      </c>
      <c r="B53" s="21">
        <f t="shared" si="5"/>
        <v>45540</v>
      </c>
      <c r="C53" s="7" t="s">
        <v>62</v>
      </c>
      <c r="D53" s="21">
        <v>43165</v>
      </c>
      <c r="E53" s="7">
        <f t="shared" ca="1" si="3"/>
        <v>6</v>
      </c>
      <c r="F53" s="7" t="str">
        <f ca="1">VLOOKUP(Tableau1[[#This Row],[AGE]],Tableau3[],2)</f>
        <v>6 à 10 ans</v>
      </c>
      <c r="G53" s="11" t="s">
        <v>54</v>
      </c>
      <c r="H53" s="7" t="s">
        <v>55</v>
      </c>
      <c r="I53" s="7" t="b">
        <v>1</v>
      </c>
      <c r="J53" s="7" t="b">
        <v>1</v>
      </c>
      <c r="K53" s="7" t="b">
        <v>0</v>
      </c>
      <c r="L53" s="7" t="b">
        <v>0</v>
      </c>
      <c r="M53" s="7" t="b">
        <v>0</v>
      </c>
      <c r="N53" s="7" t="b">
        <v>0</v>
      </c>
      <c r="O53" s="7" t="s">
        <v>59</v>
      </c>
      <c r="P53" s="7" t="s">
        <v>66</v>
      </c>
      <c r="Q53" s="7"/>
      <c r="R53" s="7" t="s">
        <v>57</v>
      </c>
      <c r="S53" s="7" t="s">
        <v>24</v>
      </c>
      <c r="T53" s="31"/>
    </row>
    <row r="54" spans="1:20" ht="12.75" x14ac:dyDescent="0.2">
      <c r="A54" s="12">
        <v>53</v>
      </c>
      <c r="B54" s="21">
        <f t="shared" si="5"/>
        <v>45540</v>
      </c>
      <c r="C54" s="7" t="s">
        <v>62</v>
      </c>
      <c r="D54" s="21">
        <v>36431</v>
      </c>
      <c r="E54" s="7">
        <f t="shared" ca="1" si="3"/>
        <v>24</v>
      </c>
      <c r="F54" s="7" t="str">
        <f ca="1">VLOOKUP(Tableau1[[#This Row],[AGE]],Tableau3[],2)</f>
        <v>18 à 40 ans</v>
      </c>
      <c r="G54" s="11" t="s">
        <v>54</v>
      </c>
      <c r="H54" s="7" t="s">
        <v>55</v>
      </c>
      <c r="I54" s="7" t="b">
        <v>1</v>
      </c>
      <c r="J54" s="7" t="b">
        <v>0</v>
      </c>
      <c r="K54" s="7" t="b">
        <v>0</v>
      </c>
      <c r="L54" s="7" t="b">
        <v>0</v>
      </c>
      <c r="M54" s="7" t="b">
        <v>0</v>
      </c>
      <c r="N54" s="7" t="b">
        <v>0</v>
      </c>
      <c r="O54" s="7" t="s">
        <v>24</v>
      </c>
      <c r="P54" s="7" t="s">
        <v>64</v>
      </c>
      <c r="Q54" s="7"/>
      <c r="R54" s="7" t="s">
        <v>57</v>
      </c>
      <c r="S54" s="7" t="s">
        <v>24</v>
      </c>
      <c r="T54" s="31"/>
    </row>
    <row r="55" spans="1:20" ht="12.75" x14ac:dyDescent="0.2">
      <c r="A55" s="12">
        <v>54</v>
      </c>
      <c r="B55" s="21">
        <f t="shared" si="5"/>
        <v>45540</v>
      </c>
      <c r="C55" s="7" t="s">
        <v>53</v>
      </c>
      <c r="D55" s="21">
        <v>35416</v>
      </c>
      <c r="E55" s="7">
        <f t="shared" ca="1" si="3"/>
        <v>27</v>
      </c>
      <c r="F55" s="7" t="str">
        <f ca="1">VLOOKUP(Tableau1[[#This Row],[AGE]],Tableau3[],2)</f>
        <v>18 à 40 ans</v>
      </c>
      <c r="G55" s="11" t="s">
        <v>54</v>
      </c>
      <c r="H55" s="7" t="s">
        <v>79</v>
      </c>
      <c r="I55" s="7" t="b">
        <v>1</v>
      </c>
      <c r="J55" s="7" t="b">
        <v>0</v>
      </c>
      <c r="K55" s="7" t="b">
        <v>0</v>
      </c>
      <c r="L55" s="7" t="b">
        <v>0</v>
      </c>
      <c r="M55" s="7" t="b">
        <v>0</v>
      </c>
      <c r="N55" s="7" t="b">
        <v>0</v>
      </c>
      <c r="O55" s="7" t="s">
        <v>59</v>
      </c>
      <c r="P55" s="7" t="s">
        <v>64</v>
      </c>
      <c r="Q55" s="7"/>
      <c r="R55" s="7" t="s">
        <v>57</v>
      </c>
      <c r="S55" s="7" t="s">
        <v>24</v>
      </c>
      <c r="T55" s="31"/>
    </row>
    <row r="56" spans="1:20" ht="12.75" x14ac:dyDescent="0.2">
      <c r="A56" s="12">
        <v>55</v>
      </c>
      <c r="B56" s="21">
        <f t="shared" si="5"/>
        <v>45540</v>
      </c>
      <c r="C56" s="7" t="s">
        <v>53</v>
      </c>
      <c r="D56" s="21">
        <v>41402</v>
      </c>
      <c r="E56" s="7">
        <f t="shared" ca="1" si="3"/>
        <v>11</v>
      </c>
      <c r="F56" s="7" t="str">
        <f ca="1">VLOOKUP(Tableau1[[#This Row],[AGE]],Tableau3[],2)</f>
        <v>10 à 18 ans</v>
      </c>
      <c r="G56" s="11" t="s">
        <v>54</v>
      </c>
      <c r="H56" s="7" t="s">
        <v>55</v>
      </c>
      <c r="I56" s="7" t="b">
        <v>1</v>
      </c>
      <c r="J56" s="7" t="b">
        <v>1</v>
      </c>
      <c r="K56" s="7" t="b">
        <v>0</v>
      </c>
      <c r="L56" s="7" t="b">
        <v>0</v>
      </c>
      <c r="M56" s="7" t="b">
        <v>0</v>
      </c>
      <c r="N56" s="7" t="b">
        <v>0</v>
      </c>
      <c r="O56" s="7" t="s">
        <v>59</v>
      </c>
      <c r="P56" s="7" t="s">
        <v>64</v>
      </c>
      <c r="Q56" s="7"/>
      <c r="R56" s="7" t="s">
        <v>57</v>
      </c>
      <c r="S56" s="7" t="s">
        <v>24</v>
      </c>
      <c r="T56" s="31"/>
    </row>
    <row r="57" spans="1:20" ht="12.75" x14ac:dyDescent="0.2">
      <c r="A57" s="12">
        <v>56</v>
      </c>
      <c r="B57" s="21">
        <f t="shared" si="5"/>
        <v>45540</v>
      </c>
      <c r="C57" s="7" t="s">
        <v>62</v>
      </c>
      <c r="D57" s="21">
        <v>42783</v>
      </c>
      <c r="E57" s="7">
        <f t="shared" ca="1" si="3"/>
        <v>7</v>
      </c>
      <c r="F57" s="7" t="str">
        <f ca="1">VLOOKUP(Tableau1[[#This Row],[AGE]],Tableau3[],2)</f>
        <v>6 à 10 ans</v>
      </c>
      <c r="G57" s="11" t="s">
        <v>80</v>
      </c>
      <c r="H57" s="7" t="s">
        <v>55</v>
      </c>
      <c r="I57" s="7" t="b">
        <v>1</v>
      </c>
      <c r="J57" s="7" t="b">
        <v>1</v>
      </c>
      <c r="K57" s="7" t="b">
        <v>0</v>
      </c>
      <c r="L57" s="7" t="b">
        <v>0</v>
      </c>
      <c r="M57" s="7" t="b">
        <v>0</v>
      </c>
      <c r="N57" s="7" t="b">
        <v>0</v>
      </c>
      <c r="O57" s="7" t="s">
        <v>59</v>
      </c>
      <c r="P57" s="7" t="s">
        <v>68</v>
      </c>
      <c r="Q57" s="7" t="s">
        <v>74</v>
      </c>
      <c r="R57" s="7" t="s">
        <v>73</v>
      </c>
      <c r="S57" s="7" t="s">
        <v>24</v>
      </c>
      <c r="T57" s="31"/>
    </row>
    <row r="58" spans="1:20" ht="12.75" x14ac:dyDescent="0.2">
      <c r="A58" s="12">
        <v>57</v>
      </c>
      <c r="B58" s="21">
        <f t="shared" si="5"/>
        <v>45540</v>
      </c>
      <c r="C58" s="7" t="s">
        <v>53</v>
      </c>
      <c r="D58" s="21">
        <v>40767</v>
      </c>
      <c r="E58" s="7">
        <f t="shared" ca="1" si="3"/>
        <v>13</v>
      </c>
      <c r="F58" s="7" t="str">
        <f ca="1">VLOOKUP(Tableau1[[#This Row],[AGE]],Tableau3[],2)</f>
        <v>10 à 18 ans</v>
      </c>
      <c r="G58" s="11" t="s">
        <v>54</v>
      </c>
      <c r="H58" s="7" t="s">
        <v>55</v>
      </c>
      <c r="I58" s="7" t="b">
        <v>1</v>
      </c>
      <c r="J58" s="7" t="b">
        <v>0</v>
      </c>
      <c r="K58" s="7" t="b">
        <v>0</v>
      </c>
      <c r="L58" s="7" t="b">
        <v>0</v>
      </c>
      <c r="M58" s="7" t="b">
        <v>0</v>
      </c>
      <c r="N58" s="7" t="b">
        <v>0</v>
      </c>
      <c r="O58" s="7" t="s">
        <v>59</v>
      </c>
      <c r="P58" s="7" t="s">
        <v>64</v>
      </c>
      <c r="Q58" s="7"/>
      <c r="R58" s="7" t="s">
        <v>73</v>
      </c>
      <c r="S58" s="7" t="s">
        <v>24</v>
      </c>
      <c r="T58" s="31"/>
    </row>
    <row r="59" spans="1:20" ht="12.75" x14ac:dyDescent="0.2">
      <c r="A59" s="12">
        <v>58</v>
      </c>
      <c r="B59" s="21">
        <v>45541</v>
      </c>
      <c r="C59" s="7" t="s">
        <v>62</v>
      </c>
      <c r="D59" s="21">
        <v>32889</v>
      </c>
      <c r="E59" s="7">
        <f t="shared" ca="1" si="3"/>
        <v>34</v>
      </c>
      <c r="F59" s="7" t="str">
        <f ca="1">VLOOKUP(Tableau1[[#This Row],[AGE]],Tableau3[],2)</f>
        <v>18 à 40 ans</v>
      </c>
      <c r="G59" s="11" t="s">
        <v>54</v>
      </c>
      <c r="H59" s="7" t="s">
        <v>55</v>
      </c>
      <c r="I59" s="7" t="b">
        <v>1</v>
      </c>
      <c r="J59" s="7" t="b">
        <v>1</v>
      </c>
      <c r="K59" s="7" t="b">
        <v>0</v>
      </c>
      <c r="L59" s="7" t="b">
        <v>0</v>
      </c>
      <c r="M59" s="7" t="b">
        <v>0</v>
      </c>
      <c r="N59" s="7" t="b">
        <v>0</v>
      </c>
      <c r="O59" s="7" t="s">
        <v>59</v>
      </c>
      <c r="P59" s="7" t="s">
        <v>68</v>
      </c>
      <c r="Q59" s="7"/>
      <c r="R59" s="7" t="s">
        <v>57</v>
      </c>
      <c r="S59" s="7" t="s">
        <v>24</v>
      </c>
      <c r="T59" s="31"/>
    </row>
    <row r="60" spans="1:20" ht="12.75" x14ac:dyDescent="0.2">
      <c r="A60" s="12">
        <v>59</v>
      </c>
      <c r="B60" s="21">
        <f t="shared" ref="B60:B65" si="6">IF(C60="","",B59)</f>
        <v>45541</v>
      </c>
      <c r="C60" s="7" t="s">
        <v>62</v>
      </c>
      <c r="D60" s="21">
        <v>41685</v>
      </c>
      <c r="E60" s="7">
        <f t="shared" ca="1" si="3"/>
        <v>10</v>
      </c>
      <c r="F60" s="7" t="str">
        <f ca="1">VLOOKUP(Tableau1[[#This Row],[AGE]],Tableau3[],2)</f>
        <v>10 à 18 ans</v>
      </c>
      <c r="G60" s="11" t="s">
        <v>54</v>
      </c>
      <c r="H60" s="7" t="s">
        <v>55</v>
      </c>
      <c r="I60" s="7" t="b">
        <v>0</v>
      </c>
      <c r="J60" s="7" t="b">
        <v>0</v>
      </c>
      <c r="K60" s="7" t="b">
        <v>0</v>
      </c>
      <c r="L60" s="7" t="b">
        <v>0</v>
      </c>
      <c r="M60" s="7" t="b">
        <v>1</v>
      </c>
      <c r="N60" s="7" t="b">
        <v>0</v>
      </c>
      <c r="O60" s="7" t="s">
        <v>59</v>
      </c>
      <c r="P60" s="7" t="s">
        <v>64</v>
      </c>
      <c r="Q60" s="7"/>
      <c r="R60" s="7" t="s">
        <v>57</v>
      </c>
      <c r="S60" s="7" t="s">
        <v>24</v>
      </c>
      <c r="T60" s="31"/>
    </row>
    <row r="61" spans="1:20" ht="12.75" x14ac:dyDescent="0.2">
      <c r="A61" s="12">
        <v>60</v>
      </c>
      <c r="B61" s="21">
        <f t="shared" si="6"/>
        <v>45541</v>
      </c>
      <c r="C61" s="7" t="s">
        <v>62</v>
      </c>
      <c r="D61" s="21">
        <v>31602</v>
      </c>
      <c r="E61" s="7">
        <f t="shared" ca="1" si="3"/>
        <v>38</v>
      </c>
      <c r="F61" s="7" t="str">
        <f ca="1">VLOOKUP(Tableau1[[#This Row],[AGE]],Tableau3[],2)</f>
        <v>18 à 40 ans</v>
      </c>
      <c r="G61" s="11" t="s">
        <v>54</v>
      </c>
      <c r="H61" s="7" t="s">
        <v>52</v>
      </c>
      <c r="I61" s="7" t="b">
        <v>1</v>
      </c>
      <c r="J61" s="7" t="b">
        <v>0</v>
      </c>
      <c r="K61" s="7" t="b">
        <v>0</v>
      </c>
      <c r="L61" s="7" t="b">
        <v>0</v>
      </c>
      <c r="M61" s="7" t="b">
        <v>0</v>
      </c>
      <c r="N61" s="7" t="b">
        <v>0</v>
      </c>
      <c r="O61" s="7" t="s">
        <v>59</v>
      </c>
      <c r="P61" s="7" t="s">
        <v>64</v>
      </c>
      <c r="Q61" s="7"/>
      <c r="R61" s="7" t="s">
        <v>57</v>
      </c>
      <c r="S61" s="7" t="s">
        <v>24</v>
      </c>
      <c r="T61" s="31"/>
    </row>
    <row r="62" spans="1:20" ht="12.75" x14ac:dyDescent="0.2">
      <c r="A62" s="12">
        <v>61</v>
      </c>
      <c r="B62" s="21">
        <f t="shared" si="6"/>
        <v>45541</v>
      </c>
      <c r="C62" s="7" t="s">
        <v>53</v>
      </c>
      <c r="D62" s="21">
        <v>43101</v>
      </c>
      <c r="E62" s="7">
        <f t="shared" ca="1" si="3"/>
        <v>6</v>
      </c>
      <c r="F62" s="7" t="str">
        <f ca="1">VLOOKUP(Tableau1[[#This Row],[AGE]],Tableau3[],2)</f>
        <v>6 à 10 ans</v>
      </c>
      <c r="G62" s="11" t="s">
        <v>54</v>
      </c>
      <c r="H62" s="7" t="s">
        <v>52</v>
      </c>
      <c r="I62" s="7" t="b">
        <v>1</v>
      </c>
      <c r="J62" s="7" t="b">
        <v>0</v>
      </c>
      <c r="K62" s="7" t="b">
        <v>0</v>
      </c>
      <c r="L62" s="7" t="b">
        <v>0</v>
      </c>
      <c r="M62" s="7" t="b">
        <v>0</v>
      </c>
      <c r="N62" s="7" t="b">
        <v>0</v>
      </c>
      <c r="O62" s="7" t="s">
        <v>59</v>
      </c>
      <c r="P62" s="7" t="s">
        <v>64</v>
      </c>
      <c r="Q62" s="7"/>
      <c r="R62" s="7" t="s">
        <v>57</v>
      </c>
      <c r="S62" s="7" t="s">
        <v>24</v>
      </c>
      <c r="T62" s="31"/>
    </row>
    <row r="63" spans="1:20" ht="12.75" x14ac:dyDescent="0.2">
      <c r="A63" s="12">
        <v>62</v>
      </c>
      <c r="B63" s="21">
        <f t="shared" si="6"/>
        <v>45541</v>
      </c>
      <c r="C63" s="7" t="s">
        <v>53</v>
      </c>
      <c r="D63" s="21">
        <v>14977</v>
      </c>
      <c r="E63" s="7">
        <f t="shared" ca="1" si="3"/>
        <v>83</v>
      </c>
      <c r="F63" s="7" t="str">
        <f ca="1">VLOOKUP(Tableau1[[#This Row],[AGE]],Tableau3[],2)</f>
        <v>80 ans et +</v>
      </c>
      <c r="G63" s="11" t="s">
        <v>54</v>
      </c>
      <c r="H63" s="7" t="s">
        <v>63</v>
      </c>
      <c r="I63" s="7" t="b">
        <v>0</v>
      </c>
      <c r="J63" s="7" t="b">
        <v>0</v>
      </c>
      <c r="K63" s="7" t="b">
        <v>0</v>
      </c>
      <c r="L63" s="7" t="b">
        <v>0</v>
      </c>
      <c r="M63" s="7" t="b">
        <v>1</v>
      </c>
      <c r="N63" s="7" t="b">
        <v>0</v>
      </c>
      <c r="O63" s="7" t="s">
        <v>59</v>
      </c>
      <c r="P63" s="7" t="s">
        <v>78</v>
      </c>
      <c r="Q63" s="7"/>
      <c r="R63" s="7" t="s">
        <v>57</v>
      </c>
      <c r="S63" s="7" t="s">
        <v>24</v>
      </c>
      <c r="T63" s="31"/>
    </row>
    <row r="64" spans="1:20" ht="12.75" x14ac:dyDescent="0.2">
      <c r="A64" s="12">
        <v>63</v>
      </c>
      <c r="B64" s="21">
        <f t="shared" si="6"/>
        <v>45541</v>
      </c>
      <c r="C64" s="7" t="s">
        <v>53</v>
      </c>
      <c r="D64" s="21">
        <v>39788</v>
      </c>
      <c r="E64" s="7">
        <f t="shared" ca="1" si="3"/>
        <v>15</v>
      </c>
      <c r="F64" s="7" t="str">
        <f ca="1">VLOOKUP(Tableau1[[#This Row],[AGE]],Tableau3[],2)</f>
        <v>10 à 18 ans</v>
      </c>
      <c r="G64" s="11" t="s">
        <v>81</v>
      </c>
      <c r="H64" s="7" t="s">
        <v>55</v>
      </c>
      <c r="I64" s="7" t="b">
        <v>0</v>
      </c>
      <c r="J64" s="7" t="b">
        <v>0</v>
      </c>
      <c r="K64" s="7" t="b">
        <v>1</v>
      </c>
      <c r="L64" s="7" t="b">
        <v>0</v>
      </c>
      <c r="M64" s="7" t="b">
        <v>0</v>
      </c>
      <c r="N64" s="7" t="b">
        <v>0</v>
      </c>
      <c r="O64" s="7" t="s">
        <v>59</v>
      </c>
      <c r="P64" s="7" t="s">
        <v>60</v>
      </c>
      <c r="Q64" s="7"/>
      <c r="R64" s="7" t="s">
        <v>57</v>
      </c>
      <c r="S64" s="7" t="s">
        <v>24</v>
      </c>
      <c r="T64" s="31"/>
    </row>
    <row r="65" spans="1:20" ht="12.75" x14ac:dyDescent="0.2">
      <c r="A65" s="12">
        <v>64</v>
      </c>
      <c r="B65" s="21">
        <f t="shared" si="6"/>
        <v>45541</v>
      </c>
      <c r="C65" s="7" t="s">
        <v>62</v>
      </c>
      <c r="D65" s="21">
        <v>43423</v>
      </c>
      <c r="E65" s="7">
        <f t="shared" ca="1" si="3"/>
        <v>5</v>
      </c>
      <c r="F65" s="7" t="str">
        <f ca="1">VLOOKUP(Tableau1[[#This Row],[AGE]],Tableau3[],2)</f>
        <v>2 à 6 ans</v>
      </c>
      <c r="G65" s="11" t="s">
        <v>82</v>
      </c>
      <c r="H65" s="7" t="s">
        <v>55</v>
      </c>
      <c r="I65" s="7" t="b">
        <v>1</v>
      </c>
      <c r="J65" s="7" t="b">
        <v>1</v>
      </c>
      <c r="K65" s="7" t="b">
        <v>0</v>
      </c>
      <c r="L65" s="7" t="b">
        <v>0</v>
      </c>
      <c r="M65" s="7" t="b">
        <v>0</v>
      </c>
      <c r="N65" s="7" t="b">
        <v>0</v>
      </c>
      <c r="O65" s="7" t="s">
        <v>59</v>
      </c>
      <c r="P65" s="7" t="s">
        <v>67</v>
      </c>
      <c r="Q65" s="7"/>
      <c r="R65" s="7" t="s">
        <v>57</v>
      </c>
      <c r="S65" s="7" t="s">
        <v>24</v>
      </c>
      <c r="T65" s="31"/>
    </row>
  </sheetData>
  <mergeCells count="1">
    <mergeCell ref="A1:T1"/>
  </mergeCells>
  <phoneticPr fontId="5" type="noConversion"/>
  <dataValidations count="8">
    <dataValidation type="list" allowBlank="1" showErrorMessage="1" sqref="H3:H65" xr:uid="{00000000-0002-0000-0200-000000000000}">
      <formula1>"PATIENT,PHARMACIE,SAMU,SAS,AUTRE"</formula1>
    </dataValidation>
    <dataValidation type="list" allowBlank="1" showErrorMessage="1" sqref="R3:R65" xr:uid="{00000000-0002-0000-0200-000001000000}">
      <formula1>"PEC INTEGRALE,REEVALUATION PAR MT,ORIENTATION SAU"</formula1>
    </dataValidation>
    <dataValidation type="list" allowBlank="1" showErrorMessage="1" sqref="S3:S65 O3:O65" xr:uid="{00000000-0002-0000-0200-000002000000}">
      <formula1>"OUI,NON"</formula1>
    </dataValidation>
    <dataValidation type="list" allowBlank="1" showErrorMessage="1" sqref="Q3:Q65" xr:uid="{00000000-0002-0000-0200-000003000000}">
      <formula1>"INFECTIEUX,TRAUMATISME"</formula1>
    </dataValidation>
    <dataValidation type="list" allowBlank="1" showErrorMessage="1" sqref="C3:C65" xr:uid="{00000000-0002-0000-0200-000004000000}">
      <formula1>"FEMININ,MASCULIN"</formula1>
    </dataValidation>
    <dataValidation type="list" allowBlank="1" showErrorMessage="1" sqref="G3:G65" xr:uid="{00000000-0002-0000-0200-000005000000}">
      <formula1>"ANTONY,ARCUEIL,BAGNEUX,BOURG LA REINE,CACHAN,CHATILLON,FONTENAY-AUX-ROSES,GENTILLY,MONTROUGE,PARIS,SCEAUX,AUTRE"</formula1>
    </dataValidation>
    <dataValidation type="list" allowBlank="1" showErrorMessage="1" sqref="P3:P65" xr:uid="{00000000-0002-0000-0200-000006000000}">
      <formula1>"CARDIOLOGIE,CUTANE,DIGESTIF,LOCOMOTEUR,NEUROLOGIE,RESPIRATOIRE,SANTE MENTALE,SPHERE ORL,URINAIRE"</formula1>
    </dataValidation>
    <dataValidation type="list" allowBlank="1" showInputMessage="1" showErrorMessage="1" sqref="F3:F65" xr:uid="{C03378E1-1342-4CF4-9CAC-3161FA1BDBA4}">
      <formula1>$W$5:$W$14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07-2024</vt:lpstr>
      <vt:lpstr>08-2024</vt:lpstr>
      <vt:lpstr>TCD1</vt:lpstr>
      <vt:lpstr>STATS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 _</dc:creator>
  <cp:lastModifiedBy>JB_</cp:lastModifiedBy>
  <dcterms:created xsi:type="dcterms:W3CDTF">2024-09-07T07:31:11Z</dcterms:created>
  <dcterms:modified xsi:type="dcterms:W3CDTF">2024-09-07T07:31:11Z</dcterms:modified>
</cp:coreProperties>
</file>