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1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1B03F543-64E7-4858-BDD7-31C103634945}" xr6:coauthVersionLast="47" xr6:coauthVersionMax="47" xr10:uidLastSave="{00000000-0000-0000-0000-000000000000}"/>
  <bookViews>
    <workbookView xWindow="-120" yWindow="-120" windowWidth="29040" windowHeight="15720" xr2:uid="{520FAB69-8943-485C-8CE2-3B40CCC6C15C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" i="2" l="1" a="1"/>
  <c r="I2" i="2" s="1"/>
  <c r="I4" i="2" a="1"/>
  <c r="I4" i="2" s="1"/>
  <c r="I3" i="2" a="1"/>
  <c r="I3" i="2" s="1"/>
  <c r="I5" i="2" a="1"/>
  <c r="I5" i="2" s="1"/>
  <c r="I6" i="2" a="1"/>
  <c r="I6" i="2" s="1"/>
  <c r="I7" i="2" a="1"/>
  <c r="I7" i="2"/>
  <c r="I8" i="2" a="1"/>
  <c r="I8" i="2" s="1"/>
  <c r="I9" i="2" a="1"/>
  <c r="I9" i="2"/>
  <c r="I10" i="2" a="1"/>
  <c r="I10" i="2" s="1"/>
  <c r="I11" i="2" a="1"/>
  <c r="I11" i="2" s="1"/>
  <c r="I12" i="2" a="1"/>
  <c r="I12" i="2" s="1"/>
  <c r="I13" i="2" a="1"/>
  <c r="I13" i="2"/>
  <c r="H2" i="2"/>
  <c r="J3" i="2"/>
  <c r="H3" i="2" s="1"/>
  <c r="H8" i="2"/>
  <c r="H9" i="2"/>
  <c r="K2" i="2"/>
  <c r="K3" i="2"/>
  <c r="K4" i="2"/>
  <c r="K5" i="2"/>
  <c r="K6" i="2"/>
  <c r="K7" i="2"/>
  <c r="K8" i="2"/>
  <c r="K9" i="2"/>
  <c r="K10" i="2"/>
  <c r="K11" i="2"/>
  <c r="K12" i="2"/>
  <c r="K13" i="2"/>
  <c r="J6" i="2"/>
  <c r="J8" i="2"/>
  <c r="J9" i="2"/>
  <c r="J10" i="2"/>
  <c r="J12" i="2"/>
  <c r="J4" i="2"/>
  <c r="D13" i="2"/>
  <c r="D3" i="2"/>
  <c r="D5" i="2"/>
  <c r="D4" i="2"/>
  <c r="D9" i="2"/>
  <c r="D11" i="2"/>
  <c r="D10" i="2"/>
  <c r="D12" i="2"/>
  <c r="D6" i="2"/>
  <c r="D8" i="2"/>
  <c r="D2" i="2"/>
  <c r="D7" i="2"/>
  <c r="J7" i="2" l="1"/>
  <c r="H7" i="2" s="1"/>
  <c r="H6" i="2"/>
  <c r="J11" i="2"/>
  <c r="H11" i="2" s="1"/>
  <c r="H10" i="2"/>
  <c r="J13" i="2"/>
  <c r="H13" i="2" s="1"/>
  <c r="H12" i="2"/>
  <c r="J5" i="2"/>
  <c r="H5" i="2" s="1"/>
  <c r="H4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<sst xmlns="http://schemas.openxmlformats.org/spreadsheetml/2006/main" count="67" uniqueCount="48">
  <si>
    <t>NOM</t>
  </si>
  <si>
    <t>PRENOM</t>
  </si>
  <si>
    <t>DATE DE NAISSANCE</t>
  </si>
  <si>
    <t>AGE</t>
  </si>
  <si>
    <t>EF</t>
  </si>
  <si>
    <t>CD</t>
  </si>
  <si>
    <t>UV</t>
  </si>
  <si>
    <t>RUE &amp; N°</t>
  </si>
  <si>
    <t>CODE POSTAL</t>
  </si>
  <si>
    <t>VILLE</t>
  </si>
  <si>
    <t>AA</t>
  </si>
  <si>
    <t>BB</t>
  </si>
  <si>
    <t>CC</t>
  </si>
  <si>
    <t>GH</t>
  </si>
  <si>
    <t>IJ</t>
  </si>
  <si>
    <t>DD</t>
  </si>
  <si>
    <t>XY</t>
  </si>
  <si>
    <t>EE</t>
  </si>
  <si>
    <t>KL</t>
  </si>
  <si>
    <t>MN</t>
  </si>
  <si>
    <t>OP</t>
  </si>
  <si>
    <t>FF</t>
  </si>
  <si>
    <t>GG</t>
  </si>
  <si>
    <t>Rue ABC 14</t>
  </si>
  <si>
    <t>Rue DEF 25</t>
  </si>
  <si>
    <t>Avenue GHI 100</t>
  </si>
  <si>
    <t>Ruelle HIJ 19</t>
  </si>
  <si>
    <t>Avenue XYZ 114</t>
  </si>
  <si>
    <t>Rue MNO 5</t>
  </si>
  <si>
    <t>Rue XYZ 54</t>
  </si>
  <si>
    <t>Namur</t>
  </si>
  <si>
    <t>Saint-Servais</t>
  </si>
  <si>
    <t>Cognelée</t>
  </si>
  <si>
    <t>Eghezée</t>
  </si>
  <si>
    <t>Vedrin</t>
  </si>
  <si>
    <t>Jambes</t>
  </si>
  <si>
    <t>R2</t>
  </si>
  <si>
    <t>R1</t>
  </si>
  <si>
    <t>N</t>
  </si>
  <si>
    <t>R3</t>
  </si>
  <si>
    <t>SOLO</t>
  </si>
  <si>
    <t>Réductions Familles » (membres vivant sous le même toit), par ordre d’âge, du plus âgé au plus jeune : Membre 1➔100%, membre 2➔-5%, membre 3 et suivants➔-10%</t>
  </si>
  <si>
    <t>R4</t>
  </si>
  <si>
    <t>TYPE REDUCTION</t>
  </si>
  <si>
    <t xml:space="preserve">PRIX ABONNEMENT </t>
  </si>
  <si>
    <t>MONTANT ABONNEMENT</t>
  </si>
  <si>
    <t>Idx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</si>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</sst>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yy"/>
    <numFmt numFmtId="165" formatCode="#,##0.00\ &quot;€&quot;"/>
    <numFmt numFmtId="166" formatCode="00"/>
  </numFmts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1"/>
      <name val="Calibri"/>
      <family val="2"/>
    </font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6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medium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5">
    <xf numFmtId="0" fontId="0" fillId="0" borderId="0" xfId="0"/>
    <xf numFmtId="0" fontId="1" fillId="0" borderId="0" xfId="0" applyFont="1" applyAlignment="1">
      <alignment horizontal="center"/>
    </xf>
    <xf numFmtId="0" fontId="2" fillId="0" borderId="1" xfId="0" applyFont="1" applyBorder="1" applyAlignment="1">
      <alignment vertical="center"/>
    </xf>
    <xf numFmtId="14" fontId="2" fillId="0" borderId="1" xfId="0" applyNumberFormat="1" applyFont="1" applyBorder="1" applyAlignment="1">
      <alignment horizontal="center" vertical="center"/>
    </xf>
    <xf numFmtId="166" fontId="2" fillId="0" borderId="2" xfId="0" applyNumberFormat="1" applyFont="1" applyBorder="1" applyAlignment="1">
      <alignment horizontal="center" vertical="center"/>
    </xf>
    <xf numFmtId="49" fontId="2" fillId="0" borderId="2" xfId="0" applyNumberFormat="1" applyFont="1" applyBorder="1" applyAlignment="1">
      <alignment horizontal="left" vertical="center"/>
    </xf>
    <xf numFmtId="0" fontId="2" fillId="0" borderId="2" xfId="0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vertical="center"/>
    </xf>
    <xf numFmtId="14" fontId="2" fillId="0" borderId="2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0" xfId="0" applyFont="1"/>
    <xf numFmtId="9" fontId="1" fillId="0" borderId="0" xfId="0" applyNumberFormat="1" applyFont="1" applyAlignment="1">
      <alignment horizontal="center"/>
    </xf>
    <xf numFmtId="165" fontId="1" fillId="0" borderId="0" xfId="1" applyNumberFormat="1" applyFont="1"/>
    <xf numFmtId="165" fontId="0" fillId="0" borderId="0" xfId="0" applyNumberFormat="1" applyAlignment="1">
      <alignment horizontal="center"/>
    </xf>
    <xf numFmtId="0" fontId="2" fillId="0" borderId="3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1" fillId="0" borderId="5" xfId="0" applyFont="1" applyBorder="1" applyAlignment="1">
      <alignment horizontal="center" vertical="center" wrapText="1"/>
    </xf>
    <xf numFmtId="164" fontId="1" fillId="0" borderId="5" xfId="0" applyNumberFormat="1" applyFont="1" applyBorder="1" applyAlignment="1">
      <alignment horizontal="center" vertical="center" wrapText="1"/>
    </xf>
    <xf numFmtId="49" fontId="1" fillId="0" borderId="5" xfId="0" applyNumberFormat="1" applyFont="1" applyBorder="1" applyAlignment="1">
      <alignment horizontal="center" vertical="center" wrapText="1"/>
    </xf>
    <xf numFmtId="0" fontId="0" fillId="0" borderId="0" xfId="0" applyFont="1" applyAlignment="1"/>
    <xf numFmtId="49" fontId="0" fillId="0" borderId="5" xfId="0" applyNumberFormat="1" applyFont="1" applyBorder="1" applyAlignment="1">
      <alignment horizontal="center" vertical="center" wrapText="1"/>
    </xf>
    <xf numFmtId="165" fontId="0" fillId="0" borderId="0" xfId="0" applyNumberFormat="1" applyFont="1" applyAlignment="1"/>
  </cellXfs>
  <cellStyles count="2">
    <cellStyle name="Normal" xfId="0" builtinId="0"/>
    <cellStyle name="Pourcentage" xfId="1" builtinId="5"/>
  </cellStyles>
  <dxfs count="1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0" formatCode="General"/>
      <fill>
        <patternFill patternType="solid">
          <fgColor indexed="64"/>
          <bgColor rgb="FFFFFFCC"/>
        </patternFill>
      </fill>
      <alignment horizontal="center" vertical="bottom" textRotation="0" wrapText="0" indent="0" justifyLastLine="0" shrinkToFit="0" readingOrder="0"/>
    </dxf>
    <dxf>
      <font>
        <b val="0"/>
      </font>
      <numFmt numFmtId="0" formatCode="General"/>
      <alignment horizontal="general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alignment horizontal="center" vertical="center" textRotation="0" wrapText="1" indent="0" justifyLastLine="0" shrinkToFit="0" readingOrder="0"/>
    </dxf>
    <dxf>
      <numFmt numFmtId="165" formatCode="#,##0.0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30" formatCode="@"/>
      <alignment horizontal="left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30" formatCode="@"/>
      <alignment horizontal="left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6" formatCode="00"/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/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outline="0">
        <bottom style="medium">
          <color auto="1"/>
        </bottom>
      </border>
    </dxf>
    <dxf>
      <border outline="0">
        <left style="medium">
          <color auto="1"/>
        </left>
        <top style="medium">
          <color auto="1"/>
        </top>
      </border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AC06AEA-EFBC-4E66-9CEF-6F59C9437893}" name="Tableau1" displayName="Tableau1" ref="A1:K13" totalsRowShown="0" headerRowDxfId="2" headerRowBorderDxfId="11" tableBorderDxfId="12">
  <autoFilter ref="A1:K13" xr:uid="{FAC06AEA-EFBC-4E66-9CEF-6F59C9437893}"/>
  <sortState xmlns:xlrd2="http://schemas.microsoft.com/office/spreadsheetml/2017/richdata2" ref="A2:I13">
    <sortCondition ref="E2:E13"/>
    <sortCondition ref="C2:C13"/>
  </sortState>
  <tableColumns count="11">
    <tableColumn id="1" xr3:uid="{B5C8AFA8-7B60-4F3D-AAE5-30EBA513C945}" name="NOM" dataDxfId="10"/>
    <tableColumn id="2" xr3:uid="{3E48884E-6D99-48E7-9F24-E7528892A502}" name="PRENOM" dataDxfId="9"/>
    <tableColumn id="3" xr3:uid="{2FD2FE2E-E9F6-4825-BB2B-12356DE58837}" name="DATE DE NAISSANCE" dataDxfId="8"/>
    <tableColumn id="4" xr3:uid="{BD73CA8F-40F2-4228-94C0-8BED40890B84}" name="AGE" dataDxfId="7">
      <calculatedColumnFormula>DATEDIF(C2,TODAY(),"y")</calculatedColumnFormula>
    </tableColumn>
    <tableColumn id="5" xr3:uid="{305DD70D-E0B9-483A-837A-D9F7A00BBBCB}" name="RUE &amp; N°" dataDxfId="6"/>
    <tableColumn id="6" xr3:uid="{21593696-C3CD-49D7-A217-0C9C3D68FE4B}" name="CODE POSTAL" dataDxfId="5"/>
    <tableColumn id="7" xr3:uid="{83E17120-F4F5-4631-A794-A0110614053E}" name="VILLE" dataDxfId="4"/>
    <tableColumn id="8" xr3:uid="{5432EABF-F0D0-4DC3-B5CA-1AEBF892A332}" name="TYPE REDUCTION" dataDxfId="0">
      <calculatedColumnFormula>IF(Tableau1[[#This Row],[Nb]]=1,$H$23,_xlfn.XLOOKUP(Tableau1[[#This Row],[Idx]],$G$24:$G$27,$H$24:$H$27,,0))</calculatedColumnFormula>
    </tableColumn>
    <tableColumn id="9" xr3:uid="{639CA429-3C80-4569-A220-AE148964C045}" name="MONTANT ABONNEMENT" dataDxfId="3">
      <calculatedColumnFormula array="1">IF(Tableau1[[#This Row],[Nb]]=1,$L$24,_xlfn.XLOOKUP(Tableau1[[#This Row],[Idx]],$G$24:$G$27,$L$24+$I$24:$I$27*$L$24,,0))</calculatedColumnFormula>
    </tableColumn>
    <tableColumn id="10" xr3:uid="{6BB4586E-8EE0-43AE-B029-CD63239BE0B0}" name="Idx">
      <calculatedColumnFormula>IF(E3=Tableau1[[#This Row],[RUE &amp; N°]],1,1)</calculatedColumnFormula>
    </tableColumn>
    <tableColumn id="11" xr3:uid="{E2A234A7-3427-41C4-81EF-B9864C6637DA}" name="Nb" dataDxfId="1">
      <calculatedColumnFormula>COUNTIF(Tableau1[RUE &amp; N°],Tableau1[[#This Row],[RUE &amp; N°]])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457CC9-0D6F-4586-BE83-C2223A7B3330}">
  <dimension ref="A1:L30"/>
  <sheetViews>
    <sheetView tabSelected="1" workbookViewId="0">
      <selection activeCell="I11" sqref="I11"/>
    </sheetView>
  </sheetViews>
  <sheetFormatPr baseColWidth="10" defaultRowHeight="15" x14ac:dyDescent="0.25"/>
  <cols>
    <col min="1" max="1" width="18.28515625" bestFit="1" customWidth="1"/>
    <col min="2" max="2" width="13" bestFit="1" customWidth="1"/>
    <col min="3" max="3" width="21.85546875" customWidth="1"/>
    <col min="4" max="4" width="9.5703125" bestFit="1" customWidth="1"/>
    <col min="5" max="5" width="35.7109375" bestFit="1" customWidth="1"/>
    <col min="6" max="6" width="15.85546875" customWidth="1"/>
    <col min="7" max="7" width="17.5703125" bestFit="1" customWidth="1"/>
    <col min="8" max="8" width="19" style="11" customWidth="1"/>
    <col min="9" max="9" width="25.42578125" customWidth="1"/>
    <col min="11" max="11" width="11.42578125" style="22"/>
  </cols>
  <sheetData>
    <row r="1" spans="1:12" ht="15.75" thickBot="1" x14ac:dyDescent="0.3">
      <c r="A1" s="19" t="s">
        <v>0</v>
      </c>
      <c r="B1" s="19" t="s">
        <v>1</v>
      </c>
      <c r="C1" s="19" t="s">
        <v>2</v>
      </c>
      <c r="D1" s="20" t="s">
        <v>3</v>
      </c>
      <c r="E1" s="21" t="s">
        <v>7</v>
      </c>
      <c r="F1" s="19" t="s">
        <v>8</v>
      </c>
      <c r="G1" s="21" t="s">
        <v>9</v>
      </c>
      <c r="H1" s="21" t="s">
        <v>43</v>
      </c>
      <c r="I1" s="21" t="s">
        <v>45</v>
      </c>
      <c r="J1" s="21" t="s">
        <v>46</v>
      </c>
      <c r="K1" s="23" t="s">
        <v>47</v>
      </c>
    </row>
    <row r="2" spans="1:12" x14ac:dyDescent="0.25">
      <c r="A2" s="17" t="s">
        <v>12</v>
      </c>
      <c r="B2" s="2" t="s">
        <v>14</v>
      </c>
      <c r="C2" s="3">
        <v>39302</v>
      </c>
      <c r="D2" s="4">
        <f ca="1">DATEDIF(C2,TODAY(),"y")</f>
        <v>17</v>
      </c>
      <c r="E2" s="7" t="s">
        <v>25</v>
      </c>
      <c r="F2" s="8">
        <v>5022</v>
      </c>
      <c r="G2" s="7" t="s">
        <v>32</v>
      </c>
      <c r="H2" s="12" t="str">
        <f>IF(Tableau1[[#This Row],[Nb]]=1,$H$23,_xlfn.XLOOKUP(Tableau1[[#This Row],[Idx]],$G$24:$G$27,$H$24:$H$27,,0))</f>
        <v>N</v>
      </c>
      <c r="I2" s="16" cm="1">
        <f t="array" ref="I2">IF(Tableau1[[#This Row],[Nb]]=1,$L$24,_xlfn.XLOOKUP(Tableau1[[#This Row],[Idx]],$G$24:$G$27,$L$24+$I$24:$I$27*$L$24,,0))</f>
        <v>100</v>
      </c>
      <c r="J2">
        <v>1</v>
      </c>
      <c r="K2" s="22">
        <f>COUNTIF(Tableau1[RUE &amp; N°],Tableau1[[#This Row],[RUE &amp; N°]])</f>
        <v>1</v>
      </c>
    </row>
    <row r="3" spans="1:12" x14ac:dyDescent="0.25">
      <c r="A3" s="17" t="s">
        <v>17</v>
      </c>
      <c r="B3" s="2" t="s">
        <v>18</v>
      </c>
      <c r="C3" s="3">
        <v>27219</v>
      </c>
      <c r="D3" s="4">
        <f ca="1">DATEDIF(C3,TODAY(),"y")</f>
        <v>50</v>
      </c>
      <c r="E3" s="7" t="s">
        <v>27</v>
      </c>
      <c r="F3" s="8">
        <v>5000</v>
      </c>
      <c r="G3" s="7" t="s">
        <v>30</v>
      </c>
      <c r="H3" s="12" t="str">
        <f>IF(Tableau1[[#This Row],[Nb]]=1,$H$23,_xlfn.XLOOKUP(Tableau1[[#This Row],[Idx]],$G$24:$G$27,$H$24:$H$27,,0))</f>
        <v>R1</v>
      </c>
      <c r="I3" s="16" cm="1">
        <f t="array" ref="I3">IF(Tableau1[[#This Row],[Nb]]=1,$L$24,_xlfn.XLOOKUP(Tableau1[[#This Row],[Idx]],$G$24:$G$27,$L$24+$I$24:$I$27*$L$24,,0))</f>
        <v>100</v>
      </c>
      <c r="J3">
        <f>IF(Tableau1[[#This Row],[RUE &amp; N°]]&lt;&gt;E2,1,J2+1)</f>
        <v>1</v>
      </c>
      <c r="K3" s="22">
        <f>COUNTIF(Tableau1[RUE &amp; N°],Tableau1[[#This Row],[RUE &amp; N°]])</f>
        <v>3</v>
      </c>
    </row>
    <row r="4" spans="1:12" x14ac:dyDescent="0.25">
      <c r="A4" s="17" t="s">
        <v>17</v>
      </c>
      <c r="B4" s="2" t="s">
        <v>20</v>
      </c>
      <c r="C4" s="3">
        <v>38191</v>
      </c>
      <c r="D4" s="4">
        <f ca="1">DATEDIF(C4,TODAY(),"y")</f>
        <v>20</v>
      </c>
      <c r="E4" s="7" t="s">
        <v>27</v>
      </c>
      <c r="F4" s="8">
        <v>5000</v>
      </c>
      <c r="G4" s="7" t="s">
        <v>30</v>
      </c>
      <c r="H4" s="12" t="str">
        <f>IF(Tableau1[[#This Row],[Nb]]=1,$H$23,_xlfn.XLOOKUP(Tableau1[[#This Row],[Idx]],$G$24:$G$27,$H$24:$H$27,,0))</f>
        <v>R2</v>
      </c>
      <c r="I4" s="16" cm="1">
        <f t="array" ref="I4">IF(Tableau1[[#This Row],[Nb]]=1,$L$24,_xlfn.XLOOKUP(Tableau1[[#This Row],[Idx]],$G$24:$G$27,$L$24+$I$24:$I$27*$L$24,,0))</f>
        <v>95</v>
      </c>
      <c r="J4">
        <f>IF(Tableau1[[#This Row],[RUE &amp; N°]]&lt;&gt;E3,1,J3+1)</f>
        <v>2</v>
      </c>
      <c r="K4" s="22">
        <f>COUNTIF(Tableau1[RUE &amp; N°],Tableau1[[#This Row],[RUE &amp; N°]])</f>
        <v>3</v>
      </c>
    </row>
    <row r="5" spans="1:12" x14ac:dyDescent="0.25">
      <c r="A5" s="17" t="s">
        <v>17</v>
      </c>
      <c r="B5" s="2" t="s">
        <v>19</v>
      </c>
      <c r="C5" s="3">
        <v>41435</v>
      </c>
      <c r="D5" s="4">
        <f ca="1">DATEDIF(C5,TODAY(),"y")</f>
        <v>11</v>
      </c>
      <c r="E5" s="7" t="s">
        <v>27</v>
      </c>
      <c r="F5" s="8">
        <v>5000</v>
      </c>
      <c r="G5" s="7" t="s">
        <v>30</v>
      </c>
      <c r="H5" s="12" t="str">
        <f>IF(Tableau1[[#This Row],[Nb]]=1,$H$23,_xlfn.XLOOKUP(Tableau1[[#This Row],[Idx]],$G$24:$G$27,$H$24:$H$27,,0))</f>
        <v>R3</v>
      </c>
      <c r="I5" s="16" cm="1">
        <f t="array" ref="I5">IF(Tableau1[[#This Row],[Nb]]=1,$L$24,_xlfn.XLOOKUP(Tableau1[[#This Row],[Idx]],$G$24:$G$27,$L$24+$I$24:$I$27*$L$24,,0))</f>
        <v>90</v>
      </c>
      <c r="J5">
        <f>IF(Tableau1[[#This Row],[RUE &amp; N°]]&lt;&gt;E4,1,J4+1)</f>
        <v>3</v>
      </c>
      <c r="K5" s="22">
        <f>COUNTIF(Tableau1[RUE &amp; N°],Tableau1[[#This Row],[RUE &amp; N°]])</f>
        <v>3</v>
      </c>
    </row>
    <row r="6" spans="1:12" x14ac:dyDescent="0.25">
      <c r="A6" s="17" t="s">
        <v>10</v>
      </c>
      <c r="B6" s="2" t="s">
        <v>4</v>
      </c>
      <c r="C6" s="3">
        <v>39222</v>
      </c>
      <c r="D6" s="4">
        <f ca="1">DATEDIF(C6,TODAY(),"y")</f>
        <v>17</v>
      </c>
      <c r="E6" s="7" t="s">
        <v>23</v>
      </c>
      <c r="F6" s="8">
        <v>5000</v>
      </c>
      <c r="G6" s="7" t="s">
        <v>30</v>
      </c>
      <c r="H6" s="12" t="str">
        <f>IF(Tableau1[[#This Row],[Nb]]=1,$H$23,_xlfn.XLOOKUP(Tableau1[[#This Row],[Idx]],$G$24:$G$27,$H$24:$H$27,,0))</f>
        <v>R1</v>
      </c>
      <c r="I6" s="16" cm="1">
        <f t="array" ref="I6">IF(Tableau1[[#This Row],[Nb]]=1,$L$24,_xlfn.XLOOKUP(Tableau1[[#This Row],[Idx]],$G$24:$G$27,$L$24+$I$24:$I$27*$L$24,,0))</f>
        <v>100</v>
      </c>
      <c r="J6">
        <f>IF(Tableau1[[#This Row],[RUE &amp; N°]]&lt;&gt;E5,1,J5+1)</f>
        <v>1</v>
      </c>
      <c r="K6" s="22">
        <f>COUNTIF(Tableau1[RUE &amp; N°],Tableau1[[#This Row],[RUE &amp; N°]])</f>
        <v>2</v>
      </c>
    </row>
    <row r="7" spans="1:12" x14ac:dyDescent="0.25">
      <c r="A7" s="18" t="s">
        <v>10</v>
      </c>
      <c r="B7" s="9" t="s">
        <v>5</v>
      </c>
      <c r="C7" s="10">
        <v>39605</v>
      </c>
      <c r="D7" s="4">
        <f ca="1">DATEDIF(C7,TODAY(),"y")</f>
        <v>16</v>
      </c>
      <c r="E7" s="7" t="s">
        <v>23</v>
      </c>
      <c r="F7" s="8">
        <v>5000</v>
      </c>
      <c r="G7" s="7" t="s">
        <v>30</v>
      </c>
      <c r="H7" s="12" t="str">
        <f>IF(Tableau1[[#This Row],[Nb]]=1,$H$23,_xlfn.XLOOKUP(Tableau1[[#This Row],[Idx]],$G$24:$G$27,$H$24:$H$27,,0))</f>
        <v>R2</v>
      </c>
      <c r="I7" s="16" cm="1">
        <f t="array" ref="I7">IF(Tableau1[[#This Row],[Nb]]=1,$L$24,_xlfn.XLOOKUP(Tableau1[[#This Row],[Idx]],$G$24:$G$27,$L$24+$I$24:$I$27*$L$24,,0))</f>
        <v>95</v>
      </c>
      <c r="J7">
        <f>IF(Tableau1[[#This Row],[RUE &amp; N°]]&lt;&gt;E6,1,J6+1)</f>
        <v>2</v>
      </c>
      <c r="K7" s="22">
        <f>COUNTIF(Tableau1[RUE &amp; N°],Tableau1[[#This Row],[RUE &amp; N°]])</f>
        <v>2</v>
      </c>
    </row>
    <row r="8" spans="1:12" x14ac:dyDescent="0.25">
      <c r="A8" s="18" t="s">
        <v>11</v>
      </c>
      <c r="B8" s="9" t="s">
        <v>13</v>
      </c>
      <c r="C8" s="10">
        <v>41352</v>
      </c>
      <c r="D8" s="4">
        <f ca="1">DATEDIF(C8,TODAY(),"y")</f>
        <v>11</v>
      </c>
      <c r="E8" s="5" t="s">
        <v>24</v>
      </c>
      <c r="F8" s="6">
        <v>5002</v>
      </c>
      <c r="G8" s="5" t="s">
        <v>31</v>
      </c>
      <c r="H8" s="12" t="str">
        <f>IF(Tableau1[[#This Row],[Nb]]=1,$H$23,_xlfn.XLOOKUP(Tableau1[[#This Row],[Idx]],$G$24:$G$27,$H$24:$H$27,,0))</f>
        <v>N</v>
      </c>
      <c r="I8" s="16" cm="1">
        <f t="array" ref="I8">IF(Tableau1[[#This Row],[Nb]]=1,$L$24,_xlfn.XLOOKUP(Tableau1[[#This Row],[Idx]],$G$24:$G$27,$L$24+$I$24:$I$27*$L$24,,0))</f>
        <v>100</v>
      </c>
      <c r="J8">
        <f>IF(Tableau1[[#This Row],[RUE &amp; N°]]&lt;&gt;E7,1,J7+1)</f>
        <v>1</v>
      </c>
      <c r="K8" s="22">
        <f>COUNTIF(Tableau1[RUE &amp; N°],Tableau1[[#This Row],[RUE &amp; N°]])</f>
        <v>1</v>
      </c>
    </row>
    <row r="9" spans="1:12" x14ac:dyDescent="0.25">
      <c r="A9" s="18" t="s">
        <v>21</v>
      </c>
      <c r="B9" s="9" t="s">
        <v>13</v>
      </c>
      <c r="C9" s="10">
        <v>41186</v>
      </c>
      <c r="D9" s="4">
        <f ca="1">DATEDIF(C9,TODAY(),"y")</f>
        <v>11</v>
      </c>
      <c r="E9" s="5" t="s">
        <v>28</v>
      </c>
      <c r="F9" s="6">
        <v>5020</v>
      </c>
      <c r="G9" s="5" t="s">
        <v>34</v>
      </c>
      <c r="H9" s="12" t="str">
        <f>IF(Tableau1[[#This Row],[Nb]]=1,$H$23,_xlfn.XLOOKUP(Tableau1[[#This Row],[Idx]],$G$24:$G$27,$H$24:$H$27,,0))</f>
        <v>N</v>
      </c>
      <c r="I9" s="16" cm="1">
        <f t="array" ref="I9">IF(Tableau1[[#This Row],[Nb]]=1,$L$24,_xlfn.XLOOKUP(Tableau1[[#This Row],[Idx]],$G$24:$G$27,$L$24+$I$24:$I$27*$L$24,,0))</f>
        <v>100</v>
      </c>
      <c r="J9">
        <f>IF(Tableau1[[#This Row],[RUE &amp; N°]]&lt;&gt;E8,1,J8+1)</f>
        <v>1</v>
      </c>
      <c r="K9" s="22">
        <f>COUNTIF(Tableau1[RUE &amp; N°],Tableau1[[#This Row],[RUE &amp; N°]])</f>
        <v>1</v>
      </c>
    </row>
    <row r="10" spans="1:12" x14ac:dyDescent="0.25">
      <c r="A10" s="18" t="s">
        <v>22</v>
      </c>
      <c r="B10" s="9" t="s">
        <v>18</v>
      </c>
      <c r="C10" s="10">
        <v>42121</v>
      </c>
      <c r="D10" s="4">
        <f ca="1">DATEDIF(C10,TODAY(),"y")</f>
        <v>9</v>
      </c>
      <c r="E10" s="5" t="s">
        <v>29</v>
      </c>
      <c r="F10" s="6">
        <v>5100</v>
      </c>
      <c r="G10" s="5" t="s">
        <v>35</v>
      </c>
      <c r="H10" s="12" t="str">
        <f>IF(Tableau1[[#This Row],[Nb]]=1,$H$23,_xlfn.XLOOKUP(Tableau1[[#This Row],[Idx]],$G$24:$G$27,$H$24:$H$27,,0))</f>
        <v>R1</v>
      </c>
      <c r="I10" s="16" cm="1">
        <f t="array" ref="I10">IF(Tableau1[[#This Row],[Nb]]=1,$L$24,_xlfn.XLOOKUP(Tableau1[[#This Row],[Idx]],$G$24:$G$27,$L$24+$I$24:$I$27*$L$24,,0))</f>
        <v>100</v>
      </c>
      <c r="J10">
        <f>IF(Tableau1[[#This Row],[RUE &amp; N°]]&lt;&gt;E9,1,J9+1)</f>
        <v>1</v>
      </c>
      <c r="K10" s="22">
        <f>COUNTIF(Tableau1[RUE &amp; N°],Tableau1[[#This Row],[RUE &amp; N°]])</f>
        <v>2</v>
      </c>
    </row>
    <row r="11" spans="1:12" x14ac:dyDescent="0.25">
      <c r="A11" s="18" t="s">
        <v>22</v>
      </c>
      <c r="B11" s="9" t="s">
        <v>14</v>
      </c>
      <c r="C11" s="10">
        <v>42762</v>
      </c>
      <c r="D11" s="4">
        <f ca="1">DATEDIF(C11,TODAY(),"y")</f>
        <v>7</v>
      </c>
      <c r="E11" s="5" t="s">
        <v>29</v>
      </c>
      <c r="F11" s="6">
        <v>5100</v>
      </c>
      <c r="G11" s="5" t="s">
        <v>35</v>
      </c>
      <c r="H11" s="12" t="str">
        <f>IF(Tableau1[[#This Row],[Nb]]=1,$H$23,_xlfn.XLOOKUP(Tableau1[[#This Row],[Idx]],$G$24:$G$27,$H$24:$H$27,,0))</f>
        <v>R2</v>
      </c>
      <c r="I11" s="16" cm="1">
        <f t="array" ref="I11">IF(Tableau1[[#This Row],[Nb]]=1,$L$24,_xlfn.XLOOKUP(Tableau1[[#This Row],[Idx]],$G$24:$G$27,$L$24+$I$24:$I$27*$L$24,,0))</f>
        <v>95</v>
      </c>
      <c r="J11">
        <f>IF(Tableau1[[#This Row],[RUE &amp; N°]]&lt;&gt;E10,1,J10+1)</f>
        <v>2</v>
      </c>
      <c r="K11" s="22">
        <f>COUNTIF(Tableau1[RUE &amp; N°],Tableau1[[#This Row],[RUE &amp; N°]])</f>
        <v>2</v>
      </c>
    </row>
    <row r="12" spans="1:12" x14ac:dyDescent="0.25">
      <c r="A12" s="18" t="s">
        <v>15</v>
      </c>
      <c r="B12" s="9" t="s">
        <v>16</v>
      </c>
      <c r="C12" s="10">
        <v>40699</v>
      </c>
      <c r="D12" s="4">
        <f ca="1">DATEDIF(C12,TODAY(),"y")</f>
        <v>13</v>
      </c>
      <c r="E12" s="5" t="s">
        <v>26</v>
      </c>
      <c r="F12" s="6">
        <v>5310</v>
      </c>
      <c r="G12" s="5" t="s">
        <v>33</v>
      </c>
      <c r="H12" s="12" t="str">
        <f>IF(Tableau1[[#This Row],[Nb]]=1,$H$23,_xlfn.XLOOKUP(Tableau1[[#This Row],[Idx]],$G$24:$G$27,$H$24:$H$27,,0))</f>
        <v>R1</v>
      </c>
      <c r="I12" s="16" cm="1">
        <f t="array" ref="I12">IF(Tableau1[[#This Row],[Nb]]=1,$L$24,_xlfn.XLOOKUP(Tableau1[[#This Row],[Idx]],$G$24:$G$27,$L$24+$I$24:$I$27*$L$24,,0))</f>
        <v>100</v>
      </c>
      <c r="J12">
        <f>IF(Tableau1[[#This Row],[RUE &amp; N°]]&lt;&gt;E11,1,J11+1)</f>
        <v>1</v>
      </c>
      <c r="K12" s="22">
        <f>COUNTIF(Tableau1[RUE &amp; N°],Tableau1[[#This Row],[RUE &amp; N°]])</f>
        <v>2</v>
      </c>
      <c r="L12" s="1"/>
    </row>
    <row r="13" spans="1:12" x14ac:dyDescent="0.25">
      <c r="A13" s="18" t="s">
        <v>15</v>
      </c>
      <c r="B13" s="9" t="s">
        <v>6</v>
      </c>
      <c r="C13" s="10">
        <v>41935</v>
      </c>
      <c r="D13" s="4">
        <f ca="1">DATEDIF(C13,TODAY(),"y")</f>
        <v>9</v>
      </c>
      <c r="E13" s="5" t="s">
        <v>26</v>
      </c>
      <c r="F13" s="6">
        <v>5310</v>
      </c>
      <c r="G13" s="5" t="s">
        <v>33</v>
      </c>
      <c r="H13" s="12" t="str">
        <f>IF(Tableau1[[#This Row],[Nb]]=1,$H$23,_xlfn.XLOOKUP(Tableau1[[#This Row],[Idx]],$G$24:$G$27,$H$24:$H$27,,0))</f>
        <v>R2</v>
      </c>
      <c r="I13" s="16" cm="1">
        <f t="array" ref="I13">IF(Tableau1[[#This Row],[Nb]]=1,$L$24,_xlfn.XLOOKUP(Tableau1[[#This Row],[Idx]],$G$24:$G$27,$L$24+$I$24:$I$27*$L$24,,0))</f>
        <v>95</v>
      </c>
      <c r="J13">
        <f>IF(Tableau1[[#This Row],[RUE &amp; N°]]&lt;&gt;E12,1,J12+1)</f>
        <v>2</v>
      </c>
      <c r="K13" s="22">
        <f>COUNTIF(Tableau1[RUE &amp; N°],Tableau1[[#This Row],[RUE &amp; N°]])</f>
        <v>2</v>
      </c>
    </row>
    <row r="22" spans="7:12" x14ac:dyDescent="0.25">
      <c r="G22" t="s">
        <v>41</v>
      </c>
    </row>
    <row r="23" spans="7:12" x14ac:dyDescent="0.25">
      <c r="G23" s="1"/>
      <c r="H23" s="1" t="s">
        <v>38</v>
      </c>
      <c r="I23" s="1" t="s">
        <v>40</v>
      </c>
      <c r="L23" s="13" t="s">
        <v>44</v>
      </c>
    </row>
    <row r="24" spans="7:12" x14ac:dyDescent="0.25">
      <c r="G24" s="1">
        <v>1</v>
      </c>
      <c r="H24" s="1" t="s">
        <v>37</v>
      </c>
      <c r="I24" s="14">
        <v>0</v>
      </c>
      <c r="L24" s="15">
        <v>100</v>
      </c>
    </row>
    <row r="25" spans="7:12" x14ac:dyDescent="0.25">
      <c r="G25" s="1">
        <v>2</v>
      </c>
      <c r="H25" s="1" t="s">
        <v>36</v>
      </c>
      <c r="I25" s="14">
        <v>-0.05</v>
      </c>
    </row>
    <row r="26" spans="7:12" x14ac:dyDescent="0.25">
      <c r="G26" s="1">
        <v>3</v>
      </c>
      <c r="H26" s="1" t="s">
        <v>39</v>
      </c>
      <c r="I26" s="14">
        <v>-0.1</v>
      </c>
    </row>
    <row r="27" spans="7:12" x14ac:dyDescent="0.25">
      <c r="G27" s="1">
        <v>4</v>
      </c>
      <c r="H27" s="1" t="s">
        <v>42</v>
      </c>
      <c r="I27" s="14">
        <v>-0.1</v>
      </c>
    </row>
    <row r="30" spans="7:12" x14ac:dyDescent="0.25">
      <c r="K30" s="24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Cindy Hermal</dc:creator>
  <cp:lastModifiedBy>JB_</cp:lastModifiedBy>
  <dcterms:created xsi:type="dcterms:W3CDTF">2024-09-01T10:15:31Z</dcterms:created>
  <dcterms:modified xsi:type="dcterms:W3CDTF">2024-09-01T12:06:54Z</dcterms:modified>
</cp:coreProperties>
</file>