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542FC78D-630D-4FFE-AC93-3C60C631DA54}" xr6:coauthVersionLast="47" xr6:coauthVersionMax="47" xr10:uidLastSave="{00000000-0000-0000-0000-000000000000}"/>
  <bookViews>
    <workbookView xWindow="-120" yWindow="-120" windowWidth="29040" windowHeight="15720" activeTab="1" xr2:uid="{7D7EE030-C2AC-4F07-80C7-8336801D60DD}"/>
  </bookViews>
  <sheets>
    <sheet name="Entrée des données" sheetId="1" r:id="rId1"/>
    <sheet name="PowerQuery " sheetId="3" r:id="rId2"/>
    <sheet name="TCD" sheetId="4" r:id="rId3"/>
  </sheets>
  <definedNames>
    <definedName name="DonnéesExternes_1" localSheetId="1" hidden="1">'PowerQuery '!$A$1:$F$14</definedName>
  </definedNames>
  <calcPr calcId="191029"/>
  <pivotCaches>
    <pivotCache cacheId="1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" i="3" l="1"/>
  <c r="E15" i="3"/>
  <c r="F15" i="3"/>
  <c r="F10" i="1"/>
  <c r="F9" i="1"/>
  <c r="F8" i="1"/>
  <c r="F7" i="1"/>
  <c r="F6" i="1"/>
  <c r="F5" i="1"/>
  <c r="F4" i="1"/>
  <c r="F3" i="1"/>
  <c r="F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C23323B-93B3-48DB-88D2-AD952E7803BC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  <connection id="2" xr16:uid="{EE028C43-668D-464A-9887-93A64BDB482D}" keepAlive="1" name="Requête - Tableau1 (2)" description="Connexion à la requête « Tableau1 (2) » dans le classeur." type="5" refreshedVersion="8" background="1" saveData="1">
    <dbPr connection="Provider=Microsoft.Mashup.OleDb.1;Data Source=$Workbook$;Location=&quot;Tableau1 (2)&quot;;Extended Properties=&quot;&quot;" command="SELECT * FROM [Tableau1 (2)]"/>
  </connection>
</connections>
</file>

<file path=xl/sharedStrings.xml><?xml version="1.0" encoding="utf-8"?>
<sst xmlns="http://schemas.openxmlformats.org/spreadsheetml/2006/main" count="112" uniqueCount="43">
  <si>
    <t>BATEAUX</t>
  </si>
  <si>
    <t>EXCURSIONS</t>
  </si>
  <si>
    <t>REFERENCES</t>
  </si>
  <si>
    <t>TARIFS</t>
  </si>
  <si>
    <t>TOTAL</t>
  </si>
  <si>
    <t>MSC GRANDIOSA</t>
  </si>
  <si>
    <t>CARTHAGE ET SIDI BOU SAID</t>
  </si>
  <si>
    <t>TUN01</t>
  </si>
  <si>
    <t>INTERNET</t>
  </si>
  <si>
    <t>FLORENCE ET SHOPPI?G</t>
  </si>
  <si>
    <t>LEG28</t>
  </si>
  <si>
    <t>MSC WORLD EUROPA</t>
  </si>
  <si>
    <t>RABAT - MOSTA ET MDINA</t>
  </si>
  <si>
    <t>MLT03</t>
  </si>
  <si>
    <t>LA SAGRADA FAMILIA</t>
  </si>
  <si>
    <t>BCN58</t>
  </si>
  <si>
    <t>MSC MUSICA</t>
  </si>
  <si>
    <t>MALAGA</t>
  </si>
  <si>
    <t>MAL01</t>
  </si>
  <si>
    <t>CADIX</t>
  </si>
  <si>
    <t>CAD07</t>
  </si>
  <si>
    <t>LISBONNE EN TUCK TUCK</t>
  </si>
  <si>
    <t>LIS48</t>
  </si>
  <si>
    <t>OLBIA</t>
  </si>
  <si>
    <t>OLB04</t>
  </si>
  <si>
    <t>Total général</t>
  </si>
  <si>
    <t>Somme de TOTAL</t>
  </si>
  <si>
    <t>Total MSC GRANDIOSA</t>
  </si>
  <si>
    <t>Total MSC MUSICA</t>
  </si>
  <si>
    <t>Total MSC WORLD EUROPA</t>
  </si>
  <si>
    <t>Nouveau bateeau</t>
  </si>
  <si>
    <t>aaa</t>
  </si>
  <si>
    <t>zzz</t>
  </si>
  <si>
    <t>Total Nouveau bateeau</t>
  </si>
  <si>
    <t>Nouveau bateau</t>
  </si>
  <si>
    <t>Sous-Total MSC GRANDIOSA</t>
  </si>
  <si>
    <t/>
  </si>
  <si>
    <t>Sous-Total MSC WORLD EUROPA</t>
  </si>
  <si>
    <t>Sous-Total MSC MUSICA</t>
  </si>
  <si>
    <t>Sous-Total Nouveau bateau</t>
  </si>
  <si>
    <t>Total</t>
  </si>
  <si>
    <t>Somme de TARIFS</t>
  </si>
  <si>
    <t>Somme de INTERNET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</si>
</sst>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5">
    <dxf>
      <numFmt numFmtId="164" formatCode="#,##0.00\ &quot;€&quot;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" refreshedDate="45495.662050925923" backgroundQuery="1" createdVersion="7" refreshedVersion="7" minRefreshableVersion="3" recordCount="9" xr:uid="{715B0474-8654-4AFB-9D4E-B48B799C57C1}">
  <cacheSource type="external" connectionId="1"/>
  <cacheFields count="6">
    <cacheField name="BATEAUX" numFmtId="0">
      <sharedItems count="4">
        <s v="MSC GRANDIOSA"/>
        <s v="MSC WORLD EUROPA"/>
        <s v="MSC MUSICA"/>
        <s v="Nouveau bateeau"/>
      </sharedItems>
    </cacheField>
    <cacheField name="EXCURSIONS" numFmtId="0">
      <sharedItems count="9">
        <s v="CARTHAGE ET SIDI BOU SAID"/>
        <s v="FLORENCE ET SHOPPI?G"/>
        <s v="RABAT - MOSTA ET MDINA"/>
        <s v="LA SAGRADA FAMILIA"/>
        <s v="MALAGA"/>
        <s v="CADIX"/>
        <s v="LISBONNE EN TUCK TUCK"/>
        <s v="OLBIA"/>
        <s v="aaa"/>
      </sharedItems>
    </cacheField>
    <cacheField name="REFERENCES" numFmtId="0">
      <sharedItems count="9">
        <s v="TUN01"/>
        <s v="LEG28"/>
        <s v="MLT03"/>
        <s v="BCN58"/>
        <s v="MAL01"/>
        <s v="CAD07"/>
        <s v="LIS48"/>
        <s v="OLB04"/>
        <s v="zzz"/>
      </sharedItems>
    </cacheField>
    <cacheField name="TARIFS" numFmtId="0">
      <sharedItems containsSemiMixedTypes="0" containsString="0" containsNumber="1" containsInteger="1" minValue="39" maxValue="119" count="8">
        <n v="58"/>
        <n v="119"/>
        <n v="55"/>
        <n v="89"/>
        <n v="59"/>
        <n v="39"/>
        <n v="45"/>
        <n v="50"/>
      </sharedItems>
    </cacheField>
    <cacheField name="INTERNET" numFmtId="0">
      <sharedItems containsString="0" containsBlank="1" containsNumber="1" minValue="10" maxValue="159.6" count="4">
        <n v="111.86"/>
        <m/>
        <n v="159.6"/>
        <n v="10"/>
      </sharedItems>
    </cacheField>
    <cacheField name="TOTAL" numFmtId="0">
      <sharedItems containsSemiMixedTypes="0" containsString="0" containsNumber="1" minValue="39" maxValue="218.6" count="9">
        <n v="169.86"/>
        <n v="119"/>
        <n v="166.86"/>
        <n v="89"/>
        <n v="218.6"/>
        <n v="39"/>
        <n v="59"/>
        <n v="45"/>
        <n v="6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  <x v="0"/>
    <x v="0"/>
    <x v="0"/>
    <x v="0"/>
  </r>
  <r>
    <x v="0"/>
    <x v="1"/>
    <x v="1"/>
    <x v="1"/>
    <x v="1"/>
    <x v="1"/>
  </r>
  <r>
    <x v="1"/>
    <x v="2"/>
    <x v="2"/>
    <x v="2"/>
    <x v="0"/>
    <x v="2"/>
  </r>
  <r>
    <x v="1"/>
    <x v="3"/>
    <x v="3"/>
    <x v="3"/>
    <x v="1"/>
    <x v="3"/>
  </r>
  <r>
    <x v="2"/>
    <x v="4"/>
    <x v="4"/>
    <x v="4"/>
    <x v="2"/>
    <x v="4"/>
  </r>
  <r>
    <x v="2"/>
    <x v="5"/>
    <x v="5"/>
    <x v="5"/>
    <x v="1"/>
    <x v="5"/>
  </r>
  <r>
    <x v="2"/>
    <x v="6"/>
    <x v="6"/>
    <x v="4"/>
    <x v="1"/>
    <x v="6"/>
  </r>
  <r>
    <x v="2"/>
    <x v="7"/>
    <x v="7"/>
    <x v="6"/>
    <x v="1"/>
    <x v="7"/>
  </r>
  <r>
    <x v="3"/>
    <x v="8"/>
    <x v="8"/>
    <x v="7"/>
    <x v="3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40F4D22-0E9B-431D-8F2C-63960B5C4EAC}" name="Tableau croisé dynamique2" cacheId="1" applyNumberFormats="0" applyBorderFormats="0" applyFontFormats="0" applyPatternFormats="0" applyAlignmentFormats="0" applyWidthHeightFormats="1" dataCaption="Valeurs" missingCaption="0" updatedVersion="8" minRefreshableVersion="3" showDrill="0" useAutoFormatting="1" itemPrintTitles="1" createdVersion="7" indent="0" compact="0" compactData="0" multipleFieldFilters="0" fieldListSortAscending="1">
  <location ref="A1:F19" firstHeaderRow="0" firstDataRow="1" firstDataCol="3"/>
  <pivotFields count="6">
    <pivotField axis="axisRow" compact="0" outline="0" showAll="0" insertBlankRow="1">
      <items count="5">
        <item x="0"/>
        <item x="2"/>
        <item x="1"/>
        <item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9">
        <item x="5"/>
        <item x="0"/>
        <item x="1"/>
        <item x="3"/>
        <item x="6"/>
        <item x="4"/>
        <item x="7"/>
        <item x="2"/>
        <item x="8"/>
      </items>
    </pivotField>
    <pivotField axis="axisRow" compact="0" outline="0" showAll="0" defaultSubtotal="0">
      <items count="9">
        <item x="3"/>
        <item x="5"/>
        <item x="1"/>
        <item x="6"/>
        <item x="4"/>
        <item x="2"/>
        <item x="7"/>
        <item x="0"/>
        <item x="8"/>
      </items>
    </pivotField>
    <pivotField dataField="1" compact="0" outline="0" showAll="0" defaultSubtotal="0">
      <items count="8">
        <item x="5"/>
        <item x="6"/>
        <item x="2"/>
        <item x="0"/>
        <item x="4"/>
        <item x="3"/>
        <item x="1"/>
        <item x="7"/>
      </items>
    </pivotField>
    <pivotField dataField="1" compact="0" outline="0" showAll="0" defaultSubtotal="0">
      <items count="4">
        <item x="0"/>
        <item x="2"/>
        <item x="1"/>
        <item x="3"/>
      </items>
    </pivotField>
    <pivotField dataField="1" compact="0" outline="0" showAll="0"/>
  </pivotFields>
  <rowFields count="3">
    <field x="0"/>
    <field x="1"/>
    <field x="2"/>
  </rowFields>
  <rowItems count="18">
    <i>
      <x/>
      <x v="1"/>
      <x v="7"/>
    </i>
    <i r="1">
      <x v="2"/>
      <x v="2"/>
    </i>
    <i t="default">
      <x/>
    </i>
    <i t="blank">
      <x/>
    </i>
    <i>
      <x v="1"/>
      <x/>
      <x v="1"/>
    </i>
    <i r="1">
      <x v="4"/>
      <x v="3"/>
    </i>
    <i r="1">
      <x v="5"/>
      <x v="4"/>
    </i>
    <i r="1">
      <x v="6"/>
      <x v="6"/>
    </i>
    <i t="default">
      <x v="1"/>
    </i>
    <i t="blank">
      <x v="1"/>
    </i>
    <i>
      <x v="2"/>
      <x v="3"/>
      <x/>
    </i>
    <i r="1">
      <x v="7"/>
      <x v="5"/>
    </i>
    <i t="default">
      <x v="2"/>
    </i>
    <i t="blank">
      <x v="2"/>
    </i>
    <i>
      <x v="3"/>
      <x v="8"/>
      <x v="8"/>
    </i>
    <i t="default">
      <x v="3"/>
    </i>
    <i t="blank"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TARIFS" fld="3" baseField="0" baseItem="0"/>
    <dataField name="Somme de INTERNET" fld="4" baseField="0" baseItem="0"/>
    <dataField name="Somme de TOTAL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EB52A3B0-E5EC-4E58-A4C8-914856450B9F}" autoFormatId="16" applyNumberFormats="0" applyBorderFormats="0" applyFontFormats="0" applyPatternFormats="0" applyAlignmentFormats="0" applyWidthHeightFormats="0">
  <queryTableRefresh nextId="7">
    <queryTableFields count="6">
      <queryTableField id="1" name="BATEAUX" tableColumnId="1"/>
      <queryTableField id="2" name="EXCURSIONS" tableColumnId="2"/>
      <queryTableField id="3" name="REFERENCES" tableColumnId="3"/>
      <queryTableField id="4" name="TARIFS" tableColumnId="4"/>
      <queryTableField id="5" name="INTERNET" tableColumnId="5"/>
      <queryTableField id="6" name="TOTAL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7FDD09-DAA0-4EF8-8136-5BC0E9B40C0C}" name="Tableau1" displayName="Tableau1" ref="A1:F10" totalsRowShown="0" headerRowDxfId="4">
  <autoFilter ref="A1:F10" xr:uid="{9F7FDD09-DAA0-4EF8-8136-5BC0E9B40C0C}"/>
  <tableColumns count="6">
    <tableColumn id="1" xr3:uid="{EA7ED039-BAAB-4CFA-93E2-89378B140493}" name="BATEAUX"/>
    <tableColumn id="2" xr3:uid="{0CB64F5A-752E-4339-BBD9-6EE858E3DE05}" name="EXCURSIONS"/>
    <tableColumn id="3" xr3:uid="{95B244C4-D8EB-4B6F-BA87-153252F00352}" name="REFERENCES" dataDxfId="3"/>
    <tableColumn id="4" xr3:uid="{FBE27E2B-8D99-44F9-8D87-2E0615A1F730}" name="TARIFS" dataDxfId="2"/>
    <tableColumn id="5" xr3:uid="{DD1DE232-89B5-4E69-9118-786369CC6338}" name="INTERNET" dataDxfId="1"/>
    <tableColumn id="6" xr3:uid="{FDA28BBC-F159-48E4-A128-7138F1A88A98}" name="TOTAL" dataDxfId="0">
      <calculatedColumnFormula>SUM(Tableau1[[#This Row],[TARIFS]]+Tableau1[[#This Row],[INTERNET]])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DBAD6D0-F310-412F-9F81-D50BA71B45D3}" name="Tableau1__2" displayName="Tableau1__2" ref="A1:F15" tableType="queryTable" totalsRowCount="1">
  <autoFilter ref="A1:F14" xr:uid="{FDBAD6D0-F310-412F-9F81-D50BA71B45D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FC69E1CD-703B-46C2-A9E0-13394C6CD1E9}" uniqueName="1" name="BATEAUX" totalsRowLabel="Total" queryTableFieldId="1"/>
    <tableColumn id="2" xr3:uid="{4470E424-8963-4F38-AA6C-54B238BD6BBA}" uniqueName="2" name="EXCURSIONS" queryTableFieldId="2"/>
    <tableColumn id="3" xr3:uid="{1CAB71B3-B43F-44FB-AD06-FC2D6CAC7A03}" uniqueName="3" name="REFERENCES" queryTableFieldId="3"/>
    <tableColumn id="4" xr3:uid="{74EC0F7B-C35A-4E2D-BE4E-0A40E1E70BC3}" uniqueName="4" name="TARIFS" totalsRowFunction="custom" queryTableFieldId="4">
      <totalsRowFormula>SUMIF(Tableau1__2[BATEAUX],"Sous*",Tableau1__2[TARIFS])</totalsRowFormula>
    </tableColumn>
    <tableColumn id="5" xr3:uid="{A43ADD04-CF6C-4E3E-8692-E36B0624EA33}" uniqueName="5" name="INTERNET" totalsRowFunction="custom" queryTableFieldId="5">
      <totalsRowFormula>SUMIF(Tableau1__2[BATEAUX],"Sous*",Tableau1__2[INTERNET])</totalsRowFormula>
    </tableColumn>
    <tableColumn id="6" xr3:uid="{F21679F2-5DCA-4CF9-8BD3-8088F684792E}" uniqueName="6" name="TOTAL" totalsRowFunction="custom" queryTableFieldId="6">
      <totalsRowFormula>SUMIF(Tableau1__2[BATEAUX],"Sous*",Tableau1__2[TOTAL])</totalsRow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D5DB7-B3E3-4E07-89E7-624302A0AE78}">
  <dimension ref="A1:F10"/>
  <sheetViews>
    <sheetView workbookViewId="0">
      <selection activeCell="G18" sqref="G18:G19"/>
    </sheetView>
  </sheetViews>
  <sheetFormatPr baseColWidth="10" defaultRowHeight="15" x14ac:dyDescent="0.25"/>
  <cols>
    <col min="1" max="1" width="31.28515625" customWidth="1"/>
    <col min="2" max="2" width="30.28515625" customWidth="1"/>
    <col min="3" max="3" width="35.7109375" customWidth="1"/>
    <col min="4" max="4" width="20.5703125" customWidth="1"/>
    <col min="5" max="5" width="11.7109375" customWidth="1"/>
    <col min="6" max="6" width="18.140625" customWidth="1"/>
    <col min="8" max="8" width="21" bestFit="1" customWidth="1"/>
    <col min="9" max="9" width="16.57031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4</v>
      </c>
    </row>
    <row r="2" spans="1:6" x14ac:dyDescent="0.25">
      <c r="A2" t="s">
        <v>5</v>
      </c>
      <c r="B2" t="s">
        <v>6</v>
      </c>
      <c r="C2" s="1" t="s">
        <v>7</v>
      </c>
      <c r="D2" s="3">
        <v>58</v>
      </c>
      <c r="E2" s="3">
        <v>111.86</v>
      </c>
      <c r="F2" s="2">
        <f>SUM(Tableau1[[#This Row],[TARIFS]]+Tableau1[[#This Row],[INTERNET]])</f>
        <v>169.86</v>
      </c>
    </row>
    <row r="3" spans="1:6" x14ac:dyDescent="0.25">
      <c r="B3" t="s">
        <v>9</v>
      </c>
      <c r="C3" s="1" t="s">
        <v>10</v>
      </c>
      <c r="D3" s="3">
        <v>119</v>
      </c>
      <c r="E3" s="3"/>
      <c r="F3" s="2">
        <f>SUM(Tableau1[[#This Row],[TARIFS]]+Tableau1[[#This Row],[INTERNET]])</f>
        <v>119</v>
      </c>
    </row>
    <row r="4" spans="1:6" x14ac:dyDescent="0.25">
      <c r="A4" t="s">
        <v>11</v>
      </c>
      <c r="B4" t="s">
        <v>12</v>
      </c>
      <c r="C4" s="1" t="s">
        <v>13</v>
      </c>
      <c r="D4" s="3">
        <v>55</v>
      </c>
      <c r="E4" s="3">
        <v>111.86</v>
      </c>
      <c r="F4" s="2">
        <f>SUM(Tableau1[[#This Row],[TARIFS]]+Tableau1[[#This Row],[INTERNET]])</f>
        <v>166.86</v>
      </c>
    </row>
    <row r="5" spans="1:6" x14ac:dyDescent="0.25">
      <c r="B5" t="s">
        <v>14</v>
      </c>
      <c r="C5" s="1" t="s">
        <v>15</v>
      </c>
      <c r="D5" s="3">
        <v>89</v>
      </c>
      <c r="E5" s="3"/>
      <c r="F5" s="2">
        <f>SUM(Tableau1[[#This Row],[TARIFS]]+Tableau1[[#This Row],[INTERNET]])</f>
        <v>89</v>
      </c>
    </row>
    <row r="6" spans="1:6" x14ac:dyDescent="0.25">
      <c r="A6" t="s">
        <v>16</v>
      </c>
      <c r="B6" t="s">
        <v>17</v>
      </c>
      <c r="C6" s="1" t="s">
        <v>18</v>
      </c>
      <c r="D6" s="3">
        <v>59</v>
      </c>
      <c r="E6" s="3">
        <v>159.6</v>
      </c>
      <c r="F6" s="2">
        <f>SUM(Tableau1[[#This Row],[TARIFS]]+Tableau1[[#This Row],[INTERNET]])</f>
        <v>218.6</v>
      </c>
    </row>
    <row r="7" spans="1:6" x14ac:dyDescent="0.25">
      <c r="B7" t="s">
        <v>19</v>
      </c>
      <c r="C7" s="1" t="s">
        <v>20</v>
      </c>
      <c r="D7" s="3">
        <v>39</v>
      </c>
      <c r="E7" s="3"/>
      <c r="F7" s="2">
        <f>SUM(Tableau1[[#This Row],[TARIFS]]+Tableau1[[#This Row],[INTERNET]])</f>
        <v>39</v>
      </c>
    </row>
    <row r="8" spans="1:6" x14ac:dyDescent="0.25">
      <c r="B8" t="s">
        <v>21</v>
      </c>
      <c r="C8" s="1" t="s">
        <v>22</v>
      </c>
      <c r="D8" s="3">
        <v>59</v>
      </c>
      <c r="E8" s="3"/>
      <c r="F8" s="2">
        <f>SUM(Tableau1[[#This Row],[TARIFS]]+Tableau1[[#This Row],[INTERNET]])</f>
        <v>59</v>
      </c>
    </row>
    <row r="9" spans="1:6" x14ac:dyDescent="0.25">
      <c r="B9" t="s">
        <v>23</v>
      </c>
      <c r="C9" s="1" t="s">
        <v>24</v>
      </c>
      <c r="D9" s="3">
        <v>45</v>
      </c>
      <c r="E9" s="3"/>
      <c r="F9" s="2">
        <f>SUM(Tableau1[[#This Row],[TARIFS]]+Tableau1[[#This Row],[INTERNET]])</f>
        <v>45</v>
      </c>
    </row>
    <row r="10" spans="1:6" x14ac:dyDescent="0.25">
      <c r="A10" t="s">
        <v>34</v>
      </c>
      <c r="B10" t="s">
        <v>31</v>
      </c>
      <c r="C10" s="1" t="s">
        <v>32</v>
      </c>
      <c r="D10" s="3">
        <v>50</v>
      </c>
      <c r="E10" s="3">
        <v>10</v>
      </c>
      <c r="F10" s="2">
        <f>SUM(Tableau1[[#This Row],[TARIFS]]+Tableau1[[#This Row],[INTERNET]])</f>
        <v>60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216A2-ED8C-463B-A27F-AD69626855C4}">
  <dimension ref="A1:F15"/>
  <sheetViews>
    <sheetView tabSelected="1" workbookViewId="0">
      <selection activeCell="B25" sqref="B25"/>
    </sheetView>
  </sheetViews>
  <sheetFormatPr baseColWidth="10" defaultRowHeight="15" x14ac:dyDescent="0.25"/>
  <cols>
    <col min="1" max="1" width="29.7109375" bestFit="1" customWidth="1"/>
    <col min="2" max="2" width="25.85546875" bestFit="1" customWidth="1"/>
    <col min="3" max="3" width="14.140625" bestFit="1" customWidth="1"/>
    <col min="4" max="4" width="9.28515625" bestFit="1" customWidth="1"/>
    <col min="5" max="5" width="11.85546875" bestFit="1" customWidth="1"/>
    <col min="6" max="6" width="8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8</v>
      </c>
      <c r="F1" t="s">
        <v>4</v>
      </c>
    </row>
    <row r="2" spans="1:6" x14ac:dyDescent="0.25">
      <c r="A2" t="s">
        <v>5</v>
      </c>
      <c r="B2" t="s">
        <v>6</v>
      </c>
      <c r="C2" t="s">
        <v>7</v>
      </c>
      <c r="D2">
        <v>58</v>
      </c>
      <c r="E2">
        <v>111.86</v>
      </c>
      <c r="F2">
        <v>169.86</v>
      </c>
    </row>
    <row r="3" spans="1:6" x14ac:dyDescent="0.25">
      <c r="A3" t="s">
        <v>5</v>
      </c>
      <c r="B3" t="s">
        <v>9</v>
      </c>
      <c r="C3" t="s">
        <v>10</v>
      </c>
      <c r="D3">
        <v>119</v>
      </c>
      <c r="F3">
        <v>119</v>
      </c>
    </row>
    <row r="4" spans="1:6" x14ac:dyDescent="0.25">
      <c r="A4" t="s">
        <v>35</v>
      </c>
      <c r="B4" t="s">
        <v>36</v>
      </c>
      <c r="C4" t="s">
        <v>36</v>
      </c>
      <c r="D4">
        <v>177</v>
      </c>
      <c r="E4">
        <v>111.86</v>
      </c>
      <c r="F4">
        <v>288.86</v>
      </c>
    </row>
    <row r="5" spans="1:6" x14ac:dyDescent="0.25">
      <c r="A5" t="s">
        <v>11</v>
      </c>
      <c r="B5" t="s">
        <v>12</v>
      </c>
      <c r="C5" t="s">
        <v>13</v>
      </c>
      <c r="D5">
        <v>55</v>
      </c>
      <c r="E5">
        <v>111.86</v>
      </c>
      <c r="F5">
        <v>166.86</v>
      </c>
    </row>
    <row r="6" spans="1:6" x14ac:dyDescent="0.25">
      <c r="A6" t="s">
        <v>11</v>
      </c>
      <c r="B6" t="s">
        <v>14</v>
      </c>
      <c r="C6" t="s">
        <v>15</v>
      </c>
      <c r="D6">
        <v>89</v>
      </c>
      <c r="F6">
        <v>89</v>
      </c>
    </row>
    <row r="7" spans="1:6" x14ac:dyDescent="0.25">
      <c r="A7" t="s">
        <v>37</v>
      </c>
      <c r="B7" t="s">
        <v>36</v>
      </c>
      <c r="C7" t="s">
        <v>36</v>
      </c>
      <c r="D7">
        <v>144</v>
      </c>
      <c r="E7">
        <v>111.86</v>
      </c>
      <c r="F7">
        <v>255.86</v>
      </c>
    </row>
    <row r="8" spans="1:6" x14ac:dyDescent="0.25">
      <c r="A8" t="s">
        <v>16</v>
      </c>
      <c r="B8" t="s">
        <v>17</v>
      </c>
      <c r="C8" t="s">
        <v>18</v>
      </c>
      <c r="D8">
        <v>59</v>
      </c>
      <c r="E8">
        <v>159.6</v>
      </c>
      <c r="F8">
        <v>218.6</v>
      </c>
    </row>
    <row r="9" spans="1:6" x14ac:dyDescent="0.25">
      <c r="A9" t="s">
        <v>16</v>
      </c>
      <c r="B9" t="s">
        <v>19</v>
      </c>
      <c r="C9" t="s">
        <v>20</v>
      </c>
      <c r="D9">
        <v>39</v>
      </c>
      <c r="F9">
        <v>39</v>
      </c>
    </row>
    <row r="10" spans="1:6" x14ac:dyDescent="0.25">
      <c r="A10" t="s">
        <v>16</v>
      </c>
      <c r="B10" t="s">
        <v>21</v>
      </c>
      <c r="C10" t="s">
        <v>22</v>
      </c>
      <c r="D10">
        <v>59</v>
      </c>
      <c r="F10">
        <v>59</v>
      </c>
    </row>
    <row r="11" spans="1:6" x14ac:dyDescent="0.25">
      <c r="A11" t="s">
        <v>16</v>
      </c>
      <c r="B11" t="s">
        <v>23</v>
      </c>
      <c r="C11" t="s">
        <v>24</v>
      </c>
      <c r="D11">
        <v>45</v>
      </c>
      <c r="F11">
        <v>45</v>
      </c>
    </row>
    <row r="12" spans="1:6" x14ac:dyDescent="0.25">
      <c r="A12" t="s">
        <v>38</v>
      </c>
      <c r="B12" t="s">
        <v>36</v>
      </c>
      <c r="C12" t="s">
        <v>36</v>
      </c>
      <c r="D12">
        <v>202</v>
      </c>
      <c r="E12">
        <v>159.6</v>
      </c>
      <c r="F12">
        <v>361.6</v>
      </c>
    </row>
    <row r="13" spans="1:6" x14ac:dyDescent="0.25">
      <c r="A13" t="s">
        <v>34</v>
      </c>
      <c r="B13" t="s">
        <v>31</v>
      </c>
      <c r="C13" t="s">
        <v>32</v>
      </c>
      <c r="D13">
        <v>50</v>
      </c>
      <c r="E13">
        <v>10</v>
      </c>
      <c r="F13">
        <v>60</v>
      </c>
    </row>
    <row r="14" spans="1:6" x14ac:dyDescent="0.25">
      <c r="A14" t="s">
        <v>39</v>
      </c>
      <c r="B14" t="s">
        <v>36</v>
      </c>
      <c r="C14" t="s">
        <v>36</v>
      </c>
      <c r="D14">
        <v>50</v>
      </c>
      <c r="E14">
        <v>10</v>
      </c>
      <c r="F14">
        <v>60</v>
      </c>
    </row>
    <row r="15" spans="1:6" x14ac:dyDescent="0.25">
      <c r="A15" t="s">
        <v>40</v>
      </c>
      <c r="D15">
        <f>SUMIF(Tableau1__2[BATEAUX],"Sous*",Tableau1__2[TARIFS])</f>
        <v>573</v>
      </c>
      <c r="E15">
        <f>SUMIF(Tableau1__2[BATEAUX],"Sous*",Tableau1__2[INTERNET])</f>
        <v>393.32</v>
      </c>
      <c r="F15">
        <f>SUMIF(Tableau1__2[BATEAUX],"Sous*",Tableau1__2[TOTAL])</f>
        <v>966.32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1445F-E07C-4C7E-92DF-4EB0802FE861}">
  <dimension ref="A1:F19"/>
  <sheetViews>
    <sheetView workbookViewId="0">
      <selection activeCell="F26" sqref="F26"/>
    </sheetView>
  </sheetViews>
  <sheetFormatPr baseColWidth="10" defaultRowHeight="15" x14ac:dyDescent="0.25"/>
  <cols>
    <col min="1" max="2" width="25.7109375" customWidth="1"/>
    <col min="3" max="3" width="14.140625" bestFit="1" customWidth="1"/>
    <col min="4" max="4" width="17" bestFit="1" customWidth="1"/>
    <col min="5" max="5" width="19.5703125" bestFit="1" customWidth="1"/>
    <col min="6" max="8" width="16.5703125" bestFit="1" customWidth="1"/>
  </cols>
  <sheetData>
    <row r="1" spans="1:6" x14ac:dyDescent="0.25">
      <c r="A1" s="4" t="s">
        <v>0</v>
      </c>
      <c r="B1" s="4" t="s">
        <v>1</v>
      </c>
      <c r="C1" s="4" t="s">
        <v>2</v>
      </c>
      <c r="D1" t="s">
        <v>41</v>
      </c>
      <c r="E1" t="s">
        <v>42</v>
      </c>
      <c r="F1" t="s">
        <v>26</v>
      </c>
    </row>
    <row r="2" spans="1:6" x14ac:dyDescent="0.25">
      <c r="A2" t="s">
        <v>5</v>
      </c>
      <c r="B2" t="s">
        <v>6</v>
      </c>
      <c r="C2" t="s">
        <v>7</v>
      </c>
      <c r="D2" s="5">
        <v>58</v>
      </c>
      <c r="E2" s="5">
        <v>111.86</v>
      </c>
      <c r="F2" s="5">
        <v>169.86</v>
      </c>
    </row>
    <row r="3" spans="1:6" x14ac:dyDescent="0.25">
      <c r="A3" t="s">
        <v>5</v>
      </c>
      <c r="B3" t="s">
        <v>9</v>
      </c>
      <c r="C3" t="s">
        <v>10</v>
      </c>
      <c r="D3" s="5">
        <v>119</v>
      </c>
      <c r="E3" s="5">
        <v>0</v>
      </c>
      <c r="F3" s="5">
        <v>119</v>
      </c>
    </row>
    <row r="4" spans="1:6" x14ac:dyDescent="0.25">
      <c r="A4" t="s">
        <v>27</v>
      </c>
      <c r="D4" s="5">
        <v>177</v>
      </c>
      <c r="E4" s="5">
        <v>111.86</v>
      </c>
      <c r="F4" s="5">
        <v>288.86</v>
      </c>
    </row>
    <row r="5" spans="1:6" x14ac:dyDescent="0.25">
      <c r="D5" s="5"/>
      <c r="E5" s="5"/>
      <c r="F5" s="5"/>
    </row>
    <row r="6" spans="1:6" x14ac:dyDescent="0.25">
      <c r="A6" t="s">
        <v>16</v>
      </c>
      <c r="B6" t="s">
        <v>19</v>
      </c>
      <c r="C6" t="s">
        <v>20</v>
      </c>
      <c r="D6" s="5">
        <v>39</v>
      </c>
      <c r="E6" s="5">
        <v>0</v>
      </c>
      <c r="F6" s="5">
        <v>39</v>
      </c>
    </row>
    <row r="7" spans="1:6" x14ac:dyDescent="0.25">
      <c r="A7" t="s">
        <v>16</v>
      </c>
      <c r="B7" t="s">
        <v>21</v>
      </c>
      <c r="C7" t="s">
        <v>22</v>
      </c>
      <c r="D7" s="5">
        <v>59</v>
      </c>
      <c r="E7" s="5">
        <v>0</v>
      </c>
      <c r="F7" s="5">
        <v>59</v>
      </c>
    </row>
    <row r="8" spans="1:6" x14ac:dyDescent="0.25">
      <c r="A8" t="s">
        <v>16</v>
      </c>
      <c r="B8" t="s">
        <v>17</v>
      </c>
      <c r="C8" t="s">
        <v>18</v>
      </c>
      <c r="D8" s="5">
        <v>59</v>
      </c>
      <c r="E8" s="5">
        <v>159.6</v>
      </c>
      <c r="F8" s="5">
        <v>218.6</v>
      </c>
    </row>
    <row r="9" spans="1:6" x14ac:dyDescent="0.25">
      <c r="A9" t="s">
        <v>16</v>
      </c>
      <c r="B9" t="s">
        <v>23</v>
      </c>
      <c r="C9" t="s">
        <v>24</v>
      </c>
      <c r="D9" s="5">
        <v>45</v>
      </c>
      <c r="E9" s="5">
        <v>0</v>
      </c>
      <c r="F9" s="5">
        <v>45</v>
      </c>
    </row>
    <row r="10" spans="1:6" x14ac:dyDescent="0.25">
      <c r="A10" t="s">
        <v>28</v>
      </c>
      <c r="D10" s="5">
        <v>202</v>
      </c>
      <c r="E10" s="5">
        <v>159.6</v>
      </c>
      <c r="F10" s="5">
        <v>361.6</v>
      </c>
    </row>
    <row r="11" spans="1:6" x14ac:dyDescent="0.25">
      <c r="D11" s="5"/>
      <c r="E11" s="5"/>
      <c r="F11" s="5"/>
    </row>
    <row r="12" spans="1:6" x14ac:dyDescent="0.25">
      <c r="A12" t="s">
        <v>11</v>
      </c>
      <c r="B12" t="s">
        <v>14</v>
      </c>
      <c r="C12" t="s">
        <v>15</v>
      </c>
      <c r="D12" s="5">
        <v>89</v>
      </c>
      <c r="E12" s="5">
        <v>0</v>
      </c>
      <c r="F12" s="5">
        <v>89</v>
      </c>
    </row>
    <row r="13" spans="1:6" x14ac:dyDescent="0.25">
      <c r="A13" t="s">
        <v>11</v>
      </c>
      <c r="B13" t="s">
        <v>12</v>
      </c>
      <c r="C13" t="s">
        <v>13</v>
      </c>
      <c r="D13" s="5">
        <v>55</v>
      </c>
      <c r="E13" s="5">
        <v>111.86</v>
      </c>
      <c r="F13" s="5">
        <v>166.86</v>
      </c>
    </row>
    <row r="14" spans="1:6" x14ac:dyDescent="0.25">
      <c r="A14" t="s">
        <v>29</v>
      </c>
      <c r="D14" s="5">
        <v>144</v>
      </c>
      <c r="E14" s="5">
        <v>111.86</v>
      </c>
      <c r="F14" s="5">
        <v>255.86</v>
      </c>
    </row>
    <row r="15" spans="1:6" x14ac:dyDescent="0.25">
      <c r="D15" s="5"/>
      <c r="E15" s="5"/>
      <c r="F15" s="5"/>
    </row>
    <row r="16" spans="1:6" x14ac:dyDescent="0.25">
      <c r="A16" t="s">
        <v>30</v>
      </c>
      <c r="B16" t="s">
        <v>31</v>
      </c>
      <c r="C16" t="s">
        <v>32</v>
      </c>
      <c r="D16" s="5">
        <v>50</v>
      </c>
      <c r="E16" s="5">
        <v>10</v>
      </c>
      <c r="F16" s="5">
        <v>60</v>
      </c>
    </row>
    <row r="17" spans="1:6" x14ac:dyDescent="0.25">
      <c r="A17" t="s">
        <v>33</v>
      </c>
      <c r="D17" s="5">
        <v>50</v>
      </c>
      <c r="E17" s="5">
        <v>10</v>
      </c>
      <c r="F17" s="5">
        <v>60</v>
      </c>
    </row>
    <row r="18" spans="1:6" x14ac:dyDescent="0.25">
      <c r="D18" s="5"/>
      <c r="E18" s="5"/>
      <c r="F18" s="5"/>
    </row>
    <row r="19" spans="1:6" x14ac:dyDescent="0.25">
      <c r="A19" t="s">
        <v>25</v>
      </c>
      <c r="D19" s="5">
        <v>573</v>
      </c>
      <c r="E19" s="5">
        <v>393.32</v>
      </c>
      <c r="F19" s="5">
        <v>966.32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01D15C8-0C14-4E1D-9815-90A4A11EE9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Entrée des données</vt:lpstr>
      <vt:lpstr>PowerQuery 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STAUB</dc:creator>
  <cp:lastModifiedBy>JB_</cp:lastModifiedBy>
  <dcterms:created xsi:type="dcterms:W3CDTF">2024-07-22T12:08:44Z</dcterms:created>
  <dcterms:modified xsi:type="dcterms:W3CDTF">2024-07-22T18:50:39Z</dcterms:modified>
</cp:coreProperties>
</file>