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1" documentId="8_{07ED5E85-787A-4451-A88A-05613BCE4BE6}" xr6:coauthVersionLast="47" xr6:coauthVersionMax="47" xr10:uidLastSave="{E471F496-D47D-470B-8A10-F2A30A53ABCC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definedNames>
    <definedName name="Segment_BASE_CADIS">#N/A</definedName>
    <definedName name="Segment_Expéditeur">#N/A</definedName>
  </definedNames>
  <calcPr calcId="191029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6" i="1" l="1"/>
  <c r="A16" i="1" a="1"/>
  <c r="A16" i="1" s="1"/>
  <c r="E14" i="1"/>
  <c r="D14" i="1"/>
  <c r="C14" i="1"/>
  <c r="A14" i="1"/>
  <c r="B14" i="1" s="1"/>
  <c r="E13" i="1"/>
  <c r="D13" i="1"/>
  <c r="C13" i="1"/>
  <c r="B13" i="1"/>
  <c r="A13" i="1"/>
  <c r="E12" i="1"/>
  <c r="D12" i="1"/>
  <c r="C12" i="1"/>
  <c r="A12" i="1"/>
  <c r="B12" i="1" s="1"/>
  <c r="E11" i="1"/>
  <c r="D11" i="1"/>
  <c r="C11" i="1"/>
  <c r="A11" i="1"/>
  <c r="B11" i="1" s="1"/>
  <c r="E10" i="1"/>
  <c r="D10" i="1"/>
  <c r="C10" i="1"/>
  <c r="B10" i="1"/>
  <c r="A10" i="1"/>
  <c r="E9" i="1"/>
  <c r="D9" i="1"/>
  <c r="C9" i="1"/>
  <c r="A9" i="1"/>
  <c r="B9" i="1" s="1"/>
  <c r="E8" i="1"/>
  <c r="D8" i="1"/>
  <c r="C8" i="1"/>
  <c r="A8" i="1"/>
  <c r="B8" i="1" s="1"/>
  <c r="E7" i="1"/>
  <c r="D7" i="1"/>
  <c r="C7" i="1"/>
  <c r="A7" i="1"/>
  <c r="B7" i="1" s="1"/>
  <c r="E6" i="1"/>
  <c r="D6" i="1"/>
  <c r="C6" i="1"/>
  <c r="B6" i="1"/>
  <c r="A6" i="1"/>
  <c r="E5" i="1"/>
  <c r="D5" i="1"/>
  <c r="C5" i="1"/>
  <c r="B5" i="1"/>
  <c r="A5" i="1"/>
  <c r="E4" i="1"/>
  <c r="D4" i="1"/>
  <c r="C4" i="1"/>
  <c r="A4" i="1"/>
  <c r="B4" i="1" s="1"/>
  <c r="E3" i="1"/>
  <c r="D3" i="1"/>
  <c r="C3" i="1"/>
  <c r="A3" i="1"/>
  <c r="B3" i="1" s="1"/>
  <c r="E2" i="1"/>
  <c r="D2" i="1"/>
  <c r="C2" i="1"/>
  <c r="B2" i="1"/>
  <c r="A2" i="1"/>
  <c r="A19" i="1"/>
  <c r="A18" i="1"/>
  <c r="A1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<sst xmlns="http://schemas.openxmlformats.org/spreadsheetml/2006/main" count="109" uniqueCount="51">
  <si>
    <t>ORI</t>
  </si>
  <si>
    <t>ORIGINE</t>
  </si>
  <si>
    <t>UM Masterpalettisé</t>
  </si>
  <si>
    <t>MasterPalettisable</t>
  </si>
  <si>
    <t>N°RT</t>
  </si>
  <si>
    <t>BASE CADIS</t>
  </si>
  <si>
    <t>Date d'exécution</t>
  </si>
  <si>
    <t>N° d'expédition</t>
  </si>
  <si>
    <t>N° d'expédition global</t>
  </si>
  <si>
    <t>Type de transport</t>
  </si>
  <si>
    <t>Véh. Tournée</t>
  </si>
  <si>
    <t>Nombre d'UM</t>
  </si>
  <si>
    <t>UM de la palette master</t>
  </si>
  <si>
    <t>Palette master</t>
  </si>
  <si>
    <t>Palette master2</t>
  </si>
  <si>
    <t>N° de client</t>
  </si>
  <si>
    <t>Expéditeur</t>
  </si>
  <si>
    <t>Ville (expéditeur)</t>
  </si>
  <si>
    <t>Code postal (expéditeur)</t>
  </si>
  <si>
    <t>Emplacements de palettes</t>
  </si>
  <si>
    <t>MOUSSY</t>
  </si>
  <si>
    <t>FR000000032092702</t>
  </si>
  <si>
    <t>Traction</t>
  </si>
  <si>
    <t>2MOU00003066ANG</t>
  </si>
  <si>
    <t>JACQUES</t>
  </si>
  <si>
    <t>BELGIQUE</t>
  </si>
  <si>
    <t>FR000000032092677</t>
  </si>
  <si>
    <t>FR000000032092668</t>
  </si>
  <si>
    <t>FR000000032092664</t>
  </si>
  <si>
    <t>FR000000032092651</t>
  </si>
  <si>
    <t>BOSS</t>
  </si>
  <si>
    <t>FR000000032092648</t>
  </si>
  <si>
    <t>FR000000032092634</t>
  </si>
  <si>
    <t>DESSANGES</t>
  </si>
  <si>
    <t>FR000000032092616</t>
  </si>
  <si>
    <t>FR000000032092611</t>
  </si>
  <si>
    <t>HUGO</t>
  </si>
  <si>
    <t>FR000000032092604</t>
  </si>
  <si>
    <t>FR000000032092588</t>
  </si>
  <si>
    <t>FR000000032092553</t>
  </si>
  <si>
    <t>FR000000032092524</t>
  </si>
  <si>
    <t>CLIENTS</t>
  </si>
  <si>
    <t>Colis Master palettisable</t>
  </si>
  <si>
    <t>Colis Master palettisé</t>
  </si>
  <si>
    <t>% de Master Palettisation.</t>
  </si>
  <si>
    <t>LYON</t>
  </si>
  <si>
    <t>SARAN</t>
  </si>
  <si>
    <t>Somme de MasterPalettisable</t>
  </si>
  <si>
    <t>Étiquettes de lignes</t>
  </si>
  <si>
    <t>Total général</t>
  </si>
  <si>
    <t>Somme de UM Masterpalettisé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</si>
</sst>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0">
    <dxf>
      <numFmt numFmtId="1" formatCode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85725</xdr:colOff>
      <xdr:row>6</xdr:row>
      <xdr:rowOff>95250</xdr:rowOff>
    </xdr:from>
    <xdr:to>
      <xdr:col>14</xdr:col>
      <xdr:colOff>390525</xdr:colOff>
      <xdr:row>19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BASE CADIS 1">
              <a:extLst>
                <a:ext uri="{FF2B5EF4-FFF2-40B4-BE49-F238E27FC236}">
                  <a16:creationId xmlns:a16="http://schemas.microsoft.com/office/drawing/2014/main" id="{34F891CC-5DBB-402A-8006-DEEE89E0D9D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SE CADIS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44675" y="1428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495300</xdr:colOff>
      <xdr:row>6</xdr:row>
      <xdr:rowOff>95250</xdr:rowOff>
    </xdr:from>
    <xdr:to>
      <xdr:col>12</xdr:col>
      <xdr:colOff>38100</xdr:colOff>
      <xdr:row>19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xpéditeur 1">
              <a:extLst>
                <a:ext uri="{FF2B5EF4-FFF2-40B4-BE49-F238E27FC236}">
                  <a16:creationId xmlns:a16="http://schemas.microsoft.com/office/drawing/2014/main" id="{58F73866-7775-407D-ADE5-907F10DE6C9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xpéditeu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668250" y="1428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closse\Desktop\EXEMPLE%2014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 ANALYSE"/>
      <sheetName val="Taux ColMaPa"/>
      <sheetName val="TCD"/>
    </sheetNames>
    <sheetDataSet>
      <sheetData sheetId="0"/>
      <sheetData sheetId="1"/>
      <sheetData sheetId="2">
        <row r="1">
          <cell r="A1" t="str">
            <v>2ORE</v>
          </cell>
          <cell r="B1" t="str">
            <v>SARAN</v>
          </cell>
        </row>
        <row r="2">
          <cell r="A2" t="str">
            <v>2MOU</v>
          </cell>
          <cell r="B2" t="str">
            <v>MOUSSY</v>
          </cell>
        </row>
        <row r="3">
          <cell r="A3" t="str">
            <v>2LYS</v>
          </cell>
          <cell r="B3" t="str">
            <v>JONAGE</v>
          </cell>
        </row>
        <row r="5">
          <cell r="A5" t="str">
            <v>2BOD</v>
          </cell>
          <cell r="B5" t="str">
            <v>ST LOUBES</v>
          </cell>
        </row>
        <row r="6">
          <cell r="A6" t="str">
            <v>2ANG</v>
          </cell>
          <cell r="B6" t="str">
            <v>ANGERS</v>
          </cell>
        </row>
        <row r="21">
          <cell r="A21" t="str">
            <v>TCD CLIENT LYON</v>
          </cell>
        </row>
        <row r="22">
          <cell r="A22" t="str">
            <v>JONAGE</v>
          </cell>
          <cell r="B22">
            <v>0</v>
          </cell>
        </row>
        <row r="23">
          <cell r="B23">
            <v>0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>
            <v>0</v>
          </cell>
        </row>
        <row r="28">
          <cell r="B28">
            <v>0</v>
          </cell>
        </row>
        <row r="29">
          <cell r="B29">
            <v>0</v>
          </cell>
        </row>
        <row r="30">
          <cell r="B30">
            <v>0</v>
          </cell>
        </row>
        <row r="31">
          <cell r="B31">
            <v>0</v>
          </cell>
        </row>
        <row r="32">
          <cell r="B32">
            <v>0</v>
          </cell>
        </row>
        <row r="33">
          <cell r="B33">
            <v>0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>
            <v>0</v>
          </cell>
        </row>
        <row r="37">
          <cell r="B37">
            <v>0</v>
          </cell>
        </row>
        <row r="38">
          <cell r="B38">
            <v>0</v>
          </cell>
        </row>
        <row r="39">
          <cell r="B39">
            <v>0</v>
          </cell>
        </row>
        <row r="40">
          <cell r="B40">
            <v>0</v>
          </cell>
        </row>
        <row r="41">
          <cell r="B41">
            <v>0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B51">
            <v>0</v>
          </cell>
        </row>
        <row r="52">
          <cell r="B52">
            <v>0</v>
          </cell>
        </row>
        <row r="53">
          <cell r="B53">
            <v>0</v>
          </cell>
        </row>
        <row r="54">
          <cell r="B54">
            <v>0</v>
          </cell>
        </row>
        <row r="55">
          <cell r="B55">
            <v>0</v>
          </cell>
        </row>
        <row r="56">
          <cell r="B56">
            <v>0</v>
          </cell>
        </row>
        <row r="57">
          <cell r="B57">
            <v>0</v>
          </cell>
        </row>
        <row r="58">
          <cell r="B58">
            <v>0</v>
          </cell>
        </row>
        <row r="59">
          <cell r="B59">
            <v>0</v>
          </cell>
        </row>
        <row r="60">
          <cell r="B60">
            <v>0</v>
          </cell>
        </row>
        <row r="61">
          <cell r="B61">
            <v>0</v>
          </cell>
        </row>
        <row r="62">
          <cell r="B62">
            <v>0</v>
          </cell>
        </row>
        <row r="63">
          <cell r="B63">
            <v>0</v>
          </cell>
        </row>
        <row r="64">
          <cell r="B64">
            <v>0</v>
          </cell>
        </row>
        <row r="65">
          <cell r="B65">
            <v>0</v>
          </cell>
        </row>
        <row r="66">
          <cell r="B66">
            <v>0</v>
          </cell>
        </row>
        <row r="67">
          <cell r="B67">
            <v>0</v>
          </cell>
        </row>
        <row r="68">
          <cell r="B68">
            <v>0</v>
          </cell>
        </row>
        <row r="69">
          <cell r="B69">
            <v>0</v>
          </cell>
        </row>
        <row r="70">
          <cell r="B70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634.458104745368" createdVersion="7" refreshedVersion="7" minRefreshableVersion="3" recordCount="13" xr:uid="{26BB716A-93F4-4189-87B5-CD9602F98B75}">
  <cacheSource type="worksheet">
    <worksheetSource name="TauxMapaLY"/>
  </cacheSource>
  <cacheFields count="20">
    <cacheField name="ORI" numFmtId="0">
      <sharedItems/>
    </cacheField>
    <cacheField name="ORIGINE" numFmtId="0">
      <sharedItems/>
    </cacheField>
    <cacheField name="UM Masterpalettisé" numFmtId="0">
      <sharedItems containsSemiMixedTypes="0" containsString="0" containsNumber="1" containsInteger="1" minValue="1" maxValue="1"/>
    </cacheField>
    <cacheField name="MasterPalettisable" numFmtId="0">
      <sharedItems containsSemiMixedTypes="0" containsString="0" containsNumber="1" containsInteger="1" minValue="1" maxValue="1"/>
    </cacheField>
    <cacheField name="N°RT" numFmtId="0">
      <sharedItems/>
    </cacheField>
    <cacheField name="BASE CADIS" numFmtId="0">
      <sharedItems count="3">
        <s v="MOUSSY"/>
        <s v="SARAN"/>
        <s v="LYON"/>
      </sharedItems>
    </cacheField>
    <cacheField name="Date d'exécution" numFmtId="14">
      <sharedItems containsSemiMixedTypes="0" containsNonDate="0" containsDate="1" containsString="0" minDate="2022-03-09T00:00:00" maxDate="2022-03-10T00:00:00"/>
    </cacheField>
    <cacheField name="N° d'expédition" numFmtId="1">
      <sharedItems containsSemiMixedTypes="0" containsString="0" containsNumber="1" containsInteger="1" minValue="474580011703" maxValue="474580011931"/>
    </cacheField>
    <cacheField name="N° d'expédition global" numFmtId="0">
      <sharedItems/>
    </cacheField>
    <cacheField name="Type de transport" numFmtId="0">
      <sharedItems/>
    </cacheField>
    <cacheField name="Véh. Tournée" numFmtId="0">
      <sharedItems containsNonDate="0" containsString="0" containsBlank="1"/>
    </cacheField>
    <cacheField name="Nombre d'UM" numFmtId="0">
      <sharedItems containsSemiMixedTypes="0" containsString="0" containsNumber="1" containsInteger="1" minValue="1" maxValue="1"/>
    </cacheField>
    <cacheField name="UM de la palette master" numFmtId="0">
      <sharedItems containsSemiMixedTypes="0" containsString="0" containsNumber="1" containsInteger="1" minValue="1" maxValue="1"/>
    </cacheField>
    <cacheField name="Palette master" numFmtId="0">
      <sharedItems containsSemiMixedTypes="0" containsString="0" containsNumber="1" containsInteger="1" minValue="1" maxValue="1"/>
    </cacheField>
    <cacheField name="Palette master2" numFmtId="0">
      <sharedItems/>
    </cacheField>
    <cacheField name="N° de client" numFmtId="0">
      <sharedItems containsSemiMixedTypes="0" containsString="0" containsNumber="1" containsInteger="1" minValue="4745" maxValue="4745"/>
    </cacheField>
    <cacheField name="Expéditeur" numFmtId="0">
      <sharedItems count="4">
        <s v="JACQUES"/>
        <s v="BOSS"/>
        <s v="DESSANGES"/>
        <s v="HUGO"/>
      </sharedItems>
    </cacheField>
    <cacheField name="Ville (expéditeur)" numFmtId="0">
      <sharedItems/>
    </cacheField>
    <cacheField name="Code postal (expéditeur)" numFmtId="0">
      <sharedItems containsSemiMixedTypes="0" containsString="0" containsNumber="1" containsInteger="1" minValue="99010" maxValue="99010"/>
    </cacheField>
    <cacheField name="Emplacements de palett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75134538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s v="2MOU"/>
    <s v="MOUSSY"/>
    <n v="1"/>
    <n v="1"/>
    <s v="80011931"/>
    <x v="0"/>
    <d v="2022-03-09T00:00:00"/>
    <n v="474580011931"/>
    <s v="FR000000032092702"/>
    <s v="Traction"/>
    <m/>
    <n v="1"/>
    <n v="1"/>
    <n v="1"/>
    <s v="2MOU00003066ANG"/>
    <n v="4745"/>
    <x v="0"/>
    <s v="BELGIQUE"/>
    <n v="99010"/>
    <m/>
  </r>
  <r>
    <s v="2MOU"/>
    <s v="MOUSSY"/>
    <n v="1"/>
    <n v="1"/>
    <s v="80011905"/>
    <x v="0"/>
    <d v="2022-03-09T00:00:00"/>
    <n v="474580011905"/>
    <s v="FR000000032092677"/>
    <s v="Traction"/>
    <m/>
    <n v="1"/>
    <n v="1"/>
    <n v="1"/>
    <s v="2MOU00003066ANG"/>
    <n v="4745"/>
    <x v="0"/>
    <s v="BELGIQUE"/>
    <n v="99010"/>
    <m/>
  </r>
  <r>
    <s v="2MOU"/>
    <s v="MOUSSY"/>
    <n v="1"/>
    <n v="1"/>
    <s v="80011896"/>
    <x v="0"/>
    <d v="2022-03-09T00:00:00"/>
    <n v="474580011896"/>
    <s v="FR000000032092668"/>
    <s v="Traction"/>
    <m/>
    <n v="1"/>
    <n v="1"/>
    <n v="1"/>
    <s v="2MOU00003066ANG"/>
    <n v="4745"/>
    <x v="0"/>
    <s v="BELGIQUE"/>
    <n v="99010"/>
    <m/>
  </r>
  <r>
    <s v="2MOU"/>
    <s v="MOUSSY"/>
    <n v="1"/>
    <n v="1"/>
    <s v="80011892"/>
    <x v="1"/>
    <d v="2022-03-09T00:00:00"/>
    <n v="474580011892"/>
    <s v="FR000000032092664"/>
    <s v="Traction"/>
    <m/>
    <n v="1"/>
    <n v="1"/>
    <n v="1"/>
    <s v="2MOU00003066ANG"/>
    <n v="4745"/>
    <x v="0"/>
    <s v="BELGIQUE"/>
    <n v="99010"/>
    <m/>
  </r>
  <r>
    <s v="2MOU"/>
    <s v="MOUSSY"/>
    <n v="1"/>
    <n v="1"/>
    <s v="80011876"/>
    <x v="1"/>
    <d v="2022-03-09T00:00:00"/>
    <n v="474580011876"/>
    <s v="FR000000032092651"/>
    <s v="Traction"/>
    <m/>
    <n v="1"/>
    <n v="1"/>
    <n v="1"/>
    <s v="2MOU00003066ANG"/>
    <n v="4745"/>
    <x v="1"/>
    <s v="BELGIQUE"/>
    <n v="99010"/>
    <m/>
  </r>
  <r>
    <s v="2MOU"/>
    <s v="MOUSSY"/>
    <n v="1"/>
    <n v="1"/>
    <s v="80011871"/>
    <x v="0"/>
    <d v="2022-03-09T00:00:00"/>
    <n v="474580011871"/>
    <s v="FR000000032092648"/>
    <s v="Traction"/>
    <m/>
    <n v="1"/>
    <n v="1"/>
    <n v="1"/>
    <s v="2MOU00003066ANG"/>
    <n v="4745"/>
    <x v="1"/>
    <s v="BELGIQUE"/>
    <n v="99010"/>
    <m/>
  </r>
  <r>
    <s v="2MOU"/>
    <s v="MOUSSY"/>
    <n v="1"/>
    <n v="1"/>
    <s v="80011840"/>
    <x v="2"/>
    <d v="2022-03-09T00:00:00"/>
    <n v="474580011840"/>
    <s v="FR000000032092634"/>
    <s v="Traction"/>
    <m/>
    <n v="1"/>
    <n v="1"/>
    <n v="1"/>
    <s v="2MOU00003066ANG"/>
    <n v="4745"/>
    <x v="2"/>
    <s v="BELGIQUE"/>
    <n v="99010"/>
    <m/>
  </r>
  <r>
    <s v="2MOU"/>
    <s v="MOUSSY"/>
    <n v="1"/>
    <n v="1"/>
    <s v="80011822"/>
    <x v="2"/>
    <d v="2022-03-09T00:00:00"/>
    <n v="474580011822"/>
    <s v="FR000000032092616"/>
    <s v="Traction"/>
    <m/>
    <n v="1"/>
    <n v="1"/>
    <n v="1"/>
    <s v="2MOU00003066ANG"/>
    <n v="4745"/>
    <x v="2"/>
    <s v="BELGIQUE"/>
    <n v="99010"/>
    <m/>
  </r>
  <r>
    <s v="2MOU"/>
    <s v="MOUSSY"/>
    <n v="1"/>
    <n v="1"/>
    <s v="80011817"/>
    <x v="2"/>
    <d v="2022-03-09T00:00:00"/>
    <n v="474580011817"/>
    <s v="FR000000032092611"/>
    <s v="Traction"/>
    <m/>
    <n v="1"/>
    <n v="1"/>
    <n v="1"/>
    <s v="2MOU00003066ANG"/>
    <n v="4745"/>
    <x v="3"/>
    <s v="BELGIQUE"/>
    <n v="99010"/>
    <m/>
  </r>
  <r>
    <s v="2MOU"/>
    <s v="MOUSSY"/>
    <n v="1"/>
    <n v="1"/>
    <s v="80011810"/>
    <x v="2"/>
    <d v="2022-03-09T00:00:00"/>
    <n v="474580011810"/>
    <s v="FR000000032092604"/>
    <s v="Traction"/>
    <m/>
    <n v="1"/>
    <n v="1"/>
    <n v="1"/>
    <s v="2MOU00003066ANG"/>
    <n v="4745"/>
    <x v="3"/>
    <s v="BELGIQUE"/>
    <n v="99010"/>
    <m/>
  </r>
  <r>
    <s v="2MOU"/>
    <s v="MOUSSY"/>
    <n v="1"/>
    <n v="1"/>
    <s v="80011794"/>
    <x v="2"/>
    <d v="2022-03-09T00:00:00"/>
    <n v="474580011794"/>
    <s v="FR000000032092588"/>
    <s v="Traction"/>
    <m/>
    <n v="1"/>
    <n v="1"/>
    <n v="1"/>
    <s v="2MOU00003066ANG"/>
    <n v="4745"/>
    <x v="3"/>
    <s v="BELGIQUE"/>
    <n v="99010"/>
    <m/>
  </r>
  <r>
    <s v="2MOU"/>
    <s v="MOUSSY"/>
    <n v="1"/>
    <n v="1"/>
    <s v="80011759"/>
    <x v="2"/>
    <d v="2022-03-09T00:00:00"/>
    <n v="474580011759"/>
    <s v="FR000000032092553"/>
    <s v="Traction"/>
    <m/>
    <n v="1"/>
    <n v="1"/>
    <n v="1"/>
    <s v="2MOU00003066ANG"/>
    <n v="4745"/>
    <x v="3"/>
    <s v="BELGIQUE"/>
    <n v="99010"/>
    <m/>
  </r>
  <r>
    <s v="2MOU"/>
    <s v="MOUSSY"/>
    <n v="1"/>
    <n v="1"/>
    <s v="80011703"/>
    <x v="2"/>
    <d v="2022-03-09T00:00:00"/>
    <n v="474580011703"/>
    <s v="FR000000032092524"/>
    <s v="Traction"/>
    <m/>
    <n v="1"/>
    <n v="1"/>
    <n v="1"/>
    <s v="2MOU00003066ANG"/>
    <n v="4745"/>
    <x v="3"/>
    <s v="BELGIQUE"/>
    <n v="990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D10DED-7DF2-49AF-9090-EA5F6D4AF73A}" name="Tableau croisé dynamique2" cacheId="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G1:I4" firstHeaderRow="0" firstDataRow="1" firstDataCol="1"/>
  <pivotFields count="20">
    <pivotField showAll="0"/>
    <pivotField showAll="0"/>
    <pivotField dataField="1" showAll="0"/>
    <pivotField dataField="1" showAll="0"/>
    <pivotField showAll="0"/>
    <pivotField axis="axisRow" showAll="0">
      <items count="4">
        <item h="1" x="2"/>
        <item x="0"/>
        <item h="1" x="1"/>
        <item t="default"/>
      </items>
    </pivotField>
    <pivotField numFmtId="14"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5">
        <item h="1" x="1"/>
        <item h="1" x="2"/>
        <item h="1" x="3"/>
        <item x="0"/>
        <item t="default"/>
      </items>
    </pivotField>
    <pivotField showAll="0"/>
    <pivotField showAll="0"/>
    <pivotField showAll="0"/>
  </pivotFields>
  <rowFields count="2">
    <field x="16"/>
    <field x="5"/>
  </rowFields>
  <rowItems count="3">
    <i>
      <x v="3"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asterPalettisable" fld="3" baseField="0" baseItem="0"/>
    <dataField name="Somme de UM Masterpalettis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ASE_CADIS" xr10:uid="{021FCB92-B438-4B29-99EB-5808E2C501A3}" sourceName="BASE CADIS">
  <pivotTables>
    <pivotTable tabId="2" name="Tableau croisé dynamique2"/>
  </pivotTables>
  <data>
    <tabular pivotCacheId="751345382">
      <items count="3">
        <i x="0" s="1"/>
        <i x="1"/>
        <i x="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xpéditeur" xr10:uid="{095B3B3D-F90D-46F6-BDD7-0A5EC5F3CB2B}" sourceName="Expéditeur">
  <pivotTables>
    <pivotTable tabId="2" name="Tableau croisé dynamique2"/>
  </pivotTables>
  <data>
    <tabular pivotCacheId="751345382">
      <items count="4">
        <i x="1"/>
        <i x="0" s="1"/>
        <i x="2" nd="1"/>
        <i x="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ASE CADIS 1" xr10:uid="{F5CC4750-6E09-4B43-84BF-E23137F9C8E8}" cache="Segment_BASE_CADIS" caption="BASE CADIS" rowHeight="241300"/>
  <slicer name="Expéditeur 1" xr10:uid="{362550E0-0158-4DB9-9993-8FC81CB009F8}" cache="Segment_Expéditeur" caption="Expéditeu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2A80D6-D03A-4E0D-AEBB-79A67EF8DCB2}" name="TauxMapaLY" displayName="TauxMapaLY" ref="A1:T14" totalsRowShown="0">
  <autoFilter ref="A1:T14" xr:uid="{142A80D6-D03A-4E0D-AEBB-79A67EF8DCB2}"/>
  <sortState xmlns:xlrd2="http://schemas.microsoft.com/office/spreadsheetml/2017/richdata2" ref="A2:T14">
    <sortCondition descending="1" ref="A1:A14"/>
  </sortState>
  <tableColumns count="20">
    <tableColumn id="20" xr3:uid="{3C618A6B-9039-4DF8-A112-9F7FC897F687}" name="ORI" dataDxfId="7">
      <calculatedColumnFormula>IF(ISBLANK(TauxMapaLY[[#This Row],[N° d''expédition]]),"",LEFT(TauxMapaLY[[#This Row],[Palette master2]],4))</calculatedColumnFormula>
    </tableColumn>
    <tableColumn id="21" xr3:uid="{64039A0C-A8AD-4B58-B08D-FB3C93BF5BD6}" name="ORIGINE" dataDxfId="6">
      <calculatedColumnFormula>IFERROR(VLOOKUP(TauxMapaLY[[#This Row],[ORI]],[1]TCD!A:B,2,0),"")</calculatedColumnFormula>
    </tableColumn>
    <tableColumn id="22" xr3:uid="{D4EFBF92-520E-42D5-A317-6B9EE55A176E}" name="UM Masterpalettisé" dataDxfId="5">
      <calculatedColumnFormula>IF(ISBLANK(TauxMapaLY[[#This Row],[N° d''expédition]]),"",IF(TauxMapaLY[[#This Row],[Palette master]]=1,TauxMapaLY[[#This Row],[UM de la palette master]],""))</calculatedColumnFormula>
    </tableColumn>
    <tableColumn id="1" xr3:uid="{6E46F970-D9D1-4810-B770-60887C084127}" name="MasterPalettisable" dataDxfId="4">
      <calculatedColumnFormula>IF(TauxMapaLY[[#This Row],[Nombre d''UM]]=0,0,IF(TauxMapaLY[[#This Row],[Nombre d''UM]]&lt;&gt;0,TauxMapaLY[[#This Row],[Nombre d''UM]]-TauxMapaLY[[#This Row],[Emplacements de palettes]]))</calculatedColumnFormula>
    </tableColumn>
    <tableColumn id="2" xr3:uid="{DDDC6BC3-20FF-4144-89D1-E558042BC4E0}" name="N°RT" dataDxfId="3">
      <calculatedColumnFormula>RIGHT(H2,8)</calculatedColumnFormula>
    </tableColumn>
    <tableColumn id="27" xr3:uid="{BD02ABC1-7985-4167-A710-4A5253E6DFFD}" name="BASE CADIS" dataDxfId="2"/>
    <tableColumn id="26" xr3:uid="{D196FADC-B3C5-4187-9B6C-6DE6068A54EF}" name="Date d'exécution" dataDxfId="1"/>
    <tableColumn id="3" xr3:uid="{64B780F2-83ED-4736-9B6A-35E064AD6FF1}" name="N° d'expédition" dataDxfId="0"/>
    <tableColumn id="4" xr3:uid="{E19DBE38-7282-48E7-A880-3451BB9B7569}" name="N° d'expédition global"/>
    <tableColumn id="5" xr3:uid="{D679721A-B4DE-4205-9E22-4AEB444A0F9E}" name="Type de transport"/>
    <tableColumn id="6" xr3:uid="{75ADA7EA-86AC-4E3F-ADF1-CF68FC8F9298}" name="Véh. Tournée"/>
    <tableColumn id="7" xr3:uid="{D41A2A09-1562-43B1-B23B-79439C0255EC}" name="Nombre d'UM"/>
    <tableColumn id="8" xr3:uid="{3E4D095E-9E05-4FF9-88C3-9ACDDBA447E9}" name="UM de la palette master"/>
    <tableColumn id="9" xr3:uid="{F570D4E1-F721-4910-9047-4F16394465A9}" name="Palette master"/>
    <tableColumn id="10" xr3:uid="{AF17A72B-11AB-4FB5-A6E7-2D63A8EE05C3}" name="Palette master2"/>
    <tableColumn id="11" xr3:uid="{7FF6FE62-AFA7-433F-B2DF-7917494E8055}" name="N° de client"/>
    <tableColumn id="12" xr3:uid="{7A0E52CA-F999-44F6-B6D6-A0AA2C17F8CF}" name="Expéditeur"/>
    <tableColumn id="13" xr3:uid="{0C1BA261-D87A-4C51-B4AA-C62A92AD1F8A}" name="Ville (expéditeur)"/>
    <tableColumn id="14" xr3:uid="{181433A8-1D97-41BB-BE30-FA0FF6CE73EE}" name="Code postal (expéditeur)"/>
    <tableColumn id="15" xr3:uid="{7CDEA60E-929D-427A-9CFE-A02B3D6A916E}" name="Emplacements de palet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workbookViewId="0">
      <selection activeCell="H27" sqref="H27"/>
    </sheetView>
  </sheetViews>
  <sheetFormatPr baseColWidth="10" defaultColWidth="9.140625" defaultRowHeight="15" x14ac:dyDescent="0.25"/>
  <cols>
    <col min="1" max="1" width="14" customWidth="1"/>
    <col min="6" max="6" width="21" bestFit="1" customWidth="1"/>
    <col min="7" max="7" width="23.7109375" customWidth="1"/>
    <col min="8" max="8" width="29.140625" bestFit="1" customWidth="1"/>
  </cols>
  <sheetData>
    <row r="1" spans="1:20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</row>
    <row r="2" spans="1:20" x14ac:dyDescent="0.25">
      <c r="A2" t="str">
        <f>IF(ISBLANK(TauxMapaLY[[#This Row],[N° d''expédition]]),"",LEFT(TauxMapaLY[[#This Row],[Palette master2]],4))</f>
        <v>2MOU</v>
      </c>
      <c r="B2" t="str">
        <f>IFERROR(VLOOKUP(TauxMapaLY[[#This Row],[ORI]],[1]TCD!A:B,2,0),"")</f>
        <v>MOUSSY</v>
      </c>
      <c r="C2" s="6">
        <f>IF(ISBLANK(TauxMapaLY[[#This Row],[N° d''expédition]]),"",IF(TauxMapaLY[[#This Row],[Palette master]]=1,TauxMapaLY[[#This Row],[UM de la palette master]],""))</f>
        <v>1</v>
      </c>
      <c r="D2">
        <f>IF(TauxMapaLY[[#This Row],[Nombre d''UM]]=0,0,IF(TauxMapaLY[[#This Row],[Nombre d''UM]]&lt;&gt;0,TauxMapaLY[[#This Row],[Nombre d''UM]]-TauxMapaLY[[#This Row],[Emplacements de palettes]]))</f>
        <v>1</v>
      </c>
      <c r="E2" s="6" t="str">
        <f t="shared" ref="E2:E14" si="0">RIGHT(H2,8)</f>
        <v>80011931</v>
      </c>
      <c r="F2" s="6" t="s">
        <v>20</v>
      </c>
      <c r="G2" s="4">
        <v>44629</v>
      </c>
      <c r="H2" s="5">
        <v>474580011931</v>
      </c>
      <c r="I2" t="s">
        <v>21</v>
      </c>
      <c r="J2" t="s">
        <v>22</v>
      </c>
      <c r="L2">
        <v>1</v>
      </c>
      <c r="M2">
        <v>1</v>
      </c>
      <c r="N2">
        <v>1</v>
      </c>
      <c r="O2" t="s">
        <v>23</v>
      </c>
      <c r="P2">
        <v>4745</v>
      </c>
      <c r="Q2" t="s">
        <v>24</v>
      </c>
      <c r="R2" t="s">
        <v>25</v>
      </c>
      <c r="S2">
        <v>99010</v>
      </c>
    </row>
    <row r="3" spans="1:20" x14ac:dyDescent="0.25">
      <c r="A3" t="str">
        <f>IF(ISBLANK(TauxMapaLY[[#This Row],[N° d''expédition]]),"",LEFT(TauxMapaLY[[#This Row],[Palette master2]],4))</f>
        <v>2MOU</v>
      </c>
      <c r="B3" t="str">
        <f>IFERROR(VLOOKUP(TauxMapaLY[[#This Row],[ORI]],[1]TCD!A:B,2,0),"")</f>
        <v>MOUSSY</v>
      </c>
      <c r="C3" s="6">
        <f>IF(ISBLANK(TauxMapaLY[[#This Row],[N° d''expédition]]),"",IF(TauxMapaLY[[#This Row],[Palette master]]=1,TauxMapaLY[[#This Row],[UM de la palette master]],""))</f>
        <v>1</v>
      </c>
      <c r="D3">
        <f>IF(TauxMapaLY[[#This Row],[Nombre d''UM]]=0,0,IF(TauxMapaLY[[#This Row],[Nombre d''UM]]&lt;&gt;0,TauxMapaLY[[#This Row],[Nombre d''UM]]-TauxMapaLY[[#This Row],[Emplacements de palettes]]))</f>
        <v>1</v>
      </c>
      <c r="E3" s="6" t="str">
        <f t="shared" si="0"/>
        <v>80011905</v>
      </c>
      <c r="F3" s="6" t="s">
        <v>20</v>
      </c>
      <c r="G3" s="4">
        <v>44629</v>
      </c>
      <c r="H3" s="5">
        <v>474580011905</v>
      </c>
      <c r="I3" t="s">
        <v>26</v>
      </c>
      <c r="J3" t="s">
        <v>22</v>
      </c>
      <c r="L3">
        <v>1</v>
      </c>
      <c r="M3">
        <v>1</v>
      </c>
      <c r="N3">
        <v>1</v>
      </c>
      <c r="O3" t="s">
        <v>23</v>
      </c>
      <c r="P3">
        <v>4745</v>
      </c>
      <c r="Q3" t="s">
        <v>24</v>
      </c>
      <c r="R3" t="s">
        <v>25</v>
      </c>
      <c r="S3">
        <v>99010</v>
      </c>
    </row>
    <row r="4" spans="1:20" x14ac:dyDescent="0.25">
      <c r="A4" t="str">
        <f>IF(ISBLANK(TauxMapaLY[[#This Row],[N° d''expédition]]),"",LEFT(TauxMapaLY[[#This Row],[Palette master2]],4))</f>
        <v>2MOU</v>
      </c>
      <c r="B4" t="str">
        <f>IFERROR(VLOOKUP(TauxMapaLY[[#This Row],[ORI]],[1]TCD!A:B,2,0),"")</f>
        <v>MOUSSY</v>
      </c>
      <c r="C4" s="6">
        <f>IF(ISBLANK(TauxMapaLY[[#This Row],[N° d''expédition]]),"",IF(TauxMapaLY[[#This Row],[Palette master]]=1,TauxMapaLY[[#This Row],[UM de la palette master]],""))</f>
        <v>1</v>
      </c>
      <c r="D4">
        <f>IF(TauxMapaLY[[#This Row],[Nombre d''UM]]=0,0,IF(TauxMapaLY[[#This Row],[Nombre d''UM]]&lt;&gt;0,TauxMapaLY[[#This Row],[Nombre d''UM]]-TauxMapaLY[[#This Row],[Emplacements de palettes]]))</f>
        <v>1</v>
      </c>
      <c r="E4" s="6" t="str">
        <f t="shared" si="0"/>
        <v>80011896</v>
      </c>
      <c r="F4" s="6" t="s">
        <v>20</v>
      </c>
      <c r="G4" s="4">
        <v>44629</v>
      </c>
      <c r="H4" s="5">
        <v>474580011896</v>
      </c>
      <c r="I4" t="s">
        <v>27</v>
      </c>
      <c r="J4" t="s">
        <v>22</v>
      </c>
      <c r="L4">
        <v>1</v>
      </c>
      <c r="M4">
        <v>1</v>
      </c>
      <c r="N4">
        <v>1</v>
      </c>
      <c r="O4" t="s">
        <v>23</v>
      </c>
      <c r="P4">
        <v>4745</v>
      </c>
      <c r="Q4" t="s">
        <v>24</v>
      </c>
      <c r="R4" t="s">
        <v>25</v>
      </c>
      <c r="S4">
        <v>99010</v>
      </c>
    </row>
    <row r="5" spans="1:20" x14ac:dyDescent="0.25">
      <c r="A5" t="str">
        <f>IF(ISBLANK(TauxMapaLY[[#This Row],[N° d''expédition]]),"",LEFT(TauxMapaLY[[#This Row],[Palette master2]],4))</f>
        <v>2MOU</v>
      </c>
      <c r="B5" t="str">
        <f>IFERROR(VLOOKUP(TauxMapaLY[[#This Row],[ORI]],[1]TCD!A:B,2,0),"")</f>
        <v>MOUSSY</v>
      </c>
      <c r="C5" s="6">
        <f>IF(ISBLANK(TauxMapaLY[[#This Row],[N° d''expédition]]),"",IF(TauxMapaLY[[#This Row],[Palette master]]=1,TauxMapaLY[[#This Row],[UM de la palette master]],""))</f>
        <v>1</v>
      </c>
      <c r="D5">
        <f>IF(TauxMapaLY[[#This Row],[Nombre d''UM]]=0,0,IF(TauxMapaLY[[#This Row],[Nombre d''UM]]&lt;&gt;0,TauxMapaLY[[#This Row],[Nombre d''UM]]-TauxMapaLY[[#This Row],[Emplacements de palettes]]))</f>
        <v>1</v>
      </c>
      <c r="E5" s="6" t="str">
        <f t="shared" si="0"/>
        <v>80011892</v>
      </c>
      <c r="F5" s="6" t="s">
        <v>46</v>
      </c>
      <c r="G5" s="4">
        <v>44629</v>
      </c>
      <c r="H5" s="5">
        <v>474580011892</v>
      </c>
      <c r="I5" t="s">
        <v>28</v>
      </c>
      <c r="J5" t="s">
        <v>22</v>
      </c>
      <c r="L5">
        <v>1</v>
      </c>
      <c r="M5">
        <v>1</v>
      </c>
      <c r="N5">
        <v>1</v>
      </c>
      <c r="O5" t="s">
        <v>23</v>
      </c>
      <c r="P5">
        <v>4745</v>
      </c>
      <c r="Q5" t="s">
        <v>24</v>
      </c>
      <c r="R5" t="s">
        <v>25</v>
      </c>
      <c r="S5">
        <v>99010</v>
      </c>
    </row>
    <row r="6" spans="1:20" x14ac:dyDescent="0.25">
      <c r="A6" t="str">
        <f>IF(ISBLANK(TauxMapaLY[[#This Row],[N° d''expédition]]),"",LEFT(TauxMapaLY[[#This Row],[Palette master2]],4))</f>
        <v>2MOU</v>
      </c>
      <c r="B6" t="str">
        <f>IFERROR(VLOOKUP(TauxMapaLY[[#This Row],[ORI]],[1]TCD!A:B,2,0),"")</f>
        <v>MOUSSY</v>
      </c>
      <c r="C6" s="6">
        <f>IF(ISBLANK(TauxMapaLY[[#This Row],[N° d''expédition]]),"",IF(TauxMapaLY[[#This Row],[Palette master]]=1,TauxMapaLY[[#This Row],[UM de la palette master]],""))</f>
        <v>1</v>
      </c>
      <c r="D6">
        <f>IF(TauxMapaLY[[#This Row],[Nombre d''UM]]=0,0,IF(TauxMapaLY[[#This Row],[Nombre d''UM]]&lt;&gt;0,TauxMapaLY[[#This Row],[Nombre d''UM]]-TauxMapaLY[[#This Row],[Emplacements de palettes]]))</f>
        <v>1</v>
      </c>
      <c r="E6" s="6" t="str">
        <f t="shared" si="0"/>
        <v>80011876</v>
      </c>
      <c r="F6" s="6" t="s">
        <v>46</v>
      </c>
      <c r="G6" s="4">
        <v>44629</v>
      </c>
      <c r="H6" s="5">
        <v>474580011876</v>
      </c>
      <c r="I6" t="s">
        <v>29</v>
      </c>
      <c r="J6" t="s">
        <v>22</v>
      </c>
      <c r="L6">
        <v>1</v>
      </c>
      <c r="M6">
        <v>1</v>
      </c>
      <c r="N6">
        <v>1</v>
      </c>
      <c r="O6" t="s">
        <v>23</v>
      </c>
      <c r="P6">
        <v>4745</v>
      </c>
      <c r="Q6" t="s">
        <v>30</v>
      </c>
      <c r="R6" t="s">
        <v>25</v>
      </c>
      <c r="S6">
        <v>99010</v>
      </c>
    </row>
    <row r="7" spans="1:20" x14ac:dyDescent="0.25">
      <c r="A7" t="str">
        <f>IF(ISBLANK(TauxMapaLY[[#This Row],[N° d''expédition]]),"",LEFT(TauxMapaLY[[#This Row],[Palette master2]],4))</f>
        <v>2MOU</v>
      </c>
      <c r="B7" t="str">
        <f>IFERROR(VLOOKUP(TauxMapaLY[[#This Row],[ORI]],[1]TCD!A:B,2,0),"")</f>
        <v>MOUSSY</v>
      </c>
      <c r="C7" s="6">
        <f>IF(ISBLANK(TauxMapaLY[[#This Row],[N° d''expédition]]),"",IF(TauxMapaLY[[#This Row],[Palette master]]=1,TauxMapaLY[[#This Row],[UM de la palette master]],""))</f>
        <v>1</v>
      </c>
      <c r="D7">
        <f>IF(TauxMapaLY[[#This Row],[Nombre d''UM]]=0,0,IF(TauxMapaLY[[#This Row],[Nombre d''UM]]&lt;&gt;0,TauxMapaLY[[#This Row],[Nombre d''UM]]-TauxMapaLY[[#This Row],[Emplacements de palettes]]))</f>
        <v>1</v>
      </c>
      <c r="E7" s="6" t="str">
        <f t="shared" si="0"/>
        <v>80011871</v>
      </c>
      <c r="F7" s="6" t="s">
        <v>20</v>
      </c>
      <c r="G7" s="4">
        <v>44629</v>
      </c>
      <c r="H7" s="5">
        <v>474580011871</v>
      </c>
      <c r="I7" t="s">
        <v>31</v>
      </c>
      <c r="J7" t="s">
        <v>22</v>
      </c>
      <c r="L7">
        <v>1</v>
      </c>
      <c r="M7">
        <v>1</v>
      </c>
      <c r="N7">
        <v>1</v>
      </c>
      <c r="O7" t="s">
        <v>23</v>
      </c>
      <c r="P7">
        <v>4745</v>
      </c>
      <c r="Q7" t="s">
        <v>30</v>
      </c>
      <c r="R7" t="s">
        <v>25</v>
      </c>
      <c r="S7">
        <v>99010</v>
      </c>
    </row>
    <row r="8" spans="1:20" x14ac:dyDescent="0.25">
      <c r="A8" t="str">
        <f>IF(ISBLANK(TauxMapaLY[[#This Row],[N° d''expédition]]),"",LEFT(TauxMapaLY[[#This Row],[Palette master2]],4))</f>
        <v>2MOU</v>
      </c>
      <c r="B8" t="str">
        <f>IFERROR(VLOOKUP(TauxMapaLY[[#This Row],[ORI]],[1]TCD!A:B,2,0),"")</f>
        <v>MOUSSY</v>
      </c>
      <c r="C8" s="6">
        <f>IF(ISBLANK(TauxMapaLY[[#This Row],[N° d''expédition]]),"",IF(TauxMapaLY[[#This Row],[Palette master]]=1,TauxMapaLY[[#This Row],[UM de la palette master]],""))</f>
        <v>1</v>
      </c>
      <c r="D8">
        <f>IF(TauxMapaLY[[#This Row],[Nombre d''UM]]=0,0,IF(TauxMapaLY[[#This Row],[Nombre d''UM]]&lt;&gt;0,TauxMapaLY[[#This Row],[Nombre d''UM]]-TauxMapaLY[[#This Row],[Emplacements de palettes]]))</f>
        <v>1</v>
      </c>
      <c r="E8" s="6" t="str">
        <f t="shared" si="0"/>
        <v>80011840</v>
      </c>
      <c r="F8" s="6" t="s">
        <v>45</v>
      </c>
      <c r="G8" s="4">
        <v>44629</v>
      </c>
      <c r="H8" s="5">
        <v>474580011840</v>
      </c>
      <c r="I8" t="s">
        <v>32</v>
      </c>
      <c r="J8" t="s">
        <v>22</v>
      </c>
      <c r="L8">
        <v>1</v>
      </c>
      <c r="M8">
        <v>1</v>
      </c>
      <c r="N8">
        <v>1</v>
      </c>
      <c r="O8" t="s">
        <v>23</v>
      </c>
      <c r="P8">
        <v>4745</v>
      </c>
      <c r="Q8" t="s">
        <v>33</v>
      </c>
      <c r="R8" t="s">
        <v>25</v>
      </c>
      <c r="S8">
        <v>99010</v>
      </c>
    </row>
    <row r="9" spans="1:20" x14ac:dyDescent="0.25">
      <c r="A9" t="str">
        <f>IF(ISBLANK(TauxMapaLY[[#This Row],[N° d''expédition]]),"",LEFT(TauxMapaLY[[#This Row],[Palette master2]],4))</f>
        <v>2MOU</v>
      </c>
      <c r="B9" t="str">
        <f>IFERROR(VLOOKUP(TauxMapaLY[[#This Row],[ORI]],[1]TCD!A:B,2,0),"")</f>
        <v>MOUSSY</v>
      </c>
      <c r="C9" s="6">
        <f>IF(ISBLANK(TauxMapaLY[[#This Row],[N° d''expédition]]),"",IF(TauxMapaLY[[#This Row],[Palette master]]=1,TauxMapaLY[[#This Row],[UM de la palette master]],""))</f>
        <v>1</v>
      </c>
      <c r="D9">
        <f>IF(TauxMapaLY[[#This Row],[Nombre d''UM]]=0,0,IF(TauxMapaLY[[#This Row],[Nombre d''UM]]&lt;&gt;0,TauxMapaLY[[#This Row],[Nombre d''UM]]-TauxMapaLY[[#This Row],[Emplacements de palettes]]))</f>
        <v>1</v>
      </c>
      <c r="E9" s="6" t="str">
        <f t="shared" si="0"/>
        <v>80011822</v>
      </c>
      <c r="F9" s="6" t="s">
        <v>45</v>
      </c>
      <c r="G9" s="4">
        <v>44629</v>
      </c>
      <c r="H9" s="5">
        <v>474580011822</v>
      </c>
      <c r="I9" t="s">
        <v>34</v>
      </c>
      <c r="J9" t="s">
        <v>22</v>
      </c>
      <c r="L9">
        <v>1</v>
      </c>
      <c r="M9">
        <v>1</v>
      </c>
      <c r="N9">
        <v>1</v>
      </c>
      <c r="O9" t="s">
        <v>23</v>
      </c>
      <c r="P9">
        <v>4745</v>
      </c>
      <c r="Q9" t="s">
        <v>33</v>
      </c>
      <c r="R9" t="s">
        <v>25</v>
      </c>
      <c r="S9">
        <v>99010</v>
      </c>
    </row>
    <row r="10" spans="1:20" x14ac:dyDescent="0.25">
      <c r="A10" t="str">
        <f>IF(ISBLANK(TauxMapaLY[[#This Row],[N° d''expédition]]),"",LEFT(TauxMapaLY[[#This Row],[Palette master2]],4))</f>
        <v>2MOU</v>
      </c>
      <c r="B10" t="str">
        <f>IFERROR(VLOOKUP(TauxMapaLY[[#This Row],[ORI]],[1]TCD!A:B,2,0),"")</f>
        <v>MOUSSY</v>
      </c>
      <c r="C10" s="6">
        <f>IF(ISBLANK(TauxMapaLY[[#This Row],[N° d''expédition]]),"",IF(TauxMapaLY[[#This Row],[Palette master]]=1,TauxMapaLY[[#This Row],[UM de la palette master]],""))</f>
        <v>1</v>
      </c>
      <c r="D10">
        <f>IF(TauxMapaLY[[#This Row],[Nombre d''UM]]=0,0,IF(TauxMapaLY[[#This Row],[Nombre d''UM]]&lt;&gt;0,TauxMapaLY[[#This Row],[Nombre d''UM]]-TauxMapaLY[[#This Row],[Emplacements de palettes]]))</f>
        <v>1</v>
      </c>
      <c r="E10" s="6" t="str">
        <f t="shared" si="0"/>
        <v>80011817</v>
      </c>
      <c r="F10" s="6" t="s">
        <v>45</v>
      </c>
      <c r="G10" s="4">
        <v>44629</v>
      </c>
      <c r="H10" s="5">
        <v>474580011817</v>
      </c>
      <c r="I10" t="s">
        <v>35</v>
      </c>
      <c r="J10" t="s">
        <v>22</v>
      </c>
      <c r="L10">
        <v>1</v>
      </c>
      <c r="M10">
        <v>1</v>
      </c>
      <c r="N10">
        <v>1</v>
      </c>
      <c r="O10" t="s">
        <v>23</v>
      </c>
      <c r="P10">
        <v>4745</v>
      </c>
      <c r="Q10" t="s">
        <v>36</v>
      </c>
      <c r="R10" t="s">
        <v>25</v>
      </c>
      <c r="S10">
        <v>99010</v>
      </c>
    </row>
    <row r="11" spans="1:20" x14ac:dyDescent="0.25">
      <c r="A11" t="str">
        <f>IF(ISBLANK(TauxMapaLY[[#This Row],[N° d''expédition]]),"",LEFT(TauxMapaLY[[#This Row],[Palette master2]],4))</f>
        <v>2MOU</v>
      </c>
      <c r="B11" t="str">
        <f>IFERROR(VLOOKUP(TauxMapaLY[[#This Row],[ORI]],[1]TCD!A:B,2,0),"")</f>
        <v>MOUSSY</v>
      </c>
      <c r="C11" s="6">
        <f>IF(ISBLANK(TauxMapaLY[[#This Row],[N° d''expédition]]),"",IF(TauxMapaLY[[#This Row],[Palette master]]=1,TauxMapaLY[[#This Row],[UM de la palette master]],""))</f>
        <v>1</v>
      </c>
      <c r="D11">
        <f>IF(TauxMapaLY[[#This Row],[Nombre d''UM]]=0,0,IF(TauxMapaLY[[#This Row],[Nombre d''UM]]&lt;&gt;0,TauxMapaLY[[#This Row],[Nombre d''UM]]-TauxMapaLY[[#This Row],[Emplacements de palettes]]))</f>
        <v>1</v>
      </c>
      <c r="E11" s="6" t="str">
        <f t="shared" si="0"/>
        <v>80011810</v>
      </c>
      <c r="F11" s="6" t="s">
        <v>45</v>
      </c>
      <c r="G11" s="4">
        <v>44629</v>
      </c>
      <c r="H11" s="5">
        <v>474580011810</v>
      </c>
      <c r="I11" t="s">
        <v>37</v>
      </c>
      <c r="J11" t="s">
        <v>22</v>
      </c>
      <c r="L11">
        <v>1</v>
      </c>
      <c r="M11">
        <v>1</v>
      </c>
      <c r="N11">
        <v>1</v>
      </c>
      <c r="O11" t="s">
        <v>23</v>
      </c>
      <c r="P11">
        <v>4745</v>
      </c>
      <c r="Q11" t="s">
        <v>36</v>
      </c>
      <c r="R11" t="s">
        <v>25</v>
      </c>
      <c r="S11">
        <v>99010</v>
      </c>
    </row>
    <row r="12" spans="1:20" x14ac:dyDescent="0.25">
      <c r="A12" t="str">
        <f>IF(ISBLANK(TauxMapaLY[[#This Row],[N° d''expédition]]),"",LEFT(TauxMapaLY[[#This Row],[Palette master2]],4))</f>
        <v>2MOU</v>
      </c>
      <c r="B12" t="str">
        <f>IFERROR(VLOOKUP(TauxMapaLY[[#This Row],[ORI]],[1]TCD!A:B,2,0),"")</f>
        <v>MOUSSY</v>
      </c>
      <c r="C12" s="6">
        <f>IF(ISBLANK(TauxMapaLY[[#This Row],[N° d''expédition]]),"",IF(TauxMapaLY[[#This Row],[Palette master]]=1,TauxMapaLY[[#This Row],[UM de la palette master]],""))</f>
        <v>1</v>
      </c>
      <c r="D12">
        <f>IF(TauxMapaLY[[#This Row],[Nombre d''UM]]=0,0,IF(TauxMapaLY[[#This Row],[Nombre d''UM]]&lt;&gt;0,TauxMapaLY[[#This Row],[Nombre d''UM]]-TauxMapaLY[[#This Row],[Emplacements de palettes]]))</f>
        <v>1</v>
      </c>
      <c r="E12" s="6" t="str">
        <f t="shared" si="0"/>
        <v>80011794</v>
      </c>
      <c r="F12" s="6" t="s">
        <v>45</v>
      </c>
      <c r="G12" s="4">
        <v>44629</v>
      </c>
      <c r="H12" s="5">
        <v>474580011794</v>
      </c>
      <c r="I12" t="s">
        <v>38</v>
      </c>
      <c r="J12" t="s">
        <v>22</v>
      </c>
      <c r="L12">
        <v>1</v>
      </c>
      <c r="M12">
        <v>1</v>
      </c>
      <c r="N12">
        <v>1</v>
      </c>
      <c r="O12" t="s">
        <v>23</v>
      </c>
      <c r="P12">
        <v>4745</v>
      </c>
      <c r="Q12" t="s">
        <v>36</v>
      </c>
      <c r="R12" t="s">
        <v>25</v>
      </c>
      <c r="S12">
        <v>99010</v>
      </c>
    </row>
    <row r="13" spans="1:20" x14ac:dyDescent="0.25">
      <c r="A13" t="str">
        <f>IF(ISBLANK(TauxMapaLY[[#This Row],[N° d''expédition]]),"",LEFT(TauxMapaLY[[#This Row],[Palette master2]],4))</f>
        <v>2MOU</v>
      </c>
      <c r="B13" t="str">
        <f>IFERROR(VLOOKUP(TauxMapaLY[[#This Row],[ORI]],[1]TCD!A:B,2,0),"")</f>
        <v>MOUSSY</v>
      </c>
      <c r="C13" s="6">
        <f>IF(ISBLANK(TauxMapaLY[[#This Row],[N° d''expédition]]),"",IF(TauxMapaLY[[#This Row],[Palette master]]=1,TauxMapaLY[[#This Row],[UM de la palette master]],""))</f>
        <v>1</v>
      </c>
      <c r="D13">
        <f>IF(TauxMapaLY[[#This Row],[Nombre d''UM]]=0,0,IF(TauxMapaLY[[#This Row],[Nombre d''UM]]&lt;&gt;0,TauxMapaLY[[#This Row],[Nombre d''UM]]-TauxMapaLY[[#This Row],[Emplacements de palettes]]))</f>
        <v>1</v>
      </c>
      <c r="E13" s="6" t="str">
        <f t="shared" si="0"/>
        <v>80011759</v>
      </c>
      <c r="F13" s="6" t="s">
        <v>45</v>
      </c>
      <c r="G13" s="4">
        <v>44629</v>
      </c>
      <c r="H13" s="5">
        <v>474580011759</v>
      </c>
      <c r="I13" t="s">
        <v>39</v>
      </c>
      <c r="J13" t="s">
        <v>22</v>
      </c>
      <c r="L13">
        <v>1</v>
      </c>
      <c r="M13">
        <v>1</v>
      </c>
      <c r="N13">
        <v>1</v>
      </c>
      <c r="O13" t="s">
        <v>23</v>
      </c>
      <c r="P13">
        <v>4745</v>
      </c>
      <c r="Q13" t="s">
        <v>36</v>
      </c>
      <c r="R13" t="s">
        <v>25</v>
      </c>
      <c r="S13">
        <v>99010</v>
      </c>
    </row>
    <row r="14" spans="1:20" x14ac:dyDescent="0.25">
      <c r="A14" t="str">
        <f>IF(ISBLANK(TauxMapaLY[[#This Row],[N° d''expédition]]),"",LEFT(TauxMapaLY[[#This Row],[Palette master2]],4))</f>
        <v>2MOU</v>
      </c>
      <c r="B14" t="str">
        <f>IFERROR(VLOOKUP(TauxMapaLY[[#This Row],[ORI]],[1]TCD!A:B,2,0),"")</f>
        <v>MOUSSY</v>
      </c>
      <c r="C14" s="6">
        <f>IF(ISBLANK(TauxMapaLY[[#This Row],[N° d''expédition]]),"",IF(TauxMapaLY[[#This Row],[Palette master]]=1,TauxMapaLY[[#This Row],[UM de la palette master]],""))</f>
        <v>1</v>
      </c>
      <c r="D14">
        <f>IF(TauxMapaLY[[#This Row],[Nombre d''UM]]=0,0,IF(TauxMapaLY[[#This Row],[Nombre d''UM]]&lt;&gt;0,TauxMapaLY[[#This Row],[Nombre d''UM]]-TauxMapaLY[[#This Row],[Emplacements de palettes]]))</f>
        <v>1</v>
      </c>
      <c r="E14" s="6" t="str">
        <f t="shared" si="0"/>
        <v>80011703</v>
      </c>
      <c r="F14" s="6" t="s">
        <v>45</v>
      </c>
      <c r="G14" s="4">
        <v>44629</v>
      </c>
      <c r="H14" s="5">
        <v>474580011703</v>
      </c>
      <c r="I14" t="s">
        <v>40</v>
      </c>
      <c r="J14" t="s">
        <v>22</v>
      </c>
      <c r="L14">
        <v>1</v>
      </c>
      <c r="M14">
        <v>1</v>
      </c>
      <c r="N14">
        <v>1</v>
      </c>
      <c r="O14" t="s">
        <v>23</v>
      </c>
      <c r="P14">
        <v>4745</v>
      </c>
      <c r="Q14" t="s">
        <v>36</v>
      </c>
      <c r="R14" t="s">
        <v>25</v>
      </c>
      <c r="S14">
        <v>99010</v>
      </c>
    </row>
    <row r="16" spans="1:20" x14ac:dyDescent="0.25">
      <c r="A16" s="9" t="str" cm="1">
        <f t="array" ref="A16:A19">_xlfn._xlws.FILTER(TauxMapaLY[Expéditeur],TauxMapaLY[BASE CADIS]=D16)</f>
        <v>JACQUES</v>
      </c>
      <c r="B16" s="8">
        <f>IF(ISBLANK(H2),"",SUMIFS(TauxMapaLY[MasterPalettisable],TauxMapaLY[Expéditeur],D16,TauxMapaLY[BASE CADIS],$D$16))</f>
        <v>0</v>
      </c>
      <c r="D16" s="10" t="s">
        <v>20</v>
      </c>
    </row>
    <row r="17" spans="1:2" x14ac:dyDescent="0.25">
      <c r="A17" s="9" t="str">
        <v>JACQUES</v>
      </c>
      <c r="B17" s="8"/>
    </row>
    <row r="18" spans="1:2" x14ac:dyDescent="0.25">
      <c r="A18" s="9" t="str">
        <v>JACQUES</v>
      </c>
      <c r="B18" s="8"/>
    </row>
    <row r="19" spans="1:2" x14ac:dyDescent="0.25">
      <c r="A19" s="9" t="str">
        <v>BOSS</v>
      </c>
      <c r="B19" s="8"/>
    </row>
    <row r="20" spans="1:2" x14ac:dyDescent="0.25">
      <c r="A20" s="9"/>
      <c r="B20" s="8"/>
    </row>
    <row r="21" spans="1:2" x14ac:dyDescent="0.25">
      <c r="A21" s="9"/>
      <c r="B21" s="8"/>
    </row>
  </sheetData>
  <conditionalFormatting sqref="G1">
    <cfRule type="duplicateValues" dxfId="9" priority="1"/>
  </conditionalFormatting>
  <conditionalFormatting sqref="E2:G14">
    <cfRule type="duplicateValues" dxfId="8" priority="2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DFFB7-DF30-4E10-8ED8-68AFA121607C}">
  <dimension ref="A1:I4"/>
  <sheetViews>
    <sheetView tabSelected="1" workbookViewId="0">
      <selection activeCell="I18" sqref="I18"/>
    </sheetView>
  </sheetViews>
  <sheetFormatPr baseColWidth="10" defaultRowHeight="15" x14ac:dyDescent="0.25"/>
  <cols>
    <col min="1" max="1" width="22.42578125" customWidth="1"/>
    <col min="2" max="2" width="20.140625" customWidth="1"/>
    <col min="3" max="3" width="19.140625" customWidth="1"/>
    <col min="4" max="4" width="19.7109375" customWidth="1"/>
    <col min="7" max="7" width="21" bestFit="1" customWidth="1"/>
    <col min="8" max="8" width="28.140625" bestFit="1" customWidth="1"/>
    <col min="9" max="9" width="29.140625" bestFit="1" customWidth="1"/>
  </cols>
  <sheetData>
    <row r="1" spans="1:9" ht="30" x14ac:dyDescent="0.25">
      <c r="A1" s="7" t="s">
        <v>41</v>
      </c>
      <c r="B1" s="7" t="s">
        <v>42</v>
      </c>
      <c r="C1" s="7" t="s">
        <v>43</v>
      </c>
      <c r="D1" s="7" t="s">
        <v>44</v>
      </c>
      <c r="G1" s="12" t="s">
        <v>48</v>
      </c>
      <c r="H1" t="s">
        <v>47</v>
      </c>
      <c r="I1" t="s">
        <v>50</v>
      </c>
    </row>
    <row r="2" spans="1:9" x14ac:dyDescent="0.25">
      <c r="G2" s="13" t="s">
        <v>24</v>
      </c>
      <c r="H2" s="11">
        <v>3</v>
      </c>
      <c r="I2" s="11">
        <v>3</v>
      </c>
    </row>
    <row r="3" spans="1:9" x14ac:dyDescent="0.25">
      <c r="G3" s="14" t="s">
        <v>20</v>
      </c>
      <c r="H3" s="11">
        <v>3</v>
      </c>
      <c r="I3" s="11">
        <v>3</v>
      </c>
    </row>
    <row r="4" spans="1:9" x14ac:dyDescent="0.25">
      <c r="G4" s="13" t="s">
        <v>49</v>
      </c>
      <c r="H4" s="11">
        <v>3</v>
      </c>
      <c r="I4" s="11">
        <v>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CLOSSE Vivien</dc:creator>
  <cp:lastModifiedBy>jean-baptiste thomas</cp:lastModifiedBy>
  <dcterms:created xsi:type="dcterms:W3CDTF">2015-06-05T18:19:34Z</dcterms:created>
  <dcterms:modified xsi:type="dcterms:W3CDTF">2022-03-14T10:04:50Z</dcterms:modified>
</cp:coreProperties>
</file>