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 Yves\OneDrive\Documents\Professionnel\WAKO\"/>
    </mc:Choice>
  </mc:AlternateContent>
  <xr:revisionPtr revIDLastSave="0" documentId="13_ncr:1_{C3C9029C-63B3-4CFA-94EF-C76D1315C4B6}" xr6:coauthVersionLast="47" xr6:coauthVersionMax="47" xr10:uidLastSave="{00000000-0000-0000-0000-000000000000}"/>
  <bookViews>
    <workbookView xWindow="-98" yWindow="-98" windowWidth="20715" windowHeight="13276" tabRatio="809" xr2:uid="{00000000-000D-0000-FFFF-FFFF00000000}"/>
  </bookViews>
  <sheets>
    <sheet name="Relevé détaillé" sheetId="6" r:id="rId1"/>
    <sheet name="Bord. BSO" sheetId="8" r:id="rId2"/>
    <sheet name="Bord. VOLETS" sheetId="19" r:id="rId3"/>
    <sheet name="Bord. SCREENS" sheetId="20" r:id="rId4"/>
    <sheet name="Bord. GCF" sheetId="21" r:id="rId5"/>
    <sheet name="Bord. MOUSTIQUAIRES" sheetId="22" r:id="rId6"/>
    <sheet name="Bord. TOLERIES" sheetId="23" r:id="rId7"/>
    <sheet name="Bord. AUTRE1" sheetId="24" r:id="rId8"/>
    <sheet name="Bord. AUTRE2" sheetId="25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" i="25" l="1"/>
  <c r="Q6" i="25" s="1"/>
  <c r="R6" i="25" s="1"/>
  <c r="Q3" i="25" s="1"/>
  <c r="L6" i="25"/>
  <c r="M6" i="25" s="1"/>
  <c r="N6" i="25" s="1"/>
  <c r="B1" i="25"/>
  <c r="P6" i="24"/>
  <c r="Q6" i="24" s="1"/>
  <c r="R6" i="24" s="1"/>
  <c r="Q3" i="24" s="1"/>
  <c r="L6" i="24"/>
  <c r="M6" i="24" s="1"/>
  <c r="N6" i="24" s="1"/>
  <c r="B1" i="24"/>
  <c r="P6" i="23"/>
  <c r="Q6" i="23" s="1"/>
  <c r="R6" i="23" s="1"/>
  <c r="Q3" i="23" s="1"/>
  <c r="L6" i="23"/>
  <c r="M6" i="23" s="1"/>
  <c r="N6" i="23" s="1"/>
  <c r="B1" i="23"/>
  <c r="P6" i="22"/>
  <c r="Q6" i="22" s="1"/>
  <c r="R6" i="22" s="1"/>
  <c r="Q3" i="22" s="1"/>
  <c r="L6" i="22"/>
  <c r="M6" i="22" s="1"/>
  <c r="N6" i="22" s="1"/>
  <c r="B1" i="22"/>
  <c r="P6" i="21"/>
  <c r="Q6" i="21" s="1"/>
  <c r="R6" i="21" s="1"/>
  <c r="Q3" i="21" s="1"/>
  <c r="L6" i="21"/>
  <c r="M6" i="21" s="1"/>
  <c r="N6" i="21" s="1"/>
  <c r="B1" i="21"/>
  <c r="P6" i="20"/>
  <c r="Q6" i="20" s="1"/>
  <c r="R6" i="20" s="1"/>
  <c r="Q3" i="20" s="1"/>
  <c r="L6" i="20"/>
  <c r="M6" i="20" s="1"/>
  <c r="N6" i="20" s="1"/>
  <c r="B1" i="20"/>
  <c r="P6" i="19"/>
  <c r="Q6" i="19" s="1"/>
  <c r="R6" i="19" s="1"/>
  <c r="Q3" i="19" s="1"/>
  <c r="L6" i="19"/>
  <c r="M6" i="19" s="1"/>
  <c r="N6" i="19" s="1"/>
  <c r="B1" i="19"/>
  <c r="B1" i="8"/>
  <c r="K12" i="6"/>
  <c r="K11" i="6"/>
  <c r="L11" i="6" s="1"/>
  <c r="I12" i="6"/>
  <c r="J11" i="6"/>
  <c r="I11" i="6"/>
  <c r="G12" i="6"/>
  <c r="H11" i="6"/>
  <c r="G11" i="6"/>
  <c r="E12" i="6"/>
  <c r="F11" i="6"/>
  <c r="E11" i="6"/>
  <c r="P6" i="8"/>
  <c r="Q6" i="8" s="1"/>
  <c r="R6" i="8" s="1"/>
  <c r="Q3" i="8" s="1"/>
  <c r="B30" i="6"/>
  <c r="B31" i="6"/>
  <c r="B22" i="6"/>
  <c r="B23" i="6"/>
  <c r="C12" i="6"/>
  <c r="D12" i="6" s="1"/>
  <c r="C11" i="6"/>
  <c r="D11" i="6" s="1"/>
  <c r="V6" i="25" l="1"/>
  <c r="V3" i="25" s="1"/>
  <c r="M3" i="25"/>
  <c r="V6" i="24"/>
  <c r="V3" i="24" s="1"/>
  <c r="M3" i="24"/>
  <c r="V6" i="23"/>
  <c r="V3" i="23" s="1"/>
  <c r="M3" i="23"/>
  <c r="V6" i="22"/>
  <c r="V3" i="22" s="1"/>
  <c r="M3" i="22"/>
  <c r="V6" i="21"/>
  <c r="V3" i="21" s="1"/>
  <c r="M3" i="21"/>
  <c r="V6" i="20"/>
  <c r="V3" i="20" s="1"/>
  <c r="M3" i="20"/>
  <c r="V6" i="19"/>
  <c r="V3" i="19" s="1"/>
  <c r="M3" i="19"/>
  <c r="L12" i="6"/>
  <c r="J12" i="6"/>
  <c r="H12" i="6"/>
  <c r="F12" i="6"/>
  <c r="L6" i="8"/>
  <c r="M6" i="8" s="1"/>
  <c r="N6" i="8" s="1"/>
  <c r="B27" i="6"/>
  <c r="I32" i="6" l="1"/>
  <c r="I34" i="6" s="1"/>
  <c r="J34" i="6" s="1"/>
  <c r="B21" i="6"/>
  <c r="K32" i="6"/>
  <c r="K34" i="6" s="1"/>
  <c r="L34" i="6" s="1"/>
  <c r="E32" i="6"/>
  <c r="E33" i="6" s="1"/>
  <c r="B28" i="6"/>
  <c r="B25" i="6"/>
  <c r="M3" i="8"/>
  <c r="V6" i="8"/>
  <c r="V3" i="8" s="1"/>
  <c r="B26" i="6"/>
  <c r="C32" i="6"/>
  <c r="C33" i="6" s="1"/>
  <c r="B29" i="6"/>
  <c r="K33" i="6" l="1"/>
  <c r="L32" i="6"/>
  <c r="L35" i="6" s="1"/>
  <c r="G32" i="6"/>
  <c r="H32" i="6" s="1"/>
  <c r="J32" i="6"/>
  <c r="J35" i="6" s="1"/>
  <c r="I33" i="6"/>
  <c r="E34" i="6"/>
  <c r="F34" i="6" s="1"/>
  <c r="F32" i="6"/>
  <c r="K35" i="6"/>
  <c r="I35" i="6"/>
  <c r="C34" i="6"/>
  <c r="D34" i="6" s="1"/>
  <c r="D32" i="6"/>
  <c r="B24" i="6"/>
  <c r="G33" i="6" l="1"/>
  <c r="B33" i="6" s="1"/>
  <c r="G34" i="6"/>
  <c r="E35" i="6"/>
  <c r="F35" i="6"/>
  <c r="D35" i="6"/>
  <c r="C35" i="6"/>
  <c r="H34" i="6" l="1"/>
  <c r="H35" i="6" s="1"/>
  <c r="G3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yves harze</author>
  </authors>
  <commentList>
    <comment ref="B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jean yves harze:</t>
        </r>
        <r>
          <rPr>
            <sz val="9"/>
            <color indexed="81"/>
            <rFont val="Tahoma"/>
            <family val="2"/>
          </rPr>
          <t xml:space="preserve">
OB
LC
TC
PF
PORTE
GARAGE
</t>
        </r>
      </text>
    </comment>
  </commentList>
</comments>
</file>

<file path=xl/sharedStrings.xml><?xml version="1.0" encoding="utf-8"?>
<sst xmlns="http://schemas.openxmlformats.org/spreadsheetml/2006/main" count="470" uniqueCount="105">
  <si>
    <t>TOTAL</t>
  </si>
  <si>
    <t>Qté</t>
  </si>
  <si>
    <t>Marge (%)</t>
  </si>
  <si>
    <t>Projet :</t>
  </si>
  <si>
    <t>Quantité</t>
  </si>
  <si>
    <t>Données :</t>
  </si>
  <si>
    <t>0.01</t>
  </si>
  <si>
    <t>Largeur (mm)</t>
  </si>
  <si>
    <t>Hauteur (mm)</t>
  </si>
  <si>
    <t>Calcul Unitaire chassis</t>
  </si>
  <si>
    <t>P.R.Unitaire Menuiserie</t>
  </si>
  <si>
    <t>P.R.Unitaire Remplissage</t>
  </si>
  <si>
    <t>OUI</t>
  </si>
  <si>
    <t>Position</t>
  </si>
  <si>
    <t>Réf. Interne</t>
  </si>
  <si>
    <t>Type</t>
  </si>
  <si>
    <t>Poids unitaire indic. DV/TV</t>
  </si>
  <si>
    <t>NON</t>
  </si>
  <si>
    <t xml:space="preserve">Total / unité | Total </t>
  </si>
  <si>
    <t>Largeur</t>
  </si>
  <si>
    <t>Hauteur</t>
  </si>
  <si>
    <t>Prix de vente</t>
  </si>
  <si>
    <t>C0.01</t>
  </si>
  <si>
    <t>RDC</t>
  </si>
  <si>
    <t>Unitaire</t>
  </si>
  <si>
    <t>P.A.</t>
  </si>
  <si>
    <t>P.V.</t>
  </si>
  <si>
    <t xml:space="preserve">PV. </t>
  </si>
  <si>
    <t>Total</t>
  </si>
  <si>
    <t xml:space="preserve">Marge brute </t>
  </si>
  <si>
    <t>P.Tot</t>
  </si>
  <si>
    <t>P.R. Unitaire Finitions</t>
  </si>
  <si>
    <t>P.R.U. Etanch. Membr. INT</t>
  </si>
  <si>
    <t>P.R.U. Etanch. Membr. EXT</t>
  </si>
  <si>
    <t>P.R.U. Petit materiel consom.</t>
  </si>
  <si>
    <t>P.R.U. Autre 1 :</t>
  </si>
  <si>
    <t>P.R.U. Autre 2 :</t>
  </si>
  <si>
    <t>Projet</t>
  </si>
  <si>
    <t>P.R.U. Seuils &amp; embouts (mm)</t>
  </si>
  <si>
    <t>P.R.U. Support seuils (mm)</t>
  </si>
  <si>
    <t>P.R.U. Mousse exp. PU /mc</t>
  </si>
  <si>
    <t>Remplissages</t>
  </si>
  <si>
    <t>PORTE</t>
  </si>
  <si>
    <t>LC</t>
  </si>
  <si>
    <t>unitaire</t>
  </si>
  <si>
    <t xml:space="preserve">P.V. </t>
  </si>
  <si>
    <t>DEPL.</t>
  </si>
  <si>
    <t>MAIN D'ŒUVRE :</t>
  </si>
  <si>
    <t>AUTRE:</t>
  </si>
  <si>
    <t>MATÉRIEL :</t>
  </si>
  <si>
    <t>P.R.U. Purinit</t>
  </si>
  <si>
    <t>(m²)</t>
  </si>
  <si>
    <t>(ml)</t>
  </si>
  <si>
    <t>Surface unitaire | Tot</t>
  </si>
  <si>
    <t>Périm. unitaire | Tot.</t>
  </si>
  <si>
    <t>Ratio chassis du projet</t>
  </si>
  <si>
    <t>OB</t>
  </si>
  <si>
    <t>P.V.U. Volets</t>
  </si>
  <si>
    <t>P.V.U. Garde-corps</t>
  </si>
  <si>
    <t>P.V.U. Moustiquaires</t>
  </si>
  <si>
    <t>P.V.U. Toleries</t>
  </si>
  <si>
    <t>P.V.U. Autre 1</t>
  </si>
  <si>
    <t>P.V.U. Autre 2</t>
  </si>
  <si>
    <t>MENUISERIES :</t>
  </si>
  <si>
    <t>P.V. ACCESSOIRES -&gt; bordereaux détaillés</t>
  </si>
  <si>
    <t>Données des PURINIT (Ep. | Hauteur)</t>
  </si>
  <si>
    <t>P.R.U. Fixations :</t>
  </si>
  <si>
    <t>P4</t>
  </si>
  <si>
    <t>Type de pose | POIDS</t>
  </si>
  <si>
    <t>Tartenpion</t>
  </si>
  <si>
    <t>21-1234</t>
  </si>
  <si>
    <t>P.R.U. Memb. Anti-bruit seuil</t>
  </si>
  <si>
    <t>Calcul détaillé des BSO</t>
  </si>
  <si>
    <t>Calcul détaillé des TOLERIES</t>
  </si>
  <si>
    <t>Calcul détaillé des MOUSTIQUAIRES</t>
  </si>
  <si>
    <t>Calcul détaillé des SCREENS</t>
  </si>
  <si>
    <t>Calcul détaillé des VOLETS</t>
  </si>
  <si>
    <t>C0.02</t>
  </si>
  <si>
    <t>C0.03</t>
  </si>
  <si>
    <t>C0.04</t>
  </si>
  <si>
    <t>C0.05</t>
  </si>
  <si>
    <t>PF</t>
  </si>
  <si>
    <t>ETAGE 1</t>
  </si>
  <si>
    <t>0.02</t>
  </si>
  <si>
    <t>0.03</t>
  </si>
  <si>
    <t>0.04</t>
  </si>
  <si>
    <t>0.05</t>
  </si>
  <si>
    <t>P.V.U. BSO</t>
  </si>
  <si>
    <t>P.V.U. Screens</t>
  </si>
  <si>
    <t>Ref. interne</t>
  </si>
  <si>
    <t>Localisation</t>
  </si>
  <si>
    <t>Surface</t>
  </si>
  <si>
    <t>Périm.</t>
  </si>
  <si>
    <t>Pose</t>
  </si>
  <si>
    <t>Poids</t>
  </si>
  <si>
    <t>(mm)</t>
  </si>
  <si>
    <t>Localisation | Réf. Plan</t>
  </si>
  <si>
    <t>Calcul détaillé de AUTRE 2</t>
  </si>
  <si>
    <t>Calcul détaillé de AUTRE 1</t>
  </si>
  <si>
    <t>Calcul détaillé des GARDE-CORPS FENETRE (GCF)</t>
  </si>
  <si>
    <t>Position 1</t>
  </si>
  <si>
    <t>Position 2</t>
  </si>
  <si>
    <t>Position 3</t>
  </si>
  <si>
    <t>Position 4</t>
  </si>
  <si>
    <t>Position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</si>
</sst>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2" formatCode="0\ &quot;mm&quot;"/>
    <numFmt numFmtId="173" formatCode="0\ &quot;Pièce(s)&quot;"/>
    <numFmt numFmtId="174" formatCode="0.00\ &quot;€/m²&quot;"/>
    <numFmt numFmtId="175" formatCode="0.00\ &quot;Kg&quot;"/>
  </numFmts>
  <fonts count="18" x14ac:knownFonts="1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u/>
      <sz val="11"/>
      <name val="Arial"/>
      <family val="2"/>
    </font>
    <font>
      <b/>
      <sz val="10"/>
      <color rgb="FFFF0000"/>
      <name val="Arial"/>
      <family val="2"/>
    </font>
    <font>
      <b/>
      <sz val="10"/>
      <color theme="4" tint="-0.24997711111789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rgb="FF0070C0"/>
      <name val="Arial"/>
      <family val="2"/>
    </font>
    <font>
      <b/>
      <sz val="8"/>
      <color rgb="FF0070C0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4" fontId="7" fillId="0" borderId="0" xfId="0" applyNumberFormat="1" applyFont="1"/>
    <xf numFmtId="4" fontId="4" fillId="0" borderId="0" xfId="0" applyNumberFormat="1" applyFont="1"/>
    <xf numFmtId="4" fontId="7" fillId="3" borderId="0" xfId="0" applyNumberFormat="1" applyFont="1" applyFill="1"/>
    <xf numFmtId="4" fontId="4" fillId="3" borderId="0" xfId="0" applyNumberFormat="1" applyFont="1" applyFill="1"/>
    <xf numFmtId="0" fontId="7" fillId="0" borderId="0" xfId="0" applyFont="1" applyAlignment="1">
      <alignment horizontal="center"/>
    </xf>
    <xf numFmtId="0" fontId="7" fillId="4" borderId="0" xfId="0" applyFont="1" applyFill="1"/>
    <xf numFmtId="0" fontId="4" fillId="4" borderId="0" xfId="0" applyFont="1" applyFill="1"/>
    <xf numFmtId="4" fontId="7" fillId="4" borderId="0" xfId="0" applyNumberFormat="1" applyFont="1" applyFill="1"/>
    <xf numFmtId="4" fontId="4" fillId="4" borderId="0" xfId="0" applyNumberFormat="1" applyFont="1" applyFill="1"/>
    <xf numFmtId="0" fontId="5" fillId="0" borderId="0" xfId="0" applyFont="1" applyAlignment="1">
      <alignment horizontal="right"/>
    </xf>
    <xf numFmtId="0" fontId="3" fillId="0" borderId="0" xfId="0" applyFont="1"/>
    <xf numFmtId="0" fontId="8" fillId="0" borderId="0" xfId="0" applyFont="1"/>
    <xf numFmtId="4" fontId="7" fillId="5" borderId="0" xfId="0" applyNumberFormat="1" applyFont="1" applyFill="1"/>
    <xf numFmtId="4" fontId="7" fillId="6" borderId="0" xfId="0" applyNumberFormat="1" applyFont="1" applyFill="1"/>
    <xf numFmtId="0" fontId="6" fillId="6" borderId="6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7" fillId="4" borderId="6" xfId="0" applyFont="1" applyFill="1" applyBorder="1"/>
    <xf numFmtId="0" fontId="4" fillId="4" borderId="5" xfId="0" applyFont="1" applyFill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4" fontId="7" fillId="4" borderId="6" xfId="0" applyNumberFormat="1" applyFont="1" applyFill="1" applyBorder="1"/>
    <xf numFmtId="4" fontId="7" fillId="4" borderId="5" xfId="0" applyNumberFormat="1" applyFont="1" applyFill="1" applyBorder="1" applyAlignment="1">
      <alignment horizontal="center"/>
    </xf>
    <xf numFmtId="4" fontId="7" fillId="3" borderId="6" xfId="0" applyNumberFormat="1" applyFont="1" applyFill="1" applyBorder="1"/>
    <xf numFmtId="4" fontId="7" fillId="3" borderId="5" xfId="0" applyNumberFormat="1" applyFont="1" applyFill="1" applyBorder="1" applyAlignment="1">
      <alignment horizontal="center"/>
    </xf>
    <xf numFmtId="4" fontId="4" fillId="0" borderId="6" xfId="0" applyNumberFormat="1" applyFont="1" applyBorder="1"/>
    <xf numFmtId="4" fontId="4" fillId="0" borderId="5" xfId="0" applyNumberFormat="1" applyFont="1" applyBorder="1"/>
    <xf numFmtId="4" fontId="5" fillId="0" borderId="6" xfId="0" applyNumberFormat="1" applyFont="1" applyBorder="1"/>
    <xf numFmtId="4" fontId="7" fillId="0" borderId="5" xfId="0" applyNumberFormat="1" applyFont="1" applyBorder="1"/>
    <xf numFmtId="4" fontId="7" fillId="5" borderId="6" xfId="0" applyNumberFormat="1" applyFont="1" applyFill="1" applyBorder="1" applyAlignment="1">
      <alignment horizontal="center"/>
    </xf>
    <xf numFmtId="4" fontId="7" fillId="5" borderId="5" xfId="0" applyNumberFormat="1" applyFont="1" applyFill="1" applyBorder="1" applyAlignment="1">
      <alignment horizontal="center"/>
    </xf>
    <xf numFmtId="4" fontId="4" fillId="7" borderId="5" xfId="0" applyNumberFormat="1" applyFont="1" applyFill="1" applyBorder="1"/>
    <xf numFmtId="4" fontId="4" fillId="7" borderId="6" xfId="0" applyNumberFormat="1" applyFont="1" applyFill="1" applyBorder="1" applyAlignment="1">
      <alignment horizontal="right"/>
    </xf>
    <xf numFmtId="4" fontId="4" fillId="7" borderId="6" xfId="0" applyNumberFormat="1" applyFont="1" applyFill="1" applyBorder="1"/>
    <xf numFmtId="0" fontId="4" fillId="0" borderId="0" xfId="0" applyFont="1" applyAlignment="1">
      <alignment horizontal="left"/>
    </xf>
    <xf numFmtId="0" fontId="9" fillId="0" borderId="0" xfId="0" applyFont="1"/>
    <xf numFmtId="0" fontId="2" fillId="4" borderId="0" xfId="0" applyFont="1" applyFill="1" applyAlignment="1">
      <alignment horizontal="center"/>
    </xf>
    <xf numFmtId="4" fontId="1" fillId="3" borderId="0" xfId="0" applyNumberFormat="1" applyFont="1" applyFill="1"/>
    <xf numFmtId="4" fontId="1" fillId="2" borderId="0" xfId="0" applyNumberFormat="1" applyFont="1" applyFill="1"/>
    <xf numFmtId="4" fontId="1" fillId="0" borderId="0" xfId="0" applyNumberFormat="1" applyFont="1"/>
    <xf numFmtId="4" fontId="11" fillId="3" borderId="0" xfId="0" applyNumberFormat="1" applyFont="1" applyFill="1" applyAlignment="1"/>
    <xf numFmtId="4" fontId="3" fillId="0" borderId="0" xfId="0" applyNumberFormat="1" applyFont="1"/>
    <xf numFmtId="4" fontId="2" fillId="4" borderId="0" xfId="0" applyNumberFormat="1" applyFont="1" applyFill="1" applyAlignment="1">
      <alignment horizontal="center"/>
    </xf>
    <xf numFmtId="4" fontId="1" fillId="4" borderId="0" xfId="0" applyNumberFormat="1" applyFont="1" applyFill="1" applyAlignment="1">
      <alignment horizontal="center"/>
    </xf>
    <xf numFmtId="4" fontId="8" fillId="0" borderId="0" xfId="0" applyNumberFormat="1" applyFont="1"/>
    <xf numFmtId="4" fontId="12" fillId="2" borderId="0" xfId="0" applyNumberFormat="1" applyFont="1" applyFill="1" applyAlignment="1"/>
    <xf numFmtId="4" fontId="1" fillId="0" borderId="0" xfId="0" applyNumberFormat="1" applyFont="1" applyFill="1"/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Fill="1" applyAlignment="1">
      <alignment vertical="center"/>
    </xf>
    <xf numFmtId="4" fontId="1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4" fontId="7" fillId="0" borderId="0" xfId="0" applyNumberFormat="1" applyFont="1" applyFill="1"/>
    <xf numFmtId="4" fontId="4" fillId="0" borderId="0" xfId="0" applyNumberFormat="1" applyFont="1" applyFill="1"/>
    <xf numFmtId="0" fontId="6" fillId="6" borderId="6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4" fontId="4" fillId="0" borderId="5" xfId="0" applyNumberFormat="1" applyFont="1" applyBorder="1" applyAlignment="1">
      <alignment horizontal="right"/>
    </xf>
    <xf numFmtId="172" fontId="7" fillId="7" borderId="5" xfId="0" applyNumberFormat="1" applyFont="1" applyFill="1" applyBorder="1" applyAlignment="1"/>
    <xf numFmtId="172" fontId="7" fillId="7" borderId="6" xfId="0" applyNumberFormat="1" applyFont="1" applyFill="1" applyBorder="1" applyAlignment="1">
      <alignment horizontal="right"/>
    </xf>
    <xf numFmtId="173" fontId="7" fillId="7" borderId="6" xfId="0" applyNumberFormat="1" applyFont="1" applyFill="1" applyBorder="1" applyAlignment="1">
      <alignment horizontal="center"/>
    </xf>
    <xf numFmtId="175" fontId="7" fillId="7" borderId="5" xfId="0" applyNumberFormat="1" applyFont="1" applyFill="1" applyBorder="1" applyAlignment="1"/>
    <xf numFmtId="174" fontId="16" fillId="0" borderId="0" xfId="0" applyNumberFormat="1" applyFont="1"/>
    <xf numFmtId="4" fontId="16" fillId="0" borderId="0" xfId="0" applyNumberFormat="1" applyFont="1"/>
    <xf numFmtId="4" fontId="2" fillId="7" borderId="0" xfId="0" applyNumberFormat="1" applyFont="1" applyFill="1" applyAlignment="1">
      <alignment horizontal="center"/>
    </xf>
    <xf numFmtId="0" fontId="17" fillId="3" borderId="0" xfId="0" applyFont="1" applyFill="1" applyBorder="1" applyAlignment="1">
      <alignment vertical="center"/>
    </xf>
    <xf numFmtId="0" fontId="6" fillId="6" borderId="6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172" fontId="7" fillId="7" borderId="6" xfId="0" applyNumberFormat="1" applyFont="1" applyFill="1" applyBorder="1" applyAlignment="1">
      <alignment horizontal="center"/>
    </xf>
    <xf numFmtId="172" fontId="7" fillId="7" borderId="5" xfId="0" applyNumberFormat="1" applyFont="1" applyFill="1" applyBorder="1" applyAlignment="1">
      <alignment horizontal="center"/>
    </xf>
    <xf numFmtId="174" fontId="15" fillId="0" borderId="6" xfId="0" applyNumberFormat="1" applyFont="1" applyBorder="1" applyAlignment="1">
      <alignment horizontal="center"/>
    </xf>
    <xf numFmtId="174" fontId="15" fillId="0" borderId="5" xfId="0" applyNumberFormat="1" applyFont="1" applyBorder="1" applyAlignment="1">
      <alignment horizontal="center"/>
    </xf>
    <xf numFmtId="173" fontId="7" fillId="7" borderId="6" xfId="0" applyNumberFormat="1" applyFont="1" applyFill="1" applyBorder="1" applyAlignment="1">
      <alignment horizontal="center"/>
    </xf>
    <xf numFmtId="173" fontId="7" fillId="7" borderId="5" xfId="0" applyNumberFormat="1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4" fontId="11" fillId="3" borderId="0" xfId="0" applyNumberFormat="1" applyFont="1" applyFill="1" applyAlignment="1">
      <alignment horizontal="center"/>
    </xf>
    <xf numFmtId="4" fontId="12" fillId="2" borderId="0" xfId="0" applyNumberFormat="1" applyFont="1" applyFill="1" applyAlignment="1">
      <alignment horizontal="center"/>
    </xf>
    <xf numFmtId="4" fontId="2" fillId="4" borderId="0" xfId="0" applyNumberFormat="1" applyFont="1" applyFill="1" applyAlignment="1">
      <alignment horizontal="center" vertical="center"/>
    </xf>
    <xf numFmtId="4" fontId="4" fillId="0" borderId="1" xfId="0" applyNumberFormat="1" applyFont="1" applyBorder="1"/>
    <xf numFmtId="4" fontId="4" fillId="0" borderId="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604836</xdr:colOff>
      <xdr:row>0</xdr:row>
      <xdr:rowOff>85726</xdr:rowOff>
    </xdr:from>
    <xdr:to>
      <xdr:col>12</xdr:col>
      <xdr:colOff>57149</xdr:colOff>
      <xdr:row>13</xdr:row>
      <xdr:rowOff>23812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72F45490-13D2-4A77-82B3-855AD19A1EFE}"/>
            </a:ext>
          </a:extLst>
        </xdr:cNvPr>
        <xdr:cNvSpPr/>
      </xdr:nvSpPr>
      <xdr:spPr>
        <a:xfrm>
          <a:off x="6543674" y="85726"/>
          <a:ext cx="1185863" cy="1885949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L46"/>
  <sheetViews>
    <sheetView tabSelected="1" workbookViewId="0">
      <selection activeCell="O10" sqref="O10"/>
    </sheetView>
  </sheetViews>
  <sheetFormatPr baseColWidth="10" defaultColWidth="11.3984375" defaultRowHeight="10.15" x14ac:dyDescent="0.3"/>
  <cols>
    <col min="1" max="1" width="19.796875" style="2" customWidth="1"/>
    <col min="2" max="2" width="9.265625" style="2" customWidth="1"/>
    <col min="3" max="3" width="7.06640625" style="2" customWidth="1"/>
    <col min="4" max="4" width="8.59765625" style="2" customWidth="1"/>
    <col min="5" max="5" width="7.06640625" style="2" customWidth="1"/>
    <col min="6" max="6" width="8.59765625" style="2" customWidth="1"/>
    <col min="7" max="7" width="7.06640625" style="2" customWidth="1"/>
    <col min="8" max="8" width="8.59765625" style="2" customWidth="1"/>
    <col min="9" max="9" width="7.06640625" style="2" customWidth="1"/>
    <col min="10" max="10" width="8.59765625" style="2" customWidth="1"/>
    <col min="11" max="11" width="7.06640625" style="2" customWidth="1"/>
    <col min="12" max="12" width="8.59765625" style="2" customWidth="1"/>
    <col min="13" max="16384" width="11.3984375" style="2"/>
  </cols>
  <sheetData>
    <row r="1" spans="1:12" ht="13.5" thickBot="1" x14ac:dyDescent="0.45">
      <c r="A1" s="15" t="s">
        <v>37</v>
      </c>
      <c r="B1" s="2" t="s">
        <v>69</v>
      </c>
    </row>
    <row r="2" spans="1:12" ht="12.75" customHeight="1" x14ac:dyDescent="0.3">
      <c r="A2" s="37" t="s">
        <v>70</v>
      </c>
      <c r="B2" s="8"/>
      <c r="C2" s="76" t="s">
        <v>100</v>
      </c>
      <c r="D2" s="77"/>
      <c r="E2" s="76" t="s">
        <v>101</v>
      </c>
      <c r="F2" s="77"/>
      <c r="G2" s="76" t="s">
        <v>102</v>
      </c>
      <c r="H2" s="77"/>
      <c r="I2" s="76" t="s">
        <v>103</v>
      </c>
      <c r="J2" s="77"/>
      <c r="K2" s="76" t="s">
        <v>104</v>
      </c>
      <c r="L2" s="77"/>
    </row>
    <row r="3" spans="1:12" ht="12.75" customHeight="1" x14ac:dyDescent="0.3">
      <c r="B3" s="2" t="s">
        <v>14</v>
      </c>
      <c r="C3" s="68" t="s">
        <v>22</v>
      </c>
      <c r="D3" s="69"/>
      <c r="E3" s="68" t="s">
        <v>77</v>
      </c>
      <c r="F3" s="69"/>
      <c r="G3" s="68" t="s">
        <v>78</v>
      </c>
      <c r="H3" s="69"/>
      <c r="I3" s="68" t="s">
        <v>79</v>
      </c>
      <c r="J3" s="69"/>
      <c r="K3" s="68" t="s">
        <v>80</v>
      </c>
      <c r="L3" s="69"/>
    </row>
    <row r="4" spans="1:12" ht="12.75" customHeight="1" x14ac:dyDescent="0.3">
      <c r="B4" s="3" t="s">
        <v>96</v>
      </c>
      <c r="C4" s="18" t="s">
        <v>23</v>
      </c>
      <c r="D4" s="19" t="s">
        <v>6</v>
      </c>
      <c r="E4" s="57" t="s">
        <v>23</v>
      </c>
      <c r="F4" s="58" t="s">
        <v>86</v>
      </c>
      <c r="G4" s="57" t="s">
        <v>23</v>
      </c>
      <c r="H4" s="58" t="s">
        <v>85</v>
      </c>
      <c r="I4" s="57" t="s">
        <v>82</v>
      </c>
      <c r="J4" s="58" t="s">
        <v>83</v>
      </c>
      <c r="K4" s="57" t="s">
        <v>82</v>
      </c>
      <c r="L4" s="58" t="s">
        <v>84</v>
      </c>
    </row>
    <row r="5" spans="1:12" ht="12.75" customHeight="1" x14ac:dyDescent="0.3">
      <c r="B5" s="2" t="s">
        <v>15</v>
      </c>
      <c r="C5" s="68" t="s">
        <v>42</v>
      </c>
      <c r="D5" s="69"/>
      <c r="E5" s="68" t="s">
        <v>56</v>
      </c>
      <c r="F5" s="69"/>
      <c r="G5" s="68" t="s">
        <v>43</v>
      </c>
      <c r="H5" s="69"/>
      <c r="I5" s="68" t="s">
        <v>81</v>
      </c>
      <c r="J5" s="69"/>
      <c r="K5" s="68" t="s">
        <v>56</v>
      </c>
      <c r="L5" s="69"/>
    </row>
    <row r="6" spans="1:12" s="10" customFormat="1" x14ac:dyDescent="0.3">
      <c r="A6" s="9" t="s">
        <v>5</v>
      </c>
      <c r="B6" s="9"/>
      <c r="C6" s="20"/>
      <c r="D6" s="21"/>
      <c r="E6" s="20"/>
      <c r="F6" s="21"/>
      <c r="G6" s="20"/>
      <c r="H6" s="21"/>
      <c r="I6" s="20"/>
      <c r="J6" s="21"/>
      <c r="K6" s="20"/>
      <c r="L6" s="21"/>
    </row>
    <row r="7" spans="1:12" ht="12.75" customHeight="1" x14ac:dyDescent="0.3">
      <c r="A7" s="2" t="s">
        <v>7</v>
      </c>
      <c r="C7" s="70">
        <v>900</v>
      </c>
      <c r="D7" s="71"/>
      <c r="E7" s="70">
        <v>1000</v>
      </c>
      <c r="F7" s="71"/>
      <c r="G7" s="70">
        <v>1510</v>
      </c>
      <c r="H7" s="71"/>
      <c r="I7" s="70">
        <v>1510</v>
      </c>
      <c r="J7" s="71"/>
      <c r="K7" s="70">
        <v>1200</v>
      </c>
      <c r="L7" s="71"/>
    </row>
    <row r="8" spans="1:12" ht="12.75" customHeight="1" x14ac:dyDescent="0.3">
      <c r="A8" s="2" t="s">
        <v>8</v>
      </c>
      <c r="C8" s="70">
        <v>2050</v>
      </c>
      <c r="D8" s="71"/>
      <c r="E8" s="70">
        <v>500</v>
      </c>
      <c r="F8" s="71"/>
      <c r="G8" s="70">
        <v>2440</v>
      </c>
      <c r="H8" s="71"/>
      <c r="I8" s="70">
        <v>2050</v>
      </c>
      <c r="J8" s="71"/>
      <c r="K8" s="70">
        <v>800</v>
      </c>
      <c r="L8" s="71"/>
    </row>
    <row r="9" spans="1:12" ht="12.75" customHeight="1" x14ac:dyDescent="0.3">
      <c r="A9" s="2" t="s">
        <v>4</v>
      </c>
      <c r="C9" s="74">
        <v>2</v>
      </c>
      <c r="D9" s="75"/>
      <c r="E9" s="74">
        <v>1</v>
      </c>
      <c r="F9" s="75"/>
      <c r="G9" s="74">
        <v>1</v>
      </c>
      <c r="H9" s="75"/>
      <c r="I9" s="74">
        <v>1</v>
      </c>
      <c r="J9" s="75"/>
      <c r="K9" s="74">
        <v>2</v>
      </c>
      <c r="L9" s="75"/>
    </row>
    <row r="10" spans="1:12" ht="10.25" customHeight="1" x14ac:dyDescent="0.3">
      <c r="A10" s="2" t="s">
        <v>68</v>
      </c>
      <c r="C10" s="62" t="s">
        <v>67</v>
      </c>
      <c r="D10" s="63">
        <v>84</v>
      </c>
      <c r="E10" s="62" t="s">
        <v>67</v>
      </c>
      <c r="F10" s="63">
        <v>62</v>
      </c>
      <c r="G10" s="62" t="s">
        <v>67</v>
      </c>
      <c r="H10" s="63">
        <v>132</v>
      </c>
      <c r="I10" s="62" t="s">
        <v>67</v>
      </c>
      <c r="J10" s="63">
        <v>89</v>
      </c>
      <c r="K10" s="62" t="s">
        <v>67</v>
      </c>
      <c r="L10" s="63">
        <v>77</v>
      </c>
    </row>
    <row r="11" spans="1:12" x14ac:dyDescent="0.3">
      <c r="A11" s="3" t="s">
        <v>53</v>
      </c>
      <c r="B11" s="3" t="s">
        <v>51</v>
      </c>
      <c r="C11" s="22">
        <f>SUM((C7*C8/1000000))</f>
        <v>1.845</v>
      </c>
      <c r="D11" s="23">
        <f>SUM((C11*C9))</f>
        <v>3.69</v>
      </c>
      <c r="E11" s="22">
        <f>SUM((E7*E8/1000000))</f>
        <v>0.5</v>
      </c>
      <c r="F11" s="23">
        <f>SUM((E11*E9))</f>
        <v>0.5</v>
      </c>
      <c r="G11" s="22">
        <f>SUM((G7*G8/1000000))</f>
        <v>3.6844000000000001</v>
      </c>
      <c r="H11" s="23">
        <f>SUM((G11*G9))</f>
        <v>3.6844000000000001</v>
      </c>
      <c r="I11" s="22">
        <f>SUM((I7*I8/1000000))</f>
        <v>3.0954999999999999</v>
      </c>
      <c r="J11" s="23">
        <f>SUM((I11*I9))</f>
        <v>3.0954999999999999</v>
      </c>
      <c r="K11" s="22">
        <f>SUM((K7*K8/1000000))</f>
        <v>0.96</v>
      </c>
      <c r="L11" s="23">
        <f>SUM((K11*K9))</f>
        <v>1.92</v>
      </c>
    </row>
    <row r="12" spans="1:12" x14ac:dyDescent="0.3">
      <c r="A12" s="3" t="s">
        <v>54</v>
      </c>
      <c r="B12" s="3" t="s">
        <v>52</v>
      </c>
      <c r="C12" s="22">
        <f>SUM((C7+C8)*2)/1000</f>
        <v>5.9</v>
      </c>
      <c r="D12" s="23">
        <f>SUM((C12*C9))</f>
        <v>11.8</v>
      </c>
      <c r="E12" s="22">
        <f>SUM((E7+E8)*2)/1000</f>
        <v>3</v>
      </c>
      <c r="F12" s="23">
        <f>SUM((E12*E9))</f>
        <v>3</v>
      </c>
      <c r="G12" s="22">
        <f>SUM((G7+G8)*2)/1000</f>
        <v>7.9</v>
      </c>
      <c r="H12" s="23">
        <f>SUM((G12*G9))</f>
        <v>7.9</v>
      </c>
      <c r="I12" s="22">
        <f>SUM((I7+I8)*2)/1000</f>
        <v>7.12</v>
      </c>
      <c r="J12" s="23">
        <f>SUM((I12*I9))</f>
        <v>7.12</v>
      </c>
      <c r="K12" s="22">
        <f>SUM((K7+K8)*2)/1000</f>
        <v>4</v>
      </c>
      <c r="L12" s="23">
        <f>SUM((K12*K9))</f>
        <v>8</v>
      </c>
    </row>
    <row r="13" spans="1:12" x14ac:dyDescent="0.3">
      <c r="A13" s="13" t="s">
        <v>16</v>
      </c>
      <c r="B13" s="13"/>
      <c r="C13" s="22"/>
      <c r="D13" s="23"/>
      <c r="E13" s="22"/>
      <c r="F13" s="23"/>
      <c r="G13" s="22"/>
      <c r="H13" s="23"/>
      <c r="I13" s="22"/>
      <c r="J13" s="23"/>
      <c r="K13" s="22"/>
      <c r="L13" s="23"/>
    </row>
    <row r="14" spans="1:12" s="12" customFormat="1" x14ac:dyDescent="0.3">
      <c r="A14" s="11" t="s">
        <v>63</v>
      </c>
      <c r="B14" s="11"/>
      <c r="C14" s="24"/>
      <c r="D14" s="25"/>
      <c r="E14" s="24"/>
      <c r="F14" s="25"/>
      <c r="G14" s="24"/>
      <c r="H14" s="25"/>
      <c r="I14" s="24"/>
      <c r="J14" s="25"/>
      <c r="K14" s="24"/>
      <c r="L14" s="25"/>
    </row>
    <row r="15" spans="1:12" s="7" customFormat="1" x14ac:dyDescent="0.3">
      <c r="A15" s="6" t="s">
        <v>10</v>
      </c>
      <c r="B15" s="6"/>
      <c r="C15" s="26"/>
      <c r="D15" s="27"/>
      <c r="E15" s="26"/>
      <c r="F15" s="27"/>
      <c r="G15" s="26"/>
      <c r="H15" s="27"/>
      <c r="I15" s="26"/>
      <c r="J15" s="27"/>
      <c r="K15" s="26"/>
      <c r="L15" s="27"/>
    </row>
    <row r="16" spans="1:12" s="5" customFormat="1" x14ac:dyDescent="0.3">
      <c r="A16" s="5" t="s">
        <v>9</v>
      </c>
      <c r="C16" s="28"/>
      <c r="D16" s="34">
        <v>100</v>
      </c>
      <c r="E16" s="28"/>
      <c r="F16" s="34">
        <v>100</v>
      </c>
      <c r="G16" s="28"/>
      <c r="H16" s="34">
        <v>100</v>
      </c>
      <c r="I16" s="28"/>
      <c r="J16" s="34">
        <v>100</v>
      </c>
      <c r="K16" s="28"/>
      <c r="L16" s="34">
        <v>100</v>
      </c>
    </row>
    <row r="17" spans="1:12" s="7" customFormat="1" x14ac:dyDescent="0.3">
      <c r="A17" s="6" t="s">
        <v>11</v>
      </c>
      <c r="B17" s="6"/>
      <c r="C17" s="26"/>
      <c r="D17" s="27"/>
      <c r="E17" s="26"/>
      <c r="F17" s="27"/>
      <c r="G17" s="26"/>
      <c r="H17" s="27"/>
      <c r="I17" s="26"/>
      <c r="J17" s="27"/>
      <c r="K17" s="26"/>
      <c r="L17" s="27"/>
    </row>
    <row r="18" spans="1:12" s="5" customFormat="1" x14ac:dyDescent="0.3">
      <c r="A18" s="5" t="s">
        <v>41</v>
      </c>
      <c r="C18" s="35" t="s">
        <v>17</v>
      </c>
      <c r="D18" s="34">
        <v>0</v>
      </c>
      <c r="E18" s="35" t="s">
        <v>17</v>
      </c>
      <c r="F18" s="34">
        <v>0</v>
      </c>
      <c r="G18" s="35" t="s">
        <v>17</v>
      </c>
      <c r="H18" s="34">
        <v>0</v>
      </c>
      <c r="I18" s="35" t="s">
        <v>17</v>
      </c>
      <c r="J18" s="34">
        <v>0</v>
      </c>
      <c r="K18" s="35" t="s">
        <v>17</v>
      </c>
      <c r="L18" s="34">
        <v>0</v>
      </c>
    </row>
    <row r="19" spans="1:12" s="7" customFormat="1" x14ac:dyDescent="0.3">
      <c r="A19" s="6" t="s">
        <v>31</v>
      </c>
      <c r="B19" s="6"/>
      <c r="C19" s="26"/>
      <c r="D19" s="27"/>
      <c r="E19" s="26"/>
      <c r="F19" s="27"/>
      <c r="G19" s="26"/>
      <c r="H19" s="27"/>
      <c r="I19" s="26"/>
      <c r="J19" s="27"/>
      <c r="K19" s="26"/>
      <c r="L19" s="27"/>
    </row>
    <row r="20" spans="1:12" s="56" customFormat="1" x14ac:dyDescent="0.3">
      <c r="A20" s="56" t="s">
        <v>65</v>
      </c>
      <c r="B20" s="55"/>
      <c r="C20" s="61">
        <v>70</v>
      </c>
      <c r="D20" s="60">
        <v>250</v>
      </c>
      <c r="E20" s="61">
        <v>50</v>
      </c>
      <c r="F20" s="60">
        <v>100</v>
      </c>
      <c r="G20" s="61">
        <v>200</v>
      </c>
      <c r="H20" s="60">
        <v>250</v>
      </c>
      <c r="I20" s="61">
        <v>200</v>
      </c>
      <c r="J20" s="60">
        <v>250</v>
      </c>
      <c r="K20" s="61">
        <v>70</v>
      </c>
      <c r="L20" s="60">
        <v>50</v>
      </c>
    </row>
    <row r="21" spans="1:12" s="5" customFormat="1" x14ac:dyDescent="0.3">
      <c r="A21" s="5" t="s">
        <v>50</v>
      </c>
      <c r="B21" s="4">
        <f t="shared" ref="B21:B23" si="0">SUM(C21:EV21)</f>
        <v>75</v>
      </c>
      <c r="C21" s="35" t="s">
        <v>12</v>
      </c>
      <c r="D21" s="59">
        <v>15</v>
      </c>
      <c r="E21" s="35" t="s">
        <v>12</v>
      </c>
      <c r="F21" s="59">
        <v>15</v>
      </c>
      <c r="G21" s="35" t="s">
        <v>12</v>
      </c>
      <c r="H21" s="59">
        <v>15</v>
      </c>
      <c r="I21" s="35" t="s">
        <v>12</v>
      </c>
      <c r="J21" s="59">
        <v>15</v>
      </c>
      <c r="K21" s="35" t="s">
        <v>12</v>
      </c>
      <c r="L21" s="59">
        <v>15</v>
      </c>
    </row>
    <row r="22" spans="1:12" s="5" customFormat="1" x14ac:dyDescent="0.3">
      <c r="A22" s="5" t="s">
        <v>38</v>
      </c>
      <c r="B22" s="4">
        <f t="shared" si="0"/>
        <v>0</v>
      </c>
      <c r="C22" s="35" t="s">
        <v>12</v>
      </c>
      <c r="D22" s="29">
        <v>0</v>
      </c>
      <c r="E22" s="35" t="s">
        <v>12</v>
      </c>
      <c r="F22" s="29">
        <v>0</v>
      </c>
      <c r="G22" s="35" t="s">
        <v>12</v>
      </c>
      <c r="H22" s="29">
        <v>0</v>
      </c>
      <c r="I22" s="35" t="s">
        <v>12</v>
      </c>
      <c r="J22" s="29">
        <v>0</v>
      </c>
      <c r="K22" s="35" t="s">
        <v>12</v>
      </c>
      <c r="L22" s="29">
        <v>0</v>
      </c>
    </row>
    <row r="23" spans="1:12" s="5" customFormat="1" x14ac:dyDescent="0.3">
      <c r="A23" s="5" t="s">
        <v>39</v>
      </c>
      <c r="B23" s="4">
        <f t="shared" si="0"/>
        <v>0</v>
      </c>
      <c r="C23" s="35" t="s">
        <v>17</v>
      </c>
      <c r="D23" s="29">
        <v>0</v>
      </c>
      <c r="E23" s="35" t="s">
        <v>17</v>
      </c>
      <c r="F23" s="29">
        <v>0</v>
      </c>
      <c r="G23" s="35" t="s">
        <v>17</v>
      </c>
      <c r="H23" s="29">
        <v>0</v>
      </c>
      <c r="I23" s="35" t="s">
        <v>17</v>
      </c>
      <c r="J23" s="29">
        <v>0</v>
      </c>
      <c r="K23" s="35" t="s">
        <v>17</v>
      </c>
      <c r="L23" s="29">
        <v>0</v>
      </c>
    </row>
    <row r="24" spans="1:12" s="5" customFormat="1" x14ac:dyDescent="0.3">
      <c r="A24" s="5" t="s">
        <v>71</v>
      </c>
      <c r="B24" s="4">
        <f>SUM(C24:F24)</f>
        <v>20</v>
      </c>
      <c r="C24" s="35" t="s">
        <v>12</v>
      </c>
      <c r="D24" s="59">
        <v>10</v>
      </c>
      <c r="E24" s="35" t="s">
        <v>12</v>
      </c>
      <c r="F24" s="59">
        <v>10</v>
      </c>
      <c r="G24" s="35" t="s">
        <v>12</v>
      </c>
      <c r="H24" s="59">
        <v>10</v>
      </c>
      <c r="I24" s="35" t="s">
        <v>12</v>
      </c>
      <c r="J24" s="59">
        <v>10</v>
      </c>
      <c r="K24" s="35" t="s">
        <v>12</v>
      </c>
      <c r="L24" s="59">
        <v>10</v>
      </c>
    </row>
    <row r="25" spans="1:12" s="5" customFormat="1" x14ac:dyDescent="0.3">
      <c r="A25" s="5" t="s">
        <v>32</v>
      </c>
      <c r="B25" s="4">
        <f t="shared" ref="B25:B31" si="1">SUM(C25:F25)</f>
        <v>10</v>
      </c>
      <c r="C25" s="35" t="s">
        <v>12</v>
      </c>
      <c r="D25" s="59">
        <v>5</v>
      </c>
      <c r="E25" s="35" t="s">
        <v>12</v>
      </c>
      <c r="F25" s="59">
        <v>5</v>
      </c>
      <c r="G25" s="35" t="s">
        <v>12</v>
      </c>
      <c r="H25" s="59">
        <v>5</v>
      </c>
      <c r="I25" s="35" t="s">
        <v>12</v>
      </c>
      <c r="J25" s="59">
        <v>5</v>
      </c>
      <c r="K25" s="35" t="s">
        <v>12</v>
      </c>
      <c r="L25" s="59">
        <v>5</v>
      </c>
    </row>
    <row r="26" spans="1:12" s="5" customFormat="1" x14ac:dyDescent="0.3">
      <c r="A26" s="5" t="s">
        <v>33</v>
      </c>
      <c r="B26" s="4">
        <f t="shared" si="1"/>
        <v>10</v>
      </c>
      <c r="C26" s="35" t="s">
        <v>12</v>
      </c>
      <c r="D26" s="59">
        <v>5</v>
      </c>
      <c r="E26" s="35" t="s">
        <v>12</v>
      </c>
      <c r="F26" s="59">
        <v>5</v>
      </c>
      <c r="G26" s="35" t="s">
        <v>12</v>
      </c>
      <c r="H26" s="59">
        <v>5</v>
      </c>
      <c r="I26" s="35" t="s">
        <v>12</v>
      </c>
      <c r="J26" s="59">
        <v>5</v>
      </c>
      <c r="K26" s="35" t="s">
        <v>12</v>
      </c>
      <c r="L26" s="59">
        <v>5</v>
      </c>
    </row>
    <row r="27" spans="1:12" s="5" customFormat="1" x14ac:dyDescent="0.3">
      <c r="A27" s="5" t="s">
        <v>40</v>
      </c>
      <c r="B27" s="4">
        <f t="shared" si="1"/>
        <v>4</v>
      </c>
      <c r="C27" s="35" t="s">
        <v>12</v>
      </c>
      <c r="D27" s="59">
        <v>2</v>
      </c>
      <c r="E27" s="35" t="s">
        <v>12</v>
      </c>
      <c r="F27" s="59">
        <v>2</v>
      </c>
      <c r="G27" s="35" t="s">
        <v>12</v>
      </c>
      <c r="H27" s="59">
        <v>2</v>
      </c>
      <c r="I27" s="35" t="s">
        <v>12</v>
      </c>
      <c r="J27" s="59">
        <v>2</v>
      </c>
      <c r="K27" s="35" t="s">
        <v>12</v>
      </c>
      <c r="L27" s="59">
        <v>2</v>
      </c>
    </row>
    <row r="28" spans="1:12" s="5" customFormat="1" x14ac:dyDescent="0.3">
      <c r="A28" s="5" t="s">
        <v>34</v>
      </c>
      <c r="B28" s="4">
        <f t="shared" si="1"/>
        <v>2</v>
      </c>
      <c r="C28" s="35" t="s">
        <v>12</v>
      </c>
      <c r="D28" s="59">
        <v>1</v>
      </c>
      <c r="E28" s="35" t="s">
        <v>12</v>
      </c>
      <c r="F28" s="59">
        <v>1</v>
      </c>
      <c r="G28" s="35" t="s">
        <v>12</v>
      </c>
      <c r="H28" s="59">
        <v>1</v>
      </c>
      <c r="I28" s="35" t="s">
        <v>12</v>
      </c>
      <c r="J28" s="59">
        <v>1</v>
      </c>
      <c r="K28" s="35" t="s">
        <v>12</v>
      </c>
      <c r="L28" s="59">
        <v>1</v>
      </c>
    </row>
    <row r="29" spans="1:12" s="5" customFormat="1" x14ac:dyDescent="0.3">
      <c r="A29" s="5" t="s">
        <v>66</v>
      </c>
      <c r="B29" s="4">
        <f t="shared" si="1"/>
        <v>2</v>
      </c>
      <c r="C29" s="35" t="s">
        <v>12</v>
      </c>
      <c r="D29" s="59">
        <v>1</v>
      </c>
      <c r="E29" s="35" t="s">
        <v>12</v>
      </c>
      <c r="F29" s="59">
        <v>1</v>
      </c>
      <c r="G29" s="35" t="s">
        <v>12</v>
      </c>
      <c r="H29" s="59">
        <v>1</v>
      </c>
      <c r="I29" s="35" t="s">
        <v>12</v>
      </c>
      <c r="J29" s="59">
        <v>1</v>
      </c>
      <c r="K29" s="35" t="s">
        <v>12</v>
      </c>
      <c r="L29" s="59">
        <v>1</v>
      </c>
    </row>
    <row r="30" spans="1:12" s="5" customFormat="1" ht="10.25" customHeight="1" x14ac:dyDescent="0.3">
      <c r="A30" s="5" t="s">
        <v>35</v>
      </c>
      <c r="B30" s="4">
        <f t="shared" si="1"/>
        <v>0</v>
      </c>
      <c r="C30" s="35" t="s">
        <v>17</v>
      </c>
      <c r="D30" s="29">
        <v>0</v>
      </c>
      <c r="E30" s="35" t="s">
        <v>17</v>
      </c>
      <c r="F30" s="29">
        <v>0</v>
      </c>
      <c r="G30" s="35" t="s">
        <v>17</v>
      </c>
      <c r="H30" s="29">
        <v>0</v>
      </c>
      <c r="I30" s="35" t="s">
        <v>17</v>
      </c>
      <c r="J30" s="29">
        <v>0</v>
      </c>
      <c r="K30" s="35" t="s">
        <v>17</v>
      </c>
      <c r="L30" s="29">
        <v>0</v>
      </c>
    </row>
    <row r="31" spans="1:12" s="5" customFormat="1" ht="10.25" customHeight="1" x14ac:dyDescent="0.3">
      <c r="A31" s="5" t="s">
        <v>36</v>
      </c>
      <c r="B31" s="4">
        <f t="shared" si="1"/>
        <v>0</v>
      </c>
      <c r="C31" s="35" t="s">
        <v>17</v>
      </c>
      <c r="D31" s="29">
        <v>0</v>
      </c>
      <c r="E31" s="35" t="s">
        <v>17</v>
      </c>
      <c r="F31" s="29">
        <v>0</v>
      </c>
      <c r="G31" s="35" t="s">
        <v>17</v>
      </c>
      <c r="H31" s="29">
        <v>0</v>
      </c>
      <c r="I31" s="35" t="s">
        <v>17</v>
      </c>
      <c r="J31" s="29">
        <v>0</v>
      </c>
      <c r="K31" s="35" t="s">
        <v>17</v>
      </c>
      <c r="L31" s="29">
        <v>0</v>
      </c>
    </row>
    <row r="32" spans="1:12" s="5" customFormat="1" ht="10.25" customHeight="1" x14ac:dyDescent="0.3">
      <c r="A32" s="4" t="s">
        <v>18</v>
      </c>
      <c r="B32" s="4"/>
      <c r="C32" s="30">
        <f>SUM(D16:D31)</f>
        <v>389</v>
      </c>
      <c r="D32" s="31">
        <f>SUM(C32*C9)</f>
        <v>778</v>
      </c>
      <c r="E32" s="30">
        <f>SUM(F16:F31)</f>
        <v>239</v>
      </c>
      <c r="F32" s="31">
        <f>SUM(E32*E9)</f>
        <v>239</v>
      </c>
      <c r="G32" s="30">
        <f>SUM(H16:H31)</f>
        <v>389</v>
      </c>
      <c r="H32" s="31">
        <f>SUM(G32*G9)</f>
        <v>389</v>
      </c>
      <c r="I32" s="30">
        <f>SUM(J16:J31)</f>
        <v>389</v>
      </c>
      <c r="J32" s="31">
        <f>SUM(I32*I9)</f>
        <v>389</v>
      </c>
      <c r="K32" s="30">
        <f>SUM(L16:L31)</f>
        <v>189</v>
      </c>
      <c r="L32" s="31">
        <f>SUM(K32*K9)</f>
        <v>378</v>
      </c>
    </row>
    <row r="33" spans="1:12" s="5" customFormat="1" ht="10.25" customHeight="1" x14ac:dyDescent="0.3">
      <c r="A33" s="65" t="s">
        <v>55</v>
      </c>
      <c r="B33" s="64">
        <f>AVERAGE(C33:EV33)</f>
        <v>223.3923365238158</v>
      </c>
      <c r="C33" s="72">
        <f>SUM(C32/C11)</f>
        <v>210.84010840108402</v>
      </c>
      <c r="D33" s="73"/>
      <c r="E33" s="72">
        <f>SUM(E32/E11)</f>
        <v>478</v>
      </c>
      <c r="F33" s="73"/>
      <c r="G33" s="72">
        <f>SUM(G32/G11)</f>
        <v>105.58028444251438</v>
      </c>
      <c r="H33" s="73"/>
      <c r="I33" s="72">
        <f>SUM(I32/I11)</f>
        <v>125.66628977548054</v>
      </c>
      <c r="J33" s="73"/>
      <c r="K33" s="72">
        <f>SUM(K32/K11)</f>
        <v>196.875</v>
      </c>
      <c r="L33" s="73"/>
    </row>
    <row r="34" spans="1:12" s="5" customFormat="1" ht="10.25" customHeight="1" x14ac:dyDescent="0.3">
      <c r="A34" s="4" t="s">
        <v>29</v>
      </c>
      <c r="B34" s="17">
        <v>20</v>
      </c>
      <c r="C34" s="30">
        <f>SUM(C32/100*$B$34)</f>
        <v>77.8</v>
      </c>
      <c r="D34" s="31">
        <f>SUM(C34*C9)</f>
        <v>155.6</v>
      </c>
      <c r="E34" s="30">
        <f>SUM(E32/100*$B$34)</f>
        <v>47.800000000000004</v>
      </c>
      <c r="F34" s="31">
        <f>SUM(E34*E9)</f>
        <v>47.800000000000004</v>
      </c>
      <c r="G34" s="30">
        <f>SUM(G32/100*$B$34)</f>
        <v>77.8</v>
      </c>
      <c r="H34" s="31">
        <f>SUM(G34*G9)</f>
        <v>77.8</v>
      </c>
      <c r="I34" s="30">
        <f>SUM(I32/100*$B$34)</f>
        <v>77.8</v>
      </c>
      <c r="J34" s="31">
        <f>SUM(I34*I9)</f>
        <v>77.8</v>
      </c>
      <c r="K34" s="30">
        <f>SUM(K32/100*$B$34)</f>
        <v>37.799999999999997</v>
      </c>
      <c r="L34" s="31">
        <f>SUM(K34*K9)</f>
        <v>75.599999999999994</v>
      </c>
    </row>
    <row r="35" spans="1:12" s="5" customFormat="1" ht="10.25" customHeight="1" x14ac:dyDescent="0.3">
      <c r="A35" s="4" t="s">
        <v>21</v>
      </c>
      <c r="B35" s="4"/>
      <c r="C35" s="30">
        <f>SUM(C32+C34)</f>
        <v>466.8</v>
      </c>
      <c r="D35" s="31">
        <f>SUM(D32+D34)</f>
        <v>933.6</v>
      </c>
      <c r="E35" s="30">
        <f>SUM(E32+E34)</f>
        <v>286.8</v>
      </c>
      <c r="F35" s="31">
        <f>SUM(F32+F34)</f>
        <v>286.8</v>
      </c>
      <c r="G35" s="30">
        <f>SUM(G32+G34)</f>
        <v>466.8</v>
      </c>
      <c r="H35" s="31">
        <f>SUM(H32+H34)</f>
        <v>466.8</v>
      </c>
      <c r="I35" s="30">
        <f>SUM(I32+I34)</f>
        <v>466.8</v>
      </c>
      <c r="J35" s="31">
        <f>SUM(J32+J34)</f>
        <v>466.8</v>
      </c>
      <c r="K35" s="30">
        <f>SUM(K32+K34)</f>
        <v>226.8</v>
      </c>
      <c r="L35" s="31">
        <f>SUM(L32+L34)</f>
        <v>453.6</v>
      </c>
    </row>
    <row r="36" spans="1:12" s="5" customFormat="1" ht="10.25" customHeight="1" x14ac:dyDescent="0.3">
      <c r="C36" s="28"/>
      <c r="D36" s="29"/>
      <c r="E36" s="28"/>
      <c r="F36" s="29"/>
      <c r="G36" s="28"/>
      <c r="H36" s="29"/>
      <c r="I36" s="28"/>
      <c r="J36" s="29"/>
      <c r="K36" s="28"/>
      <c r="L36" s="29"/>
    </row>
    <row r="37" spans="1:12" s="16" customFormat="1" x14ac:dyDescent="0.3">
      <c r="A37" s="16" t="s">
        <v>64</v>
      </c>
      <c r="C37" s="32"/>
      <c r="D37" s="33" t="s">
        <v>30</v>
      </c>
      <c r="E37" s="32"/>
      <c r="F37" s="33" t="s">
        <v>30</v>
      </c>
      <c r="G37" s="32"/>
      <c r="H37" s="33" t="s">
        <v>30</v>
      </c>
      <c r="I37" s="32"/>
      <c r="J37" s="33" t="s">
        <v>30</v>
      </c>
      <c r="K37" s="32"/>
      <c r="L37" s="33" t="s">
        <v>30</v>
      </c>
    </row>
    <row r="38" spans="1:12" s="5" customFormat="1" x14ac:dyDescent="0.3">
      <c r="A38" s="5" t="s">
        <v>87</v>
      </c>
      <c r="C38" s="36" t="s">
        <v>17</v>
      </c>
      <c r="D38" s="29"/>
      <c r="E38" s="36" t="s">
        <v>17</v>
      </c>
      <c r="F38" s="29"/>
      <c r="G38" s="36" t="s">
        <v>12</v>
      </c>
      <c r="H38" s="29"/>
      <c r="I38" s="36" t="s">
        <v>12</v>
      </c>
      <c r="J38" s="29"/>
      <c r="K38" s="36" t="s">
        <v>17</v>
      </c>
      <c r="L38" s="29"/>
    </row>
    <row r="39" spans="1:12" s="5" customFormat="1" x14ac:dyDescent="0.3">
      <c r="A39" s="5" t="s">
        <v>57</v>
      </c>
      <c r="C39" s="36" t="s">
        <v>12</v>
      </c>
      <c r="D39" s="29"/>
      <c r="E39" s="36" t="s">
        <v>12</v>
      </c>
      <c r="F39" s="29"/>
      <c r="G39" s="36" t="s">
        <v>17</v>
      </c>
      <c r="H39" s="29"/>
      <c r="I39" s="36" t="s">
        <v>17</v>
      </c>
      <c r="J39" s="29"/>
      <c r="K39" s="36" t="s">
        <v>12</v>
      </c>
      <c r="L39" s="29"/>
    </row>
    <row r="40" spans="1:12" s="5" customFormat="1" x14ac:dyDescent="0.3">
      <c r="A40" s="5" t="s">
        <v>88</v>
      </c>
      <c r="C40" s="36" t="s">
        <v>17</v>
      </c>
      <c r="D40" s="29"/>
      <c r="E40" s="36" t="s">
        <v>12</v>
      </c>
      <c r="F40" s="29"/>
      <c r="G40" s="36" t="s">
        <v>17</v>
      </c>
      <c r="H40" s="29"/>
      <c r="I40" s="36" t="s">
        <v>17</v>
      </c>
      <c r="J40" s="29"/>
      <c r="K40" s="36" t="s">
        <v>12</v>
      </c>
      <c r="L40" s="29"/>
    </row>
    <row r="41" spans="1:12" s="5" customFormat="1" x14ac:dyDescent="0.3">
      <c r="A41" s="5" t="s">
        <v>58</v>
      </c>
      <c r="C41" s="36" t="s">
        <v>17</v>
      </c>
      <c r="D41" s="29"/>
      <c r="E41" s="36" t="s">
        <v>17</v>
      </c>
      <c r="F41" s="29"/>
      <c r="G41" s="36" t="s">
        <v>17</v>
      </c>
      <c r="H41" s="29"/>
      <c r="I41" s="36" t="s">
        <v>12</v>
      </c>
      <c r="J41" s="29"/>
      <c r="K41" s="36" t="s">
        <v>17</v>
      </c>
      <c r="L41" s="29"/>
    </row>
    <row r="42" spans="1:12" s="5" customFormat="1" x14ac:dyDescent="0.3">
      <c r="A42" s="5" t="s">
        <v>59</v>
      </c>
      <c r="C42" s="36" t="s">
        <v>17</v>
      </c>
      <c r="D42" s="29"/>
      <c r="E42" s="36" t="s">
        <v>12</v>
      </c>
      <c r="F42" s="29"/>
      <c r="G42" s="36" t="s">
        <v>17</v>
      </c>
      <c r="H42" s="29"/>
      <c r="I42" s="36" t="s">
        <v>12</v>
      </c>
      <c r="J42" s="29"/>
      <c r="K42" s="36" t="s">
        <v>12</v>
      </c>
      <c r="L42" s="29"/>
    </row>
    <row r="43" spans="1:12" s="5" customFormat="1" x14ac:dyDescent="0.3">
      <c r="A43" s="5" t="s">
        <v>60</v>
      </c>
      <c r="C43" s="36" t="s">
        <v>12</v>
      </c>
      <c r="D43" s="29"/>
      <c r="E43" s="36" t="s">
        <v>17</v>
      </c>
      <c r="F43" s="29"/>
      <c r="G43" s="36" t="s">
        <v>12</v>
      </c>
      <c r="H43" s="29"/>
      <c r="I43" s="36" t="s">
        <v>17</v>
      </c>
      <c r="J43" s="29"/>
      <c r="K43" s="36" t="s">
        <v>17</v>
      </c>
      <c r="L43" s="29"/>
    </row>
    <row r="44" spans="1:12" s="5" customFormat="1" x14ac:dyDescent="0.3">
      <c r="A44" s="5" t="s">
        <v>61</v>
      </c>
      <c r="C44" s="36" t="s">
        <v>17</v>
      </c>
      <c r="D44" s="29"/>
      <c r="E44" s="36" t="s">
        <v>17</v>
      </c>
      <c r="F44" s="29"/>
      <c r="G44" s="36" t="s">
        <v>17</v>
      </c>
      <c r="H44" s="29"/>
      <c r="I44" s="36" t="s">
        <v>17</v>
      </c>
      <c r="J44" s="29"/>
      <c r="K44" s="36" t="s">
        <v>17</v>
      </c>
      <c r="L44" s="29"/>
    </row>
    <row r="45" spans="1:12" s="5" customFormat="1" x14ac:dyDescent="0.3">
      <c r="A45" s="5" t="s">
        <v>62</v>
      </c>
      <c r="C45" s="36" t="s">
        <v>17</v>
      </c>
      <c r="D45" s="29"/>
      <c r="E45" s="36" t="s">
        <v>17</v>
      </c>
      <c r="F45" s="29"/>
      <c r="G45" s="36" t="s">
        <v>17</v>
      </c>
      <c r="H45" s="29"/>
      <c r="I45" s="36" t="s">
        <v>17</v>
      </c>
      <c r="J45" s="29"/>
      <c r="K45" s="36" t="s">
        <v>17</v>
      </c>
      <c r="L45" s="29"/>
    </row>
    <row r="46" spans="1:12" s="5" customFormat="1" ht="10.5" thickBot="1" x14ac:dyDescent="0.35">
      <c r="C46" s="81"/>
      <c r="D46" s="82"/>
      <c r="E46" s="81"/>
      <c r="F46" s="82"/>
      <c r="G46" s="81"/>
      <c r="H46" s="82"/>
      <c r="I46" s="81"/>
      <c r="J46" s="82"/>
      <c r="K46" s="81"/>
      <c r="L46" s="82"/>
    </row>
  </sheetData>
  <mergeCells count="35">
    <mergeCell ref="K9:L9"/>
    <mergeCell ref="K33:L33"/>
    <mergeCell ref="K2:L2"/>
    <mergeCell ref="K3:L3"/>
    <mergeCell ref="K5:L5"/>
    <mergeCell ref="K7:L7"/>
    <mergeCell ref="K8:L8"/>
    <mergeCell ref="G7:H7"/>
    <mergeCell ref="G8:H8"/>
    <mergeCell ref="G9:H9"/>
    <mergeCell ref="G33:H33"/>
    <mergeCell ref="I2:J2"/>
    <mergeCell ref="I3:J3"/>
    <mergeCell ref="I5:J5"/>
    <mergeCell ref="I7:J7"/>
    <mergeCell ref="I8:J8"/>
    <mergeCell ref="I9:J9"/>
    <mergeCell ref="I33:J33"/>
    <mergeCell ref="C2:D2"/>
    <mergeCell ref="C3:D3"/>
    <mergeCell ref="G2:H2"/>
    <mergeCell ref="G3:H3"/>
    <mergeCell ref="G5:H5"/>
    <mergeCell ref="E33:F33"/>
    <mergeCell ref="E2:F2"/>
    <mergeCell ref="E3:F3"/>
    <mergeCell ref="E5:F5"/>
    <mergeCell ref="E7:F7"/>
    <mergeCell ref="E8:F8"/>
    <mergeCell ref="E9:F9"/>
    <mergeCell ref="C5:D5"/>
    <mergeCell ref="C7:D7"/>
    <mergeCell ref="C8:D8"/>
    <mergeCell ref="C33:D33"/>
    <mergeCell ref="C9:D9"/>
  </mergeCells>
  <phoneticPr fontId="4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V6"/>
  <sheetViews>
    <sheetView workbookViewId="0">
      <selection activeCell="B34" sqref="B34"/>
    </sheetView>
  </sheetViews>
  <sheetFormatPr baseColWidth="10" defaultRowHeight="11.65" x14ac:dyDescent="0.35"/>
  <cols>
    <col min="1" max="1" width="10.86328125" style="1" customWidth="1"/>
    <col min="2" max="2" width="10.46484375" style="1" customWidth="1"/>
    <col min="3" max="3" width="11.06640625" style="1" customWidth="1"/>
    <col min="4" max="4" width="4.6640625" style="1" customWidth="1"/>
    <col min="5" max="10" width="7.59765625" style="1" customWidth="1"/>
    <col min="11" max="14" width="7.59765625" style="40" customWidth="1"/>
    <col min="15" max="18" width="7.59765625" style="41" customWidth="1"/>
    <col min="19" max="19" width="7.59765625" style="42" customWidth="1"/>
    <col min="20" max="22" width="10.6640625" style="42"/>
    <col min="23" max="16384" width="10.6640625" style="1"/>
  </cols>
  <sheetData>
    <row r="1" spans="1:22" s="51" customFormat="1" ht="23.65" customHeight="1" x14ac:dyDescent="0.35">
      <c r="A1" s="54" t="s">
        <v>3</v>
      </c>
      <c r="B1" s="50" t="str">
        <f>'Relevé détaillé'!B1</f>
        <v>Tartenpion</v>
      </c>
      <c r="K1" s="52"/>
      <c r="L1" s="52"/>
      <c r="M1" s="52"/>
      <c r="N1" s="52"/>
      <c r="O1" s="52"/>
      <c r="P1" s="52"/>
      <c r="Q1" s="52"/>
      <c r="R1" s="52"/>
      <c r="S1" s="53"/>
      <c r="T1" s="53"/>
      <c r="U1" s="53"/>
      <c r="V1" s="53"/>
    </row>
    <row r="2" spans="1:22" ht="17.649999999999999" x14ac:dyDescent="0.5">
      <c r="A2" s="38" t="s">
        <v>72</v>
      </c>
      <c r="K2" s="49"/>
      <c r="L2" s="49"/>
      <c r="M2" s="49"/>
      <c r="N2" s="49"/>
      <c r="O2" s="49"/>
      <c r="P2" s="49"/>
      <c r="Q2" s="49"/>
      <c r="R2" s="49"/>
    </row>
    <row r="3" spans="1:22" s="14" customFormat="1" ht="16.149999999999999" customHeight="1" x14ac:dyDescent="0.4">
      <c r="K3" s="43" t="s">
        <v>49</v>
      </c>
      <c r="L3" s="43"/>
      <c r="M3" s="78">
        <f>SUM(N6:N24)</f>
        <v>0</v>
      </c>
      <c r="N3" s="78"/>
      <c r="O3" s="48" t="s">
        <v>47</v>
      </c>
      <c r="P3" s="48"/>
      <c r="Q3" s="79">
        <f>SUM(R6:R20)</f>
        <v>0</v>
      </c>
      <c r="R3" s="79"/>
      <c r="S3" s="47" t="s">
        <v>48</v>
      </c>
      <c r="T3" s="44"/>
      <c r="U3" s="44"/>
      <c r="V3" s="47">
        <f>SUM(V6:V27)</f>
        <v>0</v>
      </c>
    </row>
    <row r="4" spans="1:22" s="39" customFormat="1" x14ac:dyDescent="0.35">
      <c r="E4" s="39" t="s">
        <v>19</v>
      </c>
      <c r="F4" s="39" t="s">
        <v>20</v>
      </c>
      <c r="G4" s="39" t="s">
        <v>91</v>
      </c>
      <c r="H4" s="39" t="s">
        <v>92</v>
      </c>
      <c r="J4" s="39" t="s">
        <v>94</v>
      </c>
      <c r="K4" s="45" t="s">
        <v>25</v>
      </c>
      <c r="L4" s="45" t="s">
        <v>2</v>
      </c>
      <c r="M4" s="45" t="s">
        <v>26</v>
      </c>
      <c r="N4" s="45" t="s">
        <v>27</v>
      </c>
      <c r="O4" s="45" t="s">
        <v>25</v>
      </c>
      <c r="P4" s="45" t="s">
        <v>2</v>
      </c>
      <c r="Q4" s="45" t="s">
        <v>26</v>
      </c>
      <c r="R4" s="45" t="s">
        <v>45</v>
      </c>
      <c r="S4" s="45" t="s">
        <v>46</v>
      </c>
      <c r="T4" s="45"/>
      <c r="U4" s="45"/>
      <c r="V4" s="80" t="s">
        <v>0</v>
      </c>
    </row>
    <row r="5" spans="1:22" s="39" customFormat="1" x14ac:dyDescent="0.35">
      <c r="A5" s="39" t="s">
        <v>13</v>
      </c>
      <c r="B5" s="39" t="s">
        <v>89</v>
      </c>
      <c r="C5" s="39" t="s">
        <v>90</v>
      </c>
      <c r="D5" s="39" t="s">
        <v>1</v>
      </c>
      <c r="E5" s="39" t="s">
        <v>95</v>
      </c>
      <c r="F5" s="39" t="s">
        <v>95</v>
      </c>
      <c r="G5" s="39" t="s">
        <v>24</v>
      </c>
      <c r="H5" s="39" t="s">
        <v>24</v>
      </c>
      <c r="I5" s="39" t="s">
        <v>93</v>
      </c>
      <c r="J5" s="39" t="s">
        <v>24</v>
      </c>
      <c r="K5" s="45" t="s">
        <v>24</v>
      </c>
      <c r="L5" s="66">
        <v>20</v>
      </c>
      <c r="M5" s="46" t="s">
        <v>24</v>
      </c>
      <c r="N5" s="45" t="s">
        <v>28</v>
      </c>
      <c r="O5" s="45" t="s">
        <v>24</v>
      </c>
      <c r="P5" s="66">
        <v>20</v>
      </c>
      <c r="Q5" s="45" t="s">
        <v>44</v>
      </c>
      <c r="R5" s="45" t="s">
        <v>0</v>
      </c>
      <c r="S5" s="45"/>
      <c r="T5" s="45"/>
      <c r="U5" s="45"/>
      <c r="V5" s="80"/>
    </row>
    <row r="6" spans="1:22" x14ac:dyDescent="0.35">
      <c r="K6" s="67">
        <v>100</v>
      </c>
      <c r="L6" s="40">
        <f>SUM(K6/100*$L$5)</f>
        <v>20</v>
      </c>
      <c r="M6" s="40">
        <f>SUM(K6+L6)</f>
        <v>120</v>
      </c>
      <c r="N6" s="40">
        <f>SUM(M6*D6)</f>
        <v>0</v>
      </c>
      <c r="O6" s="41">
        <v>20</v>
      </c>
      <c r="P6" s="41">
        <f>SUM(O6/100*$P$5)</f>
        <v>4</v>
      </c>
      <c r="Q6" s="41">
        <f>SUM(O6+P6)</f>
        <v>24</v>
      </c>
      <c r="R6" s="41">
        <f>SUM(Q6*D6)</f>
        <v>0</v>
      </c>
      <c r="V6" s="42">
        <f>SUM(N6+R6+S6)</f>
        <v>0</v>
      </c>
    </row>
  </sheetData>
  <mergeCells count="3">
    <mergeCell ref="M3:N3"/>
    <mergeCell ref="Q3:R3"/>
    <mergeCell ref="V4:V5"/>
  </mergeCells>
  <pageMargins left="0.25" right="0.25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6AF44-44F9-4BB5-A719-2EDC04A6D8B4}">
  <dimension ref="A1:V6"/>
  <sheetViews>
    <sheetView workbookViewId="0">
      <selection activeCell="A3" sqref="A3"/>
    </sheetView>
  </sheetViews>
  <sheetFormatPr baseColWidth="10" defaultRowHeight="11.65" x14ac:dyDescent="0.35"/>
  <cols>
    <col min="1" max="1" width="10.86328125" style="1" customWidth="1"/>
    <col min="2" max="2" width="10.46484375" style="1" customWidth="1"/>
    <col min="3" max="3" width="11.06640625" style="1" customWidth="1"/>
    <col min="4" max="4" width="4.6640625" style="1" customWidth="1"/>
    <col min="5" max="10" width="7.59765625" style="1" customWidth="1"/>
    <col min="11" max="14" width="7.59765625" style="40" customWidth="1"/>
    <col min="15" max="18" width="7.59765625" style="41" customWidth="1"/>
    <col min="19" max="19" width="7.59765625" style="42" customWidth="1"/>
    <col min="20" max="22" width="10.6640625" style="42"/>
    <col min="23" max="16384" width="10.6640625" style="1"/>
  </cols>
  <sheetData>
    <row r="1" spans="1:22" s="51" customFormat="1" ht="23.65" customHeight="1" x14ac:dyDescent="0.35">
      <c r="A1" s="54" t="s">
        <v>3</v>
      </c>
      <c r="B1" s="50" t="str">
        <f>'Relevé détaillé'!B1</f>
        <v>Tartenpion</v>
      </c>
      <c r="K1" s="52"/>
      <c r="L1" s="52"/>
      <c r="M1" s="52"/>
      <c r="N1" s="52"/>
      <c r="O1" s="52"/>
      <c r="P1" s="52"/>
      <c r="Q1" s="52"/>
      <c r="R1" s="52"/>
      <c r="S1" s="53"/>
      <c r="T1" s="53"/>
      <c r="U1" s="53"/>
      <c r="V1" s="53"/>
    </row>
    <row r="2" spans="1:22" ht="17.649999999999999" x14ac:dyDescent="0.5">
      <c r="A2" s="38" t="s">
        <v>76</v>
      </c>
      <c r="K2" s="49"/>
      <c r="L2" s="49"/>
      <c r="M2" s="49"/>
      <c r="N2" s="49"/>
      <c r="O2" s="49"/>
      <c r="P2" s="49"/>
      <c r="Q2" s="49"/>
      <c r="R2" s="49"/>
    </row>
    <row r="3" spans="1:22" s="14" customFormat="1" ht="16.149999999999999" customHeight="1" x14ac:dyDescent="0.4">
      <c r="K3" s="43" t="s">
        <v>49</v>
      </c>
      <c r="L3" s="43"/>
      <c r="M3" s="78">
        <f>SUM(N6:N24)</f>
        <v>0</v>
      </c>
      <c r="N3" s="78"/>
      <c r="O3" s="48" t="s">
        <v>47</v>
      </c>
      <c r="P3" s="48"/>
      <c r="Q3" s="79">
        <f>SUM(R6:R20)</f>
        <v>0</v>
      </c>
      <c r="R3" s="79"/>
      <c r="S3" s="47" t="s">
        <v>48</v>
      </c>
      <c r="T3" s="44"/>
      <c r="U3" s="44"/>
      <c r="V3" s="47">
        <f>SUM(V6:V27)</f>
        <v>0</v>
      </c>
    </row>
    <row r="4" spans="1:22" s="39" customFormat="1" x14ac:dyDescent="0.35">
      <c r="E4" s="39" t="s">
        <v>19</v>
      </c>
      <c r="F4" s="39" t="s">
        <v>20</v>
      </c>
      <c r="G4" s="39" t="s">
        <v>91</v>
      </c>
      <c r="H4" s="39" t="s">
        <v>92</v>
      </c>
      <c r="J4" s="39" t="s">
        <v>94</v>
      </c>
      <c r="K4" s="45" t="s">
        <v>25</v>
      </c>
      <c r="L4" s="45" t="s">
        <v>2</v>
      </c>
      <c r="M4" s="45" t="s">
        <v>26</v>
      </c>
      <c r="N4" s="45" t="s">
        <v>27</v>
      </c>
      <c r="O4" s="45" t="s">
        <v>25</v>
      </c>
      <c r="P4" s="45" t="s">
        <v>2</v>
      </c>
      <c r="Q4" s="45" t="s">
        <v>26</v>
      </c>
      <c r="R4" s="45" t="s">
        <v>45</v>
      </c>
      <c r="S4" s="45" t="s">
        <v>46</v>
      </c>
      <c r="T4" s="45"/>
      <c r="U4" s="45"/>
      <c r="V4" s="80" t="s">
        <v>0</v>
      </c>
    </row>
    <row r="5" spans="1:22" s="39" customFormat="1" x14ac:dyDescent="0.35">
      <c r="A5" s="39" t="s">
        <v>13</v>
      </c>
      <c r="B5" s="39" t="s">
        <v>89</v>
      </c>
      <c r="C5" s="39" t="s">
        <v>90</v>
      </c>
      <c r="D5" s="39" t="s">
        <v>1</v>
      </c>
      <c r="E5" s="39" t="s">
        <v>95</v>
      </c>
      <c r="F5" s="39" t="s">
        <v>95</v>
      </c>
      <c r="G5" s="39" t="s">
        <v>24</v>
      </c>
      <c r="H5" s="39" t="s">
        <v>24</v>
      </c>
      <c r="I5" s="39" t="s">
        <v>93</v>
      </c>
      <c r="J5" s="39" t="s">
        <v>24</v>
      </c>
      <c r="K5" s="45" t="s">
        <v>24</v>
      </c>
      <c r="L5" s="66">
        <v>20</v>
      </c>
      <c r="M5" s="46" t="s">
        <v>24</v>
      </c>
      <c r="N5" s="45" t="s">
        <v>28</v>
      </c>
      <c r="O5" s="45" t="s">
        <v>24</v>
      </c>
      <c r="P5" s="66">
        <v>20</v>
      </c>
      <c r="Q5" s="45" t="s">
        <v>44</v>
      </c>
      <c r="R5" s="45" t="s">
        <v>0</v>
      </c>
      <c r="S5" s="45"/>
      <c r="T5" s="45"/>
      <c r="U5" s="45"/>
      <c r="V5" s="80"/>
    </row>
    <row r="6" spans="1:22" x14ac:dyDescent="0.35">
      <c r="K6" s="67">
        <v>100</v>
      </c>
      <c r="L6" s="40">
        <f>SUM(K6/100*$L$5)</f>
        <v>20</v>
      </c>
      <c r="M6" s="40">
        <f>SUM(K6+L6)</f>
        <v>120</v>
      </c>
      <c r="N6" s="40">
        <f>SUM(M6*D6)</f>
        <v>0</v>
      </c>
      <c r="O6" s="41">
        <v>20</v>
      </c>
      <c r="P6" s="41">
        <f>SUM(O6/100*$P$5)</f>
        <v>4</v>
      </c>
      <c r="Q6" s="41">
        <f>SUM(O6+P6)</f>
        <v>24</v>
      </c>
      <c r="R6" s="41">
        <f>SUM(Q6*D6)</f>
        <v>0</v>
      </c>
      <c r="V6" s="42">
        <f>SUM(N6+R6+S6)</f>
        <v>0</v>
      </c>
    </row>
  </sheetData>
  <mergeCells count="3">
    <mergeCell ref="M3:N3"/>
    <mergeCell ref="Q3:R3"/>
    <mergeCell ref="V4:V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DB360-7273-4BC2-B269-9E68EB90A256}">
  <dimension ref="A1:V6"/>
  <sheetViews>
    <sheetView workbookViewId="0">
      <selection activeCell="C12" sqref="C12"/>
    </sheetView>
  </sheetViews>
  <sheetFormatPr baseColWidth="10" defaultRowHeight="11.65" x14ac:dyDescent="0.35"/>
  <cols>
    <col min="1" max="1" width="10.86328125" style="1" customWidth="1"/>
    <col min="2" max="2" width="10.46484375" style="1" customWidth="1"/>
    <col min="3" max="3" width="11.06640625" style="1" customWidth="1"/>
    <col min="4" max="4" width="4.6640625" style="1" customWidth="1"/>
    <col min="5" max="10" width="7.59765625" style="1" customWidth="1"/>
    <col min="11" max="14" width="7.59765625" style="40" customWidth="1"/>
    <col min="15" max="18" width="7.59765625" style="41" customWidth="1"/>
    <col min="19" max="19" width="7.59765625" style="42" customWidth="1"/>
    <col min="20" max="22" width="10.6640625" style="42"/>
    <col min="23" max="16384" width="10.6640625" style="1"/>
  </cols>
  <sheetData>
    <row r="1" spans="1:22" s="51" customFormat="1" ht="23.65" customHeight="1" x14ac:dyDescent="0.35">
      <c r="A1" s="54" t="s">
        <v>3</v>
      </c>
      <c r="B1" s="50" t="str">
        <f>'Relevé détaillé'!B1</f>
        <v>Tartenpion</v>
      </c>
      <c r="K1" s="52"/>
      <c r="L1" s="52"/>
      <c r="M1" s="52"/>
      <c r="N1" s="52"/>
      <c r="O1" s="52"/>
      <c r="P1" s="52"/>
      <c r="Q1" s="52"/>
      <c r="R1" s="52"/>
      <c r="S1" s="53"/>
      <c r="T1" s="53"/>
      <c r="U1" s="53"/>
      <c r="V1" s="53"/>
    </row>
    <row r="2" spans="1:22" ht="17.649999999999999" x14ac:dyDescent="0.5">
      <c r="A2" s="38" t="s">
        <v>75</v>
      </c>
      <c r="K2" s="49"/>
      <c r="L2" s="49"/>
      <c r="M2" s="49"/>
      <c r="N2" s="49"/>
      <c r="O2" s="49"/>
      <c r="P2" s="49"/>
      <c r="Q2" s="49"/>
      <c r="R2" s="49"/>
    </row>
    <row r="3" spans="1:22" s="14" customFormat="1" ht="16.149999999999999" customHeight="1" x14ac:dyDescent="0.4">
      <c r="K3" s="43" t="s">
        <v>49</v>
      </c>
      <c r="L3" s="43"/>
      <c r="M3" s="78">
        <f>SUM(N6:N24)</f>
        <v>0</v>
      </c>
      <c r="N3" s="78"/>
      <c r="O3" s="48" t="s">
        <v>47</v>
      </c>
      <c r="P3" s="48"/>
      <c r="Q3" s="79">
        <f>SUM(R6:R20)</f>
        <v>0</v>
      </c>
      <c r="R3" s="79"/>
      <c r="S3" s="47" t="s">
        <v>48</v>
      </c>
      <c r="T3" s="44"/>
      <c r="U3" s="44"/>
      <c r="V3" s="47">
        <f>SUM(V6:V27)</f>
        <v>0</v>
      </c>
    </row>
    <row r="4" spans="1:22" s="39" customFormat="1" x14ac:dyDescent="0.35">
      <c r="E4" s="39" t="s">
        <v>19</v>
      </c>
      <c r="F4" s="39" t="s">
        <v>20</v>
      </c>
      <c r="G4" s="39" t="s">
        <v>91</v>
      </c>
      <c r="H4" s="39" t="s">
        <v>92</v>
      </c>
      <c r="J4" s="39" t="s">
        <v>94</v>
      </c>
      <c r="K4" s="45" t="s">
        <v>25</v>
      </c>
      <c r="L4" s="45" t="s">
        <v>2</v>
      </c>
      <c r="M4" s="45" t="s">
        <v>26</v>
      </c>
      <c r="N4" s="45" t="s">
        <v>27</v>
      </c>
      <c r="O4" s="45" t="s">
        <v>25</v>
      </c>
      <c r="P4" s="45" t="s">
        <v>2</v>
      </c>
      <c r="Q4" s="45" t="s">
        <v>26</v>
      </c>
      <c r="R4" s="45" t="s">
        <v>45</v>
      </c>
      <c r="S4" s="45" t="s">
        <v>46</v>
      </c>
      <c r="T4" s="45"/>
      <c r="U4" s="45"/>
      <c r="V4" s="80" t="s">
        <v>0</v>
      </c>
    </row>
    <row r="5" spans="1:22" s="39" customFormat="1" x14ac:dyDescent="0.35">
      <c r="A5" s="39" t="s">
        <v>13</v>
      </c>
      <c r="B5" s="39" t="s">
        <v>89</v>
      </c>
      <c r="C5" s="39" t="s">
        <v>90</v>
      </c>
      <c r="D5" s="39" t="s">
        <v>1</v>
      </c>
      <c r="E5" s="39" t="s">
        <v>95</v>
      </c>
      <c r="F5" s="39" t="s">
        <v>95</v>
      </c>
      <c r="G5" s="39" t="s">
        <v>24</v>
      </c>
      <c r="H5" s="39" t="s">
        <v>24</v>
      </c>
      <c r="I5" s="39" t="s">
        <v>93</v>
      </c>
      <c r="J5" s="39" t="s">
        <v>24</v>
      </c>
      <c r="K5" s="45" t="s">
        <v>24</v>
      </c>
      <c r="L5" s="66">
        <v>20</v>
      </c>
      <c r="M5" s="46" t="s">
        <v>24</v>
      </c>
      <c r="N5" s="45" t="s">
        <v>28</v>
      </c>
      <c r="O5" s="45" t="s">
        <v>24</v>
      </c>
      <c r="P5" s="66">
        <v>20</v>
      </c>
      <c r="Q5" s="45" t="s">
        <v>44</v>
      </c>
      <c r="R5" s="45" t="s">
        <v>0</v>
      </c>
      <c r="S5" s="45"/>
      <c r="T5" s="45"/>
      <c r="U5" s="45"/>
      <c r="V5" s="80"/>
    </row>
    <row r="6" spans="1:22" x14ac:dyDescent="0.35">
      <c r="K6" s="67">
        <v>100</v>
      </c>
      <c r="L6" s="40">
        <f>SUM(K6/100*$L$5)</f>
        <v>20</v>
      </c>
      <c r="M6" s="40">
        <f>SUM(K6+L6)</f>
        <v>120</v>
      </c>
      <c r="N6" s="40">
        <f>SUM(M6*D6)</f>
        <v>0</v>
      </c>
      <c r="O6" s="41">
        <v>20</v>
      </c>
      <c r="P6" s="41">
        <f>SUM(O6/100*$P$5)</f>
        <v>4</v>
      </c>
      <c r="Q6" s="41">
        <f>SUM(O6+P6)</f>
        <v>24</v>
      </c>
      <c r="R6" s="41">
        <f>SUM(Q6*D6)</f>
        <v>0</v>
      </c>
      <c r="V6" s="42">
        <f>SUM(N6+R6+S6)</f>
        <v>0</v>
      </c>
    </row>
  </sheetData>
  <mergeCells count="3">
    <mergeCell ref="M3:N3"/>
    <mergeCell ref="Q3:R3"/>
    <mergeCell ref="V4:V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9A565-14FD-43E1-9297-93EDB76113DC}">
  <dimension ref="A1:V6"/>
  <sheetViews>
    <sheetView workbookViewId="0">
      <selection activeCell="A3" sqref="A3"/>
    </sheetView>
  </sheetViews>
  <sheetFormatPr baseColWidth="10" defaultRowHeight="11.65" x14ac:dyDescent="0.35"/>
  <cols>
    <col min="1" max="1" width="10.86328125" style="1" customWidth="1"/>
    <col min="2" max="2" width="10.46484375" style="1" customWidth="1"/>
    <col min="3" max="3" width="11.06640625" style="1" customWidth="1"/>
    <col min="4" max="4" width="4.6640625" style="1" customWidth="1"/>
    <col min="5" max="10" width="7.59765625" style="1" customWidth="1"/>
    <col min="11" max="14" width="7.59765625" style="40" customWidth="1"/>
    <col min="15" max="18" width="7.59765625" style="41" customWidth="1"/>
    <col min="19" max="19" width="7.59765625" style="42" customWidth="1"/>
    <col min="20" max="22" width="10.6640625" style="42"/>
    <col min="23" max="16384" width="10.6640625" style="1"/>
  </cols>
  <sheetData>
    <row r="1" spans="1:22" s="51" customFormat="1" ht="23.65" customHeight="1" x14ac:dyDescent="0.35">
      <c r="A1" s="54" t="s">
        <v>3</v>
      </c>
      <c r="B1" s="50" t="str">
        <f>'Relevé détaillé'!B1</f>
        <v>Tartenpion</v>
      </c>
      <c r="K1" s="52"/>
      <c r="L1" s="52"/>
      <c r="M1" s="52"/>
      <c r="N1" s="52"/>
      <c r="O1" s="52"/>
      <c r="P1" s="52"/>
      <c r="Q1" s="52"/>
      <c r="R1" s="52"/>
      <c r="S1" s="53"/>
      <c r="T1" s="53"/>
      <c r="U1" s="53"/>
      <c r="V1" s="53"/>
    </row>
    <row r="2" spans="1:22" ht="17.649999999999999" x14ac:dyDescent="0.5">
      <c r="A2" s="38" t="s">
        <v>99</v>
      </c>
      <c r="K2" s="49"/>
      <c r="L2" s="49"/>
      <c r="M2" s="49"/>
      <c r="N2" s="49"/>
      <c r="O2" s="49"/>
      <c r="P2" s="49"/>
      <c r="Q2" s="49"/>
      <c r="R2" s="49"/>
    </row>
    <row r="3" spans="1:22" s="14" customFormat="1" ht="16.149999999999999" customHeight="1" x14ac:dyDescent="0.4">
      <c r="K3" s="43" t="s">
        <v>49</v>
      </c>
      <c r="L3" s="43"/>
      <c r="M3" s="78">
        <f>SUM(N6:N24)</f>
        <v>0</v>
      </c>
      <c r="N3" s="78"/>
      <c r="O3" s="48" t="s">
        <v>47</v>
      </c>
      <c r="P3" s="48"/>
      <c r="Q3" s="79">
        <f>SUM(R6:R20)</f>
        <v>0</v>
      </c>
      <c r="R3" s="79"/>
      <c r="S3" s="47" t="s">
        <v>48</v>
      </c>
      <c r="T3" s="44"/>
      <c r="U3" s="44"/>
      <c r="V3" s="47">
        <f>SUM(V6:V27)</f>
        <v>0</v>
      </c>
    </row>
    <row r="4" spans="1:22" s="39" customFormat="1" x14ac:dyDescent="0.35">
      <c r="E4" s="39" t="s">
        <v>19</v>
      </c>
      <c r="F4" s="39" t="s">
        <v>20</v>
      </c>
      <c r="G4" s="39" t="s">
        <v>91</v>
      </c>
      <c r="H4" s="39" t="s">
        <v>92</v>
      </c>
      <c r="J4" s="39" t="s">
        <v>94</v>
      </c>
      <c r="K4" s="45" t="s">
        <v>25</v>
      </c>
      <c r="L4" s="45" t="s">
        <v>2</v>
      </c>
      <c r="M4" s="45" t="s">
        <v>26</v>
      </c>
      <c r="N4" s="45" t="s">
        <v>27</v>
      </c>
      <c r="O4" s="45" t="s">
        <v>25</v>
      </c>
      <c r="P4" s="45" t="s">
        <v>2</v>
      </c>
      <c r="Q4" s="45" t="s">
        <v>26</v>
      </c>
      <c r="R4" s="45" t="s">
        <v>45</v>
      </c>
      <c r="S4" s="45" t="s">
        <v>46</v>
      </c>
      <c r="T4" s="45"/>
      <c r="U4" s="45"/>
      <c r="V4" s="80" t="s">
        <v>0</v>
      </c>
    </row>
    <row r="5" spans="1:22" s="39" customFormat="1" x14ac:dyDescent="0.35">
      <c r="A5" s="39" t="s">
        <v>13</v>
      </c>
      <c r="B5" s="39" t="s">
        <v>89</v>
      </c>
      <c r="C5" s="39" t="s">
        <v>90</v>
      </c>
      <c r="D5" s="39" t="s">
        <v>1</v>
      </c>
      <c r="E5" s="39" t="s">
        <v>95</v>
      </c>
      <c r="F5" s="39" t="s">
        <v>95</v>
      </c>
      <c r="G5" s="39" t="s">
        <v>24</v>
      </c>
      <c r="H5" s="39" t="s">
        <v>24</v>
      </c>
      <c r="I5" s="39" t="s">
        <v>93</v>
      </c>
      <c r="J5" s="39" t="s">
        <v>24</v>
      </c>
      <c r="K5" s="45" t="s">
        <v>24</v>
      </c>
      <c r="L5" s="66">
        <v>20</v>
      </c>
      <c r="M5" s="46" t="s">
        <v>24</v>
      </c>
      <c r="N5" s="45" t="s">
        <v>28</v>
      </c>
      <c r="O5" s="45" t="s">
        <v>24</v>
      </c>
      <c r="P5" s="66">
        <v>20</v>
      </c>
      <c r="Q5" s="45" t="s">
        <v>44</v>
      </c>
      <c r="R5" s="45" t="s">
        <v>0</v>
      </c>
      <c r="S5" s="45"/>
      <c r="T5" s="45"/>
      <c r="U5" s="45"/>
      <c r="V5" s="80"/>
    </row>
    <row r="6" spans="1:22" x14ac:dyDescent="0.35">
      <c r="K6" s="67">
        <v>100</v>
      </c>
      <c r="L6" s="40">
        <f>SUM(K6/100*$L$5)</f>
        <v>20</v>
      </c>
      <c r="M6" s="40">
        <f>SUM(K6+L6)</f>
        <v>120</v>
      </c>
      <c r="N6" s="40">
        <f>SUM(M6*D6)</f>
        <v>0</v>
      </c>
      <c r="O6" s="41">
        <v>20</v>
      </c>
      <c r="P6" s="41">
        <f>SUM(O6/100*$P$5)</f>
        <v>4</v>
      </c>
      <c r="Q6" s="41">
        <f>SUM(O6+P6)</f>
        <v>24</v>
      </c>
      <c r="R6" s="41">
        <f>SUM(Q6*D6)</f>
        <v>0</v>
      </c>
      <c r="V6" s="42">
        <f>SUM(N6+R6+S6)</f>
        <v>0</v>
      </c>
    </row>
  </sheetData>
  <mergeCells count="3">
    <mergeCell ref="M3:N3"/>
    <mergeCell ref="Q3:R3"/>
    <mergeCell ref="V4:V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53C32-51BA-4246-A378-43970C813E21}">
  <dimension ref="A1:V6"/>
  <sheetViews>
    <sheetView workbookViewId="0">
      <selection activeCell="A3" sqref="A3"/>
    </sheetView>
  </sheetViews>
  <sheetFormatPr baseColWidth="10" defaultRowHeight="11.65" x14ac:dyDescent="0.35"/>
  <cols>
    <col min="1" max="1" width="10.86328125" style="1" customWidth="1"/>
    <col min="2" max="2" width="10.46484375" style="1" customWidth="1"/>
    <col min="3" max="3" width="11.06640625" style="1" customWidth="1"/>
    <col min="4" max="4" width="4.6640625" style="1" customWidth="1"/>
    <col min="5" max="10" width="7.59765625" style="1" customWidth="1"/>
    <col min="11" max="14" width="7.59765625" style="40" customWidth="1"/>
    <col min="15" max="18" width="7.59765625" style="41" customWidth="1"/>
    <col min="19" max="19" width="7.59765625" style="42" customWidth="1"/>
    <col min="20" max="22" width="10.6640625" style="42"/>
    <col min="23" max="16384" width="10.6640625" style="1"/>
  </cols>
  <sheetData>
    <row r="1" spans="1:22" s="51" customFormat="1" ht="23.65" customHeight="1" x14ac:dyDescent="0.35">
      <c r="A1" s="54" t="s">
        <v>3</v>
      </c>
      <c r="B1" s="50" t="str">
        <f>'Relevé détaillé'!B1</f>
        <v>Tartenpion</v>
      </c>
      <c r="K1" s="52"/>
      <c r="L1" s="52"/>
      <c r="M1" s="52"/>
      <c r="N1" s="52"/>
      <c r="O1" s="52"/>
      <c r="P1" s="52"/>
      <c r="Q1" s="52"/>
      <c r="R1" s="52"/>
      <c r="S1" s="53"/>
      <c r="T1" s="53"/>
      <c r="U1" s="53"/>
      <c r="V1" s="53"/>
    </row>
    <row r="2" spans="1:22" ht="17.649999999999999" x14ac:dyDescent="0.5">
      <c r="A2" s="38" t="s">
        <v>74</v>
      </c>
      <c r="K2" s="49"/>
      <c r="L2" s="49"/>
      <c r="M2" s="49"/>
      <c r="N2" s="49"/>
      <c r="O2" s="49"/>
      <c r="P2" s="49"/>
      <c r="Q2" s="49"/>
      <c r="R2" s="49"/>
    </row>
    <row r="3" spans="1:22" s="14" customFormat="1" ht="16.149999999999999" customHeight="1" x14ac:dyDescent="0.4">
      <c r="K3" s="43" t="s">
        <v>49</v>
      </c>
      <c r="L3" s="43"/>
      <c r="M3" s="78">
        <f>SUM(N6:N24)</f>
        <v>0</v>
      </c>
      <c r="N3" s="78"/>
      <c r="O3" s="48" t="s">
        <v>47</v>
      </c>
      <c r="P3" s="48"/>
      <c r="Q3" s="79">
        <f>SUM(R6:R20)</f>
        <v>0</v>
      </c>
      <c r="R3" s="79"/>
      <c r="S3" s="47" t="s">
        <v>48</v>
      </c>
      <c r="T3" s="44"/>
      <c r="U3" s="44"/>
      <c r="V3" s="47">
        <f>SUM(V6:V27)</f>
        <v>0</v>
      </c>
    </row>
    <row r="4" spans="1:22" s="39" customFormat="1" x14ac:dyDescent="0.35">
      <c r="E4" s="39" t="s">
        <v>19</v>
      </c>
      <c r="F4" s="39" t="s">
        <v>20</v>
      </c>
      <c r="G4" s="39" t="s">
        <v>91</v>
      </c>
      <c r="H4" s="39" t="s">
        <v>92</v>
      </c>
      <c r="J4" s="39" t="s">
        <v>94</v>
      </c>
      <c r="K4" s="45" t="s">
        <v>25</v>
      </c>
      <c r="L4" s="45" t="s">
        <v>2</v>
      </c>
      <c r="M4" s="45" t="s">
        <v>26</v>
      </c>
      <c r="N4" s="45" t="s">
        <v>27</v>
      </c>
      <c r="O4" s="45" t="s">
        <v>25</v>
      </c>
      <c r="P4" s="45" t="s">
        <v>2</v>
      </c>
      <c r="Q4" s="45" t="s">
        <v>26</v>
      </c>
      <c r="R4" s="45" t="s">
        <v>45</v>
      </c>
      <c r="S4" s="45" t="s">
        <v>46</v>
      </c>
      <c r="T4" s="45"/>
      <c r="U4" s="45"/>
      <c r="V4" s="80" t="s">
        <v>0</v>
      </c>
    </row>
    <row r="5" spans="1:22" s="39" customFormat="1" x14ac:dyDescent="0.35">
      <c r="A5" s="39" t="s">
        <v>13</v>
      </c>
      <c r="B5" s="39" t="s">
        <v>89</v>
      </c>
      <c r="C5" s="39" t="s">
        <v>90</v>
      </c>
      <c r="D5" s="39" t="s">
        <v>1</v>
      </c>
      <c r="E5" s="39" t="s">
        <v>95</v>
      </c>
      <c r="F5" s="39" t="s">
        <v>95</v>
      </c>
      <c r="G5" s="39" t="s">
        <v>24</v>
      </c>
      <c r="H5" s="39" t="s">
        <v>24</v>
      </c>
      <c r="I5" s="39" t="s">
        <v>93</v>
      </c>
      <c r="J5" s="39" t="s">
        <v>24</v>
      </c>
      <c r="K5" s="45" t="s">
        <v>24</v>
      </c>
      <c r="L5" s="66">
        <v>20</v>
      </c>
      <c r="M5" s="46" t="s">
        <v>24</v>
      </c>
      <c r="N5" s="45" t="s">
        <v>28</v>
      </c>
      <c r="O5" s="45" t="s">
        <v>24</v>
      </c>
      <c r="P5" s="66">
        <v>20</v>
      </c>
      <c r="Q5" s="45" t="s">
        <v>44</v>
      </c>
      <c r="R5" s="45" t="s">
        <v>0</v>
      </c>
      <c r="S5" s="45"/>
      <c r="T5" s="45"/>
      <c r="U5" s="45"/>
      <c r="V5" s="80"/>
    </row>
    <row r="6" spans="1:22" x14ac:dyDescent="0.35">
      <c r="K6" s="67">
        <v>100</v>
      </c>
      <c r="L6" s="40">
        <f>SUM(K6/100*$L$5)</f>
        <v>20</v>
      </c>
      <c r="M6" s="40">
        <f>SUM(K6+L6)</f>
        <v>120</v>
      </c>
      <c r="N6" s="40">
        <f>SUM(M6*D6)</f>
        <v>0</v>
      </c>
      <c r="O6" s="41">
        <v>20</v>
      </c>
      <c r="P6" s="41">
        <f>SUM(O6/100*$P$5)</f>
        <v>4</v>
      </c>
      <c r="Q6" s="41">
        <f>SUM(O6+P6)</f>
        <v>24</v>
      </c>
      <c r="R6" s="41">
        <f>SUM(Q6*D6)</f>
        <v>0</v>
      </c>
      <c r="V6" s="42">
        <f>SUM(N6+R6+S6)</f>
        <v>0</v>
      </c>
    </row>
  </sheetData>
  <mergeCells count="3">
    <mergeCell ref="M3:N3"/>
    <mergeCell ref="Q3:R3"/>
    <mergeCell ref="V4:V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1630A-236C-493B-859C-9BD0175A66D1}">
  <dimension ref="A1:V6"/>
  <sheetViews>
    <sheetView workbookViewId="0">
      <selection activeCell="A3" sqref="A3"/>
    </sheetView>
  </sheetViews>
  <sheetFormatPr baseColWidth="10" defaultRowHeight="11.65" x14ac:dyDescent="0.35"/>
  <cols>
    <col min="1" max="1" width="10.86328125" style="1" customWidth="1"/>
    <col min="2" max="2" width="10.46484375" style="1" customWidth="1"/>
    <col min="3" max="3" width="11.06640625" style="1" customWidth="1"/>
    <col min="4" max="4" width="4.6640625" style="1" customWidth="1"/>
    <col min="5" max="10" width="7.59765625" style="1" customWidth="1"/>
    <col min="11" max="14" width="7.59765625" style="40" customWidth="1"/>
    <col min="15" max="18" width="7.59765625" style="41" customWidth="1"/>
    <col min="19" max="19" width="7.59765625" style="42" customWidth="1"/>
    <col min="20" max="22" width="10.6640625" style="42"/>
    <col min="23" max="16384" width="10.6640625" style="1"/>
  </cols>
  <sheetData>
    <row r="1" spans="1:22" s="51" customFormat="1" ht="23.65" customHeight="1" x14ac:dyDescent="0.35">
      <c r="A1" s="54" t="s">
        <v>3</v>
      </c>
      <c r="B1" s="50" t="str">
        <f>'Relevé détaillé'!B1</f>
        <v>Tartenpion</v>
      </c>
      <c r="K1" s="52"/>
      <c r="L1" s="52"/>
      <c r="M1" s="52"/>
      <c r="N1" s="52"/>
      <c r="O1" s="52"/>
      <c r="P1" s="52"/>
      <c r="Q1" s="52"/>
      <c r="R1" s="52"/>
      <c r="S1" s="53"/>
      <c r="T1" s="53"/>
      <c r="U1" s="53"/>
      <c r="V1" s="53"/>
    </row>
    <row r="2" spans="1:22" ht="17.649999999999999" x14ac:dyDescent="0.5">
      <c r="A2" s="38" t="s">
        <v>73</v>
      </c>
      <c r="K2" s="49"/>
      <c r="L2" s="49"/>
      <c r="M2" s="49"/>
      <c r="N2" s="49"/>
      <c r="O2" s="49"/>
      <c r="P2" s="49"/>
      <c r="Q2" s="49"/>
      <c r="R2" s="49"/>
    </row>
    <row r="3" spans="1:22" s="14" customFormat="1" ht="16.149999999999999" customHeight="1" x14ac:dyDescent="0.4">
      <c r="K3" s="43" t="s">
        <v>49</v>
      </c>
      <c r="L3" s="43"/>
      <c r="M3" s="78">
        <f>SUM(N6:N24)</f>
        <v>0</v>
      </c>
      <c r="N3" s="78"/>
      <c r="O3" s="48" t="s">
        <v>47</v>
      </c>
      <c r="P3" s="48"/>
      <c r="Q3" s="79">
        <f>SUM(R6:R20)</f>
        <v>0</v>
      </c>
      <c r="R3" s="79"/>
      <c r="S3" s="47" t="s">
        <v>48</v>
      </c>
      <c r="T3" s="44"/>
      <c r="U3" s="44"/>
      <c r="V3" s="47">
        <f>SUM(V6:V27)</f>
        <v>0</v>
      </c>
    </row>
    <row r="4" spans="1:22" s="39" customFormat="1" x14ac:dyDescent="0.35">
      <c r="E4" s="39" t="s">
        <v>19</v>
      </c>
      <c r="F4" s="39" t="s">
        <v>20</v>
      </c>
      <c r="G4" s="39" t="s">
        <v>91</v>
      </c>
      <c r="H4" s="39" t="s">
        <v>92</v>
      </c>
      <c r="J4" s="39" t="s">
        <v>94</v>
      </c>
      <c r="K4" s="45" t="s">
        <v>25</v>
      </c>
      <c r="L4" s="45" t="s">
        <v>2</v>
      </c>
      <c r="M4" s="45" t="s">
        <v>26</v>
      </c>
      <c r="N4" s="45" t="s">
        <v>27</v>
      </c>
      <c r="O4" s="45" t="s">
        <v>25</v>
      </c>
      <c r="P4" s="45" t="s">
        <v>2</v>
      </c>
      <c r="Q4" s="45" t="s">
        <v>26</v>
      </c>
      <c r="R4" s="45" t="s">
        <v>45</v>
      </c>
      <c r="S4" s="45" t="s">
        <v>46</v>
      </c>
      <c r="T4" s="45"/>
      <c r="U4" s="45"/>
      <c r="V4" s="80" t="s">
        <v>0</v>
      </c>
    </row>
    <row r="5" spans="1:22" s="39" customFormat="1" x14ac:dyDescent="0.35">
      <c r="A5" s="39" t="s">
        <v>13</v>
      </c>
      <c r="B5" s="39" t="s">
        <v>89</v>
      </c>
      <c r="C5" s="39" t="s">
        <v>90</v>
      </c>
      <c r="D5" s="39" t="s">
        <v>1</v>
      </c>
      <c r="E5" s="39" t="s">
        <v>95</v>
      </c>
      <c r="F5" s="39" t="s">
        <v>95</v>
      </c>
      <c r="G5" s="39" t="s">
        <v>24</v>
      </c>
      <c r="H5" s="39" t="s">
        <v>24</v>
      </c>
      <c r="I5" s="39" t="s">
        <v>93</v>
      </c>
      <c r="J5" s="39" t="s">
        <v>24</v>
      </c>
      <c r="K5" s="45" t="s">
        <v>24</v>
      </c>
      <c r="L5" s="66">
        <v>20</v>
      </c>
      <c r="M5" s="46" t="s">
        <v>24</v>
      </c>
      <c r="N5" s="45" t="s">
        <v>28</v>
      </c>
      <c r="O5" s="45" t="s">
        <v>24</v>
      </c>
      <c r="P5" s="66">
        <v>20</v>
      </c>
      <c r="Q5" s="45" t="s">
        <v>44</v>
      </c>
      <c r="R5" s="45" t="s">
        <v>0</v>
      </c>
      <c r="S5" s="45"/>
      <c r="T5" s="45"/>
      <c r="U5" s="45"/>
      <c r="V5" s="80"/>
    </row>
    <row r="6" spans="1:22" x14ac:dyDescent="0.35">
      <c r="K6" s="67">
        <v>100</v>
      </c>
      <c r="L6" s="40">
        <f>SUM(K6/100*$L$5)</f>
        <v>20</v>
      </c>
      <c r="M6" s="40">
        <f>SUM(K6+L6)</f>
        <v>120</v>
      </c>
      <c r="N6" s="40">
        <f>SUM(M6*D6)</f>
        <v>0</v>
      </c>
      <c r="O6" s="41">
        <v>20</v>
      </c>
      <c r="P6" s="41">
        <f>SUM(O6/100*$P$5)</f>
        <v>4</v>
      </c>
      <c r="Q6" s="41">
        <f>SUM(O6+P6)</f>
        <v>24</v>
      </c>
      <c r="R6" s="41">
        <f>SUM(Q6*D6)</f>
        <v>0</v>
      </c>
      <c r="V6" s="42">
        <f>SUM(N6+R6+S6)</f>
        <v>0</v>
      </c>
    </row>
  </sheetData>
  <mergeCells count="3">
    <mergeCell ref="M3:N3"/>
    <mergeCell ref="Q3:R3"/>
    <mergeCell ref="V4:V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F9F19-32DC-4A55-8FB7-0EDB7427C1D6}">
  <dimension ref="A1:V6"/>
  <sheetViews>
    <sheetView workbookViewId="0">
      <selection activeCell="A3" sqref="A3"/>
    </sheetView>
  </sheetViews>
  <sheetFormatPr baseColWidth="10" defaultRowHeight="11.65" x14ac:dyDescent="0.35"/>
  <cols>
    <col min="1" max="1" width="10.86328125" style="1" customWidth="1"/>
    <col min="2" max="2" width="10.46484375" style="1" customWidth="1"/>
    <col min="3" max="3" width="11.06640625" style="1" customWidth="1"/>
    <col min="4" max="4" width="4.6640625" style="1" customWidth="1"/>
    <col min="5" max="10" width="7.59765625" style="1" customWidth="1"/>
    <col min="11" max="14" width="7.59765625" style="40" customWidth="1"/>
    <col min="15" max="18" width="7.59765625" style="41" customWidth="1"/>
    <col min="19" max="19" width="7.59765625" style="42" customWidth="1"/>
    <col min="20" max="22" width="10.6640625" style="42"/>
    <col min="23" max="16384" width="10.6640625" style="1"/>
  </cols>
  <sheetData>
    <row r="1" spans="1:22" s="51" customFormat="1" ht="23.65" customHeight="1" x14ac:dyDescent="0.35">
      <c r="A1" s="54" t="s">
        <v>3</v>
      </c>
      <c r="B1" s="50" t="str">
        <f>'Relevé détaillé'!B1</f>
        <v>Tartenpion</v>
      </c>
      <c r="K1" s="52"/>
      <c r="L1" s="52"/>
      <c r="M1" s="52"/>
      <c r="N1" s="52"/>
      <c r="O1" s="52"/>
      <c r="P1" s="52"/>
      <c r="Q1" s="52"/>
      <c r="R1" s="52"/>
      <c r="S1" s="53"/>
      <c r="T1" s="53"/>
      <c r="U1" s="53"/>
      <c r="V1" s="53"/>
    </row>
    <row r="2" spans="1:22" ht="17.649999999999999" x14ac:dyDescent="0.5">
      <c r="A2" s="38" t="s">
        <v>98</v>
      </c>
      <c r="K2" s="49"/>
      <c r="L2" s="49"/>
      <c r="M2" s="49"/>
      <c r="N2" s="49"/>
      <c r="O2" s="49"/>
      <c r="P2" s="49"/>
      <c r="Q2" s="49"/>
      <c r="R2" s="49"/>
    </row>
    <row r="3" spans="1:22" s="14" customFormat="1" ht="16.149999999999999" customHeight="1" x14ac:dyDescent="0.4">
      <c r="K3" s="43" t="s">
        <v>49</v>
      </c>
      <c r="L3" s="43"/>
      <c r="M3" s="78">
        <f>SUM(N6:N24)</f>
        <v>0</v>
      </c>
      <c r="N3" s="78"/>
      <c r="O3" s="48" t="s">
        <v>47</v>
      </c>
      <c r="P3" s="48"/>
      <c r="Q3" s="79">
        <f>SUM(R6:R20)</f>
        <v>0</v>
      </c>
      <c r="R3" s="79"/>
      <c r="S3" s="47" t="s">
        <v>48</v>
      </c>
      <c r="T3" s="44"/>
      <c r="U3" s="44"/>
      <c r="V3" s="47">
        <f>SUM(V6:V27)</f>
        <v>0</v>
      </c>
    </row>
    <row r="4" spans="1:22" s="39" customFormat="1" x14ac:dyDescent="0.35">
      <c r="E4" s="39" t="s">
        <v>19</v>
      </c>
      <c r="F4" s="39" t="s">
        <v>20</v>
      </c>
      <c r="G4" s="39" t="s">
        <v>91</v>
      </c>
      <c r="H4" s="39" t="s">
        <v>92</v>
      </c>
      <c r="J4" s="39" t="s">
        <v>94</v>
      </c>
      <c r="K4" s="45" t="s">
        <v>25</v>
      </c>
      <c r="L4" s="45" t="s">
        <v>2</v>
      </c>
      <c r="M4" s="45" t="s">
        <v>26</v>
      </c>
      <c r="N4" s="45" t="s">
        <v>27</v>
      </c>
      <c r="O4" s="45" t="s">
        <v>25</v>
      </c>
      <c r="P4" s="45" t="s">
        <v>2</v>
      </c>
      <c r="Q4" s="45" t="s">
        <v>26</v>
      </c>
      <c r="R4" s="45" t="s">
        <v>45</v>
      </c>
      <c r="S4" s="45" t="s">
        <v>46</v>
      </c>
      <c r="T4" s="45"/>
      <c r="U4" s="45"/>
      <c r="V4" s="80" t="s">
        <v>0</v>
      </c>
    </row>
    <row r="5" spans="1:22" s="39" customFormat="1" x14ac:dyDescent="0.35">
      <c r="A5" s="39" t="s">
        <v>13</v>
      </c>
      <c r="B5" s="39" t="s">
        <v>89</v>
      </c>
      <c r="C5" s="39" t="s">
        <v>90</v>
      </c>
      <c r="D5" s="39" t="s">
        <v>1</v>
      </c>
      <c r="E5" s="39" t="s">
        <v>95</v>
      </c>
      <c r="F5" s="39" t="s">
        <v>95</v>
      </c>
      <c r="G5" s="39" t="s">
        <v>24</v>
      </c>
      <c r="H5" s="39" t="s">
        <v>24</v>
      </c>
      <c r="I5" s="39" t="s">
        <v>93</v>
      </c>
      <c r="J5" s="39" t="s">
        <v>24</v>
      </c>
      <c r="K5" s="45" t="s">
        <v>24</v>
      </c>
      <c r="L5" s="66">
        <v>20</v>
      </c>
      <c r="M5" s="46" t="s">
        <v>24</v>
      </c>
      <c r="N5" s="45" t="s">
        <v>28</v>
      </c>
      <c r="O5" s="45" t="s">
        <v>24</v>
      </c>
      <c r="P5" s="66">
        <v>20</v>
      </c>
      <c r="Q5" s="45" t="s">
        <v>44</v>
      </c>
      <c r="R5" s="45" t="s">
        <v>0</v>
      </c>
      <c r="S5" s="45"/>
      <c r="T5" s="45"/>
      <c r="U5" s="45"/>
      <c r="V5" s="80"/>
    </row>
    <row r="6" spans="1:22" x14ac:dyDescent="0.35">
      <c r="K6" s="67">
        <v>100</v>
      </c>
      <c r="L6" s="40">
        <f>SUM(K6/100*$L$5)</f>
        <v>20</v>
      </c>
      <c r="M6" s="40">
        <f>SUM(K6+L6)</f>
        <v>120</v>
      </c>
      <c r="N6" s="40">
        <f>SUM(M6*D6)</f>
        <v>0</v>
      </c>
      <c r="O6" s="41">
        <v>20</v>
      </c>
      <c r="P6" s="41">
        <f>SUM(O6/100*$P$5)</f>
        <v>4</v>
      </c>
      <c r="Q6" s="41">
        <f>SUM(O6+P6)</f>
        <v>24</v>
      </c>
      <c r="R6" s="41">
        <f>SUM(Q6*D6)</f>
        <v>0</v>
      </c>
      <c r="V6" s="42">
        <f>SUM(N6+R6+S6)</f>
        <v>0</v>
      </c>
    </row>
  </sheetData>
  <mergeCells count="3">
    <mergeCell ref="M3:N3"/>
    <mergeCell ref="Q3:R3"/>
    <mergeCell ref="V4:V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A99F5-6F74-49B8-B67A-65B687F24A18}">
  <dimension ref="A1:V6"/>
  <sheetViews>
    <sheetView workbookViewId="0">
      <selection activeCell="A3" sqref="A3"/>
    </sheetView>
  </sheetViews>
  <sheetFormatPr baseColWidth="10" defaultRowHeight="11.65" x14ac:dyDescent="0.35"/>
  <cols>
    <col min="1" max="1" width="10.86328125" style="1" customWidth="1"/>
    <col min="2" max="2" width="10.46484375" style="1" customWidth="1"/>
    <col min="3" max="3" width="11.06640625" style="1" customWidth="1"/>
    <col min="4" max="4" width="4.6640625" style="1" customWidth="1"/>
    <col min="5" max="10" width="7.59765625" style="1" customWidth="1"/>
    <col min="11" max="14" width="7.59765625" style="40" customWidth="1"/>
    <col min="15" max="18" width="7.59765625" style="41" customWidth="1"/>
    <col min="19" max="19" width="7.59765625" style="42" customWidth="1"/>
    <col min="20" max="22" width="10.6640625" style="42"/>
    <col min="23" max="16384" width="10.6640625" style="1"/>
  </cols>
  <sheetData>
    <row r="1" spans="1:22" s="51" customFormat="1" ht="23.65" customHeight="1" x14ac:dyDescent="0.35">
      <c r="A1" s="54" t="s">
        <v>3</v>
      </c>
      <c r="B1" s="50" t="str">
        <f>'Relevé détaillé'!B1</f>
        <v>Tartenpion</v>
      </c>
      <c r="K1" s="52"/>
      <c r="L1" s="52"/>
      <c r="M1" s="52"/>
      <c r="N1" s="52"/>
      <c r="O1" s="52"/>
      <c r="P1" s="52"/>
      <c r="Q1" s="52"/>
      <c r="R1" s="52"/>
      <c r="S1" s="53"/>
      <c r="T1" s="53"/>
      <c r="U1" s="53"/>
      <c r="V1" s="53"/>
    </row>
    <row r="2" spans="1:22" ht="17.649999999999999" x14ac:dyDescent="0.5">
      <c r="A2" s="38" t="s">
        <v>97</v>
      </c>
      <c r="K2" s="49"/>
      <c r="L2" s="49"/>
      <c r="M2" s="49"/>
      <c r="N2" s="49"/>
      <c r="O2" s="49"/>
      <c r="P2" s="49"/>
      <c r="Q2" s="49"/>
      <c r="R2" s="49"/>
    </row>
    <row r="3" spans="1:22" s="14" customFormat="1" ht="16.149999999999999" customHeight="1" x14ac:dyDescent="0.4">
      <c r="K3" s="43" t="s">
        <v>49</v>
      </c>
      <c r="L3" s="43"/>
      <c r="M3" s="78">
        <f>SUM(N6:N24)</f>
        <v>0</v>
      </c>
      <c r="N3" s="78"/>
      <c r="O3" s="48" t="s">
        <v>47</v>
      </c>
      <c r="P3" s="48"/>
      <c r="Q3" s="79">
        <f>SUM(R6:R20)</f>
        <v>0</v>
      </c>
      <c r="R3" s="79"/>
      <c r="S3" s="47" t="s">
        <v>48</v>
      </c>
      <c r="T3" s="44"/>
      <c r="U3" s="44"/>
      <c r="V3" s="47">
        <f>SUM(V6:V27)</f>
        <v>0</v>
      </c>
    </row>
    <row r="4" spans="1:22" s="39" customFormat="1" x14ac:dyDescent="0.35">
      <c r="E4" s="39" t="s">
        <v>19</v>
      </c>
      <c r="F4" s="39" t="s">
        <v>20</v>
      </c>
      <c r="G4" s="39" t="s">
        <v>91</v>
      </c>
      <c r="H4" s="39" t="s">
        <v>92</v>
      </c>
      <c r="J4" s="39" t="s">
        <v>94</v>
      </c>
      <c r="K4" s="45" t="s">
        <v>25</v>
      </c>
      <c r="L4" s="45" t="s">
        <v>2</v>
      </c>
      <c r="M4" s="45" t="s">
        <v>26</v>
      </c>
      <c r="N4" s="45" t="s">
        <v>27</v>
      </c>
      <c r="O4" s="45" t="s">
        <v>25</v>
      </c>
      <c r="P4" s="45" t="s">
        <v>2</v>
      </c>
      <c r="Q4" s="45" t="s">
        <v>26</v>
      </c>
      <c r="R4" s="45" t="s">
        <v>45</v>
      </c>
      <c r="S4" s="45" t="s">
        <v>46</v>
      </c>
      <c r="T4" s="45"/>
      <c r="U4" s="45"/>
      <c r="V4" s="80" t="s">
        <v>0</v>
      </c>
    </row>
    <row r="5" spans="1:22" s="39" customFormat="1" x14ac:dyDescent="0.35">
      <c r="A5" s="39" t="s">
        <v>13</v>
      </c>
      <c r="B5" s="39" t="s">
        <v>89</v>
      </c>
      <c r="C5" s="39" t="s">
        <v>90</v>
      </c>
      <c r="D5" s="39" t="s">
        <v>1</v>
      </c>
      <c r="E5" s="39" t="s">
        <v>95</v>
      </c>
      <c r="F5" s="39" t="s">
        <v>95</v>
      </c>
      <c r="G5" s="39" t="s">
        <v>24</v>
      </c>
      <c r="H5" s="39" t="s">
        <v>24</v>
      </c>
      <c r="I5" s="39" t="s">
        <v>93</v>
      </c>
      <c r="J5" s="39" t="s">
        <v>24</v>
      </c>
      <c r="K5" s="45" t="s">
        <v>24</v>
      </c>
      <c r="L5" s="66">
        <v>20</v>
      </c>
      <c r="M5" s="46" t="s">
        <v>24</v>
      </c>
      <c r="N5" s="45" t="s">
        <v>28</v>
      </c>
      <c r="O5" s="45" t="s">
        <v>24</v>
      </c>
      <c r="P5" s="66">
        <v>20</v>
      </c>
      <c r="Q5" s="45" t="s">
        <v>44</v>
      </c>
      <c r="R5" s="45" t="s">
        <v>0</v>
      </c>
      <c r="S5" s="45"/>
      <c r="T5" s="45"/>
      <c r="U5" s="45"/>
      <c r="V5" s="80"/>
    </row>
    <row r="6" spans="1:22" x14ac:dyDescent="0.35">
      <c r="K6" s="67">
        <v>100</v>
      </c>
      <c r="L6" s="40">
        <f>SUM(K6/100*$L$5)</f>
        <v>20</v>
      </c>
      <c r="M6" s="40">
        <f>SUM(K6+L6)</f>
        <v>120</v>
      </c>
      <c r="N6" s="40">
        <f>SUM(M6*D6)</f>
        <v>0</v>
      </c>
      <c r="O6" s="41">
        <v>20</v>
      </c>
      <c r="P6" s="41">
        <f>SUM(O6/100*$P$5)</f>
        <v>4</v>
      </c>
      <c r="Q6" s="41">
        <f>SUM(O6+P6)</f>
        <v>24</v>
      </c>
      <c r="R6" s="41">
        <f>SUM(Q6*D6)</f>
        <v>0</v>
      </c>
      <c r="V6" s="42">
        <f>SUM(N6+R6+S6)</f>
        <v>0</v>
      </c>
    </row>
  </sheetData>
  <mergeCells count="3">
    <mergeCell ref="M3:N3"/>
    <mergeCell ref="Q3:R3"/>
    <mergeCell ref="V4:V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Relevé détaillé</vt:lpstr>
      <vt:lpstr>Bord. BSO</vt:lpstr>
      <vt:lpstr>Bord. VOLETS</vt:lpstr>
      <vt:lpstr>Bord. SCREENS</vt:lpstr>
      <vt:lpstr>Bord. GCF</vt:lpstr>
      <vt:lpstr>Bord. MOUSTIQUAIRES</vt:lpstr>
      <vt:lpstr>Bord. TOLERIES</vt:lpstr>
      <vt:lpstr>Bord. AUTRE1</vt:lpstr>
      <vt:lpstr>Bord. AUTRE2</vt:lpstr>
    </vt:vector>
  </TitlesOfParts>
  <Company>Miroiterie HANIN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Poncelet</dc:creator>
  <cp:lastModifiedBy>jean yves harze</cp:lastModifiedBy>
  <cp:lastPrinted>2018-03-16T09:42:59Z</cp:lastPrinted>
  <dcterms:created xsi:type="dcterms:W3CDTF">2001-08-03T06:52:27Z</dcterms:created>
  <dcterms:modified xsi:type="dcterms:W3CDTF">2021-06-23T11:43:50Z</dcterms:modified>
</cp:coreProperties>
</file>