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C\Desktop\"/>
    </mc:Choice>
  </mc:AlternateContent>
  <xr:revisionPtr revIDLastSave="0" documentId="13_ncr:1_{BDEE0EA8-65F9-4E9B-A8DB-F8F22E5C07FF}" xr6:coauthVersionLast="46" xr6:coauthVersionMax="46" xr10:uidLastSave="{00000000-0000-0000-0000-000000000000}"/>
  <bookViews>
    <workbookView xWindow="-120" yWindow="-120" windowWidth="29040" windowHeight="15840" activeTab="2" xr2:uid="{53256B91-6735-4905-917D-6CFB2C8F1BC3}"/>
  </bookViews>
  <sheets>
    <sheet name="ARTICLES" sheetId="4" r:id="rId1"/>
    <sheet name="EDITEUR" sheetId="3" r:id="rId2"/>
    <sheet name="APERCU" sheetId="2" r:id="rId3"/>
  </sheets>
  <externalReferences>
    <externalReference r:id="rId4"/>
  </externalReferences>
  <definedNames>
    <definedName name="tuiles">'[1]FEUILLE DE QUANTITEES'!$AK$3:$AK$36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2" i="2" l="1"/>
  <c r="C52" i="2"/>
  <c r="D52" i="2"/>
  <c r="E52" i="2"/>
  <c r="F52" i="2"/>
  <c r="B51" i="2"/>
  <c r="C51" i="2"/>
  <c r="D51" i="2"/>
  <c r="E51" i="2"/>
  <c r="F51" i="2"/>
  <c r="B50" i="2"/>
  <c r="C53" i="2" l="1"/>
  <c r="D53" i="2"/>
  <c r="E53" i="2"/>
  <c r="F53" i="2"/>
  <c r="C50" i="2"/>
  <c r="D50" i="2"/>
  <c r="E50" i="2"/>
  <c r="F50" i="2"/>
  <c r="F25" i="4"/>
  <c r="E25" i="4" s="1"/>
  <c r="G25" i="4"/>
  <c r="A2" i="3"/>
  <c r="C2" i="3"/>
  <c r="B3" i="3"/>
  <c r="A3" i="3" s="1"/>
  <c r="C3" i="3"/>
  <c r="K3" i="3" s="1"/>
  <c r="B4" i="3"/>
  <c r="A4" i="3" s="1"/>
  <c r="C4" i="3"/>
  <c r="K4" i="3" s="1"/>
  <c r="A5" i="3"/>
  <c r="B5" i="3"/>
  <c r="C5" i="3"/>
  <c r="K5" i="3" s="1"/>
  <c r="A6" i="3"/>
  <c r="B6" i="3"/>
  <c r="C6" i="3"/>
  <c r="K6" i="3"/>
  <c r="A7" i="3"/>
  <c r="B7" i="3"/>
  <c r="C7" i="3"/>
  <c r="K7" i="3" s="1"/>
  <c r="A8" i="3"/>
  <c r="B8" i="3"/>
  <c r="C8" i="3"/>
  <c r="K8" i="3" s="1"/>
  <c r="A9" i="3"/>
  <c r="B9" i="3"/>
  <c r="C9" i="3"/>
  <c r="K9" i="3" s="1"/>
  <c r="A10" i="3"/>
  <c r="B10" i="3"/>
  <c r="C10" i="3"/>
  <c r="K10" i="3" s="1"/>
  <c r="B11" i="3"/>
  <c r="A11" i="3" s="1"/>
  <c r="C11" i="3"/>
  <c r="K11" i="3"/>
  <c r="B12" i="3"/>
  <c r="A12" i="3" s="1"/>
  <c r="C12" i="3"/>
  <c r="K12" i="3"/>
  <c r="B13" i="3"/>
  <c r="A13" i="3" s="1"/>
  <c r="C13" i="3"/>
  <c r="K13" i="3"/>
  <c r="B14" i="3"/>
  <c r="C14" i="3"/>
  <c r="B15" i="3"/>
  <c r="C15" i="3"/>
  <c r="K15" i="3"/>
  <c r="B16" i="3"/>
  <c r="A16" i="3" s="1"/>
  <c r="C16" i="3"/>
  <c r="K16" i="3" s="1"/>
  <c r="B17" i="3"/>
  <c r="A17" i="3" s="1"/>
  <c r="C17" i="3"/>
  <c r="K17" i="3" s="1"/>
  <c r="B18" i="3"/>
  <c r="C18" i="3"/>
  <c r="K18" i="3"/>
  <c r="B19" i="3"/>
  <c r="C19" i="3"/>
  <c r="K19" i="3" s="1"/>
  <c r="B20" i="3"/>
  <c r="C20" i="3"/>
  <c r="K20" i="3" s="1"/>
  <c r="B21" i="3"/>
  <c r="C21" i="3"/>
  <c r="B22" i="3"/>
  <c r="C22" i="3"/>
  <c r="K22" i="3" s="1"/>
  <c r="B23" i="3"/>
  <c r="A23" i="3" s="1"/>
  <c r="C23" i="3"/>
  <c r="K23" i="3"/>
  <c r="B24" i="3"/>
  <c r="C24" i="3"/>
  <c r="K24" i="3" s="1"/>
  <c r="B25" i="3"/>
  <c r="A25" i="3" s="1"/>
  <c r="C25" i="3"/>
  <c r="K25" i="3"/>
  <c r="B26" i="3"/>
  <c r="A26" i="3" s="1"/>
  <c r="C26" i="3"/>
  <c r="K26" i="3"/>
  <c r="B27" i="3"/>
  <c r="A27" i="3" s="1"/>
  <c r="C27" i="3"/>
  <c r="K27" i="3" s="1"/>
  <c r="B28" i="3"/>
  <c r="A28" i="3" s="1"/>
  <c r="C28" i="3"/>
  <c r="K28" i="3" s="1"/>
  <c r="B29" i="3"/>
  <c r="A29" i="3" s="1"/>
  <c r="C29" i="3"/>
  <c r="K29" i="3" s="1"/>
  <c r="B30" i="3"/>
  <c r="C30" i="3"/>
  <c r="K30" i="3"/>
  <c r="A31" i="3"/>
  <c r="B31" i="3"/>
  <c r="C31" i="3"/>
  <c r="K31" i="3" s="1"/>
  <c r="B32" i="3"/>
  <c r="C32" i="3"/>
  <c r="K32" i="3" s="1"/>
  <c r="B33" i="3"/>
  <c r="C33" i="3"/>
  <c r="K33" i="3" s="1"/>
  <c r="B34" i="3"/>
  <c r="C34" i="3"/>
  <c r="K34" i="3" s="1"/>
  <c r="B35" i="3"/>
  <c r="C35" i="3"/>
  <c r="K35" i="3"/>
  <c r="B36" i="3"/>
  <c r="A36" i="3" s="1"/>
  <c r="C36" i="3"/>
  <c r="K36" i="3" s="1"/>
  <c r="B37" i="3"/>
  <c r="C37" i="3"/>
  <c r="K37" i="3" s="1"/>
  <c r="B38" i="3"/>
  <c r="A38" i="3" s="1"/>
  <c r="C38" i="3"/>
  <c r="K38" i="3" s="1"/>
  <c r="B39" i="3"/>
  <c r="A151" i="3" s="1"/>
  <c r="C39" i="3"/>
  <c r="K39" i="3" s="1"/>
  <c r="B40" i="3"/>
  <c r="C40" i="3"/>
  <c r="K40" i="3" s="1"/>
  <c r="B41" i="3"/>
  <c r="C41" i="3"/>
  <c r="K41" i="3" s="1"/>
  <c r="B42" i="3"/>
  <c r="C42" i="3"/>
  <c r="K42" i="3"/>
  <c r="B43" i="3"/>
  <c r="C43" i="3"/>
  <c r="K43" i="3" s="1"/>
  <c r="B44" i="3"/>
  <c r="C44" i="3"/>
  <c r="K44" i="3" s="1"/>
  <c r="B45" i="3"/>
  <c r="C45" i="3"/>
  <c r="K45" i="3" s="1"/>
  <c r="B46" i="3"/>
  <c r="C46" i="3"/>
  <c r="K46" i="3" s="1"/>
  <c r="B47" i="3"/>
  <c r="C47" i="3"/>
  <c r="K47" i="3"/>
  <c r="B48" i="3"/>
  <c r="C48" i="3"/>
  <c r="K48" i="3" s="1"/>
  <c r="B49" i="3"/>
  <c r="C49" i="3"/>
  <c r="K49" i="3"/>
  <c r="B50" i="3"/>
  <c r="C50" i="3"/>
  <c r="K50" i="3"/>
  <c r="B51" i="3"/>
  <c r="C51" i="3"/>
  <c r="K51" i="3" s="1"/>
  <c r="B52" i="3"/>
  <c r="C52" i="3"/>
  <c r="K52" i="3" s="1"/>
  <c r="B53" i="3"/>
  <c r="C53" i="3"/>
  <c r="K53" i="3" s="1"/>
  <c r="B54" i="3"/>
  <c r="C54" i="3"/>
  <c r="K54" i="3"/>
  <c r="B55" i="3"/>
  <c r="C55" i="3"/>
  <c r="K55" i="3" s="1"/>
  <c r="B56" i="3"/>
  <c r="C56" i="3"/>
  <c r="K56" i="3" s="1"/>
  <c r="B57" i="3"/>
  <c r="C57" i="3"/>
  <c r="K57" i="3" s="1"/>
  <c r="B58" i="3"/>
  <c r="C58" i="3"/>
  <c r="K58" i="3" s="1"/>
  <c r="B59" i="3"/>
  <c r="C59" i="3"/>
  <c r="K59" i="3"/>
  <c r="B60" i="3"/>
  <c r="C60" i="3"/>
  <c r="K60" i="3" s="1"/>
  <c r="B61" i="3"/>
  <c r="C61" i="3"/>
  <c r="K61" i="3"/>
  <c r="B62" i="3"/>
  <c r="C62" i="3"/>
  <c r="K62" i="3"/>
  <c r="B63" i="3"/>
  <c r="C63" i="3"/>
  <c r="K63" i="3" s="1"/>
  <c r="B64" i="3"/>
  <c r="C64" i="3"/>
  <c r="K64" i="3" s="1"/>
  <c r="B65" i="3"/>
  <c r="C65" i="3"/>
  <c r="K65" i="3" s="1"/>
  <c r="B66" i="3"/>
  <c r="C66" i="3"/>
  <c r="K66" i="3"/>
  <c r="B67" i="3"/>
  <c r="C67" i="3"/>
  <c r="K67" i="3"/>
  <c r="B68" i="3"/>
  <c r="C68" i="3"/>
  <c r="K68" i="3" s="1"/>
  <c r="B69" i="3"/>
  <c r="C69" i="3"/>
  <c r="K69" i="3" s="1"/>
  <c r="B70" i="3"/>
  <c r="C70" i="3"/>
  <c r="K70" i="3" s="1"/>
  <c r="B71" i="3"/>
  <c r="A71" i="3" s="1"/>
  <c r="C71" i="3"/>
  <c r="K71" i="3"/>
  <c r="B72" i="3"/>
  <c r="C72" i="3"/>
  <c r="K72" i="3" s="1"/>
  <c r="B73" i="3"/>
  <c r="C73" i="3"/>
  <c r="K73" i="3"/>
  <c r="B74" i="3"/>
  <c r="C74" i="3"/>
  <c r="K74" i="3"/>
  <c r="B75" i="3"/>
  <c r="C75" i="3"/>
  <c r="K75" i="3" s="1"/>
  <c r="B76" i="3"/>
  <c r="C76" i="3"/>
  <c r="K76" i="3" s="1"/>
  <c r="B77" i="3"/>
  <c r="C77" i="3"/>
  <c r="K77" i="3" s="1"/>
  <c r="B78" i="3"/>
  <c r="C78" i="3"/>
  <c r="K78" i="3"/>
  <c r="B79" i="3"/>
  <c r="C79" i="3"/>
  <c r="K79" i="3"/>
  <c r="B80" i="3"/>
  <c r="C80" i="3"/>
  <c r="K80" i="3" s="1"/>
  <c r="B81" i="3"/>
  <c r="C81" i="3"/>
  <c r="K81" i="3" s="1"/>
  <c r="B82" i="3"/>
  <c r="C82" i="3"/>
  <c r="K82" i="3" s="1"/>
  <c r="B83" i="3"/>
  <c r="C83" i="3"/>
  <c r="K83" i="3"/>
  <c r="B84" i="3"/>
  <c r="C84" i="3"/>
  <c r="K84" i="3" s="1"/>
  <c r="B85" i="3"/>
  <c r="A85" i="3" s="1"/>
  <c r="C85" i="3"/>
  <c r="K85" i="3"/>
  <c r="B86" i="3"/>
  <c r="C86" i="3"/>
  <c r="K86" i="3"/>
  <c r="B87" i="3"/>
  <c r="C87" i="3"/>
  <c r="K87" i="3" s="1"/>
  <c r="B88" i="3"/>
  <c r="C88" i="3"/>
  <c r="K88" i="3" s="1"/>
  <c r="B89" i="3"/>
  <c r="C89" i="3"/>
  <c r="K89" i="3" s="1"/>
  <c r="B90" i="3"/>
  <c r="C90" i="3"/>
  <c r="K90" i="3" s="1"/>
  <c r="B91" i="3"/>
  <c r="C91" i="3"/>
  <c r="K91" i="3"/>
  <c r="B92" i="3"/>
  <c r="C92" i="3"/>
  <c r="K92" i="3" s="1"/>
  <c r="B93" i="3"/>
  <c r="C93" i="3"/>
  <c r="K93" i="3" s="1"/>
  <c r="B94" i="3"/>
  <c r="C94" i="3"/>
  <c r="K94" i="3" s="1"/>
  <c r="B95" i="3"/>
  <c r="C95" i="3"/>
  <c r="K95" i="3"/>
  <c r="B96" i="3"/>
  <c r="C96" i="3"/>
  <c r="K96" i="3" s="1"/>
  <c r="B97" i="3"/>
  <c r="C97" i="3"/>
  <c r="K97" i="3"/>
  <c r="B98" i="3"/>
  <c r="C98" i="3"/>
  <c r="K98" i="3"/>
  <c r="B99" i="3"/>
  <c r="C99" i="3"/>
  <c r="K99" i="3" s="1"/>
  <c r="B100" i="3"/>
  <c r="C100" i="3"/>
  <c r="K100" i="3" s="1"/>
  <c r="B101" i="3"/>
  <c r="C101" i="3"/>
  <c r="K101" i="3" s="1"/>
  <c r="B102" i="3"/>
  <c r="C102" i="3"/>
  <c r="K102" i="3"/>
  <c r="B103" i="3"/>
  <c r="C103" i="3"/>
  <c r="K103" i="3"/>
  <c r="B104" i="3"/>
  <c r="C104" i="3"/>
  <c r="K104" i="3" s="1"/>
  <c r="B105" i="3"/>
  <c r="C105" i="3"/>
  <c r="K105" i="3" s="1"/>
  <c r="B106" i="3"/>
  <c r="C106" i="3"/>
  <c r="K106" i="3" s="1"/>
  <c r="B107" i="3"/>
  <c r="C107" i="3"/>
  <c r="K107" i="3"/>
  <c r="B108" i="3"/>
  <c r="C108" i="3"/>
  <c r="K108" i="3" s="1"/>
  <c r="B109" i="3"/>
  <c r="C109" i="3"/>
  <c r="K109" i="3"/>
  <c r="B110" i="3"/>
  <c r="C110" i="3"/>
  <c r="K110" i="3"/>
  <c r="B111" i="3"/>
  <c r="C111" i="3"/>
  <c r="K111" i="3" s="1"/>
  <c r="B112" i="3"/>
  <c r="C112" i="3"/>
  <c r="K112" i="3" s="1"/>
  <c r="B113" i="3"/>
  <c r="C113" i="3"/>
  <c r="K113" i="3" s="1"/>
  <c r="B114" i="3"/>
  <c r="C114" i="3"/>
  <c r="K114" i="3" s="1"/>
  <c r="A115" i="3"/>
  <c r="B115" i="3"/>
  <c r="C115" i="3"/>
  <c r="K115" i="3"/>
  <c r="B116" i="3"/>
  <c r="C116" i="3"/>
  <c r="K116" i="3" s="1"/>
  <c r="B117" i="3"/>
  <c r="C117" i="3"/>
  <c r="K117" i="3" s="1"/>
  <c r="B118" i="3"/>
  <c r="C118" i="3"/>
  <c r="K118" i="3" s="1"/>
  <c r="B119" i="3"/>
  <c r="C119" i="3"/>
  <c r="K119" i="3"/>
  <c r="B120" i="3"/>
  <c r="C120" i="3"/>
  <c r="K120" i="3" s="1"/>
  <c r="B121" i="3"/>
  <c r="C121" i="3"/>
  <c r="K121" i="3"/>
  <c r="B122" i="3"/>
  <c r="C122" i="3"/>
  <c r="K122" i="3"/>
  <c r="B123" i="3"/>
  <c r="C123" i="3"/>
  <c r="K123" i="3" s="1"/>
  <c r="B124" i="3"/>
  <c r="C124" i="3"/>
  <c r="K124" i="3" s="1"/>
  <c r="B125" i="3"/>
  <c r="C125" i="3"/>
  <c r="K125" i="3" s="1"/>
  <c r="B126" i="3"/>
  <c r="C126" i="3"/>
  <c r="K126" i="3" s="1"/>
  <c r="B127" i="3"/>
  <c r="C127" i="3"/>
  <c r="K127" i="3"/>
  <c r="B128" i="3"/>
  <c r="C128" i="3"/>
  <c r="K128" i="3" s="1"/>
  <c r="B129" i="3"/>
  <c r="C129" i="3"/>
  <c r="K129" i="3" s="1"/>
  <c r="B130" i="3"/>
  <c r="C130" i="3"/>
  <c r="K130" i="3" s="1"/>
  <c r="B131" i="3"/>
  <c r="C131" i="3"/>
  <c r="K131" i="3"/>
  <c r="B132" i="3"/>
  <c r="C132" i="3"/>
  <c r="K132" i="3" s="1"/>
  <c r="B133" i="3"/>
  <c r="C133" i="3"/>
  <c r="K133" i="3"/>
  <c r="B134" i="3"/>
  <c r="C134" i="3"/>
  <c r="K134" i="3"/>
  <c r="B135" i="3"/>
  <c r="C135" i="3"/>
  <c r="K135" i="3" s="1"/>
  <c r="B136" i="3"/>
  <c r="C136" i="3"/>
  <c r="K136" i="3" s="1"/>
  <c r="B137" i="3"/>
  <c r="C137" i="3"/>
  <c r="K137" i="3" s="1"/>
  <c r="B138" i="3"/>
  <c r="C138" i="3"/>
  <c r="K138" i="3" s="1"/>
  <c r="B139" i="3"/>
  <c r="C139" i="3"/>
  <c r="K139" i="3" s="1"/>
  <c r="B140" i="3"/>
  <c r="C140" i="3"/>
  <c r="K140" i="3" s="1"/>
  <c r="B141" i="3"/>
  <c r="C141" i="3"/>
  <c r="K141" i="3" s="1"/>
  <c r="B142" i="3"/>
  <c r="C142" i="3"/>
  <c r="K142" i="3" s="1"/>
  <c r="B143" i="3"/>
  <c r="C143" i="3"/>
  <c r="K143" i="3"/>
  <c r="B144" i="3"/>
  <c r="C144" i="3"/>
  <c r="K144" i="3"/>
  <c r="B145" i="3"/>
  <c r="C145" i="3"/>
  <c r="K145" i="3"/>
  <c r="B146" i="3"/>
  <c r="A146" i="3" s="1"/>
  <c r="C146" i="3"/>
  <c r="K146" i="3"/>
  <c r="B147" i="3"/>
  <c r="C147" i="3"/>
  <c r="K147" i="3" s="1"/>
  <c r="B148" i="3"/>
  <c r="C148" i="3"/>
  <c r="K148" i="3" s="1"/>
  <c r="B149" i="3"/>
  <c r="C149" i="3"/>
  <c r="K149" i="3" s="1"/>
  <c r="B150" i="3"/>
  <c r="C150" i="3"/>
  <c r="K150" i="3" s="1"/>
  <c r="B151" i="3"/>
  <c r="C151" i="3"/>
  <c r="K151" i="3"/>
  <c r="B152" i="3"/>
  <c r="C152" i="3"/>
  <c r="K152" i="3" s="1"/>
  <c r="B153" i="3"/>
  <c r="C153" i="3"/>
  <c r="K153" i="3" s="1"/>
  <c r="B154" i="3"/>
  <c r="C154" i="3"/>
  <c r="K154" i="3" s="1"/>
  <c r="B155" i="3"/>
  <c r="C155" i="3"/>
  <c r="K155" i="3"/>
  <c r="B156" i="3"/>
  <c r="A156" i="3" s="1"/>
  <c r="C156" i="3"/>
  <c r="K156" i="3"/>
  <c r="B157" i="3"/>
  <c r="C157" i="3"/>
  <c r="K157" i="3"/>
  <c r="B158" i="3"/>
  <c r="C158" i="3"/>
  <c r="K158" i="3"/>
  <c r="B159" i="3"/>
  <c r="C159" i="3"/>
  <c r="K159" i="3" s="1"/>
  <c r="B160" i="3"/>
  <c r="A160" i="3" s="1"/>
  <c r="C160" i="3"/>
  <c r="K160" i="3" s="1"/>
  <c r="B161" i="3"/>
  <c r="C161" i="3"/>
  <c r="K161" i="3" s="1"/>
  <c r="B162" i="3"/>
  <c r="C162" i="3"/>
  <c r="K162" i="3" s="1"/>
  <c r="B163" i="3"/>
  <c r="C163" i="3"/>
  <c r="K163" i="3"/>
  <c r="B164" i="3"/>
  <c r="C164" i="3"/>
  <c r="K164" i="3" s="1"/>
  <c r="B165" i="3"/>
  <c r="C165" i="3"/>
  <c r="K165" i="3" s="1"/>
  <c r="B166" i="3"/>
  <c r="C166" i="3"/>
  <c r="K166" i="3" s="1"/>
  <c r="B167" i="3"/>
  <c r="C167" i="3"/>
  <c r="K167" i="3"/>
  <c r="B168" i="3"/>
  <c r="C168" i="3"/>
  <c r="K168" i="3"/>
  <c r="B169" i="3"/>
  <c r="C169" i="3"/>
  <c r="K169" i="3"/>
  <c r="B170" i="3"/>
  <c r="A170" i="3" s="1"/>
  <c r="C170" i="3"/>
  <c r="K170" i="3"/>
  <c r="B171" i="3"/>
  <c r="C171" i="3"/>
  <c r="K171" i="3" s="1"/>
  <c r="B172" i="3"/>
  <c r="C172" i="3"/>
  <c r="K172" i="3" s="1"/>
  <c r="B173" i="3"/>
  <c r="C173" i="3"/>
  <c r="K173" i="3" s="1"/>
  <c r="B174" i="3"/>
  <c r="C174" i="3"/>
  <c r="K174" i="3" s="1"/>
  <c r="A175" i="3"/>
  <c r="B175" i="3"/>
  <c r="C175" i="3"/>
  <c r="K175" i="3"/>
  <c r="B176" i="3"/>
  <c r="C176" i="3"/>
  <c r="K176" i="3" s="1"/>
  <c r="B177" i="3"/>
  <c r="C177" i="3"/>
  <c r="K177" i="3" s="1"/>
  <c r="B178" i="3"/>
  <c r="C178" i="3"/>
  <c r="K178" i="3" s="1"/>
  <c r="B179" i="3"/>
  <c r="C179" i="3"/>
  <c r="K179" i="3"/>
  <c r="B180" i="3"/>
  <c r="C180" i="3"/>
  <c r="K180" i="3"/>
  <c r="B181" i="3"/>
  <c r="C181" i="3"/>
  <c r="K181" i="3"/>
  <c r="B182" i="3"/>
  <c r="C182" i="3"/>
  <c r="K182" i="3"/>
  <c r="A183" i="3"/>
  <c r="B183" i="3"/>
  <c r="C183" i="3"/>
  <c r="K183" i="3" s="1"/>
  <c r="B184" i="3"/>
  <c r="C184" i="3"/>
  <c r="K184" i="3" s="1"/>
  <c r="B185" i="3"/>
  <c r="C185" i="3"/>
  <c r="K185" i="3" s="1"/>
  <c r="B186" i="3"/>
  <c r="C186" i="3"/>
  <c r="K186" i="3"/>
  <c r="B187" i="3"/>
  <c r="C187" i="3"/>
  <c r="K187" i="3"/>
  <c r="B188" i="3"/>
  <c r="C188" i="3"/>
  <c r="K188" i="3" s="1"/>
  <c r="B189" i="3"/>
  <c r="C189" i="3"/>
  <c r="K189" i="3" s="1"/>
  <c r="B190" i="3"/>
  <c r="C190" i="3"/>
  <c r="K190" i="3" s="1"/>
  <c r="B191" i="3"/>
  <c r="C191" i="3"/>
  <c r="K191" i="3"/>
  <c r="B192" i="3"/>
  <c r="C192" i="3"/>
  <c r="K192" i="3"/>
  <c r="B193" i="3"/>
  <c r="C193" i="3"/>
  <c r="K193" i="3"/>
  <c r="B194" i="3"/>
  <c r="C194" i="3"/>
  <c r="K194" i="3"/>
  <c r="B195" i="3"/>
  <c r="C195" i="3"/>
  <c r="K195" i="3" s="1"/>
  <c r="B196" i="3"/>
  <c r="A196" i="3" s="1"/>
  <c r="C196" i="3"/>
  <c r="K196" i="3" s="1"/>
  <c r="B197" i="3"/>
  <c r="A197" i="3" s="1"/>
  <c r="C197" i="3"/>
  <c r="K197" i="3" s="1"/>
  <c r="B198" i="3"/>
  <c r="C198" i="3"/>
  <c r="K198" i="3"/>
  <c r="B199" i="3"/>
  <c r="C199" i="3"/>
  <c r="K199" i="3"/>
  <c r="B200" i="3"/>
  <c r="C200" i="3"/>
  <c r="K200" i="3" s="1"/>
  <c r="C18" i="2"/>
  <c r="D18" i="2"/>
  <c r="E18" i="2"/>
  <c r="F18" i="2"/>
  <c r="C19" i="2"/>
  <c r="D19" i="2"/>
  <c r="C24" i="2"/>
  <c r="E25" i="2"/>
  <c r="A179" i="3" l="1"/>
  <c r="A155" i="3"/>
  <c r="A110" i="3"/>
  <c r="A134" i="3"/>
  <c r="A139" i="3"/>
  <c r="A49" i="3"/>
  <c r="A144" i="3"/>
  <c r="A163" i="3"/>
  <c r="A200" i="3"/>
  <c r="A118" i="3"/>
  <c r="A88" i="3"/>
  <c r="A195" i="3"/>
  <c r="A103" i="3"/>
  <c r="A73" i="3"/>
  <c r="A185" i="3"/>
  <c r="A122" i="3"/>
  <c r="A142" i="3"/>
  <c r="A127" i="3"/>
  <c r="A107" i="3"/>
  <c r="A51" i="3"/>
  <c r="A41" i="3"/>
  <c r="A131" i="3"/>
  <c r="A65" i="3"/>
  <c r="A60" i="3"/>
  <c r="A55" i="3"/>
  <c r="A53" i="3"/>
  <c r="A48" i="3"/>
  <c r="A67" i="3"/>
  <c r="A61" i="3"/>
  <c r="A70" i="3"/>
  <c r="A74" i="3"/>
  <c r="A43" i="3"/>
  <c r="A72" i="3"/>
  <c r="A37" i="3"/>
  <c r="A50" i="3"/>
  <c r="A64" i="3"/>
  <c r="A39" i="3"/>
  <c r="A62" i="3"/>
  <c r="A52" i="3"/>
  <c r="A47" i="3"/>
  <c r="A40" i="3"/>
  <c r="A188" i="3"/>
  <c r="A184" i="3"/>
  <c r="A180" i="3"/>
  <c r="A166" i="3"/>
  <c r="A143" i="3"/>
  <c r="A133" i="3"/>
  <c r="A109" i="3"/>
  <c r="A95" i="3"/>
  <c r="A76" i="3"/>
  <c r="A89" i="3"/>
  <c r="A101" i="3"/>
  <c r="A113" i="3"/>
  <c r="A125" i="3"/>
  <c r="A137" i="3"/>
  <c r="A161" i="3"/>
  <c r="A22" i="3"/>
  <c r="A34" i="3"/>
  <c r="A46" i="3"/>
  <c r="A58" i="3"/>
  <c r="A63" i="3"/>
  <c r="A75" i="3"/>
  <c r="A87" i="3"/>
  <c r="A99" i="3"/>
  <c r="A111" i="3"/>
  <c r="A123" i="3"/>
  <c r="A135" i="3"/>
  <c r="A147" i="3"/>
  <c r="A159" i="3"/>
  <c r="A171" i="3"/>
  <c r="A20" i="3"/>
  <c r="A32" i="3"/>
  <c r="A44" i="3"/>
  <c r="A56" i="3"/>
  <c r="A68" i="3"/>
  <c r="A80" i="3"/>
  <c r="A92" i="3"/>
  <c r="A104" i="3"/>
  <c r="A116" i="3"/>
  <c r="A128" i="3"/>
  <c r="A140" i="3"/>
  <c r="A152" i="3"/>
  <c r="A164" i="3"/>
  <c r="A176" i="3"/>
  <c r="A162" i="3"/>
  <c r="A186" i="3"/>
  <c r="A189" i="3"/>
  <c r="A18" i="3"/>
  <c r="A30" i="3"/>
  <c r="A42" i="3"/>
  <c r="A54" i="3"/>
  <c r="A66" i="3"/>
  <c r="A78" i="3"/>
  <c r="A90" i="3"/>
  <c r="A102" i="3"/>
  <c r="A114" i="3"/>
  <c r="A126" i="3"/>
  <c r="A138" i="3"/>
  <c r="A150" i="3"/>
  <c r="A174" i="3"/>
  <c r="A198" i="3"/>
  <c r="A165" i="3"/>
  <c r="A177" i="3"/>
  <c r="A21" i="3"/>
  <c r="A33" i="3"/>
  <c r="A45" i="3"/>
  <c r="A57" i="3"/>
  <c r="A69" i="3"/>
  <c r="A81" i="3"/>
  <c r="A93" i="3"/>
  <c r="A105" i="3"/>
  <c r="A117" i="3"/>
  <c r="A129" i="3"/>
  <c r="A141" i="3"/>
  <c r="A153" i="3"/>
  <c r="A14" i="3"/>
  <c r="A149" i="3"/>
  <c r="A192" i="3"/>
  <c r="A132" i="3"/>
  <c r="A108" i="3"/>
  <c r="A94" i="3"/>
  <c r="A84" i="3"/>
  <c r="A199" i="3"/>
  <c r="A187" i="3"/>
  <c r="A169" i="3"/>
  <c r="A136" i="3"/>
  <c r="A112" i="3"/>
  <c r="A98" i="3"/>
  <c r="A79" i="3"/>
  <c r="A178" i="3"/>
  <c r="A191" i="3"/>
  <c r="A182" i="3"/>
  <c r="A145" i="3"/>
  <c r="A121" i="3"/>
  <c r="A83" i="3"/>
  <c r="A173" i="3"/>
  <c r="A194" i="3"/>
  <c r="A190" i="3"/>
  <c r="A168" i="3"/>
  <c r="A154" i="3"/>
  <c r="A130" i="3"/>
  <c r="A106" i="3"/>
  <c r="A97" i="3"/>
  <c r="A172" i="3"/>
  <c r="A158" i="3"/>
  <c r="A120" i="3"/>
  <c r="A82" i="3"/>
  <c r="A59" i="3"/>
  <c r="A35" i="3"/>
  <c r="A181" i="3"/>
  <c r="A96" i="3"/>
  <c r="A77" i="3"/>
  <c r="E19" i="2"/>
  <c r="D24" i="2"/>
  <c r="E31" i="2"/>
  <c r="C25" i="2"/>
  <c r="C30" i="2"/>
  <c r="C42" i="2"/>
  <c r="F19" i="2"/>
  <c r="E24" i="2"/>
  <c r="F31" i="2"/>
  <c r="F24" i="2"/>
  <c r="D39" i="2"/>
  <c r="D25" i="2"/>
  <c r="F25" i="2"/>
  <c r="E30" i="2"/>
  <c r="F42" i="2"/>
  <c r="A167" i="3"/>
  <c r="A148" i="3"/>
  <c r="A124" i="3"/>
  <c r="A91" i="3"/>
  <c r="A86" i="3"/>
  <c r="A15" i="3"/>
  <c r="A193" i="3"/>
  <c r="A157" i="3"/>
  <c r="A119" i="3"/>
  <c r="A100" i="3"/>
  <c r="A24" i="3"/>
  <c r="A19" i="3"/>
  <c r="D3" i="3"/>
  <c r="D4" i="3" s="1"/>
  <c r="B44" i="2" l="1"/>
  <c r="C45" i="2"/>
  <c r="B45" i="2"/>
  <c r="D20" i="2"/>
  <c r="D28" i="2"/>
  <c r="F22" i="2"/>
  <c r="F26" i="2"/>
  <c r="D47" i="2"/>
  <c r="D40" i="2"/>
  <c r="B37" i="2"/>
  <c r="B38" i="2"/>
  <c r="C40" i="2"/>
  <c r="F39" i="2"/>
  <c r="E34" i="2"/>
  <c r="C39" i="2"/>
  <c r="D41" i="2"/>
  <c r="B18" i="2"/>
  <c r="E42" i="2"/>
  <c r="E35" i="2"/>
  <c r="F37" i="2"/>
  <c r="E32" i="2"/>
  <c r="C32" i="2"/>
  <c r="F36" i="2"/>
  <c r="B39" i="2"/>
  <c r="F27" i="2"/>
  <c r="B22" i="2"/>
  <c r="C46" i="2"/>
  <c r="C33" i="2"/>
  <c r="D35" i="2"/>
  <c r="B23" i="2"/>
  <c r="F29" i="2"/>
  <c r="D34" i="2"/>
  <c r="E36" i="2"/>
  <c r="E20" i="2"/>
  <c r="D48" i="2"/>
  <c r="B33" i="2"/>
  <c r="C49" i="2"/>
  <c r="D27" i="2"/>
  <c r="B32" i="2"/>
  <c r="C34" i="2"/>
  <c r="F46" i="2"/>
  <c r="B46" i="2"/>
  <c r="B19" i="2"/>
  <c r="D6" i="3"/>
  <c r="D8" i="3" s="1"/>
  <c r="D44" i="2"/>
  <c r="B25" i="2"/>
  <c r="E29" i="2"/>
  <c r="B42" i="2"/>
  <c r="E43" i="2"/>
  <c r="D5" i="3"/>
  <c r="B26" i="2"/>
  <c r="C28" i="2"/>
  <c r="E39" i="2"/>
  <c r="E22" i="2"/>
  <c r="C27" i="2"/>
  <c r="D29" i="2"/>
  <c r="C37" i="2"/>
  <c r="C41" i="2"/>
  <c r="E23" i="2"/>
  <c r="B30" i="2"/>
  <c r="C20" i="2"/>
  <c r="B27" i="2"/>
  <c r="F34" i="2"/>
  <c r="F38" i="2"/>
  <c r="C21" i="2"/>
  <c r="D23" i="2"/>
  <c r="B49" i="2"/>
  <c r="C44" i="2"/>
  <c r="D22" i="2"/>
  <c r="D32" i="2"/>
  <c r="D36" i="2"/>
  <c r="E47" i="2"/>
  <c r="F49" i="2"/>
  <c r="B21" i="2"/>
  <c r="E46" i="2"/>
  <c r="F48" i="2"/>
  <c r="B20" i="2"/>
  <c r="C22" i="2"/>
  <c r="E27" i="2"/>
  <c r="B34" i="2"/>
  <c r="B35" i="2"/>
  <c r="F41" i="2"/>
  <c r="D46" i="2"/>
  <c r="E48" i="2"/>
  <c r="C23" i="2"/>
  <c r="D30" i="2"/>
  <c r="E37" i="2"/>
  <c r="F44" i="2"/>
  <c r="F23" i="2"/>
  <c r="B31" i="2"/>
  <c r="C38" i="2"/>
  <c r="D45" i="2"/>
  <c r="C31" i="2"/>
  <c r="E45" i="2"/>
  <c r="E38" i="2"/>
  <c r="B24" i="2"/>
  <c r="D38" i="2"/>
  <c r="B40" i="2"/>
  <c r="B47" i="2"/>
  <c r="E40" i="2"/>
  <c r="D26" i="2"/>
  <c r="F47" i="2"/>
  <c r="B36" i="2"/>
  <c r="C26" i="2"/>
  <c r="D33" i="2"/>
  <c r="C47" i="2"/>
  <c r="C35" i="2"/>
  <c r="F35" i="2"/>
  <c r="E33" i="2"/>
  <c r="F40" i="2"/>
  <c r="F28" i="2"/>
  <c r="B29" i="2"/>
  <c r="E26" i="2"/>
  <c r="F33" i="2"/>
  <c r="B41" i="2"/>
  <c r="B48" i="2"/>
  <c r="F20" i="2"/>
  <c r="D42" i="2"/>
  <c r="B43" i="2"/>
  <c r="B28" i="2"/>
  <c r="C48" i="2"/>
  <c r="D21" i="2"/>
  <c r="E28" i="2"/>
  <c r="D49" i="2"/>
  <c r="E21" i="2"/>
  <c r="C43" i="2"/>
  <c r="E49" i="2"/>
  <c r="C36" i="2"/>
  <c r="D43" i="2"/>
  <c r="D31" i="2"/>
  <c r="F21" i="2"/>
  <c r="F45" i="2"/>
  <c r="C29" i="2"/>
  <c r="E44" i="2"/>
  <c r="E41" i="2"/>
  <c r="F43" i="2"/>
  <c r="D37" i="2"/>
  <c r="D7" i="3"/>
  <c r="F68" i="2" l="1"/>
  <c r="D9" i="3"/>
  <c r="D10" i="3" s="1"/>
  <c r="F70" i="2" l="1"/>
  <c r="F72" i="2"/>
  <c r="D11" i="3"/>
  <c r="D12" i="3" l="1"/>
  <c r="D13" i="3" s="1"/>
  <c r="D14" i="3" s="1"/>
  <c r="K14" i="3" s="1"/>
  <c r="D15" i="3" l="1"/>
  <c r="F30" i="2"/>
  <c r="D16" i="3"/>
  <c r="D17" i="3" l="1"/>
  <c r="D18" i="3" l="1"/>
  <c r="D19" i="3" l="1"/>
  <c r="D20" i="3" s="1"/>
  <c r="D21" i="3" s="1"/>
  <c r="K21" i="3" s="1"/>
  <c r="F32" i="2" l="1"/>
  <c r="D22" i="3"/>
  <c r="D23" i="3" l="1"/>
  <c r="D24" i="3" l="1"/>
  <c r="D25" i="3"/>
  <c r="D26" i="3" l="1"/>
  <c r="D27" i="3" l="1"/>
  <c r="D28" i="3" s="1"/>
  <c r="D29" i="3" s="1"/>
  <c r="D30" i="3" s="1"/>
  <c r="D31" i="3" s="1"/>
  <c r="D32" i="3" s="1"/>
  <c r="D33" i="3" s="1"/>
  <c r="D34" i="3" s="1"/>
  <c r="D35" i="3" s="1"/>
  <c r="D36" i="3" s="1"/>
  <c r="D37" i="3" s="1"/>
  <c r="D38" i="3" s="1"/>
  <c r="D39" i="3" s="1"/>
  <c r="D40" i="3" s="1"/>
  <c r="D41" i="3" s="1"/>
  <c r="D42" i="3" s="1"/>
  <c r="D43" i="3" s="1"/>
  <c r="D44" i="3" s="1"/>
  <c r="D45" i="3" s="1"/>
  <c r="D46" i="3" s="1"/>
  <c r="D47" i="3" s="1"/>
  <c r="D48" i="3" s="1"/>
  <c r="D49" i="3" s="1"/>
  <c r="D50" i="3" s="1"/>
  <c r="D51" i="3" s="1"/>
  <c r="D52" i="3" s="1"/>
  <c r="D53" i="3" s="1"/>
  <c r="D54" i="3" s="1"/>
  <c r="D55" i="3" s="1"/>
  <c r="D56" i="3" s="1"/>
  <c r="D57" i="3" s="1"/>
  <c r="D58" i="3" s="1"/>
  <c r="D59" i="3" s="1"/>
  <c r="D60" i="3" s="1"/>
  <c r="D61" i="3" s="1"/>
  <c r="D62" i="3" s="1"/>
  <c r="D63" i="3" s="1"/>
  <c r="D64" i="3" s="1"/>
  <c r="D65" i="3" s="1"/>
  <c r="D66" i="3" s="1"/>
  <c r="D67" i="3" s="1"/>
  <c r="D68" i="3" s="1"/>
  <c r="D69" i="3" s="1"/>
  <c r="D70" i="3" s="1"/>
  <c r="D71" i="3" s="1"/>
  <c r="D72" i="3" s="1"/>
  <c r="D73" i="3" s="1"/>
  <c r="D74" i="3" s="1"/>
  <c r="D75" i="3" s="1"/>
  <c r="D76" i="3" s="1"/>
  <c r="D77" i="3" s="1"/>
  <c r="D78" i="3" s="1"/>
  <c r="D79" i="3" s="1"/>
  <c r="D80" i="3" s="1"/>
  <c r="D81" i="3" s="1"/>
  <c r="D82" i="3" s="1"/>
  <c r="D83" i="3" s="1"/>
  <c r="D84" i="3" s="1"/>
  <c r="D85" i="3" s="1"/>
  <c r="D86" i="3" s="1"/>
  <c r="D87" i="3" s="1"/>
  <c r="D88" i="3" s="1"/>
  <c r="D89" i="3" s="1"/>
  <c r="D90" i="3" s="1"/>
  <c r="D91" i="3" s="1"/>
  <c r="D92" i="3" s="1"/>
  <c r="D93" i="3" s="1"/>
  <c r="D94" i="3" s="1"/>
  <c r="D95" i="3" s="1"/>
  <c r="D96" i="3" s="1"/>
  <c r="D97" i="3" s="1"/>
  <c r="D98" i="3" s="1"/>
  <c r="D99" i="3" s="1"/>
  <c r="D100" i="3" s="1"/>
  <c r="D101" i="3" s="1"/>
  <c r="D102" i="3" s="1"/>
  <c r="D103" i="3" s="1"/>
  <c r="D104" i="3" s="1"/>
  <c r="D105" i="3" s="1"/>
  <c r="D106" i="3" s="1"/>
  <c r="D107" i="3" s="1"/>
  <c r="D108" i="3" s="1"/>
  <c r="D109" i="3" s="1"/>
  <c r="D110" i="3" s="1"/>
  <c r="D111" i="3" s="1"/>
  <c r="D112" i="3" s="1"/>
  <c r="D113" i="3" s="1"/>
  <c r="D114" i="3" s="1"/>
  <c r="D115" i="3" s="1"/>
  <c r="D116" i="3" s="1"/>
  <c r="D117" i="3" s="1"/>
  <c r="D118" i="3" s="1"/>
  <c r="D119" i="3" s="1"/>
  <c r="D120" i="3" s="1"/>
  <c r="D121" i="3" s="1"/>
  <c r="D122" i="3" s="1"/>
  <c r="D123" i="3" s="1"/>
  <c r="D124" i="3" s="1"/>
  <c r="D125" i="3" s="1"/>
  <c r="D126" i="3" s="1"/>
  <c r="D127" i="3" s="1"/>
  <c r="D128" i="3" s="1"/>
  <c r="D129" i="3" s="1"/>
  <c r="D130" i="3" s="1"/>
  <c r="D131" i="3" s="1"/>
  <c r="D132" i="3" s="1"/>
  <c r="D133" i="3" s="1"/>
  <c r="D134" i="3" s="1"/>
  <c r="D135" i="3" s="1"/>
  <c r="D136" i="3" s="1"/>
  <c r="D137" i="3" s="1"/>
  <c r="D138" i="3" s="1"/>
  <c r="D139" i="3" s="1"/>
  <c r="D140" i="3" s="1"/>
  <c r="D141" i="3" s="1"/>
  <c r="D142" i="3" s="1"/>
  <c r="D143" i="3" s="1"/>
  <c r="D144" i="3" s="1"/>
  <c r="D145" i="3" s="1"/>
  <c r="D146" i="3" s="1"/>
  <c r="D147" i="3" s="1"/>
  <c r="D148" i="3" s="1"/>
  <c r="D149" i="3" s="1"/>
  <c r="D150" i="3" s="1"/>
  <c r="D151" i="3" s="1"/>
  <c r="D152" i="3" s="1"/>
  <c r="D153" i="3" s="1"/>
  <c r="D154" i="3" s="1"/>
  <c r="D155" i="3" s="1"/>
  <c r="D156" i="3" s="1"/>
  <c r="D157" i="3" s="1"/>
  <c r="D158" i="3" s="1"/>
  <c r="D159" i="3" s="1"/>
  <c r="D160" i="3" l="1"/>
  <c r="D161" i="3" s="1"/>
  <c r="D162" i="3" s="1"/>
  <c r="D163" i="3" s="1"/>
  <c r="D164" i="3" s="1"/>
  <c r="D165" i="3" s="1"/>
  <c r="D166" i="3" s="1"/>
  <c r="D167" i="3" s="1"/>
  <c r="D168" i="3" s="1"/>
  <c r="D169" i="3" s="1"/>
  <c r="D170" i="3" s="1"/>
  <c r="D171" i="3" s="1"/>
  <c r="D172" i="3" s="1"/>
  <c r="D173" i="3" s="1"/>
  <c r="D174" i="3" s="1"/>
  <c r="D175" i="3" s="1"/>
  <c r="D176" i="3" s="1"/>
  <c r="D177" i="3" s="1"/>
  <c r="D178" i="3" s="1"/>
  <c r="D179" i="3" s="1"/>
  <c r="D180" i="3" s="1"/>
  <c r="D181" i="3" s="1"/>
  <c r="D182" i="3" s="1"/>
  <c r="D183" i="3" s="1"/>
  <c r="D184" i="3" s="1"/>
  <c r="D185" i="3" s="1"/>
  <c r="D186" i="3" s="1"/>
  <c r="D187" i="3" s="1"/>
  <c r="D188" i="3" s="1"/>
  <c r="D189" i="3" s="1"/>
  <c r="D190" i="3" s="1"/>
  <c r="D191" i="3" s="1"/>
  <c r="D192" i="3" s="1"/>
  <c r="D193" i="3" s="1"/>
  <c r="D194" i="3" s="1"/>
  <c r="D195" i="3" s="1"/>
  <c r="D196" i="3" s="1"/>
  <c r="D197" i="3" s="1"/>
  <c r="D198" i="3" s="1"/>
  <c r="D199" i="3" s="1"/>
  <c r="D200" i="3" s="1"/>
</calcChain>
</file>

<file path=xl/sharedStrings.xml><?xml version="1.0" encoding="utf-8"?>
<sst xmlns="http://schemas.openxmlformats.org/spreadsheetml/2006/main" count="143" uniqueCount="97">
  <si>
    <t>PRIX H.T.</t>
  </si>
  <si>
    <t>PRIX U.</t>
  </si>
  <si>
    <t>U.</t>
  </si>
  <si>
    <t>QTÉ</t>
  </si>
  <si>
    <t>DÉSIGNATION</t>
  </si>
  <si>
    <t>RÉF.</t>
  </si>
  <si>
    <t>Saisi par M. CAILLAUD</t>
  </si>
  <si>
    <t>Double Litelage - Film Non Compris</t>
  </si>
  <si>
    <r>
      <rPr>
        <b/>
        <sz val="9"/>
        <rFont val="Arial"/>
        <family val="2"/>
      </rPr>
      <t xml:space="preserve">Rive : </t>
    </r>
    <r>
      <rPr>
        <sz val="9"/>
        <rFont val="Arial"/>
        <family val="2"/>
      </rPr>
      <t>40 CM - LITEAUX RENFORCÉS</t>
    </r>
  </si>
  <si>
    <t>Code Postal</t>
  </si>
  <si>
    <r>
      <rPr>
        <b/>
        <sz val="9"/>
        <rFont val="Arial"/>
        <family val="2"/>
      </rPr>
      <t>Égoût</t>
    </r>
    <r>
      <rPr>
        <sz val="9"/>
        <rFont val="Arial"/>
        <family val="2"/>
      </rPr>
      <t xml:space="preserve"> </t>
    </r>
    <r>
      <rPr>
        <b/>
        <sz val="9"/>
        <rFont val="Arial"/>
        <family val="2"/>
      </rPr>
      <t>:</t>
    </r>
    <r>
      <rPr>
        <sz val="9"/>
        <rFont val="Arial"/>
        <family val="2"/>
      </rPr>
      <t xml:space="preserve"> 40 CM - QUEUE DE VACHE</t>
    </r>
  </si>
  <si>
    <t>Adresse</t>
  </si>
  <si>
    <t>DI MURRO / COLLET</t>
  </si>
  <si>
    <r>
      <rPr>
        <b/>
        <sz val="9"/>
        <rFont val="Arial"/>
        <family val="2"/>
      </rPr>
      <t>Altitude :</t>
    </r>
    <r>
      <rPr>
        <sz val="9"/>
        <rFont val="Arial"/>
        <family val="2"/>
      </rPr>
      <t xml:space="preserve"> 800 m</t>
    </r>
  </si>
  <si>
    <r>
      <rPr>
        <b/>
        <sz val="9"/>
        <rFont val="Arial"/>
        <family val="2"/>
      </rPr>
      <t xml:space="preserve">Surface : </t>
    </r>
    <r>
      <rPr>
        <sz val="9"/>
        <rFont val="Arial"/>
        <family val="2"/>
      </rPr>
      <t>120 m²</t>
    </r>
  </si>
  <si>
    <r>
      <rPr>
        <b/>
        <sz val="9"/>
        <rFont val="Arial"/>
        <family val="2"/>
      </rPr>
      <t>Sismique :</t>
    </r>
    <r>
      <rPr>
        <sz val="9"/>
        <rFont val="Arial"/>
        <family val="2"/>
      </rPr>
      <t xml:space="preserve"> 4</t>
    </r>
  </si>
  <si>
    <r>
      <rPr>
        <b/>
        <sz val="9"/>
        <rFont val="Arial"/>
        <family val="2"/>
      </rPr>
      <t>Entraxe :</t>
    </r>
    <r>
      <rPr>
        <sz val="9"/>
        <rFont val="Arial"/>
        <family val="2"/>
      </rPr>
      <t xml:space="preserve"> 60 cm</t>
    </r>
  </si>
  <si>
    <t>Code Postal Client</t>
  </si>
  <si>
    <r>
      <rPr>
        <b/>
        <sz val="9"/>
        <rFont val="Arial"/>
        <family val="2"/>
      </rPr>
      <t>Zones :</t>
    </r>
    <r>
      <rPr>
        <sz val="9"/>
        <rFont val="Arial"/>
        <family val="2"/>
      </rPr>
      <t xml:space="preserve"> A2</t>
    </r>
  </si>
  <si>
    <r>
      <rPr>
        <b/>
        <sz val="9"/>
        <rFont val="Arial"/>
        <family val="2"/>
      </rPr>
      <t>Pente :</t>
    </r>
    <r>
      <rPr>
        <sz val="9"/>
        <rFont val="Arial"/>
        <family val="2"/>
      </rPr>
      <t xml:space="preserve"> 40 %</t>
    </r>
  </si>
  <si>
    <t>Adresse Client</t>
  </si>
  <si>
    <r>
      <rPr>
        <b/>
        <sz val="9"/>
        <rFont val="Arial"/>
        <family val="2"/>
      </rPr>
      <t xml:space="preserve">Plafond </t>
    </r>
    <r>
      <rPr>
        <sz val="9"/>
        <rFont val="Arial"/>
        <family val="2"/>
      </rPr>
      <t>: Placo</t>
    </r>
  </si>
  <si>
    <r>
      <rPr>
        <b/>
        <sz val="9"/>
        <rFont val="Arial"/>
        <family val="2"/>
      </rPr>
      <t>Tuile :</t>
    </r>
    <r>
      <rPr>
        <sz val="9"/>
        <rFont val="Arial"/>
        <family val="2"/>
      </rPr>
      <t xml:space="preserve"> OMEGA 10</t>
    </r>
  </si>
  <si>
    <t xml:space="preserve">METRAL ALAIN </t>
  </si>
  <si>
    <t>DEVIS N°</t>
  </si>
  <si>
    <t>U</t>
  </si>
  <si>
    <t>TRANSPORT</t>
  </si>
  <si>
    <t>.</t>
  </si>
  <si>
    <t>LIVRAISON SEMI-REMORQUE</t>
  </si>
  <si>
    <t>:</t>
  </si>
  <si>
    <t>TASSEAU FIXATION FRISETTE 27 X 40</t>
  </si>
  <si>
    <t>SUPPORT TUILES ARETIERS</t>
  </si>
  <si>
    <t>SUPPORT CLOSOIR 36 X 97 / ( 27 X 40 )</t>
  </si>
  <si>
    <t>VOLIGE 18 MM  B. T. / (&gt;100m²)</t>
  </si>
  <si>
    <t>VOLIGE 16 MM  TRAITEE RABOTEE</t>
  </si>
  <si>
    <t>VOLIGE DE NOUE 18 MM</t>
  </si>
  <si>
    <t>ACCESSOIRES DE POSE</t>
  </si>
  <si>
    <t>SABOT 3X PORTEUSE BOIS/BETON</t>
  </si>
  <si>
    <t>&lt;</t>
  </si>
  <si>
    <t>RACCORD FLEXIBLE 500</t>
  </si>
  <si>
    <t>,</t>
  </si>
  <si>
    <t>ANGLE EXTERIEUR 300</t>
  </si>
  <si>
    <t>m²</t>
  </si>
  <si>
    <t>LAMBRIS PVC 7016</t>
  </si>
  <si>
    <t>ACCESSOIRES SOUS TOITURES</t>
  </si>
  <si>
    <t>&gt;</t>
  </si>
  <si>
    <t>SABOT REPRISE FERME 4X</t>
  </si>
  <si>
    <t>-</t>
  </si>
  <si>
    <t>SABOT 2X PORTEUSE BOIS/BETON</t>
  </si>
  <si>
    <t>Boite</t>
  </si>
  <si>
    <t xml:space="preserve">SABOT 500 X 100 HT 200 BETON / BOIS </t>
  </si>
  <si>
    <t>ACCESSOIRES MÉTALLIQUES</t>
  </si>
  <si>
    <t>ETRESILLON LG 0.564 BRUT TRAITE</t>
  </si>
  <si>
    <t>ml</t>
  </si>
  <si>
    <t>CONTREVENT 27 X 75 LG 3.00 TRAITE (ENTRAXE 60 CM)</t>
  </si>
  <si>
    <t>BARRE FILANTE 27 X 75 TRAITEE (ENTRAXE 60 CM)</t>
  </si>
  <si>
    <t>SABLIERE 27 X 147 RABOTEE TRAITEE</t>
  </si>
  <si>
    <t>ACCESSOIRES DE COUVERTURES</t>
  </si>
  <si>
    <t>V</t>
  </si>
  <si>
    <t>#</t>
  </si>
  <si>
    <t>SOMME OUVRAGE</t>
  </si>
  <si>
    <t xml:space="preserve">AFFICHAGE DEVIS </t>
  </si>
  <si>
    <t>ARTICLES MAIN D'ŒUVRE / POSE</t>
  </si>
  <si>
    <t xml:space="preserve">BOITE DE 100 VIS </t>
  </si>
  <si>
    <t xml:space="preserve">SABOT SAE 500/110/38/2.5 </t>
  </si>
  <si>
    <t>ARTICLES FOURNITURES (PRIX UNIQUEMENT)</t>
  </si>
  <si>
    <t>ML</t>
  </si>
  <si>
    <t>CHEVRON 45X100</t>
  </si>
  <si>
    <t>ARTICLES COMPOSÉS (FABRICATION INTERNE)</t>
  </si>
  <si>
    <t>PRIX</t>
  </si>
  <si>
    <t>INFO</t>
  </si>
  <si>
    <t>UNITE</t>
  </si>
  <si>
    <t>CLOUAGE</t>
  </si>
  <si>
    <t>MI BOIS</t>
  </si>
  <si>
    <t>TENON</t>
  </si>
  <si>
    <t>PONCAGE</t>
  </si>
  <si>
    <t>EPURE AU SOL</t>
  </si>
  <si>
    <t>PERCAGE</t>
  </si>
  <si>
    <t>MORTAISE</t>
  </si>
  <si>
    <t>45 SEC</t>
  </si>
  <si>
    <t>COUPE DROITE/INCLINEE (SIMPLE)</t>
  </si>
  <si>
    <t>RABOTAGE</t>
  </si>
  <si>
    <t>ARTICLES SECONDAIRES</t>
  </si>
  <si>
    <t>H</t>
  </si>
  <si>
    <t>MAIN D'ŒUVRE CHANTIER</t>
  </si>
  <si>
    <t>MAIN D'ŒUVRE ATELIER</t>
  </si>
  <si>
    <t>M3</t>
  </si>
  <si>
    <t>TRAITEMENT PAR TREMPAGE</t>
  </si>
  <si>
    <t>BOIS EPICEA BRUT</t>
  </si>
  <si>
    <t>ARTICLES PRIMAIRES (EXEMPLE SCIERIE)</t>
  </si>
  <si>
    <r>
      <rPr>
        <sz val="24"/>
        <color rgb="FF0070C0"/>
        <rFont val="Arial Black"/>
        <family val="2"/>
      </rPr>
      <t>GEDI</t>
    </r>
    <r>
      <rPr>
        <i/>
        <sz val="24"/>
        <color rgb="FFFF0000"/>
        <rFont val="Arial Black"/>
        <family val="2"/>
      </rPr>
      <t>MAT</t>
    </r>
  </si>
  <si>
    <t>FERMETTES PREVUES NON ENCUVES</t>
  </si>
  <si>
    <t>LAMBRIS SOUS DEBORDS/AUVENTS UNIQUEMENT</t>
  </si>
  <si>
    <t>TOTAL</t>
  </si>
  <si>
    <t>TVA 20%</t>
  </si>
  <si>
    <t>TTC</t>
  </si>
  <si>
    <t>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</si>
</sst>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.00&quot; €&quot;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1"/>
      <name val="Calibri"/>
      <family val="2"/>
      <scheme val="minor"/>
    </font>
    <font>
      <sz val="8.5"/>
      <name val="Arial"/>
      <family val="2"/>
    </font>
    <font>
      <i/>
      <sz val="11"/>
      <name val="Calibri"/>
      <family val="2"/>
      <scheme val="minor"/>
    </font>
    <font>
      <i/>
      <sz val="8.5"/>
      <name val="Arial"/>
      <family val="2"/>
    </font>
    <font>
      <b/>
      <sz val="11"/>
      <color theme="0"/>
      <name val="Arial"/>
      <family val="2"/>
    </font>
    <font>
      <b/>
      <sz val="10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sz val="16"/>
      <name val="Calibri"/>
      <family val="2"/>
      <scheme val="minor"/>
    </font>
    <font>
      <sz val="24"/>
      <color theme="6" tint="-0.499984740745262"/>
      <name val="Arial Black"/>
      <family val="2"/>
    </font>
    <font>
      <sz val="24"/>
      <color rgb="FF0070C0"/>
      <name val="Arial Black"/>
      <family val="2"/>
    </font>
    <font>
      <i/>
      <sz val="24"/>
      <color rgb="FFFF0000"/>
      <name val="Arial Black"/>
      <family val="2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b/>
      <i/>
      <sz val="10"/>
      <name val="Arial"/>
      <family val="2"/>
    </font>
    <font>
      <sz val="8.5"/>
      <name val="Arial"/>
    </font>
  </fonts>
  <fills count="6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</fills>
  <borders count="1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</cellStyleXfs>
  <cellXfs count="109">
    <xf numFmtId="0" fontId="0" fillId="0" borderId="0" xfId="0"/>
    <xf numFmtId="0" fontId="2" fillId="0" borderId="0" xfId="2"/>
    <xf numFmtId="44" fontId="3" fillId="0" borderId="1" xfId="3" applyFont="1" applyFill="1" applyBorder="1" applyAlignment="1">
      <alignment horizontal="right" vertical="center"/>
    </xf>
    <xf numFmtId="164" fontId="4" fillId="0" borderId="2" xfId="2" applyNumberFormat="1" applyFont="1" applyBorder="1" applyAlignment="1">
      <alignment vertical="center"/>
    </xf>
    <xf numFmtId="0" fontId="2" fillId="0" borderId="3" xfId="2" applyBorder="1" applyAlignment="1">
      <alignment vertical="center"/>
    </xf>
    <xf numFmtId="0" fontId="2" fillId="0" borderId="3" xfId="2" applyBorder="1" applyAlignment="1">
      <alignment horizontal="center" vertical="center"/>
    </xf>
    <xf numFmtId="0" fontId="5" fillId="0" borderId="4" xfId="2" applyFont="1" applyBorder="1" applyAlignment="1">
      <alignment horizontal="left" vertical="center"/>
    </xf>
    <xf numFmtId="0" fontId="6" fillId="0" borderId="5" xfId="2" applyFont="1" applyBorder="1" applyAlignment="1">
      <alignment vertical="center"/>
    </xf>
    <xf numFmtId="164" fontId="7" fillId="0" borderId="1" xfId="2" applyNumberFormat="1" applyFont="1" applyBorder="1" applyAlignment="1">
      <alignment horizontal="center" vertical="center"/>
    </xf>
    <xf numFmtId="164" fontId="7" fillId="0" borderId="2" xfId="2" applyNumberFormat="1" applyFont="1" applyBorder="1" applyAlignment="1">
      <alignment horizontal="center" vertical="center"/>
    </xf>
    <xf numFmtId="164" fontId="4" fillId="0" borderId="2" xfId="2" applyNumberFormat="1" applyFont="1" applyBorder="1" applyAlignment="1">
      <alignment horizontal="center" vertical="center"/>
    </xf>
    <xf numFmtId="0" fontId="2" fillId="0" borderId="6" xfId="2" applyBorder="1" applyAlignment="1">
      <alignment horizontal="center" vertical="center"/>
    </xf>
    <xf numFmtId="3" fontId="8" fillId="0" borderId="5" xfId="2" applyNumberFormat="1" applyFont="1" applyBorder="1" applyAlignment="1">
      <alignment horizontal="center" vertical="center"/>
    </xf>
    <xf numFmtId="0" fontId="8" fillId="0" borderId="5" xfId="2" applyFont="1" applyBorder="1" applyAlignment="1">
      <alignment vertical="center"/>
    </xf>
    <xf numFmtId="0" fontId="8" fillId="0" borderId="5" xfId="2" applyFont="1" applyBorder="1" applyAlignment="1">
      <alignment horizontal="center" vertical="center"/>
    </xf>
    <xf numFmtId="164" fontId="4" fillId="0" borderId="7" xfId="2" applyNumberFormat="1" applyFont="1" applyBorder="1" applyAlignment="1">
      <alignment horizontal="center" vertical="center"/>
    </xf>
    <xf numFmtId="0" fontId="2" fillId="0" borderId="8" xfId="2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3" fontId="8" fillId="0" borderId="10" xfId="2" applyNumberFormat="1" applyFont="1" applyBorder="1" applyAlignment="1">
      <alignment horizontal="center" vertical="center"/>
    </xf>
    <xf numFmtId="0" fontId="9" fillId="2" borderId="11" xfId="2" applyFont="1" applyFill="1" applyBorder="1" applyAlignment="1">
      <alignment horizontal="center" vertical="center"/>
    </xf>
    <xf numFmtId="0" fontId="9" fillId="2" borderId="12" xfId="2" applyFont="1" applyFill="1" applyBorder="1" applyAlignment="1">
      <alignment horizontal="center" vertical="center"/>
    </xf>
    <xf numFmtId="0" fontId="9" fillId="2" borderId="13" xfId="2" applyFont="1" applyFill="1" applyBorder="1" applyAlignment="1">
      <alignment horizontal="center" vertical="center"/>
    </xf>
    <xf numFmtId="0" fontId="9" fillId="2" borderId="12" xfId="2" applyFont="1" applyFill="1" applyBorder="1" applyAlignment="1">
      <alignment horizontal="left" vertical="center" indent="1"/>
    </xf>
    <xf numFmtId="0" fontId="2" fillId="0" borderId="0" xfId="2" applyAlignment="1">
      <alignment vertical="center"/>
    </xf>
    <xf numFmtId="0" fontId="2" fillId="0" borderId="0" xfId="2" applyAlignment="1">
      <alignment horizontal="left" vertical="center"/>
    </xf>
    <xf numFmtId="0" fontId="10" fillId="0" borderId="0" xfId="2" applyFont="1" applyAlignment="1">
      <alignment horizontal="left"/>
    </xf>
    <xf numFmtId="0" fontId="11" fillId="3" borderId="11" xfId="2" applyFont="1" applyFill="1" applyBorder="1" applyAlignment="1">
      <alignment horizontal="right" vertical="center" indent="1"/>
    </xf>
    <xf numFmtId="0" fontId="11" fillId="3" borderId="13" xfId="2" applyFont="1" applyFill="1" applyBorder="1" applyAlignment="1">
      <alignment horizontal="left" vertical="center" indent="1"/>
    </xf>
    <xf numFmtId="0" fontId="2" fillId="3" borderId="13" xfId="2" applyFill="1" applyBorder="1" applyAlignment="1">
      <alignment horizontal="left" vertical="center"/>
    </xf>
    <xf numFmtId="0" fontId="2" fillId="3" borderId="13" xfId="2" applyFill="1" applyBorder="1"/>
    <xf numFmtId="0" fontId="2" fillId="3" borderId="14" xfId="2" applyFill="1" applyBorder="1"/>
    <xf numFmtId="0" fontId="2" fillId="3" borderId="1" xfId="2" applyFill="1" applyBorder="1" applyAlignment="1">
      <alignment vertical="center"/>
    </xf>
    <xf numFmtId="0" fontId="2" fillId="3" borderId="0" xfId="2" applyFill="1"/>
    <xf numFmtId="0" fontId="2" fillId="3" borderId="0" xfId="2" applyFill="1" applyAlignment="1">
      <alignment horizontal="left" vertical="center"/>
    </xf>
    <xf numFmtId="0" fontId="12" fillId="3" borderId="0" xfId="2" applyFont="1" applyFill="1" applyAlignment="1">
      <alignment horizontal="left" vertical="center"/>
    </xf>
    <xf numFmtId="0" fontId="2" fillId="3" borderId="15" xfId="2" applyFill="1" applyBorder="1" applyAlignment="1">
      <alignment vertical="center"/>
    </xf>
    <xf numFmtId="0" fontId="12" fillId="3" borderId="1" xfId="2" applyFont="1" applyFill="1" applyBorder="1" applyAlignment="1">
      <alignment vertical="center"/>
    </xf>
    <xf numFmtId="0" fontId="13" fillId="3" borderId="0" xfId="2" applyFont="1" applyFill="1" applyAlignment="1">
      <alignment horizontal="left" vertical="center"/>
    </xf>
    <xf numFmtId="0" fontId="2" fillId="3" borderId="15" xfId="2" applyFill="1" applyBorder="1" applyAlignment="1">
      <alignment horizontal="left" vertical="center"/>
    </xf>
    <xf numFmtId="0" fontId="2" fillId="3" borderId="1" xfId="2" applyFill="1" applyBorder="1"/>
    <xf numFmtId="0" fontId="12" fillId="3" borderId="0" xfId="2" applyFont="1" applyFill="1" applyAlignment="1">
      <alignment horizontal="left" indent="1"/>
    </xf>
    <xf numFmtId="0" fontId="2" fillId="3" borderId="0" xfId="2" applyFill="1" applyAlignment="1">
      <alignment horizontal="left"/>
    </xf>
    <xf numFmtId="0" fontId="12" fillId="3" borderId="0" xfId="2" applyFont="1" applyFill="1" applyAlignment="1">
      <alignment horizontal="left"/>
    </xf>
    <xf numFmtId="0" fontId="2" fillId="3" borderId="15" xfId="2" applyFill="1" applyBorder="1"/>
    <xf numFmtId="0" fontId="12" fillId="3" borderId="1" xfId="2" applyFont="1" applyFill="1" applyBorder="1" applyAlignment="1">
      <alignment horizontal="left" vertical="center" indent="1"/>
    </xf>
    <xf numFmtId="0" fontId="2" fillId="3" borderId="17" xfId="2" applyFill="1" applyBorder="1"/>
    <xf numFmtId="0" fontId="2" fillId="3" borderId="18" xfId="2" applyFill="1" applyBorder="1" applyAlignment="1">
      <alignment horizontal="left" vertical="center"/>
    </xf>
    <xf numFmtId="0" fontId="13" fillId="0" borderId="0" xfId="2" applyFont="1" applyAlignment="1">
      <alignment horizontal="left" indent="2"/>
    </xf>
    <xf numFmtId="0" fontId="15" fillId="0" borderId="0" xfId="2" applyFont="1" applyAlignment="1">
      <alignment horizontal="left" vertical="center" indent="1"/>
    </xf>
    <xf numFmtId="44" fontId="19" fillId="0" borderId="0" xfId="1" applyFont="1" applyAlignment="1">
      <alignment horizontal="center" vertical="center"/>
    </xf>
    <xf numFmtId="0" fontId="20" fillId="0" borderId="0" xfId="0" applyFont="1" applyAlignment="1">
      <alignment horizontal="left" vertical="center" indent="4"/>
    </xf>
    <xf numFmtId="0" fontId="0" fillId="0" borderId="0" xfId="0" applyAlignment="1">
      <alignment horizontal="center" vertical="center"/>
    </xf>
    <xf numFmtId="0" fontId="21" fillId="0" borderId="0" xfId="0" applyFont="1" applyAlignment="1">
      <alignment horizontal="left" vertical="center" indent="1"/>
    </xf>
    <xf numFmtId="0" fontId="0" fillId="0" borderId="0" xfId="0" applyAlignment="1">
      <alignment horizontal="center"/>
    </xf>
    <xf numFmtId="44" fontId="22" fillId="0" borderId="0" xfId="1" applyFont="1" applyAlignment="1">
      <alignment horizontal="right" vertical="center" indent="1"/>
    </xf>
    <xf numFmtId="164" fontId="20" fillId="0" borderId="3" xfId="0" applyNumberFormat="1" applyFont="1" applyBorder="1" applyAlignment="1">
      <alignment horizontal="left" vertical="center" indent="4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1" fillId="0" borderId="6" xfId="0" applyFont="1" applyBorder="1" applyAlignment="1">
      <alignment horizontal="left" vertical="center" indent="1"/>
    </xf>
    <xf numFmtId="0" fontId="0" fillId="0" borderId="3" xfId="0" applyBorder="1"/>
    <xf numFmtId="0" fontId="0" fillId="4" borderId="0" xfId="0" applyFill="1"/>
    <xf numFmtId="164" fontId="20" fillId="0" borderId="8" xfId="0" applyNumberFormat="1" applyFont="1" applyBorder="1" applyAlignment="1">
      <alignment horizontal="left" vertical="center" indent="4"/>
    </xf>
    <xf numFmtId="0" fontId="0" fillId="0" borderId="8" xfId="0" applyBorder="1" applyAlignment="1">
      <alignment horizontal="center" vertical="center"/>
    </xf>
    <xf numFmtId="0" fontId="0" fillId="0" borderId="9" xfId="0" quotePrefix="1" applyBorder="1" applyAlignment="1">
      <alignment horizontal="center" vertical="center"/>
    </xf>
    <xf numFmtId="0" fontId="21" fillId="0" borderId="9" xfId="0" applyFont="1" applyBorder="1" applyAlignment="1">
      <alignment horizontal="left" vertical="center" indent="1"/>
    </xf>
    <xf numFmtId="0" fontId="0" fillId="0" borderId="9" xfId="0" applyBorder="1" applyAlignment="1">
      <alignment horizontal="center" vertical="center"/>
    </xf>
    <xf numFmtId="0" fontId="0" fillId="0" borderId="8" xfId="0" applyBorder="1"/>
    <xf numFmtId="0" fontId="23" fillId="2" borderId="12" xfId="2" applyFont="1" applyFill="1" applyBorder="1" applyAlignment="1">
      <alignment horizontal="left" vertical="center" indent="2"/>
    </xf>
    <xf numFmtId="0" fontId="9" fillId="2" borderId="11" xfId="2" applyFont="1" applyFill="1" applyBorder="1" applyAlignment="1">
      <alignment horizontal="center"/>
    </xf>
    <xf numFmtId="0" fontId="4" fillId="0" borderId="0" xfId="2" applyFont="1"/>
    <xf numFmtId="0" fontId="2" fillId="0" borderId="0" xfId="2" applyNumberFormat="1" applyFill="1" applyAlignment="1">
      <alignment horizontal="center" vertical="center"/>
    </xf>
    <xf numFmtId="0" fontId="2" fillId="0" borderId="0" xfId="2" applyNumberFormat="1" applyFill="1" applyAlignment="1">
      <alignment vertical="center"/>
    </xf>
    <xf numFmtId="164" fontId="4" fillId="0" borderId="0" xfId="2" applyNumberFormat="1" applyFont="1" applyFill="1" applyAlignment="1">
      <alignment vertical="center"/>
    </xf>
    <xf numFmtId="44" fontId="2" fillId="0" borderId="0" xfId="2" applyNumberFormat="1" applyFill="1"/>
    <xf numFmtId="0" fontId="6" fillId="0" borderId="0" xfId="2" applyFont="1" applyFill="1" applyBorder="1" applyAlignment="1">
      <alignment vertical="center"/>
    </xf>
    <xf numFmtId="0" fontId="2" fillId="0" borderId="0" xfId="2" applyNumberFormat="1" applyFill="1" applyBorder="1" applyAlignment="1">
      <alignment horizontal="left" vertical="center"/>
    </xf>
    <xf numFmtId="0" fontId="2" fillId="0" borderId="0" xfId="2" applyBorder="1"/>
    <xf numFmtId="0" fontId="6" fillId="0" borderId="2" xfId="2" applyFont="1" applyFill="1" applyBorder="1" applyAlignment="1">
      <alignment vertical="center"/>
    </xf>
    <xf numFmtId="0" fontId="5" fillId="0" borderId="4" xfId="2" applyNumberFormat="1" applyFont="1" applyFill="1" applyBorder="1" applyAlignment="1">
      <alignment horizontal="left" vertical="center"/>
    </xf>
    <xf numFmtId="0" fontId="2" fillId="0" borderId="6" xfId="2" applyNumberFormat="1" applyFill="1" applyBorder="1" applyAlignment="1">
      <alignment horizontal="center" vertical="center"/>
    </xf>
    <xf numFmtId="0" fontId="2" fillId="0" borderId="6" xfId="2" applyNumberFormat="1" applyFill="1" applyBorder="1" applyAlignment="1">
      <alignment vertical="center"/>
    </xf>
    <xf numFmtId="164" fontId="4" fillId="0" borderId="2" xfId="2" applyNumberFormat="1" applyFont="1" applyFill="1" applyBorder="1" applyAlignment="1">
      <alignment vertical="center"/>
    </xf>
    <xf numFmtId="44" fontId="3" fillId="0" borderId="5" xfId="3" applyNumberFormat="1" applyFont="1" applyFill="1" applyBorder="1" applyAlignment="1">
      <alignment horizontal="right" vertical="center"/>
    </xf>
    <xf numFmtId="0" fontId="16" fillId="0" borderId="0" xfId="2" applyFont="1" applyAlignment="1">
      <alignment horizontal="center"/>
    </xf>
    <xf numFmtId="0" fontId="14" fillId="3" borderId="17" xfId="2" applyFont="1" applyFill="1" applyBorder="1" applyAlignment="1">
      <alignment horizontal="left" indent="6"/>
    </xf>
    <xf numFmtId="0" fontId="14" fillId="3" borderId="16" xfId="2" applyFont="1" applyFill="1" applyBorder="1" applyAlignment="1">
      <alignment horizontal="left" indent="6"/>
    </xf>
    <xf numFmtId="0" fontId="24" fillId="5" borderId="18" xfId="2" applyFont="1" applyFill="1" applyBorder="1" applyAlignment="1">
      <alignment horizontal="center" vertical="center"/>
    </xf>
    <xf numFmtId="0" fontId="24" fillId="5" borderId="17" xfId="2" applyFont="1" applyFill="1" applyBorder="1" applyAlignment="1">
      <alignment horizontal="center" vertical="center"/>
    </xf>
    <xf numFmtId="0" fontId="24" fillId="5" borderId="15" xfId="2" applyFont="1" applyFill="1" applyBorder="1" applyAlignment="1">
      <alignment horizontal="center" vertical="center"/>
    </xf>
    <xf numFmtId="0" fontId="24" fillId="5" borderId="0" xfId="2" applyFont="1" applyFill="1" applyBorder="1" applyAlignment="1">
      <alignment horizontal="center" vertical="center"/>
    </xf>
    <xf numFmtId="0" fontId="24" fillId="5" borderId="14" xfId="2" applyFont="1" applyFill="1" applyBorder="1" applyAlignment="1">
      <alignment horizontal="center" vertical="center"/>
    </xf>
    <xf numFmtId="0" fontId="24" fillId="5" borderId="13" xfId="2" applyFont="1" applyFill="1" applyBorder="1" applyAlignment="1">
      <alignment horizontal="center" vertical="center"/>
    </xf>
    <xf numFmtId="0" fontId="13" fillId="0" borderId="18" xfId="2" applyFont="1" applyBorder="1" applyAlignment="1">
      <alignment horizontal="right" vertical="center"/>
    </xf>
    <xf numFmtId="0" fontId="13" fillId="0" borderId="14" xfId="2" applyFont="1" applyBorder="1" applyAlignment="1">
      <alignment horizontal="right" vertical="center"/>
    </xf>
    <xf numFmtId="0" fontId="25" fillId="0" borderId="17" xfId="2" applyFont="1" applyBorder="1" applyAlignment="1">
      <alignment horizontal="right" vertical="center"/>
    </xf>
    <xf numFmtId="0" fontId="25" fillId="0" borderId="13" xfId="2" applyFont="1" applyBorder="1" applyAlignment="1">
      <alignment horizontal="right" vertical="center"/>
    </xf>
    <xf numFmtId="0" fontId="13" fillId="0" borderId="0" xfId="2" applyFont="1" applyBorder="1" applyAlignment="1">
      <alignment horizontal="right" vertical="center"/>
    </xf>
    <xf numFmtId="0" fontId="13" fillId="0" borderId="13" xfId="2" applyFont="1" applyBorder="1" applyAlignment="1">
      <alignment horizontal="right" vertical="center"/>
    </xf>
    <xf numFmtId="44" fontId="13" fillId="0" borderId="16" xfId="2" applyNumberFormat="1" applyFont="1" applyBorder="1" applyAlignment="1">
      <alignment horizontal="center" vertical="center"/>
    </xf>
    <xf numFmtId="44" fontId="13" fillId="0" borderId="11" xfId="2" applyNumberFormat="1" applyFont="1" applyBorder="1" applyAlignment="1">
      <alignment horizontal="center" vertical="center"/>
    </xf>
    <xf numFmtId="44" fontId="13" fillId="0" borderId="1" xfId="2" applyNumberFormat="1" applyFont="1" applyBorder="1" applyAlignment="1">
      <alignment horizontal="center" vertical="center"/>
    </xf>
    <xf numFmtId="44" fontId="25" fillId="0" borderId="16" xfId="2" applyNumberFormat="1" applyFont="1" applyBorder="1" applyAlignment="1">
      <alignment horizontal="center" vertical="center"/>
    </xf>
    <xf numFmtId="44" fontId="25" fillId="0" borderId="11" xfId="2" applyNumberFormat="1" applyFont="1" applyBorder="1" applyAlignment="1">
      <alignment horizontal="center" vertical="center"/>
    </xf>
    <xf numFmtId="0" fontId="2" fillId="0" borderId="0" xfId="2" applyNumberFormat="1" applyFill="1" applyBorder="1" applyAlignment="1">
      <alignment horizontal="center" vertical="center"/>
    </xf>
    <xf numFmtId="0" fontId="2" fillId="0" borderId="0" xfId="2" applyNumberFormat="1" applyFill="1" applyBorder="1" applyAlignment="1">
      <alignment vertical="center"/>
    </xf>
    <xf numFmtId="164" fontId="4" fillId="0" borderId="0" xfId="2" applyNumberFormat="1" applyFont="1" applyFill="1" applyBorder="1" applyAlignment="1">
      <alignment vertical="center"/>
    </xf>
    <xf numFmtId="44" fontId="3" fillId="0" borderId="0" xfId="3" applyNumberFormat="1" applyFont="1" applyFill="1" applyBorder="1" applyAlignment="1">
      <alignment horizontal="right" vertical="center"/>
    </xf>
    <xf numFmtId="0" fontId="26" fillId="0" borderId="0" xfId="2" applyFont="1" applyFill="1" applyBorder="1" applyAlignment="1">
      <alignment vertical="center"/>
    </xf>
    <xf numFmtId="0" fontId="5" fillId="0" borderId="15" xfId="2" applyNumberFormat="1" applyFont="1" applyFill="1" applyBorder="1" applyAlignment="1">
      <alignment horizontal="left" vertical="center"/>
    </xf>
  </cellXfs>
  <cellStyles count="4">
    <cellStyle name="Monétaire" xfId="1" builtinId="4"/>
    <cellStyle name="Monétaire 2" xfId="3" xr:uid="{1317D49E-9020-40F7-BA57-FB00702A9DFA}"/>
    <cellStyle name="Normal" xfId="0" builtinId="0"/>
    <cellStyle name="Normal 2" xfId="2" xr:uid="{F6412169-F5D5-43DD-96C6-250B5BAD33E7}"/>
  </cellStyles>
  <dxfs count="27">
    <dxf>
      <font>
        <b/>
        <i val="0"/>
        <u val="none"/>
        <color rgb="FFC00000"/>
      </font>
      <numFmt numFmtId="0" formatCode="General"/>
      <fill>
        <patternFill>
          <bgColor theme="0"/>
        </patternFill>
      </fill>
      <border>
        <top style="thin">
          <color rgb="FFC00000"/>
        </top>
        <bottom style="thin">
          <color rgb="FFC00000"/>
        </bottom>
      </border>
    </dxf>
    <dxf>
      <font>
        <b/>
        <i/>
        <color theme="1" tint="0.24994659260841701"/>
      </font>
    </dxf>
    <dxf>
      <font>
        <b/>
        <i/>
        <u/>
        <color auto="1"/>
      </font>
    </dxf>
    <dxf>
      <font>
        <b/>
        <i val="0"/>
      </font>
    </dxf>
    <dxf>
      <font>
        <b val="0"/>
        <i/>
      </font>
    </dxf>
    <dxf>
      <font>
        <b val="0"/>
        <i/>
      </font>
    </dxf>
    <dxf>
      <font>
        <b/>
        <i val="0"/>
        <color rgb="FFFF0000"/>
      </font>
      <fill>
        <patternFill>
          <bgColor theme="0" tint="-0.34998626667073579"/>
        </patternFill>
      </fill>
      <border>
        <top style="thin">
          <color rgb="FFFF0000"/>
        </top>
        <bottom style="thin">
          <color rgb="FFFF0000"/>
        </bottom>
      </border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ont>
        <i/>
      </font>
      <numFmt numFmtId="164" formatCode="0.00&quot; €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relativeIndent="-1" justifyLastLine="0" shrinkToFit="0" readingOrder="0"/>
      <border>
        <left style="medium">
          <color indexed="64"/>
        </left>
      </border>
    </dxf>
    <dxf>
      <font>
        <strike val="0"/>
        <outline val="0"/>
        <shadow val="0"/>
        <u val="none"/>
        <vertAlign val="baseline"/>
        <sz val="8.5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right" vertical="center" textRotation="0" wrapText="0" indent="1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&quot; €&quot;"/>
      <alignment horizontal="left" vertical="center" textRotation="0" wrapText="0" indent="4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2"/>
      </font>
      <alignment horizontal="left" vertical="center" textRotation="0" wrapText="0" relativeIndent="1" justifyLastLine="0" shrinkToFit="0" readingOrder="0"/>
      <border outline="0">
        <left style="thin">
          <color indexed="64"/>
        </left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border diagonalUp="0" diagonalDown="0" outline="0">
        <left/>
        <right style="thin">
          <color indexed="64"/>
        </right>
        <top/>
        <bottom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</xdr:colOff>
      <xdr:row>10</xdr:row>
      <xdr:rowOff>19050</xdr:rowOff>
    </xdr:from>
    <xdr:to>
      <xdr:col>1</xdr:col>
      <xdr:colOff>0</xdr:colOff>
      <xdr:row>13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9C8CAEA-55DD-45E9-991E-581A07F687FD}"/>
            </a:ext>
          </a:extLst>
        </xdr:cNvPr>
        <xdr:cNvSpPr/>
      </xdr:nvSpPr>
      <xdr:spPr>
        <a:xfrm>
          <a:off x="30480" y="1924050"/>
          <a:ext cx="788670" cy="56197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Chantier</a:t>
          </a:r>
        </a:p>
      </xdr:txBody>
    </xdr:sp>
    <xdr:clientData/>
  </xdr:twoCellAnchor>
  <xdr:twoCellAnchor>
    <xdr:from>
      <xdr:col>0</xdr:col>
      <xdr:colOff>30480</xdr:colOff>
      <xdr:row>5</xdr:row>
      <xdr:rowOff>171451</xdr:rowOff>
    </xdr:from>
    <xdr:to>
      <xdr:col>1</xdr:col>
      <xdr:colOff>0</xdr:colOff>
      <xdr:row>8</xdr:row>
      <xdr:rowOff>171451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2E0E9473-8700-4E8F-B2B4-B0FACB80EB1E}"/>
            </a:ext>
          </a:extLst>
        </xdr:cNvPr>
        <xdr:cNvSpPr/>
      </xdr:nvSpPr>
      <xdr:spPr>
        <a:xfrm>
          <a:off x="30480" y="1123951"/>
          <a:ext cx="788670" cy="57150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Client</a:t>
          </a:r>
        </a:p>
      </xdr:txBody>
    </xdr:sp>
    <xdr:clientData/>
  </xdr:twoCellAnchor>
  <xdr:twoCellAnchor>
    <xdr:from>
      <xdr:col>1</xdr:col>
      <xdr:colOff>2606994</xdr:colOff>
      <xdr:row>5</xdr:row>
      <xdr:rowOff>9524</xdr:rowOff>
    </xdr:from>
    <xdr:to>
      <xdr:col>1</xdr:col>
      <xdr:colOff>3178494</xdr:colOff>
      <xdr:row>13</xdr:row>
      <xdr:rowOff>184783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7D1D69DB-01CA-4397-B433-7B335A3897E0}"/>
            </a:ext>
          </a:extLst>
        </xdr:cNvPr>
        <xdr:cNvSpPr/>
      </xdr:nvSpPr>
      <xdr:spPr>
        <a:xfrm rot="16200000">
          <a:off x="785814" y="1811654"/>
          <a:ext cx="1699259" cy="0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SPECIFICATIONS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ROV\Configurateur%20accessoires%209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URS"/>
      <sheetName val="DONNEES DE TOITURE"/>
      <sheetName val="FEUILLE DE QUANTITEES"/>
    </sheetNames>
    <sheetDataSet>
      <sheetData sheetId="0"/>
      <sheetData sheetId="1"/>
      <sheetData sheetId="2">
        <row r="3">
          <cell r="AK3" t="str">
            <v>omega 10</v>
          </cell>
        </row>
        <row r="4">
          <cell r="AK4" t="str">
            <v>omega 13</v>
          </cell>
        </row>
        <row r="5">
          <cell r="AK5" t="str">
            <v>mediane plus</v>
          </cell>
        </row>
        <row r="6">
          <cell r="AK6" t="str">
            <v>plein sud</v>
          </cell>
        </row>
        <row r="7">
          <cell r="AK7" t="str">
            <v>romane</v>
          </cell>
        </row>
        <row r="8">
          <cell r="AK8" t="str">
            <v>galleane 10</v>
          </cell>
        </row>
        <row r="9">
          <cell r="AK9" t="str">
            <v>galleane 12</v>
          </cell>
        </row>
        <row r="10">
          <cell r="AK10" t="str">
            <v>lambert romanne</v>
          </cell>
        </row>
        <row r="11">
          <cell r="AK11" t="str">
            <v>romane canal</v>
          </cell>
        </row>
        <row r="12">
          <cell r="AK12" t="str">
            <v xml:space="preserve"> DCL</v>
          </cell>
        </row>
        <row r="13">
          <cell r="AK13" t="str">
            <v>double canal 12</v>
          </cell>
        </row>
        <row r="14">
          <cell r="AK14" t="str">
            <v>alpha 10</v>
          </cell>
        </row>
        <row r="15">
          <cell r="AK15" t="str">
            <v>jura 10</v>
          </cell>
        </row>
        <row r="16">
          <cell r="AK16" t="str">
            <v>rhona 10</v>
          </cell>
        </row>
        <row r="17">
          <cell r="AK17" t="str">
            <v>standard 9</v>
          </cell>
        </row>
        <row r="18">
          <cell r="AK18" t="str">
            <v>delta 10</v>
          </cell>
        </row>
        <row r="19">
          <cell r="AK19" t="str">
            <v>provinciale</v>
          </cell>
        </row>
        <row r="20">
          <cell r="AK20" t="str">
            <v>arboise rectangle</v>
          </cell>
        </row>
        <row r="21">
          <cell r="AK21" t="str">
            <v>arboise ecaille</v>
          </cell>
        </row>
        <row r="22">
          <cell r="AK22" t="str">
            <v>santenay</v>
          </cell>
        </row>
        <row r="23">
          <cell r="AK23" t="str">
            <v>volnay</v>
          </cell>
        </row>
        <row r="24">
          <cell r="AK24" t="str">
            <v>hp 10 huguenot</v>
          </cell>
        </row>
        <row r="25">
          <cell r="AK25" t="str">
            <v>noreva 10</v>
          </cell>
        </row>
        <row r="26">
          <cell r="AK26" t="str">
            <v>signy</v>
          </cell>
        </row>
        <row r="27">
          <cell r="AK27" t="str">
            <v>plein ciel</v>
          </cell>
        </row>
        <row r="28">
          <cell r="AK28" t="str">
            <v>36% à 40%</v>
          </cell>
        </row>
        <row r="29">
          <cell r="AK29" t="str">
            <v>41% et +</v>
          </cell>
        </row>
        <row r="30">
          <cell r="AK30" t="str">
            <v>double romane</v>
          </cell>
        </row>
        <row r="31">
          <cell r="AK31" t="str">
            <v>36% à 40%</v>
          </cell>
        </row>
        <row r="32">
          <cell r="AK32" t="str">
            <v>41% et +</v>
          </cell>
        </row>
        <row r="33">
          <cell r="AK33" t="str">
            <v>perspective</v>
          </cell>
        </row>
        <row r="34">
          <cell r="AK34" t="str">
            <v>36% à 39%</v>
          </cell>
        </row>
        <row r="35">
          <cell r="AK35" t="str">
            <v>40% et +</v>
          </cell>
        </row>
        <row r="36">
          <cell r="AK36" t="str">
            <v>prestige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A3B5ED2-8619-4F59-9798-3CCBD231EED0}" name="Tableau5" displayName="Tableau5" ref="E1:K200" totalsRowShown="0" headerRowDxfId="26" headerRowBorderDxfId="25" tableBorderDxfId="24" headerRowCellStyle="Normal 2">
  <autoFilter ref="E1:K200" xr:uid="{00000000-0009-0000-0100-000005000000}"/>
  <tableColumns count="7">
    <tableColumn id="1" xr3:uid="{00000000-0010-0000-0300-000001000000}" name="RÉF." dataDxfId="23"/>
    <tableColumn id="2" xr3:uid="{00000000-0010-0000-0300-000002000000}" name="#" dataDxfId="22"/>
    <tableColumn id="3" xr3:uid="{00000000-0010-0000-0300-000003000000}" name="DÉSIGNATION" dataDxfId="21"/>
    <tableColumn id="4" xr3:uid="{00000000-0010-0000-0300-000004000000}" name="QTÉ" dataDxfId="20"/>
    <tableColumn id="5" xr3:uid="{00000000-0010-0000-0300-000005000000}" name="U." dataDxfId="19"/>
    <tableColumn id="6" xr3:uid="{00000000-0010-0000-0300-000006000000}" name="PRIX U." dataDxfId="18"/>
    <tableColumn id="7" xr3:uid="{00000000-0010-0000-0300-000007000000}" name="PRIX H.T." dataDxfId="17" dataCellStyle="Monétaire">
      <calculatedColumnFormula>IF(C2="FIN OUVRAGE",D2,H2*J2)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5652DE-C1DE-4F35-ADD9-825A4FD609FE}" name="Tableau25" displayName="Tableau25" ref="A17:F52" totalsRowShown="0" headerRowDxfId="16" dataDxfId="14" headerRowBorderDxfId="15" tableBorderDxfId="13">
  <autoFilter ref="A17:F52" xr:uid="{00000000-0009-0000-0100-000004000000}"/>
  <tableColumns count="6">
    <tableColumn id="1" xr3:uid="{00000000-0010-0000-0400-000001000000}" name="RÉF." dataDxfId="12"/>
    <tableColumn id="2" xr3:uid="{00000000-0010-0000-0400-000002000000}" name="DÉSIGNATION" dataDxfId="11">
      <calculatedColumnFormula>CONCATENATE(IF(ROWS(EDITEUR!$A$2:A2)&lt;=COUNTIF(EDITEUR!$A$2:$A$200,"*V*"),VLOOKUP("v"&amp;ROWS(EDITEUR!$A$2:A2),EDITEUR!$A$2:$K$200,6,FALSE),""),"  ",IF(ROWS(EDITEUR!$A$2:A2)&lt;=COUNTIF(EDITEUR!$A$2:$A$200,"*V*"),VLOOKUP("v"&amp;ROWS(EDITEUR!$A$2:A2),EDITEUR!$A$2:$K$200,7,FALSE),""))</calculatedColumnFormula>
    </tableColumn>
    <tableColumn id="3" xr3:uid="{00000000-0010-0000-0400-000003000000}" name="QTÉ" dataDxfId="10">
      <calculatedColumnFormula>IFERROR(IF(VLOOKUP("V*"&amp;ROWS(EDITEUR!$A$2:A2),EDITEUR!$A$2:$K$200,9,FALSE)=0,"",IF(ROWS(EDITEUR!$A$2:A2)&lt;=COUNTIF(EDITEUR!$A$2:$A$200,"*V*"),VLOOKUP("V*"&amp;ROWS(EDITEUR!$A$2:A2),EDITEUR!$A$2:$K$200,8,FALSE),"")),"")</calculatedColumnFormula>
    </tableColumn>
    <tableColumn id="4" xr3:uid="{00000000-0010-0000-0400-000004000000}" name="U." dataDxfId="9">
      <calculatedColumnFormula>IFERROR(IF(VLOOKUP("V*"&amp;ROWS(EDITEUR!$A$2:A2),EDITEUR!$A$2:$K$200,9,FALSE)=0,"",IF(ROWS(EDITEUR!$A$2:A2)&lt;=COUNTIF(EDITEUR!$A$2:$A$200,"*V*"),VLOOKUP("V*"&amp;ROWS(EDITEUR!$A$2:A2),EDITEUR!$A$2:$K$200,9,FALSE),"")),"")</calculatedColumnFormula>
    </tableColumn>
    <tableColumn id="5" xr3:uid="{00000000-0010-0000-0400-000005000000}" name="PRIX U." dataDxfId="8">
      <calculatedColumnFormula>IFERROR(IF(VLOOKUP("V*"&amp;ROWS(EDITEUR!$A$2:A2),EDITEUR!$A$2:$K$200,10,FALSE)=0,"",IF(ROWS(EDITEUR!$A$2:A2)&lt;=COUNTIF(EDITEUR!$A$2:$A$200,"*V*"),VLOOKUP("V*"&amp;ROWS(EDITEUR!$A$2:A2),EDITEUR!$A$2:$K$200,10,FALSE),"")),"")</calculatedColumnFormula>
    </tableColumn>
    <tableColumn id="6" xr3:uid="{00000000-0010-0000-0400-000006000000}" name="PRIX H.T." dataDxfId="7">
      <calculatedColumnFormula>IFERROR(IF(VLOOKUP("V*"&amp;ROWS(EDITEUR!$A$2:A2),EDITEUR!$A$2:$K$200,11,FALSE)=0,"",IF(ROWS(EDITEUR!$A$2:A2)&lt;=COUNTIF(EDITEUR!$A$2:$A$200,"*V*"),VLOOKUP("V*"&amp;ROWS(EDITEUR!$A$2:A2),EDITEUR!$A$2:$K$200,11,FALSE),"")),"")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452AE-897B-4291-9F33-37CEBF86E535}">
  <sheetPr codeName="Feuil15"/>
  <dimension ref="B1:H38"/>
  <sheetViews>
    <sheetView workbookViewId="0">
      <selection activeCell="B24" sqref="B24"/>
    </sheetView>
  </sheetViews>
  <sheetFormatPr baseColWidth="10" defaultRowHeight="15" x14ac:dyDescent="0.25"/>
  <cols>
    <col min="1" max="1" width="8.5703125" customWidth="1"/>
    <col min="2" max="2" width="53" customWidth="1"/>
  </cols>
  <sheetData>
    <row r="1" spans="2:5" x14ac:dyDescent="0.25">
      <c r="B1" t="s">
        <v>89</v>
      </c>
    </row>
    <row r="3" spans="2:5" x14ac:dyDescent="0.25">
      <c r="B3" t="s">
        <v>88</v>
      </c>
      <c r="C3" t="s">
        <v>86</v>
      </c>
      <c r="E3">
        <v>300</v>
      </c>
    </row>
    <row r="4" spans="2:5" x14ac:dyDescent="0.25">
      <c r="B4" t="s">
        <v>87</v>
      </c>
      <c r="C4" t="s">
        <v>86</v>
      </c>
      <c r="E4">
        <v>30</v>
      </c>
    </row>
    <row r="5" spans="2:5" x14ac:dyDescent="0.25">
      <c r="B5" t="s">
        <v>85</v>
      </c>
      <c r="C5" t="s">
        <v>83</v>
      </c>
      <c r="E5">
        <v>28</v>
      </c>
    </row>
    <row r="6" spans="2:5" x14ac:dyDescent="0.25">
      <c r="B6" t="s">
        <v>84</v>
      </c>
      <c r="C6" t="s">
        <v>83</v>
      </c>
      <c r="E6">
        <v>30</v>
      </c>
    </row>
    <row r="9" spans="2:5" x14ac:dyDescent="0.25">
      <c r="B9" t="s">
        <v>82</v>
      </c>
    </row>
    <row r="11" spans="2:5" x14ac:dyDescent="0.25">
      <c r="B11" t="s">
        <v>81</v>
      </c>
      <c r="C11" t="s">
        <v>66</v>
      </c>
    </row>
    <row r="12" spans="2:5" x14ac:dyDescent="0.25">
      <c r="B12" t="s">
        <v>80</v>
      </c>
      <c r="C12" t="s">
        <v>25</v>
      </c>
      <c r="D12" t="s">
        <v>79</v>
      </c>
      <c r="E12">
        <v>0.38</v>
      </c>
    </row>
    <row r="13" spans="2:5" x14ac:dyDescent="0.25">
      <c r="B13" t="s">
        <v>78</v>
      </c>
    </row>
    <row r="14" spans="2:5" x14ac:dyDescent="0.25">
      <c r="B14" t="s">
        <v>77</v>
      </c>
      <c r="C14" t="s">
        <v>25</v>
      </c>
    </row>
    <row r="15" spans="2:5" x14ac:dyDescent="0.25">
      <c r="B15" t="s">
        <v>76</v>
      </c>
    </row>
    <row r="16" spans="2:5" x14ac:dyDescent="0.25">
      <c r="B16" t="s">
        <v>75</v>
      </c>
    </row>
    <row r="17" spans="2:8" x14ac:dyDescent="0.25">
      <c r="B17" t="s">
        <v>74</v>
      </c>
    </row>
    <row r="18" spans="2:8" x14ac:dyDescent="0.25">
      <c r="B18" t="s">
        <v>73</v>
      </c>
    </row>
    <row r="19" spans="2:8" x14ac:dyDescent="0.25">
      <c r="B19" t="s">
        <v>72</v>
      </c>
    </row>
    <row r="22" spans="2:8" x14ac:dyDescent="0.25">
      <c r="C22" t="s">
        <v>71</v>
      </c>
      <c r="D22" t="s">
        <v>70</v>
      </c>
      <c r="E22" t="s">
        <v>69</v>
      </c>
    </row>
    <row r="23" spans="2:8" x14ac:dyDescent="0.25">
      <c r="B23" t="s">
        <v>68</v>
      </c>
    </row>
    <row r="25" spans="2:8" x14ac:dyDescent="0.25">
      <c r="B25" t="s">
        <v>67</v>
      </c>
      <c r="C25" t="s">
        <v>66</v>
      </c>
      <c r="D25">
        <v>4.4999999999999997E-3</v>
      </c>
      <c r="E25">
        <f>SUM(F25:T25)</f>
        <v>1.5649999999999999</v>
      </c>
      <c r="F25">
        <f>E3*D25</f>
        <v>1.3499999999999999</v>
      </c>
      <c r="G25">
        <f>E4*D25</f>
        <v>0.13499999999999998</v>
      </c>
      <c r="H25">
        <v>0.08</v>
      </c>
    </row>
    <row r="30" spans="2:8" x14ac:dyDescent="0.25">
      <c r="B30" t="s">
        <v>65</v>
      </c>
    </row>
    <row r="32" spans="2:8" x14ac:dyDescent="0.25">
      <c r="B32" t="s">
        <v>64</v>
      </c>
    </row>
    <row r="33" spans="2:2" x14ac:dyDescent="0.25">
      <c r="B33" t="s">
        <v>63</v>
      </c>
    </row>
    <row r="38" spans="2:2" x14ac:dyDescent="0.25">
      <c r="B38" t="s">
        <v>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096541-34EE-4EA0-BC0A-6E90D904040E}">
  <sheetPr codeName="Feuil16"/>
  <dimension ref="A1:K200"/>
  <sheetViews>
    <sheetView showGridLines="0" topLeftCell="E7" workbookViewId="0">
      <selection activeCell="G43" sqref="G43"/>
    </sheetView>
  </sheetViews>
  <sheetFormatPr baseColWidth="10" defaultRowHeight="15.75" x14ac:dyDescent="0.25"/>
  <cols>
    <col min="1" max="2" width="9.85546875" hidden="1" customWidth="1"/>
    <col min="3" max="3" width="12.5703125" hidden="1" customWidth="1"/>
    <col min="4" max="4" width="9.85546875" hidden="1" customWidth="1"/>
    <col min="5" max="5" width="14.28515625" customWidth="1"/>
    <col min="6" max="6" width="7.140625" style="53" customWidth="1"/>
    <col min="7" max="7" width="195.5703125" style="52" customWidth="1"/>
    <col min="8" max="8" width="8.85546875" style="51" customWidth="1"/>
    <col min="9" max="9" width="7.5703125" style="51" customWidth="1"/>
    <col min="10" max="10" width="14.42578125" style="50" customWidth="1"/>
    <col min="11" max="11" width="16.7109375" style="49" customWidth="1"/>
  </cols>
  <sheetData>
    <row r="1" spans="1:11" ht="16.5" thickBot="1" x14ac:dyDescent="0.3">
      <c r="A1" s="60" t="s">
        <v>61</v>
      </c>
      <c r="B1" s="60"/>
      <c r="C1" t="s">
        <v>60</v>
      </c>
      <c r="E1" s="20" t="s">
        <v>5</v>
      </c>
      <c r="F1" s="68" t="s">
        <v>59</v>
      </c>
      <c r="G1" s="67" t="s">
        <v>4</v>
      </c>
      <c r="H1" s="19" t="s">
        <v>3</v>
      </c>
      <c r="I1" s="21" t="s">
        <v>2</v>
      </c>
      <c r="J1" s="20" t="s">
        <v>1</v>
      </c>
      <c r="K1" s="19" t="s">
        <v>0</v>
      </c>
    </row>
    <row r="2" spans="1:11" ht="15.75" customHeight="1" x14ac:dyDescent="0.25">
      <c r="A2" s="60" t="str">
        <f>B2&amp;COUNTIF($B$2:B2,B2)</f>
        <v>V1</v>
      </c>
      <c r="B2" s="60" t="s">
        <v>58</v>
      </c>
      <c r="C2" t="str">
        <f t="shared" ref="C2:C33" si="0">IF(OR(F2="&gt;"),"OUVRAGE",IF(OR(F2="&lt;"),"FIN OUVRAGE",IF(OR(F2="-",F2=","),"ART","")))</f>
        <v/>
      </c>
      <c r="E2" s="66"/>
      <c r="F2" s="65"/>
      <c r="G2" s="64"/>
      <c r="H2" s="63"/>
      <c r="I2" s="62"/>
      <c r="J2" s="61"/>
      <c r="K2" s="54"/>
    </row>
    <row r="3" spans="1:11" ht="15.75" customHeight="1" x14ac:dyDescent="0.25">
      <c r="A3" s="60" t="str">
        <f>B3&amp;COUNTIF($B$2:B3,B3)</f>
        <v>V2</v>
      </c>
      <c r="B3" s="60" t="str">
        <f t="shared" ref="B3:B25" si="1">IF(OR(F3=":",F3=".",F3="&gt;",F3="&lt;",F3="-"),"V","F")</f>
        <v>V</v>
      </c>
      <c r="C3" t="str">
        <f t="shared" si="0"/>
        <v/>
      </c>
      <c r="D3">
        <f>SUMPRODUCT(($C$2:C2="ART")*($K$2:K2))-SUMPRODUCT(($C$2:C2="FIN OUVRAGE")*($D$2:D2))</f>
        <v>0</v>
      </c>
      <c r="E3" s="59"/>
      <c r="F3" s="57" t="s">
        <v>29</v>
      </c>
      <c r="G3" s="58" t="s">
        <v>57</v>
      </c>
      <c r="H3" s="57"/>
      <c r="I3" s="56"/>
      <c r="J3" s="55"/>
      <c r="K3" s="54">
        <f t="shared" ref="K3:K34" si="2">IF(C3="FIN OUVRAGE",D3,H3*J3)</f>
        <v>0</v>
      </c>
    </row>
    <row r="4" spans="1:11" ht="15.75" customHeight="1" x14ac:dyDescent="0.25">
      <c r="A4" s="60" t="str">
        <f>B4&amp;COUNTIF($B$2:B4,B4)</f>
        <v>V3</v>
      </c>
      <c r="B4" s="60" t="str">
        <f t="shared" si="1"/>
        <v>V</v>
      </c>
      <c r="C4" t="str">
        <f t="shared" si="0"/>
        <v/>
      </c>
      <c r="D4">
        <f>SUMPRODUCT(($C$2:C3="ART")*($K$2:K3))-SUMPRODUCT(($C$2:C3="FIN OUVRAGE")*($D$2:D3))</f>
        <v>0</v>
      </c>
      <c r="E4" s="59"/>
      <c r="F4" s="57" t="s">
        <v>27</v>
      </c>
      <c r="G4" s="58" t="s">
        <v>56</v>
      </c>
      <c r="H4" s="57">
        <v>6000</v>
      </c>
      <c r="I4" s="56" t="s">
        <v>53</v>
      </c>
      <c r="J4" s="55">
        <v>2.66</v>
      </c>
      <c r="K4" s="54">
        <f t="shared" si="2"/>
        <v>15960</v>
      </c>
    </row>
    <row r="5" spans="1:11" ht="15.75" customHeight="1" x14ac:dyDescent="0.25">
      <c r="A5" s="60" t="str">
        <f>B5&amp;COUNTIF($B$2:B5,B5)</f>
        <v>V4</v>
      </c>
      <c r="B5" s="60" t="str">
        <f t="shared" si="1"/>
        <v>V</v>
      </c>
      <c r="C5" t="str">
        <f t="shared" si="0"/>
        <v/>
      </c>
      <c r="D5">
        <f>SUMPRODUCT(($C$2:C4="ART")*($K$2:K4))-SUMPRODUCT(($C$2:C4="FIN OUVRAGE")*($D$2:D4))</f>
        <v>0</v>
      </c>
      <c r="E5" s="59"/>
      <c r="F5" s="57" t="s">
        <v>27</v>
      </c>
      <c r="G5" s="58" t="s">
        <v>55</v>
      </c>
      <c r="H5" s="57">
        <v>145</v>
      </c>
      <c r="I5" s="56" t="s">
        <v>53</v>
      </c>
      <c r="J5" s="55">
        <v>0.78</v>
      </c>
      <c r="K5" s="54">
        <f t="shared" si="2"/>
        <v>113.10000000000001</v>
      </c>
    </row>
    <row r="6" spans="1:11" ht="15.75" customHeight="1" x14ac:dyDescent="0.25">
      <c r="A6" s="60" t="str">
        <f>B6&amp;COUNTIF($B$2:B6,B6)</f>
        <v>V5</v>
      </c>
      <c r="B6" s="60" t="str">
        <f t="shared" si="1"/>
        <v>V</v>
      </c>
      <c r="C6" t="str">
        <f t="shared" si="0"/>
        <v/>
      </c>
      <c r="D6">
        <f>SUMPRODUCT(($C$2:C5="ART")*($K$2:K5))-SUMPRODUCT(($C$2:C5="FIN OUVRAGE")*($D$2:D5))</f>
        <v>0</v>
      </c>
      <c r="E6" s="59"/>
      <c r="F6" s="57" t="s">
        <v>27</v>
      </c>
      <c r="G6" s="58" t="s">
        <v>54</v>
      </c>
      <c r="H6" s="57">
        <v>12</v>
      </c>
      <c r="I6" s="56" t="s">
        <v>53</v>
      </c>
      <c r="J6" s="55">
        <v>4.32</v>
      </c>
      <c r="K6" s="54">
        <f t="shared" si="2"/>
        <v>51.84</v>
      </c>
    </row>
    <row r="7" spans="1:11" ht="15.75" customHeight="1" x14ac:dyDescent="0.25">
      <c r="A7" s="60" t="str">
        <f>B7&amp;COUNTIF($B$2:B7,B7)</f>
        <v>V6</v>
      </c>
      <c r="B7" s="60" t="str">
        <f t="shared" si="1"/>
        <v>V</v>
      </c>
      <c r="C7" t="str">
        <f t="shared" si="0"/>
        <v/>
      </c>
      <c r="D7">
        <f>SUMPRODUCT(($C$2:C6="ART")*($K$2:K6))-SUMPRODUCT(($C$2:C6="FIN OUVRAGE")*($D$2:D6))</f>
        <v>0</v>
      </c>
      <c r="E7" s="59"/>
      <c r="F7" s="57" t="s">
        <v>27</v>
      </c>
      <c r="G7" s="58" t="s">
        <v>52</v>
      </c>
      <c r="H7" s="57">
        <v>8000</v>
      </c>
      <c r="I7" s="56" t="s">
        <v>25</v>
      </c>
      <c r="J7" s="55">
        <v>1.1299999999999999</v>
      </c>
      <c r="K7" s="54">
        <f t="shared" si="2"/>
        <v>9040</v>
      </c>
    </row>
    <row r="8" spans="1:11" ht="15.75" customHeight="1" x14ac:dyDescent="0.25">
      <c r="A8" s="60" t="str">
        <f>B8&amp;COUNTIF($B$2:B8,B8)</f>
        <v>V7</v>
      </c>
      <c r="B8" s="60" t="str">
        <f t="shared" si="1"/>
        <v>V</v>
      </c>
      <c r="C8" t="str">
        <f t="shared" si="0"/>
        <v/>
      </c>
      <c r="D8">
        <f>SUMPRODUCT(($C$2:C7="ART")*($K$2:K7))-SUMPRODUCT(($C$2:C7="FIN OUVRAGE")*($D$2:D7))</f>
        <v>0</v>
      </c>
      <c r="E8" s="59"/>
      <c r="F8" s="57" t="s">
        <v>27</v>
      </c>
      <c r="G8" s="58"/>
      <c r="H8" s="57"/>
      <c r="I8" s="56"/>
      <c r="J8" s="55"/>
      <c r="K8" s="54">
        <f t="shared" si="2"/>
        <v>0</v>
      </c>
    </row>
    <row r="9" spans="1:11" ht="15.75" customHeight="1" x14ac:dyDescent="0.25">
      <c r="A9" s="60" t="str">
        <f>B9&amp;COUNTIF($B$2:B9,B9)</f>
        <v>V8</v>
      </c>
      <c r="B9" s="60" t="str">
        <f t="shared" si="1"/>
        <v>V</v>
      </c>
      <c r="C9" t="str">
        <f t="shared" si="0"/>
        <v>OUVRAGE</v>
      </c>
      <c r="D9">
        <f>SUMPRODUCT(($C$2:C8="ART")*($K$2:K8))-SUMPRODUCT(($C$2:C8="FIN OUVRAGE")*($D$2:D8))</f>
        <v>0</v>
      </c>
      <c r="E9" s="59"/>
      <c r="F9" s="57" t="s">
        <v>45</v>
      </c>
      <c r="G9" s="58" t="s">
        <v>51</v>
      </c>
      <c r="H9" s="57"/>
      <c r="I9" s="56"/>
      <c r="J9" s="55"/>
      <c r="K9" s="54">
        <f t="shared" si="2"/>
        <v>0</v>
      </c>
    </row>
    <row r="10" spans="1:11" ht="15.75" customHeight="1" x14ac:dyDescent="0.25">
      <c r="A10" s="60" t="str">
        <f>B10&amp;COUNTIF($B$2:B10,B10)</f>
        <v>V9</v>
      </c>
      <c r="B10" s="60" t="str">
        <f t="shared" si="1"/>
        <v>V</v>
      </c>
      <c r="C10" t="str">
        <f t="shared" si="0"/>
        <v>ART</v>
      </c>
      <c r="D10">
        <f>SUMPRODUCT(($C$2:C9="ART")*($K$2:K9))-SUMPRODUCT(($C$2:C9="FIN OUVRAGE")*($D$2:D9))</f>
        <v>0</v>
      </c>
      <c r="E10" s="59"/>
      <c r="F10" s="57" t="s">
        <v>47</v>
      </c>
      <c r="G10" s="58" t="s">
        <v>50</v>
      </c>
      <c r="H10" s="57">
        <v>112</v>
      </c>
      <c r="I10" s="56" t="s">
        <v>49</v>
      </c>
      <c r="J10" s="55">
        <v>86.77</v>
      </c>
      <c r="K10" s="54">
        <f t="shared" si="2"/>
        <v>9718.24</v>
      </c>
    </row>
    <row r="11" spans="1:11" ht="15.75" customHeight="1" x14ac:dyDescent="0.25">
      <c r="A11" s="60" t="str">
        <f>B11&amp;COUNTIF($B$2:B11,B11)</f>
        <v>V10</v>
      </c>
      <c r="B11" s="60" t="str">
        <f t="shared" si="1"/>
        <v>V</v>
      </c>
      <c r="C11" t="str">
        <f t="shared" si="0"/>
        <v>ART</v>
      </c>
      <c r="D11">
        <f>SUMPRODUCT(($C$2:C10="ART")*($K$2:K10))-SUMPRODUCT(($C$2:C10="FIN OUVRAGE")*($D$2:D10))</f>
        <v>9718.24</v>
      </c>
      <c r="E11" s="59"/>
      <c r="F11" s="57" t="s">
        <v>47</v>
      </c>
      <c r="G11" s="58" t="s">
        <v>48</v>
      </c>
      <c r="H11" s="57">
        <v>10</v>
      </c>
      <c r="I11" s="56" t="s">
        <v>25</v>
      </c>
      <c r="J11" s="55">
        <v>4</v>
      </c>
      <c r="K11" s="54">
        <f t="shared" si="2"/>
        <v>40</v>
      </c>
    </row>
    <row r="12" spans="1:11" ht="15.75" customHeight="1" x14ac:dyDescent="0.25">
      <c r="A12" s="60" t="str">
        <f>B12&amp;COUNTIF($B$2:B12,B12)</f>
        <v>V11</v>
      </c>
      <c r="B12" s="60" t="str">
        <f t="shared" si="1"/>
        <v>V</v>
      </c>
      <c r="C12" t="str">
        <f t="shared" si="0"/>
        <v>ART</v>
      </c>
      <c r="D12">
        <f>SUMPRODUCT(($C$2:C11="ART")*($K$2:K11))-SUMPRODUCT(($C$2:C11="FIN OUVRAGE")*($D$2:D11))</f>
        <v>9758.24</v>
      </c>
      <c r="E12" s="59"/>
      <c r="F12" s="57" t="s">
        <v>47</v>
      </c>
      <c r="G12" s="58" t="s">
        <v>37</v>
      </c>
      <c r="H12" s="57">
        <v>24</v>
      </c>
      <c r="I12" s="56" t="s">
        <v>25</v>
      </c>
      <c r="J12" s="55">
        <v>8</v>
      </c>
      <c r="K12" s="54">
        <f t="shared" si="2"/>
        <v>192</v>
      </c>
    </row>
    <row r="13" spans="1:11" ht="15.75" customHeight="1" x14ac:dyDescent="0.25">
      <c r="A13" s="60" t="str">
        <f>B13&amp;COUNTIF($B$2:B13,B13)</f>
        <v>V12</v>
      </c>
      <c r="B13" s="60" t="str">
        <f t="shared" si="1"/>
        <v>V</v>
      </c>
      <c r="C13" t="str">
        <f t="shared" si="0"/>
        <v>ART</v>
      </c>
      <c r="D13">
        <f>SUMPRODUCT(($C$2:C12="ART")*($K$2:K12))-SUMPRODUCT(($C$2:C12="FIN OUVRAGE")*($D$2:D12))</f>
        <v>9950.24</v>
      </c>
      <c r="E13" s="59"/>
      <c r="F13" s="57" t="s">
        <v>47</v>
      </c>
      <c r="G13" s="58" t="s">
        <v>46</v>
      </c>
      <c r="H13" s="57">
        <v>5</v>
      </c>
      <c r="I13" s="56" t="s">
        <v>25</v>
      </c>
      <c r="J13" s="55">
        <v>7</v>
      </c>
      <c r="K13" s="54">
        <f t="shared" si="2"/>
        <v>35</v>
      </c>
    </row>
    <row r="14" spans="1:11" ht="15.75" customHeight="1" x14ac:dyDescent="0.25">
      <c r="A14" s="60" t="str">
        <f>B14&amp;COUNTIF($B$2:B14,B14)</f>
        <v>V13</v>
      </c>
      <c r="B14" s="60" t="str">
        <f t="shared" si="1"/>
        <v>V</v>
      </c>
      <c r="C14" t="str">
        <f t="shared" si="0"/>
        <v>FIN OUVRAGE</v>
      </c>
      <c r="D14">
        <f>SUMPRODUCT(($C$2:C13="ART")*($K$2:K13))-SUMPRODUCT(($C$2:C13="FIN OUVRAGE")*($D$2:D13))</f>
        <v>9985.24</v>
      </c>
      <c r="E14" s="59"/>
      <c r="F14" s="57" t="s">
        <v>38</v>
      </c>
      <c r="G14" s="58"/>
      <c r="H14" s="57"/>
      <c r="I14" s="56"/>
      <c r="J14" s="55"/>
      <c r="K14" s="54">
        <f t="shared" si="2"/>
        <v>9985.24</v>
      </c>
    </row>
    <row r="15" spans="1:11" ht="15.75" customHeight="1" x14ac:dyDescent="0.25">
      <c r="A15" s="60" t="str">
        <f>B15&amp;COUNTIF($B$2:B15,B15)</f>
        <v>F1</v>
      </c>
      <c r="B15" s="60" t="str">
        <f t="shared" si="1"/>
        <v>F</v>
      </c>
      <c r="C15" t="str">
        <f t="shared" si="0"/>
        <v/>
      </c>
      <c r="D15">
        <f>SUMPRODUCT(($C$2:C14="ART")*($K$2:K14))-SUMPRODUCT(($C$2:C14="FIN OUVRAGE")*($D$2:D14))</f>
        <v>0</v>
      </c>
      <c r="E15" s="59"/>
      <c r="F15" s="57"/>
      <c r="G15" s="58"/>
      <c r="H15" s="57"/>
      <c r="I15" s="56"/>
      <c r="J15" s="55"/>
      <c r="K15" s="54">
        <f t="shared" si="2"/>
        <v>0</v>
      </c>
    </row>
    <row r="16" spans="1:11" ht="15.75" customHeight="1" x14ac:dyDescent="0.25">
      <c r="A16" s="60" t="str">
        <f>B16&amp;COUNTIF($B$2:B16,B16)</f>
        <v>F2</v>
      </c>
      <c r="B16" s="60" t="str">
        <f t="shared" si="1"/>
        <v>F</v>
      </c>
      <c r="C16" t="str">
        <f t="shared" si="0"/>
        <v/>
      </c>
      <c r="D16">
        <f>SUMPRODUCT(($C$2:C15="ART")*($K$2:K15))-SUMPRODUCT(($C$2:C15="FIN OUVRAGE")*($D$2:D15))</f>
        <v>0</v>
      </c>
      <c r="E16" s="59"/>
      <c r="F16" s="57"/>
      <c r="G16" s="58"/>
      <c r="H16" s="57"/>
      <c r="I16" s="56"/>
      <c r="J16" s="55"/>
      <c r="K16" s="54">
        <f t="shared" si="2"/>
        <v>0</v>
      </c>
    </row>
    <row r="17" spans="1:11" ht="15.75" customHeight="1" x14ac:dyDescent="0.25">
      <c r="A17" s="60" t="str">
        <f>B17&amp;COUNTIF($B$2:B17,B17)</f>
        <v>V14</v>
      </c>
      <c r="B17" s="60" t="str">
        <f t="shared" si="1"/>
        <v>V</v>
      </c>
      <c r="C17" t="str">
        <f t="shared" si="0"/>
        <v>OUVRAGE</v>
      </c>
      <c r="D17">
        <f>SUMPRODUCT(($C$2:C16="ART")*($K$2:K16))-SUMPRODUCT(($C$2:C16="FIN OUVRAGE")*($D$2:D16))</f>
        <v>0</v>
      </c>
      <c r="E17" s="59"/>
      <c r="F17" s="57" t="s">
        <v>45</v>
      </c>
      <c r="G17" s="58" t="s">
        <v>44</v>
      </c>
      <c r="H17" s="57"/>
      <c r="I17" s="56"/>
      <c r="J17" s="55"/>
      <c r="K17" s="54">
        <f t="shared" si="2"/>
        <v>0</v>
      </c>
    </row>
    <row r="18" spans="1:11" ht="15.75" customHeight="1" x14ac:dyDescent="0.25">
      <c r="A18" s="60" t="str">
        <f>B18&amp;COUNTIF($B$2:B18,B18)</f>
        <v>F3</v>
      </c>
      <c r="B18" s="60" t="str">
        <f t="shared" si="1"/>
        <v>F</v>
      </c>
      <c r="C18" t="str">
        <f t="shared" si="0"/>
        <v>ART</v>
      </c>
      <c r="D18">
        <f>SUMPRODUCT(($C$2:C17="ART")*($K$2:K17))-SUMPRODUCT(($C$2:C17="FIN OUVRAGE")*($D$2:D17))</f>
        <v>0</v>
      </c>
      <c r="E18" s="59"/>
      <c r="F18" s="57" t="s">
        <v>40</v>
      </c>
      <c r="G18" s="58" t="s">
        <v>43</v>
      </c>
      <c r="H18" s="57">
        <v>15</v>
      </c>
      <c r="I18" s="56" t="s">
        <v>42</v>
      </c>
      <c r="J18" s="55">
        <v>9.5</v>
      </c>
      <c r="K18" s="54">
        <f t="shared" si="2"/>
        <v>142.5</v>
      </c>
    </row>
    <row r="19" spans="1:11" ht="15.75" customHeight="1" x14ac:dyDescent="0.25">
      <c r="A19" s="60" t="str">
        <f>B19&amp;COUNTIF($B$2:B19,B19)</f>
        <v>F4</v>
      </c>
      <c r="B19" s="60" t="str">
        <f t="shared" si="1"/>
        <v>F</v>
      </c>
      <c r="C19" t="str">
        <f t="shared" si="0"/>
        <v>ART</v>
      </c>
      <c r="D19">
        <f>SUMPRODUCT(($C$2:C18="ART")*($K$2:K18))-SUMPRODUCT(($C$2:C18="FIN OUVRAGE")*($D$2:D18))</f>
        <v>142.5</v>
      </c>
      <c r="E19" s="59"/>
      <c r="F19" s="57" t="s">
        <v>40</v>
      </c>
      <c r="G19" s="58" t="s">
        <v>41</v>
      </c>
      <c r="H19" s="57">
        <v>4</v>
      </c>
      <c r="I19" s="56"/>
      <c r="J19" s="55">
        <v>5</v>
      </c>
      <c r="K19" s="54">
        <f t="shared" si="2"/>
        <v>20</v>
      </c>
    </row>
    <row r="20" spans="1:11" ht="15.75" customHeight="1" x14ac:dyDescent="0.25">
      <c r="A20" s="60" t="str">
        <f>B20&amp;COUNTIF($B$2:B20,B20)</f>
        <v>F5</v>
      </c>
      <c r="B20" s="60" t="str">
        <f t="shared" si="1"/>
        <v>F</v>
      </c>
      <c r="C20" t="str">
        <f t="shared" si="0"/>
        <v>ART</v>
      </c>
      <c r="D20">
        <f>SUMPRODUCT(($C$2:C19="ART")*($K$2:K19))-SUMPRODUCT(($C$2:C19="FIN OUVRAGE")*($D$2:D19))</f>
        <v>162.5</v>
      </c>
      <c r="E20" s="59"/>
      <c r="F20" s="57" t="s">
        <v>40</v>
      </c>
      <c r="G20" s="58" t="s">
        <v>39</v>
      </c>
      <c r="H20" s="57">
        <v>6</v>
      </c>
      <c r="I20" s="56"/>
      <c r="J20" s="55">
        <v>4</v>
      </c>
      <c r="K20" s="54">
        <f t="shared" si="2"/>
        <v>24</v>
      </c>
    </row>
    <row r="21" spans="1:11" ht="15.75" customHeight="1" x14ac:dyDescent="0.25">
      <c r="A21" s="60" t="str">
        <f>B21&amp;COUNTIF($B$2:B21,B21)</f>
        <v>V15</v>
      </c>
      <c r="B21" s="60" t="str">
        <f t="shared" si="1"/>
        <v>V</v>
      </c>
      <c r="C21" t="str">
        <f t="shared" si="0"/>
        <v>FIN OUVRAGE</v>
      </c>
      <c r="D21">
        <f>SUMPRODUCT(($C$2:C20="ART")*($K$2:K20))-SUMPRODUCT(($C$2:C20="FIN OUVRAGE")*($D$2:D20))</f>
        <v>186.5</v>
      </c>
      <c r="E21" s="59"/>
      <c r="F21" s="57" t="s">
        <v>38</v>
      </c>
      <c r="G21" s="58"/>
      <c r="H21" s="57"/>
      <c r="I21" s="56"/>
      <c r="J21" s="55"/>
      <c r="K21" s="54">
        <f t="shared" si="2"/>
        <v>186.5</v>
      </c>
    </row>
    <row r="22" spans="1:11" ht="15.75" customHeight="1" x14ac:dyDescent="0.25">
      <c r="A22" s="60" t="str">
        <f>B22&amp;COUNTIF($B$2:B22,B22)</f>
        <v>F6</v>
      </c>
      <c r="B22" s="60" t="str">
        <f t="shared" si="1"/>
        <v>F</v>
      </c>
      <c r="C22" t="str">
        <f t="shared" si="0"/>
        <v/>
      </c>
      <c r="D22">
        <f>SUMPRODUCT(($C$2:C21="ART")*($K$2:K21))-SUMPRODUCT(($C$2:C21="FIN OUVRAGE")*($D$2:D21))</f>
        <v>0</v>
      </c>
      <c r="E22" s="59"/>
      <c r="F22" s="57"/>
      <c r="G22" s="58"/>
      <c r="H22" s="57"/>
      <c r="I22" s="56"/>
      <c r="J22" s="55"/>
      <c r="K22" s="54">
        <f t="shared" si="2"/>
        <v>0</v>
      </c>
    </row>
    <row r="23" spans="1:11" ht="15.75" customHeight="1" x14ac:dyDescent="0.25">
      <c r="A23" s="60" t="str">
        <f>B23&amp;COUNTIF($B$2:B23,B23)</f>
        <v>V16</v>
      </c>
      <c r="B23" s="60" t="str">
        <f t="shared" si="1"/>
        <v>V</v>
      </c>
      <c r="C23" t="str">
        <f t="shared" si="0"/>
        <v/>
      </c>
      <c r="D23">
        <f>SUMPRODUCT(($C$2:C22="ART")*($K$2:K22))-SUMPRODUCT(($C$2:C22="FIN OUVRAGE")*($D$2:D22))</f>
        <v>0</v>
      </c>
      <c r="E23" s="59"/>
      <c r="F23" s="57" t="s">
        <v>27</v>
      </c>
      <c r="G23" s="58" t="s">
        <v>37</v>
      </c>
      <c r="H23" s="57"/>
      <c r="I23" s="56"/>
      <c r="J23" s="55"/>
      <c r="K23" s="54">
        <f t="shared" si="2"/>
        <v>0</v>
      </c>
    </row>
    <row r="24" spans="1:11" ht="15.75" customHeight="1" x14ac:dyDescent="0.25">
      <c r="A24" s="60" t="str">
        <f>B24&amp;COUNTIF($B$2:B24,B24)</f>
        <v>V17</v>
      </c>
      <c r="B24" s="60" t="str">
        <f t="shared" si="1"/>
        <v>V</v>
      </c>
      <c r="C24" t="str">
        <f t="shared" si="0"/>
        <v/>
      </c>
      <c r="D24">
        <f>SUMPRODUCT(($C$2:C23="ART")*($K$2:K23))-SUMPRODUCT(($C$2:C23="FIN OUVRAGE")*($D$2:D23))</f>
        <v>0</v>
      </c>
      <c r="E24" s="59"/>
      <c r="F24" s="57" t="s">
        <v>27</v>
      </c>
      <c r="G24" s="58"/>
      <c r="H24" s="57"/>
      <c r="I24" s="56"/>
      <c r="J24" s="55"/>
      <c r="K24" s="54">
        <f t="shared" si="2"/>
        <v>0</v>
      </c>
    </row>
    <row r="25" spans="1:11" ht="15.75" customHeight="1" x14ac:dyDescent="0.25">
      <c r="A25" s="60" t="str">
        <f>B25&amp;COUNTIF($B$2:B25,B25)</f>
        <v>V18</v>
      </c>
      <c r="B25" s="60" t="str">
        <f t="shared" si="1"/>
        <v>V</v>
      </c>
      <c r="C25" t="str">
        <f t="shared" si="0"/>
        <v/>
      </c>
      <c r="D25">
        <f>SUMPRODUCT(($C$2:C24="ART")*($K$2:K24))-SUMPRODUCT(($C$2:C24="FIN OUVRAGE")*($D$2:D24))</f>
        <v>0</v>
      </c>
      <c r="E25" s="59"/>
      <c r="F25" s="57" t="s">
        <v>29</v>
      </c>
      <c r="G25" s="58" t="s">
        <v>36</v>
      </c>
      <c r="H25" s="57"/>
      <c r="I25" s="56"/>
      <c r="J25" s="55"/>
      <c r="K25" s="54">
        <f t="shared" si="2"/>
        <v>0</v>
      </c>
    </row>
    <row r="26" spans="1:11" ht="15.75" customHeight="1" x14ac:dyDescent="0.25">
      <c r="A26" s="60" t="str">
        <f>B26&amp;COUNTIF($B$2:B26,B26)</f>
        <v>V19</v>
      </c>
      <c r="B26" s="60" t="str">
        <f t="shared" ref="B26:B57" si="3">IF(OR(F26=":",F26=".",F26="&gt;",F26="&lt;"),"V","F")</f>
        <v>V</v>
      </c>
      <c r="C26" t="str">
        <f t="shared" si="0"/>
        <v/>
      </c>
      <c r="D26">
        <f>SUMPRODUCT(($C$2:C25="ART")*($K$2:K25))-SUMPRODUCT(($C$2:C25="FIN OUVRAGE")*($D$2:D25))</f>
        <v>0</v>
      </c>
      <c r="E26" s="59"/>
      <c r="F26" s="57" t="s">
        <v>27</v>
      </c>
      <c r="G26" s="58" t="s">
        <v>35</v>
      </c>
      <c r="H26" s="57"/>
      <c r="I26" s="56"/>
      <c r="J26" s="55"/>
      <c r="K26" s="54">
        <f t="shared" si="2"/>
        <v>0</v>
      </c>
    </row>
    <row r="27" spans="1:11" ht="15.75" customHeight="1" x14ac:dyDescent="0.25">
      <c r="A27" s="60" t="str">
        <f>B27&amp;COUNTIF($B$2:B27,B27)</f>
        <v>V20</v>
      </c>
      <c r="B27" s="60" t="str">
        <f t="shared" si="3"/>
        <v>V</v>
      </c>
      <c r="C27" t="str">
        <f t="shared" si="0"/>
        <v/>
      </c>
      <c r="D27">
        <f>SUMPRODUCT(($C$2:C26="ART")*($K$2:K26))-SUMPRODUCT(($C$2:C26="FIN OUVRAGE")*($D$2:D26))</f>
        <v>0</v>
      </c>
      <c r="E27" s="59"/>
      <c r="F27" s="57" t="s">
        <v>27</v>
      </c>
      <c r="G27" s="58" t="s">
        <v>34</v>
      </c>
      <c r="H27" s="57"/>
      <c r="I27" s="56"/>
      <c r="J27" s="55"/>
      <c r="K27" s="54">
        <f t="shared" si="2"/>
        <v>0</v>
      </c>
    </row>
    <row r="28" spans="1:11" ht="15.75" customHeight="1" x14ac:dyDescent="0.25">
      <c r="A28" s="60" t="str">
        <f>B28&amp;COUNTIF($B$2:B28,B28)</f>
        <v>V21</v>
      </c>
      <c r="B28" s="60" t="str">
        <f t="shared" si="3"/>
        <v>V</v>
      </c>
      <c r="C28" t="str">
        <f t="shared" si="0"/>
        <v/>
      </c>
      <c r="D28">
        <f>SUMPRODUCT(($C$2:C27="ART")*($K$2:K27))-SUMPRODUCT(($C$2:C27="FIN OUVRAGE")*($D$2:D27))</f>
        <v>0</v>
      </c>
      <c r="E28" s="59"/>
      <c r="F28" s="57" t="s">
        <v>27</v>
      </c>
      <c r="G28" s="58" t="s">
        <v>33</v>
      </c>
      <c r="H28" s="57"/>
      <c r="I28" s="56"/>
      <c r="J28" s="55"/>
      <c r="K28" s="54">
        <f t="shared" si="2"/>
        <v>0</v>
      </c>
    </row>
    <row r="29" spans="1:11" ht="15.75" customHeight="1" x14ac:dyDescent="0.25">
      <c r="A29" s="60" t="str">
        <f>B29&amp;COUNTIF($B$2:B29,B29)</f>
        <v>V22</v>
      </c>
      <c r="B29" s="60" t="str">
        <f t="shared" si="3"/>
        <v>V</v>
      </c>
      <c r="C29" t="str">
        <f t="shared" si="0"/>
        <v/>
      </c>
      <c r="D29">
        <f>SUMPRODUCT(($C$2:C28="ART")*($K$2:K28))-SUMPRODUCT(($C$2:C28="FIN OUVRAGE")*($D$2:D28))</f>
        <v>0</v>
      </c>
      <c r="E29" s="59"/>
      <c r="F29" s="57" t="s">
        <v>27</v>
      </c>
      <c r="G29" s="58" t="s">
        <v>32</v>
      </c>
      <c r="H29" s="57"/>
      <c r="I29" s="56"/>
      <c r="J29" s="55"/>
      <c r="K29" s="54">
        <f t="shared" si="2"/>
        <v>0</v>
      </c>
    </row>
    <row r="30" spans="1:11" ht="15.75" customHeight="1" x14ac:dyDescent="0.25">
      <c r="A30" s="60" t="str">
        <f>B30&amp;COUNTIF($B$2:B30,B30)</f>
        <v>V23</v>
      </c>
      <c r="B30" s="60" t="str">
        <f t="shared" si="3"/>
        <v>V</v>
      </c>
      <c r="C30" t="str">
        <f t="shared" si="0"/>
        <v/>
      </c>
      <c r="D30">
        <f>SUMPRODUCT(($C$2:C29="ART")*($K$2:K29))-SUMPRODUCT(($C$2:C29="FIN OUVRAGE")*($D$2:D29))</f>
        <v>0</v>
      </c>
      <c r="E30" s="59"/>
      <c r="F30" s="57" t="s">
        <v>27</v>
      </c>
      <c r="G30" s="58" t="s">
        <v>31</v>
      </c>
      <c r="H30" s="57"/>
      <c r="I30" s="56"/>
      <c r="J30" s="55"/>
      <c r="K30" s="54">
        <f t="shared" si="2"/>
        <v>0</v>
      </c>
    </row>
    <row r="31" spans="1:11" ht="15.75" customHeight="1" x14ac:dyDescent="0.25">
      <c r="A31" s="60" t="str">
        <f>B31&amp;COUNTIF($B$2:B31,B31)</f>
        <v>V24</v>
      </c>
      <c r="B31" s="60" t="str">
        <f t="shared" si="3"/>
        <v>V</v>
      </c>
      <c r="C31" t="str">
        <f t="shared" si="0"/>
        <v/>
      </c>
      <c r="D31">
        <f>SUMPRODUCT(($C$2:C30="ART")*($K$2:K30))-SUMPRODUCT(($C$2:C30="FIN OUVRAGE")*($D$2:D30))</f>
        <v>0</v>
      </c>
      <c r="E31" s="59"/>
      <c r="F31" s="57" t="s">
        <v>27</v>
      </c>
      <c r="G31" s="58" t="s">
        <v>30</v>
      </c>
      <c r="H31" s="57"/>
      <c r="I31" s="56"/>
      <c r="J31" s="55"/>
      <c r="K31" s="54">
        <f t="shared" si="2"/>
        <v>0</v>
      </c>
    </row>
    <row r="32" spans="1:11" ht="15.75" customHeight="1" x14ac:dyDescent="0.25">
      <c r="A32" s="60" t="str">
        <f>B32&amp;COUNTIF($B$2:B32,B32)</f>
        <v>V25</v>
      </c>
      <c r="B32" s="60" t="str">
        <f t="shared" si="3"/>
        <v>V</v>
      </c>
      <c r="C32" t="str">
        <f t="shared" si="0"/>
        <v/>
      </c>
      <c r="D32">
        <f>SUMPRODUCT(($C$2:C31="ART")*($K$2:K31))-SUMPRODUCT(($C$2:C31="FIN OUVRAGE")*($D$2:D31))</f>
        <v>0</v>
      </c>
      <c r="E32" s="59"/>
      <c r="F32" s="57" t="s">
        <v>27</v>
      </c>
      <c r="G32" s="58"/>
      <c r="H32" s="57"/>
      <c r="I32" s="56"/>
      <c r="J32" s="55"/>
      <c r="K32" s="54">
        <f t="shared" si="2"/>
        <v>0</v>
      </c>
    </row>
    <row r="33" spans="1:11" ht="15.75" customHeight="1" x14ac:dyDescent="0.25">
      <c r="A33" s="60" t="str">
        <f>B33&amp;COUNTIF($B$2:B33,B33)</f>
        <v>F7</v>
      </c>
      <c r="B33" s="60" t="str">
        <f t="shared" si="3"/>
        <v>F</v>
      </c>
      <c r="C33" t="str">
        <f t="shared" si="0"/>
        <v/>
      </c>
      <c r="D33">
        <f>SUMPRODUCT(($C$2:C32="ART")*($K$2:K32))-SUMPRODUCT(($C$2:C32="FIN OUVRAGE")*($D$2:D32))</f>
        <v>0</v>
      </c>
      <c r="E33" s="59"/>
      <c r="F33" s="57"/>
      <c r="G33" s="58"/>
      <c r="H33" s="57"/>
      <c r="I33" s="56"/>
      <c r="J33" s="55"/>
      <c r="K33" s="54">
        <f t="shared" si="2"/>
        <v>0</v>
      </c>
    </row>
    <row r="34" spans="1:11" ht="15.75" customHeight="1" x14ac:dyDescent="0.25">
      <c r="A34" s="60" t="str">
        <f>B34&amp;COUNTIF($B$2:B34,B34)</f>
        <v>V26</v>
      </c>
      <c r="B34" s="60" t="str">
        <f t="shared" si="3"/>
        <v>V</v>
      </c>
      <c r="C34" t="str">
        <f t="shared" ref="C34:C65" si="4">IF(OR(F34="&gt;"),"OUVRAGE",IF(OR(F34="&lt;"),"FIN OUVRAGE",IF(OR(F34="-",F34=","),"ART","")))</f>
        <v/>
      </c>
      <c r="D34">
        <f>SUMPRODUCT(($C$2:C33="ART")*($K$2:K33))-SUMPRODUCT(($C$2:C33="FIN OUVRAGE")*($D$2:D33))</f>
        <v>0</v>
      </c>
      <c r="E34" s="59"/>
      <c r="F34" s="57" t="s">
        <v>29</v>
      </c>
      <c r="G34" s="58" t="s">
        <v>28</v>
      </c>
      <c r="H34" s="57"/>
      <c r="I34" s="56"/>
      <c r="J34" s="55"/>
      <c r="K34" s="54">
        <f t="shared" si="2"/>
        <v>0</v>
      </c>
    </row>
    <row r="35" spans="1:11" ht="15.75" customHeight="1" x14ac:dyDescent="0.25">
      <c r="A35" s="60" t="str">
        <f>B35&amp;COUNTIF($B$2:B35,B35)</f>
        <v>V27</v>
      </c>
      <c r="B35" s="60" t="str">
        <f t="shared" si="3"/>
        <v>V</v>
      </c>
      <c r="C35" t="str">
        <f t="shared" si="4"/>
        <v/>
      </c>
      <c r="D35">
        <f>SUMPRODUCT(($C$2:C34="ART")*($K$2:K34))-SUMPRODUCT(($C$2:C34="FIN OUVRAGE")*($D$2:D34))</f>
        <v>0</v>
      </c>
      <c r="E35" s="59"/>
      <c r="F35" s="57" t="s">
        <v>27</v>
      </c>
      <c r="G35" s="58" t="s">
        <v>26</v>
      </c>
      <c r="H35" s="57">
        <v>1</v>
      </c>
      <c r="I35" s="56" t="s">
        <v>25</v>
      </c>
      <c r="J35" s="55">
        <v>260</v>
      </c>
      <c r="K35" s="54">
        <f t="shared" ref="K35:K66" si="5">IF(C35="FIN OUVRAGE",D35,H35*J35)</f>
        <v>260</v>
      </c>
    </row>
    <row r="36" spans="1:11" ht="15.75" customHeight="1" x14ac:dyDescent="0.25">
      <c r="A36" s="60" t="str">
        <f>B36&amp;COUNTIF($B$2:B36,B36)</f>
        <v>V28</v>
      </c>
      <c r="B36" s="60" t="str">
        <f t="shared" si="3"/>
        <v>V</v>
      </c>
      <c r="C36" t="str">
        <f t="shared" si="4"/>
        <v/>
      </c>
      <c r="D36">
        <f>SUMPRODUCT(($C$2:C35="ART")*($K$2:K35))-SUMPRODUCT(($C$2:C35="FIN OUVRAGE")*($D$2:D35))</f>
        <v>0</v>
      </c>
      <c r="E36" s="59"/>
      <c r="F36" s="57" t="s">
        <v>27</v>
      </c>
      <c r="G36" s="58"/>
      <c r="H36" s="57"/>
      <c r="I36" s="56"/>
      <c r="J36" s="55"/>
      <c r="K36" s="54">
        <f t="shared" si="5"/>
        <v>0</v>
      </c>
    </row>
    <row r="37" spans="1:11" ht="15.75" customHeight="1" x14ac:dyDescent="0.25">
      <c r="A37" s="60" t="str">
        <f>B37&amp;COUNTIF($B$2:B37,B37)</f>
        <v>V29</v>
      </c>
      <c r="B37" s="60" t="str">
        <f t="shared" si="3"/>
        <v>V</v>
      </c>
      <c r="C37" t="str">
        <f t="shared" si="4"/>
        <v/>
      </c>
      <c r="D37">
        <f>SUMPRODUCT(($C$2:C36="ART")*($K$2:K36))-SUMPRODUCT(($C$2:C36="FIN OUVRAGE")*($D$2:D36))</f>
        <v>0</v>
      </c>
      <c r="E37" s="59"/>
      <c r="F37" s="57" t="s">
        <v>27</v>
      </c>
      <c r="G37" s="58"/>
      <c r="H37" s="57"/>
      <c r="I37" s="56"/>
      <c r="J37" s="55"/>
      <c r="K37" s="54">
        <f t="shared" si="5"/>
        <v>0</v>
      </c>
    </row>
    <row r="38" spans="1:11" ht="15.75" customHeight="1" x14ac:dyDescent="0.25">
      <c r="A38" s="60" t="str">
        <f>B38&amp;COUNTIF($B$2:B38,B38)</f>
        <v>V30</v>
      </c>
      <c r="B38" s="60" t="str">
        <f t="shared" si="3"/>
        <v>V</v>
      </c>
      <c r="C38" t="str">
        <f t="shared" si="4"/>
        <v/>
      </c>
      <c r="D38">
        <f>SUMPRODUCT(($C$2:C37="ART")*($K$2:K37))-SUMPRODUCT(($C$2:C37="FIN OUVRAGE")*($D$2:D37))</f>
        <v>0</v>
      </c>
      <c r="E38" s="59"/>
      <c r="F38" s="57" t="s">
        <v>27</v>
      </c>
      <c r="G38" s="58"/>
      <c r="H38" s="57"/>
      <c r="I38" s="56"/>
      <c r="J38" s="55"/>
      <c r="K38" s="54">
        <f t="shared" si="5"/>
        <v>0</v>
      </c>
    </row>
    <row r="39" spans="1:11" ht="15.75" customHeight="1" x14ac:dyDescent="0.25">
      <c r="A39" s="60" t="str">
        <f>B39&amp;COUNTIF($B$2:B39,B39)</f>
        <v>V31</v>
      </c>
      <c r="B39" s="60" t="str">
        <f t="shared" si="3"/>
        <v>V</v>
      </c>
      <c r="C39" t="str">
        <f t="shared" si="4"/>
        <v/>
      </c>
      <c r="D39">
        <f>SUMPRODUCT(($C$2:C38="ART")*($K$2:K38))-SUMPRODUCT(($C$2:C38="FIN OUVRAGE")*($D$2:D38))</f>
        <v>0</v>
      </c>
      <c r="E39" s="59"/>
      <c r="F39" s="57" t="s">
        <v>27</v>
      </c>
      <c r="G39" s="58" t="s">
        <v>91</v>
      </c>
      <c r="H39" s="57"/>
      <c r="I39" s="56"/>
      <c r="J39" s="55"/>
      <c r="K39" s="54">
        <f t="shared" si="5"/>
        <v>0</v>
      </c>
    </row>
    <row r="40" spans="1:11" ht="15.75" customHeight="1" x14ac:dyDescent="0.25">
      <c r="A40" s="60" t="str">
        <f>B40&amp;COUNTIF($B$2:B40,B40)</f>
        <v>V32</v>
      </c>
      <c r="B40" s="60" t="str">
        <f t="shared" si="3"/>
        <v>V</v>
      </c>
      <c r="C40" t="str">
        <f t="shared" si="4"/>
        <v/>
      </c>
      <c r="D40">
        <f>SUMPRODUCT(($C$2:C39="ART")*($K$2:K39))-SUMPRODUCT(($C$2:C39="FIN OUVRAGE")*($D$2:D39))</f>
        <v>0</v>
      </c>
      <c r="E40" s="59"/>
      <c r="F40" s="57" t="s">
        <v>27</v>
      </c>
      <c r="G40" s="58" t="s">
        <v>92</v>
      </c>
      <c r="H40" s="57"/>
      <c r="I40" s="56"/>
      <c r="J40" s="55"/>
      <c r="K40" s="54">
        <f t="shared" si="5"/>
        <v>0</v>
      </c>
    </row>
    <row r="41" spans="1:11" ht="15.75" customHeight="1" x14ac:dyDescent="0.25">
      <c r="A41" s="60" t="str">
        <f>B41&amp;COUNTIF($B$2:B41,B41)</f>
        <v>F8</v>
      </c>
      <c r="B41" s="60" t="str">
        <f t="shared" si="3"/>
        <v>F</v>
      </c>
      <c r="C41" t="str">
        <f t="shared" si="4"/>
        <v/>
      </c>
      <c r="D41">
        <f>SUMPRODUCT(($C$2:C40="ART")*($K$2:K40))-SUMPRODUCT(($C$2:C40="FIN OUVRAGE")*($D$2:D40))</f>
        <v>0</v>
      </c>
      <c r="E41" s="59"/>
      <c r="F41" s="57"/>
      <c r="G41" s="58"/>
      <c r="H41" s="57"/>
      <c r="I41" s="56"/>
      <c r="J41" s="55"/>
      <c r="K41" s="54">
        <f t="shared" si="5"/>
        <v>0</v>
      </c>
    </row>
    <row r="42" spans="1:11" ht="15.75" customHeight="1" x14ac:dyDescent="0.25">
      <c r="A42" s="60" t="str">
        <f>B42&amp;COUNTIF($B$2:B42,B42)</f>
        <v>F9</v>
      </c>
      <c r="B42" s="60" t="str">
        <f t="shared" si="3"/>
        <v>F</v>
      </c>
      <c r="C42" t="str">
        <f t="shared" si="4"/>
        <v/>
      </c>
      <c r="D42">
        <f>SUMPRODUCT(($C$2:C41="ART")*($K$2:K41))-SUMPRODUCT(($C$2:C41="FIN OUVRAGE")*($D$2:D41))</f>
        <v>0</v>
      </c>
      <c r="E42" s="59"/>
      <c r="F42" s="57"/>
      <c r="G42" s="58"/>
      <c r="H42" s="57"/>
      <c r="I42" s="56"/>
      <c r="J42" s="55"/>
      <c r="K42" s="54">
        <f t="shared" si="5"/>
        <v>0</v>
      </c>
    </row>
    <row r="43" spans="1:11" ht="15.75" customHeight="1" x14ac:dyDescent="0.25">
      <c r="A43" s="60" t="str">
        <f>B43&amp;COUNTIF($B$2:B43,B43)</f>
        <v>F10</v>
      </c>
      <c r="B43" s="60" t="str">
        <f t="shared" si="3"/>
        <v>F</v>
      </c>
      <c r="C43" t="str">
        <f t="shared" si="4"/>
        <v/>
      </c>
      <c r="D43">
        <f>SUMPRODUCT(($C$2:C42="ART")*($K$2:K42))-SUMPRODUCT(($C$2:C42="FIN OUVRAGE")*($D$2:D42))</f>
        <v>0</v>
      </c>
      <c r="E43" s="59"/>
      <c r="F43" s="57"/>
      <c r="G43" s="58"/>
      <c r="H43" s="57"/>
      <c r="I43" s="56"/>
      <c r="J43" s="55"/>
      <c r="K43" s="54">
        <f t="shared" si="5"/>
        <v>0</v>
      </c>
    </row>
    <row r="44" spans="1:11" ht="15.75" customHeight="1" x14ac:dyDescent="0.25">
      <c r="A44" s="60" t="str">
        <f>B44&amp;COUNTIF($B$2:B44,B44)</f>
        <v>F11</v>
      </c>
      <c r="B44" s="60" t="str">
        <f t="shared" si="3"/>
        <v>F</v>
      </c>
      <c r="C44" t="str">
        <f t="shared" si="4"/>
        <v/>
      </c>
      <c r="D44">
        <f>SUMPRODUCT(($C$2:C43="ART")*($K$2:K43))-SUMPRODUCT(($C$2:C43="FIN OUVRAGE")*($D$2:D43))</f>
        <v>0</v>
      </c>
      <c r="E44" s="59"/>
      <c r="F44" s="57"/>
      <c r="G44" s="58"/>
      <c r="H44" s="57"/>
      <c r="I44" s="56"/>
      <c r="J44" s="55"/>
      <c r="K44" s="54">
        <f t="shared" si="5"/>
        <v>0</v>
      </c>
    </row>
    <row r="45" spans="1:11" ht="15.75" customHeight="1" x14ac:dyDescent="0.25">
      <c r="A45" s="60" t="str">
        <f>B45&amp;COUNTIF($B$2:B45,B45)</f>
        <v>F12</v>
      </c>
      <c r="B45" s="60" t="str">
        <f t="shared" si="3"/>
        <v>F</v>
      </c>
      <c r="C45" t="str">
        <f t="shared" si="4"/>
        <v/>
      </c>
      <c r="D45">
        <f>SUMPRODUCT(($C$2:C44="ART")*($K$2:K44))-SUMPRODUCT(($C$2:C44="FIN OUVRAGE")*($D$2:D44))</f>
        <v>0</v>
      </c>
      <c r="E45" s="59"/>
      <c r="F45" s="57"/>
      <c r="G45" s="58"/>
      <c r="H45" s="57"/>
      <c r="I45" s="56"/>
      <c r="J45" s="55"/>
      <c r="K45" s="54">
        <f t="shared" si="5"/>
        <v>0</v>
      </c>
    </row>
    <row r="46" spans="1:11" ht="15.75" customHeight="1" x14ac:dyDescent="0.25">
      <c r="A46" s="60" t="str">
        <f>B46&amp;COUNTIF($B$2:B46,B46)</f>
        <v>F13</v>
      </c>
      <c r="B46" s="60" t="str">
        <f t="shared" si="3"/>
        <v>F</v>
      </c>
      <c r="C46" t="str">
        <f t="shared" si="4"/>
        <v/>
      </c>
      <c r="D46">
        <f>SUMPRODUCT(($C$2:C45="ART")*($K$2:K45))-SUMPRODUCT(($C$2:C45="FIN OUVRAGE")*($D$2:D45))</f>
        <v>0</v>
      </c>
      <c r="E46" s="59"/>
      <c r="F46" s="57"/>
      <c r="G46" s="58"/>
      <c r="H46" s="57"/>
      <c r="I46" s="56"/>
      <c r="J46" s="55"/>
      <c r="K46" s="54">
        <f t="shared" si="5"/>
        <v>0</v>
      </c>
    </row>
    <row r="47" spans="1:11" ht="15.75" customHeight="1" x14ac:dyDescent="0.25">
      <c r="A47" s="60" t="str">
        <f>B47&amp;COUNTIF($B$2:B47,B47)</f>
        <v>F14</v>
      </c>
      <c r="B47" s="60" t="str">
        <f t="shared" si="3"/>
        <v>F</v>
      </c>
      <c r="C47" t="str">
        <f t="shared" si="4"/>
        <v/>
      </c>
      <c r="D47">
        <f>SUMPRODUCT(($C$2:C46="ART")*($K$2:K46))-SUMPRODUCT(($C$2:C46="FIN OUVRAGE")*($D$2:D46))</f>
        <v>0</v>
      </c>
      <c r="E47" s="59"/>
      <c r="F47" s="57"/>
      <c r="G47" s="58"/>
      <c r="H47" s="57"/>
      <c r="I47" s="56"/>
      <c r="J47" s="55"/>
      <c r="K47" s="54">
        <f t="shared" si="5"/>
        <v>0</v>
      </c>
    </row>
    <row r="48" spans="1:11" ht="15.75" customHeight="1" x14ac:dyDescent="0.25">
      <c r="A48" s="60" t="str">
        <f>B48&amp;COUNTIF($B$2:B48,B48)</f>
        <v>F15</v>
      </c>
      <c r="B48" s="60" t="str">
        <f t="shared" si="3"/>
        <v>F</v>
      </c>
      <c r="C48" t="str">
        <f t="shared" si="4"/>
        <v/>
      </c>
      <c r="D48">
        <f>SUMPRODUCT(($C$2:C47="ART")*($K$2:K47))-SUMPRODUCT(($C$2:C47="FIN OUVRAGE")*($D$2:D47))</f>
        <v>0</v>
      </c>
      <c r="E48" s="59"/>
      <c r="F48" s="57"/>
      <c r="G48" s="58"/>
      <c r="H48" s="57"/>
      <c r="I48" s="56"/>
      <c r="J48" s="55"/>
      <c r="K48" s="54">
        <f t="shared" si="5"/>
        <v>0</v>
      </c>
    </row>
    <row r="49" spans="1:11" ht="15.75" customHeight="1" x14ac:dyDescent="0.25">
      <c r="A49" s="60" t="str">
        <f>B49&amp;COUNTIF($B$2:B49,B49)</f>
        <v>F16</v>
      </c>
      <c r="B49" s="60" t="str">
        <f t="shared" si="3"/>
        <v>F</v>
      </c>
      <c r="C49" t="str">
        <f t="shared" si="4"/>
        <v/>
      </c>
      <c r="D49">
        <f>SUMPRODUCT(($C$2:C48="ART")*($K$2:K48))-SUMPRODUCT(($C$2:C48="FIN OUVRAGE")*($D$2:D48))</f>
        <v>0</v>
      </c>
      <c r="E49" s="59"/>
      <c r="F49" s="57"/>
      <c r="G49" s="58"/>
      <c r="H49" s="57"/>
      <c r="I49" s="56"/>
      <c r="J49" s="55"/>
      <c r="K49" s="54">
        <f t="shared" si="5"/>
        <v>0</v>
      </c>
    </row>
    <row r="50" spans="1:11" ht="15.75" customHeight="1" x14ac:dyDescent="0.25">
      <c r="A50" s="60" t="str">
        <f>B50&amp;COUNTIF($B$2:B50,B50)</f>
        <v>F17</v>
      </c>
      <c r="B50" s="60" t="str">
        <f t="shared" si="3"/>
        <v>F</v>
      </c>
      <c r="C50" t="str">
        <f t="shared" si="4"/>
        <v/>
      </c>
      <c r="D50">
        <f>SUMPRODUCT(($C$2:C49="ART")*($K$2:K49))-SUMPRODUCT(($C$2:C49="FIN OUVRAGE")*($D$2:D49))</f>
        <v>0</v>
      </c>
      <c r="E50" s="59"/>
      <c r="F50" s="57"/>
      <c r="G50" s="58"/>
      <c r="H50" s="57"/>
      <c r="I50" s="56"/>
      <c r="J50" s="55"/>
      <c r="K50" s="54">
        <f t="shared" si="5"/>
        <v>0</v>
      </c>
    </row>
    <row r="51" spans="1:11" ht="15.75" customHeight="1" x14ac:dyDescent="0.25">
      <c r="A51" s="60" t="str">
        <f>B51&amp;COUNTIF($B$2:B51,B51)</f>
        <v>F18</v>
      </c>
      <c r="B51" s="60" t="str">
        <f t="shared" si="3"/>
        <v>F</v>
      </c>
      <c r="C51" t="str">
        <f t="shared" si="4"/>
        <v/>
      </c>
      <c r="D51">
        <f>SUMPRODUCT(($C$2:C50="ART")*($K$2:K50))-SUMPRODUCT(($C$2:C50="FIN OUVRAGE")*($D$2:D50))</f>
        <v>0</v>
      </c>
      <c r="E51" s="59"/>
      <c r="F51" s="57"/>
      <c r="G51" s="58"/>
      <c r="H51" s="57"/>
      <c r="I51" s="56"/>
      <c r="J51" s="55"/>
      <c r="K51" s="54">
        <f t="shared" si="5"/>
        <v>0</v>
      </c>
    </row>
    <row r="52" spans="1:11" ht="15.75" customHeight="1" x14ac:dyDescent="0.25">
      <c r="A52" s="60" t="str">
        <f>B52&amp;COUNTIF($B$2:B52,B52)</f>
        <v>F19</v>
      </c>
      <c r="B52" s="60" t="str">
        <f t="shared" si="3"/>
        <v>F</v>
      </c>
      <c r="C52" t="str">
        <f t="shared" si="4"/>
        <v/>
      </c>
      <c r="D52">
        <f>SUMPRODUCT(($C$2:C51="ART")*($K$2:K51))-SUMPRODUCT(($C$2:C51="FIN OUVRAGE")*($D$2:D51))</f>
        <v>0</v>
      </c>
      <c r="E52" s="59"/>
      <c r="F52" s="57"/>
      <c r="G52" s="58"/>
      <c r="H52" s="57"/>
      <c r="I52" s="56"/>
      <c r="J52" s="55"/>
      <c r="K52" s="54">
        <f t="shared" si="5"/>
        <v>0</v>
      </c>
    </row>
    <row r="53" spans="1:11" ht="15.75" customHeight="1" x14ac:dyDescent="0.25">
      <c r="A53" s="60" t="str">
        <f>B53&amp;COUNTIF($B$2:B53,B53)</f>
        <v>F20</v>
      </c>
      <c r="B53" s="60" t="str">
        <f t="shared" si="3"/>
        <v>F</v>
      </c>
      <c r="C53" t="str">
        <f t="shared" si="4"/>
        <v/>
      </c>
      <c r="D53">
        <f>SUMPRODUCT(($C$2:C52="ART")*($K$2:K52))-SUMPRODUCT(($C$2:C52="FIN OUVRAGE")*($D$2:D52))</f>
        <v>0</v>
      </c>
      <c r="E53" s="59"/>
      <c r="F53" s="57"/>
      <c r="G53" s="58"/>
      <c r="H53" s="57"/>
      <c r="I53" s="56"/>
      <c r="J53" s="55"/>
      <c r="K53" s="54">
        <f t="shared" si="5"/>
        <v>0</v>
      </c>
    </row>
    <row r="54" spans="1:11" ht="15.75" customHeight="1" x14ac:dyDescent="0.25">
      <c r="A54" s="60" t="str">
        <f>B54&amp;COUNTIF($B$2:B54,B54)</f>
        <v>F21</v>
      </c>
      <c r="B54" s="60" t="str">
        <f t="shared" si="3"/>
        <v>F</v>
      </c>
      <c r="C54" t="str">
        <f t="shared" si="4"/>
        <v/>
      </c>
      <c r="D54">
        <f>SUMPRODUCT(($C$2:C53="ART")*($K$2:K53))-SUMPRODUCT(($C$2:C53="FIN OUVRAGE")*($D$2:D53))</f>
        <v>0</v>
      </c>
      <c r="E54" s="59"/>
      <c r="F54" s="57"/>
      <c r="G54" s="58"/>
      <c r="H54" s="57"/>
      <c r="I54" s="56"/>
      <c r="J54" s="55"/>
      <c r="K54" s="54">
        <f t="shared" si="5"/>
        <v>0</v>
      </c>
    </row>
    <row r="55" spans="1:11" ht="15.75" customHeight="1" x14ac:dyDescent="0.25">
      <c r="A55" s="60" t="str">
        <f>B55&amp;COUNTIF($B$2:B55,B55)</f>
        <v>F22</v>
      </c>
      <c r="B55" s="60" t="str">
        <f t="shared" si="3"/>
        <v>F</v>
      </c>
      <c r="C55" t="str">
        <f t="shared" si="4"/>
        <v/>
      </c>
      <c r="D55">
        <f>SUMPRODUCT(($C$2:C54="ART")*($K$2:K54))-SUMPRODUCT(($C$2:C54="FIN OUVRAGE")*($D$2:D54))</f>
        <v>0</v>
      </c>
      <c r="E55" s="59"/>
      <c r="F55" s="57"/>
      <c r="G55" s="58"/>
      <c r="H55" s="57"/>
      <c r="I55" s="56"/>
      <c r="J55" s="55"/>
      <c r="K55" s="54">
        <f t="shared" si="5"/>
        <v>0</v>
      </c>
    </row>
    <row r="56" spans="1:11" ht="15.75" customHeight="1" x14ac:dyDescent="0.25">
      <c r="A56" s="60" t="str">
        <f>B56&amp;COUNTIF($B$2:B56,B56)</f>
        <v>F23</v>
      </c>
      <c r="B56" s="60" t="str">
        <f t="shared" si="3"/>
        <v>F</v>
      </c>
      <c r="C56" t="str">
        <f t="shared" si="4"/>
        <v/>
      </c>
      <c r="D56">
        <f>SUMPRODUCT(($C$2:C55="ART")*($K$2:K55))-SUMPRODUCT(($C$2:C55="FIN OUVRAGE")*($D$2:D55))</f>
        <v>0</v>
      </c>
      <c r="E56" s="59"/>
      <c r="F56" s="57"/>
      <c r="G56" s="58"/>
      <c r="H56" s="57"/>
      <c r="I56" s="56"/>
      <c r="J56" s="55"/>
      <c r="K56" s="54">
        <f t="shared" si="5"/>
        <v>0</v>
      </c>
    </row>
    <row r="57" spans="1:11" ht="15.75" customHeight="1" x14ac:dyDescent="0.25">
      <c r="A57" s="60" t="str">
        <f>B57&amp;COUNTIF($B$2:B57,B57)</f>
        <v>F24</v>
      </c>
      <c r="B57" s="60" t="str">
        <f t="shared" si="3"/>
        <v>F</v>
      </c>
      <c r="C57" t="str">
        <f t="shared" si="4"/>
        <v/>
      </c>
      <c r="D57">
        <f>SUMPRODUCT(($C$2:C56="ART")*($K$2:K56))-SUMPRODUCT(($C$2:C56="FIN OUVRAGE")*($D$2:D56))</f>
        <v>0</v>
      </c>
      <c r="E57" s="59"/>
      <c r="F57" s="57"/>
      <c r="G57" s="58"/>
      <c r="H57" s="57"/>
      <c r="I57" s="56"/>
      <c r="J57" s="55"/>
      <c r="K57" s="54">
        <f t="shared" si="5"/>
        <v>0</v>
      </c>
    </row>
    <row r="58" spans="1:11" ht="15.75" customHeight="1" x14ac:dyDescent="0.25">
      <c r="A58" s="60" t="str">
        <f>B58&amp;COUNTIF($B$2:B58,B58)</f>
        <v>F25</v>
      </c>
      <c r="B58" s="60" t="str">
        <f t="shared" ref="B58:B89" si="6">IF(OR(F58=":",F58=".",F58="&gt;",F58="&lt;"),"V","F")</f>
        <v>F</v>
      </c>
      <c r="C58" t="str">
        <f t="shared" si="4"/>
        <v/>
      </c>
      <c r="D58">
        <f>SUMPRODUCT(($C$2:C57="ART")*($K$2:K57))-SUMPRODUCT(($C$2:C57="FIN OUVRAGE")*($D$2:D57))</f>
        <v>0</v>
      </c>
      <c r="E58" s="59"/>
      <c r="F58" s="57"/>
      <c r="G58" s="58"/>
      <c r="H58" s="57"/>
      <c r="I58" s="56"/>
      <c r="J58" s="55"/>
      <c r="K58" s="54">
        <f t="shared" si="5"/>
        <v>0</v>
      </c>
    </row>
    <row r="59" spans="1:11" ht="15.75" customHeight="1" x14ac:dyDescent="0.25">
      <c r="A59" s="60" t="str">
        <f>B59&amp;COUNTIF($B$2:B59,B59)</f>
        <v>F26</v>
      </c>
      <c r="B59" s="60" t="str">
        <f t="shared" si="6"/>
        <v>F</v>
      </c>
      <c r="C59" t="str">
        <f t="shared" si="4"/>
        <v/>
      </c>
      <c r="D59">
        <f>SUMPRODUCT(($C$2:C58="ART")*($K$2:K58))-SUMPRODUCT(($C$2:C58="FIN OUVRAGE")*($D$2:D58))</f>
        <v>0</v>
      </c>
      <c r="E59" s="59"/>
      <c r="F59" s="57"/>
      <c r="G59" s="58"/>
      <c r="H59" s="57"/>
      <c r="I59" s="56"/>
      <c r="J59" s="55"/>
      <c r="K59" s="54">
        <f t="shared" si="5"/>
        <v>0</v>
      </c>
    </row>
    <row r="60" spans="1:11" ht="15.75" customHeight="1" x14ac:dyDescent="0.25">
      <c r="A60" s="60" t="str">
        <f>B60&amp;COUNTIF($B$2:B60,B60)</f>
        <v>F27</v>
      </c>
      <c r="B60" s="60" t="str">
        <f t="shared" si="6"/>
        <v>F</v>
      </c>
      <c r="C60" t="str">
        <f t="shared" si="4"/>
        <v/>
      </c>
      <c r="D60">
        <f>SUMPRODUCT(($C$2:C59="ART")*($K$2:K59))-SUMPRODUCT(($C$2:C59="FIN OUVRAGE")*($D$2:D59))</f>
        <v>0</v>
      </c>
      <c r="E60" s="59"/>
      <c r="F60" s="57"/>
      <c r="G60" s="58"/>
      <c r="H60" s="57"/>
      <c r="I60" s="56"/>
      <c r="J60" s="55"/>
      <c r="K60" s="54">
        <f t="shared" si="5"/>
        <v>0</v>
      </c>
    </row>
    <row r="61" spans="1:11" ht="15.75" customHeight="1" x14ac:dyDescent="0.25">
      <c r="A61" s="60" t="str">
        <f>B61&amp;COUNTIF($B$2:B61,B61)</f>
        <v>F28</v>
      </c>
      <c r="B61" s="60" t="str">
        <f t="shared" si="6"/>
        <v>F</v>
      </c>
      <c r="C61" t="str">
        <f t="shared" si="4"/>
        <v/>
      </c>
      <c r="D61">
        <f>SUMPRODUCT(($C$2:C60="ART")*($K$2:K60))-SUMPRODUCT(($C$2:C60="FIN OUVRAGE")*($D$2:D60))</f>
        <v>0</v>
      </c>
      <c r="E61" s="59"/>
      <c r="F61" s="57"/>
      <c r="G61" s="58"/>
      <c r="H61" s="57"/>
      <c r="I61" s="56"/>
      <c r="J61" s="55"/>
      <c r="K61" s="54">
        <f t="shared" si="5"/>
        <v>0</v>
      </c>
    </row>
    <row r="62" spans="1:11" ht="15.75" customHeight="1" x14ac:dyDescent="0.25">
      <c r="A62" s="60" t="str">
        <f>B62&amp;COUNTIF($B$2:B62,B62)</f>
        <v>F29</v>
      </c>
      <c r="B62" s="60" t="str">
        <f t="shared" si="6"/>
        <v>F</v>
      </c>
      <c r="C62" t="str">
        <f t="shared" si="4"/>
        <v/>
      </c>
      <c r="D62">
        <f>SUMPRODUCT(($C$2:C61="ART")*($K$2:K61))-SUMPRODUCT(($C$2:C61="FIN OUVRAGE")*($D$2:D61))</f>
        <v>0</v>
      </c>
      <c r="E62" s="59"/>
      <c r="F62" s="57"/>
      <c r="G62" s="58"/>
      <c r="H62" s="57"/>
      <c r="I62" s="56"/>
      <c r="J62" s="55"/>
      <c r="K62" s="54">
        <f t="shared" si="5"/>
        <v>0</v>
      </c>
    </row>
    <row r="63" spans="1:11" ht="15.75" customHeight="1" x14ac:dyDescent="0.25">
      <c r="A63" s="60" t="str">
        <f>B63&amp;COUNTIF($B$2:B63,B63)</f>
        <v>F30</v>
      </c>
      <c r="B63" s="60" t="str">
        <f t="shared" si="6"/>
        <v>F</v>
      </c>
      <c r="C63" t="str">
        <f t="shared" si="4"/>
        <v/>
      </c>
      <c r="D63">
        <f>SUMPRODUCT(($C$2:C62="ART")*($K$2:K62))-SUMPRODUCT(($C$2:C62="FIN OUVRAGE")*($D$2:D62))</f>
        <v>0</v>
      </c>
      <c r="E63" s="59"/>
      <c r="F63" s="57"/>
      <c r="G63" s="58"/>
      <c r="H63" s="57"/>
      <c r="I63" s="56"/>
      <c r="J63" s="55"/>
      <c r="K63" s="54">
        <f t="shared" si="5"/>
        <v>0</v>
      </c>
    </row>
    <row r="64" spans="1:11" ht="15.75" customHeight="1" x14ac:dyDescent="0.25">
      <c r="A64" s="60" t="str">
        <f>B64&amp;COUNTIF($B$2:B64,B64)</f>
        <v>F31</v>
      </c>
      <c r="B64" s="60" t="str">
        <f t="shared" si="6"/>
        <v>F</v>
      </c>
      <c r="C64" t="str">
        <f t="shared" si="4"/>
        <v/>
      </c>
      <c r="D64">
        <f>SUMPRODUCT(($C$2:C63="ART")*($K$2:K63))-SUMPRODUCT(($C$2:C63="FIN OUVRAGE")*($D$2:D63))</f>
        <v>0</v>
      </c>
      <c r="E64" s="59"/>
      <c r="F64" s="57"/>
      <c r="G64" s="58"/>
      <c r="H64" s="57"/>
      <c r="I64" s="56"/>
      <c r="J64" s="55"/>
      <c r="K64" s="54">
        <f t="shared" si="5"/>
        <v>0</v>
      </c>
    </row>
    <row r="65" spans="1:11" ht="15.75" customHeight="1" x14ac:dyDescent="0.25">
      <c r="A65" s="60" t="str">
        <f>B65&amp;COUNTIF($B$2:B65,B65)</f>
        <v>F32</v>
      </c>
      <c r="B65" s="60" t="str">
        <f t="shared" si="6"/>
        <v>F</v>
      </c>
      <c r="C65" t="str">
        <f t="shared" si="4"/>
        <v/>
      </c>
      <c r="D65">
        <f>SUMPRODUCT(($C$2:C64="ART")*($K$2:K64))-SUMPRODUCT(($C$2:C64="FIN OUVRAGE")*($D$2:D64))</f>
        <v>0</v>
      </c>
      <c r="E65" s="59"/>
      <c r="F65" s="57"/>
      <c r="G65" s="58"/>
      <c r="H65" s="57"/>
      <c r="I65" s="56"/>
      <c r="J65" s="55"/>
      <c r="K65" s="54">
        <f t="shared" si="5"/>
        <v>0</v>
      </c>
    </row>
    <row r="66" spans="1:11" ht="15.75" customHeight="1" x14ac:dyDescent="0.25">
      <c r="A66" s="60" t="str">
        <f>B66&amp;COUNTIF($B$2:B66,B66)</f>
        <v>F33</v>
      </c>
      <c r="B66" s="60" t="str">
        <f t="shared" si="6"/>
        <v>F</v>
      </c>
      <c r="C66" t="str">
        <f t="shared" ref="C66:C97" si="7">IF(OR(F66="&gt;"),"OUVRAGE",IF(OR(F66="&lt;"),"FIN OUVRAGE",IF(OR(F66="-",F66=","),"ART","")))</f>
        <v/>
      </c>
      <c r="D66">
        <f>SUMPRODUCT(($C$2:C65="ART")*($K$2:K65))-SUMPRODUCT(($C$2:C65="FIN OUVRAGE")*($D$2:D65))</f>
        <v>0</v>
      </c>
      <c r="E66" s="59"/>
      <c r="F66" s="57"/>
      <c r="G66" s="58"/>
      <c r="H66" s="57"/>
      <c r="I66" s="56"/>
      <c r="J66" s="55"/>
      <c r="K66" s="54">
        <f t="shared" si="5"/>
        <v>0</v>
      </c>
    </row>
    <row r="67" spans="1:11" ht="15.75" customHeight="1" x14ac:dyDescent="0.25">
      <c r="A67" s="60" t="str">
        <f>B67&amp;COUNTIF($B$2:B67,B67)</f>
        <v>F34</v>
      </c>
      <c r="B67" s="60" t="str">
        <f t="shared" si="6"/>
        <v>F</v>
      </c>
      <c r="C67" t="str">
        <f t="shared" si="7"/>
        <v/>
      </c>
      <c r="D67">
        <f>SUMPRODUCT(($C$2:C66="ART")*($K$2:K66))-SUMPRODUCT(($C$2:C66="FIN OUVRAGE")*($D$2:D66))</f>
        <v>0</v>
      </c>
      <c r="E67" s="59"/>
      <c r="F67" s="57"/>
      <c r="G67" s="58"/>
      <c r="H67" s="57"/>
      <c r="I67" s="56"/>
      <c r="J67" s="55"/>
      <c r="K67" s="54">
        <f t="shared" ref="K67:K98" si="8">IF(C67="FIN OUVRAGE",D67,H67*J67)</f>
        <v>0</v>
      </c>
    </row>
    <row r="68" spans="1:11" ht="15.75" customHeight="1" x14ac:dyDescent="0.25">
      <c r="A68" s="60" t="str">
        <f>B68&amp;COUNTIF($B$2:B68,B68)</f>
        <v>F35</v>
      </c>
      <c r="B68" s="60" t="str">
        <f t="shared" si="6"/>
        <v>F</v>
      </c>
      <c r="C68" t="str">
        <f t="shared" si="7"/>
        <v/>
      </c>
      <c r="D68">
        <f>SUMPRODUCT(($C$2:C67="ART")*($K$2:K67))-SUMPRODUCT(($C$2:C67="FIN OUVRAGE")*($D$2:D67))</f>
        <v>0</v>
      </c>
      <c r="E68" s="59"/>
      <c r="F68" s="57"/>
      <c r="G68" s="58"/>
      <c r="H68" s="57"/>
      <c r="I68" s="56"/>
      <c r="J68" s="55"/>
      <c r="K68" s="54">
        <f t="shared" si="8"/>
        <v>0</v>
      </c>
    </row>
    <row r="69" spans="1:11" ht="15.75" customHeight="1" x14ac:dyDescent="0.25">
      <c r="A69" s="60" t="str">
        <f>B69&amp;COUNTIF($B$2:B69,B69)</f>
        <v>F36</v>
      </c>
      <c r="B69" s="60" t="str">
        <f t="shared" si="6"/>
        <v>F</v>
      </c>
      <c r="C69" t="str">
        <f t="shared" si="7"/>
        <v/>
      </c>
      <c r="D69">
        <f>SUMPRODUCT(($C$2:C68="ART")*($K$2:K68))-SUMPRODUCT(($C$2:C68="FIN OUVRAGE")*($D$2:D68))</f>
        <v>0</v>
      </c>
      <c r="E69" s="59"/>
      <c r="F69" s="57"/>
      <c r="G69" s="58"/>
      <c r="H69" s="57"/>
      <c r="I69" s="56"/>
      <c r="J69" s="55"/>
      <c r="K69" s="54">
        <f t="shared" si="8"/>
        <v>0</v>
      </c>
    </row>
    <row r="70" spans="1:11" ht="15.75" customHeight="1" x14ac:dyDescent="0.25">
      <c r="A70" s="60" t="str">
        <f>B70&amp;COUNTIF($B$2:B70,B70)</f>
        <v>F37</v>
      </c>
      <c r="B70" s="60" t="str">
        <f t="shared" si="6"/>
        <v>F</v>
      </c>
      <c r="C70" t="str">
        <f t="shared" si="7"/>
        <v/>
      </c>
      <c r="D70">
        <f>SUMPRODUCT(($C$2:C69="ART")*($K$2:K69))-SUMPRODUCT(($C$2:C69="FIN OUVRAGE")*($D$2:D69))</f>
        <v>0</v>
      </c>
      <c r="E70" s="59"/>
      <c r="F70" s="57"/>
      <c r="G70" s="58"/>
      <c r="H70" s="57"/>
      <c r="I70" s="56"/>
      <c r="J70" s="55"/>
      <c r="K70" s="54">
        <f t="shared" si="8"/>
        <v>0</v>
      </c>
    </row>
    <row r="71" spans="1:11" ht="15.75" customHeight="1" x14ac:dyDescent="0.25">
      <c r="A71" s="60" t="str">
        <f>B71&amp;COUNTIF($B$2:B71,B71)</f>
        <v>F38</v>
      </c>
      <c r="B71" s="60" t="str">
        <f t="shared" si="6"/>
        <v>F</v>
      </c>
      <c r="C71" t="str">
        <f t="shared" si="7"/>
        <v/>
      </c>
      <c r="D71">
        <f>SUMPRODUCT(($C$2:C70="ART")*($K$2:K70))-SUMPRODUCT(($C$2:C70="FIN OUVRAGE")*($D$2:D70))</f>
        <v>0</v>
      </c>
      <c r="E71" s="59"/>
      <c r="F71" s="57"/>
      <c r="G71" s="58"/>
      <c r="H71" s="57"/>
      <c r="I71" s="56"/>
      <c r="J71" s="55"/>
      <c r="K71" s="54">
        <f t="shared" si="8"/>
        <v>0</v>
      </c>
    </row>
    <row r="72" spans="1:11" ht="15.75" customHeight="1" x14ac:dyDescent="0.25">
      <c r="A72" s="60" t="str">
        <f>B72&amp;COUNTIF($B$2:B72,B72)</f>
        <v>F39</v>
      </c>
      <c r="B72" s="60" t="str">
        <f t="shared" si="6"/>
        <v>F</v>
      </c>
      <c r="C72" t="str">
        <f t="shared" si="7"/>
        <v/>
      </c>
      <c r="D72">
        <f>SUMPRODUCT(($C$2:C71="ART")*($K$2:K71))-SUMPRODUCT(($C$2:C71="FIN OUVRAGE")*($D$2:D71))</f>
        <v>0</v>
      </c>
      <c r="E72" s="59"/>
      <c r="F72" s="57"/>
      <c r="G72" s="58"/>
      <c r="H72" s="57"/>
      <c r="I72" s="56"/>
      <c r="J72" s="55"/>
      <c r="K72" s="54">
        <f t="shared" si="8"/>
        <v>0</v>
      </c>
    </row>
    <row r="73" spans="1:11" ht="15.75" customHeight="1" x14ac:dyDescent="0.25">
      <c r="A73" s="60" t="str">
        <f>B73&amp;COUNTIF($B$2:B73,B73)</f>
        <v>F40</v>
      </c>
      <c r="B73" s="60" t="str">
        <f t="shared" si="6"/>
        <v>F</v>
      </c>
      <c r="C73" t="str">
        <f t="shared" si="7"/>
        <v/>
      </c>
      <c r="D73">
        <f>SUMPRODUCT(($C$2:C72="ART")*($K$2:K72))-SUMPRODUCT(($C$2:C72="FIN OUVRAGE")*($D$2:D72))</f>
        <v>0</v>
      </c>
      <c r="E73" s="59"/>
      <c r="F73" s="57"/>
      <c r="G73" s="58"/>
      <c r="H73" s="57"/>
      <c r="I73" s="56"/>
      <c r="J73" s="55"/>
      <c r="K73" s="54">
        <f t="shared" si="8"/>
        <v>0</v>
      </c>
    </row>
    <row r="74" spans="1:11" ht="15.75" customHeight="1" x14ac:dyDescent="0.25">
      <c r="A74" s="60" t="str">
        <f>B74&amp;COUNTIF($B$2:B74,B74)</f>
        <v>F41</v>
      </c>
      <c r="B74" s="60" t="str">
        <f t="shared" si="6"/>
        <v>F</v>
      </c>
      <c r="C74" t="str">
        <f t="shared" si="7"/>
        <v/>
      </c>
      <c r="D74">
        <f>SUMPRODUCT(($C$2:C73="ART")*($K$2:K73))-SUMPRODUCT(($C$2:C73="FIN OUVRAGE")*($D$2:D73))</f>
        <v>0</v>
      </c>
      <c r="E74" s="59"/>
      <c r="F74" s="57"/>
      <c r="G74" s="58"/>
      <c r="H74" s="57"/>
      <c r="I74" s="56"/>
      <c r="J74" s="55"/>
      <c r="K74" s="54">
        <f t="shared" si="8"/>
        <v>0</v>
      </c>
    </row>
    <row r="75" spans="1:11" ht="15.75" customHeight="1" x14ac:dyDescent="0.25">
      <c r="A75" s="60" t="str">
        <f>B75&amp;COUNTIF($B$2:B75,B75)</f>
        <v>F42</v>
      </c>
      <c r="B75" s="60" t="str">
        <f t="shared" si="6"/>
        <v>F</v>
      </c>
      <c r="C75" t="str">
        <f t="shared" si="7"/>
        <v/>
      </c>
      <c r="D75">
        <f>SUMPRODUCT(($C$2:C74="ART")*($K$2:K74))-SUMPRODUCT(($C$2:C74="FIN OUVRAGE")*($D$2:D74))</f>
        <v>0</v>
      </c>
      <c r="E75" s="59"/>
      <c r="F75" s="57"/>
      <c r="G75" s="58"/>
      <c r="H75" s="57"/>
      <c r="I75" s="56"/>
      <c r="J75" s="55"/>
      <c r="K75" s="54">
        <f t="shared" si="8"/>
        <v>0</v>
      </c>
    </row>
    <row r="76" spans="1:11" ht="15.75" customHeight="1" x14ac:dyDescent="0.25">
      <c r="A76" s="60" t="str">
        <f>B76&amp;COUNTIF($B$2:B76,B76)</f>
        <v>F43</v>
      </c>
      <c r="B76" s="60" t="str">
        <f t="shared" si="6"/>
        <v>F</v>
      </c>
      <c r="C76" t="str">
        <f t="shared" si="7"/>
        <v/>
      </c>
      <c r="D76">
        <f>SUMPRODUCT(($C$2:C75="ART")*($K$2:K75))-SUMPRODUCT(($C$2:C75="FIN OUVRAGE")*($D$2:D75))</f>
        <v>0</v>
      </c>
      <c r="E76" s="59"/>
      <c r="F76" s="57"/>
      <c r="G76" s="58"/>
      <c r="H76" s="57"/>
      <c r="I76" s="56"/>
      <c r="J76" s="55"/>
      <c r="K76" s="54">
        <f t="shared" si="8"/>
        <v>0</v>
      </c>
    </row>
    <row r="77" spans="1:11" ht="15.75" customHeight="1" x14ac:dyDescent="0.25">
      <c r="A77" s="60" t="str">
        <f>B77&amp;COUNTIF($B$2:B77,B77)</f>
        <v>F44</v>
      </c>
      <c r="B77" s="60" t="str">
        <f t="shared" si="6"/>
        <v>F</v>
      </c>
      <c r="C77" t="str">
        <f t="shared" si="7"/>
        <v/>
      </c>
      <c r="D77">
        <f>SUMPRODUCT(($C$2:C76="ART")*($K$2:K76))-SUMPRODUCT(($C$2:C76="FIN OUVRAGE")*($D$2:D76))</f>
        <v>0</v>
      </c>
      <c r="E77" s="59"/>
      <c r="F77" s="57"/>
      <c r="G77" s="58"/>
      <c r="H77" s="57"/>
      <c r="I77" s="56"/>
      <c r="J77" s="55"/>
      <c r="K77" s="54">
        <f t="shared" si="8"/>
        <v>0</v>
      </c>
    </row>
    <row r="78" spans="1:11" ht="15.75" customHeight="1" x14ac:dyDescent="0.25">
      <c r="A78" s="60" t="str">
        <f>B78&amp;COUNTIF($B$2:B78,B78)</f>
        <v>F45</v>
      </c>
      <c r="B78" s="60" t="str">
        <f t="shared" si="6"/>
        <v>F</v>
      </c>
      <c r="C78" t="str">
        <f t="shared" si="7"/>
        <v/>
      </c>
      <c r="D78">
        <f>SUMPRODUCT(($C$2:C77="ART")*($K$2:K77))-SUMPRODUCT(($C$2:C77="FIN OUVRAGE")*($D$2:D77))</f>
        <v>0</v>
      </c>
      <c r="E78" s="59"/>
      <c r="F78" s="57"/>
      <c r="G78" s="58"/>
      <c r="H78" s="57"/>
      <c r="I78" s="56"/>
      <c r="J78" s="55"/>
      <c r="K78" s="54">
        <f t="shared" si="8"/>
        <v>0</v>
      </c>
    </row>
    <row r="79" spans="1:11" ht="15.75" customHeight="1" x14ac:dyDescent="0.25">
      <c r="A79" s="60" t="str">
        <f>B79&amp;COUNTIF($B$2:B79,B79)</f>
        <v>F46</v>
      </c>
      <c r="B79" s="60" t="str">
        <f t="shared" si="6"/>
        <v>F</v>
      </c>
      <c r="C79" t="str">
        <f t="shared" si="7"/>
        <v/>
      </c>
      <c r="D79">
        <f>SUMPRODUCT(($C$2:C78="ART")*($K$2:K78))-SUMPRODUCT(($C$2:C78="FIN OUVRAGE")*($D$2:D78))</f>
        <v>0</v>
      </c>
      <c r="E79" s="59"/>
      <c r="F79" s="57"/>
      <c r="G79" s="58"/>
      <c r="H79" s="57"/>
      <c r="I79" s="56"/>
      <c r="J79" s="55"/>
      <c r="K79" s="54">
        <f t="shared" si="8"/>
        <v>0</v>
      </c>
    </row>
    <row r="80" spans="1:11" ht="15.75" customHeight="1" x14ac:dyDescent="0.25">
      <c r="A80" s="60" t="str">
        <f>B80&amp;COUNTIF($B$2:B80,B80)</f>
        <v>F47</v>
      </c>
      <c r="B80" s="60" t="str">
        <f t="shared" si="6"/>
        <v>F</v>
      </c>
      <c r="C80" t="str">
        <f t="shared" si="7"/>
        <v/>
      </c>
      <c r="D80">
        <f>SUMPRODUCT(($C$2:C79="ART")*($K$2:K79))-SUMPRODUCT(($C$2:C79="FIN OUVRAGE")*($D$2:D79))</f>
        <v>0</v>
      </c>
      <c r="E80" s="59"/>
      <c r="F80" s="57"/>
      <c r="G80" s="58"/>
      <c r="H80" s="57"/>
      <c r="I80" s="56"/>
      <c r="J80" s="55"/>
      <c r="K80" s="54">
        <f t="shared" si="8"/>
        <v>0</v>
      </c>
    </row>
    <row r="81" spans="1:11" ht="15.75" customHeight="1" x14ac:dyDescent="0.25">
      <c r="A81" s="60" t="str">
        <f>B81&amp;COUNTIF($B$2:B81,B81)</f>
        <v>F48</v>
      </c>
      <c r="B81" s="60" t="str">
        <f t="shared" si="6"/>
        <v>F</v>
      </c>
      <c r="C81" t="str">
        <f t="shared" si="7"/>
        <v/>
      </c>
      <c r="D81">
        <f>SUMPRODUCT(($C$2:C80="ART")*($K$2:K80))-SUMPRODUCT(($C$2:C80="FIN OUVRAGE")*($D$2:D80))</f>
        <v>0</v>
      </c>
      <c r="E81" s="59"/>
      <c r="F81" s="57"/>
      <c r="G81" s="58"/>
      <c r="H81" s="57"/>
      <c r="I81" s="56"/>
      <c r="J81" s="55"/>
      <c r="K81" s="54">
        <f t="shared" si="8"/>
        <v>0</v>
      </c>
    </row>
    <row r="82" spans="1:11" ht="15.75" customHeight="1" x14ac:dyDescent="0.25">
      <c r="A82" s="60" t="str">
        <f>B82&amp;COUNTIF($B$2:B82,B82)</f>
        <v>F49</v>
      </c>
      <c r="B82" s="60" t="str">
        <f t="shared" si="6"/>
        <v>F</v>
      </c>
      <c r="C82" t="str">
        <f t="shared" si="7"/>
        <v/>
      </c>
      <c r="D82">
        <f>SUMPRODUCT(($C$2:C81="ART")*($K$2:K81))-SUMPRODUCT(($C$2:C81="FIN OUVRAGE")*($D$2:D81))</f>
        <v>0</v>
      </c>
      <c r="E82" s="59"/>
      <c r="F82" s="57"/>
      <c r="G82" s="58"/>
      <c r="H82" s="57"/>
      <c r="I82" s="56"/>
      <c r="J82" s="55"/>
      <c r="K82" s="54">
        <f t="shared" si="8"/>
        <v>0</v>
      </c>
    </row>
    <row r="83" spans="1:11" ht="15.75" customHeight="1" x14ac:dyDescent="0.25">
      <c r="A83" s="60" t="str">
        <f>B83&amp;COUNTIF($B$2:B83,B83)</f>
        <v>F50</v>
      </c>
      <c r="B83" s="60" t="str">
        <f t="shared" si="6"/>
        <v>F</v>
      </c>
      <c r="C83" t="str">
        <f t="shared" si="7"/>
        <v/>
      </c>
      <c r="D83">
        <f>SUMPRODUCT(($C$2:C82="ART")*($K$2:K82))-SUMPRODUCT(($C$2:C82="FIN OUVRAGE")*($D$2:D82))</f>
        <v>0</v>
      </c>
      <c r="E83" s="59"/>
      <c r="F83" s="57"/>
      <c r="G83" s="58"/>
      <c r="H83" s="57"/>
      <c r="I83" s="56"/>
      <c r="J83" s="55"/>
      <c r="K83" s="54">
        <f t="shared" si="8"/>
        <v>0</v>
      </c>
    </row>
    <row r="84" spans="1:11" ht="15.75" customHeight="1" x14ac:dyDescent="0.25">
      <c r="A84" s="60" t="str">
        <f>B84&amp;COUNTIF($B$2:B84,B84)</f>
        <v>F51</v>
      </c>
      <c r="B84" s="60" t="str">
        <f t="shared" si="6"/>
        <v>F</v>
      </c>
      <c r="C84" t="str">
        <f t="shared" si="7"/>
        <v/>
      </c>
      <c r="D84">
        <f>SUMPRODUCT(($C$2:C83="ART")*($K$2:K83))-SUMPRODUCT(($C$2:C83="FIN OUVRAGE")*($D$2:D83))</f>
        <v>0</v>
      </c>
      <c r="E84" s="59"/>
      <c r="F84" s="57"/>
      <c r="G84" s="58"/>
      <c r="H84" s="57"/>
      <c r="I84" s="56"/>
      <c r="J84" s="55"/>
      <c r="K84" s="54">
        <f t="shared" si="8"/>
        <v>0</v>
      </c>
    </row>
    <row r="85" spans="1:11" ht="15.75" customHeight="1" x14ac:dyDescent="0.25">
      <c r="A85" s="60" t="str">
        <f>B85&amp;COUNTIF($B$2:B85,B85)</f>
        <v>F52</v>
      </c>
      <c r="B85" s="60" t="str">
        <f t="shared" si="6"/>
        <v>F</v>
      </c>
      <c r="C85" t="str">
        <f t="shared" si="7"/>
        <v/>
      </c>
      <c r="D85">
        <f>SUMPRODUCT(($C$2:C84="ART")*($K$2:K84))-SUMPRODUCT(($C$2:C84="FIN OUVRAGE")*($D$2:D84))</f>
        <v>0</v>
      </c>
      <c r="E85" s="59"/>
      <c r="F85" s="57"/>
      <c r="G85" s="58"/>
      <c r="H85" s="57"/>
      <c r="I85" s="56"/>
      <c r="J85" s="55"/>
      <c r="K85" s="54">
        <f t="shared" si="8"/>
        <v>0</v>
      </c>
    </row>
    <row r="86" spans="1:11" ht="15.75" customHeight="1" x14ac:dyDescent="0.25">
      <c r="A86" s="60" t="str">
        <f>B86&amp;COUNTIF($B$2:B86,B86)</f>
        <v>F53</v>
      </c>
      <c r="B86" s="60" t="str">
        <f t="shared" si="6"/>
        <v>F</v>
      </c>
      <c r="C86" t="str">
        <f t="shared" si="7"/>
        <v/>
      </c>
      <c r="D86">
        <f>SUMPRODUCT(($C$2:C85="ART")*($K$2:K85))-SUMPRODUCT(($C$2:C85="FIN OUVRAGE")*($D$2:D85))</f>
        <v>0</v>
      </c>
      <c r="E86" s="59"/>
      <c r="F86" s="57"/>
      <c r="G86" s="58"/>
      <c r="H86" s="57"/>
      <c r="I86" s="56"/>
      <c r="J86" s="55"/>
      <c r="K86" s="54">
        <f t="shared" si="8"/>
        <v>0</v>
      </c>
    </row>
    <row r="87" spans="1:11" ht="15.75" customHeight="1" x14ac:dyDescent="0.25">
      <c r="A87" s="60" t="str">
        <f>B87&amp;COUNTIF($B$2:B87,B87)</f>
        <v>F54</v>
      </c>
      <c r="B87" s="60" t="str">
        <f t="shared" si="6"/>
        <v>F</v>
      </c>
      <c r="C87" t="str">
        <f t="shared" si="7"/>
        <v/>
      </c>
      <c r="D87">
        <f>SUMPRODUCT(($C$2:C86="ART")*($K$2:K86))-SUMPRODUCT(($C$2:C86="FIN OUVRAGE")*($D$2:D86))</f>
        <v>0</v>
      </c>
      <c r="E87" s="59"/>
      <c r="F87" s="57"/>
      <c r="G87" s="58"/>
      <c r="H87" s="57"/>
      <c r="I87" s="56"/>
      <c r="J87" s="55"/>
      <c r="K87" s="54">
        <f t="shared" si="8"/>
        <v>0</v>
      </c>
    </row>
    <row r="88" spans="1:11" ht="15.75" customHeight="1" x14ac:dyDescent="0.25">
      <c r="A88" s="60" t="str">
        <f>B88&amp;COUNTIF($B$2:B88,B88)</f>
        <v>F55</v>
      </c>
      <c r="B88" s="60" t="str">
        <f t="shared" si="6"/>
        <v>F</v>
      </c>
      <c r="C88" t="str">
        <f t="shared" si="7"/>
        <v/>
      </c>
      <c r="D88">
        <f>SUMPRODUCT(($C$2:C87="ART")*($K$2:K87))-SUMPRODUCT(($C$2:C87="FIN OUVRAGE")*($D$2:D87))</f>
        <v>0</v>
      </c>
      <c r="E88" s="59"/>
      <c r="F88" s="57"/>
      <c r="G88" s="58"/>
      <c r="H88" s="57"/>
      <c r="I88" s="56"/>
      <c r="J88" s="55"/>
      <c r="K88" s="54">
        <f t="shared" si="8"/>
        <v>0</v>
      </c>
    </row>
    <row r="89" spans="1:11" ht="15.75" customHeight="1" x14ac:dyDescent="0.25">
      <c r="A89" s="60" t="str">
        <f>B89&amp;COUNTIF($B$2:B89,B89)</f>
        <v>F56</v>
      </c>
      <c r="B89" s="60" t="str">
        <f t="shared" si="6"/>
        <v>F</v>
      </c>
      <c r="C89" t="str">
        <f t="shared" si="7"/>
        <v/>
      </c>
      <c r="D89">
        <f>SUMPRODUCT(($C$2:C88="ART")*($K$2:K88))-SUMPRODUCT(($C$2:C88="FIN OUVRAGE")*($D$2:D88))</f>
        <v>0</v>
      </c>
      <c r="E89" s="59"/>
      <c r="F89" s="57"/>
      <c r="G89" s="58"/>
      <c r="H89" s="57"/>
      <c r="I89" s="56"/>
      <c r="J89" s="55"/>
      <c r="K89" s="54">
        <f t="shared" si="8"/>
        <v>0</v>
      </c>
    </row>
    <row r="90" spans="1:11" ht="15.75" customHeight="1" x14ac:dyDescent="0.25">
      <c r="A90" s="60" t="str">
        <f>B90&amp;COUNTIF($B$2:B90,B90)</f>
        <v>F57</v>
      </c>
      <c r="B90" s="60" t="str">
        <f t="shared" ref="B90:B121" si="9">IF(OR(F90=":",F90=".",F90="&gt;",F90="&lt;"),"V","F")</f>
        <v>F</v>
      </c>
      <c r="C90" t="str">
        <f t="shared" si="7"/>
        <v/>
      </c>
      <c r="D90">
        <f>SUMPRODUCT(($C$2:C89="ART")*($K$2:K89))-SUMPRODUCT(($C$2:C89="FIN OUVRAGE")*($D$2:D89))</f>
        <v>0</v>
      </c>
      <c r="E90" s="59"/>
      <c r="F90" s="57"/>
      <c r="G90" s="58"/>
      <c r="H90" s="57"/>
      <c r="I90" s="56"/>
      <c r="J90" s="55"/>
      <c r="K90" s="54">
        <f t="shared" si="8"/>
        <v>0</v>
      </c>
    </row>
    <row r="91" spans="1:11" ht="15.75" customHeight="1" x14ac:dyDescent="0.25">
      <c r="A91" s="60" t="str">
        <f>B91&amp;COUNTIF($B$2:B91,B91)</f>
        <v>F58</v>
      </c>
      <c r="B91" s="60" t="str">
        <f t="shared" si="9"/>
        <v>F</v>
      </c>
      <c r="C91" t="str">
        <f t="shared" si="7"/>
        <v/>
      </c>
      <c r="D91">
        <f>SUMPRODUCT(($C$2:C90="ART")*($K$2:K90))-SUMPRODUCT(($C$2:C90="FIN OUVRAGE")*($D$2:D90))</f>
        <v>0</v>
      </c>
      <c r="E91" s="59"/>
      <c r="F91" s="57"/>
      <c r="G91" s="58"/>
      <c r="H91" s="57"/>
      <c r="I91" s="56"/>
      <c r="J91" s="55"/>
      <c r="K91" s="54">
        <f t="shared" si="8"/>
        <v>0</v>
      </c>
    </row>
    <row r="92" spans="1:11" ht="15.75" customHeight="1" x14ac:dyDescent="0.25">
      <c r="A92" s="60" t="str">
        <f>B92&amp;COUNTIF($B$2:B92,B92)</f>
        <v>F59</v>
      </c>
      <c r="B92" s="60" t="str">
        <f t="shared" si="9"/>
        <v>F</v>
      </c>
      <c r="C92" t="str">
        <f t="shared" si="7"/>
        <v/>
      </c>
      <c r="D92">
        <f>SUMPRODUCT(($C$2:C91="ART")*($K$2:K91))-SUMPRODUCT(($C$2:C91="FIN OUVRAGE")*($D$2:D91))</f>
        <v>0</v>
      </c>
      <c r="E92" s="59"/>
      <c r="F92" s="57"/>
      <c r="G92" s="58"/>
      <c r="H92" s="57"/>
      <c r="I92" s="56"/>
      <c r="J92" s="55"/>
      <c r="K92" s="54">
        <f t="shared" si="8"/>
        <v>0</v>
      </c>
    </row>
    <row r="93" spans="1:11" ht="15.75" customHeight="1" x14ac:dyDescent="0.25">
      <c r="A93" s="60" t="str">
        <f>B93&amp;COUNTIF($B$2:B93,B93)</f>
        <v>F60</v>
      </c>
      <c r="B93" s="60" t="str">
        <f t="shared" si="9"/>
        <v>F</v>
      </c>
      <c r="C93" t="str">
        <f t="shared" si="7"/>
        <v/>
      </c>
      <c r="D93">
        <f>SUMPRODUCT(($C$2:C92="ART")*($K$2:K92))-SUMPRODUCT(($C$2:C92="FIN OUVRAGE")*($D$2:D92))</f>
        <v>0</v>
      </c>
      <c r="E93" s="59"/>
      <c r="F93" s="57"/>
      <c r="G93" s="58"/>
      <c r="H93" s="57"/>
      <c r="I93" s="56"/>
      <c r="J93" s="55"/>
      <c r="K93" s="54">
        <f t="shared" si="8"/>
        <v>0</v>
      </c>
    </row>
    <row r="94" spans="1:11" ht="15.75" customHeight="1" x14ac:dyDescent="0.25">
      <c r="A94" s="60" t="str">
        <f>B94&amp;COUNTIF($B$2:B94,B94)</f>
        <v>F61</v>
      </c>
      <c r="B94" s="60" t="str">
        <f t="shared" si="9"/>
        <v>F</v>
      </c>
      <c r="C94" t="str">
        <f t="shared" si="7"/>
        <v/>
      </c>
      <c r="D94">
        <f>SUMPRODUCT(($C$2:C93="ART")*($K$2:K93))-SUMPRODUCT(($C$2:C93="FIN OUVRAGE")*($D$2:D93))</f>
        <v>0</v>
      </c>
      <c r="E94" s="59"/>
      <c r="F94" s="57"/>
      <c r="G94" s="58"/>
      <c r="H94" s="57"/>
      <c r="I94" s="56"/>
      <c r="J94" s="55"/>
      <c r="K94" s="54">
        <f t="shared" si="8"/>
        <v>0</v>
      </c>
    </row>
    <row r="95" spans="1:11" ht="15.75" customHeight="1" x14ac:dyDescent="0.25">
      <c r="A95" s="60" t="str">
        <f>B95&amp;COUNTIF($B$2:B95,B95)</f>
        <v>F62</v>
      </c>
      <c r="B95" s="60" t="str">
        <f t="shared" si="9"/>
        <v>F</v>
      </c>
      <c r="C95" t="str">
        <f t="shared" si="7"/>
        <v/>
      </c>
      <c r="D95">
        <f>SUMPRODUCT(($C$2:C94="ART")*($K$2:K94))-SUMPRODUCT(($C$2:C94="FIN OUVRAGE")*($D$2:D94))</f>
        <v>0</v>
      </c>
      <c r="E95" s="59"/>
      <c r="F95" s="57"/>
      <c r="G95" s="58"/>
      <c r="H95" s="57"/>
      <c r="I95" s="56"/>
      <c r="J95" s="55"/>
      <c r="K95" s="54">
        <f t="shared" si="8"/>
        <v>0</v>
      </c>
    </row>
    <row r="96" spans="1:11" ht="15.75" customHeight="1" x14ac:dyDescent="0.25">
      <c r="A96" s="60" t="str">
        <f>B96&amp;COUNTIF($B$2:B96,B96)</f>
        <v>F63</v>
      </c>
      <c r="B96" s="60" t="str">
        <f t="shared" si="9"/>
        <v>F</v>
      </c>
      <c r="C96" t="str">
        <f t="shared" si="7"/>
        <v/>
      </c>
      <c r="D96">
        <f>SUMPRODUCT(($C$2:C95="ART")*($K$2:K95))-SUMPRODUCT(($C$2:C95="FIN OUVRAGE")*($D$2:D95))</f>
        <v>0</v>
      </c>
      <c r="E96" s="59"/>
      <c r="F96" s="57"/>
      <c r="G96" s="58"/>
      <c r="H96" s="57"/>
      <c r="I96" s="56"/>
      <c r="J96" s="55"/>
      <c r="K96" s="54">
        <f t="shared" si="8"/>
        <v>0</v>
      </c>
    </row>
    <row r="97" spans="1:11" ht="15.75" customHeight="1" x14ac:dyDescent="0.25">
      <c r="A97" s="60" t="str">
        <f>B97&amp;COUNTIF($B$2:B97,B97)</f>
        <v>F64</v>
      </c>
      <c r="B97" s="60" t="str">
        <f t="shared" si="9"/>
        <v>F</v>
      </c>
      <c r="C97" t="str">
        <f t="shared" si="7"/>
        <v/>
      </c>
      <c r="D97">
        <f>SUMPRODUCT(($C$2:C96="ART")*($K$2:K96))-SUMPRODUCT(($C$2:C96="FIN OUVRAGE")*($D$2:D96))</f>
        <v>0</v>
      </c>
      <c r="E97" s="59"/>
      <c r="F97" s="57"/>
      <c r="G97" s="58"/>
      <c r="H97" s="57"/>
      <c r="I97" s="56"/>
      <c r="J97" s="55"/>
      <c r="K97" s="54">
        <f t="shared" si="8"/>
        <v>0</v>
      </c>
    </row>
    <row r="98" spans="1:11" ht="15.75" customHeight="1" x14ac:dyDescent="0.25">
      <c r="A98" s="60" t="str">
        <f>B98&amp;COUNTIF($B$2:B98,B98)</f>
        <v>F65</v>
      </c>
      <c r="B98" s="60" t="str">
        <f t="shared" si="9"/>
        <v>F</v>
      </c>
      <c r="C98" t="str">
        <f t="shared" ref="C98:C129" si="10">IF(OR(F98="&gt;"),"OUVRAGE",IF(OR(F98="&lt;"),"FIN OUVRAGE",IF(OR(F98="-",F98=","),"ART","")))</f>
        <v/>
      </c>
      <c r="D98">
        <f>SUMPRODUCT(($C$2:C97="ART")*($K$2:K97))-SUMPRODUCT(($C$2:C97="FIN OUVRAGE")*($D$2:D97))</f>
        <v>0</v>
      </c>
      <c r="E98" s="59"/>
      <c r="F98" s="57"/>
      <c r="G98" s="58"/>
      <c r="H98" s="57"/>
      <c r="I98" s="56"/>
      <c r="J98" s="55"/>
      <c r="K98" s="54">
        <f t="shared" si="8"/>
        <v>0</v>
      </c>
    </row>
    <row r="99" spans="1:11" ht="15.75" customHeight="1" x14ac:dyDescent="0.25">
      <c r="A99" s="60" t="str">
        <f>B99&amp;COUNTIF($B$2:B99,B99)</f>
        <v>F66</v>
      </c>
      <c r="B99" s="60" t="str">
        <f t="shared" si="9"/>
        <v>F</v>
      </c>
      <c r="C99" t="str">
        <f t="shared" si="10"/>
        <v/>
      </c>
      <c r="D99">
        <f>SUMPRODUCT(($C$2:C98="ART")*($K$2:K98))-SUMPRODUCT(($C$2:C98="FIN OUVRAGE")*($D$2:D98))</f>
        <v>0</v>
      </c>
      <c r="E99" s="59"/>
      <c r="F99" s="57"/>
      <c r="G99" s="58"/>
      <c r="H99" s="57"/>
      <c r="I99" s="56"/>
      <c r="J99" s="55"/>
      <c r="K99" s="54">
        <f t="shared" ref="K99:K130" si="11">IF(C99="FIN OUVRAGE",D99,H99*J99)</f>
        <v>0</v>
      </c>
    </row>
    <row r="100" spans="1:11" ht="15.75" customHeight="1" x14ac:dyDescent="0.25">
      <c r="A100" s="60" t="str">
        <f>B100&amp;COUNTIF($B$2:B100,B100)</f>
        <v>F67</v>
      </c>
      <c r="B100" s="60" t="str">
        <f t="shared" si="9"/>
        <v>F</v>
      </c>
      <c r="C100" t="str">
        <f t="shared" si="10"/>
        <v/>
      </c>
      <c r="D100">
        <f>SUMPRODUCT(($C$2:C99="ART")*($K$2:K99))-SUMPRODUCT(($C$2:C99="FIN OUVRAGE")*($D$2:D99))</f>
        <v>0</v>
      </c>
      <c r="E100" s="59"/>
      <c r="F100" s="57"/>
      <c r="G100" s="58"/>
      <c r="H100" s="57"/>
      <c r="I100" s="56"/>
      <c r="J100" s="55"/>
      <c r="K100" s="54">
        <f t="shared" si="11"/>
        <v>0</v>
      </c>
    </row>
    <row r="101" spans="1:11" ht="15.75" customHeight="1" x14ac:dyDescent="0.25">
      <c r="A101" s="60" t="str">
        <f>B101&amp;COUNTIF($B$2:B101,B101)</f>
        <v>F68</v>
      </c>
      <c r="B101" s="60" t="str">
        <f t="shared" si="9"/>
        <v>F</v>
      </c>
      <c r="C101" t="str">
        <f t="shared" si="10"/>
        <v/>
      </c>
      <c r="D101">
        <f>SUMPRODUCT(($C$2:C100="ART")*($K$2:K100))-SUMPRODUCT(($C$2:C100="FIN OUVRAGE")*($D$2:D100))</f>
        <v>0</v>
      </c>
      <c r="E101" s="59"/>
      <c r="F101" s="57"/>
      <c r="G101" s="58"/>
      <c r="H101" s="57"/>
      <c r="I101" s="56"/>
      <c r="J101" s="55"/>
      <c r="K101" s="54">
        <f t="shared" si="11"/>
        <v>0</v>
      </c>
    </row>
    <row r="102" spans="1:11" ht="15.75" customHeight="1" x14ac:dyDescent="0.25">
      <c r="A102" s="60" t="str">
        <f>B102&amp;COUNTIF($B$2:B102,B102)</f>
        <v>F69</v>
      </c>
      <c r="B102" s="60" t="str">
        <f t="shared" si="9"/>
        <v>F</v>
      </c>
      <c r="C102" t="str">
        <f t="shared" si="10"/>
        <v/>
      </c>
      <c r="D102">
        <f>SUMPRODUCT(($C$2:C101="ART")*($K$2:K101))-SUMPRODUCT(($C$2:C101="FIN OUVRAGE")*($D$2:D101))</f>
        <v>0</v>
      </c>
      <c r="E102" s="59"/>
      <c r="F102" s="57"/>
      <c r="G102" s="58"/>
      <c r="H102" s="57"/>
      <c r="I102" s="56"/>
      <c r="J102" s="55"/>
      <c r="K102" s="54">
        <f t="shared" si="11"/>
        <v>0</v>
      </c>
    </row>
    <row r="103" spans="1:11" ht="15.75" customHeight="1" x14ac:dyDescent="0.25">
      <c r="A103" s="60" t="str">
        <f>B103&amp;COUNTIF($B$2:B103,B103)</f>
        <v>F70</v>
      </c>
      <c r="B103" s="60" t="str">
        <f t="shared" si="9"/>
        <v>F</v>
      </c>
      <c r="C103" t="str">
        <f t="shared" si="10"/>
        <v/>
      </c>
      <c r="D103">
        <f>SUMPRODUCT(($C$2:C102="ART")*($K$2:K102))-SUMPRODUCT(($C$2:C102="FIN OUVRAGE")*($D$2:D102))</f>
        <v>0</v>
      </c>
      <c r="E103" s="59"/>
      <c r="F103" s="57"/>
      <c r="G103" s="58"/>
      <c r="H103" s="57"/>
      <c r="I103" s="56"/>
      <c r="J103" s="55"/>
      <c r="K103" s="54">
        <f t="shared" si="11"/>
        <v>0</v>
      </c>
    </row>
    <row r="104" spans="1:11" ht="15.75" customHeight="1" x14ac:dyDescent="0.25">
      <c r="A104" s="60" t="str">
        <f>B104&amp;COUNTIF($B$2:B104,B104)</f>
        <v>F71</v>
      </c>
      <c r="B104" s="60" t="str">
        <f t="shared" si="9"/>
        <v>F</v>
      </c>
      <c r="C104" t="str">
        <f t="shared" si="10"/>
        <v/>
      </c>
      <c r="D104">
        <f>SUMPRODUCT(($C$2:C103="ART")*($K$2:K103))-SUMPRODUCT(($C$2:C103="FIN OUVRAGE")*($D$2:D103))</f>
        <v>0</v>
      </c>
      <c r="E104" s="59"/>
      <c r="F104" s="57"/>
      <c r="G104" s="58"/>
      <c r="H104" s="57"/>
      <c r="I104" s="56"/>
      <c r="J104" s="55"/>
      <c r="K104" s="54">
        <f t="shared" si="11"/>
        <v>0</v>
      </c>
    </row>
    <row r="105" spans="1:11" ht="15.75" customHeight="1" x14ac:dyDescent="0.25">
      <c r="A105" s="60" t="str">
        <f>B105&amp;COUNTIF($B$2:B105,B105)</f>
        <v>F72</v>
      </c>
      <c r="B105" s="60" t="str">
        <f t="shared" si="9"/>
        <v>F</v>
      </c>
      <c r="C105" t="str">
        <f t="shared" si="10"/>
        <v/>
      </c>
      <c r="D105">
        <f>SUMPRODUCT(($C$2:C104="ART")*($K$2:K104))-SUMPRODUCT(($C$2:C104="FIN OUVRAGE")*($D$2:D104))</f>
        <v>0</v>
      </c>
      <c r="E105" s="59"/>
      <c r="F105" s="57"/>
      <c r="G105" s="58"/>
      <c r="H105" s="57"/>
      <c r="I105" s="56"/>
      <c r="J105" s="55"/>
      <c r="K105" s="54">
        <f t="shared" si="11"/>
        <v>0</v>
      </c>
    </row>
    <row r="106" spans="1:11" ht="15.75" customHeight="1" x14ac:dyDescent="0.25">
      <c r="A106" s="60" t="str">
        <f>B106&amp;COUNTIF($B$2:B106,B106)</f>
        <v>F73</v>
      </c>
      <c r="B106" s="60" t="str">
        <f t="shared" si="9"/>
        <v>F</v>
      </c>
      <c r="C106" t="str">
        <f t="shared" si="10"/>
        <v/>
      </c>
      <c r="D106">
        <f>SUMPRODUCT(($C$2:C105="ART")*($K$2:K105))-SUMPRODUCT(($C$2:C105="FIN OUVRAGE")*($D$2:D105))</f>
        <v>0</v>
      </c>
      <c r="E106" s="59"/>
      <c r="F106" s="57"/>
      <c r="G106" s="58"/>
      <c r="H106" s="57"/>
      <c r="I106" s="56"/>
      <c r="J106" s="55"/>
      <c r="K106" s="54">
        <f t="shared" si="11"/>
        <v>0</v>
      </c>
    </row>
    <row r="107" spans="1:11" ht="15.75" customHeight="1" x14ac:dyDescent="0.25">
      <c r="A107" s="60" t="str">
        <f>B107&amp;COUNTIF($B$2:B107,B107)</f>
        <v>F74</v>
      </c>
      <c r="B107" s="60" t="str">
        <f t="shared" si="9"/>
        <v>F</v>
      </c>
      <c r="C107" t="str">
        <f t="shared" si="10"/>
        <v/>
      </c>
      <c r="D107">
        <f>SUMPRODUCT(($C$2:C106="ART")*($K$2:K106))-SUMPRODUCT(($C$2:C106="FIN OUVRAGE")*($D$2:D106))</f>
        <v>0</v>
      </c>
      <c r="E107" s="59"/>
      <c r="F107" s="57"/>
      <c r="G107" s="58"/>
      <c r="H107" s="57"/>
      <c r="I107" s="56"/>
      <c r="J107" s="55"/>
      <c r="K107" s="54">
        <f t="shared" si="11"/>
        <v>0</v>
      </c>
    </row>
    <row r="108" spans="1:11" ht="15.75" customHeight="1" x14ac:dyDescent="0.25">
      <c r="A108" s="60" t="str">
        <f>B108&amp;COUNTIF($B$2:B108,B108)</f>
        <v>F75</v>
      </c>
      <c r="B108" s="60" t="str">
        <f t="shared" si="9"/>
        <v>F</v>
      </c>
      <c r="C108" t="str">
        <f t="shared" si="10"/>
        <v/>
      </c>
      <c r="D108">
        <f>SUMPRODUCT(($C$2:C107="ART")*($K$2:K107))-SUMPRODUCT(($C$2:C107="FIN OUVRAGE")*($D$2:D107))</f>
        <v>0</v>
      </c>
      <c r="E108" s="59"/>
      <c r="F108" s="57"/>
      <c r="G108" s="58"/>
      <c r="H108" s="57"/>
      <c r="I108" s="56"/>
      <c r="J108" s="55"/>
      <c r="K108" s="54">
        <f t="shared" si="11"/>
        <v>0</v>
      </c>
    </row>
    <row r="109" spans="1:11" ht="15.75" customHeight="1" x14ac:dyDescent="0.25">
      <c r="A109" s="60" t="str">
        <f>B109&amp;COUNTIF($B$2:B109,B109)</f>
        <v>F76</v>
      </c>
      <c r="B109" s="60" t="str">
        <f t="shared" si="9"/>
        <v>F</v>
      </c>
      <c r="C109" t="str">
        <f t="shared" si="10"/>
        <v/>
      </c>
      <c r="D109">
        <f>SUMPRODUCT(($C$2:C108="ART")*($K$2:K108))-SUMPRODUCT(($C$2:C108="FIN OUVRAGE")*($D$2:D108))</f>
        <v>0</v>
      </c>
      <c r="E109" s="59"/>
      <c r="F109" s="57"/>
      <c r="G109" s="58"/>
      <c r="H109" s="57"/>
      <c r="I109" s="56"/>
      <c r="J109" s="55"/>
      <c r="K109" s="54">
        <f t="shared" si="11"/>
        <v>0</v>
      </c>
    </row>
    <row r="110" spans="1:11" ht="15.75" customHeight="1" x14ac:dyDescent="0.25">
      <c r="A110" s="60" t="str">
        <f>B110&amp;COUNTIF($B$2:B110,B110)</f>
        <v>F77</v>
      </c>
      <c r="B110" s="60" t="str">
        <f t="shared" si="9"/>
        <v>F</v>
      </c>
      <c r="C110" t="str">
        <f t="shared" si="10"/>
        <v/>
      </c>
      <c r="D110">
        <f>SUMPRODUCT(($C$2:C109="ART")*($K$2:K109))-SUMPRODUCT(($C$2:C109="FIN OUVRAGE")*($D$2:D109))</f>
        <v>0</v>
      </c>
      <c r="E110" s="59"/>
      <c r="F110" s="57"/>
      <c r="G110" s="58"/>
      <c r="H110" s="57"/>
      <c r="I110" s="56"/>
      <c r="J110" s="55"/>
      <c r="K110" s="54">
        <f t="shared" si="11"/>
        <v>0</v>
      </c>
    </row>
    <row r="111" spans="1:11" ht="15.75" customHeight="1" x14ac:dyDescent="0.25">
      <c r="A111" s="60" t="str">
        <f>B111&amp;COUNTIF($B$2:B111,B111)</f>
        <v>F78</v>
      </c>
      <c r="B111" s="60" t="str">
        <f t="shared" si="9"/>
        <v>F</v>
      </c>
      <c r="C111" t="str">
        <f t="shared" si="10"/>
        <v/>
      </c>
      <c r="D111">
        <f>SUMPRODUCT(($C$2:C110="ART")*($K$2:K110))-SUMPRODUCT(($C$2:C110="FIN OUVRAGE")*($D$2:D110))</f>
        <v>0</v>
      </c>
      <c r="E111" s="59"/>
      <c r="F111" s="57"/>
      <c r="G111" s="58"/>
      <c r="H111" s="57"/>
      <c r="I111" s="56"/>
      <c r="J111" s="55"/>
      <c r="K111" s="54">
        <f t="shared" si="11"/>
        <v>0</v>
      </c>
    </row>
    <row r="112" spans="1:11" ht="15.75" customHeight="1" x14ac:dyDescent="0.25">
      <c r="A112" s="60" t="str">
        <f>B112&amp;COUNTIF($B$2:B112,B112)</f>
        <v>F79</v>
      </c>
      <c r="B112" s="60" t="str">
        <f t="shared" si="9"/>
        <v>F</v>
      </c>
      <c r="C112" t="str">
        <f t="shared" si="10"/>
        <v/>
      </c>
      <c r="D112">
        <f>SUMPRODUCT(($C$2:C111="ART")*($K$2:K111))-SUMPRODUCT(($C$2:C111="FIN OUVRAGE")*($D$2:D111))</f>
        <v>0</v>
      </c>
      <c r="E112" s="59"/>
      <c r="F112" s="57"/>
      <c r="G112" s="58"/>
      <c r="H112" s="57"/>
      <c r="I112" s="56"/>
      <c r="J112" s="55"/>
      <c r="K112" s="54">
        <f t="shared" si="11"/>
        <v>0</v>
      </c>
    </row>
    <row r="113" spans="1:11" ht="15.75" customHeight="1" x14ac:dyDescent="0.25">
      <c r="A113" s="60" t="str">
        <f>B113&amp;COUNTIF($B$2:B113,B113)</f>
        <v>F80</v>
      </c>
      <c r="B113" s="60" t="str">
        <f t="shared" si="9"/>
        <v>F</v>
      </c>
      <c r="C113" t="str">
        <f t="shared" si="10"/>
        <v/>
      </c>
      <c r="D113">
        <f>SUMPRODUCT(($C$2:C112="ART")*($K$2:K112))-SUMPRODUCT(($C$2:C112="FIN OUVRAGE")*($D$2:D112))</f>
        <v>0</v>
      </c>
      <c r="E113" s="59"/>
      <c r="F113" s="57"/>
      <c r="G113" s="58"/>
      <c r="H113" s="57"/>
      <c r="I113" s="56"/>
      <c r="J113" s="55"/>
      <c r="K113" s="54">
        <f t="shared" si="11"/>
        <v>0</v>
      </c>
    </row>
    <row r="114" spans="1:11" ht="15.75" customHeight="1" x14ac:dyDescent="0.25">
      <c r="A114" s="60" t="str">
        <f>B114&amp;COUNTIF($B$2:B114,B114)</f>
        <v>F81</v>
      </c>
      <c r="B114" s="60" t="str">
        <f t="shared" si="9"/>
        <v>F</v>
      </c>
      <c r="C114" t="str">
        <f t="shared" si="10"/>
        <v/>
      </c>
      <c r="D114">
        <f>SUMPRODUCT(($C$2:C113="ART")*($K$2:K113))-SUMPRODUCT(($C$2:C113="FIN OUVRAGE")*($D$2:D113))</f>
        <v>0</v>
      </c>
      <c r="E114" s="59"/>
      <c r="F114" s="57"/>
      <c r="G114" s="58"/>
      <c r="H114" s="57"/>
      <c r="I114" s="56"/>
      <c r="J114" s="55"/>
      <c r="K114" s="54">
        <f t="shared" si="11"/>
        <v>0</v>
      </c>
    </row>
    <row r="115" spans="1:11" ht="15.75" customHeight="1" x14ac:dyDescent="0.25">
      <c r="A115" s="60" t="str">
        <f>B115&amp;COUNTIF($B$2:B115,B115)</f>
        <v>F82</v>
      </c>
      <c r="B115" s="60" t="str">
        <f t="shared" si="9"/>
        <v>F</v>
      </c>
      <c r="C115" t="str">
        <f t="shared" si="10"/>
        <v/>
      </c>
      <c r="D115">
        <f>SUMPRODUCT(($C$2:C114="ART")*($K$2:K114))-SUMPRODUCT(($C$2:C114="FIN OUVRAGE")*($D$2:D114))</f>
        <v>0</v>
      </c>
      <c r="E115" s="59"/>
      <c r="F115" s="57"/>
      <c r="G115" s="58"/>
      <c r="H115" s="57"/>
      <c r="I115" s="56"/>
      <c r="J115" s="55"/>
      <c r="K115" s="54">
        <f t="shared" si="11"/>
        <v>0</v>
      </c>
    </row>
    <row r="116" spans="1:11" ht="15.75" customHeight="1" x14ac:dyDescent="0.25">
      <c r="A116" s="60" t="str">
        <f>B116&amp;COUNTIF($B$2:B116,B116)</f>
        <v>F83</v>
      </c>
      <c r="B116" s="60" t="str">
        <f t="shared" si="9"/>
        <v>F</v>
      </c>
      <c r="C116" t="str">
        <f t="shared" si="10"/>
        <v/>
      </c>
      <c r="D116">
        <f>SUMPRODUCT(($C$2:C115="ART")*($K$2:K115))-SUMPRODUCT(($C$2:C115="FIN OUVRAGE")*($D$2:D115))</f>
        <v>0</v>
      </c>
      <c r="E116" s="59"/>
      <c r="F116" s="57"/>
      <c r="G116" s="58"/>
      <c r="H116" s="57"/>
      <c r="I116" s="56"/>
      <c r="J116" s="55"/>
      <c r="K116" s="54">
        <f t="shared" si="11"/>
        <v>0</v>
      </c>
    </row>
    <row r="117" spans="1:11" ht="15.75" customHeight="1" x14ac:dyDescent="0.25">
      <c r="A117" s="60" t="str">
        <f>B117&amp;COUNTIF($B$2:B117,B117)</f>
        <v>F84</v>
      </c>
      <c r="B117" s="60" t="str">
        <f t="shared" si="9"/>
        <v>F</v>
      </c>
      <c r="C117" t="str">
        <f t="shared" si="10"/>
        <v/>
      </c>
      <c r="D117">
        <f>SUMPRODUCT(($C$2:C116="ART")*($K$2:K116))-SUMPRODUCT(($C$2:C116="FIN OUVRAGE")*($D$2:D116))</f>
        <v>0</v>
      </c>
      <c r="E117" s="59"/>
      <c r="F117" s="57"/>
      <c r="G117" s="58"/>
      <c r="H117" s="57"/>
      <c r="I117" s="56"/>
      <c r="J117" s="55"/>
      <c r="K117" s="54">
        <f t="shared" si="11"/>
        <v>0</v>
      </c>
    </row>
    <row r="118" spans="1:11" ht="15.75" customHeight="1" x14ac:dyDescent="0.25">
      <c r="A118" s="60" t="str">
        <f>B118&amp;COUNTIF($B$2:B118,B118)</f>
        <v>F85</v>
      </c>
      <c r="B118" s="60" t="str">
        <f t="shared" si="9"/>
        <v>F</v>
      </c>
      <c r="C118" t="str">
        <f t="shared" si="10"/>
        <v/>
      </c>
      <c r="D118">
        <f>SUMPRODUCT(($C$2:C117="ART")*($K$2:K117))-SUMPRODUCT(($C$2:C117="FIN OUVRAGE")*($D$2:D117))</f>
        <v>0</v>
      </c>
      <c r="E118" s="59"/>
      <c r="F118" s="57"/>
      <c r="G118" s="58"/>
      <c r="H118" s="57"/>
      <c r="I118" s="56"/>
      <c r="J118" s="55"/>
      <c r="K118" s="54">
        <f t="shared" si="11"/>
        <v>0</v>
      </c>
    </row>
    <row r="119" spans="1:11" ht="15.75" customHeight="1" x14ac:dyDescent="0.25">
      <c r="A119" s="60" t="str">
        <f>B119&amp;COUNTIF($B$2:B119,B119)</f>
        <v>F86</v>
      </c>
      <c r="B119" s="60" t="str">
        <f t="shared" si="9"/>
        <v>F</v>
      </c>
      <c r="C119" t="str">
        <f t="shared" si="10"/>
        <v/>
      </c>
      <c r="D119">
        <f>SUMPRODUCT(($C$2:C118="ART")*($K$2:K118))-SUMPRODUCT(($C$2:C118="FIN OUVRAGE")*($D$2:D118))</f>
        <v>0</v>
      </c>
      <c r="E119" s="59"/>
      <c r="F119" s="57"/>
      <c r="G119" s="58"/>
      <c r="H119" s="57"/>
      <c r="I119" s="56"/>
      <c r="J119" s="55"/>
      <c r="K119" s="54">
        <f t="shared" si="11"/>
        <v>0</v>
      </c>
    </row>
    <row r="120" spans="1:11" ht="15.75" customHeight="1" x14ac:dyDescent="0.25">
      <c r="A120" s="60" t="str">
        <f>B120&amp;COUNTIF($B$2:B120,B120)</f>
        <v>F87</v>
      </c>
      <c r="B120" s="60" t="str">
        <f t="shared" si="9"/>
        <v>F</v>
      </c>
      <c r="C120" t="str">
        <f t="shared" si="10"/>
        <v/>
      </c>
      <c r="D120">
        <f>SUMPRODUCT(($C$2:C119="ART")*($K$2:K119))-SUMPRODUCT(($C$2:C119="FIN OUVRAGE")*($D$2:D119))</f>
        <v>0</v>
      </c>
      <c r="E120" s="59"/>
      <c r="F120" s="57"/>
      <c r="G120" s="58"/>
      <c r="H120" s="57"/>
      <c r="I120" s="56"/>
      <c r="J120" s="55"/>
      <c r="K120" s="54">
        <f t="shared" si="11"/>
        <v>0</v>
      </c>
    </row>
    <row r="121" spans="1:11" ht="15.75" customHeight="1" x14ac:dyDescent="0.25">
      <c r="A121" s="60" t="str">
        <f>B121&amp;COUNTIF($B$2:B121,B121)</f>
        <v>F88</v>
      </c>
      <c r="B121" s="60" t="str">
        <f t="shared" si="9"/>
        <v>F</v>
      </c>
      <c r="C121" t="str">
        <f t="shared" si="10"/>
        <v/>
      </c>
      <c r="D121">
        <f>SUMPRODUCT(($C$2:C120="ART")*($K$2:K120))-SUMPRODUCT(($C$2:C120="FIN OUVRAGE")*($D$2:D120))</f>
        <v>0</v>
      </c>
      <c r="E121" s="59"/>
      <c r="F121" s="57"/>
      <c r="G121" s="58"/>
      <c r="H121" s="57"/>
      <c r="I121" s="56"/>
      <c r="J121" s="55"/>
      <c r="K121" s="54">
        <f t="shared" si="11"/>
        <v>0</v>
      </c>
    </row>
    <row r="122" spans="1:11" ht="15.75" customHeight="1" x14ac:dyDescent="0.25">
      <c r="A122" s="60" t="str">
        <f>B122&amp;COUNTIF($B$2:B122,B122)</f>
        <v>F89</v>
      </c>
      <c r="B122" s="60" t="str">
        <f t="shared" ref="B122:B153" si="12">IF(OR(F122=":",F122=".",F122="&gt;",F122="&lt;"),"V","F")</f>
        <v>F</v>
      </c>
      <c r="C122" t="str">
        <f t="shared" si="10"/>
        <v/>
      </c>
      <c r="D122">
        <f>SUMPRODUCT(($C$2:C121="ART")*($K$2:K121))-SUMPRODUCT(($C$2:C121="FIN OUVRAGE")*($D$2:D121))</f>
        <v>0</v>
      </c>
      <c r="E122" s="59"/>
      <c r="F122" s="57"/>
      <c r="G122" s="58"/>
      <c r="H122" s="57"/>
      <c r="I122" s="56"/>
      <c r="J122" s="55"/>
      <c r="K122" s="54">
        <f t="shared" si="11"/>
        <v>0</v>
      </c>
    </row>
    <row r="123" spans="1:11" ht="15.75" customHeight="1" x14ac:dyDescent="0.25">
      <c r="A123" s="60" t="str">
        <f>B123&amp;COUNTIF($B$2:B123,B123)</f>
        <v>F90</v>
      </c>
      <c r="B123" s="60" t="str">
        <f t="shared" si="12"/>
        <v>F</v>
      </c>
      <c r="C123" t="str">
        <f t="shared" si="10"/>
        <v/>
      </c>
      <c r="D123">
        <f>SUMPRODUCT(($C$2:C122="ART")*($K$2:K122))-SUMPRODUCT(($C$2:C122="FIN OUVRAGE")*($D$2:D122))</f>
        <v>0</v>
      </c>
      <c r="E123" s="59"/>
      <c r="F123" s="57"/>
      <c r="G123" s="58"/>
      <c r="H123" s="57"/>
      <c r="I123" s="56"/>
      <c r="J123" s="55"/>
      <c r="K123" s="54">
        <f t="shared" si="11"/>
        <v>0</v>
      </c>
    </row>
    <row r="124" spans="1:11" ht="15.75" customHeight="1" x14ac:dyDescent="0.25">
      <c r="A124" s="60" t="str">
        <f>B124&amp;COUNTIF($B$2:B124,B124)</f>
        <v>F91</v>
      </c>
      <c r="B124" s="60" t="str">
        <f t="shared" si="12"/>
        <v>F</v>
      </c>
      <c r="C124" t="str">
        <f t="shared" si="10"/>
        <v/>
      </c>
      <c r="D124">
        <f>SUMPRODUCT(($C$2:C123="ART")*($K$2:K123))-SUMPRODUCT(($C$2:C123="FIN OUVRAGE")*($D$2:D123))</f>
        <v>0</v>
      </c>
      <c r="E124" s="59"/>
      <c r="F124" s="57"/>
      <c r="G124" s="58"/>
      <c r="H124" s="57"/>
      <c r="I124" s="56"/>
      <c r="J124" s="55"/>
      <c r="K124" s="54">
        <f t="shared" si="11"/>
        <v>0</v>
      </c>
    </row>
    <row r="125" spans="1:11" ht="15.75" customHeight="1" x14ac:dyDescent="0.25">
      <c r="A125" s="60" t="str">
        <f>B125&amp;COUNTIF($B$2:B125,B125)</f>
        <v>F92</v>
      </c>
      <c r="B125" s="60" t="str">
        <f t="shared" si="12"/>
        <v>F</v>
      </c>
      <c r="C125" t="str">
        <f t="shared" si="10"/>
        <v/>
      </c>
      <c r="D125">
        <f>SUMPRODUCT(($C$2:C124="ART")*($K$2:K124))-SUMPRODUCT(($C$2:C124="FIN OUVRAGE")*($D$2:D124))</f>
        <v>0</v>
      </c>
      <c r="E125" s="59"/>
      <c r="F125" s="57"/>
      <c r="G125" s="58"/>
      <c r="H125" s="57"/>
      <c r="I125" s="56"/>
      <c r="J125" s="55"/>
      <c r="K125" s="54">
        <f t="shared" si="11"/>
        <v>0</v>
      </c>
    </row>
    <row r="126" spans="1:11" ht="15.75" customHeight="1" x14ac:dyDescent="0.25">
      <c r="A126" s="60" t="str">
        <f>B126&amp;COUNTIF($B$2:B126,B126)</f>
        <v>F93</v>
      </c>
      <c r="B126" s="60" t="str">
        <f t="shared" si="12"/>
        <v>F</v>
      </c>
      <c r="C126" t="str">
        <f t="shared" si="10"/>
        <v/>
      </c>
      <c r="D126">
        <f>SUMPRODUCT(($C$2:C125="ART")*($K$2:K125))-SUMPRODUCT(($C$2:C125="FIN OUVRAGE")*($D$2:D125))</f>
        <v>0</v>
      </c>
      <c r="E126" s="59"/>
      <c r="F126" s="57"/>
      <c r="G126" s="58"/>
      <c r="H126" s="57"/>
      <c r="I126" s="56"/>
      <c r="J126" s="55"/>
      <c r="K126" s="54">
        <f t="shared" si="11"/>
        <v>0</v>
      </c>
    </row>
    <row r="127" spans="1:11" ht="15.75" customHeight="1" x14ac:dyDescent="0.25">
      <c r="A127" s="60" t="str">
        <f>B127&amp;COUNTIF($B$2:B127,B127)</f>
        <v>F94</v>
      </c>
      <c r="B127" s="60" t="str">
        <f t="shared" si="12"/>
        <v>F</v>
      </c>
      <c r="C127" t="str">
        <f t="shared" si="10"/>
        <v/>
      </c>
      <c r="D127">
        <f>SUMPRODUCT(($C$2:C126="ART")*($K$2:K126))-SUMPRODUCT(($C$2:C126="FIN OUVRAGE")*($D$2:D126))</f>
        <v>0</v>
      </c>
      <c r="E127" s="59"/>
      <c r="F127" s="57"/>
      <c r="G127" s="58"/>
      <c r="H127" s="57"/>
      <c r="I127" s="56"/>
      <c r="J127" s="55"/>
      <c r="K127" s="54">
        <f t="shared" si="11"/>
        <v>0</v>
      </c>
    </row>
    <row r="128" spans="1:11" ht="15.75" customHeight="1" x14ac:dyDescent="0.25">
      <c r="A128" s="60" t="str">
        <f>B128&amp;COUNTIF($B$2:B128,B128)</f>
        <v>F95</v>
      </c>
      <c r="B128" s="60" t="str">
        <f t="shared" si="12"/>
        <v>F</v>
      </c>
      <c r="C128" t="str">
        <f t="shared" si="10"/>
        <v/>
      </c>
      <c r="D128">
        <f>SUMPRODUCT(($C$2:C127="ART")*($K$2:K127))-SUMPRODUCT(($C$2:C127="FIN OUVRAGE")*($D$2:D127))</f>
        <v>0</v>
      </c>
      <c r="E128" s="59"/>
      <c r="F128" s="57"/>
      <c r="G128" s="58"/>
      <c r="H128" s="57"/>
      <c r="I128" s="56"/>
      <c r="J128" s="55"/>
      <c r="K128" s="54">
        <f t="shared" si="11"/>
        <v>0</v>
      </c>
    </row>
    <row r="129" spans="1:11" ht="15.75" customHeight="1" x14ac:dyDescent="0.25">
      <c r="A129" s="60" t="str">
        <f>B129&amp;COUNTIF($B$2:B129,B129)</f>
        <v>F96</v>
      </c>
      <c r="B129" s="60" t="str">
        <f t="shared" si="12"/>
        <v>F</v>
      </c>
      <c r="C129" t="str">
        <f t="shared" si="10"/>
        <v/>
      </c>
      <c r="D129">
        <f>SUMPRODUCT(($C$2:C128="ART")*($K$2:K128))-SUMPRODUCT(($C$2:C128="FIN OUVRAGE")*($D$2:D128))</f>
        <v>0</v>
      </c>
      <c r="E129" s="59"/>
      <c r="F129" s="57"/>
      <c r="G129" s="58"/>
      <c r="H129" s="57"/>
      <c r="I129" s="56"/>
      <c r="J129" s="55"/>
      <c r="K129" s="54">
        <f t="shared" si="11"/>
        <v>0</v>
      </c>
    </row>
    <row r="130" spans="1:11" ht="15.75" customHeight="1" x14ac:dyDescent="0.25">
      <c r="A130" s="60" t="str">
        <f>B130&amp;COUNTIF($B$2:B130,B130)</f>
        <v>F97</v>
      </c>
      <c r="B130" s="60" t="str">
        <f t="shared" si="12"/>
        <v>F</v>
      </c>
      <c r="C130" t="str">
        <f t="shared" ref="C130:C161" si="13">IF(OR(F130="&gt;"),"OUVRAGE",IF(OR(F130="&lt;"),"FIN OUVRAGE",IF(OR(F130="-",F130=","),"ART","")))</f>
        <v/>
      </c>
      <c r="D130">
        <f>SUMPRODUCT(($C$2:C129="ART")*($K$2:K129))-SUMPRODUCT(($C$2:C129="FIN OUVRAGE")*($D$2:D129))</f>
        <v>0</v>
      </c>
      <c r="E130" s="59"/>
      <c r="F130" s="57"/>
      <c r="G130" s="58"/>
      <c r="H130" s="57"/>
      <c r="I130" s="56"/>
      <c r="J130" s="55"/>
      <c r="K130" s="54">
        <f t="shared" si="11"/>
        <v>0</v>
      </c>
    </row>
    <row r="131" spans="1:11" ht="15.75" customHeight="1" x14ac:dyDescent="0.25">
      <c r="A131" s="60" t="str">
        <f>B131&amp;COUNTIF($B$2:B131,B131)</f>
        <v>F98</v>
      </c>
      <c r="B131" s="60" t="str">
        <f t="shared" si="12"/>
        <v>F</v>
      </c>
      <c r="C131" t="str">
        <f t="shared" si="13"/>
        <v/>
      </c>
      <c r="D131">
        <f>SUMPRODUCT(($C$2:C130="ART")*($K$2:K130))-SUMPRODUCT(($C$2:C130="FIN OUVRAGE")*($D$2:D130))</f>
        <v>0</v>
      </c>
      <c r="E131" s="59"/>
      <c r="F131" s="57"/>
      <c r="G131" s="58"/>
      <c r="H131" s="57"/>
      <c r="I131" s="56"/>
      <c r="J131" s="55"/>
      <c r="K131" s="54">
        <f t="shared" ref="K131:K162" si="14">IF(C131="FIN OUVRAGE",D131,H131*J131)</f>
        <v>0</v>
      </c>
    </row>
    <row r="132" spans="1:11" ht="15.75" customHeight="1" x14ac:dyDescent="0.25">
      <c r="A132" s="60" t="str">
        <f>B132&amp;COUNTIF($B$2:B132,B132)</f>
        <v>F99</v>
      </c>
      <c r="B132" s="60" t="str">
        <f t="shared" si="12"/>
        <v>F</v>
      </c>
      <c r="C132" t="str">
        <f t="shared" si="13"/>
        <v/>
      </c>
      <c r="D132">
        <f>SUMPRODUCT(($C$2:C131="ART")*($K$2:K131))-SUMPRODUCT(($C$2:C131="FIN OUVRAGE")*($D$2:D131))</f>
        <v>0</v>
      </c>
      <c r="E132" s="59"/>
      <c r="F132" s="57"/>
      <c r="G132" s="58"/>
      <c r="H132" s="57"/>
      <c r="I132" s="56"/>
      <c r="J132" s="55"/>
      <c r="K132" s="54">
        <f t="shared" si="14"/>
        <v>0</v>
      </c>
    </row>
    <row r="133" spans="1:11" ht="15.75" customHeight="1" x14ac:dyDescent="0.25">
      <c r="A133" s="60" t="str">
        <f>B133&amp;COUNTIF($B$2:B133,B133)</f>
        <v>F100</v>
      </c>
      <c r="B133" s="60" t="str">
        <f t="shared" si="12"/>
        <v>F</v>
      </c>
      <c r="C133" t="str">
        <f t="shared" si="13"/>
        <v/>
      </c>
      <c r="D133">
        <f>SUMPRODUCT(($C$2:C132="ART")*($K$2:K132))-SUMPRODUCT(($C$2:C132="FIN OUVRAGE")*($D$2:D132))</f>
        <v>0</v>
      </c>
      <c r="E133" s="59"/>
      <c r="F133" s="57"/>
      <c r="G133" s="58"/>
      <c r="H133" s="57"/>
      <c r="I133" s="56"/>
      <c r="J133" s="55"/>
      <c r="K133" s="54">
        <f t="shared" si="14"/>
        <v>0</v>
      </c>
    </row>
    <row r="134" spans="1:11" ht="15.75" customHeight="1" x14ac:dyDescent="0.25">
      <c r="A134" s="60" t="str">
        <f>B134&amp;COUNTIF($B$2:B134,B134)</f>
        <v>F101</v>
      </c>
      <c r="B134" s="60" t="str">
        <f t="shared" si="12"/>
        <v>F</v>
      </c>
      <c r="C134" t="str">
        <f t="shared" si="13"/>
        <v/>
      </c>
      <c r="D134">
        <f>SUMPRODUCT(($C$2:C133="ART")*($K$2:K133))-SUMPRODUCT(($C$2:C133="FIN OUVRAGE")*($D$2:D133))</f>
        <v>0</v>
      </c>
      <c r="E134" s="59"/>
      <c r="F134" s="57"/>
      <c r="G134" s="58"/>
      <c r="H134" s="57"/>
      <c r="I134" s="56"/>
      <c r="J134" s="55"/>
      <c r="K134" s="54">
        <f t="shared" si="14"/>
        <v>0</v>
      </c>
    </row>
    <row r="135" spans="1:11" ht="15.75" customHeight="1" x14ac:dyDescent="0.25">
      <c r="A135" s="60" t="str">
        <f>B135&amp;COUNTIF($B$2:B135,B135)</f>
        <v>F102</v>
      </c>
      <c r="B135" s="60" t="str">
        <f t="shared" si="12"/>
        <v>F</v>
      </c>
      <c r="C135" t="str">
        <f t="shared" si="13"/>
        <v/>
      </c>
      <c r="D135">
        <f>SUMPRODUCT(($C$2:C134="ART")*($K$2:K134))-SUMPRODUCT(($C$2:C134="FIN OUVRAGE")*($D$2:D134))</f>
        <v>0</v>
      </c>
      <c r="E135" s="59"/>
      <c r="F135" s="57"/>
      <c r="G135" s="58"/>
      <c r="H135" s="57"/>
      <c r="I135" s="56"/>
      <c r="J135" s="55"/>
      <c r="K135" s="54">
        <f t="shared" si="14"/>
        <v>0</v>
      </c>
    </row>
    <row r="136" spans="1:11" ht="15.75" customHeight="1" x14ac:dyDescent="0.25">
      <c r="A136" s="60" t="str">
        <f>B136&amp;COUNTIF($B$2:B136,B136)</f>
        <v>F103</v>
      </c>
      <c r="B136" s="60" t="str">
        <f t="shared" si="12"/>
        <v>F</v>
      </c>
      <c r="C136" t="str">
        <f t="shared" si="13"/>
        <v/>
      </c>
      <c r="D136">
        <f>SUMPRODUCT(($C$2:C135="ART")*($K$2:K135))-SUMPRODUCT(($C$2:C135="FIN OUVRAGE")*($D$2:D135))</f>
        <v>0</v>
      </c>
      <c r="E136" s="59"/>
      <c r="F136" s="57"/>
      <c r="G136" s="58"/>
      <c r="H136" s="57"/>
      <c r="I136" s="56"/>
      <c r="J136" s="55"/>
      <c r="K136" s="54">
        <f t="shared" si="14"/>
        <v>0</v>
      </c>
    </row>
    <row r="137" spans="1:11" ht="15.75" customHeight="1" x14ac:dyDescent="0.25">
      <c r="A137" s="60" t="str">
        <f>B137&amp;COUNTIF($B$2:B137,B137)</f>
        <v>F104</v>
      </c>
      <c r="B137" s="60" t="str">
        <f t="shared" si="12"/>
        <v>F</v>
      </c>
      <c r="C137" t="str">
        <f t="shared" si="13"/>
        <v/>
      </c>
      <c r="D137">
        <f>SUMPRODUCT(($C$2:C136="ART")*($K$2:K136))-SUMPRODUCT(($C$2:C136="FIN OUVRAGE")*($D$2:D136))</f>
        <v>0</v>
      </c>
      <c r="E137" s="59"/>
      <c r="F137" s="57"/>
      <c r="G137" s="58"/>
      <c r="H137" s="57"/>
      <c r="I137" s="56"/>
      <c r="J137" s="55"/>
      <c r="K137" s="54">
        <f t="shared" si="14"/>
        <v>0</v>
      </c>
    </row>
    <row r="138" spans="1:11" ht="15.75" customHeight="1" x14ac:dyDescent="0.25">
      <c r="A138" s="60" t="str">
        <f>B138&amp;COUNTIF($B$2:B138,B138)</f>
        <v>F105</v>
      </c>
      <c r="B138" s="60" t="str">
        <f t="shared" si="12"/>
        <v>F</v>
      </c>
      <c r="C138" t="str">
        <f t="shared" si="13"/>
        <v/>
      </c>
      <c r="D138">
        <f>SUMPRODUCT(($C$2:C137="ART")*($K$2:K137))-SUMPRODUCT(($C$2:C137="FIN OUVRAGE")*($D$2:D137))</f>
        <v>0</v>
      </c>
      <c r="E138" s="59"/>
      <c r="F138" s="57"/>
      <c r="G138" s="58"/>
      <c r="H138" s="57"/>
      <c r="I138" s="56"/>
      <c r="J138" s="55"/>
      <c r="K138" s="54">
        <f t="shared" si="14"/>
        <v>0</v>
      </c>
    </row>
    <row r="139" spans="1:11" ht="15.75" customHeight="1" x14ac:dyDescent="0.25">
      <c r="A139" s="60" t="str">
        <f>B139&amp;COUNTIF($B$2:B139,B139)</f>
        <v>F106</v>
      </c>
      <c r="B139" s="60" t="str">
        <f t="shared" si="12"/>
        <v>F</v>
      </c>
      <c r="C139" t="str">
        <f t="shared" si="13"/>
        <v/>
      </c>
      <c r="D139">
        <f>SUMPRODUCT(($C$2:C138="ART")*($K$2:K138))-SUMPRODUCT(($C$2:C138="FIN OUVRAGE")*($D$2:D138))</f>
        <v>0</v>
      </c>
      <c r="E139" s="59"/>
      <c r="F139" s="57"/>
      <c r="G139" s="58"/>
      <c r="H139" s="57"/>
      <c r="I139" s="56"/>
      <c r="J139" s="55"/>
      <c r="K139" s="54">
        <f t="shared" si="14"/>
        <v>0</v>
      </c>
    </row>
    <row r="140" spans="1:11" ht="15.75" customHeight="1" x14ac:dyDescent="0.25">
      <c r="A140" s="60" t="str">
        <f>B140&amp;COUNTIF($B$2:B140,B140)</f>
        <v>F107</v>
      </c>
      <c r="B140" s="60" t="str">
        <f t="shared" si="12"/>
        <v>F</v>
      </c>
      <c r="C140" t="str">
        <f t="shared" si="13"/>
        <v/>
      </c>
      <c r="D140">
        <f>SUMPRODUCT(($C$2:C139="ART")*($K$2:K139))-SUMPRODUCT(($C$2:C139="FIN OUVRAGE")*($D$2:D139))</f>
        <v>0</v>
      </c>
      <c r="E140" s="59"/>
      <c r="F140" s="57"/>
      <c r="G140" s="58"/>
      <c r="H140" s="57"/>
      <c r="I140" s="56"/>
      <c r="J140" s="55"/>
      <c r="K140" s="54">
        <f t="shared" si="14"/>
        <v>0</v>
      </c>
    </row>
    <row r="141" spans="1:11" ht="15.75" customHeight="1" x14ac:dyDescent="0.25">
      <c r="A141" s="60" t="str">
        <f>B141&amp;COUNTIF($B$2:B141,B141)</f>
        <v>F108</v>
      </c>
      <c r="B141" s="60" t="str">
        <f t="shared" si="12"/>
        <v>F</v>
      </c>
      <c r="C141" t="str">
        <f t="shared" si="13"/>
        <v/>
      </c>
      <c r="D141">
        <f>SUMPRODUCT(($C$2:C140="ART")*($K$2:K140))-SUMPRODUCT(($C$2:C140="FIN OUVRAGE")*($D$2:D140))</f>
        <v>0</v>
      </c>
      <c r="E141" s="59"/>
      <c r="F141" s="57"/>
      <c r="G141" s="58"/>
      <c r="H141" s="57"/>
      <c r="I141" s="56"/>
      <c r="J141" s="55"/>
      <c r="K141" s="54">
        <f t="shared" si="14"/>
        <v>0</v>
      </c>
    </row>
    <row r="142" spans="1:11" ht="15.75" customHeight="1" x14ac:dyDescent="0.25">
      <c r="A142" s="60" t="str">
        <f>B142&amp;COUNTIF($B$2:B142,B142)</f>
        <v>F109</v>
      </c>
      <c r="B142" s="60" t="str">
        <f t="shared" si="12"/>
        <v>F</v>
      </c>
      <c r="C142" t="str">
        <f t="shared" si="13"/>
        <v/>
      </c>
      <c r="D142">
        <f>SUMPRODUCT(($C$2:C141="ART")*($K$2:K141))-SUMPRODUCT(($C$2:C141="FIN OUVRAGE")*($D$2:D141))</f>
        <v>0</v>
      </c>
      <c r="E142" s="59"/>
      <c r="F142" s="57"/>
      <c r="G142" s="58"/>
      <c r="H142" s="57"/>
      <c r="I142" s="56"/>
      <c r="J142" s="55"/>
      <c r="K142" s="54">
        <f t="shared" si="14"/>
        <v>0</v>
      </c>
    </row>
    <row r="143" spans="1:11" ht="15.75" customHeight="1" x14ac:dyDescent="0.25">
      <c r="A143" s="60" t="str">
        <f>B143&amp;COUNTIF($B$2:B143,B143)</f>
        <v>F110</v>
      </c>
      <c r="B143" s="60" t="str">
        <f t="shared" si="12"/>
        <v>F</v>
      </c>
      <c r="C143" t="str">
        <f t="shared" si="13"/>
        <v/>
      </c>
      <c r="D143">
        <f>SUMPRODUCT(($C$2:C142="ART")*($K$2:K142))-SUMPRODUCT(($C$2:C142="FIN OUVRAGE")*($D$2:D142))</f>
        <v>0</v>
      </c>
      <c r="E143" s="59"/>
      <c r="F143" s="57"/>
      <c r="G143" s="58"/>
      <c r="H143" s="57"/>
      <c r="I143" s="56"/>
      <c r="J143" s="55"/>
      <c r="K143" s="54">
        <f t="shared" si="14"/>
        <v>0</v>
      </c>
    </row>
    <row r="144" spans="1:11" ht="15.75" customHeight="1" x14ac:dyDescent="0.25">
      <c r="A144" s="60" t="str">
        <f>B144&amp;COUNTIF($B$2:B144,B144)</f>
        <v>F111</v>
      </c>
      <c r="B144" s="60" t="str">
        <f t="shared" si="12"/>
        <v>F</v>
      </c>
      <c r="C144" t="str">
        <f t="shared" si="13"/>
        <v/>
      </c>
      <c r="D144">
        <f>SUMPRODUCT(($C$2:C143="ART")*($K$2:K143))-SUMPRODUCT(($C$2:C143="FIN OUVRAGE")*($D$2:D143))</f>
        <v>0</v>
      </c>
      <c r="E144" s="59"/>
      <c r="F144" s="57"/>
      <c r="G144" s="58"/>
      <c r="H144" s="57"/>
      <c r="I144" s="56"/>
      <c r="J144" s="55"/>
      <c r="K144" s="54">
        <f t="shared" si="14"/>
        <v>0</v>
      </c>
    </row>
    <row r="145" spans="1:11" ht="15.75" customHeight="1" x14ac:dyDescent="0.25">
      <c r="A145" s="60" t="str">
        <f>B145&amp;COUNTIF($B$2:B145,B145)</f>
        <v>F112</v>
      </c>
      <c r="B145" s="60" t="str">
        <f t="shared" si="12"/>
        <v>F</v>
      </c>
      <c r="C145" t="str">
        <f t="shared" si="13"/>
        <v/>
      </c>
      <c r="D145">
        <f>SUMPRODUCT(($C$2:C144="ART")*($K$2:K144))-SUMPRODUCT(($C$2:C144="FIN OUVRAGE")*($D$2:D144))</f>
        <v>0</v>
      </c>
      <c r="E145" s="59"/>
      <c r="F145" s="57"/>
      <c r="G145" s="58"/>
      <c r="H145" s="57"/>
      <c r="I145" s="56"/>
      <c r="J145" s="55"/>
      <c r="K145" s="54">
        <f t="shared" si="14"/>
        <v>0</v>
      </c>
    </row>
    <row r="146" spans="1:11" ht="15.75" customHeight="1" x14ac:dyDescent="0.25">
      <c r="A146" s="60" t="str">
        <f>B146&amp;COUNTIF($B$2:B146,B146)</f>
        <v>F113</v>
      </c>
      <c r="B146" s="60" t="str">
        <f t="shared" si="12"/>
        <v>F</v>
      </c>
      <c r="C146" t="str">
        <f t="shared" si="13"/>
        <v/>
      </c>
      <c r="D146">
        <f>SUMPRODUCT(($C$2:C145="ART")*($K$2:K145))-SUMPRODUCT(($C$2:C145="FIN OUVRAGE")*($D$2:D145))</f>
        <v>0</v>
      </c>
      <c r="E146" s="59"/>
      <c r="F146" s="57"/>
      <c r="G146" s="58"/>
      <c r="H146" s="57"/>
      <c r="I146" s="56"/>
      <c r="J146" s="55"/>
      <c r="K146" s="54">
        <f t="shared" si="14"/>
        <v>0</v>
      </c>
    </row>
    <row r="147" spans="1:11" ht="15.75" customHeight="1" x14ac:dyDescent="0.25">
      <c r="A147" s="60" t="str">
        <f>B147&amp;COUNTIF($B$2:B147,B147)</f>
        <v>F114</v>
      </c>
      <c r="B147" s="60" t="str">
        <f t="shared" si="12"/>
        <v>F</v>
      </c>
      <c r="C147" t="str">
        <f t="shared" si="13"/>
        <v/>
      </c>
      <c r="D147">
        <f>SUMPRODUCT(($C$2:C146="ART")*($K$2:K146))-SUMPRODUCT(($C$2:C146="FIN OUVRAGE")*($D$2:D146))</f>
        <v>0</v>
      </c>
      <c r="E147" s="59"/>
      <c r="F147" s="57"/>
      <c r="G147" s="58"/>
      <c r="H147" s="57"/>
      <c r="I147" s="56"/>
      <c r="J147" s="55"/>
      <c r="K147" s="54">
        <f t="shared" si="14"/>
        <v>0</v>
      </c>
    </row>
    <row r="148" spans="1:11" ht="15.75" customHeight="1" x14ac:dyDescent="0.25">
      <c r="A148" s="60" t="str">
        <f>B148&amp;COUNTIF($B$2:B148,B148)</f>
        <v>F115</v>
      </c>
      <c r="B148" s="60" t="str">
        <f t="shared" si="12"/>
        <v>F</v>
      </c>
      <c r="C148" t="str">
        <f t="shared" si="13"/>
        <v/>
      </c>
      <c r="D148">
        <f>SUMPRODUCT(($C$2:C147="ART")*($K$2:K147))-SUMPRODUCT(($C$2:C147="FIN OUVRAGE")*($D$2:D147))</f>
        <v>0</v>
      </c>
      <c r="E148" s="59"/>
      <c r="F148" s="57"/>
      <c r="G148" s="58"/>
      <c r="H148" s="57"/>
      <c r="I148" s="56"/>
      <c r="J148" s="55"/>
      <c r="K148" s="54">
        <f t="shared" si="14"/>
        <v>0</v>
      </c>
    </row>
    <row r="149" spans="1:11" ht="15.75" customHeight="1" x14ac:dyDescent="0.25">
      <c r="A149" s="60" t="str">
        <f>B149&amp;COUNTIF($B$2:B149,B149)</f>
        <v>F116</v>
      </c>
      <c r="B149" s="60" t="str">
        <f t="shared" si="12"/>
        <v>F</v>
      </c>
      <c r="C149" t="str">
        <f t="shared" si="13"/>
        <v/>
      </c>
      <c r="D149">
        <f>SUMPRODUCT(($C$2:C148="ART")*($K$2:K148))-SUMPRODUCT(($C$2:C148="FIN OUVRAGE")*($D$2:D148))</f>
        <v>0</v>
      </c>
      <c r="E149" s="59"/>
      <c r="F149" s="57"/>
      <c r="G149" s="58"/>
      <c r="H149" s="57"/>
      <c r="I149" s="56"/>
      <c r="J149" s="55"/>
      <c r="K149" s="54">
        <f t="shared" si="14"/>
        <v>0</v>
      </c>
    </row>
    <row r="150" spans="1:11" ht="15.75" customHeight="1" x14ac:dyDescent="0.25">
      <c r="A150" s="60" t="str">
        <f>B150&amp;COUNTIF($B$2:B150,B150)</f>
        <v>F117</v>
      </c>
      <c r="B150" s="60" t="str">
        <f t="shared" si="12"/>
        <v>F</v>
      </c>
      <c r="C150" t="str">
        <f t="shared" si="13"/>
        <v/>
      </c>
      <c r="D150">
        <f>SUMPRODUCT(($C$2:C149="ART")*($K$2:K149))-SUMPRODUCT(($C$2:C149="FIN OUVRAGE")*($D$2:D149))</f>
        <v>0</v>
      </c>
      <c r="E150" s="59"/>
      <c r="F150" s="57"/>
      <c r="G150" s="58"/>
      <c r="H150" s="57"/>
      <c r="I150" s="56"/>
      <c r="J150" s="55"/>
      <c r="K150" s="54">
        <f t="shared" si="14"/>
        <v>0</v>
      </c>
    </row>
    <row r="151" spans="1:11" ht="15.75" customHeight="1" x14ac:dyDescent="0.25">
      <c r="A151" s="60" t="str">
        <f>B151&amp;COUNTIF($B$2:B151,B151)</f>
        <v>F118</v>
      </c>
      <c r="B151" s="60" t="str">
        <f t="shared" si="12"/>
        <v>F</v>
      </c>
      <c r="C151" t="str">
        <f t="shared" si="13"/>
        <v/>
      </c>
      <c r="D151">
        <f>SUMPRODUCT(($C$2:C150="ART")*($K$2:K150))-SUMPRODUCT(($C$2:C150="FIN OUVRAGE")*($D$2:D150))</f>
        <v>0</v>
      </c>
      <c r="E151" s="59"/>
      <c r="F151" s="57"/>
      <c r="G151" s="58"/>
      <c r="H151" s="57"/>
      <c r="I151" s="56"/>
      <c r="J151" s="55"/>
      <c r="K151" s="54">
        <f t="shared" si="14"/>
        <v>0</v>
      </c>
    </row>
    <row r="152" spans="1:11" ht="15.75" customHeight="1" x14ac:dyDescent="0.25">
      <c r="A152" s="60" t="str">
        <f>B152&amp;COUNTIF($B$2:B152,B152)</f>
        <v>F119</v>
      </c>
      <c r="B152" s="60" t="str">
        <f t="shared" si="12"/>
        <v>F</v>
      </c>
      <c r="C152" t="str">
        <f t="shared" si="13"/>
        <v/>
      </c>
      <c r="D152">
        <f>SUMPRODUCT(($C$2:C151="ART")*($K$2:K151))-SUMPRODUCT(($C$2:C151="FIN OUVRAGE")*($D$2:D151))</f>
        <v>0</v>
      </c>
      <c r="E152" s="59"/>
      <c r="F152" s="57"/>
      <c r="G152" s="58"/>
      <c r="H152" s="57"/>
      <c r="I152" s="56"/>
      <c r="J152" s="55"/>
      <c r="K152" s="54">
        <f t="shared" si="14"/>
        <v>0</v>
      </c>
    </row>
    <row r="153" spans="1:11" ht="15.75" customHeight="1" x14ac:dyDescent="0.25">
      <c r="A153" s="60" t="str">
        <f>B153&amp;COUNTIF($B$2:B153,B153)</f>
        <v>F120</v>
      </c>
      <c r="B153" s="60" t="str">
        <f t="shared" si="12"/>
        <v>F</v>
      </c>
      <c r="C153" t="str">
        <f t="shared" si="13"/>
        <v/>
      </c>
      <c r="D153">
        <f>SUMPRODUCT(($C$2:C152="ART")*($K$2:K152))-SUMPRODUCT(($C$2:C152="FIN OUVRAGE")*($D$2:D152))</f>
        <v>0</v>
      </c>
      <c r="E153" s="59"/>
      <c r="F153" s="57"/>
      <c r="G153" s="58"/>
      <c r="H153" s="57"/>
      <c r="I153" s="56"/>
      <c r="J153" s="55"/>
      <c r="K153" s="54">
        <f t="shared" si="14"/>
        <v>0</v>
      </c>
    </row>
    <row r="154" spans="1:11" ht="15.75" customHeight="1" x14ac:dyDescent="0.25">
      <c r="A154" s="60" t="str">
        <f>B154&amp;COUNTIF($B$2:B154,B154)</f>
        <v>F121</v>
      </c>
      <c r="B154" s="60" t="str">
        <f t="shared" ref="B154:B185" si="15">IF(OR(F154=":",F154=".",F154="&gt;",F154="&lt;"),"V","F")</f>
        <v>F</v>
      </c>
      <c r="C154" t="str">
        <f t="shared" si="13"/>
        <v/>
      </c>
      <c r="D154">
        <f>SUMPRODUCT(($C$2:C153="ART")*($K$2:K153))-SUMPRODUCT(($C$2:C153="FIN OUVRAGE")*($D$2:D153))</f>
        <v>0</v>
      </c>
      <c r="E154" s="59"/>
      <c r="F154" s="57"/>
      <c r="G154" s="58"/>
      <c r="H154" s="57"/>
      <c r="I154" s="56"/>
      <c r="J154" s="55"/>
      <c r="K154" s="54">
        <f t="shared" si="14"/>
        <v>0</v>
      </c>
    </row>
    <row r="155" spans="1:11" ht="15.75" customHeight="1" x14ac:dyDescent="0.25">
      <c r="A155" s="60" t="str">
        <f>B155&amp;COUNTIF($B$2:B155,B155)</f>
        <v>F122</v>
      </c>
      <c r="B155" s="60" t="str">
        <f t="shared" si="15"/>
        <v>F</v>
      </c>
      <c r="C155" t="str">
        <f t="shared" si="13"/>
        <v/>
      </c>
      <c r="D155">
        <f>SUMPRODUCT(($C$2:C154="ART")*($K$2:K154))-SUMPRODUCT(($C$2:C154="FIN OUVRAGE")*($D$2:D154))</f>
        <v>0</v>
      </c>
      <c r="E155" s="59"/>
      <c r="F155" s="57"/>
      <c r="G155" s="58"/>
      <c r="H155" s="57"/>
      <c r="I155" s="56"/>
      <c r="J155" s="55"/>
      <c r="K155" s="54">
        <f t="shared" si="14"/>
        <v>0</v>
      </c>
    </row>
    <row r="156" spans="1:11" ht="15.75" customHeight="1" x14ac:dyDescent="0.25">
      <c r="A156" s="60" t="str">
        <f>B156&amp;COUNTIF($B$2:B156,B156)</f>
        <v>F123</v>
      </c>
      <c r="B156" s="60" t="str">
        <f t="shared" si="15"/>
        <v>F</v>
      </c>
      <c r="C156" t="str">
        <f t="shared" si="13"/>
        <v/>
      </c>
      <c r="D156">
        <f>SUMPRODUCT(($C$2:C155="ART")*($K$2:K155))-SUMPRODUCT(($C$2:C155="FIN OUVRAGE")*($D$2:D155))</f>
        <v>0</v>
      </c>
      <c r="E156" s="59"/>
      <c r="F156" s="57"/>
      <c r="G156" s="58"/>
      <c r="H156" s="57"/>
      <c r="I156" s="56"/>
      <c r="J156" s="55"/>
      <c r="K156" s="54">
        <f t="shared" si="14"/>
        <v>0</v>
      </c>
    </row>
    <row r="157" spans="1:11" ht="15.75" customHeight="1" x14ac:dyDescent="0.25">
      <c r="A157" s="60" t="str">
        <f>B157&amp;COUNTIF($B$2:B157,B157)</f>
        <v>F124</v>
      </c>
      <c r="B157" s="60" t="str">
        <f t="shared" si="15"/>
        <v>F</v>
      </c>
      <c r="C157" t="str">
        <f t="shared" si="13"/>
        <v/>
      </c>
      <c r="D157">
        <f>SUMPRODUCT(($C$2:C156="ART")*($K$2:K156))-SUMPRODUCT(($C$2:C156="FIN OUVRAGE")*($D$2:D156))</f>
        <v>0</v>
      </c>
      <c r="E157" s="59"/>
      <c r="F157" s="57"/>
      <c r="G157" s="58"/>
      <c r="H157" s="57"/>
      <c r="I157" s="56"/>
      <c r="J157" s="55"/>
      <c r="K157" s="54">
        <f t="shared" si="14"/>
        <v>0</v>
      </c>
    </row>
    <row r="158" spans="1:11" ht="15.75" customHeight="1" x14ac:dyDescent="0.25">
      <c r="A158" s="60" t="str">
        <f>B158&amp;COUNTIF($B$2:B158,B158)</f>
        <v>F125</v>
      </c>
      <c r="B158" s="60" t="str">
        <f t="shared" si="15"/>
        <v>F</v>
      </c>
      <c r="C158" t="str">
        <f t="shared" si="13"/>
        <v/>
      </c>
      <c r="D158">
        <f>SUMPRODUCT(($C$2:C157="ART")*($K$2:K157))-SUMPRODUCT(($C$2:C157="FIN OUVRAGE")*($D$2:D157))</f>
        <v>0</v>
      </c>
      <c r="E158" s="59"/>
      <c r="F158" s="57"/>
      <c r="G158" s="58"/>
      <c r="H158" s="57"/>
      <c r="I158" s="56"/>
      <c r="J158" s="55"/>
      <c r="K158" s="54">
        <f t="shared" si="14"/>
        <v>0</v>
      </c>
    </row>
    <row r="159" spans="1:11" ht="15.75" customHeight="1" x14ac:dyDescent="0.25">
      <c r="A159" s="60" t="str">
        <f>B159&amp;COUNTIF($B$2:B159,B159)</f>
        <v>F126</v>
      </c>
      <c r="B159" s="60" t="str">
        <f t="shared" si="15"/>
        <v>F</v>
      </c>
      <c r="C159" t="str">
        <f t="shared" si="13"/>
        <v/>
      </c>
      <c r="D159">
        <f>SUMPRODUCT(($C$2:C158="ART")*($K$2:K158))-SUMPRODUCT(($C$2:C158="FIN OUVRAGE")*($D$2:D158))</f>
        <v>0</v>
      </c>
      <c r="E159" s="59"/>
      <c r="F159" s="57"/>
      <c r="G159" s="58"/>
      <c r="H159" s="57"/>
      <c r="I159" s="56"/>
      <c r="J159" s="55"/>
      <c r="K159" s="54">
        <f t="shared" si="14"/>
        <v>0</v>
      </c>
    </row>
    <row r="160" spans="1:11" ht="15.75" customHeight="1" x14ac:dyDescent="0.25">
      <c r="A160" s="60" t="str">
        <f>B160&amp;COUNTIF($B$2:B160,B160)</f>
        <v>F127</v>
      </c>
      <c r="B160" s="60" t="str">
        <f t="shared" si="15"/>
        <v>F</v>
      </c>
      <c r="C160" t="str">
        <f t="shared" si="13"/>
        <v/>
      </c>
      <c r="D160">
        <f>SUMPRODUCT(($C$2:C159="ART")*($K$2:K159))-SUMPRODUCT(($C$2:C159="FIN OUVRAGE")*($D$2:D159))</f>
        <v>0</v>
      </c>
      <c r="E160" s="59"/>
      <c r="F160" s="57"/>
      <c r="G160" s="58"/>
      <c r="H160" s="57"/>
      <c r="I160" s="56"/>
      <c r="J160" s="55"/>
      <c r="K160" s="54">
        <f t="shared" si="14"/>
        <v>0</v>
      </c>
    </row>
    <row r="161" spans="1:11" ht="15.75" customHeight="1" x14ac:dyDescent="0.25">
      <c r="A161" s="60" t="str">
        <f>B161&amp;COUNTIF($B$2:B161,B161)</f>
        <v>F128</v>
      </c>
      <c r="B161" s="60" t="str">
        <f t="shared" si="15"/>
        <v>F</v>
      </c>
      <c r="C161" t="str">
        <f t="shared" si="13"/>
        <v/>
      </c>
      <c r="D161">
        <f>SUMPRODUCT(($C$2:C160="ART")*($K$2:K160))-SUMPRODUCT(($C$2:C160="FIN OUVRAGE")*($D$2:D160))</f>
        <v>0</v>
      </c>
      <c r="E161" s="59"/>
      <c r="F161" s="57"/>
      <c r="G161" s="58"/>
      <c r="H161" s="57"/>
      <c r="I161" s="56"/>
      <c r="J161" s="55"/>
      <c r="K161" s="54">
        <f t="shared" si="14"/>
        <v>0</v>
      </c>
    </row>
    <row r="162" spans="1:11" ht="15.75" customHeight="1" x14ac:dyDescent="0.25">
      <c r="A162" s="60" t="str">
        <f>B162&amp;COUNTIF($B$2:B162,B162)</f>
        <v>F129</v>
      </c>
      <c r="B162" s="60" t="str">
        <f t="shared" si="15"/>
        <v>F</v>
      </c>
      <c r="C162" t="str">
        <f t="shared" ref="C162:C193" si="16">IF(OR(F162="&gt;"),"OUVRAGE",IF(OR(F162="&lt;"),"FIN OUVRAGE",IF(OR(F162="-",F162=","),"ART","")))</f>
        <v/>
      </c>
      <c r="D162">
        <f>SUMPRODUCT(($C$2:C161="ART")*($K$2:K161))-SUMPRODUCT(($C$2:C161="FIN OUVRAGE")*($D$2:D161))</f>
        <v>0</v>
      </c>
      <c r="E162" s="59"/>
      <c r="F162" s="57"/>
      <c r="G162" s="58"/>
      <c r="H162" s="57"/>
      <c r="I162" s="56"/>
      <c r="J162" s="55"/>
      <c r="K162" s="54">
        <f t="shared" si="14"/>
        <v>0</v>
      </c>
    </row>
    <row r="163" spans="1:11" ht="15.75" customHeight="1" x14ac:dyDescent="0.25">
      <c r="A163" s="60" t="str">
        <f>B163&amp;COUNTIF($B$2:B163,B163)</f>
        <v>F130</v>
      </c>
      <c r="B163" s="60" t="str">
        <f t="shared" si="15"/>
        <v>F</v>
      </c>
      <c r="C163" t="str">
        <f t="shared" si="16"/>
        <v/>
      </c>
      <c r="D163">
        <f>SUMPRODUCT(($C$2:C162="ART")*($K$2:K162))-SUMPRODUCT(($C$2:C162="FIN OUVRAGE")*($D$2:D162))</f>
        <v>0</v>
      </c>
      <c r="E163" s="59"/>
      <c r="F163" s="57"/>
      <c r="G163" s="58"/>
      <c r="H163" s="57"/>
      <c r="I163" s="56"/>
      <c r="J163" s="55"/>
      <c r="K163" s="54">
        <f t="shared" ref="K163:K194" si="17">IF(C163="FIN OUVRAGE",D163,H163*J163)</f>
        <v>0</v>
      </c>
    </row>
    <row r="164" spans="1:11" ht="15.75" customHeight="1" x14ac:dyDescent="0.25">
      <c r="A164" s="60" t="str">
        <f>B164&amp;COUNTIF($B$2:B164,B164)</f>
        <v>F131</v>
      </c>
      <c r="B164" s="60" t="str">
        <f t="shared" si="15"/>
        <v>F</v>
      </c>
      <c r="C164" t="str">
        <f t="shared" si="16"/>
        <v/>
      </c>
      <c r="D164">
        <f>SUMPRODUCT(($C$2:C163="ART")*($K$2:K163))-SUMPRODUCT(($C$2:C163="FIN OUVRAGE")*($D$2:D163))</f>
        <v>0</v>
      </c>
      <c r="E164" s="59"/>
      <c r="F164" s="57"/>
      <c r="G164" s="58"/>
      <c r="H164" s="57"/>
      <c r="I164" s="56"/>
      <c r="J164" s="55"/>
      <c r="K164" s="54">
        <f t="shared" si="17"/>
        <v>0</v>
      </c>
    </row>
    <row r="165" spans="1:11" ht="15.75" customHeight="1" x14ac:dyDescent="0.25">
      <c r="A165" s="60" t="str">
        <f>B165&amp;COUNTIF($B$2:B165,B165)</f>
        <v>F132</v>
      </c>
      <c r="B165" s="60" t="str">
        <f t="shared" si="15"/>
        <v>F</v>
      </c>
      <c r="C165" t="str">
        <f t="shared" si="16"/>
        <v/>
      </c>
      <c r="D165">
        <f>SUMPRODUCT(($C$2:C164="ART")*($K$2:K164))-SUMPRODUCT(($C$2:C164="FIN OUVRAGE")*($D$2:D164))</f>
        <v>0</v>
      </c>
      <c r="E165" s="59"/>
      <c r="F165" s="57"/>
      <c r="G165" s="58"/>
      <c r="H165" s="57"/>
      <c r="I165" s="56"/>
      <c r="J165" s="55"/>
      <c r="K165" s="54">
        <f t="shared" si="17"/>
        <v>0</v>
      </c>
    </row>
    <row r="166" spans="1:11" ht="15.75" customHeight="1" x14ac:dyDescent="0.25">
      <c r="A166" s="60" t="str">
        <f>B166&amp;COUNTIF($B$2:B166,B166)</f>
        <v>F133</v>
      </c>
      <c r="B166" s="60" t="str">
        <f t="shared" si="15"/>
        <v>F</v>
      </c>
      <c r="C166" t="str">
        <f t="shared" si="16"/>
        <v/>
      </c>
      <c r="D166">
        <f>SUMPRODUCT(($C$2:C165="ART")*($K$2:K165))-SUMPRODUCT(($C$2:C165="FIN OUVRAGE")*($D$2:D165))</f>
        <v>0</v>
      </c>
      <c r="E166" s="59"/>
      <c r="F166" s="57"/>
      <c r="G166" s="58"/>
      <c r="H166" s="57"/>
      <c r="I166" s="56"/>
      <c r="J166" s="55"/>
      <c r="K166" s="54">
        <f t="shared" si="17"/>
        <v>0</v>
      </c>
    </row>
    <row r="167" spans="1:11" ht="15.75" customHeight="1" x14ac:dyDescent="0.25">
      <c r="A167" s="60" t="str">
        <f>B167&amp;COUNTIF($B$2:B167,B167)</f>
        <v>F134</v>
      </c>
      <c r="B167" s="60" t="str">
        <f t="shared" si="15"/>
        <v>F</v>
      </c>
      <c r="C167" t="str">
        <f t="shared" si="16"/>
        <v/>
      </c>
      <c r="D167">
        <f>SUMPRODUCT(($C$2:C166="ART")*($K$2:K166))-SUMPRODUCT(($C$2:C166="FIN OUVRAGE")*($D$2:D166))</f>
        <v>0</v>
      </c>
      <c r="E167" s="59"/>
      <c r="F167" s="57"/>
      <c r="G167" s="58"/>
      <c r="H167" s="57"/>
      <c r="I167" s="56"/>
      <c r="J167" s="55"/>
      <c r="K167" s="54">
        <f t="shared" si="17"/>
        <v>0</v>
      </c>
    </row>
    <row r="168" spans="1:11" ht="15.75" customHeight="1" x14ac:dyDescent="0.25">
      <c r="A168" s="60" t="str">
        <f>B168&amp;COUNTIF($B$2:B168,B168)</f>
        <v>F135</v>
      </c>
      <c r="B168" s="60" t="str">
        <f t="shared" si="15"/>
        <v>F</v>
      </c>
      <c r="C168" t="str">
        <f t="shared" si="16"/>
        <v/>
      </c>
      <c r="D168">
        <f>SUMPRODUCT(($C$2:C167="ART")*($K$2:K167))-SUMPRODUCT(($C$2:C167="FIN OUVRAGE")*($D$2:D167))</f>
        <v>0</v>
      </c>
      <c r="E168" s="59"/>
      <c r="F168" s="57"/>
      <c r="G168" s="58"/>
      <c r="H168" s="57"/>
      <c r="I168" s="56"/>
      <c r="J168" s="55"/>
      <c r="K168" s="54">
        <f t="shared" si="17"/>
        <v>0</v>
      </c>
    </row>
    <row r="169" spans="1:11" ht="15.75" customHeight="1" x14ac:dyDescent="0.25">
      <c r="A169" s="60" t="str">
        <f>B169&amp;COUNTIF($B$2:B169,B169)</f>
        <v>F136</v>
      </c>
      <c r="B169" s="60" t="str">
        <f t="shared" si="15"/>
        <v>F</v>
      </c>
      <c r="C169" t="str">
        <f t="shared" si="16"/>
        <v/>
      </c>
      <c r="D169">
        <f>SUMPRODUCT(($C$2:C168="ART")*($K$2:K168))-SUMPRODUCT(($C$2:C168="FIN OUVRAGE")*($D$2:D168))</f>
        <v>0</v>
      </c>
      <c r="E169" s="59"/>
      <c r="F169" s="57"/>
      <c r="G169" s="58"/>
      <c r="H169" s="57"/>
      <c r="I169" s="56"/>
      <c r="J169" s="55"/>
      <c r="K169" s="54">
        <f t="shared" si="17"/>
        <v>0</v>
      </c>
    </row>
    <row r="170" spans="1:11" ht="15.75" customHeight="1" x14ac:dyDescent="0.25">
      <c r="A170" s="60" t="str">
        <f>B170&amp;COUNTIF($B$2:B170,B170)</f>
        <v>F137</v>
      </c>
      <c r="B170" s="60" t="str">
        <f t="shared" si="15"/>
        <v>F</v>
      </c>
      <c r="C170" t="str">
        <f t="shared" si="16"/>
        <v/>
      </c>
      <c r="D170">
        <f>SUMPRODUCT(($C$2:C169="ART")*($K$2:K169))-SUMPRODUCT(($C$2:C169="FIN OUVRAGE")*($D$2:D169))</f>
        <v>0</v>
      </c>
      <c r="E170" s="59"/>
      <c r="F170" s="57"/>
      <c r="G170" s="58"/>
      <c r="H170" s="57"/>
      <c r="I170" s="56"/>
      <c r="J170" s="55"/>
      <c r="K170" s="54">
        <f t="shared" si="17"/>
        <v>0</v>
      </c>
    </row>
    <row r="171" spans="1:11" ht="15.75" customHeight="1" x14ac:dyDescent="0.25">
      <c r="A171" s="60" t="str">
        <f>B171&amp;COUNTIF($B$2:B171,B171)</f>
        <v>F138</v>
      </c>
      <c r="B171" s="60" t="str">
        <f t="shared" si="15"/>
        <v>F</v>
      </c>
      <c r="C171" t="str">
        <f t="shared" si="16"/>
        <v/>
      </c>
      <c r="D171">
        <f>SUMPRODUCT(($C$2:C170="ART")*($K$2:K170))-SUMPRODUCT(($C$2:C170="FIN OUVRAGE")*($D$2:D170))</f>
        <v>0</v>
      </c>
      <c r="E171" s="59"/>
      <c r="F171" s="57"/>
      <c r="G171" s="58"/>
      <c r="H171" s="57"/>
      <c r="I171" s="56"/>
      <c r="J171" s="55"/>
      <c r="K171" s="54">
        <f t="shared" si="17"/>
        <v>0</v>
      </c>
    </row>
    <row r="172" spans="1:11" ht="15.75" customHeight="1" x14ac:dyDescent="0.25">
      <c r="A172" s="60" t="str">
        <f>B172&amp;COUNTIF($B$2:B172,B172)</f>
        <v>F139</v>
      </c>
      <c r="B172" s="60" t="str">
        <f t="shared" si="15"/>
        <v>F</v>
      </c>
      <c r="C172" t="str">
        <f t="shared" si="16"/>
        <v/>
      </c>
      <c r="D172">
        <f>SUMPRODUCT(($C$2:C171="ART")*($K$2:K171))-SUMPRODUCT(($C$2:C171="FIN OUVRAGE")*($D$2:D171))</f>
        <v>0</v>
      </c>
      <c r="E172" s="59"/>
      <c r="F172" s="57"/>
      <c r="G172" s="58"/>
      <c r="H172" s="57"/>
      <c r="I172" s="56"/>
      <c r="J172" s="55"/>
      <c r="K172" s="54">
        <f t="shared" si="17"/>
        <v>0</v>
      </c>
    </row>
    <row r="173" spans="1:11" ht="15.75" customHeight="1" x14ac:dyDescent="0.25">
      <c r="A173" s="60" t="str">
        <f>B173&amp;COUNTIF($B$2:B173,B173)</f>
        <v>F140</v>
      </c>
      <c r="B173" s="60" t="str">
        <f t="shared" si="15"/>
        <v>F</v>
      </c>
      <c r="C173" t="str">
        <f t="shared" si="16"/>
        <v/>
      </c>
      <c r="D173">
        <f>SUMPRODUCT(($C$2:C172="ART")*($K$2:K172))-SUMPRODUCT(($C$2:C172="FIN OUVRAGE")*($D$2:D172))</f>
        <v>0</v>
      </c>
      <c r="E173" s="59"/>
      <c r="F173" s="57"/>
      <c r="G173" s="58"/>
      <c r="H173" s="57"/>
      <c r="I173" s="56"/>
      <c r="J173" s="55"/>
      <c r="K173" s="54">
        <f t="shared" si="17"/>
        <v>0</v>
      </c>
    </row>
    <row r="174" spans="1:11" ht="15.75" customHeight="1" x14ac:dyDescent="0.25">
      <c r="A174" s="60" t="str">
        <f>B174&amp;COUNTIF($B$2:B174,B174)</f>
        <v>F141</v>
      </c>
      <c r="B174" s="60" t="str">
        <f t="shared" si="15"/>
        <v>F</v>
      </c>
      <c r="C174" t="str">
        <f t="shared" si="16"/>
        <v/>
      </c>
      <c r="D174">
        <f>SUMPRODUCT(($C$2:C173="ART")*($K$2:K173))-SUMPRODUCT(($C$2:C173="FIN OUVRAGE")*($D$2:D173))</f>
        <v>0</v>
      </c>
      <c r="E174" s="59"/>
      <c r="F174" s="57"/>
      <c r="G174" s="58"/>
      <c r="H174" s="57"/>
      <c r="I174" s="56"/>
      <c r="J174" s="55"/>
      <c r="K174" s="54">
        <f t="shared" si="17"/>
        <v>0</v>
      </c>
    </row>
    <row r="175" spans="1:11" ht="15.75" customHeight="1" x14ac:dyDescent="0.25">
      <c r="A175" s="60" t="str">
        <f>B175&amp;COUNTIF($B$2:B175,B175)</f>
        <v>F142</v>
      </c>
      <c r="B175" s="60" t="str">
        <f t="shared" si="15"/>
        <v>F</v>
      </c>
      <c r="C175" t="str">
        <f t="shared" si="16"/>
        <v/>
      </c>
      <c r="D175">
        <f>SUMPRODUCT(($C$2:C174="ART")*($K$2:K174))-SUMPRODUCT(($C$2:C174="FIN OUVRAGE")*($D$2:D174))</f>
        <v>0</v>
      </c>
      <c r="E175" s="59"/>
      <c r="F175" s="57"/>
      <c r="G175" s="58"/>
      <c r="H175" s="57"/>
      <c r="I175" s="56"/>
      <c r="J175" s="55"/>
      <c r="K175" s="54">
        <f t="shared" si="17"/>
        <v>0</v>
      </c>
    </row>
    <row r="176" spans="1:11" ht="15.75" customHeight="1" x14ac:dyDescent="0.25">
      <c r="A176" s="60" t="str">
        <f>B176&amp;COUNTIF($B$2:B176,B176)</f>
        <v>F143</v>
      </c>
      <c r="B176" s="60" t="str">
        <f t="shared" si="15"/>
        <v>F</v>
      </c>
      <c r="C176" t="str">
        <f t="shared" si="16"/>
        <v/>
      </c>
      <c r="D176">
        <f>SUMPRODUCT(($C$2:C175="ART")*($K$2:K175))-SUMPRODUCT(($C$2:C175="FIN OUVRAGE")*($D$2:D175))</f>
        <v>0</v>
      </c>
      <c r="E176" s="59"/>
      <c r="F176" s="57"/>
      <c r="G176" s="58"/>
      <c r="H176" s="57"/>
      <c r="I176" s="56"/>
      <c r="J176" s="55"/>
      <c r="K176" s="54">
        <f t="shared" si="17"/>
        <v>0</v>
      </c>
    </row>
    <row r="177" spans="1:11" ht="15.75" customHeight="1" x14ac:dyDescent="0.25">
      <c r="A177" s="60" t="str">
        <f>B177&amp;COUNTIF($B$2:B177,B177)</f>
        <v>F144</v>
      </c>
      <c r="B177" s="60" t="str">
        <f t="shared" si="15"/>
        <v>F</v>
      </c>
      <c r="C177" t="str">
        <f t="shared" si="16"/>
        <v/>
      </c>
      <c r="D177">
        <f>SUMPRODUCT(($C$2:C176="ART")*($K$2:K176))-SUMPRODUCT(($C$2:C176="FIN OUVRAGE")*($D$2:D176))</f>
        <v>0</v>
      </c>
      <c r="E177" s="59"/>
      <c r="F177" s="57"/>
      <c r="G177" s="58"/>
      <c r="H177" s="57"/>
      <c r="I177" s="56"/>
      <c r="J177" s="55"/>
      <c r="K177" s="54">
        <f t="shared" si="17"/>
        <v>0</v>
      </c>
    </row>
    <row r="178" spans="1:11" ht="15.75" customHeight="1" x14ac:dyDescent="0.25">
      <c r="A178" s="60" t="str">
        <f>B178&amp;COUNTIF($B$2:B178,B178)</f>
        <v>F145</v>
      </c>
      <c r="B178" s="60" t="str">
        <f t="shared" si="15"/>
        <v>F</v>
      </c>
      <c r="C178" t="str">
        <f t="shared" si="16"/>
        <v/>
      </c>
      <c r="D178">
        <f>SUMPRODUCT(($C$2:C177="ART")*($K$2:K177))-SUMPRODUCT(($C$2:C177="FIN OUVRAGE")*($D$2:D177))</f>
        <v>0</v>
      </c>
      <c r="E178" s="59"/>
      <c r="F178" s="57"/>
      <c r="G178" s="58"/>
      <c r="H178" s="57"/>
      <c r="I178" s="56"/>
      <c r="J178" s="55"/>
      <c r="K178" s="54">
        <f t="shared" si="17"/>
        <v>0</v>
      </c>
    </row>
    <row r="179" spans="1:11" ht="15.75" customHeight="1" x14ac:dyDescent="0.25">
      <c r="A179" s="60" t="str">
        <f>B179&amp;COUNTIF($B$2:B179,B179)</f>
        <v>F146</v>
      </c>
      <c r="B179" s="60" t="str">
        <f t="shared" si="15"/>
        <v>F</v>
      </c>
      <c r="C179" t="str">
        <f t="shared" si="16"/>
        <v/>
      </c>
      <c r="D179">
        <f>SUMPRODUCT(($C$2:C178="ART")*($K$2:K178))-SUMPRODUCT(($C$2:C178="FIN OUVRAGE")*($D$2:D178))</f>
        <v>0</v>
      </c>
      <c r="E179" s="59"/>
      <c r="F179" s="57"/>
      <c r="G179" s="58"/>
      <c r="H179" s="57"/>
      <c r="I179" s="56"/>
      <c r="J179" s="55"/>
      <c r="K179" s="54">
        <f t="shared" si="17"/>
        <v>0</v>
      </c>
    </row>
    <row r="180" spans="1:11" ht="15.75" customHeight="1" x14ac:dyDescent="0.25">
      <c r="A180" s="60" t="str">
        <f>B180&amp;COUNTIF($B$2:B180,B180)</f>
        <v>F147</v>
      </c>
      <c r="B180" s="60" t="str">
        <f t="shared" si="15"/>
        <v>F</v>
      </c>
      <c r="C180" t="str">
        <f t="shared" si="16"/>
        <v/>
      </c>
      <c r="D180">
        <f>SUMPRODUCT(($C$2:C179="ART")*($K$2:K179))-SUMPRODUCT(($C$2:C179="FIN OUVRAGE")*($D$2:D179))</f>
        <v>0</v>
      </c>
      <c r="E180" s="59"/>
      <c r="F180" s="57"/>
      <c r="G180" s="58"/>
      <c r="H180" s="57"/>
      <c r="I180" s="56"/>
      <c r="J180" s="55"/>
      <c r="K180" s="54">
        <f t="shared" si="17"/>
        <v>0</v>
      </c>
    </row>
    <row r="181" spans="1:11" ht="15.75" customHeight="1" x14ac:dyDescent="0.25">
      <c r="A181" s="60" t="str">
        <f>B181&amp;COUNTIF($B$2:B181,B181)</f>
        <v>F148</v>
      </c>
      <c r="B181" s="60" t="str">
        <f t="shared" si="15"/>
        <v>F</v>
      </c>
      <c r="C181" t="str">
        <f t="shared" si="16"/>
        <v/>
      </c>
      <c r="D181">
        <f>SUMPRODUCT(($C$2:C180="ART")*($K$2:K180))-SUMPRODUCT(($C$2:C180="FIN OUVRAGE")*($D$2:D180))</f>
        <v>0</v>
      </c>
      <c r="E181" s="59"/>
      <c r="F181" s="57"/>
      <c r="G181" s="58"/>
      <c r="H181" s="57"/>
      <c r="I181" s="56"/>
      <c r="J181" s="55"/>
      <c r="K181" s="54">
        <f t="shared" si="17"/>
        <v>0</v>
      </c>
    </row>
    <row r="182" spans="1:11" ht="15.75" customHeight="1" x14ac:dyDescent="0.25">
      <c r="A182" s="60" t="str">
        <f>B182&amp;COUNTIF($B$2:B182,B182)</f>
        <v>F149</v>
      </c>
      <c r="B182" s="60" t="str">
        <f t="shared" si="15"/>
        <v>F</v>
      </c>
      <c r="C182" t="str">
        <f t="shared" si="16"/>
        <v/>
      </c>
      <c r="D182">
        <f>SUMPRODUCT(($C$2:C181="ART")*($K$2:K181))-SUMPRODUCT(($C$2:C181="FIN OUVRAGE")*($D$2:D181))</f>
        <v>0</v>
      </c>
      <c r="E182" s="59"/>
      <c r="F182" s="57"/>
      <c r="G182" s="58"/>
      <c r="H182" s="57"/>
      <c r="I182" s="56"/>
      <c r="J182" s="55"/>
      <c r="K182" s="54">
        <f t="shared" si="17"/>
        <v>0</v>
      </c>
    </row>
    <row r="183" spans="1:11" ht="15.75" customHeight="1" x14ac:dyDescent="0.25">
      <c r="A183" s="60" t="str">
        <f>B183&amp;COUNTIF($B$2:B183,B183)</f>
        <v>F150</v>
      </c>
      <c r="B183" s="60" t="str">
        <f t="shared" si="15"/>
        <v>F</v>
      </c>
      <c r="C183" t="str">
        <f t="shared" si="16"/>
        <v/>
      </c>
      <c r="D183">
        <f>SUMPRODUCT(($C$2:C182="ART")*($K$2:K182))-SUMPRODUCT(($C$2:C182="FIN OUVRAGE")*($D$2:D182))</f>
        <v>0</v>
      </c>
      <c r="E183" s="59"/>
      <c r="F183" s="57"/>
      <c r="G183" s="58"/>
      <c r="H183" s="57"/>
      <c r="I183" s="56"/>
      <c r="J183" s="55"/>
      <c r="K183" s="54">
        <f t="shared" si="17"/>
        <v>0</v>
      </c>
    </row>
    <row r="184" spans="1:11" ht="15.75" customHeight="1" x14ac:dyDescent="0.25">
      <c r="A184" s="60" t="str">
        <f>B184&amp;COUNTIF($B$2:B184,B184)</f>
        <v>F151</v>
      </c>
      <c r="B184" s="60" t="str">
        <f t="shared" si="15"/>
        <v>F</v>
      </c>
      <c r="C184" t="str">
        <f t="shared" si="16"/>
        <v/>
      </c>
      <c r="D184">
        <f>SUMPRODUCT(($C$2:C183="ART")*($K$2:K183))-SUMPRODUCT(($C$2:C183="FIN OUVRAGE")*($D$2:D183))</f>
        <v>0</v>
      </c>
      <c r="E184" s="59"/>
      <c r="F184" s="57"/>
      <c r="G184" s="58"/>
      <c r="H184" s="57"/>
      <c r="I184" s="56"/>
      <c r="J184" s="55"/>
      <c r="K184" s="54">
        <f t="shared" si="17"/>
        <v>0</v>
      </c>
    </row>
    <row r="185" spans="1:11" ht="15.75" customHeight="1" x14ac:dyDescent="0.25">
      <c r="A185" s="60" t="str">
        <f>B185&amp;COUNTIF($B$2:B185,B185)</f>
        <v>F152</v>
      </c>
      <c r="B185" s="60" t="str">
        <f t="shared" si="15"/>
        <v>F</v>
      </c>
      <c r="C185" t="str">
        <f t="shared" si="16"/>
        <v/>
      </c>
      <c r="D185">
        <f>SUMPRODUCT(($C$2:C184="ART")*($K$2:K184))-SUMPRODUCT(($C$2:C184="FIN OUVRAGE")*($D$2:D184))</f>
        <v>0</v>
      </c>
      <c r="E185" s="59"/>
      <c r="F185" s="57"/>
      <c r="G185" s="58"/>
      <c r="H185" s="57"/>
      <c r="I185" s="56"/>
      <c r="J185" s="55"/>
      <c r="K185" s="54">
        <f t="shared" si="17"/>
        <v>0</v>
      </c>
    </row>
    <row r="186" spans="1:11" ht="15.75" customHeight="1" x14ac:dyDescent="0.25">
      <c r="A186" s="60" t="str">
        <f>B186&amp;COUNTIF($B$2:B186,B186)</f>
        <v>F153</v>
      </c>
      <c r="B186" s="60" t="str">
        <f t="shared" ref="B186:B200" si="18">IF(OR(F186=":",F186=".",F186="&gt;",F186="&lt;"),"V","F")</f>
        <v>F</v>
      </c>
      <c r="C186" t="str">
        <f t="shared" si="16"/>
        <v/>
      </c>
      <c r="D186">
        <f>SUMPRODUCT(($C$2:C185="ART")*($K$2:K185))-SUMPRODUCT(($C$2:C185="FIN OUVRAGE")*($D$2:D185))</f>
        <v>0</v>
      </c>
      <c r="E186" s="59"/>
      <c r="F186" s="57"/>
      <c r="G186" s="58"/>
      <c r="H186" s="57"/>
      <c r="I186" s="56"/>
      <c r="J186" s="55"/>
      <c r="K186" s="54">
        <f t="shared" si="17"/>
        <v>0</v>
      </c>
    </row>
    <row r="187" spans="1:11" ht="15.75" customHeight="1" x14ac:dyDescent="0.25">
      <c r="A187" s="60" t="str">
        <f>B187&amp;COUNTIF($B$2:B187,B187)</f>
        <v>F154</v>
      </c>
      <c r="B187" s="60" t="str">
        <f t="shared" si="18"/>
        <v>F</v>
      </c>
      <c r="C187" t="str">
        <f t="shared" si="16"/>
        <v/>
      </c>
      <c r="D187">
        <f>SUMPRODUCT(($C$2:C186="ART")*($K$2:K186))-SUMPRODUCT(($C$2:C186="FIN OUVRAGE")*($D$2:D186))</f>
        <v>0</v>
      </c>
      <c r="E187" s="59"/>
      <c r="F187" s="57"/>
      <c r="G187" s="58"/>
      <c r="H187" s="57"/>
      <c r="I187" s="56"/>
      <c r="J187" s="55"/>
      <c r="K187" s="54">
        <f t="shared" si="17"/>
        <v>0</v>
      </c>
    </row>
    <row r="188" spans="1:11" ht="15.75" customHeight="1" x14ac:dyDescent="0.25">
      <c r="A188" s="60" t="str">
        <f>B188&amp;COUNTIF($B$2:B188,B188)</f>
        <v>F155</v>
      </c>
      <c r="B188" s="60" t="str">
        <f t="shared" si="18"/>
        <v>F</v>
      </c>
      <c r="C188" t="str">
        <f t="shared" si="16"/>
        <v/>
      </c>
      <c r="D188">
        <f>SUMPRODUCT(($C$2:C187="ART")*($K$2:K187))-SUMPRODUCT(($C$2:C187="FIN OUVRAGE")*($D$2:D187))</f>
        <v>0</v>
      </c>
      <c r="E188" s="59"/>
      <c r="F188" s="57"/>
      <c r="G188" s="58"/>
      <c r="H188" s="57"/>
      <c r="I188" s="56"/>
      <c r="J188" s="55"/>
      <c r="K188" s="54">
        <f t="shared" si="17"/>
        <v>0</v>
      </c>
    </row>
    <row r="189" spans="1:11" ht="15.75" customHeight="1" x14ac:dyDescent="0.25">
      <c r="A189" s="60" t="str">
        <f>B189&amp;COUNTIF($B$2:B189,B189)</f>
        <v>F156</v>
      </c>
      <c r="B189" s="60" t="str">
        <f t="shared" si="18"/>
        <v>F</v>
      </c>
      <c r="C189" t="str">
        <f t="shared" si="16"/>
        <v/>
      </c>
      <c r="D189">
        <f>SUMPRODUCT(($C$2:C188="ART")*($K$2:K188))-SUMPRODUCT(($C$2:C188="FIN OUVRAGE")*($D$2:D188))</f>
        <v>0</v>
      </c>
      <c r="E189" s="59"/>
      <c r="F189" s="57"/>
      <c r="G189" s="58"/>
      <c r="H189" s="57"/>
      <c r="I189" s="56"/>
      <c r="J189" s="55"/>
      <c r="K189" s="54">
        <f t="shared" si="17"/>
        <v>0</v>
      </c>
    </row>
    <row r="190" spans="1:11" ht="15.75" customHeight="1" x14ac:dyDescent="0.25">
      <c r="A190" s="60" t="str">
        <f>B190&amp;COUNTIF($B$2:B190,B190)</f>
        <v>F157</v>
      </c>
      <c r="B190" s="60" t="str">
        <f t="shared" si="18"/>
        <v>F</v>
      </c>
      <c r="C190" t="str">
        <f t="shared" si="16"/>
        <v/>
      </c>
      <c r="D190">
        <f>SUMPRODUCT(($C$2:C189="ART")*($K$2:K189))-SUMPRODUCT(($C$2:C189="FIN OUVRAGE")*($D$2:D189))</f>
        <v>0</v>
      </c>
      <c r="E190" s="59"/>
      <c r="F190" s="57"/>
      <c r="G190" s="58"/>
      <c r="H190" s="57"/>
      <c r="I190" s="56"/>
      <c r="J190" s="55"/>
      <c r="K190" s="54">
        <f t="shared" si="17"/>
        <v>0</v>
      </c>
    </row>
    <row r="191" spans="1:11" ht="15.75" customHeight="1" x14ac:dyDescent="0.25">
      <c r="A191" s="60" t="str">
        <f>B191&amp;COUNTIF($B$2:B191,B191)</f>
        <v>F158</v>
      </c>
      <c r="B191" s="60" t="str">
        <f t="shared" si="18"/>
        <v>F</v>
      </c>
      <c r="C191" t="str">
        <f t="shared" si="16"/>
        <v/>
      </c>
      <c r="D191">
        <f>SUMPRODUCT(($C$2:C190="ART")*($K$2:K190))-SUMPRODUCT(($C$2:C190="FIN OUVRAGE")*($D$2:D190))</f>
        <v>0</v>
      </c>
      <c r="E191" s="59"/>
      <c r="F191" s="57"/>
      <c r="G191" s="58"/>
      <c r="H191" s="57"/>
      <c r="I191" s="56"/>
      <c r="J191" s="55"/>
      <c r="K191" s="54">
        <f t="shared" si="17"/>
        <v>0</v>
      </c>
    </row>
    <row r="192" spans="1:11" ht="15.75" customHeight="1" x14ac:dyDescent="0.25">
      <c r="A192" s="60" t="str">
        <f>B192&amp;COUNTIF($B$2:B192,B192)</f>
        <v>F159</v>
      </c>
      <c r="B192" s="60" t="str">
        <f t="shared" si="18"/>
        <v>F</v>
      </c>
      <c r="C192" t="str">
        <f t="shared" si="16"/>
        <v/>
      </c>
      <c r="D192">
        <f>SUMPRODUCT(($C$2:C191="ART")*($K$2:K191))-SUMPRODUCT(($C$2:C191="FIN OUVRAGE")*($D$2:D191))</f>
        <v>0</v>
      </c>
      <c r="E192" s="59"/>
      <c r="F192" s="57"/>
      <c r="G192" s="58"/>
      <c r="H192" s="57"/>
      <c r="I192" s="56"/>
      <c r="J192" s="55"/>
      <c r="K192" s="54">
        <f t="shared" si="17"/>
        <v>0</v>
      </c>
    </row>
    <row r="193" spans="1:11" ht="15.75" customHeight="1" x14ac:dyDescent="0.25">
      <c r="A193" s="60" t="str">
        <f>B193&amp;COUNTIF($B$2:B193,B193)</f>
        <v>F160</v>
      </c>
      <c r="B193" s="60" t="str">
        <f t="shared" si="18"/>
        <v>F</v>
      </c>
      <c r="C193" t="str">
        <f t="shared" si="16"/>
        <v/>
      </c>
      <c r="D193">
        <f>SUMPRODUCT(($C$2:C192="ART")*($K$2:K192))-SUMPRODUCT(($C$2:C192="FIN OUVRAGE")*($D$2:D192))</f>
        <v>0</v>
      </c>
      <c r="E193" s="59"/>
      <c r="F193" s="57"/>
      <c r="G193" s="58"/>
      <c r="H193" s="57"/>
      <c r="I193" s="56"/>
      <c r="J193" s="55"/>
      <c r="K193" s="54">
        <f t="shared" si="17"/>
        <v>0</v>
      </c>
    </row>
    <row r="194" spans="1:11" ht="15.75" customHeight="1" x14ac:dyDescent="0.25">
      <c r="A194" s="60" t="str">
        <f>B194&amp;COUNTIF($B$2:B194,B194)</f>
        <v>F161</v>
      </c>
      <c r="B194" s="60" t="str">
        <f t="shared" si="18"/>
        <v>F</v>
      </c>
      <c r="C194" t="str">
        <f t="shared" ref="C194:C200" si="19">IF(OR(F194="&gt;"),"OUVRAGE",IF(OR(F194="&lt;"),"FIN OUVRAGE",IF(OR(F194="-",F194=","),"ART","")))</f>
        <v/>
      </c>
      <c r="D194">
        <f>SUMPRODUCT(($C$2:C193="ART")*($K$2:K193))-SUMPRODUCT(($C$2:C193="FIN OUVRAGE")*($D$2:D193))</f>
        <v>0</v>
      </c>
      <c r="E194" s="59"/>
      <c r="F194" s="57"/>
      <c r="G194" s="58"/>
      <c r="H194" s="57"/>
      <c r="I194" s="56"/>
      <c r="J194" s="55"/>
      <c r="K194" s="54">
        <f t="shared" si="17"/>
        <v>0</v>
      </c>
    </row>
    <row r="195" spans="1:11" ht="15.75" customHeight="1" x14ac:dyDescent="0.25">
      <c r="A195" s="60" t="str">
        <f>B195&amp;COUNTIF($B$2:B195,B195)</f>
        <v>F162</v>
      </c>
      <c r="B195" s="60" t="str">
        <f t="shared" si="18"/>
        <v>F</v>
      </c>
      <c r="C195" t="str">
        <f t="shared" si="19"/>
        <v/>
      </c>
      <c r="D195">
        <f>SUMPRODUCT(($C$2:C194="ART")*($K$2:K194))-SUMPRODUCT(($C$2:C194="FIN OUVRAGE")*($D$2:D194))</f>
        <v>0</v>
      </c>
      <c r="E195" s="59"/>
      <c r="F195" s="57"/>
      <c r="G195" s="58"/>
      <c r="H195" s="57"/>
      <c r="I195" s="56"/>
      <c r="J195" s="55"/>
      <c r="K195" s="54">
        <f t="shared" ref="K195:K226" si="20">IF(C195="FIN OUVRAGE",D195,H195*J195)</f>
        <v>0</v>
      </c>
    </row>
    <row r="196" spans="1:11" ht="15.75" customHeight="1" x14ac:dyDescent="0.25">
      <c r="A196" s="60" t="str">
        <f>B196&amp;COUNTIF($B$2:B196,B196)</f>
        <v>F163</v>
      </c>
      <c r="B196" s="60" t="str">
        <f t="shared" si="18"/>
        <v>F</v>
      </c>
      <c r="C196" t="str">
        <f t="shared" si="19"/>
        <v/>
      </c>
      <c r="D196">
        <f>SUMPRODUCT(($C$2:C195="ART")*($K$2:K195))-SUMPRODUCT(($C$2:C195="FIN OUVRAGE")*($D$2:D195))</f>
        <v>0</v>
      </c>
      <c r="E196" s="59"/>
      <c r="F196" s="57"/>
      <c r="G196" s="58"/>
      <c r="H196" s="57"/>
      <c r="I196" s="56"/>
      <c r="J196" s="55"/>
      <c r="K196" s="54">
        <f t="shared" si="20"/>
        <v>0</v>
      </c>
    </row>
    <row r="197" spans="1:11" ht="15.75" customHeight="1" x14ac:dyDescent="0.25">
      <c r="A197" s="60" t="str">
        <f>B197&amp;COUNTIF($B$2:B197,B197)</f>
        <v>F164</v>
      </c>
      <c r="B197" s="60" t="str">
        <f t="shared" si="18"/>
        <v>F</v>
      </c>
      <c r="C197" t="str">
        <f t="shared" si="19"/>
        <v/>
      </c>
      <c r="D197">
        <f>SUMPRODUCT(($C$2:C196="ART")*($K$2:K196))-SUMPRODUCT(($C$2:C196="FIN OUVRAGE")*($D$2:D196))</f>
        <v>0</v>
      </c>
      <c r="E197" s="59"/>
      <c r="F197" s="57"/>
      <c r="G197" s="58"/>
      <c r="H197" s="57"/>
      <c r="I197" s="56"/>
      <c r="J197" s="55"/>
      <c r="K197" s="54">
        <f t="shared" si="20"/>
        <v>0</v>
      </c>
    </row>
    <row r="198" spans="1:11" ht="15.75" customHeight="1" x14ac:dyDescent="0.25">
      <c r="A198" s="60" t="str">
        <f>B198&amp;COUNTIF($B$2:B198,B198)</f>
        <v>F165</v>
      </c>
      <c r="B198" s="60" t="str">
        <f t="shared" si="18"/>
        <v>F</v>
      </c>
      <c r="C198" t="str">
        <f t="shared" si="19"/>
        <v/>
      </c>
      <c r="D198">
        <f>SUMPRODUCT(($C$2:C197="ART")*($K$2:K197))-SUMPRODUCT(($C$2:C197="FIN OUVRAGE")*($D$2:D197))</f>
        <v>0</v>
      </c>
      <c r="E198" s="59"/>
      <c r="F198" s="57"/>
      <c r="G198" s="58"/>
      <c r="H198" s="57"/>
      <c r="I198" s="56"/>
      <c r="J198" s="55"/>
      <c r="K198" s="54">
        <f t="shared" si="20"/>
        <v>0</v>
      </c>
    </row>
    <row r="199" spans="1:11" ht="15.75" customHeight="1" x14ac:dyDescent="0.25">
      <c r="A199" s="60" t="str">
        <f>B199&amp;COUNTIF($B$2:B199,B199)</f>
        <v>F166</v>
      </c>
      <c r="B199" s="60" t="str">
        <f t="shared" si="18"/>
        <v>F</v>
      </c>
      <c r="C199" t="str">
        <f t="shared" si="19"/>
        <v/>
      </c>
      <c r="D199">
        <f>SUMPRODUCT(($C$2:C198="ART")*($K$2:K198))-SUMPRODUCT(($C$2:C198="FIN OUVRAGE")*($D$2:D198))</f>
        <v>0</v>
      </c>
      <c r="E199" s="59"/>
      <c r="F199" s="57"/>
      <c r="G199" s="58"/>
      <c r="H199" s="57"/>
      <c r="I199" s="56"/>
      <c r="J199" s="55"/>
      <c r="K199" s="54">
        <f t="shared" si="20"/>
        <v>0</v>
      </c>
    </row>
    <row r="200" spans="1:11" ht="15.75" customHeight="1" x14ac:dyDescent="0.25">
      <c r="A200" s="60" t="str">
        <f>B200&amp;COUNTIF($B$2:B200,B200)</f>
        <v>F167</v>
      </c>
      <c r="B200" s="60" t="str">
        <f t="shared" si="18"/>
        <v>F</v>
      </c>
      <c r="C200" t="str">
        <f t="shared" si="19"/>
        <v/>
      </c>
      <c r="D200">
        <f>SUMPRODUCT(($C$2:C199="ART")*($K$2:K199))-SUMPRODUCT(($C$2:C199="FIN OUVRAGE")*($D$2:D199))</f>
        <v>0</v>
      </c>
      <c r="E200" s="59"/>
      <c r="F200" s="57"/>
      <c r="G200" s="58"/>
      <c r="H200" s="57"/>
      <c r="I200" s="56"/>
      <c r="J200" s="55"/>
      <c r="K200" s="54">
        <f t="shared" si="20"/>
        <v>0</v>
      </c>
    </row>
  </sheetData>
  <conditionalFormatting sqref="E2:K200">
    <cfRule type="expression" dxfId="6" priority="4">
      <formula>COUNTIF($F2:F2,":*")</formula>
    </cfRule>
  </conditionalFormatting>
  <conditionalFormatting sqref="G2:G200">
    <cfRule type="expression" dxfId="5" priority="1">
      <formula>COUNTIF(F2:F2,"*,*")</formula>
    </cfRule>
    <cfRule type="expression" dxfId="4" priority="2">
      <formula>COUNTIF(F2:F2,"*-*")</formula>
    </cfRule>
    <cfRule type="expression" dxfId="3" priority="3">
      <formula>COUNTIF(F2:F2,"*&gt;*")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D180C-B014-409A-A8AB-CF40F1333102}">
  <sheetPr codeName="Feuil13">
    <tabColor theme="9" tint="-0.249977111117893"/>
  </sheetPr>
  <dimension ref="A1:G79"/>
  <sheetViews>
    <sheetView showGridLines="0" showRowColHeaders="0" tabSelected="1" showRuler="0" topLeftCell="A27" zoomScaleNormal="100" zoomScalePageLayoutView="85" workbookViewId="0">
      <selection activeCell="B50" sqref="B50"/>
    </sheetView>
  </sheetViews>
  <sheetFormatPr baseColWidth="10" defaultColWidth="11.42578125" defaultRowHeight="12.75" x14ac:dyDescent="0.2"/>
  <cols>
    <col min="1" max="1" width="10.7109375" style="1" customWidth="1"/>
    <col min="2" max="2" width="51.85546875" style="1" customWidth="1"/>
    <col min="3" max="3" width="7.42578125" style="1" customWidth="1"/>
    <col min="4" max="4" width="6.85546875" style="1" customWidth="1"/>
    <col min="5" max="5" width="9.5703125" style="1" customWidth="1"/>
    <col min="6" max="6" width="12.85546875" style="1" customWidth="1"/>
    <col min="7" max="7" width="11.140625" style="1" customWidth="1"/>
    <col min="8" max="8" width="9.28515625" style="1" customWidth="1"/>
    <col min="9" max="9" width="7.42578125" style="1" customWidth="1"/>
    <col min="10" max="10" width="10.85546875" style="1" customWidth="1"/>
    <col min="11" max="11" width="12.5703125" style="1" customWidth="1"/>
    <col min="12" max="17" width="11.42578125" style="1"/>
    <col min="18" max="18" width="15.140625" style="1" customWidth="1"/>
    <col min="19" max="16384" width="11.42578125" style="1"/>
  </cols>
  <sheetData>
    <row r="1" spans="1:7" ht="15" customHeight="1" x14ac:dyDescent="0.2">
      <c r="G1" s="47"/>
    </row>
    <row r="2" spans="1:7" ht="15" customHeight="1" x14ac:dyDescent="0.2">
      <c r="A2" s="83" t="s">
        <v>90</v>
      </c>
      <c r="B2" s="83"/>
      <c r="C2" s="83"/>
      <c r="D2" s="83"/>
      <c r="E2" s="83"/>
      <c r="F2" s="83"/>
    </row>
    <row r="3" spans="1:7" ht="15" customHeight="1" x14ac:dyDescent="0.2">
      <c r="A3" s="83"/>
      <c r="B3" s="83"/>
      <c r="C3" s="83"/>
      <c r="D3" s="83"/>
      <c r="E3" s="83"/>
      <c r="F3" s="83"/>
    </row>
    <row r="4" spans="1:7" ht="15" customHeight="1" x14ac:dyDescent="0.2"/>
    <row r="5" spans="1:7" ht="15" customHeight="1" thickBot="1" x14ac:dyDescent="0.25">
      <c r="A5" s="48" t="s">
        <v>24</v>
      </c>
      <c r="C5" s="47"/>
    </row>
    <row r="6" spans="1:7" ht="15" customHeight="1" x14ac:dyDescent="0.2">
      <c r="A6" s="46"/>
      <c r="B6" s="45"/>
      <c r="C6" s="84"/>
      <c r="D6" s="84"/>
      <c r="E6" s="84"/>
      <c r="F6" s="85"/>
    </row>
    <row r="7" spans="1:7" ht="15" customHeight="1" x14ac:dyDescent="0.2">
      <c r="A7" s="38"/>
      <c r="B7" s="37" t="s">
        <v>23</v>
      </c>
      <c r="C7" s="42" t="s">
        <v>22</v>
      </c>
      <c r="D7" s="42"/>
      <c r="E7" s="40" t="s">
        <v>21</v>
      </c>
      <c r="F7" s="44"/>
    </row>
    <row r="8" spans="1:7" ht="15" customHeight="1" x14ac:dyDescent="0.2">
      <c r="A8" s="43"/>
      <c r="B8" s="33" t="s">
        <v>20</v>
      </c>
      <c r="C8" s="42" t="s">
        <v>19</v>
      </c>
      <c r="D8" s="41"/>
      <c r="E8" s="40" t="s">
        <v>18</v>
      </c>
      <c r="F8" s="36"/>
    </row>
    <row r="9" spans="1:7" ht="15" customHeight="1" x14ac:dyDescent="0.2">
      <c r="A9" s="43"/>
      <c r="B9" s="33" t="s">
        <v>17</v>
      </c>
      <c r="C9" s="42" t="s">
        <v>16</v>
      </c>
      <c r="D9" s="41"/>
      <c r="E9" s="40" t="s">
        <v>15</v>
      </c>
      <c r="F9" s="39"/>
    </row>
    <row r="10" spans="1:7" ht="15" customHeight="1" x14ac:dyDescent="0.2">
      <c r="A10" s="43"/>
      <c r="B10" s="32"/>
      <c r="C10" s="42" t="s">
        <v>14</v>
      </c>
      <c r="D10" s="41"/>
      <c r="E10" s="40" t="s">
        <v>13</v>
      </c>
      <c r="F10" s="39"/>
    </row>
    <row r="11" spans="1:7" ht="15" customHeight="1" x14ac:dyDescent="0.2">
      <c r="A11" s="38"/>
      <c r="B11" s="37" t="s">
        <v>12</v>
      </c>
      <c r="C11" s="32"/>
      <c r="D11" s="34"/>
      <c r="E11" s="32"/>
      <c r="F11" s="36"/>
    </row>
    <row r="12" spans="1:7" ht="15" customHeight="1" x14ac:dyDescent="0.2">
      <c r="A12" s="35"/>
      <c r="B12" s="33" t="s">
        <v>11</v>
      </c>
      <c r="C12" s="34" t="s">
        <v>10</v>
      </c>
      <c r="D12" s="33"/>
      <c r="E12" s="32"/>
      <c r="F12" s="31"/>
    </row>
    <row r="13" spans="1:7" ht="15" customHeight="1" x14ac:dyDescent="0.2">
      <c r="A13" s="35"/>
      <c r="B13" s="33" t="s">
        <v>9</v>
      </c>
      <c r="C13" s="34" t="s">
        <v>8</v>
      </c>
      <c r="D13" s="33"/>
      <c r="E13" s="32"/>
      <c r="F13" s="31"/>
    </row>
    <row r="14" spans="1:7" ht="15" customHeight="1" thickBot="1" x14ac:dyDescent="0.25">
      <c r="A14" s="30"/>
      <c r="B14" s="29"/>
      <c r="C14" s="29"/>
      <c r="D14" s="28"/>
      <c r="E14" s="27"/>
      <c r="F14" s="26" t="s">
        <v>7</v>
      </c>
    </row>
    <row r="15" spans="1:7" ht="15" customHeight="1" x14ac:dyDescent="0.2">
      <c r="A15" s="25" t="s">
        <v>6</v>
      </c>
      <c r="B15" s="24"/>
    </row>
    <row r="16" spans="1:7" ht="15" customHeight="1" x14ac:dyDescent="0.2">
      <c r="F16" s="23"/>
    </row>
    <row r="17" spans="1:6" ht="15" customHeight="1" thickBot="1" x14ac:dyDescent="0.25">
      <c r="A17" s="20" t="s">
        <v>5</v>
      </c>
      <c r="B17" s="22" t="s">
        <v>4</v>
      </c>
      <c r="C17" s="19" t="s">
        <v>3</v>
      </c>
      <c r="D17" s="21" t="s">
        <v>2</v>
      </c>
      <c r="E17" s="20" t="s">
        <v>1</v>
      </c>
      <c r="F17" s="19" t="s">
        <v>0</v>
      </c>
    </row>
    <row r="18" spans="1:6" ht="15" customHeight="1" x14ac:dyDescent="0.2">
      <c r="A18" s="18"/>
      <c r="B18" s="6" t="str">
        <f>CONCATENATE(IF(ROWS(EDITEUR!$A$2:A2)&lt;=COUNTIF(EDITEUR!$A$2:$A$200,"*V*"),VLOOKUP("v"&amp;ROWS(EDITEUR!$A$2:A2),EDITEUR!$A$2:$K$200,6,FALSE),""),"  ",IF(ROWS(EDITEUR!$A$2:A2)&lt;=COUNTIF(EDITEUR!$A$2:$A$200,"*V*"),VLOOKUP("v"&amp;ROWS(EDITEUR!$A$2:A2),EDITEUR!$A$2:$K$200,7,FALSE),""))</f>
        <v xml:space="preserve">  </v>
      </c>
      <c r="C18" s="17" t="str">
        <f>IFERROR(IF(VLOOKUP("V*"&amp;ROWS(EDITEUR!$A$2:A2),EDITEUR!$A$2:$K$200,9,FALSE)=0,"",IF(ROWS(EDITEUR!$A$2:A2)&lt;=COUNTIF(EDITEUR!$A$2:$A$200,"*V*"),VLOOKUP("V*"&amp;ROWS(EDITEUR!$A$2:A2),EDITEUR!$A$2:$K$200,8,FALSE),"")),"")</f>
        <v/>
      </c>
      <c r="D18" s="16" t="str">
        <f>IFERROR(IF(VLOOKUP("V*"&amp;ROWS(EDITEUR!$A$2:A2),EDITEUR!$A$2:$K$200,9,FALSE)=0,"",IF(ROWS(EDITEUR!$A$2:A2)&lt;=COUNTIF(EDITEUR!$A$2:$A$200,"*V*"),VLOOKUP("V*"&amp;ROWS(EDITEUR!$A$2:A2),EDITEUR!$A$2:$K$200,9,FALSE),"")),"")</f>
        <v/>
      </c>
      <c r="E18" s="15" t="str">
        <f>IFERROR(IF(VLOOKUP("V*"&amp;ROWS(EDITEUR!$A$2:A2),EDITEUR!$A$2:$K$200,10,FALSE)=0,"",IF(ROWS(EDITEUR!$A$2:A2)&lt;=COUNTIF(EDITEUR!$A$2:$A$200,"*V*"),VLOOKUP("V*"&amp;ROWS(EDITEUR!$A$2:A2),EDITEUR!$A$2:$K$200,10,FALSE),"")),"")</f>
        <v/>
      </c>
      <c r="F18" s="2" t="str">
        <f>IFERROR(IF(VLOOKUP("V*"&amp;ROWS(EDITEUR!$A$2:A2),EDITEUR!$A$2:$K$200,11,FALSE)=0,"",IF(ROWS(EDITEUR!$A$2:A2)&lt;=COUNTIF(EDITEUR!$A$2:$A$200,"*V*"),VLOOKUP("V*"&amp;ROWS(EDITEUR!$A$2:A2),EDITEUR!$A$2:$K$200,11,FALSE),"")),"")</f>
        <v/>
      </c>
    </row>
    <row r="19" spans="1:6" ht="15" customHeight="1" x14ac:dyDescent="0.2">
      <c r="A19" s="12">
        <v>787644656</v>
      </c>
      <c r="B19" s="6" t="str">
        <f>CONCATENATE(IF(ROWS(EDITEUR!$A$2:A3)&lt;=COUNTIF(EDITEUR!$A$2:$A$200,"*V*"),VLOOKUP("v"&amp;ROWS(EDITEUR!$A$2:A3),EDITEUR!$A$2:$K$200,6,FALSE),""),"  ",IF(ROWS(EDITEUR!$A$2:A3)&lt;=COUNTIF(EDITEUR!$A$2:$A$200,"*V*"),VLOOKUP("v"&amp;ROWS(EDITEUR!$A$2:A3),EDITEUR!$A$2:$K$200,7,FALSE),""))</f>
        <v>:  ACCESSOIRES DE COUVERTURES</v>
      </c>
      <c r="C19" s="11" t="str">
        <f>IFERROR(IF(VLOOKUP("V*"&amp;ROWS(EDITEUR!$A$2:A3),EDITEUR!$A$2:$K$200,9,FALSE)=0,"",IF(ROWS(EDITEUR!$A$2:A3)&lt;=COUNTIF(EDITEUR!$A$2:$A$200,"*V*"),VLOOKUP("V*"&amp;ROWS(EDITEUR!$A$2:A3),EDITEUR!$A$2:$K$200,8,FALSE),"")),"")</f>
        <v/>
      </c>
      <c r="D19" s="5" t="str">
        <f>IFERROR(IF(VLOOKUP("V*"&amp;ROWS(EDITEUR!$A$2:A3),EDITEUR!$A$2:$K$200,9,FALSE)=0,"",IF(ROWS(EDITEUR!$A$2:A3)&lt;=COUNTIF(EDITEUR!$A$2:$A$200,"*V*"),VLOOKUP("V*"&amp;ROWS(EDITEUR!$A$2:A3),EDITEUR!$A$2:$K$200,9,FALSE),"")),"")</f>
        <v/>
      </c>
      <c r="E19" s="10" t="str">
        <f>IFERROR(IF(VLOOKUP("V*"&amp;ROWS(EDITEUR!$A$2:A3),EDITEUR!$A$2:$K$200,10,FALSE)=0,"",IF(ROWS(EDITEUR!$A$2:A3)&lt;=COUNTIF(EDITEUR!$A$2:$A$200,"*V*"),VLOOKUP("V*"&amp;ROWS(EDITEUR!$A$2:A3),EDITEUR!$A$2:$K$200,10,FALSE),"")),"")</f>
        <v/>
      </c>
      <c r="F19" s="2" t="str">
        <f>IFERROR(IF(VLOOKUP("V*"&amp;ROWS(EDITEUR!$A$2:A3),EDITEUR!$A$2:$K$200,11,FALSE)=0,"",IF(ROWS(EDITEUR!$A$2:A3)&lt;=COUNTIF(EDITEUR!$A$2:$A$200,"*V*"),VLOOKUP("V*"&amp;ROWS(EDITEUR!$A$2:A3),EDITEUR!$A$2:$K$200,11,FALSE),"")),"")</f>
        <v/>
      </c>
    </row>
    <row r="20" spans="1:6" ht="15" customHeight="1" x14ac:dyDescent="0.2">
      <c r="A20" s="12">
        <v>787644656</v>
      </c>
      <c r="B20" s="6" t="str">
        <f>CONCATENATE(IF(ROWS(EDITEUR!$A$2:A4)&lt;=COUNTIF(EDITEUR!$A$2:$A$200,"*V*"),VLOOKUP("v"&amp;ROWS(EDITEUR!$A$2:A4),EDITEUR!$A$2:$K$200,6,FALSE),""),"  ",IF(ROWS(EDITEUR!$A$2:A4)&lt;=COUNTIF(EDITEUR!$A$2:$A$200,"*V*"),VLOOKUP("v"&amp;ROWS(EDITEUR!$A$2:A4),EDITEUR!$A$2:$K$200,7,FALSE),""))</f>
        <v>.  SABLIERE 27 X 147 RABOTEE TRAITEE</v>
      </c>
      <c r="C20" s="11">
        <f>IFERROR(IF(VLOOKUP("V*"&amp;ROWS(EDITEUR!$A$2:A4),EDITEUR!$A$2:$K$200,9,FALSE)=0,"",IF(ROWS(EDITEUR!$A$2:A4)&lt;=COUNTIF(EDITEUR!$A$2:$A$200,"*V*"),VLOOKUP("V*"&amp;ROWS(EDITEUR!$A$2:A4),EDITEUR!$A$2:$K$200,8,FALSE),"")),"")</f>
        <v>6000</v>
      </c>
      <c r="D20" s="5" t="str">
        <f>IFERROR(IF(VLOOKUP("V*"&amp;ROWS(EDITEUR!$A$2:A4),EDITEUR!$A$2:$K$200,9,FALSE)=0,"",IF(ROWS(EDITEUR!$A$2:A4)&lt;=COUNTIF(EDITEUR!$A$2:$A$200,"*V*"),VLOOKUP("V*"&amp;ROWS(EDITEUR!$A$2:A4),EDITEUR!$A$2:$K$200,9,FALSE),"")),"")</f>
        <v>ml</v>
      </c>
      <c r="E20" s="10">
        <f>IFERROR(IF(VLOOKUP("V*"&amp;ROWS(EDITEUR!$A$2:A4),EDITEUR!$A$2:$K$200,10,FALSE)=0,"",IF(ROWS(EDITEUR!$A$2:A4)&lt;=COUNTIF(EDITEUR!$A$2:$A$200,"*V*"),VLOOKUP("V*"&amp;ROWS(EDITEUR!$A$2:A4),EDITEUR!$A$2:$K$200,10,FALSE),"")),"")</f>
        <v>2.66</v>
      </c>
      <c r="F20" s="2">
        <f>IFERROR(IF(VLOOKUP("V*"&amp;ROWS(EDITEUR!$A$2:A4),EDITEUR!$A$2:$K$200,11,FALSE)=0,"",IF(ROWS(EDITEUR!$A$2:A4)&lt;=COUNTIF(EDITEUR!$A$2:$A$200,"*V*"),VLOOKUP("V*"&amp;ROWS(EDITEUR!$A$2:A4),EDITEUR!$A$2:$K$200,11,FALSE),"")),"")</f>
        <v>15960</v>
      </c>
    </row>
    <row r="21" spans="1:6" ht="15" customHeight="1" x14ac:dyDescent="0.2">
      <c r="A21" s="14"/>
      <c r="B21" s="6" t="str">
        <f>CONCATENATE(IF(ROWS(EDITEUR!$A$2:A5)&lt;=COUNTIF(EDITEUR!$A$2:$A$200,"*V*"),VLOOKUP("v"&amp;ROWS(EDITEUR!$A$2:A5),EDITEUR!$A$2:$K$200,6,FALSE),""),"  ",IF(ROWS(EDITEUR!$A$2:A5)&lt;=COUNTIF(EDITEUR!$A$2:$A$200,"*V*"),VLOOKUP("v"&amp;ROWS(EDITEUR!$A$2:A5),EDITEUR!$A$2:$K$200,7,FALSE),""))</f>
        <v>.  BARRE FILANTE 27 X 75 TRAITEE (ENTRAXE 60 CM)</v>
      </c>
      <c r="C21" s="11">
        <f>IFERROR(IF(VLOOKUP("V*"&amp;ROWS(EDITEUR!$A$2:A5),EDITEUR!$A$2:$K$200,9,FALSE)=0,"",IF(ROWS(EDITEUR!$A$2:A5)&lt;=COUNTIF(EDITEUR!$A$2:$A$200,"*V*"),VLOOKUP("V*"&amp;ROWS(EDITEUR!$A$2:A5),EDITEUR!$A$2:$K$200,8,FALSE),"")),"")</f>
        <v>145</v>
      </c>
      <c r="D21" s="5" t="str">
        <f>IFERROR(IF(VLOOKUP("V*"&amp;ROWS(EDITEUR!$A$2:A5),EDITEUR!$A$2:$K$200,9,FALSE)=0,"",IF(ROWS(EDITEUR!$A$2:A5)&lt;=COUNTIF(EDITEUR!$A$2:$A$200,"*V*"),VLOOKUP("V*"&amp;ROWS(EDITEUR!$A$2:A5),EDITEUR!$A$2:$K$200,9,FALSE),"")),"")</f>
        <v>ml</v>
      </c>
      <c r="E21" s="10">
        <f>IFERROR(IF(VLOOKUP("V*"&amp;ROWS(EDITEUR!$A$2:A5),EDITEUR!$A$2:$K$200,10,FALSE)=0,"",IF(ROWS(EDITEUR!$A$2:A5)&lt;=COUNTIF(EDITEUR!$A$2:$A$200,"*V*"),VLOOKUP("V*"&amp;ROWS(EDITEUR!$A$2:A5),EDITEUR!$A$2:$K$200,10,FALSE),"")),"")</f>
        <v>0.78</v>
      </c>
      <c r="F21" s="2">
        <f>IFERROR(IF(VLOOKUP("V*"&amp;ROWS(EDITEUR!$A$2:A5),EDITEUR!$A$2:$K$200,11,FALSE)=0,"",IF(ROWS(EDITEUR!$A$2:A5)&lt;=COUNTIF(EDITEUR!$A$2:$A$200,"*V*"),VLOOKUP("V*"&amp;ROWS(EDITEUR!$A$2:A5),EDITEUR!$A$2:$K$200,11,FALSE),"")),"")</f>
        <v>113.10000000000001</v>
      </c>
    </row>
    <row r="22" spans="1:6" ht="15" customHeight="1" x14ac:dyDescent="0.2">
      <c r="A22" s="12">
        <v>787644656</v>
      </c>
      <c r="B22" s="6" t="str">
        <f>CONCATENATE(IF(ROWS(EDITEUR!$A$2:A6)&lt;=COUNTIF(EDITEUR!$A$2:$A$200,"*V*"),VLOOKUP("v"&amp;ROWS(EDITEUR!$A$2:A6),EDITEUR!$A$2:$K$200,6,FALSE),""),"  ",IF(ROWS(EDITEUR!$A$2:A6)&lt;=COUNTIF(EDITEUR!$A$2:$A$200,"*V*"),VLOOKUP("v"&amp;ROWS(EDITEUR!$A$2:A6),EDITEUR!$A$2:$K$200,7,FALSE),""))</f>
        <v>.  CONTREVENT 27 X 75 LG 3.00 TRAITE (ENTRAXE 60 CM)</v>
      </c>
      <c r="C22" s="11">
        <f>IFERROR(IF(VLOOKUP("V*"&amp;ROWS(EDITEUR!$A$2:A6),EDITEUR!$A$2:$K$200,9,FALSE)=0,"",IF(ROWS(EDITEUR!$A$2:A6)&lt;=COUNTIF(EDITEUR!$A$2:$A$200,"*V*"),VLOOKUP("V*"&amp;ROWS(EDITEUR!$A$2:A6),EDITEUR!$A$2:$K$200,8,FALSE),"")),"")</f>
        <v>12</v>
      </c>
      <c r="D22" s="5" t="str">
        <f>IFERROR(IF(VLOOKUP("V*"&amp;ROWS(EDITEUR!$A$2:A6),EDITEUR!$A$2:$K$200,9,FALSE)=0,"",IF(ROWS(EDITEUR!$A$2:A6)&lt;=COUNTIF(EDITEUR!$A$2:$A$200,"*V*"),VLOOKUP("V*"&amp;ROWS(EDITEUR!$A$2:A6),EDITEUR!$A$2:$K$200,9,FALSE),"")),"")</f>
        <v>ml</v>
      </c>
      <c r="E22" s="10">
        <f>IFERROR(IF(VLOOKUP("V*"&amp;ROWS(EDITEUR!$A$2:A6),EDITEUR!$A$2:$K$200,10,FALSE)=0,"",IF(ROWS(EDITEUR!$A$2:A6)&lt;=COUNTIF(EDITEUR!$A$2:$A$200,"*V*"),VLOOKUP("V*"&amp;ROWS(EDITEUR!$A$2:A6),EDITEUR!$A$2:$K$200,10,FALSE),"")),"")</f>
        <v>4.32</v>
      </c>
      <c r="F22" s="2">
        <f>IFERROR(IF(VLOOKUP("V*"&amp;ROWS(EDITEUR!$A$2:A6),EDITEUR!$A$2:$K$200,11,FALSE)=0,"",IF(ROWS(EDITEUR!$A$2:A6)&lt;=COUNTIF(EDITEUR!$A$2:$A$200,"*V*"),VLOOKUP("V*"&amp;ROWS(EDITEUR!$A$2:A6),EDITEUR!$A$2:$K$200,11,FALSE),"")),"")</f>
        <v>51.84</v>
      </c>
    </row>
    <row r="23" spans="1:6" ht="15" customHeight="1" x14ac:dyDescent="0.2">
      <c r="A23" s="12">
        <v>787644656</v>
      </c>
      <c r="B23" s="6" t="str">
        <f>CONCATENATE(IF(ROWS(EDITEUR!$A$2:A7)&lt;=COUNTIF(EDITEUR!$A$2:$A$200,"*V*"),VLOOKUP("v"&amp;ROWS(EDITEUR!$A$2:A7),EDITEUR!$A$2:$K$200,6,FALSE),""),"  ",IF(ROWS(EDITEUR!$A$2:A7)&lt;=COUNTIF(EDITEUR!$A$2:$A$200,"*V*"),VLOOKUP("v"&amp;ROWS(EDITEUR!$A$2:A7),EDITEUR!$A$2:$K$200,7,FALSE),""))</f>
        <v>.  ETRESILLON LG 0.564 BRUT TRAITE</v>
      </c>
      <c r="C23" s="11">
        <f>IFERROR(IF(VLOOKUP("V*"&amp;ROWS(EDITEUR!$A$2:A7),EDITEUR!$A$2:$K$200,9,FALSE)=0,"",IF(ROWS(EDITEUR!$A$2:A7)&lt;=COUNTIF(EDITEUR!$A$2:$A$200,"*V*"),VLOOKUP("V*"&amp;ROWS(EDITEUR!$A$2:A7),EDITEUR!$A$2:$K$200,8,FALSE),"")),"")</f>
        <v>8000</v>
      </c>
      <c r="D23" s="5" t="str">
        <f>IFERROR(IF(VLOOKUP("V*"&amp;ROWS(EDITEUR!$A$2:A7),EDITEUR!$A$2:$K$200,9,FALSE)=0,"",IF(ROWS(EDITEUR!$A$2:A7)&lt;=COUNTIF(EDITEUR!$A$2:$A$200,"*V*"),VLOOKUP("V*"&amp;ROWS(EDITEUR!$A$2:A7),EDITEUR!$A$2:$K$200,9,FALSE),"")),"")</f>
        <v>U</v>
      </c>
      <c r="E23" s="10">
        <f>IFERROR(IF(VLOOKUP("V*"&amp;ROWS(EDITEUR!$A$2:A7),EDITEUR!$A$2:$K$200,10,FALSE)=0,"",IF(ROWS(EDITEUR!$A$2:A7)&lt;=COUNTIF(EDITEUR!$A$2:$A$200,"*V*"),VLOOKUP("V*"&amp;ROWS(EDITEUR!$A$2:A7),EDITEUR!$A$2:$K$200,10,FALSE),"")),"")</f>
        <v>1.1299999999999999</v>
      </c>
      <c r="F23" s="2">
        <f>IFERROR(IF(VLOOKUP("V*"&amp;ROWS(EDITEUR!$A$2:A7),EDITEUR!$A$2:$K$200,11,FALSE)=0,"",IF(ROWS(EDITEUR!$A$2:A7)&lt;=COUNTIF(EDITEUR!$A$2:$A$200,"*V*"),VLOOKUP("V*"&amp;ROWS(EDITEUR!$A$2:A7),EDITEUR!$A$2:$K$200,11,FALSE),"")),"")</f>
        <v>9040</v>
      </c>
    </row>
    <row r="24" spans="1:6" ht="15" customHeight="1" x14ac:dyDescent="0.2">
      <c r="A24" s="13"/>
      <c r="B24" s="6" t="str">
        <f>CONCATENATE(IF(ROWS(EDITEUR!$A$2:A8)&lt;=COUNTIF(EDITEUR!$A$2:$A$200,"*V*"),VLOOKUP("v"&amp;ROWS(EDITEUR!$A$2:A8),EDITEUR!$A$2:$K$200,6,FALSE),""),"  ",IF(ROWS(EDITEUR!$A$2:A8)&lt;=COUNTIF(EDITEUR!$A$2:$A$200,"*V*"),VLOOKUP("v"&amp;ROWS(EDITEUR!$A$2:A8),EDITEUR!$A$2:$K$200,7,FALSE),""))</f>
        <v xml:space="preserve">.  </v>
      </c>
      <c r="C24" s="11" t="str">
        <f>IFERROR(IF(VLOOKUP("V*"&amp;ROWS(EDITEUR!$A$2:A8),EDITEUR!$A$2:$K$200,9,FALSE)=0,"",IF(ROWS(EDITEUR!$A$2:A8)&lt;=COUNTIF(EDITEUR!$A$2:$A$200,"*V*"),VLOOKUP("V*"&amp;ROWS(EDITEUR!$A$2:A8),EDITEUR!$A$2:$K$200,8,FALSE),"")),"")</f>
        <v/>
      </c>
      <c r="D24" s="5" t="str">
        <f>IFERROR(IF(VLOOKUP("V*"&amp;ROWS(EDITEUR!$A$2:A8),EDITEUR!$A$2:$K$200,9,FALSE)=0,"",IF(ROWS(EDITEUR!$A$2:A8)&lt;=COUNTIF(EDITEUR!$A$2:$A$200,"*V*"),VLOOKUP("V*"&amp;ROWS(EDITEUR!$A$2:A8),EDITEUR!$A$2:$K$200,9,FALSE),"")),"")</f>
        <v/>
      </c>
      <c r="E24" s="10" t="str">
        <f>IFERROR(IF(VLOOKUP("V*"&amp;ROWS(EDITEUR!$A$2:A8),EDITEUR!$A$2:$K$200,10,FALSE)=0,"",IF(ROWS(EDITEUR!$A$2:A8)&lt;=COUNTIF(EDITEUR!$A$2:$A$200,"*V*"),VLOOKUP("V*"&amp;ROWS(EDITEUR!$A$2:A8),EDITEUR!$A$2:$K$200,10,FALSE),"")),"")</f>
        <v/>
      </c>
      <c r="F24" s="2" t="str">
        <f>IFERROR(IF(VLOOKUP("V*"&amp;ROWS(EDITEUR!$A$2:A8),EDITEUR!$A$2:$K$200,11,FALSE)=0,"",IF(ROWS(EDITEUR!$A$2:A8)&lt;=COUNTIF(EDITEUR!$A$2:$A$200,"*V*"),VLOOKUP("V*"&amp;ROWS(EDITEUR!$A$2:A8),EDITEUR!$A$2:$K$200,11,FALSE),"")),"")</f>
        <v/>
      </c>
    </row>
    <row r="25" spans="1:6" ht="15" customHeight="1" x14ac:dyDescent="0.2">
      <c r="A25" s="13"/>
      <c r="B25" s="6" t="str">
        <f>CONCATENATE(IF(ROWS(EDITEUR!$A$2:A9)&lt;=COUNTIF(EDITEUR!$A$2:$A$200,"*V*"),VLOOKUP("v"&amp;ROWS(EDITEUR!$A$2:A9),EDITEUR!$A$2:$K$200,6,FALSE),""),"  ",IF(ROWS(EDITEUR!$A$2:A9)&lt;=COUNTIF(EDITEUR!$A$2:$A$200,"*V*"),VLOOKUP("v"&amp;ROWS(EDITEUR!$A$2:A9),EDITEUR!$A$2:$K$200,7,FALSE),""))</f>
        <v>&gt;  ACCESSOIRES MÉTALLIQUES</v>
      </c>
      <c r="C25" s="11" t="str">
        <f>IFERROR(IF(VLOOKUP("V*"&amp;ROWS(EDITEUR!$A$2:A9),EDITEUR!$A$2:$K$200,9,FALSE)=0,"",IF(ROWS(EDITEUR!$A$2:A9)&lt;=COUNTIF(EDITEUR!$A$2:$A$200,"*V*"),VLOOKUP("V*"&amp;ROWS(EDITEUR!$A$2:A9),EDITEUR!$A$2:$K$200,8,FALSE),"")),"")</f>
        <v/>
      </c>
      <c r="D25" s="5" t="str">
        <f>IFERROR(IF(VLOOKUP("V*"&amp;ROWS(EDITEUR!$A$2:A9),EDITEUR!$A$2:$K$200,9,FALSE)=0,"",IF(ROWS(EDITEUR!$A$2:A9)&lt;=COUNTIF(EDITEUR!$A$2:$A$200,"*V*"),VLOOKUP("V*"&amp;ROWS(EDITEUR!$A$2:A9),EDITEUR!$A$2:$K$200,9,FALSE),"")),"")</f>
        <v/>
      </c>
      <c r="E25" s="10" t="str">
        <f>IFERROR(IF(VLOOKUP("V*"&amp;ROWS(EDITEUR!$A$2:A9),EDITEUR!$A$2:$K$200,10,FALSE)=0,"",IF(ROWS(EDITEUR!$A$2:A9)&lt;=COUNTIF(EDITEUR!$A$2:$A$200,"*V*"),VLOOKUP("V*"&amp;ROWS(EDITEUR!$A$2:A9),EDITEUR!$A$2:$K$200,10,FALSE),"")),"")</f>
        <v/>
      </c>
      <c r="F25" s="2" t="str">
        <f>IFERROR(IF(VLOOKUP("V*"&amp;ROWS(EDITEUR!$A$2:A9),EDITEUR!$A$2:$K$200,11,FALSE)=0,"",IF(ROWS(EDITEUR!$A$2:A9)&lt;=COUNTIF(EDITEUR!$A$2:$A$200,"*V*"),VLOOKUP("V*"&amp;ROWS(EDITEUR!$A$2:A9),EDITEUR!$A$2:$K$200,11,FALSE),"")),"")</f>
        <v/>
      </c>
    </row>
    <row r="26" spans="1:6" ht="15" customHeight="1" x14ac:dyDescent="0.2">
      <c r="A26" s="7"/>
      <c r="B26" s="6" t="str">
        <f>CONCATENATE(IF(ROWS(EDITEUR!$A$2:A10)&lt;=COUNTIF(EDITEUR!$A$2:$A$200,"*V*"),VLOOKUP("v"&amp;ROWS(EDITEUR!$A$2:A10),EDITEUR!$A$2:$K$200,6,FALSE),""),"  ",IF(ROWS(EDITEUR!$A$2:A10)&lt;=COUNTIF(EDITEUR!$A$2:$A$200,"*V*"),VLOOKUP("v"&amp;ROWS(EDITEUR!$A$2:A10),EDITEUR!$A$2:$K$200,7,FALSE),""))</f>
        <v xml:space="preserve">-  SABOT 500 X 100 HT 200 BETON / BOIS </v>
      </c>
      <c r="C26" s="11">
        <f>IFERROR(IF(VLOOKUP("V*"&amp;ROWS(EDITEUR!$A$2:A10),EDITEUR!$A$2:$K$200,9,FALSE)=0,"",IF(ROWS(EDITEUR!$A$2:A10)&lt;=COUNTIF(EDITEUR!$A$2:$A$200,"*V*"),VLOOKUP("V*"&amp;ROWS(EDITEUR!$A$2:A10),EDITEUR!$A$2:$K$200,8,FALSE),"")),"")</f>
        <v>112</v>
      </c>
      <c r="D26" s="5" t="str">
        <f>IFERROR(IF(VLOOKUP("V*"&amp;ROWS(EDITEUR!$A$2:A10),EDITEUR!$A$2:$K$200,9,FALSE)=0,"",IF(ROWS(EDITEUR!$A$2:A10)&lt;=COUNTIF(EDITEUR!$A$2:$A$200,"*V*"),VLOOKUP("V*"&amp;ROWS(EDITEUR!$A$2:A10),EDITEUR!$A$2:$K$200,9,FALSE),"")),"")</f>
        <v>Boite</v>
      </c>
      <c r="E26" s="10">
        <f>IFERROR(IF(VLOOKUP("V*"&amp;ROWS(EDITEUR!$A$2:A10),EDITEUR!$A$2:$K$200,10,FALSE)=0,"",IF(ROWS(EDITEUR!$A$2:A10)&lt;=COUNTIF(EDITEUR!$A$2:$A$200,"*V*"),VLOOKUP("V*"&amp;ROWS(EDITEUR!$A$2:A10),EDITEUR!$A$2:$K$200,10,FALSE),"")),"")</f>
        <v>86.77</v>
      </c>
      <c r="F26" s="2">
        <f>IFERROR(IF(VLOOKUP("V*"&amp;ROWS(EDITEUR!$A$2:A10),EDITEUR!$A$2:$K$200,11,FALSE)=0,"",IF(ROWS(EDITEUR!$A$2:A10)&lt;=COUNTIF(EDITEUR!$A$2:$A$200,"*V*"),VLOOKUP("V*"&amp;ROWS(EDITEUR!$A$2:A10),EDITEUR!$A$2:$K$200,11,FALSE),"")),"")</f>
        <v>9718.24</v>
      </c>
    </row>
    <row r="27" spans="1:6" ht="15" customHeight="1" x14ac:dyDescent="0.2">
      <c r="A27" s="7"/>
      <c r="B27" s="6" t="str">
        <f>CONCATENATE(IF(ROWS(EDITEUR!$A$2:A11)&lt;=COUNTIF(EDITEUR!$A$2:$A$200,"*V*"),VLOOKUP("v"&amp;ROWS(EDITEUR!$A$2:A11),EDITEUR!$A$2:$K$200,6,FALSE),""),"  ",IF(ROWS(EDITEUR!$A$2:A11)&lt;=COUNTIF(EDITEUR!$A$2:$A$200,"*V*"),VLOOKUP("v"&amp;ROWS(EDITEUR!$A$2:A11),EDITEUR!$A$2:$K$200,7,FALSE),""))</f>
        <v>-  SABOT 2X PORTEUSE BOIS/BETON</v>
      </c>
      <c r="C27" s="11">
        <f>IFERROR(IF(VLOOKUP("V*"&amp;ROWS(EDITEUR!$A$2:A11),EDITEUR!$A$2:$K$200,9,FALSE)=0,"",IF(ROWS(EDITEUR!$A$2:A11)&lt;=COUNTIF(EDITEUR!$A$2:$A$200,"*V*"),VLOOKUP("V*"&amp;ROWS(EDITEUR!$A$2:A11),EDITEUR!$A$2:$K$200,8,FALSE),"")),"")</f>
        <v>10</v>
      </c>
      <c r="D27" s="5" t="str">
        <f>IFERROR(IF(VLOOKUP("V*"&amp;ROWS(EDITEUR!$A$2:A11),EDITEUR!$A$2:$K$200,9,FALSE)=0,"",IF(ROWS(EDITEUR!$A$2:A11)&lt;=COUNTIF(EDITEUR!$A$2:$A$200,"*V*"),VLOOKUP("V*"&amp;ROWS(EDITEUR!$A$2:A11),EDITEUR!$A$2:$K$200,9,FALSE),"")),"")</f>
        <v>U</v>
      </c>
      <c r="E27" s="10">
        <f>IFERROR(IF(VLOOKUP("V*"&amp;ROWS(EDITEUR!$A$2:A11),EDITEUR!$A$2:$K$200,10,FALSE)=0,"",IF(ROWS(EDITEUR!$A$2:A11)&lt;=COUNTIF(EDITEUR!$A$2:$A$200,"*V*"),VLOOKUP("V*"&amp;ROWS(EDITEUR!$A$2:A11),EDITEUR!$A$2:$K$200,10,FALSE),"")),"")</f>
        <v>4</v>
      </c>
      <c r="F27" s="2">
        <f>IFERROR(IF(VLOOKUP("V*"&amp;ROWS(EDITEUR!$A$2:A11),EDITEUR!$A$2:$K$200,11,FALSE)=0,"",IF(ROWS(EDITEUR!$A$2:A11)&lt;=COUNTIF(EDITEUR!$A$2:$A$200,"*V*"),VLOOKUP("V*"&amp;ROWS(EDITEUR!$A$2:A11),EDITEUR!$A$2:$K$200,11,FALSE),"")),"")</f>
        <v>40</v>
      </c>
    </row>
    <row r="28" spans="1:6" ht="15" customHeight="1" x14ac:dyDescent="0.2">
      <c r="A28" s="7"/>
      <c r="B28" s="6" t="str">
        <f>CONCATENATE(IF(ROWS(EDITEUR!$A$2:A12)&lt;=COUNTIF(EDITEUR!$A$2:$A$200,"*V*"),VLOOKUP("v"&amp;ROWS(EDITEUR!$A$2:A12),EDITEUR!$A$2:$K$200,6,FALSE),""),"  ",IF(ROWS(EDITEUR!$A$2:A12)&lt;=COUNTIF(EDITEUR!$A$2:$A$200,"*V*"),VLOOKUP("v"&amp;ROWS(EDITEUR!$A$2:A12),EDITEUR!$A$2:$K$200,7,FALSE),""))</f>
        <v>-  SABOT 3X PORTEUSE BOIS/BETON</v>
      </c>
      <c r="C28" s="11">
        <f>IFERROR(IF(VLOOKUP("V*"&amp;ROWS(EDITEUR!$A$2:A12),EDITEUR!$A$2:$K$200,9,FALSE)=0,"",IF(ROWS(EDITEUR!$A$2:A12)&lt;=COUNTIF(EDITEUR!$A$2:$A$200,"*V*"),VLOOKUP("V*"&amp;ROWS(EDITEUR!$A$2:A12),EDITEUR!$A$2:$K$200,8,FALSE),"")),"")</f>
        <v>24</v>
      </c>
      <c r="D28" s="5" t="str">
        <f>IFERROR(IF(VLOOKUP("V*"&amp;ROWS(EDITEUR!$A$2:A12),EDITEUR!$A$2:$K$200,9,FALSE)=0,"",IF(ROWS(EDITEUR!$A$2:A12)&lt;=COUNTIF(EDITEUR!$A$2:$A$200,"*V*"),VLOOKUP("V*"&amp;ROWS(EDITEUR!$A$2:A12),EDITEUR!$A$2:$K$200,9,FALSE),"")),"")</f>
        <v>U</v>
      </c>
      <c r="E28" s="10">
        <f>IFERROR(IF(VLOOKUP("V*"&amp;ROWS(EDITEUR!$A$2:A12),EDITEUR!$A$2:$K$200,10,FALSE)=0,"",IF(ROWS(EDITEUR!$A$2:A12)&lt;=COUNTIF(EDITEUR!$A$2:$A$200,"*V*"),VLOOKUP("V*"&amp;ROWS(EDITEUR!$A$2:A12),EDITEUR!$A$2:$K$200,10,FALSE),"")),"")</f>
        <v>8</v>
      </c>
      <c r="F28" s="2">
        <f>IFERROR(IF(VLOOKUP("V*"&amp;ROWS(EDITEUR!$A$2:A12),EDITEUR!$A$2:$K$200,11,FALSE)=0,"",IF(ROWS(EDITEUR!$A$2:A12)&lt;=COUNTIF(EDITEUR!$A$2:$A$200,"*V*"),VLOOKUP("V*"&amp;ROWS(EDITEUR!$A$2:A12),EDITEUR!$A$2:$K$200,11,FALSE),"")),"")</f>
        <v>192</v>
      </c>
    </row>
    <row r="29" spans="1:6" ht="15" customHeight="1" x14ac:dyDescent="0.2">
      <c r="A29" s="12">
        <v>787644656</v>
      </c>
      <c r="B29" s="6" t="str">
        <f>CONCATENATE(IF(ROWS(EDITEUR!$A$2:A13)&lt;=COUNTIF(EDITEUR!$A$2:$A$200,"*V*"),VLOOKUP("v"&amp;ROWS(EDITEUR!$A$2:A13),EDITEUR!$A$2:$K$200,6,FALSE),""),"  ",IF(ROWS(EDITEUR!$A$2:A13)&lt;=COUNTIF(EDITEUR!$A$2:$A$200,"*V*"),VLOOKUP("v"&amp;ROWS(EDITEUR!$A$2:A13),EDITEUR!$A$2:$K$200,7,FALSE),""))</f>
        <v>-  SABOT REPRISE FERME 4X</v>
      </c>
      <c r="C29" s="11">
        <f>IFERROR(IF(VLOOKUP("V*"&amp;ROWS(EDITEUR!$A$2:A13),EDITEUR!$A$2:$K$200,9,FALSE)=0,"",IF(ROWS(EDITEUR!$A$2:A13)&lt;=COUNTIF(EDITEUR!$A$2:$A$200,"*V*"),VLOOKUP("V*"&amp;ROWS(EDITEUR!$A$2:A13),EDITEUR!$A$2:$K$200,8,FALSE),"")),"")</f>
        <v>5</v>
      </c>
      <c r="D29" s="5" t="str">
        <f>IFERROR(IF(VLOOKUP("V*"&amp;ROWS(EDITEUR!$A$2:A13),EDITEUR!$A$2:$K$200,9,FALSE)=0,"",IF(ROWS(EDITEUR!$A$2:A13)&lt;=COUNTIF(EDITEUR!$A$2:$A$200,"*V*"),VLOOKUP("V*"&amp;ROWS(EDITEUR!$A$2:A13),EDITEUR!$A$2:$K$200,9,FALSE),"")),"")</f>
        <v>U</v>
      </c>
      <c r="E29" s="10">
        <f>IFERROR(IF(VLOOKUP("V*"&amp;ROWS(EDITEUR!$A$2:A13),EDITEUR!$A$2:$K$200,10,FALSE)=0,"",IF(ROWS(EDITEUR!$A$2:A13)&lt;=COUNTIF(EDITEUR!$A$2:$A$200,"*V*"),VLOOKUP("V*"&amp;ROWS(EDITEUR!$A$2:A13),EDITEUR!$A$2:$K$200,10,FALSE),"")),"")</f>
        <v>7</v>
      </c>
      <c r="F29" s="2">
        <f>IFERROR(IF(VLOOKUP("V*"&amp;ROWS(EDITEUR!$A$2:A13),EDITEUR!$A$2:$K$200,11,FALSE)=0,"",IF(ROWS(EDITEUR!$A$2:A13)&lt;=COUNTIF(EDITEUR!$A$2:$A$200,"*V*"),VLOOKUP("V*"&amp;ROWS(EDITEUR!$A$2:A13),EDITEUR!$A$2:$K$200,11,FALSE),"")),"")</f>
        <v>35</v>
      </c>
    </row>
    <row r="30" spans="1:6" ht="15" customHeight="1" x14ac:dyDescent="0.2">
      <c r="A30" s="7"/>
      <c r="B30" s="6" t="str">
        <f>CONCATENATE(IF(ROWS(EDITEUR!$A$2:A14)&lt;=COUNTIF(EDITEUR!$A$2:$A$200,"*V*"),VLOOKUP("v"&amp;ROWS(EDITEUR!$A$2:A14),EDITEUR!$A$2:$K$200,6,FALSE),""),"  ",IF(ROWS(EDITEUR!$A$2:A14)&lt;=COUNTIF(EDITEUR!$A$2:$A$200,"*V*"),VLOOKUP("v"&amp;ROWS(EDITEUR!$A$2:A14),EDITEUR!$A$2:$K$200,7,FALSE),""))</f>
        <v xml:space="preserve">&lt;  </v>
      </c>
      <c r="C30" s="11" t="str">
        <f>IFERROR(IF(VLOOKUP("V*"&amp;ROWS(EDITEUR!$A$2:A14),EDITEUR!$A$2:$K$200,9,FALSE)=0,"",IF(ROWS(EDITEUR!$A$2:A14)&lt;=COUNTIF(EDITEUR!$A$2:$A$200,"*V*"),VLOOKUP("V*"&amp;ROWS(EDITEUR!$A$2:A14),EDITEUR!$A$2:$K$200,8,FALSE),"")),"")</f>
        <v/>
      </c>
      <c r="D30" s="5" t="str">
        <f>IFERROR(IF(VLOOKUP("V*"&amp;ROWS(EDITEUR!$A$2:A14),EDITEUR!$A$2:$K$200,9,FALSE)=0,"",IF(ROWS(EDITEUR!$A$2:A14)&lt;=COUNTIF(EDITEUR!$A$2:$A$200,"*V*"),VLOOKUP("V*"&amp;ROWS(EDITEUR!$A$2:A14),EDITEUR!$A$2:$K$200,9,FALSE),"")),"")</f>
        <v/>
      </c>
      <c r="E30" s="10" t="str">
        <f>IFERROR(IF(VLOOKUP("V*"&amp;ROWS(EDITEUR!$A$2:A14),EDITEUR!$A$2:$K$200,10,FALSE)=0,"",IF(ROWS(EDITEUR!$A$2:A14)&lt;=COUNTIF(EDITEUR!$A$2:$A$200,"*V*"),VLOOKUP("V*"&amp;ROWS(EDITEUR!$A$2:A14),EDITEUR!$A$2:$K$200,10,FALSE),"")),"")</f>
        <v/>
      </c>
      <c r="F30" s="2">
        <f>IFERROR(IF(VLOOKUP("V*"&amp;ROWS(EDITEUR!$A$2:A14),EDITEUR!$A$2:$K$200,11,FALSE)=0,"",IF(ROWS(EDITEUR!$A$2:A14)&lt;=COUNTIF(EDITEUR!$A$2:$A$200,"*V*"),VLOOKUP("V*"&amp;ROWS(EDITEUR!$A$2:A14),EDITEUR!$A$2:$K$200,11,FALSE),"")),"")</f>
        <v>9985.24</v>
      </c>
    </row>
    <row r="31" spans="1:6" ht="15" customHeight="1" x14ac:dyDescent="0.2">
      <c r="A31" s="7"/>
      <c r="B31" s="6" t="str">
        <f>CONCATENATE(IF(ROWS(EDITEUR!$A$2:A15)&lt;=COUNTIF(EDITEUR!$A$2:$A$200,"*V*"),VLOOKUP("v"&amp;ROWS(EDITEUR!$A$2:A15),EDITEUR!$A$2:$K$200,6,FALSE),""),"  ",IF(ROWS(EDITEUR!$A$2:A15)&lt;=COUNTIF(EDITEUR!$A$2:$A$200,"*V*"),VLOOKUP("v"&amp;ROWS(EDITEUR!$A$2:A15),EDITEUR!$A$2:$K$200,7,FALSE),""))</f>
        <v>&gt;  ACCESSOIRES SOUS TOITURES</v>
      </c>
      <c r="C31" s="5" t="str">
        <f>IFERROR(IF(VLOOKUP("V*"&amp;ROWS(EDITEUR!$A$2:A15),EDITEUR!$A$2:$K$200,9,FALSE)=0,"",IF(ROWS(EDITEUR!$A$2:A15)&lt;=COUNTIF(EDITEUR!$A$2:$A$200,"*V*"),VLOOKUP("V*"&amp;ROWS(EDITEUR!$A$2:A15),EDITEUR!$A$2:$K$200,8,FALSE),"")),"")</f>
        <v/>
      </c>
      <c r="D31" s="5" t="str">
        <f>IFERROR(IF(VLOOKUP("V*"&amp;ROWS(EDITEUR!$A$2:A15),EDITEUR!$A$2:$K$200,9,FALSE)=0,"",IF(ROWS(EDITEUR!$A$2:A15)&lt;=COUNTIF(EDITEUR!$A$2:$A$200,"*V*"),VLOOKUP("V*"&amp;ROWS(EDITEUR!$A$2:A15),EDITEUR!$A$2:$K$200,9,FALSE),"")),"")</f>
        <v/>
      </c>
      <c r="E31" s="10" t="str">
        <f>IFERROR(IF(VLOOKUP("V*"&amp;ROWS(EDITEUR!$A$2:A15),EDITEUR!$A$2:$K$200,10,FALSE)=0,"",IF(ROWS(EDITEUR!$A$2:A15)&lt;=COUNTIF(EDITEUR!$A$2:$A$200,"*V*"),VLOOKUP("V*"&amp;ROWS(EDITEUR!$A$2:A15),EDITEUR!$A$2:$K$200,10,FALSE),"")),"")</f>
        <v/>
      </c>
      <c r="F31" s="2" t="str">
        <f>IFERROR(IF(VLOOKUP("V*"&amp;ROWS(EDITEUR!$A$2:A15),EDITEUR!$A$2:$K$200,11,FALSE)=0,"",IF(ROWS(EDITEUR!$A$2:A15)&lt;=COUNTIF(EDITEUR!$A$2:$A$200,"*V*"),VLOOKUP("V*"&amp;ROWS(EDITEUR!$A$2:A15),EDITEUR!$A$2:$K$200,11,FALSE),"")),"")</f>
        <v/>
      </c>
    </row>
    <row r="32" spans="1:6" ht="15" customHeight="1" x14ac:dyDescent="0.2">
      <c r="A32" s="7"/>
      <c r="B32" s="6" t="str">
        <f>CONCATENATE(IF(ROWS(EDITEUR!$A$2:A16)&lt;=COUNTIF(EDITEUR!$A$2:$A$200,"*V*"),VLOOKUP("v"&amp;ROWS(EDITEUR!$A$2:A16),EDITEUR!$A$2:$K$200,6,FALSE),""),"  ",IF(ROWS(EDITEUR!$A$2:A16)&lt;=COUNTIF(EDITEUR!$A$2:$A$200,"*V*"),VLOOKUP("v"&amp;ROWS(EDITEUR!$A$2:A16),EDITEUR!$A$2:$K$200,7,FALSE),""))</f>
        <v xml:space="preserve">&lt;  </v>
      </c>
      <c r="C32" s="5" t="str">
        <f>IFERROR(IF(VLOOKUP("V*"&amp;ROWS(EDITEUR!$A$2:A16),EDITEUR!$A$2:$K$200,9,FALSE)=0,"",IF(ROWS(EDITEUR!$A$2:A16)&lt;=COUNTIF(EDITEUR!$A$2:$A$200,"*V*"),VLOOKUP("V*"&amp;ROWS(EDITEUR!$A$2:A16),EDITEUR!$A$2:$K$200,8,FALSE),"")),"")</f>
        <v/>
      </c>
      <c r="D32" s="5" t="str">
        <f>IFERROR(IF(VLOOKUP("V*"&amp;ROWS(EDITEUR!$A$2:A16),EDITEUR!$A$2:$K$200,9,FALSE)=0,"",IF(ROWS(EDITEUR!$A$2:A16)&lt;=COUNTIF(EDITEUR!$A$2:$A$200,"*V*"),VLOOKUP("V*"&amp;ROWS(EDITEUR!$A$2:A16),EDITEUR!$A$2:$K$200,9,FALSE),"")),"")</f>
        <v/>
      </c>
      <c r="E32" s="10" t="str">
        <f>IFERROR(IF(VLOOKUP("V*"&amp;ROWS(EDITEUR!$A$2:A16),EDITEUR!$A$2:$K$200,10,FALSE)=0,"",IF(ROWS(EDITEUR!$A$2:A16)&lt;=COUNTIF(EDITEUR!$A$2:$A$200,"*V*"),VLOOKUP("V*"&amp;ROWS(EDITEUR!$A$2:A16),EDITEUR!$A$2:$K$200,10,FALSE),"")),"")</f>
        <v/>
      </c>
      <c r="F32" s="2">
        <f>IFERROR(IF(VLOOKUP("V*"&amp;ROWS(EDITEUR!$A$2:A16),EDITEUR!$A$2:$K$200,11,FALSE)=0,"",IF(ROWS(EDITEUR!$A$2:A16)&lt;=COUNTIF(EDITEUR!$A$2:$A$200,"*V*"),VLOOKUP("V*"&amp;ROWS(EDITEUR!$A$2:A16),EDITEUR!$A$2:$K$200,11,FALSE),"")),"")</f>
        <v>186.5</v>
      </c>
    </row>
    <row r="33" spans="1:6" ht="15" customHeight="1" x14ac:dyDescent="0.2">
      <c r="A33" s="7"/>
      <c r="B33" s="6" t="str">
        <f>CONCATENATE(IF(ROWS(EDITEUR!$A$2:A17)&lt;=COUNTIF(EDITEUR!$A$2:$A$200,"*V*"),VLOOKUP("v"&amp;ROWS(EDITEUR!$A$2:A17),EDITEUR!$A$2:$K$200,6,FALSE),""),"  ",IF(ROWS(EDITEUR!$A$2:A17)&lt;=COUNTIF(EDITEUR!$A$2:$A$200,"*V*"),VLOOKUP("v"&amp;ROWS(EDITEUR!$A$2:A17),EDITEUR!$A$2:$K$200,7,FALSE),""))</f>
        <v>.  SABOT 3X PORTEUSE BOIS/BETON</v>
      </c>
      <c r="C33" s="5" t="str">
        <f>IFERROR(IF(VLOOKUP("V*"&amp;ROWS(EDITEUR!$A$2:A17),EDITEUR!$A$2:$K$200,9,FALSE)=0,"",IF(ROWS(EDITEUR!$A$2:A17)&lt;=COUNTIF(EDITEUR!$A$2:$A$200,"*V*"),VLOOKUP("V*"&amp;ROWS(EDITEUR!$A$2:A17),EDITEUR!$A$2:$K$200,8,FALSE),"")),"")</f>
        <v/>
      </c>
      <c r="D33" s="5" t="str">
        <f>IFERROR(IF(VLOOKUP("V*"&amp;ROWS(EDITEUR!$A$2:A17),EDITEUR!$A$2:$K$200,9,FALSE)=0,"",IF(ROWS(EDITEUR!$A$2:A17)&lt;=COUNTIF(EDITEUR!$A$2:$A$200,"*V*"),VLOOKUP("V*"&amp;ROWS(EDITEUR!$A$2:A17),EDITEUR!$A$2:$K$200,9,FALSE),"")),"")</f>
        <v/>
      </c>
      <c r="E33" s="10" t="str">
        <f>IFERROR(IF(VLOOKUP("V*"&amp;ROWS(EDITEUR!$A$2:A17),EDITEUR!$A$2:$K$200,10,FALSE)=0,"",IF(ROWS(EDITEUR!$A$2:A17)&lt;=COUNTIF(EDITEUR!$A$2:$A$200,"*V*"),VLOOKUP("V*"&amp;ROWS(EDITEUR!$A$2:A17),EDITEUR!$A$2:$K$200,10,FALSE),"")),"")</f>
        <v/>
      </c>
      <c r="F33" s="2" t="str">
        <f>IFERROR(IF(VLOOKUP("V*"&amp;ROWS(EDITEUR!$A$2:A17),EDITEUR!$A$2:$K$200,11,FALSE)=0,"",IF(ROWS(EDITEUR!$A$2:A17)&lt;=COUNTIF(EDITEUR!$A$2:$A$200,"*V*"),VLOOKUP("V*"&amp;ROWS(EDITEUR!$A$2:A17),EDITEUR!$A$2:$K$200,11,FALSE),"")),"")</f>
        <v/>
      </c>
    </row>
    <row r="34" spans="1:6" ht="15" customHeight="1" x14ac:dyDescent="0.2">
      <c r="A34" s="7"/>
      <c r="B34" s="6" t="str">
        <f>CONCATENATE(IF(ROWS(EDITEUR!$A$2:A18)&lt;=COUNTIF(EDITEUR!$A$2:$A$200,"*V*"),VLOOKUP("v"&amp;ROWS(EDITEUR!$A$2:A18),EDITEUR!$A$2:$K$200,6,FALSE),""),"  ",IF(ROWS(EDITEUR!$A$2:A18)&lt;=COUNTIF(EDITEUR!$A$2:$A$200,"*V*"),VLOOKUP("v"&amp;ROWS(EDITEUR!$A$2:A18),EDITEUR!$A$2:$K$200,7,FALSE),""))</f>
        <v xml:space="preserve">.  </v>
      </c>
      <c r="C34" s="5" t="str">
        <f>IFERROR(IF(VLOOKUP("V*"&amp;ROWS(EDITEUR!$A$2:A18),EDITEUR!$A$2:$K$200,9,FALSE)=0,"",IF(ROWS(EDITEUR!$A$2:A18)&lt;=COUNTIF(EDITEUR!$A$2:$A$200,"*V*"),VLOOKUP("V*"&amp;ROWS(EDITEUR!$A$2:A18),EDITEUR!$A$2:$K$200,8,FALSE),"")),"")</f>
        <v/>
      </c>
      <c r="D34" s="5" t="str">
        <f>IFERROR(IF(VLOOKUP("V*"&amp;ROWS(EDITEUR!$A$2:A18),EDITEUR!$A$2:$K$200,9,FALSE)=0,"",IF(ROWS(EDITEUR!$A$2:A18)&lt;=COUNTIF(EDITEUR!$A$2:$A$200,"*V*"),VLOOKUP("V*"&amp;ROWS(EDITEUR!$A$2:A18),EDITEUR!$A$2:$K$200,9,FALSE),"")),"")</f>
        <v/>
      </c>
      <c r="E34" s="10" t="str">
        <f>IFERROR(IF(VLOOKUP("V*"&amp;ROWS(EDITEUR!$A$2:A18),EDITEUR!$A$2:$K$200,10,FALSE)=0,"",IF(ROWS(EDITEUR!$A$2:A18)&lt;=COUNTIF(EDITEUR!$A$2:$A$200,"*V*"),VLOOKUP("V*"&amp;ROWS(EDITEUR!$A$2:A18),EDITEUR!$A$2:$K$200,10,FALSE),"")),"")</f>
        <v/>
      </c>
      <c r="F34" s="2" t="str">
        <f>IFERROR(IF(VLOOKUP("V*"&amp;ROWS(EDITEUR!$A$2:A18),EDITEUR!$A$2:$K$200,11,FALSE)=0,"",IF(ROWS(EDITEUR!$A$2:A18)&lt;=COUNTIF(EDITEUR!$A$2:$A$200,"*V*"),VLOOKUP("V*"&amp;ROWS(EDITEUR!$A$2:A18),EDITEUR!$A$2:$K$200,11,FALSE),"")),"")</f>
        <v/>
      </c>
    </row>
    <row r="35" spans="1:6" ht="15" customHeight="1" x14ac:dyDescent="0.2">
      <c r="A35" s="7"/>
      <c r="B35" s="6" t="str">
        <f>CONCATENATE(IF(ROWS(EDITEUR!$A$2:A19)&lt;=COUNTIF(EDITEUR!$A$2:$A$200,"*V*"),VLOOKUP("v"&amp;ROWS(EDITEUR!$A$2:A19),EDITEUR!$A$2:$K$200,6,FALSE),""),"  ",IF(ROWS(EDITEUR!$A$2:A19)&lt;=COUNTIF(EDITEUR!$A$2:$A$200,"*V*"),VLOOKUP("v"&amp;ROWS(EDITEUR!$A$2:A19),EDITEUR!$A$2:$K$200,7,FALSE),""))</f>
        <v>:  ACCESSOIRES DE POSE</v>
      </c>
      <c r="C35" s="5" t="str">
        <f>IFERROR(IF(VLOOKUP("V*"&amp;ROWS(EDITEUR!$A$2:A19),EDITEUR!$A$2:$K$200,9,FALSE)=0,"",IF(ROWS(EDITEUR!$A$2:A19)&lt;=COUNTIF(EDITEUR!$A$2:$A$200,"*V*"),VLOOKUP("V*"&amp;ROWS(EDITEUR!$A$2:A19),EDITEUR!$A$2:$K$200,8,FALSE),"")),"")</f>
        <v/>
      </c>
      <c r="D35" s="5" t="str">
        <f>IFERROR(IF(VLOOKUP("V*"&amp;ROWS(EDITEUR!$A$2:A19),EDITEUR!$A$2:$K$200,9,FALSE)=0,"",IF(ROWS(EDITEUR!$A$2:A19)&lt;=COUNTIF(EDITEUR!$A$2:$A$200,"*V*"),VLOOKUP("V*"&amp;ROWS(EDITEUR!$A$2:A19),EDITEUR!$A$2:$K$200,9,FALSE),"")),"")</f>
        <v/>
      </c>
      <c r="E35" s="10" t="str">
        <f>IFERROR(IF(VLOOKUP("V*"&amp;ROWS(EDITEUR!$A$2:A19),EDITEUR!$A$2:$K$200,10,FALSE)=0,"",IF(ROWS(EDITEUR!$A$2:A19)&lt;=COUNTIF(EDITEUR!$A$2:$A$200,"*V*"),VLOOKUP("V*"&amp;ROWS(EDITEUR!$A$2:A19),EDITEUR!$A$2:$K$200,10,FALSE),"")),"")</f>
        <v/>
      </c>
      <c r="F35" s="2" t="str">
        <f>IFERROR(IF(VLOOKUP("V*"&amp;ROWS(EDITEUR!$A$2:A19),EDITEUR!$A$2:$K$200,11,FALSE)=0,"",IF(ROWS(EDITEUR!$A$2:A19)&lt;=COUNTIF(EDITEUR!$A$2:$A$200,"*V*"),VLOOKUP("V*"&amp;ROWS(EDITEUR!$A$2:A19),EDITEUR!$A$2:$K$200,11,FALSE),"")),"")</f>
        <v/>
      </c>
    </row>
    <row r="36" spans="1:6" ht="15" customHeight="1" x14ac:dyDescent="0.2">
      <c r="A36" s="7"/>
      <c r="B36" s="6" t="str">
        <f>CONCATENATE(IF(ROWS(EDITEUR!$A$2:A20)&lt;=COUNTIF(EDITEUR!$A$2:$A$200,"*V*"),VLOOKUP("v"&amp;ROWS(EDITEUR!$A$2:A20),EDITEUR!$A$2:$K$200,6,FALSE),""),"  ",IF(ROWS(EDITEUR!$A$2:A20)&lt;=COUNTIF(EDITEUR!$A$2:$A$200,"*V*"),VLOOKUP("v"&amp;ROWS(EDITEUR!$A$2:A20),EDITEUR!$A$2:$K$200,7,FALSE),""))</f>
        <v>.  VOLIGE DE NOUE 18 MM</v>
      </c>
      <c r="C36" s="5" t="str">
        <f>IFERROR(IF(VLOOKUP("V*"&amp;ROWS(EDITEUR!$A$2:A20),EDITEUR!$A$2:$K$200,9,FALSE)=0,"",IF(ROWS(EDITEUR!$A$2:A20)&lt;=COUNTIF(EDITEUR!$A$2:$A$200,"*V*"),VLOOKUP("V*"&amp;ROWS(EDITEUR!$A$2:A20),EDITEUR!$A$2:$K$200,8,FALSE),"")),"")</f>
        <v/>
      </c>
      <c r="D36" s="5" t="str">
        <f>IFERROR(IF(VLOOKUP("V*"&amp;ROWS(EDITEUR!$A$2:A20),EDITEUR!$A$2:$K$200,9,FALSE)=0,"",IF(ROWS(EDITEUR!$A$2:A20)&lt;=COUNTIF(EDITEUR!$A$2:$A$200,"*V*"),VLOOKUP("V*"&amp;ROWS(EDITEUR!$A$2:A20),EDITEUR!$A$2:$K$200,9,FALSE),"")),"")</f>
        <v/>
      </c>
      <c r="E36" s="9" t="str">
        <f>IFERROR(IF(VLOOKUP("V*"&amp;ROWS(EDITEUR!$A$2:A20),EDITEUR!$A$2:$K$200,10,FALSE)=0,"",IF(ROWS(EDITEUR!$A$2:A20)&lt;=COUNTIF(EDITEUR!$A$2:$A$200,"*V*"),VLOOKUP("V*"&amp;ROWS(EDITEUR!$A$2:A20),EDITEUR!$A$2:$K$200,10,FALSE),"")),"")</f>
        <v/>
      </c>
      <c r="F36" s="2" t="str">
        <f>IFERROR(IF(VLOOKUP("V*"&amp;ROWS(EDITEUR!$A$2:A20),EDITEUR!$A$2:$K$200,11,FALSE)=0,"",IF(ROWS(EDITEUR!$A$2:A20)&lt;=COUNTIF(EDITEUR!$A$2:$A$200,"*V*"),VLOOKUP("V*"&amp;ROWS(EDITEUR!$A$2:A20),EDITEUR!$A$2:$K$200,11,FALSE),"")),"")</f>
        <v/>
      </c>
    </row>
    <row r="37" spans="1:6" ht="15" customHeight="1" x14ac:dyDescent="0.2">
      <c r="A37" s="7"/>
      <c r="B37" s="6" t="str">
        <f>CONCATENATE(IF(ROWS(EDITEUR!$A$2:A21)&lt;=COUNTIF(EDITEUR!$A$2:$A$200,"*V*"),VLOOKUP("v"&amp;ROWS(EDITEUR!$A$2:A21),EDITEUR!$A$2:$K$200,6,FALSE),""),"  ",IF(ROWS(EDITEUR!$A$2:A21)&lt;=COUNTIF(EDITEUR!$A$2:$A$200,"*V*"),VLOOKUP("v"&amp;ROWS(EDITEUR!$A$2:A21),EDITEUR!$A$2:$K$200,7,FALSE),""))</f>
        <v>.  VOLIGE 16 MM  TRAITEE RABOTEE</v>
      </c>
      <c r="C37" s="5" t="str">
        <f>IFERROR(IF(VLOOKUP("V*"&amp;ROWS(EDITEUR!$A$2:A21),EDITEUR!$A$2:$K$200,9,FALSE)=0,"",IF(ROWS(EDITEUR!$A$2:A21)&lt;=COUNTIF(EDITEUR!$A$2:$A$200,"*V*"),VLOOKUP("V*"&amp;ROWS(EDITEUR!$A$2:A21),EDITEUR!$A$2:$K$200,8,FALSE),"")),"")</f>
        <v/>
      </c>
      <c r="D37" s="5" t="str">
        <f>IFERROR(IF(VLOOKUP("V*"&amp;ROWS(EDITEUR!$A$2:A21),EDITEUR!$A$2:$K$200,9,FALSE)=0,"",IF(ROWS(EDITEUR!$A$2:A21)&lt;=COUNTIF(EDITEUR!$A$2:$A$200,"*V*"),VLOOKUP("V*"&amp;ROWS(EDITEUR!$A$2:A21),EDITEUR!$A$2:$K$200,9,FALSE),"")),"")</f>
        <v/>
      </c>
      <c r="E37" s="9" t="str">
        <f>IFERROR(IF(VLOOKUP("V*"&amp;ROWS(EDITEUR!$A$2:A21),EDITEUR!$A$2:$K$200,10,FALSE)=0,"",IF(ROWS(EDITEUR!$A$2:A21)&lt;=COUNTIF(EDITEUR!$A$2:$A$200,"*V*"),VLOOKUP("V*"&amp;ROWS(EDITEUR!$A$2:A21),EDITEUR!$A$2:$K$200,10,FALSE),"")),"")</f>
        <v/>
      </c>
      <c r="F37" s="2" t="str">
        <f>IFERROR(IF(VLOOKUP("V*"&amp;ROWS(EDITEUR!$A$2:A21),EDITEUR!$A$2:$K$200,11,FALSE)=0,"",IF(ROWS(EDITEUR!$A$2:A21)&lt;=COUNTIF(EDITEUR!$A$2:$A$200,"*V*"),VLOOKUP("V*"&amp;ROWS(EDITEUR!$A$2:A21),EDITEUR!$A$2:$K$200,11,FALSE),"")),"")</f>
        <v/>
      </c>
    </row>
    <row r="38" spans="1:6" ht="15" customHeight="1" x14ac:dyDescent="0.2">
      <c r="A38" s="7"/>
      <c r="B38" s="6" t="str">
        <f>CONCATENATE(IF(ROWS(EDITEUR!$A$2:A22)&lt;=COUNTIF(EDITEUR!$A$2:$A$200,"*V*"),VLOOKUP("v"&amp;ROWS(EDITEUR!$A$2:A22),EDITEUR!$A$2:$K$200,6,FALSE),""),"  ",IF(ROWS(EDITEUR!$A$2:A22)&lt;=COUNTIF(EDITEUR!$A$2:$A$200,"*V*"),VLOOKUP("v"&amp;ROWS(EDITEUR!$A$2:A22),EDITEUR!$A$2:$K$200,7,FALSE),""))</f>
        <v>.  VOLIGE 18 MM  B. T. / (&gt;100m²)</v>
      </c>
      <c r="C38" s="5" t="str">
        <f>IFERROR(IF(VLOOKUP("V*"&amp;ROWS(EDITEUR!$A$2:A22),EDITEUR!$A$2:$K$200,9,FALSE)=0,"",IF(ROWS(EDITEUR!$A$2:A22)&lt;=COUNTIF(EDITEUR!$A$2:$A$200,"*V*"),VLOOKUP("V*"&amp;ROWS(EDITEUR!$A$2:A22),EDITEUR!$A$2:$K$200,8,FALSE),"")),"")</f>
        <v/>
      </c>
      <c r="D38" s="5" t="str">
        <f>IFERROR(IF(VLOOKUP("V*"&amp;ROWS(EDITEUR!$A$2:A22),EDITEUR!$A$2:$K$200,9,FALSE)=0,"",IF(ROWS(EDITEUR!$A$2:A22)&lt;=COUNTIF(EDITEUR!$A$2:$A$200,"*V*"),VLOOKUP("V*"&amp;ROWS(EDITEUR!$A$2:A22),EDITEUR!$A$2:$K$200,9,FALSE),"")),"")</f>
        <v/>
      </c>
      <c r="E38" s="9" t="str">
        <f>IFERROR(IF(VLOOKUP("V*"&amp;ROWS(EDITEUR!$A$2:A22),EDITEUR!$A$2:$K$200,10,FALSE)=0,"",IF(ROWS(EDITEUR!$A$2:A22)&lt;=COUNTIF(EDITEUR!$A$2:$A$200,"*V*"),VLOOKUP("V*"&amp;ROWS(EDITEUR!$A$2:A22),EDITEUR!$A$2:$K$200,10,FALSE),"")),"")</f>
        <v/>
      </c>
      <c r="F38" s="2" t="str">
        <f>IFERROR(IF(VLOOKUP("V*"&amp;ROWS(EDITEUR!$A$2:A22),EDITEUR!$A$2:$K$200,11,FALSE)=0,"",IF(ROWS(EDITEUR!$A$2:A22)&lt;=COUNTIF(EDITEUR!$A$2:$A$200,"*V*"),VLOOKUP("V*"&amp;ROWS(EDITEUR!$A$2:A22),EDITEUR!$A$2:$K$200,11,FALSE),"")),"")</f>
        <v/>
      </c>
    </row>
    <row r="39" spans="1:6" ht="15" customHeight="1" x14ac:dyDescent="0.2">
      <c r="A39" s="7"/>
      <c r="B39" s="6" t="str">
        <f>CONCATENATE(IF(ROWS(EDITEUR!$A$2:A23)&lt;=COUNTIF(EDITEUR!$A$2:$A$200,"*V*"),VLOOKUP("v"&amp;ROWS(EDITEUR!$A$2:A23),EDITEUR!$A$2:$K$200,6,FALSE),""),"  ",IF(ROWS(EDITEUR!$A$2:A23)&lt;=COUNTIF(EDITEUR!$A$2:$A$200,"*V*"),VLOOKUP("v"&amp;ROWS(EDITEUR!$A$2:A23),EDITEUR!$A$2:$K$200,7,FALSE),""))</f>
        <v>.  SUPPORT CLOSOIR 36 X 97 / ( 27 X 40 )</v>
      </c>
      <c r="C39" s="5" t="str">
        <f>IFERROR(IF(VLOOKUP("V*"&amp;ROWS(EDITEUR!$A$2:A23),EDITEUR!$A$2:$K$200,9,FALSE)=0,"",IF(ROWS(EDITEUR!$A$2:A23)&lt;=COUNTIF(EDITEUR!$A$2:$A$200,"*V*"),VLOOKUP("V*"&amp;ROWS(EDITEUR!$A$2:A23),EDITEUR!$A$2:$K$200,8,FALSE),"")),"")</f>
        <v/>
      </c>
      <c r="D39" s="5" t="str">
        <f>IFERROR(IF(VLOOKUP("V*"&amp;ROWS(EDITEUR!$A$2:A23),EDITEUR!$A$2:$K$200,9,FALSE)=0,"",IF(ROWS(EDITEUR!$A$2:A23)&lt;=COUNTIF(EDITEUR!$A$2:$A$200,"*V*"),VLOOKUP("V*"&amp;ROWS(EDITEUR!$A$2:A23),EDITEUR!$A$2:$K$200,9,FALSE),"")),"")</f>
        <v/>
      </c>
      <c r="E39" s="9" t="str">
        <f>IFERROR(IF(VLOOKUP("V*"&amp;ROWS(EDITEUR!$A$2:A23),EDITEUR!$A$2:$K$200,10,FALSE)=0,"",IF(ROWS(EDITEUR!$A$2:A23)&lt;=COUNTIF(EDITEUR!$A$2:$A$200,"*V*"),VLOOKUP("V*"&amp;ROWS(EDITEUR!$A$2:A23),EDITEUR!$A$2:$K$200,10,FALSE),"")),"")</f>
        <v/>
      </c>
      <c r="F39" s="2" t="str">
        <f>IFERROR(IF(VLOOKUP("V*"&amp;ROWS(EDITEUR!$A$2:A23),EDITEUR!$A$2:$K$200,11,FALSE)=0,"",IF(ROWS(EDITEUR!$A$2:A23)&lt;=COUNTIF(EDITEUR!$A$2:$A$200,"*V*"),VLOOKUP("V*"&amp;ROWS(EDITEUR!$A$2:A23),EDITEUR!$A$2:$K$200,11,FALSE),"")),"")</f>
        <v/>
      </c>
    </row>
    <row r="40" spans="1:6" ht="15" customHeight="1" x14ac:dyDescent="0.2">
      <c r="A40" s="7"/>
      <c r="B40" s="6" t="str">
        <f>CONCATENATE(IF(ROWS(EDITEUR!$A$2:A24)&lt;=COUNTIF(EDITEUR!$A$2:$A$200,"*V*"),VLOOKUP("v"&amp;ROWS(EDITEUR!$A$2:A24),EDITEUR!$A$2:$K$200,6,FALSE),""),"  ",IF(ROWS(EDITEUR!$A$2:A24)&lt;=COUNTIF(EDITEUR!$A$2:$A$200,"*V*"),VLOOKUP("v"&amp;ROWS(EDITEUR!$A$2:A24),EDITEUR!$A$2:$K$200,7,FALSE),""))</f>
        <v>.  SUPPORT TUILES ARETIERS</v>
      </c>
      <c r="C40" s="5" t="str">
        <f>IFERROR(IF(VLOOKUP("V*"&amp;ROWS(EDITEUR!$A$2:A24),EDITEUR!$A$2:$K$200,9,FALSE)=0,"",IF(ROWS(EDITEUR!$A$2:A24)&lt;=COUNTIF(EDITEUR!$A$2:$A$200,"*V*"),VLOOKUP("V*"&amp;ROWS(EDITEUR!$A$2:A24),EDITEUR!$A$2:$K$200,8,FALSE),"")),"")</f>
        <v/>
      </c>
      <c r="D40" s="5" t="str">
        <f>IFERROR(IF(VLOOKUP("V*"&amp;ROWS(EDITEUR!$A$2:A24),EDITEUR!$A$2:$K$200,9,FALSE)=0,"",IF(ROWS(EDITEUR!$A$2:A24)&lt;=COUNTIF(EDITEUR!$A$2:$A$200,"*V*"),VLOOKUP("V*"&amp;ROWS(EDITEUR!$A$2:A24),EDITEUR!$A$2:$K$200,9,FALSE),"")),"")</f>
        <v/>
      </c>
      <c r="E40" s="9" t="str">
        <f>IFERROR(IF(VLOOKUP("V*"&amp;ROWS(EDITEUR!$A$2:A24),EDITEUR!$A$2:$K$200,10,FALSE)=0,"",IF(ROWS(EDITEUR!$A$2:A24)&lt;=COUNTIF(EDITEUR!$A$2:$A$200,"*V*"),VLOOKUP("V*"&amp;ROWS(EDITEUR!$A$2:A24),EDITEUR!$A$2:$K$200,10,FALSE),"")),"")</f>
        <v/>
      </c>
      <c r="F40" s="2" t="str">
        <f>IFERROR(IF(VLOOKUP("V*"&amp;ROWS(EDITEUR!$A$2:A24),EDITEUR!$A$2:$K$200,11,FALSE)=0,"",IF(ROWS(EDITEUR!$A$2:A24)&lt;=COUNTIF(EDITEUR!$A$2:$A$200,"*V*"),VLOOKUP("V*"&amp;ROWS(EDITEUR!$A$2:A24),EDITEUR!$A$2:$K$200,11,FALSE),"")),"")</f>
        <v/>
      </c>
    </row>
    <row r="41" spans="1:6" ht="15" customHeight="1" x14ac:dyDescent="0.2">
      <c r="A41" s="7"/>
      <c r="B41" s="6" t="str">
        <f>CONCATENATE(IF(ROWS(EDITEUR!$A$2:A25)&lt;=COUNTIF(EDITEUR!$A$2:$A$200,"*V*"),VLOOKUP("v"&amp;ROWS(EDITEUR!$A$2:A25),EDITEUR!$A$2:$K$200,6,FALSE),""),"  ",IF(ROWS(EDITEUR!$A$2:A25)&lt;=COUNTIF(EDITEUR!$A$2:$A$200,"*V*"),VLOOKUP("v"&amp;ROWS(EDITEUR!$A$2:A25),EDITEUR!$A$2:$K$200,7,FALSE),""))</f>
        <v>.  TASSEAU FIXATION FRISETTE 27 X 40</v>
      </c>
      <c r="C41" s="5" t="str">
        <f>IFERROR(IF(VLOOKUP("V*"&amp;ROWS(EDITEUR!$A$2:A25),EDITEUR!$A$2:$K$200,9,FALSE)=0,"",IF(ROWS(EDITEUR!$A$2:A25)&lt;=COUNTIF(EDITEUR!$A$2:$A$200,"*V*"),VLOOKUP("V*"&amp;ROWS(EDITEUR!$A$2:A25),EDITEUR!$A$2:$K$200,8,FALSE),"")),"")</f>
        <v/>
      </c>
      <c r="D41" s="5" t="str">
        <f>IFERROR(IF(VLOOKUP("V*"&amp;ROWS(EDITEUR!$A$2:A25),EDITEUR!$A$2:$K$200,9,FALSE)=0,"",IF(ROWS(EDITEUR!$A$2:A25)&lt;=COUNTIF(EDITEUR!$A$2:$A$200,"*V*"),VLOOKUP("V*"&amp;ROWS(EDITEUR!$A$2:A25),EDITEUR!$A$2:$K$200,9,FALSE),"")),"")</f>
        <v/>
      </c>
      <c r="E41" s="9" t="str">
        <f>IFERROR(IF(VLOOKUP("V*"&amp;ROWS(EDITEUR!$A$2:A25),EDITEUR!$A$2:$K$200,10,FALSE)=0,"",IF(ROWS(EDITEUR!$A$2:A25)&lt;=COUNTIF(EDITEUR!$A$2:$A$200,"*V*"),VLOOKUP("V*"&amp;ROWS(EDITEUR!$A$2:A25),EDITEUR!$A$2:$K$200,10,FALSE),"")),"")</f>
        <v/>
      </c>
      <c r="F41" s="2" t="str">
        <f>IFERROR(IF(VLOOKUP("V*"&amp;ROWS(EDITEUR!$A$2:A25),EDITEUR!$A$2:$K$200,11,FALSE)=0,"",IF(ROWS(EDITEUR!$A$2:A25)&lt;=COUNTIF(EDITEUR!$A$2:$A$200,"*V*"),VLOOKUP("V*"&amp;ROWS(EDITEUR!$A$2:A25),EDITEUR!$A$2:$K$200,11,FALSE),"")),"")</f>
        <v/>
      </c>
    </row>
    <row r="42" spans="1:6" ht="15" customHeight="1" x14ac:dyDescent="0.2">
      <c r="A42" s="7"/>
      <c r="B42" s="6" t="str">
        <f>CONCATENATE(IF(ROWS(EDITEUR!$A$2:A26)&lt;=COUNTIF(EDITEUR!$A$2:$A$200,"*V*"),VLOOKUP("v"&amp;ROWS(EDITEUR!$A$2:A26),EDITEUR!$A$2:$K$200,6,FALSE),""),"  ",IF(ROWS(EDITEUR!$A$2:A26)&lt;=COUNTIF(EDITEUR!$A$2:$A$200,"*V*"),VLOOKUP("v"&amp;ROWS(EDITEUR!$A$2:A26),EDITEUR!$A$2:$K$200,7,FALSE),""))</f>
        <v xml:space="preserve">.  </v>
      </c>
      <c r="C42" s="5" t="str">
        <f>IFERROR(IF(VLOOKUP("V*"&amp;ROWS(EDITEUR!$A$2:A26),EDITEUR!$A$2:$K$200,9,FALSE)=0,"",IF(ROWS(EDITEUR!$A$2:A26)&lt;=COUNTIF(EDITEUR!$A$2:$A$200,"*V*"),VLOOKUP("V*"&amp;ROWS(EDITEUR!$A$2:A26),EDITEUR!$A$2:$K$200,8,FALSE),"")),"")</f>
        <v/>
      </c>
      <c r="D42" s="5" t="str">
        <f>IFERROR(IF(VLOOKUP("V*"&amp;ROWS(EDITEUR!$A$2:A26),EDITEUR!$A$2:$K$200,9,FALSE)=0,"",IF(ROWS(EDITEUR!$A$2:A26)&lt;=COUNTIF(EDITEUR!$A$2:$A$200,"*V*"),VLOOKUP("V*"&amp;ROWS(EDITEUR!$A$2:A26),EDITEUR!$A$2:$K$200,9,FALSE),"")),"")</f>
        <v/>
      </c>
      <c r="E42" s="9" t="str">
        <f>IFERROR(IF(VLOOKUP("V*"&amp;ROWS(EDITEUR!$A$2:A26),EDITEUR!$A$2:$K$200,10,FALSE)=0,"",IF(ROWS(EDITEUR!$A$2:A26)&lt;=COUNTIF(EDITEUR!$A$2:$A$200,"*V*"),VLOOKUP("V*"&amp;ROWS(EDITEUR!$A$2:A26),EDITEUR!$A$2:$K$200,10,FALSE),"")),"")</f>
        <v/>
      </c>
      <c r="F42" s="2" t="str">
        <f>IFERROR(IF(VLOOKUP("V*"&amp;ROWS(EDITEUR!$A$2:A26),EDITEUR!$A$2:$K$200,11,FALSE)=0,"",IF(ROWS(EDITEUR!$A$2:A26)&lt;=COUNTIF(EDITEUR!$A$2:$A$200,"*V*"),VLOOKUP("V*"&amp;ROWS(EDITEUR!$A$2:A26),EDITEUR!$A$2:$K$200,11,FALSE),"")),"")</f>
        <v/>
      </c>
    </row>
    <row r="43" spans="1:6" ht="15" customHeight="1" x14ac:dyDescent="0.2">
      <c r="A43" s="7"/>
      <c r="B43" s="6" t="str">
        <f>CONCATENATE(IF(ROWS(EDITEUR!$A$2:A27)&lt;=COUNTIF(EDITEUR!$A$2:$A$200,"*V*"),VLOOKUP("v"&amp;ROWS(EDITEUR!$A$2:A27),EDITEUR!$A$2:$K$200,6,FALSE),""),"  ",IF(ROWS(EDITEUR!$A$2:A27)&lt;=COUNTIF(EDITEUR!$A$2:$A$200,"*V*"),VLOOKUP("v"&amp;ROWS(EDITEUR!$A$2:A27),EDITEUR!$A$2:$K$200,7,FALSE),""))</f>
        <v>:  LIVRAISON SEMI-REMORQUE</v>
      </c>
      <c r="C43" s="5" t="str">
        <f>IFERROR(IF(VLOOKUP("V*"&amp;ROWS(EDITEUR!$A$2:A27),EDITEUR!$A$2:$K$200,9,FALSE)=0,"",IF(ROWS(EDITEUR!$A$2:A27)&lt;=COUNTIF(EDITEUR!$A$2:$A$200,"*V*"),VLOOKUP("V*"&amp;ROWS(EDITEUR!$A$2:A27),EDITEUR!$A$2:$K$200,8,FALSE),"")),"")</f>
        <v/>
      </c>
      <c r="D43" s="5" t="str">
        <f>IFERROR(IF(VLOOKUP("V*"&amp;ROWS(EDITEUR!$A$2:A27),EDITEUR!$A$2:$K$200,9,FALSE)=0,"",IF(ROWS(EDITEUR!$A$2:A27)&lt;=COUNTIF(EDITEUR!$A$2:$A$200,"*V*"),VLOOKUP("V*"&amp;ROWS(EDITEUR!$A$2:A27),EDITEUR!$A$2:$K$200,9,FALSE),"")),"")</f>
        <v/>
      </c>
      <c r="E43" s="9" t="str">
        <f>IFERROR(IF(VLOOKUP("V*"&amp;ROWS(EDITEUR!$A$2:A27),EDITEUR!$A$2:$K$200,10,FALSE)=0,"",IF(ROWS(EDITEUR!$A$2:A27)&lt;=COUNTIF(EDITEUR!$A$2:$A$200,"*V*"),VLOOKUP("V*"&amp;ROWS(EDITEUR!$A$2:A27),EDITEUR!$A$2:$K$200,10,FALSE),"")),"")</f>
        <v/>
      </c>
      <c r="F43" s="2" t="str">
        <f>IFERROR(IF(VLOOKUP("V*"&amp;ROWS(EDITEUR!$A$2:A27),EDITEUR!$A$2:$K$200,11,FALSE)=0,"",IF(ROWS(EDITEUR!$A$2:A27)&lt;=COUNTIF(EDITEUR!$A$2:$A$200,"*V*"),VLOOKUP("V*"&amp;ROWS(EDITEUR!$A$2:A27),EDITEUR!$A$2:$K$200,11,FALSE),"")),"")</f>
        <v/>
      </c>
    </row>
    <row r="44" spans="1:6" ht="15" customHeight="1" x14ac:dyDescent="0.2">
      <c r="A44" s="7"/>
      <c r="B44" s="6" t="str">
        <f>CONCATENATE(IF(ROWS(EDITEUR!$A$2:A28)&lt;=COUNTIF(EDITEUR!$A$2:$A$200,"*V*"),VLOOKUP("v"&amp;ROWS(EDITEUR!$A$2:A28),EDITEUR!$A$2:$K$200,6,FALSE),""),"  ",IF(ROWS(EDITEUR!$A$2:A28)&lt;=COUNTIF(EDITEUR!$A$2:$A$200,"*V*"),VLOOKUP("v"&amp;ROWS(EDITEUR!$A$2:A28),EDITEUR!$A$2:$K$200,7,FALSE),""))</f>
        <v>.  TRANSPORT</v>
      </c>
      <c r="C44" s="5">
        <f>IFERROR(IF(VLOOKUP("V*"&amp;ROWS(EDITEUR!$A$2:A28),EDITEUR!$A$2:$K$200,9,FALSE)=0,"",IF(ROWS(EDITEUR!$A$2:A28)&lt;=COUNTIF(EDITEUR!$A$2:$A$200,"*V*"),VLOOKUP("V*"&amp;ROWS(EDITEUR!$A$2:A28),EDITEUR!$A$2:$K$200,8,FALSE),"")),"")</f>
        <v>1</v>
      </c>
      <c r="D44" s="5" t="str">
        <f>IFERROR(IF(VLOOKUP("V*"&amp;ROWS(EDITEUR!$A$2:A28),EDITEUR!$A$2:$K$200,9,FALSE)=0,"",IF(ROWS(EDITEUR!$A$2:A28)&lt;=COUNTIF(EDITEUR!$A$2:$A$200,"*V*"),VLOOKUP("V*"&amp;ROWS(EDITEUR!$A$2:A28),EDITEUR!$A$2:$K$200,9,FALSE),"")),"")</f>
        <v>U</v>
      </c>
      <c r="E44" s="9">
        <f>IFERROR(IF(VLOOKUP("V*"&amp;ROWS(EDITEUR!$A$2:A28),EDITEUR!$A$2:$K$200,10,FALSE)=0,"",IF(ROWS(EDITEUR!$A$2:A28)&lt;=COUNTIF(EDITEUR!$A$2:$A$200,"*V*"),VLOOKUP("V*"&amp;ROWS(EDITEUR!$A$2:A28),EDITEUR!$A$2:$K$200,10,FALSE),"")),"")</f>
        <v>260</v>
      </c>
      <c r="F44" s="2">
        <f>IFERROR(IF(VLOOKUP("V*"&amp;ROWS(EDITEUR!$A$2:A28),EDITEUR!$A$2:$K$200,11,FALSE)=0,"",IF(ROWS(EDITEUR!$A$2:A28)&lt;=COUNTIF(EDITEUR!$A$2:$A$200,"*V*"),VLOOKUP("V*"&amp;ROWS(EDITEUR!$A$2:A28),EDITEUR!$A$2:$K$200,11,FALSE),"")),"")</f>
        <v>260</v>
      </c>
    </row>
    <row r="45" spans="1:6" ht="15" customHeight="1" x14ac:dyDescent="0.2">
      <c r="A45" s="7"/>
      <c r="B45" s="6" t="str">
        <f>CONCATENATE(IF(ROWS(EDITEUR!$A$2:A29)&lt;=COUNTIF(EDITEUR!$A$2:$A$200,"*V*"),VLOOKUP("v"&amp;ROWS(EDITEUR!$A$2:A29),EDITEUR!$A$2:$K$200,6,FALSE),""),"  ",IF(ROWS(EDITEUR!$A$2:A29)&lt;=COUNTIF(EDITEUR!$A$2:$A$200,"*V*"),VLOOKUP("v"&amp;ROWS(EDITEUR!$A$2:A29),EDITEUR!$A$2:$K$200,7,FALSE),""))</f>
        <v xml:space="preserve">.  </v>
      </c>
      <c r="C45" s="5" t="str">
        <f>IFERROR(IF(VLOOKUP("V*"&amp;ROWS(EDITEUR!$A$2:A29),EDITEUR!$A$2:$K$200,9,FALSE)=0,"",IF(ROWS(EDITEUR!$A$2:A29)&lt;=COUNTIF(EDITEUR!$A$2:$A$200,"*V*"),VLOOKUP("V*"&amp;ROWS(EDITEUR!$A$2:A29),EDITEUR!$A$2:$K$200,8,FALSE),"")),"")</f>
        <v/>
      </c>
      <c r="D45" s="5" t="str">
        <f>IFERROR(IF(VLOOKUP("V*"&amp;ROWS(EDITEUR!$A$2:A29),EDITEUR!$A$2:$K$200,9,FALSE)=0,"",IF(ROWS(EDITEUR!$A$2:A29)&lt;=COUNTIF(EDITEUR!$A$2:$A$200,"*V*"),VLOOKUP("V*"&amp;ROWS(EDITEUR!$A$2:A29),EDITEUR!$A$2:$K$200,9,FALSE),"")),"")</f>
        <v/>
      </c>
      <c r="E45" s="9" t="str">
        <f>IFERROR(IF(VLOOKUP("V*"&amp;ROWS(EDITEUR!$A$2:A29),EDITEUR!$A$2:$K$200,10,FALSE)=0,"",IF(ROWS(EDITEUR!$A$2:A29)&lt;=COUNTIF(EDITEUR!$A$2:$A$200,"*V*"),VLOOKUP("V*"&amp;ROWS(EDITEUR!$A$2:A29),EDITEUR!$A$2:$K$200,10,FALSE),"")),"")</f>
        <v/>
      </c>
      <c r="F45" s="2" t="str">
        <f>IFERROR(IF(VLOOKUP("V*"&amp;ROWS(EDITEUR!$A$2:A29),EDITEUR!$A$2:$K$200,11,FALSE)=0,"",IF(ROWS(EDITEUR!$A$2:A29)&lt;=COUNTIF(EDITEUR!$A$2:$A$200,"*V*"),VLOOKUP("V*"&amp;ROWS(EDITEUR!$A$2:A29),EDITEUR!$A$2:$K$200,11,FALSE),"")),"")</f>
        <v/>
      </c>
    </row>
    <row r="46" spans="1:6" ht="15" customHeight="1" x14ac:dyDescent="0.2">
      <c r="A46" s="7"/>
      <c r="B46" s="6" t="str">
        <f>CONCATENATE(IF(ROWS(EDITEUR!$A$2:A30)&lt;=COUNTIF(EDITEUR!$A$2:$A$200,"*V*"),VLOOKUP("v"&amp;ROWS(EDITEUR!$A$2:A30),EDITEUR!$A$2:$K$200,6,FALSE),""),"  ",IF(ROWS(EDITEUR!$A$2:A30)&lt;=COUNTIF(EDITEUR!$A$2:$A$200,"*V*"),VLOOKUP("v"&amp;ROWS(EDITEUR!$A$2:A30),EDITEUR!$A$2:$K$200,7,FALSE),""))</f>
        <v xml:space="preserve">.  </v>
      </c>
      <c r="C46" s="5" t="str">
        <f>IFERROR(IF(VLOOKUP("V*"&amp;ROWS(EDITEUR!$A$2:A30),EDITEUR!$A$2:$K$200,9,FALSE)=0,"",IF(ROWS(EDITEUR!$A$2:A30)&lt;=COUNTIF(EDITEUR!$A$2:$A$200,"*V*"),VLOOKUP("V*"&amp;ROWS(EDITEUR!$A$2:A30),EDITEUR!$A$2:$K$200,8,FALSE),"")),"")</f>
        <v/>
      </c>
      <c r="D46" s="5" t="str">
        <f>IFERROR(IF(VLOOKUP("V*"&amp;ROWS(EDITEUR!$A$2:A30),EDITEUR!$A$2:$K$200,9,FALSE)=0,"",IF(ROWS(EDITEUR!$A$2:A30)&lt;=COUNTIF(EDITEUR!$A$2:$A$200,"*V*"),VLOOKUP("V*"&amp;ROWS(EDITEUR!$A$2:A30),EDITEUR!$A$2:$K$200,9,FALSE),"")),"")</f>
        <v/>
      </c>
      <c r="E46" s="9" t="str">
        <f>IFERROR(IF(VLOOKUP("V*"&amp;ROWS(EDITEUR!$A$2:A30),EDITEUR!$A$2:$K$200,10,FALSE)=0,"",IF(ROWS(EDITEUR!$A$2:A30)&lt;=COUNTIF(EDITEUR!$A$2:$A$200,"*V*"),VLOOKUP("V*"&amp;ROWS(EDITEUR!$A$2:A30),EDITEUR!$A$2:$K$200,10,FALSE),"")),"")</f>
        <v/>
      </c>
      <c r="F46" s="2" t="str">
        <f>IFERROR(IF(VLOOKUP("V*"&amp;ROWS(EDITEUR!$A$2:A30),EDITEUR!$A$2:$K$200,11,FALSE)=0,"",IF(ROWS(EDITEUR!$A$2:A30)&lt;=COUNTIF(EDITEUR!$A$2:$A$200,"*V*"),VLOOKUP("V*"&amp;ROWS(EDITEUR!$A$2:A30),EDITEUR!$A$2:$K$200,11,FALSE),"")),"")</f>
        <v/>
      </c>
    </row>
    <row r="47" spans="1:6" ht="15" customHeight="1" x14ac:dyDescent="0.2">
      <c r="A47" s="7"/>
      <c r="B47" s="6" t="str">
        <f>CONCATENATE(IF(ROWS(EDITEUR!$A$2:A31)&lt;=COUNTIF(EDITEUR!$A$2:$A$200,"*V*"),VLOOKUP("v"&amp;ROWS(EDITEUR!$A$2:A31),EDITEUR!$A$2:$K$200,6,FALSE),""),"  ",IF(ROWS(EDITEUR!$A$2:A31)&lt;=COUNTIF(EDITEUR!$A$2:$A$200,"*V*"),VLOOKUP("v"&amp;ROWS(EDITEUR!$A$2:A31),EDITEUR!$A$2:$K$200,7,FALSE),""))</f>
        <v xml:space="preserve">.  </v>
      </c>
      <c r="C47" s="5" t="str">
        <f>IFERROR(IF(VLOOKUP("V*"&amp;ROWS(EDITEUR!$A$2:A31),EDITEUR!$A$2:$K$200,9,FALSE)=0,"",IF(ROWS(EDITEUR!$A$2:A31)&lt;=COUNTIF(EDITEUR!$A$2:$A$200,"*V*"),VLOOKUP("V*"&amp;ROWS(EDITEUR!$A$2:A31),EDITEUR!$A$2:$K$200,8,FALSE),"")),"")</f>
        <v/>
      </c>
      <c r="D47" s="5" t="str">
        <f>IFERROR(IF(VLOOKUP("V*"&amp;ROWS(EDITEUR!$A$2:A31),EDITEUR!$A$2:$K$200,9,FALSE)=0,"",IF(ROWS(EDITEUR!$A$2:A31)&lt;=COUNTIF(EDITEUR!$A$2:$A$200,"*V*"),VLOOKUP("V*"&amp;ROWS(EDITEUR!$A$2:A31),EDITEUR!$A$2:$K$200,9,FALSE),"")),"")</f>
        <v/>
      </c>
      <c r="E47" s="8" t="str">
        <f>IFERROR(IF(VLOOKUP("V*"&amp;ROWS(EDITEUR!$A$2:A31),EDITEUR!$A$2:$K$200,10,FALSE)=0,"",IF(ROWS(EDITEUR!$A$2:A31)&lt;=COUNTIF(EDITEUR!$A$2:$A$200,"*V*"),VLOOKUP("V*"&amp;ROWS(EDITEUR!$A$2:A31),EDITEUR!$A$2:$K$200,10,FALSE),"")),"")</f>
        <v/>
      </c>
      <c r="F47" s="2" t="str">
        <f>IFERROR(IF(VLOOKUP("V*"&amp;ROWS(EDITEUR!$A$2:A31),EDITEUR!$A$2:$K$200,11,FALSE)=0,"",IF(ROWS(EDITEUR!$A$2:A31)&lt;=COUNTIF(EDITEUR!$A$2:$A$200,"*V*"),VLOOKUP("V*"&amp;ROWS(EDITEUR!$A$2:A31),EDITEUR!$A$2:$K$200,11,FALSE),"")),"")</f>
        <v/>
      </c>
    </row>
    <row r="48" spans="1:6" ht="16.5" customHeight="1" x14ac:dyDescent="0.2">
      <c r="A48" s="7"/>
      <c r="B48" s="6" t="str">
        <f>CONCATENATE(IF(ROWS(EDITEUR!$A$2:A32)&lt;=COUNTIF(EDITEUR!$A$2:$A$200,"*V*"),VLOOKUP("v"&amp;ROWS(EDITEUR!$A$2:A32),EDITEUR!$A$2:$K$200,6,FALSE),""),"  ",IF(ROWS(EDITEUR!$A$2:A32)&lt;=COUNTIF(EDITEUR!$A$2:$A$200,"*V*"),VLOOKUP("v"&amp;ROWS(EDITEUR!$A$2:A32),EDITEUR!$A$2:$K$200,7,FALSE),""))</f>
        <v>.  FERMETTES PREVUES NON ENCUVES</v>
      </c>
      <c r="C48" s="5" t="str">
        <f>IFERROR(IF(VLOOKUP("V*"&amp;ROWS(EDITEUR!$A$2:A32),EDITEUR!$A$2:$K$200,9,FALSE)=0,"",IF(ROWS(EDITEUR!$A$2:A32)&lt;=COUNTIF(EDITEUR!$A$2:$A$200,"*V*"),VLOOKUP("V*"&amp;ROWS(EDITEUR!$A$2:A32),EDITEUR!$A$2:$K$200,8,FALSE),"")),"")</f>
        <v/>
      </c>
      <c r="D48" s="4" t="str">
        <f>IFERROR(IF(VLOOKUP("V*"&amp;ROWS(EDITEUR!$A$2:A32),EDITEUR!$A$2:$K$200,9,FALSE)=0,"",IF(ROWS(EDITEUR!$A$2:A32)&lt;=COUNTIF(EDITEUR!$A$2:$A$200,"*V*"),VLOOKUP("V*"&amp;ROWS(EDITEUR!$A$2:A32),EDITEUR!$A$2:$K$200,9,FALSE),"")),"")</f>
        <v/>
      </c>
      <c r="E48" s="3" t="str">
        <f>IFERROR(IF(VLOOKUP("V*"&amp;ROWS(EDITEUR!$A$2:A32),EDITEUR!$A$2:$K$200,10,FALSE)=0,"",IF(ROWS(EDITEUR!$A$2:A32)&lt;=COUNTIF(EDITEUR!$A$2:$A$200,"*V*"),VLOOKUP("V*"&amp;ROWS(EDITEUR!$A$2:A32),EDITEUR!$A$2:$K$200,10,FALSE),"")),"")</f>
        <v/>
      </c>
      <c r="F48" s="2" t="str">
        <f>IFERROR(IF(VLOOKUP("V*"&amp;ROWS(EDITEUR!$A$2:A32),EDITEUR!$A$2:$K$200,11,FALSE)=0,"",IF(ROWS(EDITEUR!$A$2:A32)&lt;=COUNTIF(EDITEUR!$A$2:$A$200,"*V*"),VLOOKUP("V*"&amp;ROWS(EDITEUR!$A$2:A32),EDITEUR!$A$2:$K$200,11,FALSE),"")),"")</f>
        <v/>
      </c>
    </row>
    <row r="49" spans="1:6" ht="15" customHeight="1" x14ac:dyDescent="0.2">
      <c r="A49" s="7"/>
      <c r="B49" s="6" t="str">
        <f>CONCATENATE(IF(ROWS(EDITEUR!$A$2:A33)&lt;=COUNTIF(EDITEUR!$A$2:$A$200,"*V*"),VLOOKUP("v"&amp;ROWS(EDITEUR!$A$2:A33),EDITEUR!$A$2:$K$200,6,FALSE),""),"  ",IF(ROWS(EDITEUR!$A$2:A33)&lt;=COUNTIF(EDITEUR!$A$2:$A$200,"*V*"),VLOOKUP("v"&amp;ROWS(EDITEUR!$A$2:A33),EDITEUR!$A$2:$K$200,7,FALSE),""))</f>
        <v>.  LAMBRIS SOUS DEBORDS/AUVENTS UNIQUEMENT</v>
      </c>
      <c r="C49" s="5" t="str">
        <f>IFERROR(IF(VLOOKUP("V*"&amp;ROWS(EDITEUR!$A$2:A33),EDITEUR!$A$2:$K$200,9,FALSE)=0,"",IF(ROWS(EDITEUR!$A$2:A33)&lt;=COUNTIF(EDITEUR!$A$2:$A$200,"*V*"),VLOOKUP("V*"&amp;ROWS(EDITEUR!$A$2:A33),EDITEUR!$A$2:$K$200,8,FALSE),"")),"")</f>
        <v/>
      </c>
      <c r="D49" s="4" t="str">
        <f>IFERROR(IF(VLOOKUP("V*"&amp;ROWS(EDITEUR!$A$2:A33),EDITEUR!$A$2:$K$200,9,FALSE)=0,"",IF(ROWS(EDITEUR!$A$2:A33)&lt;=COUNTIF(EDITEUR!$A$2:$A$200,"*V*"),VLOOKUP("V*"&amp;ROWS(EDITEUR!$A$2:A33),EDITEUR!$A$2:$K$200,9,FALSE),"")),"")</f>
        <v/>
      </c>
      <c r="E49" s="3" t="str">
        <f>IFERROR(IF(VLOOKUP("V*"&amp;ROWS(EDITEUR!$A$2:A33),EDITEUR!$A$2:$K$200,10,FALSE)=0,"",IF(ROWS(EDITEUR!$A$2:A33)&lt;=COUNTIF(EDITEUR!$A$2:$A$200,"*V*"),VLOOKUP("V*"&amp;ROWS(EDITEUR!$A$2:A33),EDITEUR!$A$2:$K$200,10,FALSE),"")),"")</f>
        <v/>
      </c>
      <c r="F49" s="2" t="str">
        <f>IFERROR(IF(VLOOKUP("V*"&amp;ROWS(EDITEUR!$A$2:A33),EDITEUR!$A$2:$K$200,11,FALSE)=0,"",IF(ROWS(EDITEUR!$A$2:A33)&lt;=COUNTIF(EDITEUR!$A$2:$A$200,"*V*"),VLOOKUP("V*"&amp;ROWS(EDITEUR!$A$2:A33),EDITEUR!$A$2:$K$200,11,FALSE),"")),"")</f>
        <v/>
      </c>
    </row>
    <row r="50" spans="1:6" ht="15" customHeight="1" x14ac:dyDescent="0.2">
      <c r="A50" s="77"/>
      <c r="B50" s="78" t="str">
        <f>CONCATENATE(IF(ROWS(EDITEUR!$A$2:A34)&lt;=COUNTIF(EDITEUR!$A$2:$A$200,"*V*"),VLOOKUP("v"&amp;ROWS(EDITEUR!$A$2:A34),EDITEUR!$A$2:$K$200,6,FALSE),""),"  ",IF(ROWS(EDITEUR!$A$2:A34)&lt;=COUNTIF(EDITEUR!$A$2:$A$200,"*V*"),VLOOKUP("v"&amp;ROWS(EDITEUR!$A$2:A34),EDITEUR!$A$2:$K$200,7,FALSE),""))</f>
        <v xml:space="preserve">  </v>
      </c>
      <c r="C50" s="79" t="str">
        <f>IFERROR(IF(VLOOKUP("V*"&amp;ROWS(EDITEUR!$A$2:A34),EDITEUR!$A$2:$K$200,9,FALSE)=0,"",IF(ROWS(EDITEUR!$A$2:A34)&lt;=COUNTIF(EDITEUR!$A$2:$A$200,"*V*"),VLOOKUP("V*"&amp;ROWS(EDITEUR!$A$2:A34),EDITEUR!$A$2:$K$200,8,FALSE),"")),"")</f>
        <v/>
      </c>
      <c r="D50" s="80" t="str">
        <f>IFERROR(IF(VLOOKUP("V*"&amp;ROWS(EDITEUR!$A$2:A34),EDITEUR!$A$2:$K$200,9,FALSE)=0,"",IF(ROWS(EDITEUR!$A$2:A34)&lt;=COUNTIF(EDITEUR!$A$2:$A$200,"*V*"),VLOOKUP("V*"&amp;ROWS(EDITEUR!$A$2:A34),EDITEUR!$A$2:$K$200,9,FALSE),"")),"")</f>
        <v/>
      </c>
      <c r="E50" s="81" t="str">
        <f>IFERROR(IF(VLOOKUP("V*"&amp;ROWS(EDITEUR!$A$2:A34),EDITEUR!$A$2:$K$200,10,FALSE)=0,"",IF(ROWS(EDITEUR!$A$2:A34)&lt;=COUNTIF(EDITEUR!$A$2:$A$200,"*V*"),VLOOKUP("V*"&amp;ROWS(EDITEUR!$A$2:A34),EDITEUR!$A$2:$K$200,10,FALSE),"")),"")</f>
        <v/>
      </c>
      <c r="F50" s="82" t="str">
        <f>IFERROR(IF(VLOOKUP("V*"&amp;ROWS(EDITEUR!$A$2:A34),EDITEUR!$A$2:$K$200,11,FALSE)=0,"",IF(ROWS(EDITEUR!$A$2:A34)&lt;=COUNTIF(EDITEUR!$A$2:$A$200,"*V*"),VLOOKUP("V*"&amp;ROWS(EDITEUR!$A$2:A34),EDITEUR!$A$2:$K$200,11,FALSE),"")),"")</f>
        <v/>
      </c>
    </row>
    <row r="51" spans="1:6" ht="15" x14ac:dyDescent="0.2">
      <c r="A51" s="107"/>
      <c r="B51" s="108" t="str">
        <f>CONCATENATE(IF(ROWS(EDITEUR!$A$2:A35)&lt;=COUNTIF(EDITEUR!$A$2:$A$200,"*V*"),VLOOKUP("v"&amp;ROWS(EDITEUR!$A$2:A35),EDITEUR!$A$2:$K$200,6,FALSE),""),"  ",IF(ROWS(EDITEUR!$A$2:A35)&lt;=COUNTIF(EDITEUR!$A$2:$A$200,"*V*"),VLOOKUP("v"&amp;ROWS(EDITEUR!$A$2:A35),EDITEUR!$A$2:$K$200,7,FALSE),""))</f>
        <v xml:space="preserve">  </v>
      </c>
      <c r="C51" s="103" t="str">
        <f>IFERROR(IF(VLOOKUP("V*"&amp;ROWS(EDITEUR!$A$2:A35),EDITEUR!$A$2:$K$200,9,FALSE)=0,"",IF(ROWS(EDITEUR!$A$2:A35)&lt;=COUNTIF(EDITEUR!$A$2:$A$200,"*V*"),VLOOKUP("V*"&amp;ROWS(EDITEUR!$A$2:A35),EDITEUR!$A$2:$K$200,8,FALSE),"")),"")</f>
        <v/>
      </c>
      <c r="D51" s="104" t="str">
        <f>IFERROR(IF(VLOOKUP("V*"&amp;ROWS(EDITEUR!$A$2:A35),EDITEUR!$A$2:$K$200,9,FALSE)=0,"",IF(ROWS(EDITEUR!$A$2:A35)&lt;=COUNTIF(EDITEUR!$A$2:$A$200,"*V*"),VLOOKUP("V*"&amp;ROWS(EDITEUR!$A$2:A35),EDITEUR!$A$2:$K$200,9,FALSE),"")),"")</f>
        <v/>
      </c>
      <c r="E51" s="105" t="str">
        <f>IFERROR(IF(VLOOKUP("V*"&amp;ROWS(EDITEUR!$A$2:A35),EDITEUR!$A$2:$K$200,10,FALSE)=0,"",IF(ROWS(EDITEUR!$A$2:A35)&lt;=COUNTIF(EDITEUR!$A$2:$A$200,"*V*"),VLOOKUP("V*"&amp;ROWS(EDITEUR!$A$2:A35),EDITEUR!$A$2:$K$200,10,FALSE),"")),"")</f>
        <v/>
      </c>
      <c r="F51" s="106" t="str">
        <f>IFERROR(IF(VLOOKUP("V*"&amp;ROWS(EDITEUR!$A$2:A35),EDITEUR!$A$2:$K$200,11,FALSE)=0,"",IF(ROWS(EDITEUR!$A$2:A35)&lt;=COUNTIF(EDITEUR!$A$2:$A$200,"*V*"),VLOOKUP("V*"&amp;ROWS(EDITEUR!$A$2:A35),EDITEUR!$A$2:$K$200,11,FALSE),"")),"")</f>
        <v/>
      </c>
    </row>
    <row r="52" spans="1:6" ht="15" x14ac:dyDescent="0.2">
      <c r="A52" s="107"/>
      <c r="B52" s="108" t="str">
        <f>CONCATENATE(IF(ROWS(EDITEUR!$A$2:A36)&lt;=COUNTIF(EDITEUR!$A$2:$A$200,"*V*"),VLOOKUP("v"&amp;ROWS(EDITEUR!$A$2:A36),EDITEUR!$A$2:$K$200,6,FALSE),""),"  ",IF(ROWS(EDITEUR!$A$2:A36)&lt;=COUNTIF(EDITEUR!$A$2:$A$200,"*V*"),VLOOKUP("v"&amp;ROWS(EDITEUR!$A$2:A36),EDITEUR!$A$2:$K$200,7,FALSE),""))</f>
        <v xml:space="preserve">  </v>
      </c>
      <c r="C52" s="103" t="str">
        <f>IFERROR(IF(VLOOKUP("V*"&amp;ROWS(EDITEUR!$A$2:A36),EDITEUR!$A$2:$K$200,9,FALSE)=0,"",IF(ROWS(EDITEUR!$A$2:A36)&lt;=COUNTIF(EDITEUR!$A$2:$A$200,"*V*"),VLOOKUP("V*"&amp;ROWS(EDITEUR!$A$2:A36),EDITEUR!$A$2:$K$200,8,FALSE),"")),"")</f>
        <v/>
      </c>
      <c r="D52" s="104" t="str">
        <f>IFERROR(IF(VLOOKUP("V*"&amp;ROWS(EDITEUR!$A$2:A36),EDITEUR!$A$2:$K$200,9,FALSE)=0,"",IF(ROWS(EDITEUR!$A$2:A36)&lt;=COUNTIF(EDITEUR!$A$2:$A$200,"*V*"),VLOOKUP("V*"&amp;ROWS(EDITEUR!$A$2:A36),EDITEUR!$A$2:$K$200,9,FALSE),"")),"")</f>
        <v/>
      </c>
      <c r="E52" s="105" t="str">
        <f>IFERROR(IF(VLOOKUP("V*"&amp;ROWS(EDITEUR!$A$2:A36),EDITEUR!$A$2:$K$200,10,FALSE)=0,"",IF(ROWS(EDITEUR!$A$2:A36)&lt;=COUNTIF(EDITEUR!$A$2:$A$200,"*V*"),VLOOKUP("V*"&amp;ROWS(EDITEUR!$A$2:A36),EDITEUR!$A$2:$K$200,10,FALSE),"")),"")</f>
        <v/>
      </c>
      <c r="F52" s="106" t="str">
        <f>IFERROR(IF(VLOOKUP("V*"&amp;ROWS(EDITEUR!$A$2:A36),EDITEUR!$A$2:$K$200,11,FALSE)=0,"",IF(ROWS(EDITEUR!$A$2:A36)&lt;=COUNTIF(EDITEUR!$A$2:$A$200,"*V*"),VLOOKUP("V*"&amp;ROWS(EDITEUR!$A$2:A36),EDITEUR!$A$2:$K$200,11,FALSE),"")),"")</f>
        <v/>
      </c>
    </row>
    <row r="53" spans="1:6" x14ac:dyDescent="0.2">
      <c r="A53" s="74"/>
      <c r="B53" s="75"/>
      <c r="C53" s="70" t="str">
        <f>IFERROR(IF(VLOOKUP("V*"&amp;ROWS(EDITEUR!$A$2:A35),EDITEUR!$A$2:$K$200,9,FALSE)=0,"",IF(ROWS(EDITEUR!$A$2:A35)&lt;=COUNTIF(EDITEUR!$A$2:$A$200,"*V*"),VLOOKUP("V*"&amp;ROWS(EDITEUR!$A$2:A35),EDITEUR!$A$2:$K$200,8,FALSE),"")),"")</f>
        <v/>
      </c>
      <c r="D53" s="71" t="str">
        <f>IFERROR(IF(VLOOKUP("V*"&amp;ROWS(EDITEUR!$A$2:A35),EDITEUR!$A$2:$K$200,9,FALSE)=0,"",IF(ROWS(EDITEUR!$A$2:A35)&lt;=COUNTIF(EDITEUR!$A$2:$A$200,"*V*"),VLOOKUP("V*"&amp;ROWS(EDITEUR!$A$2:A35),EDITEUR!$A$2:$K$200,9,FALSE),"")),"")</f>
        <v/>
      </c>
      <c r="E53" s="72" t="str">
        <f>IFERROR(IF(VLOOKUP("V*"&amp;ROWS(EDITEUR!$A$2:A35),EDITEUR!$A$2:$K$200,10,FALSE)=0,"",IF(ROWS(EDITEUR!$A$2:A35)&lt;=COUNTIF(EDITEUR!$A$2:$A$200,"*V*"),VLOOKUP("V*"&amp;ROWS(EDITEUR!$A$2:A35),EDITEUR!$A$2:$K$200,10,FALSE),"")),"")</f>
        <v/>
      </c>
      <c r="F53" s="73" t="str">
        <f>IFERROR(IF(VLOOKUP("V*"&amp;ROWS(EDITEUR!$A$2:A35),EDITEUR!$A$2:$K$200,11,FALSE)=0,"",IF(ROWS(EDITEUR!$A$2:A35)&lt;=COUNTIF(EDITEUR!$A$2:$A$200,"*V*"),VLOOKUP("V*"&amp;ROWS(EDITEUR!$A$2:A35),EDITEUR!$A$2:$K$200,11,FALSE),"")),"")</f>
        <v/>
      </c>
    </row>
    <row r="54" spans="1:6" x14ac:dyDescent="0.2">
      <c r="A54" s="76"/>
      <c r="B54" s="76"/>
    </row>
    <row r="55" spans="1:6" x14ac:dyDescent="0.2">
      <c r="A55" s="76"/>
    </row>
    <row r="66" spans="2:6" ht="12.75" customHeight="1" x14ac:dyDescent="0.2"/>
    <row r="67" spans="2:6" ht="12.75" customHeight="1" thickBot="1" x14ac:dyDescent="0.25"/>
    <row r="68" spans="2:6" ht="12.75" customHeight="1" x14ac:dyDescent="0.2">
      <c r="C68" s="86" t="s">
        <v>93</v>
      </c>
      <c r="D68" s="87"/>
      <c r="E68" s="92" t="s">
        <v>96</v>
      </c>
      <c r="F68" s="98">
        <f>SUMIF(Tableau25[DÉSIGNATION],".*",Tableau25[PRIX H.T.])+SUMIF(Tableau25[DÉSIGNATION],"&lt;*",Tableau25[PRIX H.T.])</f>
        <v>35410.18</v>
      </c>
    </row>
    <row r="69" spans="2:6" ht="12.75" customHeight="1" thickBot="1" x14ac:dyDescent="0.25">
      <c r="C69" s="88"/>
      <c r="D69" s="89"/>
      <c r="E69" s="93"/>
      <c r="F69" s="99"/>
    </row>
    <row r="70" spans="2:6" ht="12.75" customHeight="1" x14ac:dyDescent="0.2">
      <c r="C70" s="88"/>
      <c r="D70" s="89"/>
      <c r="E70" s="94" t="s">
        <v>94</v>
      </c>
      <c r="F70" s="101">
        <f>F68*0.2</f>
        <v>7082.0360000000001</v>
      </c>
    </row>
    <row r="71" spans="2:6" ht="13.5" thickBot="1" x14ac:dyDescent="0.25">
      <c r="C71" s="88"/>
      <c r="D71" s="89"/>
      <c r="E71" s="95"/>
      <c r="F71" s="102"/>
    </row>
    <row r="72" spans="2:6" x14ac:dyDescent="0.2">
      <c r="C72" s="88"/>
      <c r="D72" s="89"/>
      <c r="E72" s="96" t="s">
        <v>95</v>
      </c>
      <c r="F72" s="100">
        <f>F68+F70</f>
        <v>42492.216</v>
      </c>
    </row>
    <row r="73" spans="2:6" ht="13.5" thickBot="1" x14ac:dyDescent="0.25">
      <c r="C73" s="90"/>
      <c r="D73" s="91"/>
      <c r="E73" s="97"/>
      <c r="F73" s="99"/>
    </row>
    <row r="77" spans="2:6" x14ac:dyDescent="0.2">
      <c r="B77" s="69"/>
    </row>
    <row r="79" spans="2:6" x14ac:dyDescent="0.2">
      <c r="B79" s="69"/>
    </row>
  </sheetData>
  <mergeCells count="9">
    <mergeCell ref="A2:F3"/>
    <mergeCell ref="C6:F6"/>
    <mergeCell ref="C68:D73"/>
    <mergeCell ref="E68:E69"/>
    <mergeCell ref="E70:E71"/>
    <mergeCell ref="E72:E73"/>
    <mergeCell ref="F68:F69"/>
    <mergeCell ref="F72:F73"/>
    <mergeCell ref="F70:F71"/>
  </mergeCells>
  <conditionalFormatting sqref="B18:B52">
    <cfRule type="beginsWith" dxfId="2" priority="3" operator="beginsWith" text="&gt;">
      <formula>LEFT(B18,LEN("&gt;"))="&gt;"</formula>
    </cfRule>
  </conditionalFormatting>
  <conditionalFormatting sqref="F18:F52">
    <cfRule type="expression" dxfId="1" priority="1">
      <formula>COUNTIF(B18:B18,"-*")</formula>
    </cfRule>
  </conditionalFormatting>
  <conditionalFormatting sqref="B18:F52">
    <cfRule type="expression" dxfId="0" priority="2">
      <formula>COUNTIF($B18:B18,":*")</formula>
    </cfRule>
  </conditionalFormatting>
  <pageMargins left="0.23622047244094491" right="0.23622047244094491" top="0.39370078740157483" bottom="0.59055118110236227" header="0.31496062992125984" footer="0.31496062992125984"/>
  <pageSetup paperSize="9" orientation="portrait" verticalDpi="300" r:id="rId1"/>
  <headerFooter>
    <oddFooter>&amp;R&amp;P/&amp;N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ARTICLES</vt:lpstr>
      <vt:lpstr>EDITEUR</vt:lpstr>
      <vt:lpstr>APERCU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</dc:creator>
  <cp:lastModifiedBy>MC</cp:lastModifiedBy>
  <dcterms:created xsi:type="dcterms:W3CDTF">2021-05-18T18:56:39Z</dcterms:created>
  <dcterms:modified xsi:type="dcterms:W3CDTF">2021-05-18T22:00:17Z</dcterms:modified>
</cp:coreProperties>
</file>