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ncienergies.sharepoint.com/sites/GO-ARCHIPELEXPLOITATION-ArchipelMultitechnique/Documents partages/5. Méthodes/Rapport d'activité/Back/"/>
    </mc:Choice>
  </mc:AlternateContent>
  <xr:revisionPtr revIDLastSave="71" documentId="8_{BDD368E8-A2AD-4C7D-AD91-1A158E14CFAE}" xr6:coauthVersionLast="45" xr6:coauthVersionMax="47" xr10:uidLastSave="{2C93230A-BCB3-4633-A6B0-B7746B007406}"/>
  <bookViews>
    <workbookView xWindow="-110" yWindow="-110" windowWidth="19420" windowHeight="10420" activeTab="1" xr2:uid="{00000000-000D-0000-FFFF-FFFF00000000}"/>
  </bookViews>
  <sheets>
    <sheet name="Feuil1" sheetId="1" r:id="rId1"/>
    <sheet name="Feuil2" sheetId="4" r:id="rId2"/>
    <sheet name="Fériés" sheetId="2" r:id="rId3"/>
  </sheets>
  <definedNames>
    <definedName name="_xlnm._FilterDatabase" localSheetId="0" hidden="1">Feuil1!$C$1:$J$1</definedName>
    <definedName name="Fériés">OFFSET(Fériés!$C$1,,,COUNTA(Fériés!$C:$C))</definedName>
    <definedName name="Hdéb">Fériés!$F$2</definedName>
    <definedName name="Hfin">Fériés!$G$2</definedName>
    <definedName name="Hjour">MOD(Hfin-Hdéb,1)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2" l="1"/>
  <c r="C2" i="2"/>
  <c r="C6" i="2" s="1"/>
  <c r="C4" i="2"/>
  <c r="C5" i="2"/>
  <c r="C8" i="2"/>
  <c r="C9" i="2"/>
  <c r="C10" i="2"/>
  <c r="C11" i="2"/>
  <c r="C12" i="2"/>
  <c r="A13" i="2"/>
  <c r="C23" i="2" s="1"/>
  <c r="C24" i="2"/>
  <c r="A25" i="2"/>
  <c r="G12" i="1" a="1"/>
  <c r="H7" i="1" a="1"/>
  <c r="H9" i="1" a="1"/>
  <c r="G17" i="1" a="1"/>
  <c r="G5" i="1" a="1"/>
  <c r="H4" i="1" a="1"/>
  <c r="G8" i="1" a="1"/>
  <c r="H15" i="1" a="1"/>
  <c r="G13" i="1" a="1"/>
  <c r="G15" i="1" a="1"/>
  <c r="G7" i="1" a="1"/>
  <c r="H13" i="1" a="1"/>
  <c r="H11" i="1" a="1"/>
  <c r="G11" i="1" a="1"/>
  <c r="H5" i="1" a="1"/>
  <c r="H2" i="1" a="1"/>
  <c r="G2" i="1" a="1"/>
  <c r="G19" i="1" a="1"/>
  <c r="G9" i="1" a="1"/>
  <c r="G14" i="1" a="1"/>
  <c r="H3" i="1" a="1"/>
  <c r="G3" i="1" a="1"/>
  <c r="H17" i="1" a="1"/>
  <c r="H6" i="1" a="1"/>
  <c r="G4" i="1" a="1"/>
  <c r="G20" i="1" a="1"/>
  <c r="G16" i="1" a="1"/>
  <c r="H8" i="1" a="1"/>
  <c r="H18" i="1" a="1"/>
  <c r="H10" i="1" a="1"/>
  <c r="G6" i="1" a="1"/>
  <c r="H16" i="1" a="1"/>
  <c r="G10" i="1" a="1"/>
  <c r="H12" i="1" a="1"/>
  <c r="H14" i="1" a="1"/>
  <c r="G18" i="1" a="1"/>
  <c r="H20" i="1" a="1"/>
  <c r="H19" i="1" a="1"/>
  <c r="G2" i="1" l="1"/>
  <c r="G16" i="1"/>
  <c r="H19" i="1"/>
  <c r="H7" i="1"/>
  <c r="H15" i="1"/>
  <c r="G5" i="1"/>
  <c r="G20" i="1"/>
  <c r="H8" i="1"/>
  <c r="G13" i="1"/>
  <c r="H6" i="1"/>
  <c r="G4" i="1"/>
  <c r="H18" i="1"/>
  <c r="G12" i="1"/>
  <c r="H14" i="1"/>
  <c r="G15" i="1"/>
  <c r="H5" i="1"/>
  <c r="G6" i="1"/>
  <c r="H13" i="1"/>
  <c r="G14" i="1"/>
  <c r="H4" i="1"/>
  <c r="H20" i="1"/>
  <c r="G8" i="1"/>
  <c r="G17" i="1"/>
  <c r="G19" i="1"/>
  <c r="G10" i="1"/>
  <c r="H12" i="1"/>
  <c r="H3" i="1"/>
  <c r="H9" i="1"/>
  <c r="H11" i="1"/>
  <c r="G11" i="1"/>
  <c r="G9" i="1"/>
  <c r="G3" i="1"/>
  <c r="H10" i="1"/>
  <c r="G7" i="1"/>
  <c r="H17" i="1"/>
  <c r="H2" i="1"/>
  <c r="G18" i="1"/>
  <c r="H16" i="1"/>
  <c r="C20" i="2"/>
  <c r="C13" i="2"/>
  <c r="C21" i="2"/>
  <c r="C17" i="2"/>
  <c r="C16" i="2"/>
  <c r="C14" i="2"/>
  <c r="C18" i="2" s="1"/>
  <c r="C22" i="2"/>
  <c r="C3" i="2"/>
  <c r="C7" i="2"/>
  <c r="C32" i="2"/>
  <c r="C33" i="2"/>
  <c r="A37" i="2"/>
  <c r="C29" i="2"/>
  <c r="C36" i="2"/>
  <c r="C28" i="2"/>
  <c r="C25" i="2"/>
  <c r="C35" i="2"/>
  <c r="C34" i="2"/>
  <c r="C26" i="2"/>
  <c r="C19" i="2" l="1"/>
  <c r="C15" i="2"/>
  <c r="C31" i="2"/>
  <c r="C30" i="2"/>
  <c r="C27" i="2"/>
  <c r="C47" i="2"/>
  <c r="C46" i="2"/>
  <c r="C38" i="2"/>
  <c r="C45" i="2"/>
  <c r="C37" i="2"/>
  <c r="C44" i="2"/>
  <c r="C48" i="2"/>
  <c r="A49" i="2"/>
  <c r="C41" i="2"/>
  <c r="C40" i="2"/>
  <c r="A61" i="2" l="1"/>
  <c r="C53" i="2"/>
  <c r="C60" i="2"/>
  <c r="C52" i="2"/>
  <c r="C59" i="2"/>
  <c r="C58" i="2"/>
  <c r="C50" i="2"/>
  <c r="C57" i="2"/>
  <c r="C49" i="2"/>
  <c r="C56" i="2"/>
  <c r="C39" i="2"/>
  <c r="C43" i="2"/>
  <c r="C42" i="2"/>
  <c r="C54" i="2" l="1"/>
  <c r="C51" i="2"/>
  <c r="C55" i="2"/>
  <c r="C69" i="2"/>
  <c r="C61" i="2"/>
  <c r="C68" i="2"/>
  <c r="C70" i="2"/>
  <c r="A73" i="2"/>
  <c r="C65" i="2"/>
  <c r="C72" i="2"/>
  <c r="C64" i="2"/>
  <c r="C62" i="2"/>
  <c r="C71" i="2"/>
  <c r="C84" i="2" l="1"/>
  <c r="C76" i="2"/>
  <c r="C83" i="2"/>
  <c r="C82" i="2"/>
  <c r="C74" i="2"/>
  <c r="C81" i="2"/>
  <c r="C73" i="2"/>
  <c r="C80" i="2"/>
  <c r="A85" i="2"/>
  <c r="C77" i="2"/>
  <c r="C67" i="2"/>
  <c r="C66" i="2"/>
  <c r="C63" i="2"/>
  <c r="C75" i="2" l="1"/>
  <c r="C79" i="2"/>
  <c r="C78" i="2"/>
  <c r="A97" i="2"/>
  <c r="C89" i="2"/>
  <c r="C96" i="2"/>
  <c r="C88" i="2"/>
  <c r="C95" i="2"/>
  <c r="C92" i="2"/>
  <c r="C94" i="2"/>
  <c r="C86" i="2"/>
  <c r="C93" i="2"/>
  <c r="C85" i="2"/>
  <c r="C106" i="2" l="1"/>
  <c r="C98" i="2"/>
  <c r="C105" i="2"/>
  <c r="C97" i="2"/>
  <c r="C104" i="2"/>
  <c r="C107" i="2"/>
  <c r="A109" i="2"/>
  <c r="C101" i="2"/>
  <c r="C108" i="2"/>
  <c r="C100" i="2"/>
  <c r="C91" i="2"/>
  <c r="C90" i="2"/>
  <c r="C87" i="2"/>
  <c r="A121" i="2" l="1"/>
  <c r="C113" i="2"/>
  <c r="C120" i="2"/>
  <c r="C112" i="2"/>
  <c r="C119" i="2"/>
  <c r="C118" i="2"/>
  <c r="C110" i="2"/>
  <c r="C117" i="2"/>
  <c r="C109" i="2"/>
  <c r="C116" i="2"/>
  <c r="C103" i="2"/>
  <c r="C102" i="2"/>
  <c r="C99" i="2"/>
  <c r="C111" i="2" l="1"/>
  <c r="C114" i="2"/>
  <c r="C115" i="2"/>
  <c r="C128" i="2"/>
  <c r="A133" i="2"/>
  <c r="C125" i="2"/>
  <c r="C132" i="2"/>
  <c r="C124" i="2"/>
  <c r="C129" i="2"/>
  <c r="C121" i="2"/>
  <c r="C131" i="2"/>
  <c r="C130" i="2"/>
  <c r="C122" i="2"/>
  <c r="C143" i="2" l="1"/>
  <c r="C142" i="2"/>
  <c r="C134" i="2"/>
  <c r="C141" i="2"/>
  <c r="C133" i="2"/>
  <c r="C136" i="2"/>
  <c r="C140" i="2"/>
  <c r="A145" i="2"/>
  <c r="C137" i="2"/>
  <c r="C144" i="2"/>
  <c r="C127" i="2"/>
  <c r="C126" i="2"/>
  <c r="C123" i="2"/>
  <c r="A157" i="2" l="1"/>
  <c r="C149" i="2"/>
  <c r="C156" i="2"/>
  <c r="C148" i="2"/>
  <c r="C155" i="2"/>
  <c r="C154" i="2"/>
  <c r="C146" i="2"/>
  <c r="C153" i="2"/>
  <c r="C145" i="2"/>
  <c r="C152" i="2"/>
  <c r="C135" i="2"/>
  <c r="C139" i="2"/>
  <c r="C138" i="2"/>
  <c r="C150" i="2" l="1"/>
  <c r="C147" i="2"/>
  <c r="C151" i="2"/>
  <c r="C165" i="2"/>
  <c r="C157" i="2"/>
  <c r="C164" i="2"/>
  <c r="C166" i="2"/>
  <c r="C161" i="2"/>
  <c r="C158" i="2"/>
  <c r="A169" i="2"/>
  <c r="C168" i="2"/>
  <c r="C160" i="2"/>
  <c r="C167" i="2"/>
  <c r="C180" i="2" l="1"/>
  <c r="C172" i="2"/>
  <c r="C179" i="2"/>
  <c r="C178" i="2"/>
  <c r="C170" i="2"/>
  <c r="C177" i="2"/>
  <c r="C169" i="2"/>
  <c r="C176" i="2"/>
  <c r="C173" i="2"/>
  <c r="C163" i="2"/>
  <c r="C162" i="2"/>
  <c r="C159" i="2"/>
  <c r="C171" i="2" l="1"/>
  <c r="C175" i="2"/>
  <c r="C174" i="2"/>
  <c r="G24" i="1" l="1"/>
  <c r="H2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<sst xmlns="http://schemas.openxmlformats.org/spreadsheetml/2006/main" count="422" uniqueCount="149">
  <si>
    <t>Heure début de travail</t>
  </si>
  <si>
    <t>Heure fin de travail</t>
  </si>
  <si>
    <t>Date enregistrement</t>
  </si>
  <si>
    <t>Heure enregistrement</t>
  </si>
  <si>
    <t xml:space="preserve">Date action </t>
  </si>
  <si>
    <t>Heure action</t>
  </si>
  <si>
    <t>Délai de prise en compte</t>
  </si>
  <si>
    <t xml:space="preserve">Délai de cloture </t>
  </si>
  <si>
    <t>Date de fin</t>
  </si>
  <si>
    <t>Heure de fin</t>
  </si>
  <si>
    <t>12:00</t>
  </si>
  <si>
    <t>07:30</t>
  </si>
  <si>
    <t>07:45</t>
  </si>
  <si>
    <t>09:00</t>
  </si>
  <si>
    <t>08:05</t>
  </si>
  <si>
    <t>14:25</t>
  </si>
  <si>
    <t>08:06</t>
  </si>
  <si>
    <t>08:00</t>
  </si>
  <si>
    <t>14:30</t>
  </si>
  <si>
    <t>08:15</t>
  </si>
  <si>
    <t>08:33</t>
  </si>
  <si>
    <t>08:50</t>
  </si>
  <si>
    <t>08:52</t>
  </si>
  <si>
    <t>Premier de l'AN</t>
  </si>
  <si>
    <t>Hdéb</t>
  </si>
  <si>
    <t>Hfin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</si>
  <si>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</si>
  <si>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</si>
  <si>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</si>
  <si>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</si>
  <si>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</si>
  <si>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</si>
  <si>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</si>
  <si>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</si>
  <si>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</si>
  <si>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</si>
  <si>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</si>
  <si>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Victoire de 1946</t>
  </si>
  <si>
    <t>Victoire de 1947</t>
  </si>
  <si>
    <t>Victoire de 1948</t>
  </si>
  <si>
    <t>Victoire de 1949</t>
  </si>
  <si>
    <t>Victoire de 1950</t>
  </si>
  <si>
    <t>Victoire de 1951</t>
  </si>
  <si>
    <t>N° opération</t>
  </si>
  <si>
    <t>Libellé-opération</t>
  </si>
  <si>
    <t>N° Ordre</t>
  </si>
  <si>
    <t>Type-opération</t>
  </si>
  <si>
    <t>Catégorie</t>
  </si>
  <si>
    <t>Etat</t>
  </si>
  <si>
    <t>Champ Vide</t>
  </si>
  <si>
    <t>Champ Vide2</t>
  </si>
  <si>
    <t>Champ Vide3</t>
  </si>
  <si>
    <t>Champ Vide4</t>
  </si>
  <si>
    <t>Champ Vide5</t>
  </si>
  <si>
    <t>Appelant</t>
  </si>
  <si>
    <t>Société</t>
  </si>
  <si>
    <t>Champ Vide6</t>
  </si>
  <si>
    <t>Intervenant Planifié</t>
  </si>
  <si>
    <t>Arbo Libre Niveau 1</t>
  </si>
  <si>
    <t>Domaine</t>
  </si>
  <si>
    <t>Champ Vide7</t>
  </si>
  <si>
    <t>Champ Vide8</t>
  </si>
  <si>
    <t>Champ Vide9</t>
  </si>
  <si>
    <t>Champ Vide10</t>
  </si>
  <si>
    <t>Champ Vide11</t>
  </si>
  <si>
    <t>Local Niveau 4</t>
  </si>
  <si>
    <t>Champ Vide12</t>
  </si>
  <si>
    <t>Local Niveau 5</t>
  </si>
  <si>
    <t>Champ Vide13</t>
  </si>
  <si>
    <t>Champ Vide14</t>
  </si>
  <si>
    <t>Local Niveau 6</t>
  </si>
  <si>
    <t>Champ Vide15</t>
  </si>
  <si>
    <t>Local Niveau 7</t>
  </si>
  <si>
    <t>Champ Vide16</t>
  </si>
  <si>
    <t>Champ Vide17</t>
  </si>
  <si>
    <t>Champ Vide18</t>
  </si>
  <si>
    <t>Champ Vide19</t>
  </si>
  <si>
    <t>Fréquence</t>
  </si>
  <si>
    <t>Centre Tech Niveau 1</t>
  </si>
  <si>
    <t>Centre Tech Niveau 2</t>
  </si>
  <si>
    <t>Centre Tech Niveau 3</t>
  </si>
  <si>
    <t>Date Début Prévue</t>
  </si>
  <si>
    <t>Champ Vide20</t>
  </si>
  <si>
    <t>Durée en Jours Prévue</t>
  </si>
  <si>
    <t>Date de fin Prévue</t>
  </si>
  <si>
    <t>Heure de fin Prévue</t>
  </si>
  <si>
    <t>Nbre Prévu H de Prestation</t>
  </si>
  <si>
    <t>Date Début Réelle</t>
  </si>
  <si>
    <t>Heure Début Réelle</t>
  </si>
  <si>
    <t>Durée en Jours Réelle</t>
  </si>
  <si>
    <t>Nre H de Prestation</t>
  </si>
  <si>
    <t>Intervenant</t>
  </si>
  <si>
    <t>Champ Vide21</t>
  </si>
  <si>
    <t>Intitulé de la Priorité de la DI</t>
  </si>
  <si>
    <t>Nbre de clôture d'une DI</t>
  </si>
  <si>
    <t>Champ Vide22</t>
  </si>
  <si>
    <t>Champ Vide23</t>
  </si>
  <si>
    <t>Champ Vide24</t>
  </si>
  <si>
    <t>CR Remarque</t>
  </si>
  <si>
    <t>1278</t>
  </si>
  <si>
    <t>Disjonction électrique</t>
  </si>
  <si>
    <t>DI</t>
  </si>
  <si>
    <t>Attente de Réalisation</t>
  </si>
  <si>
    <t>PCS PCS</t>
  </si>
  <si>
    <t>GORON</t>
  </si>
  <si>
    <t>PROCTER RODRIGUE</t>
  </si>
  <si>
    <t>&lt;Aucune Arbo. Libre&gt;</t>
  </si>
  <si>
    <t>COURANTS FORTS</t>
  </si>
  <si>
    <t>&lt;Aucun Centre Technique&gt;</t>
  </si>
  <si>
    <t>Normal</t>
  </si>
  <si>
    <t>1296</t>
  </si>
  <si>
    <t>Autres SSI</t>
  </si>
  <si>
    <t>SYSTEME DE SECURITE INCENDIE</t>
  </si>
  <si>
    <t>1656</t>
  </si>
  <si>
    <t>AUTRES DEMANDES</t>
  </si>
  <si>
    <t>AUTRES</t>
  </si>
  <si>
    <t>1762</t>
  </si>
  <si>
    <t>1978</t>
  </si>
  <si>
    <t>Meuble de rangement qui ne se ferme pas à clé</t>
  </si>
  <si>
    <t>MAINTENANCE CORRECTIVE</t>
  </si>
  <si>
    <t>ARCHIPEL_MB MonBuilding</t>
  </si>
  <si>
    <t>COULON EMELINE</t>
  </si>
  <si>
    <t>HORS PERIMETRE</t>
  </si>
  <si>
    <t>ARCHIPEL</t>
  </si>
  <si>
    <t>B1</t>
  </si>
  <si>
    <t>15</t>
  </si>
  <si>
    <t>2006</t>
  </si>
  <si>
    <t>Detecteur incendie</t>
  </si>
  <si>
    <t>PCSI PCSI</t>
  </si>
  <si>
    <t>2150</t>
  </si>
  <si>
    <t>Problème d'éclairage</t>
  </si>
  <si>
    <t>HOSPITALITY MANAGER (HM)</t>
  </si>
  <si>
    <t>22</t>
  </si>
  <si>
    <t>2168</t>
  </si>
  <si>
    <t>Mettre le canon définitif</t>
  </si>
  <si>
    <t>EXPLOITATION ASSISTANTE</t>
  </si>
  <si>
    <t>C</t>
  </si>
  <si>
    <t>2</t>
  </si>
  <si>
    <t>2170</t>
  </si>
  <si>
    <t>Pose du canon définitif</t>
  </si>
  <si>
    <t>AVISO</t>
  </si>
  <si>
    <t>2335</t>
  </si>
  <si>
    <t xml:space="preserve">Signalétique ria a changer 
</t>
  </si>
  <si>
    <t>BATIMENT SECOND ŒUVRE</t>
  </si>
  <si>
    <t>6</t>
  </si>
  <si>
    <t>2419</t>
  </si>
  <si>
    <t>2422</t>
  </si>
  <si>
    <t>Autres SO</t>
  </si>
  <si>
    <t>Délai de remise en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</si>
</sst>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0"/>
      <name val="Arial"/>
      <family val="2"/>
    </font>
    <font>
      <b/>
      <sz val="12"/>
      <color theme="1"/>
      <name val="Times New Roman"/>
      <family val="1"/>
    </font>
    <font>
      <b/>
      <sz val="11"/>
      <name val="Calibri"/>
      <family val="2"/>
      <scheme val="minor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29">
    <xf numFmtId="0" fontId="0" fillId="0" borderId="0" xfId="0"/>
    <xf numFmtId="14" fontId="0" fillId="2" borderId="0" xfId="1" applyNumberFormat="1" applyFont="1" applyFill="1" applyAlignment="1">
      <alignment horizontal="right" vertical="center"/>
    </xf>
    <xf numFmtId="21" fontId="0" fillId="2" borderId="0" xfId="1" applyNumberFormat="1" applyFont="1" applyFill="1" applyAlignment="1">
      <alignment horizontal="right" vertical="center"/>
    </xf>
    <xf numFmtId="14" fontId="0" fillId="3" borderId="0" xfId="1" applyNumberFormat="1" applyFont="1" applyFill="1" applyAlignment="1">
      <alignment horizontal="right" vertical="center"/>
    </xf>
    <xf numFmtId="0" fontId="0" fillId="3" borderId="0" xfId="1" applyFont="1" applyFill="1" applyAlignment="1">
      <alignment horizontal="left" vertical="center"/>
    </xf>
    <xf numFmtId="46" fontId="0" fillId="0" borderId="0" xfId="0" applyNumberFormat="1"/>
    <xf numFmtId="164" fontId="0" fillId="0" borderId="0" xfId="0" applyNumberFormat="1"/>
    <xf numFmtId="0" fontId="1" fillId="0" borderId="0" xfId="2"/>
    <xf numFmtId="165" fontId="1" fillId="0" borderId="0" xfId="2" applyNumberFormat="1"/>
    <xf numFmtId="0" fontId="3" fillId="0" borderId="1" xfId="2" applyFont="1" applyBorder="1" applyAlignment="1">
      <alignment horizontal="center"/>
    </xf>
    <xf numFmtId="20" fontId="3" fillId="0" borderId="1" xfId="2" applyNumberFormat="1" applyFont="1" applyBorder="1" applyAlignment="1">
      <alignment horizontal="center"/>
    </xf>
    <xf numFmtId="0" fontId="4" fillId="4" borderId="2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5" fillId="5" borderId="3" xfId="5" applyNumberFormat="1" applyFont="1" applyFill="1" applyBorder="1" applyAlignment="1">
      <alignment horizontal="center" vertical="center" wrapText="1"/>
    </xf>
    <xf numFmtId="0" fontId="5" fillId="5" borderId="4" xfId="5" applyNumberFormat="1" applyFont="1" applyFill="1" applyBorder="1" applyAlignment="1">
      <alignment horizontal="center" vertical="center" wrapText="1"/>
    </xf>
    <xf numFmtId="164" fontId="2" fillId="4" borderId="2" xfId="4" applyNumberFormat="1" applyFont="1" applyFill="1" applyBorder="1" applyAlignment="1">
      <alignment horizontal="left" vertical="center"/>
    </xf>
    <xf numFmtId="164" fontId="2" fillId="4" borderId="3" xfId="4" applyNumberFormat="1" applyFont="1" applyFill="1" applyBorder="1" applyAlignment="1">
      <alignment horizontal="left" vertical="center"/>
    </xf>
    <xf numFmtId="0" fontId="0" fillId="6" borderId="3" xfId="5" applyNumberFormat="1" applyFont="1" applyFill="1" applyBorder="1" applyAlignment="1">
      <alignment horizontal="left" vertical="center"/>
    </xf>
    <xf numFmtId="14" fontId="0" fillId="6" borderId="3" xfId="5" applyNumberFormat="1" applyFont="1" applyFill="1" applyBorder="1" applyAlignment="1">
      <alignment horizontal="right" vertical="center"/>
    </xf>
    <xf numFmtId="21" fontId="0" fillId="6" borderId="3" xfId="5" applyNumberFormat="1" applyFont="1" applyFill="1" applyBorder="1" applyAlignment="1">
      <alignment horizontal="right" vertical="center"/>
    </xf>
    <xf numFmtId="4" fontId="0" fillId="6" borderId="3" xfId="5" applyNumberFormat="1" applyFont="1" applyFill="1" applyBorder="1" applyAlignment="1">
      <alignment horizontal="right" vertical="center"/>
    </xf>
    <xf numFmtId="0" fontId="0" fillId="6" borderId="4" xfId="5" applyNumberFormat="1" applyFont="1" applyFill="1" applyBorder="1" applyAlignment="1">
      <alignment horizontal="left" vertical="center"/>
    </xf>
    <xf numFmtId="0" fontId="0" fillId="0" borderId="3" xfId="5" applyNumberFormat="1" applyFont="1" applyBorder="1" applyAlignment="1">
      <alignment horizontal="left" vertical="center"/>
    </xf>
    <xf numFmtId="14" fontId="0" fillId="0" borderId="3" xfId="5" applyNumberFormat="1" applyFont="1" applyBorder="1" applyAlignment="1">
      <alignment horizontal="right" vertical="center"/>
    </xf>
    <xf numFmtId="21" fontId="0" fillId="0" borderId="3" xfId="5" applyNumberFormat="1" applyFont="1" applyBorder="1" applyAlignment="1">
      <alignment horizontal="right" vertical="center"/>
    </xf>
    <xf numFmtId="4" fontId="0" fillId="0" borderId="3" xfId="5" applyNumberFormat="1" applyFont="1" applyBorder="1" applyAlignment="1">
      <alignment horizontal="right" vertical="center"/>
    </xf>
    <xf numFmtId="0" fontId="0" fillId="0" borderId="4" xfId="5" applyNumberFormat="1" applyFont="1" applyBorder="1" applyAlignment="1">
      <alignment horizontal="left" vertical="center"/>
    </xf>
    <xf numFmtId="0" fontId="4" fillId="7" borderId="3" xfId="0" applyFont="1" applyFill="1" applyBorder="1" applyAlignment="1">
      <alignment vertical="center"/>
    </xf>
    <xf numFmtId="164" fontId="2" fillId="7" borderId="3" xfId="4" applyNumberFormat="1" applyFont="1" applyFill="1" applyBorder="1" applyAlignment="1">
      <alignment horizontal="left" vertical="center"/>
    </xf>
  </cellXfs>
  <cellStyles count="6">
    <cellStyle name="NiveauLigne_1_Extraction CR" xfId="4" xr:uid="{5D64D815-E72B-4391-8B4A-E63DF1A4F096}"/>
    <cellStyle name="NiveauLigne_4" xfId="1" builtinId="1" iLevel="3"/>
    <cellStyle name="NiveauLigne_4 2" xfId="5" xr:uid="{83AB3DC7-AB77-4326-8F2C-713FA2C7E129}"/>
    <cellStyle name="Normal" xfId="0" builtinId="0"/>
    <cellStyle name="Normal 2" xfId="2" xr:uid="{00000000-0005-0000-0000-000002000000}"/>
    <cellStyle name="Normal 2 2" xfId="3" xr:uid="{00000000-0005-0000-0000-000003000000}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5" tint="0.79998168889431442"/>
        </patternFill>
      </fill>
      <alignment horizontal="right" vertical="center" textRotation="0" wrapText="0" indent="0" justifyLastLine="0" shrinkToFit="0" readingOrder="0"/>
    </dxf>
    <dxf>
      <numFmt numFmtId="31" formatCode="[h]:mm:ss"/>
    </dxf>
    <dxf>
      <numFmt numFmtId="31" formatCode="[h]:mm:ss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6" formatCode="hh:mm:ss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6" formatCode="hh:mm:ss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C1:J20" totalsRowShown="0">
  <autoFilter ref="C1:J20" xr:uid="{00000000-0009-0000-0100-000001000000}"/>
  <tableColumns count="8">
    <tableColumn id="1" xr3:uid="{00000000-0010-0000-0000-000001000000}" name="Date enregistrement" dataDxfId="7"/>
    <tableColumn id="2" xr3:uid="{00000000-0010-0000-0000-000002000000}" name="Heure enregistrement" dataDxfId="6"/>
    <tableColumn id="3" xr3:uid="{00000000-0010-0000-0000-000003000000}" name="Date action " dataDxfId="5"/>
    <tableColumn id="4" xr3:uid="{00000000-0010-0000-0000-000004000000}" name="Heure action" dataDxfId="4"/>
    <tableColumn id="5" xr3:uid="{00000000-0010-0000-0000-000005000000}" name="Délai de prise en compte" dataDxfId="3">
      <calculatedColumnFormula array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calculatedColumnFormula>
    </tableColumn>
    <tableColumn id="6" xr3:uid="{00000000-0010-0000-0000-000006000000}" name="Délai de cloture " dataDxfId="2">
      <calculatedColumnFormula array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calculatedColumnFormula>
    </tableColumn>
    <tableColumn id="7" xr3:uid="{00000000-0010-0000-0000-000007000000}" name="Date de fin" dataDxfId="1"/>
    <tableColumn id="8" xr3:uid="{00000000-0010-0000-0000-000008000000}" name="Heure de fi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workbookViewId="0">
      <selection activeCell="A27" sqref="A27"/>
    </sheetView>
  </sheetViews>
  <sheetFormatPr baseColWidth="10" defaultColWidth="11.453125" defaultRowHeight="14.5" x14ac:dyDescent="0.35"/>
  <cols>
    <col min="1" max="1" width="19.54296875" customWidth="1"/>
    <col min="2" max="2" width="16.81640625" bestFit="1" customWidth="1"/>
    <col min="3" max="3" width="20.453125" customWidth="1"/>
    <col min="4" max="4" width="21.81640625" customWidth="1"/>
    <col min="5" max="5" width="12.81640625" customWidth="1"/>
    <col min="6" max="6" width="13.54296875" customWidth="1"/>
    <col min="7" max="8" width="53.81640625" bestFit="1" customWidth="1"/>
    <col min="9" max="10" width="13.453125" customWidth="1"/>
    <col min="12" max="12" width="26.7265625" bestFit="1" customWidth="1"/>
  </cols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2" x14ac:dyDescent="0.35">
      <c r="A2" s="6">
        <v>8.3333333333333339</v>
      </c>
      <c r="B2" s="6">
        <v>0.75</v>
      </c>
      <c r="C2" s="1">
        <v>44712</v>
      </c>
      <c r="D2" s="2">
        <v>0.35277777777777775</v>
      </c>
      <c r="E2" s="1">
        <v>44712</v>
      </c>
      <c r="F2" s="2">
        <v>0.36736111111111108</v>
      </c>
      <c r="G2" s="5" cm="1">
        <f t="array" aca="1" ref="G2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f>
        <v>1.4583333329937886E-2</v>
      </c>
      <c r="H2" s="5" cm="1">
        <f t="array" aca="1" ref="H2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f>
        <v>0.14722222222189885</v>
      </c>
      <c r="I2" s="3">
        <v>44712</v>
      </c>
      <c r="J2" s="4" t="s">
        <v>10</v>
      </c>
    </row>
    <row r="3" spans="1:12" x14ac:dyDescent="0.35">
      <c r="A3" s="6">
        <v>8.3333333333333339</v>
      </c>
      <c r="B3" s="6">
        <v>0.75</v>
      </c>
      <c r="C3" s="1">
        <v>44712</v>
      </c>
      <c r="D3" s="2">
        <v>0.38750000000000001</v>
      </c>
      <c r="E3" s="1">
        <v>44713</v>
      </c>
      <c r="F3" s="2">
        <v>0.3208333333333333</v>
      </c>
      <c r="G3" s="5" cm="1">
        <f t="array" aca="1" ref="G3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f>
        <v>0.36250000000291038</v>
      </c>
      <c r="H3" s="5" cm="1">
        <f t="array" aca="1" ref="H3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f>
        <v>0.36250000000291038</v>
      </c>
      <c r="I3" s="3">
        <v>44713</v>
      </c>
      <c r="J3" s="4" t="s">
        <v>11</v>
      </c>
    </row>
    <row r="4" spans="1:12" x14ac:dyDescent="0.35">
      <c r="A4" s="6">
        <v>8.3333333333333339</v>
      </c>
      <c r="B4" s="6">
        <v>0.75</v>
      </c>
      <c r="C4" s="1">
        <v>44711</v>
      </c>
      <c r="D4" s="2">
        <v>0.33124999999999993</v>
      </c>
      <c r="E4" s="1">
        <v>44711</v>
      </c>
      <c r="F4" s="2">
        <v>0.33263888888888887</v>
      </c>
      <c r="G4" s="5" cm="1">
        <f t="array" aca="1" ref="G4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f>
        <v>0</v>
      </c>
      <c r="H4" s="5" cm="1">
        <f t="array" aca="1" ref="H4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f>
        <v>0.41666666666666669</v>
      </c>
      <c r="I4" s="3">
        <v>44712</v>
      </c>
      <c r="J4" s="4" t="s">
        <v>11</v>
      </c>
    </row>
    <row r="5" spans="1:12" x14ac:dyDescent="0.35">
      <c r="A5" s="6">
        <v>8.3333333333333339</v>
      </c>
      <c r="B5" s="6">
        <v>0.75</v>
      </c>
      <c r="C5" s="1">
        <v>44711</v>
      </c>
      <c r="D5" s="2">
        <v>0.33124999999999993</v>
      </c>
      <c r="E5" s="1">
        <v>44711</v>
      </c>
      <c r="F5" s="2">
        <v>0.33263888888888887</v>
      </c>
      <c r="G5" s="5" cm="1">
        <f t="array" aca="1" ref="G5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f>
        <v>0</v>
      </c>
      <c r="H5" s="5" cm="1">
        <f t="array" aca="1" ref="H5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f>
        <v>0.83333333333333337</v>
      </c>
      <c r="I5" s="3">
        <v>44713</v>
      </c>
      <c r="J5" s="4" t="s">
        <v>11</v>
      </c>
    </row>
    <row r="6" spans="1:12" x14ac:dyDescent="0.35">
      <c r="A6" s="6">
        <v>8.3333333333333339</v>
      </c>
      <c r="B6" s="6">
        <v>0.75</v>
      </c>
      <c r="C6" s="1">
        <v>44708</v>
      </c>
      <c r="D6" s="2">
        <v>0.2944444444444444</v>
      </c>
      <c r="E6" s="1">
        <v>44708</v>
      </c>
      <c r="F6" s="2">
        <v>0.39930555555555558</v>
      </c>
      <c r="G6" s="5" cm="1">
        <f t="array" aca="1" ref="G6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f>
        <v>6.5972222221413801E-2</v>
      </c>
      <c r="H6" s="5" cm="1">
        <f t="array" aca="1" ref="H6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f>
        <v>1.25</v>
      </c>
      <c r="I6" s="3">
        <v>44713</v>
      </c>
      <c r="J6" s="4" t="s">
        <v>12</v>
      </c>
    </row>
    <row r="7" spans="1:12" x14ac:dyDescent="0.35">
      <c r="A7" s="6">
        <v>8.3333333333333339</v>
      </c>
      <c r="B7" s="6">
        <v>0.75</v>
      </c>
      <c r="C7" s="1">
        <v>44708</v>
      </c>
      <c r="D7" s="2">
        <v>0.29374999999999996</v>
      </c>
      <c r="E7" s="1">
        <v>44708</v>
      </c>
      <c r="F7" s="2">
        <v>0.39861111111111114</v>
      </c>
      <c r="G7" s="5" cm="1">
        <f t="array" aca="1" ref="G7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f>
        <v>6.5277777774705725E-2</v>
      </c>
      <c r="H7" s="5" cm="1">
        <f t="array" aca="1" ref="H7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f>
        <v>0.45833333333333337</v>
      </c>
      <c r="I7" s="3">
        <v>44706</v>
      </c>
      <c r="J7" s="4" t="s">
        <v>13</v>
      </c>
    </row>
    <row r="8" spans="1:12" x14ac:dyDescent="0.35">
      <c r="A8" s="6">
        <v>8.3333333333333339</v>
      </c>
      <c r="B8" s="6">
        <v>0.75</v>
      </c>
      <c r="C8" s="1">
        <v>44685</v>
      </c>
      <c r="D8" s="2">
        <v>0.35624999999999996</v>
      </c>
      <c r="E8" s="1">
        <v>44685</v>
      </c>
      <c r="F8" s="2">
        <v>0.3611111111111111</v>
      </c>
      <c r="G8" s="5" cm="1">
        <f t="array" aca="1" ref="G8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f>
        <v>4.8611111124046147E-3</v>
      </c>
      <c r="H8" s="5" cm="1">
        <f t="array" aca="1" ref="H8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f>
        <v>7.9354166666695773</v>
      </c>
      <c r="I8" s="3">
        <v>44713</v>
      </c>
      <c r="J8" s="4" t="s">
        <v>13</v>
      </c>
    </row>
    <row r="9" spans="1:12" ht="15.5" x14ac:dyDescent="0.35">
      <c r="A9" s="6">
        <v>8.3333333333333339</v>
      </c>
      <c r="B9" s="6">
        <v>0.75</v>
      </c>
      <c r="C9" s="1">
        <v>44653</v>
      </c>
      <c r="D9" s="2">
        <v>0.46597222222222223</v>
      </c>
      <c r="E9" s="1">
        <v>44655</v>
      </c>
      <c r="F9" s="2">
        <v>0.43263888888888885</v>
      </c>
      <c r="G9" s="5" cm="1">
        <f t="array" aca="1" ref="G9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f>
        <v>9.930555555426207E-2</v>
      </c>
      <c r="H9" s="5" cm="1">
        <f t="array" aca="1" ref="H9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f>
        <v>16.670138888888083</v>
      </c>
      <c r="I9" s="3">
        <v>44713</v>
      </c>
      <c r="J9" s="4" t="s">
        <v>14</v>
      </c>
      <c r="L9" s="8"/>
    </row>
    <row r="10" spans="1:12" ht="15.5" x14ac:dyDescent="0.35">
      <c r="A10" s="6">
        <v>8.3333333333333339</v>
      </c>
      <c r="B10" s="6">
        <v>0.75</v>
      </c>
      <c r="C10" s="1">
        <v>44702</v>
      </c>
      <c r="D10" s="2">
        <v>0.88055555555555554</v>
      </c>
      <c r="E10" s="1">
        <v>44704</v>
      </c>
      <c r="F10" s="2">
        <v>0.38124999999999998</v>
      </c>
      <c r="G10" s="5" cm="1">
        <f t="array" aca="1" ref="G10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f>
        <v>4.7916666665211494E-2</v>
      </c>
      <c r="H10" s="5" cm="1">
        <f t="array" aca="1" ref="H10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f>
        <v>1.25</v>
      </c>
      <c r="I10" s="3">
        <v>44707</v>
      </c>
      <c r="J10" s="4" t="s">
        <v>15</v>
      </c>
      <c r="L10" s="8"/>
    </row>
    <row r="11" spans="1:12" ht="15.5" x14ac:dyDescent="0.35">
      <c r="A11" s="6">
        <v>8.3333333333333339</v>
      </c>
      <c r="B11" s="6">
        <v>0.75</v>
      </c>
      <c r="C11" s="1">
        <v>44698</v>
      </c>
      <c r="D11" s="2">
        <v>0.65208333333333335</v>
      </c>
      <c r="E11" s="1">
        <v>44698</v>
      </c>
      <c r="F11" s="2">
        <v>0.65277777777777779</v>
      </c>
      <c r="G11" s="5" cm="1">
        <f t="array" aca="1" ref="G11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f>
        <v>6.944444467080757E-4</v>
      </c>
      <c r="H11" s="5" cm="1">
        <f t="array" aca="1" ref="H11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f>
        <v>3.8479166666656965</v>
      </c>
      <c r="I11" s="3">
        <v>44713</v>
      </c>
      <c r="J11" s="4" t="s">
        <v>12</v>
      </c>
      <c r="L11" s="8"/>
    </row>
    <row r="12" spans="1:12" ht="15.5" x14ac:dyDescent="0.35">
      <c r="A12" s="6">
        <v>8.3333333333333339</v>
      </c>
      <c r="B12" s="6">
        <v>0.75</v>
      </c>
      <c r="C12" s="1">
        <v>44702</v>
      </c>
      <c r="D12" s="2">
        <v>0.87430555555555545</v>
      </c>
      <c r="E12" s="1">
        <v>44704</v>
      </c>
      <c r="F12" s="2">
        <v>0.38055555555555554</v>
      </c>
      <c r="G12" s="5" cm="1">
        <f t="array" aca="1" ref="G12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f>
        <v>4.7222222225779376E-2</v>
      </c>
      <c r="H12" s="5" cm="1">
        <f t="array" aca="1" ref="H12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f>
        <v>2.5041666666681217</v>
      </c>
      <c r="I12" s="3">
        <v>44713</v>
      </c>
      <c r="J12" s="4" t="s">
        <v>16</v>
      </c>
      <c r="L12" s="8"/>
    </row>
    <row r="13" spans="1:12" ht="15.5" x14ac:dyDescent="0.35">
      <c r="A13" s="6">
        <v>8.3333333333333339</v>
      </c>
      <c r="B13" s="6">
        <v>0.75</v>
      </c>
      <c r="C13" s="1">
        <v>44708</v>
      </c>
      <c r="D13" s="2">
        <v>0.29374999999999996</v>
      </c>
      <c r="E13" s="1">
        <v>44708</v>
      </c>
      <c r="F13" s="2">
        <v>0.3979166666666667</v>
      </c>
      <c r="G13" s="5" cm="1">
        <f t="array" aca="1" ref="G13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f>
        <v>6.4583333335273607E-2</v>
      </c>
      <c r="H13" s="5" cm="1">
        <f t="array" aca="1" ref="H13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f>
        <v>1.2500000000024254</v>
      </c>
      <c r="I13" s="3">
        <v>44713</v>
      </c>
      <c r="J13" s="4" t="s">
        <v>17</v>
      </c>
      <c r="L13" s="8"/>
    </row>
    <row r="14" spans="1:12" ht="15.5" x14ac:dyDescent="0.35">
      <c r="A14" s="6">
        <v>8.3333333333333339</v>
      </c>
      <c r="B14" s="6">
        <v>0.75</v>
      </c>
      <c r="C14" s="1">
        <v>44708</v>
      </c>
      <c r="D14" s="2">
        <v>0.29374999999999996</v>
      </c>
      <c r="E14" s="1">
        <v>44708</v>
      </c>
      <c r="F14" s="2">
        <v>0.3979166666666667</v>
      </c>
      <c r="G14" s="5" cm="1">
        <f t="array" aca="1" ref="G14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f>
        <v>6.4583333335273607E-2</v>
      </c>
      <c r="H14" s="5" cm="1">
        <f t="array" aca="1" ref="H14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f>
        <v>1.2500000000024254</v>
      </c>
      <c r="I14" s="3">
        <v>44713</v>
      </c>
      <c r="J14" s="4" t="s">
        <v>17</v>
      </c>
      <c r="L14" s="8"/>
    </row>
    <row r="15" spans="1:12" ht="15.5" x14ac:dyDescent="0.35">
      <c r="A15" s="6">
        <v>8.3333333333333339</v>
      </c>
      <c r="B15" s="6">
        <v>0.75</v>
      </c>
      <c r="C15" s="1">
        <v>44653</v>
      </c>
      <c r="D15" s="2">
        <v>0.46180555555555552</v>
      </c>
      <c r="E15" s="1">
        <v>44655</v>
      </c>
      <c r="F15" s="2">
        <v>0.35</v>
      </c>
      <c r="G15" s="5" cm="1">
        <f t="array" aca="1" ref="G15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f>
        <v>1.6666666665211494E-2</v>
      </c>
      <c r="H15" s="5" cm="1">
        <f t="array" aca="1" ref="H15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f>
        <v>16.666666666669094</v>
      </c>
      <c r="I15" s="3">
        <v>44713</v>
      </c>
      <c r="J15" s="4" t="s">
        <v>17</v>
      </c>
      <c r="L15" s="8"/>
    </row>
    <row r="16" spans="1:12" ht="15.5" x14ac:dyDescent="0.35">
      <c r="A16" s="6">
        <v>8.3333333333333339</v>
      </c>
      <c r="B16" s="6">
        <v>0.75</v>
      </c>
      <c r="C16" s="1">
        <v>44712</v>
      </c>
      <c r="D16" s="2">
        <v>0.71944444444444433</v>
      </c>
      <c r="E16" s="1">
        <v>44713</v>
      </c>
      <c r="F16" s="2">
        <v>0.34930555555555554</v>
      </c>
      <c r="G16" s="5" cm="1">
        <f t="array" aca="1" ref="G16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f>
        <v>4.65277777790713E-2</v>
      </c>
      <c r="H16" s="5" cm="1">
        <f t="array" aca="1" ref="H16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f>
        <v>0.30138888888419996</v>
      </c>
      <c r="I16" s="3">
        <v>44693</v>
      </c>
      <c r="J16" s="4" t="s">
        <v>18</v>
      </c>
      <c r="L16" s="8"/>
    </row>
    <row r="17" spans="1:12" ht="15.5" x14ac:dyDescent="0.35">
      <c r="A17" s="6">
        <v>8.3333333333333339</v>
      </c>
      <c r="B17" s="6">
        <v>0.75</v>
      </c>
      <c r="C17" s="1">
        <v>44710</v>
      </c>
      <c r="D17" s="2">
        <v>0.66597222222222219</v>
      </c>
      <c r="E17" s="1">
        <v>44711</v>
      </c>
      <c r="F17" s="2">
        <v>0.34236111111111112</v>
      </c>
      <c r="G17" s="5" cm="1">
        <f t="array" aca="1" ref="G17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f>
        <v>9.0277777805264914E-3</v>
      </c>
      <c r="H17" s="5" cm="1">
        <f t="array" aca="1" ref="H17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f>
        <v>0.84375</v>
      </c>
      <c r="I17" s="3">
        <v>44713</v>
      </c>
      <c r="J17" s="4" t="s">
        <v>19</v>
      </c>
      <c r="L17" s="8"/>
    </row>
    <row r="18" spans="1:12" ht="15.5" x14ac:dyDescent="0.35">
      <c r="A18" s="6">
        <v>8.3333333333333339</v>
      </c>
      <c r="B18" s="6">
        <v>0.75</v>
      </c>
      <c r="C18" s="1">
        <v>44709</v>
      </c>
      <c r="D18" s="2">
        <v>0.69027777777777777</v>
      </c>
      <c r="E18" s="1">
        <v>44711</v>
      </c>
      <c r="F18" s="2">
        <v>0.34027777777777773</v>
      </c>
      <c r="G18" s="5" cm="1">
        <f t="array" aca="1" ref="G18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f>
        <v>6.9444444476782219E-3</v>
      </c>
      <c r="H18" s="5" cm="1">
        <f t="array" aca="1" ref="H18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f>
        <v>0.85624999999708962</v>
      </c>
      <c r="I18" s="3">
        <v>44713</v>
      </c>
      <c r="J18" s="4" t="s">
        <v>20</v>
      </c>
      <c r="L18" s="8"/>
    </row>
    <row r="19" spans="1:12" ht="15.5" x14ac:dyDescent="0.35">
      <c r="A19" s="6">
        <v>8.3333333333333339</v>
      </c>
      <c r="B19" s="6">
        <v>0.75</v>
      </c>
      <c r="C19" s="1">
        <v>44711</v>
      </c>
      <c r="D19" s="2">
        <v>0.37083333333333329</v>
      </c>
      <c r="E19" s="1">
        <v>44711</v>
      </c>
      <c r="F19" s="2">
        <v>0.37222222222222223</v>
      </c>
      <c r="G19" s="5" cm="1">
        <f t="array" aca="1" ref="G19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f>
        <v>1.3888888861401938E-3</v>
      </c>
      <c r="H19" s="5" cm="1">
        <f t="array" aca="1" ref="H19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f>
        <v>0.83055555555377714</v>
      </c>
      <c r="I19" s="3">
        <v>44713</v>
      </c>
      <c r="J19" s="4" t="s">
        <v>21</v>
      </c>
      <c r="L19" s="8"/>
    </row>
    <row r="20" spans="1:12" ht="15.5" x14ac:dyDescent="0.35">
      <c r="A20" s="6">
        <v>8.3333333333333339</v>
      </c>
      <c r="B20" s="6">
        <v>0.75</v>
      </c>
      <c r="C20" s="1">
        <v>44678</v>
      </c>
      <c r="D20" s="2">
        <v>0.15902777777777777</v>
      </c>
      <c r="E20" s="1">
        <v>44678</v>
      </c>
      <c r="F20" s="2">
        <v>0.34791666666666665</v>
      </c>
      <c r="G20" s="5" cm="1">
        <f t="array" aca="1" ref="G20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action ]]),MOD(Tableau1[[#This Row],[Date action ]]+Tableau1[[#This Row],[Heure action]],1),1),Hfin)-MAX(MOD(Tableau1[[#This Row],[Date enregistrement]]+Tableau1[[#This Row],[Heure enregistrement]],1),Hdéb))
+((INT(Tableau1[[#This Row],[Date action ]]+Tableau1[[#This Row],[Heure action]])-INT(Tableau1[[#This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action ]]+Tableau1[[#This Row],[Heure action]]-1))),Fériés,0))*(WEEKDAY(ROW(INDIRECT(INT(Tableau1[[#This Row],[Date enregistrement]]+Tableau1[[#This Row],[Heure enregistrement]]+1)&amp;":"&amp;INT(Tableau1[[#This Row],[Date action ]]+Tableau1[[#This Row],[Heure action]]-1))))&lt;&gt;1)*(WEEKDAY(ROW(INDIRECT(INT(Tableau1[[#This Row],[Date enregistrement]]+Tableau1[[#This Row],[Heure enregistrement]]+1)&amp;":"&amp;INT(Tableau1[[#This Row],[Date action ]]+Tableau1[[#This Row],[Heure action]]-1))))&lt;&gt;7))*_xlfn.SINGLE(Hjour)
+ISNA(MATCH(INT(Tableau1[[#This Row],[Date action ]]+Tableau1[[#This Row],[Heure action]]),Fériés,0))*(INT(Tableau1[[#This Row],[Date enregistrement]]+Tableau1[[#This Row],[Heure enregistrement]])&lt;&gt;INT(Tableau1[[#This Row],[Date action ]]+Tableau1[[#This Row],[Heure action]]))*(WEEKDAY(Tableau1[[#This Row],[Heure action]]+Tableau1[[#This Row],[Heure action]])&lt;&gt;1)*(WEEKDAY(Tableau1[[#This Row],[Date action ]]+Tableau1[[#This Row],[Heure action]])&lt;&gt;7)*MAX(0,MIN(MOD(Tableau1[[#This Row],[Date action ]]+Tableau1[[#This Row],[Heure action]],1),Hfin)-Hdéb),"")</f>
        <v>1.4583333332363224E-2</v>
      </c>
      <c r="H20" s="5" cm="1">
        <f t="array" aca="1" ref="H20" ca="1">IFERROR(ISNA(MATCH(INT(Tableau1[[#This Row],[Date enregistrement]]+Tableau1[[#This Row],[Heure enregistrement]]),Fériés,0))*(WEEKDAY(Tableau1[[#This Row],[Date enregistrement]]+Tableau1[[#This Row],[Heure enregistrement]])&lt;&gt;1)*(WEEKDAY(Tableau1[[#This Row],[Date enregistrement]]+Tableau1[[#This Row],[Heure enregistrement]])&lt;&gt;7)*MAX(0,MIN(IF(INT(Tableau1[[#This Row],[Date enregistrement]]+Tableau1[[#This Row],[Heure enregistrement]])=INT(Tableau1[[#This Row],[Date de fin]]),MOD(Tableau1[[#This Row],[Date de fin]]+Tableau1[[#This Row],[Heure de fin]],1),1),Hfin)-MAX(MOD(Tableau1[[#This Row],[Date enregistrement]]+Tableau1[[#This Row],[Heure enregistrement]],1),Hdéb))
+((INT(Tableau1[[#This Row],[Date de fin]]+Tableau1[[#This Row],[Heure de fin]])-INT(Tableau1[[#This Row],[Date enregistrement]]+Tableau1[[#This Row],[Heure enregistrement]]))&gt;1)*SUMPRODUCT(ISNA(MATCH(ROW(INDIRECT(INT(Tableau1[[#This Row],[Date enregistrement]]+Tableau1[[#This Row],[Heure enregistrement]]+1)&amp;":"&amp;INT(Tableau1[[#This Row],[Date de fin]]+Tableau1[[#This Row],[Heure de fin]]-1))),Fériés,0))*(WEEKDAY(ROW(INDIRECT(INT(Tableau1[[#This Row],[Date enregistrement]]+Tableau1[[#This Row],[Heure enregistrement]]+1)&amp;":"&amp;INT(Tableau1[[#This Row],[Date de fin]]+Tableau1[[#This Row],[Heure de fin]]-1))))&lt;&gt;1)*(WEEKDAY(ROW(INDIRECT(INT(Tableau1[[#This Row],[Date enregistrement]]+Tableau1[[#This Row],[Heure enregistrement]]+1)&amp;":"&amp;INT(Tableau1[[#This Row],[Date de fin]]+Tableau1[[#This Row],[Heure de fin]]-1))))&lt;&gt;7))*_xlfn.SINGLE(Hjour)
+ISNA(MATCH(INT(Tableau1[[#This Row],[Date de fin]]+Tableau1[[#This Row],[Heure de fin]]),Fériés,0))*(INT(Tableau1[[#This Row],[Date enregistrement]]+Tableau1[[#This Row],[Heure enregistrement]])&lt;&gt;INT(Tableau1[[#This Row],[Date de fin]]+Tableau1[[#This Row],[Heure de fin]]))*(WEEKDAY(Tableau1[[#This Row],[Date de fin]]+Tableau1[[#This Row],[Heure de fin]])&lt;&gt;1)*(WEEKDAY(Tableau1[[#This Row],[Date de fin]]+Tableau1[[#This Row],[Heure de fin]])&lt;&gt;7)*MAX(0,MIN(MOD(Tableau1[[#This Row],[Date de fin]]+Tableau1[[#This Row],[Heure de fin]],1),Hfin)-Hdéb),"")</f>
        <v>10.036111111107553</v>
      </c>
      <c r="I20" s="3">
        <v>44713</v>
      </c>
      <c r="J20" s="4" t="s">
        <v>22</v>
      </c>
      <c r="L20" s="8"/>
    </row>
    <row r="24" spans="1:12" x14ac:dyDescent="0.35">
      <c r="G24" s="6">
        <f ca="1">+AVERAGE(Tableau1[Délai de prise en compte])</f>
        <v>4.9086257310256419E-2</v>
      </c>
      <c r="H24" s="6">
        <f ca="1">+AVERAGE(Tableau1[[Délai de cloture ]])</f>
        <v>3.5637061403508512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A8753-9F4F-4510-8BEB-53E8EAABB716}">
  <dimension ref="A1:BN13"/>
  <sheetViews>
    <sheetView tabSelected="1" workbookViewId="0">
      <selection activeCell="C3" sqref="C3"/>
    </sheetView>
  </sheetViews>
  <sheetFormatPr baseColWidth="10" defaultRowHeight="14.5" x14ac:dyDescent="0.35"/>
  <cols>
    <col min="3" max="3" width="21.6328125" bestFit="1" customWidth="1"/>
  </cols>
  <sheetData>
    <row r="1" spans="1:66" ht="39" x14ac:dyDescent="0.35">
      <c r="A1" s="11" t="s">
        <v>0</v>
      </c>
      <c r="B1" s="12" t="s">
        <v>1</v>
      </c>
      <c r="C1" s="27" t="s">
        <v>6</v>
      </c>
      <c r="D1" s="27" t="s">
        <v>148</v>
      </c>
      <c r="E1" s="13" t="s">
        <v>43</v>
      </c>
      <c r="F1" s="13" t="s">
        <v>44</v>
      </c>
      <c r="G1" s="13" t="s">
        <v>45</v>
      </c>
      <c r="H1" s="13" t="s">
        <v>46</v>
      </c>
      <c r="I1" s="13" t="s">
        <v>47</v>
      </c>
      <c r="J1" s="13" t="s">
        <v>48</v>
      </c>
      <c r="K1" s="13" t="s">
        <v>49</v>
      </c>
      <c r="L1" s="13" t="s">
        <v>50</v>
      </c>
      <c r="M1" s="13" t="s">
        <v>51</v>
      </c>
      <c r="N1" s="13" t="s">
        <v>52</v>
      </c>
      <c r="O1" s="13" t="s">
        <v>53</v>
      </c>
      <c r="P1" s="13" t="s">
        <v>54</v>
      </c>
      <c r="Q1" s="13" t="s">
        <v>55</v>
      </c>
      <c r="R1" s="13" t="s">
        <v>56</v>
      </c>
      <c r="S1" s="13" t="s">
        <v>57</v>
      </c>
      <c r="T1" s="13" t="s">
        <v>58</v>
      </c>
      <c r="U1" s="13" t="s">
        <v>59</v>
      </c>
      <c r="V1" s="13" t="s">
        <v>60</v>
      </c>
      <c r="W1" s="13" t="s">
        <v>61</v>
      </c>
      <c r="X1" s="13" t="s">
        <v>62</v>
      </c>
      <c r="Y1" s="13" t="s">
        <v>63</v>
      </c>
      <c r="Z1" s="13" t="s">
        <v>64</v>
      </c>
      <c r="AA1" s="13" t="s">
        <v>65</v>
      </c>
      <c r="AB1" s="13" t="s">
        <v>66</v>
      </c>
      <c r="AC1" s="13" t="s">
        <v>67</v>
      </c>
      <c r="AD1" s="13" t="s">
        <v>68</v>
      </c>
      <c r="AE1" s="13" t="s">
        <v>69</v>
      </c>
      <c r="AF1" s="13" t="s">
        <v>70</v>
      </c>
      <c r="AG1" s="13" t="s">
        <v>71</v>
      </c>
      <c r="AH1" s="13" t="s">
        <v>72</v>
      </c>
      <c r="AI1" s="13" t="s">
        <v>73</v>
      </c>
      <c r="AJ1" s="13" t="s">
        <v>74</v>
      </c>
      <c r="AK1" s="13" t="s">
        <v>75</v>
      </c>
      <c r="AL1" s="13" t="s">
        <v>76</v>
      </c>
      <c r="AM1" s="13" t="s">
        <v>77</v>
      </c>
      <c r="AN1" s="13" t="s">
        <v>78</v>
      </c>
      <c r="AO1" s="13" t="s">
        <v>79</v>
      </c>
      <c r="AP1" s="13" t="s">
        <v>80</v>
      </c>
      <c r="AQ1" s="13" t="s">
        <v>2</v>
      </c>
      <c r="AR1" s="13" t="s">
        <v>3</v>
      </c>
      <c r="AS1" s="13" t="s">
        <v>4</v>
      </c>
      <c r="AT1" s="13" t="s">
        <v>5</v>
      </c>
      <c r="AU1" s="13" t="s">
        <v>81</v>
      </c>
      <c r="AV1" s="13" t="s">
        <v>82</v>
      </c>
      <c r="AW1" s="13" t="s">
        <v>83</v>
      </c>
      <c r="AX1" s="13" t="s">
        <v>84</v>
      </c>
      <c r="AY1" s="13" t="s">
        <v>85</v>
      </c>
      <c r="AZ1" s="13" t="s">
        <v>86</v>
      </c>
      <c r="BA1" s="13" t="s">
        <v>87</v>
      </c>
      <c r="BB1" s="13" t="s">
        <v>88</v>
      </c>
      <c r="BC1" s="13" t="s">
        <v>89</v>
      </c>
      <c r="BD1" s="13" t="s">
        <v>8</v>
      </c>
      <c r="BE1" s="13" t="s">
        <v>9</v>
      </c>
      <c r="BF1" s="13" t="s">
        <v>90</v>
      </c>
      <c r="BG1" s="13" t="s">
        <v>91</v>
      </c>
      <c r="BH1" s="13" t="s">
        <v>92</v>
      </c>
      <c r="BI1" s="13" t="s">
        <v>93</v>
      </c>
      <c r="BJ1" s="13" t="s">
        <v>94</v>
      </c>
      <c r="BK1" s="13" t="s">
        <v>95</v>
      </c>
      <c r="BL1" s="13" t="s">
        <v>96</v>
      </c>
      <c r="BM1" s="13" t="s">
        <v>97</v>
      </c>
      <c r="BN1" s="14" t="s">
        <v>98</v>
      </c>
    </row>
    <row r="2" spans="1:66" x14ac:dyDescent="0.35">
      <c r="A2" s="15">
        <v>8.3333333333333339</v>
      </c>
      <c r="B2" s="16">
        <v>0.75</v>
      </c>
      <c r="C2" s="28"/>
      <c r="D2" s="28"/>
      <c r="E2" s="17" t="s">
        <v>99</v>
      </c>
      <c r="F2" s="17" t="s">
        <v>100</v>
      </c>
      <c r="G2" s="17"/>
      <c r="H2" s="17" t="s">
        <v>101</v>
      </c>
      <c r="I2" s="17"/>
      <c r="J2" s="17" t="s">
        <v>102</v>
      </c>
      <c r="K2" s="17"/>
      <c r="L2" s="17"/>
      <c r="M2" s="17"/>
      <c r="N2" s="17"/>
      <c r="O2" s="17"/>
      <c r="P2" s="17" t="s">
        <v>103</v>
      </c>
      <c r="Q2" s="17" t="s">
        <v>104</v>
      </c>
      <c r="R2" s="17"/>
      <c r="S2" s="17" t="s">
        <v>105</v>
      </c>
      <c r="T2" s="17" t="s">
        <v>106</v>
      </c>
      <c r="U2" s="17" t="s">
        <v>107</v>
      </c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 t="s">
        <v>108</v>
      </c>
      <c r="AO2" s="17"/>
      <c r="AP2" s="17"/>
      <c r="AQ2" s="18">
        <v>44509</v>
      </c>
      <c r="AR2" s="19">
        <v>0.46527777777777773</v>
      </c>
      <c r="AS2" s="18">
        <v>44509</v>
      </c>
      <c r="AT2" s="19">
        <v>0.62847222222222221</v>
      </c>
      <c r="AU2" s="18"/>
      <c r="AV2" s="19"/>
      <c r="AW2" s="20">
        <v>0</v>
      </c>
      <c r="AX2" s="18"/>
      <c r="AY2" s="19"/>
      <c r="AZ2" s="20">
        <v>0</v>
      </c>
      <c r="BA2" s="18"/>
      <c r="BB2" s="17"/>
      <c r="BC2" s="20">
        <v>0</v>
      </c>
      <c r="BD2" s="18"/>
      <c r="BE2" s="17"/>
      <c r="BF2" s="20">
        <v>0</v>
      </c>
      <c r="BG2" s="17"/>
      <c r="BH2" s="17"/>
      <c r="BI2" s="17" t="s">
        <v>109</v>
      </c>
      <c r="BJ2" s="20">
        <v>0</v>
      </c>
      <c r="BK2" s="17"/>
      <c r="BL2" s="17"/>
      <c r="BM2" s="17"/>
      <c r="BN2" s="21"/>
    </row>
    <row r="3" spans="1:66" x14ac:dyDescent="0.35">
      <c r="A3" s="15">
        <v>8.3333333333333339</v>
      </c>
      <c r="B3" s="16">
        <v>0.75</v>
      </c>
      <c r="C3" s="28"/>
      <c r="D3" s="28"/>
      <c r="E3" s="22" t="s">
        <v>110</v>
      </c>
      <c r="F3" s="22" t="s">
        <v>111</v>
      </c>
      <c r="G3" s="22"/>
      <c r="H3" s="22" t="s">
        <v>101</v>
      </c>
      <c r="I3" s="22"/>
      <c r="J3" s="22" t="s">
        <v>102</v>
      </c>
      <c r="K3" s="22"/>
      <c r="L3" s="22"/>
      <c r="M3" s="22"/>
      <c r="N3" s="22"/>
      <c r="O3" s="22"/>
      <c r="P3" s="22" t="s">
        <v>103</v>
      </c>
      <c r="Q3" s="22" t="s">
        <v>104</v>
      </c>
      <c r="R3" s="22"/>
      <c r="S3" s="22" t="s">
        <v>105</v>
      </c>
      <c r="T3" s="22" t="s">
        <v>106</v>
      </c>
      <c r="U3" s="22" t="s">
        <v>112</v>
      </c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 t="s">
        <v>108</v>
      </c>
      <c r="AO3" s="22"/>
      <c r="AP3" s="22"/>
      <c r="AQ3" s="23">
        <v>44509</v>
      </c>
      <c r="AR3" s="24">
        <v>0.57847222222222217</v>
      </c>
      <c r="AS3" s="23">
        <v>44509</v>
      </c>
      <c r="AT3" s="24">
        <v>0.61736111111111103</v>
      </c>
      <c r="AU3" s="23"/>
      <c r="AV3" s="24"/>
      <c r="AW3" s="25">
        <v>0</v>
      </c>
      <c r="AX3" s="23"/>
      <c r="AY3" s="24"/>
      <c r="AZ3" s="25">
        <v>0</v>
      </c>
      <c r="BA3" s="23"/>
      <c r="BB3" s="22"/>
      <c r="BC3" s="25">
        <v>0</v>
      </c>
      <c r="BD3" s="23"/>
      <c r="BE3" s="22"/>
      <c r="BF3" s="25">
        <v>0</v>
      </c>
      <c r="BG3" s="22"/>
      <c r="BH3" s="22"/>
      <c r="BI3" s="22" t="s">
        <v>109</v>
      </c>
      <c r="BJ3" s="25">
        <v>0</v>
      </c>
      <c r="BK3" s="22"/>
      <c r="BL3" s="22"/>
      <c r="BM3" s="22"/>
      <c r="BN3" s="26"/>
    </row>
    <row r="4" spans="1:66" x14ac:dyDescent="0.35">
      <c r="A4" s="15">
        <v>8.3333333333333339</v>
      </c>
      <c r="B4" s="16">
        <v>0.75</v>
      </c>
      <c r="C4" s="28"/>
      <c r="D4" s="28"/>
      <c r="E4" s="17" t="s">
        <v>113</v>
      </c>
      <c r="F4" s="17" t="s">
        <v>114</v>
      </c>
      <c r="G4" s="17"/>
      <c r="H4" s="17" t="s">
        <v>101</v>
      </c>
      <c r="I4" s="17"/>
      <c r="J4" s="17" t="s">
        <v>102</v>
      </c>
      <c r="K4" s="17"/>
      <c r="L4" s="17"/>
      <c r="M4" s="17"/>
      <c r="N4" s="17"/>
      <c r="O4" s="17"/>
      <c r="P4" s="17" t="s">
        <v>103</v>
      </c>
      <c r="Q4" s="17" t="s">
        <v>104</v>
      </c>
      <c r="R4" s="17"/>
      <c r="S4" s="17" t="s">
        <v>105</v>
      </c>
      <c r="T4" s="17" t="s">
        <v>106</v>
      </c>
      <c r="U4" s="17" t="s">
        <v>115</v>
      </c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 t="s">
        <v>108</v>
      </c>
      <c r="AO4" s="17"/>
      <c r="AP4" s="17"/>
      <c r="AQ4" s="18">
        <v>44518</v>
      </c>
      <c r="AR4" s="19">
        <v>8.6805555555555552E-2</v>
      </c>
      <c r="AS4" s="18">
        <v>44518</v>
      </c>
      <c r="AT4" s="19">
        <v>0.40208333333333335</v>
      </c>
      <c r="AU4" s="18"/>
      <c r="AV4" s="19"/>
      <c r="AW4" s="20">
        <v>0</v>
      </c>
      <c r="AX4" s="18"/>
      <c r="AY4" s="19"/>
      <c r="AZ4" s="20">
        <v>0</v>
      </c>
      <c r="BA4" s="18"/>
      <c r="BB4" s="17"/>
      <c r="BC4" s="20">
        <v>0</v>
      </c>
      <c r="BD4" s="18"/>
      <c r="BE4" s="17"/>
      <c r="BF4" s="20">
        <v>0</v>
      </c>
      <c r="BG4" s="17"/>
      <c r="BH4" s="17"/>
      <c r="BI4" s="17" t="s">
        <v>109</v>
      </c>
      <c r="BJ4" s="20">
        <v>0</v>
      </c>
      <c r="BK4" s="17"/>
      <c r="BL4" s="17"/>
      <c r="BM4" s="17"/>
      <c r="BN4" s="21"/>
    </row>
    <row r="5" spans="1:66" x14ac:dyDescent="0.35">
      <c r="A5" s="15">
        <v>8.3333333333333339</v>
      </c>
      <c r="B5" s="16">
        <v>0.75</v>
      </c>
      <c r="C5" s="28"/>
      <c r="D5" s="28"/>
      <c r="E5" s="22" t="s">
        <v>116</v>
      </c>
      <c r="F5" s="22" t="s">
        <v>114</v>
      </c>
      <c r="G5" s="22"/>
      <c r="H5" s="22" t="s">
        <v>101</v>
      </c>
      <c r="I5" s="22"/>
      <c r="J5" s="22" t="s">
        <v>102</v>
      </c>
      <c r="K5" s="22"/>
      <c r="L5" s="22"/>
      <c r="M5" s="22"/>
      <c r="N5" s="22"/>
      <c r="O5" s="22"/>
      <c r="P5" s="22" t="s">
        <v>103</v>
      </c>
      <c r="Q5" s="22" t="s">
        <v>104</v>
      </c>
      <c r="R5" s="22"/>
      <c r="S5" s="22" t="s">
        <v>105</v>
      </c>
      <c r="T5" s="22" t="s">
        <v>106</v>
      </c>
      <c r="U5" s="22" t="s">
        <v>115</v>
      </c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 t="s">
        <v>108</v>
      </c>
      <c r="AO5" s="22"/>
      <c r="AP5" s="22"/>
      <c r="AQ5" s="23">
        <v>44520</v>
      </c>
      <c r="AR5" s="24">
        <v>0.10833333333333334</v>
      </c>
      <c r="AS5" s="23">
        <v>44522</v>
      </c>
      <c r="AT5" s="24">
        <v>0.40555555555555556</v>
      </c>
      <c r="AU5" s="23"/>
      <c r="AV5" s="24"/>
      <c r="AW5" s="25">
        <v>0</v>
      </c>
      <c r="AX5" s="23"/>
      <c r="AY5" s="24"/>
      <c r="AZ5" s="25">
        <v>0</v>
      </c>
      <c r="BA5" s="23"/>
      <c r="BB5" s="22"/>
      <c r="BC5" s="25">
        <v>0</v>
      </c>
      <c r="BD5" s="23"/>
      <c r="BE5" s="22"/>
      <c r="BF5" s="25">
        <v>0</v>
      </c>
      <c r="BG5" s="22"/>
      <c r="BH5" s="22"/>
      <c r="BI5" s="22" t="s">
        <v>109</v>
      </c>
      <c r="BJ5" s="25">
        <v>0</v>
      </c>
      <c r="BK5" s="22"/>
      <c r="BL5" s="22"/>
      <c r="BM5" s="22"/>
      <c r="BN5" s="26"/>
    </row>
    <row r="6" spans="1:66" x14ac:dyDescent="0.35">
      <c r="A6" s="15">
        <v>8.3333333333333339</v>
      </c>
      <c r="B6" s="16">
        <v>0.75</v>
      </c>
      <c r="C6" s="28"/>
      <c r="D6" s="28"/>
      <c r="E6" s="17" t="s">
        <v>117</v>
      </c>
      <c r="F6" s="17" t="s">
        <v>118</v>
      </c>
      <c r="G6" s="17"/>
      <c r="H6" s="17" t="s">
        <v>101</v>
      </c>
      <c r="I6" s="17" t="s">
        <v>119</v>
      </c>
      <c r="J6" s="17" t="s">
        <v>102</v>
      </c>
      <c r="K6" s="17"/>
      <c r="L6" s="17"/>
      <c r="M6" s="17"/>
      <c r="N6" s="17"/>
      <c r="O6" s="17"/>
      <c r="P6" s="17" t="s">
        <v>120</v>
      </c>
      <c r="Q6" s="17"/>
      <c r="R6" s="17"/>
      <c r="S6" s="17" t="s">
        <v>121</v>
      </c>
      <c r="T6" s="17" t="s">
        <v>106</v>
      </c>
      <c r="U6" s="17" t="s">
        <v>122</v>
      </c>
      <c r="V6" s="17"/>
      <c r="W6" s="17"/>
      <c r="X6" s="17"/>
      <c r="Y6" s="17"/>
      <c r="Z6" s="17"/>
      <c r="AA6" s="17" t="s">
        <v>123</v>
      </c>
      <c r="AB6" s="17"/>
      <c r="AC6" s="17" t="s">
        <v>124</v>
      </c>
      <c r="AD6" s="17"/>
      <c r="AE6" s="17"/>
      <c r="AF6" s="17" t="s">
        <v>125</v>
      </c>
      <c r="AG6" s="17"/>
      <c r="AH6" s="17"/>
      <c r="AI6" s="17"/>
      <c r="AJ6" s="17"/>
      <c r="AK6" s="17"/>
      <c r="AL6" s="17"/>
      <c r="AM6" s="17"/>
      <c r="AN6" s="17" t="s">
        <v>108</v>
      </c>
      <c r="AO6" s="17"/>
      <c r="AP6" s="17"/>
      <c r="AQ6" s="18">
        <v>44524</v>
      </c>
      <c r="AR6" s="19">
        <v>0.5625</v>
      </c>
      <c r="AS6" s="18">
        <v>44524</v>
      </c>
      <c r="AT6" s="19">
        <v>0.56597222222222221</v>
      </c>
      <c r="AU6" s="18"/>
      <c r="AV6" s="19"/>
      <c r="AW6" s="20">
        <v>0</v>
      </c>
      <c r="AX6" s="18"/>
      <c r="AY6" s="19"/>
      <c r="AZ6" s="20">
        <v>0</v>
      </c>
      <c r="BA6" s="18"/>
      <c r="BB6" s="17"/>
      <c r="BC6" s="20">
        <v>0</v>
      </c>
      <c r="BD6" s="18"/>
      <c r="BE6" s="17"/>
      <c r="BF6" s="20">
        <v>0</v>
      </c>
      <c r="BG6" s="17"/>
      <c r="BH6" s="17"/>
      <c r="BI6" s="17" t="s">
        <v>109</v>
      </c>
      <c r="BJ6" s="20">
        <v>0</v>
      </c>
      <c r="BK6" s="17"/>
      <c r="BL6" s="17"/>
      <c r="BM6" s="17"/>
      <c r="BN6" s="21"/>
    </row>
    <row r="7" spans="1:66" x14ac:dyDescent="0.35">
      <c r="A7" s="15">
        <v>8.3333333333333339</v>
      </c>
      <c r="B7" s="16">
        <v>0.75</v>
      </c>
      <c r="C7" s="28"/>
      <c r="D7" s="28"/>
      <c r="E7" s="22" t="s">
        <v>126</v>
      </c>
      <c r="F7" s="22" t="s">
        <v>127</v>
      </c>
      <c r="G7" s="22"/>
      <c r="H7" s="22" t="s">
        <v>101</v>
      </c>
      <c r="I7" s="22"/>
      <c r="J7" s="22" t="s">
        <v>102</v>
      </c>
      <c r="K7" s="22"/>
      <c r="L7" s="22"/>
      <c r="M7" s="22"/>
      <c r="N7" s="22"/>
      <c r="O7" s="22"/>
      <c r="P7" s="22" t="s">
        <v>128</v>
      </c>
      <c r="Q7" s="22"/>
      <c r="R7" s="22"/>
      <c r="S7" s="22" t="s">
        <v>105</v>
      </c>
      <c r="T7" s="22" t="s">
        <v>106</v>
      </c>
      <c r="U7" s="22" t="s">
        <v>112</v>
      </c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 t="s">
        <v>108</v>
      </c>
      <c r="AO7" s="22"/>
      <c r="AP7" s="22"/>
      <c r="AQ7" s="23">
        <v>44524</v>
      </c>
      <c r="AR7" s="24">
        <v>0.71319444444444435</v>
      </c>
      <c r="AS7" s="23">
        <v>44524</v>
      </c>
      <c r="AT7" s="24">
        <v>0.75138888888888888</v>
      </c>
      <c r="AU7" s="23"/>
      <c r="AV7" s="24"/>
      <c r="AW7" s="25">
        <v>0</v>
      </c>
      <c r="AX7" s="23"/>
      <c r="AY7" s="24"/>
      <c r="AZ7" s="25">
        <v>0</v>
      </c>
      <c r="BA7" s="23"/>
      <c r="BB7" s="22"/>
      <c r="BC7" s="25">
        <v>0</v>
      </c>
      <c r="BD7" s="23"/>
      <c r="BE7" s="22"/>
      <c r="BF7" s="25">
        <v>0</v>
      </c>
      <c r="BG7" s="22"/>
      <c r="BH7" s="22"/>
      <c r="BI7" s="22" t="s">
        <v>109</v>
      </c>
      <c r="BJ7" s="25">
        <v>0</v>
      </c>
      <c r="BK7" s="22"/>
      <c r="BL7" s="22"/>
      <c r="BM7" s="22"/>
      <c r="BN7" s="26"/>
    </row>
    <row r="8" spans="1:66" x14ac:dyDescent="0.35">
      <c r="A8" s="15">
        <v>8.3333333333333339</v>
      </c>
      <c r="B8" s="16">
        <v>0.75</v>
      </c>
      <c r="C8" s="28"/>
      <c r="D8" s="28"/>
      <c r="E8" s="17" t="s">
        <v>129</v>
      </c>
      <c r="F8" s="17" t="s">
        <v>130</v>
      </c>
      <c r="G8" s="17"/>
      <c r="H8" s="17" t="s">
        <v>101</v>
      </c>
      <c r="I8" s="17"/>
      <c r="J8" s="17" t="s">
        <v>102</v>
      </c>
      <c r="K8" s="17"/>
      <c r="L8" s="17"/>
      <c r="M8" s="17"/>
      <c r="N8" s="17"/>
      <c r="O8" s="17"/>
      <c r="P8" s="17" t="s">
        <v>131</v>
      </c>
      <c r="Q8" s="17"/>
      <c r="R8" s="17"/>
      <c r="S8" s="17" t="s">
        <v>105</v>
      </c>
      <c r="T8" s="17" t="s">
        <v>106</v>
      </c>
      <c r="U8" s="17" t="s">
        <v>107</v>
      </c>
      <c r="V8" s="17"/>
      <c r="W8" s="17"/>
      <c r="X8" s="17"/>
      <c r="Y8" s="17"/>
      <c r="Z8" s="17"/>
      <c r="AA8" s="17" t="s">
        <v>123</v>
      </c>
      <c r="AB8" s="17"/>
      <c r="AC8" s="17" t="s">
        <v>124</v>
      </c>
      <c r="AD8" s="17"/>
      <c r="AE8" s="17"/>
      <c r="AF8" s="17" t="s">
        <v>132</v>
      </c>
      <c r="AG8" s="17"/>
      <c r="AH8" s="17"/>
      <c r="AI8" s="17"/>
      <c r="AJ8" s="17"/>
      <c r="AK8" s="17"/>
      <c r="AL8" s="17"/>
      <c r="AM8" s="17"/>
      <c r="AN8" s="17" t="s">
        <v>108</v>
      </c>
      <c r="AO8" s="17"/>
      <c r="AP8" s="17"/>
      <c r="AQ8" s="18">
        <v>44527</v>
      </c>
      <c r="AR8" s="19">
        <v>0.84652777777777766</v>
      </c>
      <c r="AS8" s="18">
        <v>44527</v>
      </c>
      <c r="AT8" s="19">
        <v>0.84652777777777766</v>
      </c>
      <c r="AU8" s="18"/>
      <c r="AV8" s="19"/>
      <c r="AW8" s="20">
        <v>0</v>
      </c>
      <c r="AX8" s="18"/>
      <c r="AY8" s="19"/>
      <c r="AZ8" s="20">
        <v>0</v>
      </c>
      <c r="BA8" s="18"/>
      <c r="BB8" s="17"/>
      <c r="BC8" s="20">
        <v>0</v>
      </c>
      <c r="BD8" s="18"/>
      <c r="BE8" s="17"/>
      <c r="BF8" s="20">
        <v>0</v>
      </c>
      <c r="BG8" s="17"/>
      <c r="BH8" s="17"/>
      <c r="BI8" s="17" t="s">
        <v>109</v>
      </c>
      <c r="BJ8" s="20">
        <v>0</v>
      </c>
      <c r="BK8" s="17"/>
      <c r="BL8" s="17"/>
      <c r="BM8" s="17"/>
      <c r="BN8" s="21"/>
    </row>
    <row r="9" spans="1:66" x14ac:dyDescent="0.35">
      <c r="A9" s="15">
        <v>8.3333333333333339</v>
      </c>
      <c r="B9" s="16">
        <v>0.75</v>
      </c>
      <c r="C9" s="28"/>
      <c r="D9" s="28"/>
      <c r="E9" s="22" t="s">
        <v>133</v>
      </c>
      <c r="F9" s="22" t="s">
        <v>134</v>
      </c>
      <c r="G9" s="22"/>
      <c r="H9" s="22" t="s">
        <v>101</v>
      </c>
      <c r="I9" s="22" t="s">
        <v>119</v>
      </c>
      <c r="J9" s="22" t="s">
        <v>102</v>
      </c>
      <c r="K9" s="22"/>
      <c r="L9" s="22"/>
      <c r="M9" s="22"/>
      <c r="N9" s="22"/>
      <c r="O9" s="22"/>
      <c r="P9" s="22" t="s">
        <v>120</v>
      </c>
      <c r="Q9" s="22"/>
      <c r="R9" s="22"/>
      <c r="S9" s="22" t="s">
        <v>135</v>
      </c>
      <c r="T9" s="22" t="s">
        <v>106</v>
      </c>
      <c r="U9" s="22" t="s">
        <v>122</v>
      </c>
      <c r="V9" s="22"/>
      <c r="W9" s="22"/>
      <c r="X9" s="22"/>
      <c r="Y9" s="22"/>
      <c r="Z9" s="22"/>
      <c r="AA9" s="22" t="s">
        <v>123</v>
      </c>
      <c r="AB9" s="22"/>
      <c r="AC9" s="22" t="s">
        <v>136</v>
      </c>
      <c r="AD9" s="22"/>
      <c r="AE9" s="22"/>
      <c r="AF9" s="22" t="s">
        <v>137</v>
      </c>
      <c r="AG9" s="22"/>
      <c r="AH9" s="22"/>
      <c r="AI9" s="22"/>
      <c r="AJ9" s="22"/>
      <c r="AK9" s="22"/>
      <c r="AL9" s="22"/>
      <c r="AM9" s="22"/>
      <c r="AN9" s="22" t="s">
        <v>108</v>
      </c>
      <c r="AO9" s="22"/>
      <c r="AP9" s="22"/>
      <c r="AQ9" s="23">
        <v>44529</v>
      </c>
      <c r="AR9" s="24">
        <v>0.34097222222222223</v>
      </c>
      <c r="AS9" s="23">
        <v>44529</v>
      </c>
      <c r="AT9" s="24">
        <v>0.38194444444444442</v>
      </c>
      <c r="AU9" s="23"/>
      <c r="AV9" s="24"/>
      <c r="AW9" s="25">
        <v>0</v>
      </c>
      <c r="AX9" s="23"/>
      <c r="AY9" s="24"/>
      <c r="AZ9" s="25">
        <v>0</v>
      </c>
      <c r="BA9" s="23"/>
      <c r="BB9" s="22"/>
      <c r="BC9" s="25">
        <v>0</v>
      </c>
      <c r="BD9" s="23"/>
      <c r="BE9" s="22"/>
      <c r="BF9" s="25">
        <v>0</v>
      </c>
      <c r="BG9" s="22"/>
      <c r="BH9" s="22"/>
      <c r="BI9" s="22" t="s">
        <v>109</v>
      </c>
      <c r="BJ9" s="25">
        <v>0</v>
      </c>
      <c r="BK9" s="22"/>
      <c r="BL9" s="22"/>
      <c r="BM9" s="22"/>
      <c r="BN9" s="26"/>
    </row>
    <row r="10" spans="1:66" x14ac:dyDescent="0.35">
      <c r="A10" s="15">
        <v>8.3333333333333339</v>
      </c>
      <c r="B10" s="16">
        <v>0.75</v>
      </c>
      <c r="C10" s="28"/>
      <c r="D10" s="28"/>
      <c r="E10" s="17" t="s">
        <v>138</v>
      </c>
      <c r="F10" s="17" t="s">
        <v>139</v>
      </c>
      <c r="G10" s="17"/>
      <c r="H10" s="17" t="s">
        <v>101</v>
      </c>
      <c r="I10" s="17" t="s">
        <v>119</v>
      </c>
      <c r="J10" s="17" t="s">
        <v>102</v>
      </c>
      <c r="K10" s="17"/>
      <c r="L10" s="17"/>
      <c r="M10" s="17"/>
      <c r="N10" s="17"/>
      <c r="O10" s="17"/>
      <c r="P10" s="17" t="s">
        <v>120</v>
      </c>
      <c r="Q10" s="17"/>
      <c r="R10" s="17"/>
      <c r="S10" s="17" t="s">
        <v>140</v>
      </c>
      <c r="T10" s="17" t="s">
        <v>106</v>
      </c>
      <c r="U10" s="17" t="s">
        <v>122</v>
      </c>
      <c r="V10" s="17"/>
      <c r="W10" s="17"/>
      <c r="X10" s="17"/>
      <c r="Y10" s="17"/>
      <c r="Z10" s="17"/>
      <c r="AA10" s="17" t="s">
        <v>123</v>
      </c>
      <c r="AB10" s="17"/>
      <c r="AC10" s="17" t="s">
        <v>136</v>
      </c>
      <c r="AD10" s="17"/>
      <c r="AE10" s="17"/>
      <c r="AF10" s="17" t="s">
        <v>137</v>
      </c>
      <c r="AG10" s="17"/>
      <c r="AH10" s="17"/>
      <c r="AI10" s="17"/>
      <c r="AJ10" s="17"/>
      <c r="AK10" s="17"/>
      <c r="AL10" s="17"/>
      <c r="AM10" s="17"/>
      <c r="AN10" s="17" t="s">
        <v>108</v>
      </c>
      <c r="AO10" s="17"/>
      <c r="AP10" s="17"/>
      <c r="AQ10" s="18">
        <v>44529</v>
      </c>
      <c r="AR10" s="19">
        <v>0.34236111111111112</v>
      </c>
      <c r="AS10" s="18">
        <v>44529</v>
      </c>
      <c r="AT10" s="19">
        <v>0.38263888888888886</v>
      </c>
      <c r="AU10" s="18"/>
      <c r="AV10" s="19"/>
      <c r="AW10" s="20">
        <v>0</v>
      </c>
      <c r="AX10" s="18"/>
      <c r="AY10" s="19"/>
      <c r="AZ10" s="20">
        <v>0</v>
      </c>
      <c r="BA10" s="18"/>
      <c r="BB10" s="17"/>
      <c r="BC10" s="20">
        <v>0</v>
      </c>
      <c r="BD10" s="18"/>
      <c r="BE10" s="17"/>
      <c r="BF10" s="20">
        <v>0</v>
      </c>
      <c r="BG10" s="17"/>
      <c r="BH10" s="17"/>
      <c r="BI10" s="17" t="s">
        <v>109</v>
      </c>
      <c r="BJ10" s="20">
        <v>0</v>
      </c>
      <c r="BK10" s="17"/>
      <c r="BL10" s="17"/>
      <c r="BM10" s="17"/>
      <c r="BN10" s="21"/>
    </row>
    <row r="11" spans="1:66" x14ac:dyDescent="0.35">
      <c r="A11" s="15">
        <v>8.3333333333333339</v>
      </c>
      <c r="B11" s="16">
        <v>0.75</v>
      </c>
      <c r="C11" s="28"/>
      <c r="D11" s="28"/>
      <c r="E11" s="22" t="s">
        <v>141</v>
      </c>
      <c r="F11" s="22" t="s">
        <v>142</v>
      </c>
      <c r="G11" s="22"/>
      <c r="H11" s="22" t="s">
        <v>101</v>
      </c>
      <c r="I11" s="22" t="s">
        <v>119</v>
      </c>
      <c r="J11" s="22" t="s">
        <v>102</v>
      </c>
      <c r="K11" s="22"/>
      <c r="L11" s="22"/>
      <c r="M11" s="22"/>
      <c r="N11" s="22"/>
      <c r="O11" s="22"/>
      <c r="P11" s="22" t="s">
        <v>120</v>
      </c>
      <c r="Q11" s="22"/>
      <c r="R11" s="22"/>
      <c r="S11" s="22" t="s">
        <v>105</v>
      </c>
      <c r="T11" s="22" t="s">
        <v>106</v>
      </c>
      <c r="U11" s="22" t="s">
        <v>143</v>
      </c>
      <c r="V11" s="22"/>
      <c r="W11" s="22"/>
      <c r="X11" s="22"/>
      <c r="Y11" s="22"/>
      <c r="Z11" s="22"/>
      <c r="AA11" s="22" t="s">
        <v>123</v>
      </c>
      <c r="AB11" s="22"/>
      <c r="AC11" s="22" t="s">
        <v>124</v>
      </c>
      <c r="AD11" s="22"/>
      <c r="AE11" s="22"/>
      <c r="AF11" s="22" t="s">
        <v>144</v>
      </c>
      <c r="AG11" s="22"/>
      <c r="AH11" s="22"/>
      <c r="AI11" s="22"/>
      <c r="AJ11" s="22"/>
      <c r="AK11" s="22"/>
      <c r="AL11" s="22"/>
      <c r="AM11" s="22"/>
      <c r="AN11" s="22" t="s">
        <v>108</v>
      </c>
      <c r="AO11" s="22"/>
      <c r="AP11" s="22"/>
      <c r="AQ11" s="23">
        <v>44531</v>
      </c>
      <c r="AR11" s="24">
        <v>0.50069444444444444</v>
      </c>
      <c r="AS11" s="23">
        <v>44547</v>
      </c>
      <c r="AT11" s="24">
        <v>0.73055555555555551</v>
      </c>
      <c r="AU11" s="23"/>
      <c r="AV11" s="24"/>
      <c r="AW11" s="25">
        <v>0</v>
      </c>
      <c r="AX11" s="23"/>
      <c r="AY11" s="24"/>
      <c r="AZ11" s="25">
        <v>0</v>
      </c>
      <c r="BA11" s="23"/>
      <c r="BB11" s="22"/>
      <c r="BC11" s="25">
        <v>0</v>
      </c>
      <c r="BD11" s="23"/>
      <c r="BE11" s="22"/>
      <c r="BF11" s="25">
        <v>0</v>
      </c>
      <c r="BG11" s="22"/>
      <c r="BH11" s="22"/>
      <c r="BI11" s="22" t="s">
        <v>109</v>
      </c>
      <c r="BJ11" s="25">
        <v>0</v>
      </c>
      <c r="BK11" s="22"/>
      <c r="BL11" s="22"/>
      <c r="BM11" s="22"/>
      <c r="BN11" s="26"/>
    </row>
    <row r="12" spans="1:66" x14ac:dyDescent="0.35">
      <c r="A12" s="15">
        <v>8.3333333333333339</v>
      </c>
      <c r="B12" s="16">
        <v>0.75</v>
      </c>
      <c r="C12" s="28"/>
      <c r="D12" s="28"/>
      <c r="E12" s="17" t="s">
        <v>145</v>
      </c>
      <c r="F12" s="17" t="s">
        <v>111</v>
      </c>
      <c r="G12" s="17"/>
      <c r="H12" s="17" t="s">
        <v>101</v>
      </c>
      <c r="I12" s="17"/>
      <c r="J12" s="17" t="s">
        <v>102</v>
      </c>
      <c r="K12" s="17"/>
      <c r="L12" s="17"/>
      <c r="M12" s="17"/>
      <c r="N12" s="17"/>
      <c r="O12" s="17"/>
      <c r="P12" s="17" t="s">
        <v>103</v>
      </c>
      <c r="Q12" s="17" t="s">
        <v>104</v>
      </c>
      <c r="R12" s="17"/>
      <c r="S12" s="17" t="s">
        <v>105</v>
      </c>
      <c r="T12" s="17" t="s">
        <v>106</v>
      </c>
      <c r="U12" s="17" t="s">
        <v>112</v>
      </c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 t="s">
        <v>108</v>
      </c>
      <c r="AO12" s="17"/>
      <c r="AP12" s="17"/>
      <c r="AQ12" s="18">
        <v>44532</v>
      </c>
      <c r="AR12" s="19">
        <v>0.72083333333333321</v>
      </c>
      <c r="AS12" s="18">
        <v>44538</v>
      </c>
      <c r="AT12" s="19">
        <v>0.6479166666666667</v>
      </c>
      <c r="AU12" s="18"/>
      <c r="AV12" s="19"/>
      <c r="AW12" s="20">
        <v>0</v>
      </c>
      <c r="AX12" s="18"/>
      <c r="AY12" s="19"/>
      <c r="AZ12" s="20">
        <v>0</v>
      </c>
      <c r="BA12" s="18"/>
      <c r="BB12" s="17"/>
      <c r="BC12" s="20">
        <v>0</v>
      </c>
      <c r="BD12" s="18"/>
      <c r="BE12" s="17"/>
      <c r="BF12" s="20">
        <v>0</v>
      </c>
      <c r="BG12" s="17"/>
      <c r="BH12" s="17"/>
      <c r="BI12" s="17" t="s">
        <v>109</v>
      </c>
      <c r="BJ12" s="20">
        <v>0</v>
      </c>
      <c r="BK12" s="17"/>
      <c r="BL12" s="17"/>
      <c r="BM12" s="17"/>
      <c r="BN12" s="21"/>
    </row>
    <row r="13" spans="1:66" x14ac:dyDescent="0.35">
      <c r="A13" s="15">
        <v>8.3333333333333339</v>
      </c>
      <c r="B13" s="16">
        <v>0.75</v>
      </c>
      <c r="C13" s="28"/>
      <c r="D13" s="28"/>
      <c r="E13" s="22" t="s">
        <v>146</v>
      </c>
      <c r="F13" s="22" t="s">
        <v>147</v>
      </c>
      <c r="G13" s="22"/>
      <c r="H13" s="22" t="s">
        <v>101</v>
      </c>
      <c r="I13" s="22"/>
      <c r="J13" s="22" t="s">
        <v>102</v>
      </c>
      <c r="K13" s="22"/>
      <c r="L13" s="22"/>
      <c r="M13" s="22"/>
      <c r="N13" s="22"/>
      <c r="O13" s="22"/>
      <c r="P13" s="22" t="s">
        <v>103</v>
      </c>
      <c r="Q13" s="22" t="s">
        <v>104</v>
      </c>
      <c r="R13" s="22"/>
      <c r="S13" s="22" t="s">
        <v>135</v>
      </c>
      <c r="T13" s="22" t="s">
        <v>106</v>
      </c>
      <c r="U13" s="22" t="s">
        <v>122</v>
      </c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 t="s">
        <v>108</v>
      </c>
      <c r="AO13" s="22"/>
      <c r="AP13" s="22"/>
      <c r="AQ13" s="23">
        <v>44532</v>
      </c>
      <c r="AR13" s="24">
        <v>0.72430555555555554</v>
      </c>
      <c r="AS13" s="23">
        <v>44533</v>
      </c>
      <c r="AT13" s="24">
        <v>0.36041666666666666</v>
      </c>
      <c r="AU13" s="23"/>
      <c r="AV13" s="24"/>
      <c r="AW13" s="25">
        <v>0</v>
      </c>
      <c r="AX13" s="23"/>
      <c r="AY13" s="24"/>
      <c r="AZ13" s="25">
        <v>0</v>
      </c>
      <c r="BA13" s="23"/>
      <c r="BB13" s="22"/>
      <c r="BC13" s="25">
        <v>0</v>
      </c>
      <c r="BD13" s="23"/>
      <c r="BE13" s="22"/>
      <c r="BF13" s="25">
        <v>0</v>
      </c>
      <c r="BG13" s="22"/>
      <c r="BH13" s="22"/>
      <c r="BI13" s="22" t="s">
        <v>109</v>
      </c>
      <c r="BJ13" s="25">
        <v>0</v>
      </c>
      <c r="BK13" s="22"/>
      <c r="BL13" s="22"/>
      <c r="BM13" s="22"/>
      <c r="BN13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80"/>
  <sheetViews>
    <sheetView workbookViewId="0">
      <selection activeCell="F6" sqref="F6"/>
    </sheetView>
  </sheetViews>
  <sheetFormatPr baseColWidth="10" defaultColWidth="11.54296875" defaultRowHeight="15.5" x14ac:dyDescent="0.35"/>
  <cols>
    <col min="1" max="1" width="11.54296875" style="7"/>
    <col min="2" max="2" width="15.81640625" style="7" bestFit="1" customWidth="1"/>
    <col min="3" max="3" width="26.54296875" style="8" bestFit="1" customWidth="1"/>
    <col min="4" max="16384" width="11.54296875" style="7"/>
  </cols>
  <sheetData>
    <row r="1" spans="1:7" x14ac:dyDescent="0.35">
      <c r="A1" s="7">
        <v>2022</v>
      </c>
      <c r="B1" s="7" t="s">
        <v>23</v>
      </c>
      <c r="C1" s="8">
        <f>DATE(A1,1,1)</f>
        <v>44562</v>
      </c>
      <c r="F1" s="9" t="s">
        <v>24</v>
      </c>
      <c r="G1" s="9" t="s">
        <v>25</v>
      </c>
    </row>
    <row r="2" spans="1:7" x14ac:dyDescent="0.35">
      <c r="B2" s="7" t="s">
        <v>26</v>
      </c>
      <c r="C2" s="8">
        <f>ROUND(DATE(A1,4,MOD(234-11*MOD(A1,19),30))/7,0)*7-6</f>
        <v>44668</v>
      </c>
      <c r="F2" s="10">
        <v>0.33333333333333331</v>
      </c>
      <c r="G2" s="10">
        <v>0.75</v>
      </c>
    </row>
    <row r="3" spans="1:7" x14ac:dyDescent="0.35">
      <c r="B3" s="7" t="s">
        <v>27</v>
      </c>
      <c r="C3" s="8">
        <f>C2+1</f>
        <v>44669</v>
      </c>
    </row>
    <row r="4" spans="1:7" x14ac:dyDescent="0.35">
      <c r="B4" s="7" t="s">
        <v>28</v>
      </c>
      <c r="C4" s="8">
        <f>DATE(A1,5,1)</f>
        <v>44682</v>
      </c>
    </row>
    <row r="5" spans="1:7" x14ac:dyDescent="0.35">
      <c r="B5" s="7" t="s">
        <v>29</v>
      </c>
      <c r="C5" s="8">
        <f>DATE(A1,5,8)</f>
        <v>44689</v>
      </c>
    </row>
    <row r="6" spans="1:7" x14ac:dyDescent="0.35">
      <c r="B6" s="7" t="s">
        <v>30</v>
      </c>
      <c r="C6" s="8">
        <f>C2+39</f>
        <v>44707</v>
      </c>
    </row>
    <row r="7" spans="1:7" x14ac:dyDescent="0.35">
      <c r="B7" s="7" t="s">
        <v>31</v>
      </c>
      <c r="C7" s="8">
        <f>C2+50</f>
        <v>44718</v>
      </c>
    </row>
    <row r="8" spans="1:7" x14ac:dyDescent="0.35">
      <c r="B8" s="7" t="s">
        <v>32</v>
      </c>
      <c r="C8" s="8">
        <f>DATE(A1,7,14)</f>
        <v>44756</v>
      </c>
    </row>
    <row r="9" spans="1:7" x14ac:dyDescent="0.35">
      <c r="B9" s="7" t="s">
        <v>33</v>
      </c>
      <c r="C9" s="8">
        <f>DATE(A1,8,15)</f>
        <v>44788</v>
      </c>
    </row>
    <row r="10" spans="1:7" x14ac:dyDescent="0.35">
      <c r="B10" s="7" t="s">
        <v>34</v>
      </c>
      <c r="C10" s="8">
        <f>DATE(A1,11,1)</f>
        <v>44866</v>
      </c>
    </row>
    <row r="11" spans="1:7" x14ac:dyDescent="0.35">
      <c r="B11" s="7" t="s">
        <v>35</v>
      </c>
      <c r="C11" s="8">
        <f>DATE(A1,11,11)</f>
        <v>44876</v>
      </c>
    </row>
    <row r="12" spans="1:7" x14ac:dyDescent="0.35">
      <c r="B12" s="7" t="s">
        <v>36</v>
      </c>
      <c r="C12" s="8">
        <f>DATE(A1,12,25)</f>
        <v>44920</v>
      </c>
    </row>
    <row r="13" spans="1:7" x14ac:dyDescent="0.35">
      <c r="A13" s="7">
        <f>A1+1</f>
        <v>2023</v>
      </c>
      <c r="B13" s="7" t="s">
        <v>23</v>
      </c>
      <c r="C13" s="8">
        <f>DATE(A13,1,1)</f>
        <v>44927</v>
      </c>
    </row>
    <row r="14" spans="1:7" x14ac:dyDescent="0.35">
      <c r="B14" s="7" t="s">
        <v>26</v>
      </c>
      <c r="C14" s="8">
        <f>ROUND(DATE(A13,4,MOD(234-11*MOD(A13,19),30))/7,0)*7-6</f>
        <v>45025</v>
      </c>
    </row>
    <row r="15" spans="1:7" x14ac:dyDescent="0.35">
      <c r="B15" s="7" t="s">
        <v>27</v>
      </c>
      <c r="C15" s="8">
        <f>C14+1</f>
        <v>45026</v>
      </c>
    </row>
    <row r="16" spans="1:7" x14ac:dyDescent="0.35">
      <c r="B16" s="7" t="s">
        <v>28</v>
      </c>
      <c r="C16" s="8">
        <f>DATE(A13,5,1)</f>
        <v>45047</v>
      </c>
    </row>
    <row r="17" spans="1:3" x14ac:dyDescent="0.35">
      <c r="B17" s="7" t="s">
        <v>29</v>
      </c>
      <c r="C17" s="8">
        <f>DATE(A13,5,8)</f>
        <v>45054</v>
      </c>
    </row>
    <row r="18" spans="1:3" x14ac:dyDescent="0.35">
      <c r="B18" s="7" t="s">
        <v>30</v>
      </c>
      <c r="C18" s="8">
        <f>C14+39</f>
        <v>45064</v>
      </c>
    </row>
    <row r="19" spans="1:3" x14ac:dyDescent="0.35">
      <c r="B19" s="7" t="s">
        <v>31</v>
      </c>
      <c r="C19" s="8">
        <f>C14+50</f>
        <v>45075</v>
      </c>
    </row>
    <row r="20" spans="1:3" x14ac:dyDescent="0.35">
      <c r="B20" s="7" t="s">
        <v>32</v>
      </c>
      <c r="C20" s="8">
        <f>DATE(A13,7,14)</f>
        <v>45121</v>
      </c>
    </row>
    <row r="21" spans="1:3" x14ac:dyDescent="0.35">
      <c r="B21" s="7" t="s">
        <v>33</v>
      </c>
      <c r="C21" s="8">
        <f>DATE(A13,8,15)</f>
        <v>45153</v>
      </c>
    </row>
    <row r="22" spans="1:3" x14ac:dyDescent="0.35">
      <c r="B22" s="7" t="s">
        <v>34</v>
      </c>
      <c r="C22" s="8">
        <f>DATE(A13,11,1)</f>
        <v>45231</v>
      </c>
    </row>
    <row r="23" spans="1:3" x14ac:dyDescent="0.35">
      <c r="B23" s="7" t="s">
        <v>35</v>
      </c>
      <c r="C23" s="8">
        <f>DATE(A13,11,11)</f>
        <v>45241</v>
      </c>
    </row>
    <row r="24" spans="1:3" x14ac:dyDescent="0.35">
      <c r="B24" s="7" t="s">
        <v>36</v>
      </c>
      <c r="C24" s="8">
        <f>DATE(A13,12,25)</f>
        <v>45285</v>
      </c>
    </row>
    <row r="25" spans="1:3" x14ac:dyDescent="0.35">
      <c r="A25" s="7">
        <f>A13+1</f>
        <v>2024</v>
      </c>
      <c r="B25" s="7" t="s">
        <v>23</v>
      </c>
      <c r="C25" s="8">
        <f>DATE(A25,1,1)</f>
        <v>45292</v>
      </c>
    </row>
    <row r="26" spans="1:3" x14ac:dyDescent="0.35">
      <c r="B26" s="7" t="s">
        <v>26</v>
      </c>
      <c r="C26" s="8">
        <f>ROUND(DATE(A25,4,MOD(234-11*MOD(A25,19),30))/7,0)*7-6</f>
        <v>45382</v>
      </c>
    </row>
    <row r="27" spans="1:3" x14ac:dyDescent="0.35">
      <c r="B27" s="7" t="s">
        <v>27</v>
      </c>
      <c r="C27" s="8">
        <f>C26+1</f>
        <v>45383</v>
      </c>
    </row>
    <row r="28" spans="1:3" x14ac:dyDescent="0.35">
      <c r="B28" s="7" t="s">
        <v>28</v>
      </c>
      <c r="C28" s="8">
        <f>DATE(A25,5,1)</f>
        <v>45413</v>
      </c>
    </row>
    <row r="29" spans="1:3" x14ac:dyDescent="0.35">
      <c r="B29" s="7" t="s">
        <v>29</v>
      </c>
      <c r="C29" s="8">
        <f>DATE(A25,5,8)</f>
        <v>45420</v>
      </c>
    </row>
    <row r="30" spans="1:3" x14ac:dyDescent="0.35">
      <c r="B30" s="7" t="s">
        <v>30</v>
      </c>
      <c r="C30" s="8">
        <f>C26+39</f>
        <v>45421</v>
      </c>
    </row>
    <row r="31" spans="1:3" x14ac:dyDescent="0.35">
      <c r="B31" s="7" t="s">
        <v>31</v>
      </c>
      <c r="C31" s="8">
        <f>C26+50</f>
        <v>45432</v>
      </c>
    </row>
    <row r="32" spans="1:3" x14ac:dyDescent="0.35">
      <c r="B32" s="7" t="s">
        <v>32</v>
      </c>
      <c r="C32" s="8">
        <f>DATE(A25,7,14)</f>
        <v>45487</v>
      </c>
    </row>
    <row r="33" spans="1:3" x14ac:dyDescent="0.35">
      <c r="B33" s="7" t="s">
        <v>33</v>
      </c>
      <c r="C33" s="8">
        <f>DATE(A25,8,15)</f>
        <v>45519</v>
      </c>
    </row>
    <row r="34" spans="1:3" x14ac:dyDescent="0.35">
      <c r="B34" s="7" t="s">
        <v>34</v>
      </c>
      <c r="C34" s="8">
        <f>DATE(A25,11,1)</f>
        <v>45597</v>
      </c>
    </row>
    <row r="35" spans="1:3" x14ac:dyDescent="0.35">
      <c r="B35" s="7" t="s">
        <v>35</v>
      </c>
      <c r="C35" s="8">
        <f>DATE(A25,11,11)</f>
        <v>45607</v>
      </c>
    </row>
    <row r="36" spans="1:3" x14ac:dyDescent="0.35">
      <c r="B36" s="7" t="s">
        <v>36</v>
      </c>
      <c r="C36" s="8">
        <f>DATE(A25,12,25)</f>
        <v>45651</v>
      </c>
    </row>
    <row r="37" spans="1:3" x14ac:dyDescent="0.35">
      <c r="A37" s="7">
        <f>A25+1</f>
        <v>2025</v>
      </c>
      <c r="B37" s="7" t="s">
        <v>23</v>
      </c>
      <c r="C37" s="8">
        <f>DATE(A37,1,1)</f>
        <v>45658</v>
      </c>
    </row>
    <row r="38" spans="1:3" x14ac:dyDescent="0.35">
      <c r="B38" s="7" t="s">
        <v>26</v>
      </c>
      <c r="C38" s="8">
        <f>ROUND(DATE(A37,4,MOD(234-11*MOD(A37,19),30))/7,0)*7-6</f>
        <v>45767</v>
      </c>
    </row>
    <row r="39" spans="1:3" x14ac:dyDescent="0.35">
      <c r="B39" s="7" t="s">
        <v>27</v>
      </c>
      <c r="C39" s="8">
        <f>C38+1</f>
        <v>45768</v>
      </c>
    </row>
    <row r="40" spans="1:3" x14ac:dyDescent="0.35">
      <c r="B40" s="7" t="s">
        <v>28</v>
      </c>
      <c r="C40" s="8">
        <f>DATE(A37,5,1)</f>
        <v>45778</v>
      </c>
    </row>
    <row r="41" spans="1:3" x14ac:dyDescent="0.35">
      <c r="B41" s="7" t="s">
        <v>29</v>
      </c>
      <c r="C41" s="8">
        <f>DATE(A37,5,8)</f>
        <v>45785</v>
      </c>
    </row>
    <row r="42" spans="1:3" x14ac:dyDescent="0.35">
      <c r="B42" s="7" t="s">
        <v>30</v>
      </c>
      <c r="C42" s="8">
        <f>C38+39</f>
        <v>45806</v>
      </c>
    </row>
    <row r="43" spans="1:3" x14ac:dyDescent="0.35">
      <c r="B43" s="7" t="s">
        <v>31</v>
      </c>
      <c r="C43" s="8">
        <f>C38+50</f>
        <v>45817</v>
      </c>
    </row>
    <row r="44" spans="1:3" x14ac:dyDescent="0.35">
      <c r="B44" s="7" t="s">
        <v>32</v>
      </c>
      <c r="C44" s="8">
        <f>DATE(A37,7,14)</f>
        <v>45852</v>
      </c>
    </row>
    <row r="45" spans="1:3" x14ac:dyDescent="0.35">
      <c r="B45" s="7" t="s">
        <v>33</v>
      </c>
      <c r="C45" s="8">
        <f>DATE(A37,8,15)</f>
        <v>45884</v>
      </c>
    </row>
    <row r="46" spans="1:3" x14ac:dyDescent="0.35">
      <c r="B46" s="7" t="s">
        <v>34</v>
      </c>
      <c r="C46" s="8">
        <f>DATE(A37,11,1)</f>
        <v>45962</v>
      </c>
    </row>
    <row r="47" spans="1:3" x14ac:dyDescent="0.35">
      <c r="B47" s="7" t="s">
        <v>35</v>
      </c>
      <c r="C47" s="8">
        <f>DATE(A37,11,11)</f>
        <v>45972</v>
      </c>
    </row>
    <row r="48" spans="1:3" x14ac:dyDescent="0.35">
      <c r="B48" s="7" t="s">
        <v>36</v>
      </c>
      <c r="C48" s="8">
        <f>DATE(A37,12,25)</f>
        <v>46016</v>
      </c>
    </row>
    <row r="49" spans="1:3" x14ac:dyDescent="0.35">
      <c r="A49" s="7">
        <f>A37+1</f>
        <v>2026</v>
      </c>
      <c r="B49" s="7" t="s">
        <v>23</v>
      </c>
      <c r="C49" s="8">
        <f>DATE(A49,1,1)</f>
        <v>46023</v>
      </c>
    </row>
    <row r="50" spans="1:3" x14ac:dyDescent="0.35">
      <c r="B50" s="7" t="s">
        <v>26</v>
      </c>
      <c r="C50" s="8">
        <f>ROUND(DATE(A49,4,MOD(234-11*MOD(A49,19),30))/7,0)*7-6</f>
        <v>46117</v>
      </c>
    </row>
    <row r="51" spans="1:3" x14ac:dyDescent="0.35">
      <c r="B51" s="7" t="s">
        <v>27</v>
      </c>
      <c r="C51" s="8">
        <f>C50+1</f>
        <v>46118</v>
      </c>
    </row>
    <row r="52" spans="1:3" x14ac:dyDescent="0.35">
      <c r="B52" s="7" t="s">
        <v>28</v>
      </c>
      <c r="C52" s="8">
        <f>DATE(A49,5,1)</f>
        <v>46143</v>
      </c>
    </row>
    <row r="53" spans="1:3" x14ac:dyDescent="0.35">
      <c r="B53" s="7" t="s">
        <v>37</v>
      </c>
      <c r="C53" s="8">
        <f>DATE(A49,5,8)</f>
        <v>46150</v>
      </c>
    </row>
    <row r="54" spans="1:3" x14ac:dyDescent="0.35">
      <c r="B54" s="7" t="s">
        <v>30</v>
      </c>
      <c r="C54" s="8">
        <f>C50+39</f>
        <v>46156</v>
      </c>
    </row>
    <row r="55" spans="1:3" x14ac:dyDescent="0.35">
      <c r="B55" s="7" t="s">
        <v>31</v>
      </c>
      <c r="C55" s="8">
        <f>C50+50</f>
        <v>46167</v>
      </c>
    </row>
    <row r="56" spans="1:3" x14ac:dyDescent="0.35">
      <c r="B56" s="7" t="s">
        <v>32</v>
      </c>
      <c r="C56" s="8">
        <f>DATE(A49,7,14)</f>
        <v>46217</v>
      </c>
    </row>
    <row r="57" spans="1:3" x14ac:dyDescent="0.35">
      <c r="B57" s="7" t="s">
        <v>33</v>
      </c>
      <c r="C57" s="8">
        <f>DATE(A49,8,15)</f>
        <v>46249</v>
      </c>
    </row>
    <row r="58" spans="1:3" x14ac:dyDescent="0.35">
      <c r="B58" s="7" t="s">
        <v>34</v>
      </c>
      <c r="C58" s="8">
        <f>DATE(A49,11,1)</f>
        <v>46327</v>
      </c>
    </row>
    <row r="59" spans="1:3" x14ac:dyDescent="0.35">
      <c r="B59" s="7" t="s">
        <v>35</v>
      </c>
      <c r="C59" s="8">
        <f>DATE(A49,11,11)</f>
        <v>46337</v>
      </c>
    </row>
    <row r="60" spans="1:3" x14ac:dyDescent="0.35">
      <c r="B60" s="7" t="s">
        <v>36</v>
      </c>
      <c r="C60" s="8">
        <f>DATE(A49,12,25)</f>
        <v>46381</v>
      </c>
    </row>
    <row r="61" spans="1:3" x14ac:dyDescent="0.35">
      <c r="A61" s="7">
        <f t="shared" ref="A61" si="0">A49+1</f>
        <v>2027</v>
      </c>
      <c r="B61" s="7" t="s">
        <v>23</v>
      </c>
      <c r="C61" s="8">
        <f t="shared" ref="C61" si="1">DATE(A61,1,1)</f>
        <v>46388</v>
      </c>
    </row>
    <row r="62" spans="1:3" x14ac:dyDescent="0.35">
      <c r="B62" s="7" t="s">
        <v>26</v>
      </c>
      <c r="C62" s="8">
        <f t="shared" ref="C62" si="2">ROUND(DATE(A61,4,MOD(234-11*MOD(A61,19),30))/7,0)*7-6</f>
        <v>46474</v>
      </c>
    </row>
    <row r="63" spans="1:3" x14ac:dyDescent="0.35">
      <c r="B63" s="7" t="s">
        <v>27</v>
      </c>
      <c r="C63" s="8">
        <f t="shared" ref="C63" si="3">C62+1</f>
        <v>46475</v>
      </c>
    </row>
    <row r="64" spans="1:3" x14ac:dyDescent="0.35">
      <c r="B64" s="7" t="s">
        <v>28</v>
      </c>
      <c r="C64" s="8">
        <f t="shared" ref="C64" si="4">DATE(A61,5,1)</f>
        <v>46508</v>
      </c>
    </row>
    <row r="65" spans="1:3" x14ac:dyDescent="0.35">
      <c r="B65" s="7" t="s">
        <v>37</v>
      </c>
      <c r="C65" s="8">
        <f t="shared" ref="C65" si="5">DATE(A61,5,8)</f>
        <v>46515</v>
      </c>
    </row>
    <row r="66" spans="1:3" x14ac:dyDescent="0.35">
      <c r="B66" s="7" t="s">
        <v>30</v>
      </c>
      <c r="C66" s="8">
        <f t="shared" ref="C66" si="6">C62+39</f>
        <v>46513</v>
      </c>
    </row>
    <row r="67" spans="1:3" x14ac:dyDescent="0.35">
      <c r="B67" s="7" t="s">
        <v>31</v>
      </c>
      <c r="C67" s="8">
        <f t="shared" ref="C67" si="7">C62+50</f>
        <v>46524</v>
      </c>
    </row>
    <row r="68" spans="1:3" x14ac:dyDescent="0.35">
      <c r="B68" s="7" t="s">
        <v>32</v>
      </c>
      <c r="C68" s="8">
        <f t="shared" ref="C68" si="8">DATE(A61,7,14)</f>
        <v>46582</v>
      </c>
    </row>
    <row r="69" spans="1:3" x14ac:dyDescent="0.35">
      <c r="B69" s="7" t="s">
        <v>33</v>
      </c>
      <c r="C69" s="8">
        <f t="shared" ref="C69" si="9">DATE(A61,8,15)</f>
        <v>46614</v>
      </c>
    </row>
    <row r="70" spans="1:3" x14ac:dyDescent="0.35">
      <c r="B70" s="7" t="s">
        <v>34</v>
      </c>
      <c r="C70" s="8">
        <f t="shared" ref="C70" si="10">DATE(A61,11,1)</f>
        <v>46692</v>
      </c>
    </row>
    <row r="71" spans="1:3" x14ac:dyDescent="0.35">
      <c r="B71" s="7" t="s">
        <v>35</v>
      </c>
      <c r="C71" s="8">
        <f t="shared" ref="C71" si="11">DATE(A61,11,11)</f>
        <v>46702</v>
      </c>
    </row>
    <row r="72" spans="1:3" x14ac:dyDescent="0.35">
      <c r="B72" s="7" t="s">
        <v>36</v>
      </c>
      <c r="C72" s="8">
        <f t="shared" ref="C72" si="12">DATE(A61,12,25)</f>
        <v>46746</v>
      </c>
    </row>
    <row r="73" spans="1:3" x14ac:dyDescent="0.35">
      <c r="A73" s="7">
        <f t="shared" ref="A73" si="13">A61+1</f>
        <v>2028</v>
      </c>
      <c r="B73" s="7" t="s">
        <v>23</v>
      </c>
      <c r="C73" s="8">
        <f t="shared" ref="C73" si="14">DATE(A73,1,1)</f>
        <v>46753</v>
      </c>
    </row>
    <row r="74" spans="1:3" x14ac:dyDescent="0.35">
      <c r="B74" s="7" t="s">
        <v>26</v>
      </c>
      <c r="C74" s="8">
        <f t="shared" ref="C74" si="15">ROUND(DATE(A73,4,MOD(234-11*MOD(A73,19),30))/7,0)*7-6</f>
        <v>46859</v>
      </c>
    </row>
    <row r="75" spans="1:3" x14ac:dyDescent="0.35">
      <c r="B75" s="7" t="s">
        <v>27</v>
      </c>
      <c r="C75" s="8">
        <f t="shared" ref="C75" si="16">C74+1</f>
        <v>46860</v>
      </c>
    </row>
    <row r="76" spans="1:3" x14ac:dyDescent="0.35">
      <c r="B76" s="7" t="s">
        <v>28</v>
      </c>
      <c r="C76" s="8">
        <f t="shared" ref="C76" si="17">DATE(A73,5,1)</f>
        <v>46874</v>
      </c>
    </row>
    <row r="77" spans="1:3" x14ac:dyDescent="0.35">
      <c r="B77" s="7" t="s">
        <v>38</v>
      </c>
      <c r="C77" s="8">
        <f t="shared" ref="C77" si="18">DATE(A73,5,8)</f>
        <v>46881</v>
      </c>
    </row>
    <row r="78" spans="1:3" x14ac:dyDescent="0.35">
      <c r="B78" s="7" t="s">
        <v>30</v>
      </c>
      <c r="C78" s="8">
        <f t="shared" ref="C78" si="19">C74+39</f>
        <v>46898</v>
      </c>
    </row>
    <row r="79" spans="1:3" x14ac:dyDescent="0.35">
      <c r="B79" s="7" t="s">
        <v>31</v>
      </c>
      <c r="C79" s="8">
        <f t="shared" ref="C79" si="20">C74+50</f>
        <v>46909</v>
      </c>
    </row>
    <row r="80" spans="1:3" x14ac:dyDescent="0.35">
      <c r="B80" s="7" t="s">
        <v>32</v>
      </c>
      <c r="C80" s="8">
        <f t="shared" ref="C80" si="21">DATE(A73,7,14)</f>
        <v>46948</v>
      </c>
    </row>
    <row r="81" spans="1:3" x14ac:dyDescent="0.35">
      <c r="B81" s="7" t="s">
        <v>33</v>
      </c>
      <c r="C81" s="8">
        <f t="shared" ref="C81" si="22">DATE(A73,8,15)</f>
        <v>46980</v>
      </c>
    </row>
    <row r="82" spans="1:3" x14ac:dyDescent="0.35">
      <c r="B82" s="7" t="s">
        <v>34</v>
      </c>
      <c r="C82" s="8">
        <f t="shared" ref="C82" si="23">DATE(A73,11,1)</f>
        <v>47058</v>
      </c>
    </row>
    <row r="83" spans="1:3" x14ac:dyDescent="0.35">
      <c r="B83" s="7" t="s">
        <v>35</v>
      </c>
      <c r="C83" s="8">
        <f t="shared" ref="C83" si="24">DATE(A73,11,11)</f>
        <v>47068</v>
      </c>
    </row>
    <row r="84" spans="1:3" x14ac:dyDescent="0.35">
      <c r="B84" s="7" t="s">
        <v>36</v>
      </c>
      <c r="C84" s="8">
        <f t="shared" ref="C84" si="25">DATE(A73,12,25)</f>
        <v>47112</v>
      </c>
    </row>
    <row r="85" spans="1:3" x14ac:dyDescent="0.35">
      <c r="A85" s="7">
        <f t="shared" ref="A85" si="26">A73+1</f>
        <v>2029</v>
      </c>
      <c r="B85" s="7" t="s">
        <v>23</v>
      </c>
      <c r="C85" s="8">
        <f t="shared" ref="C85" si="27">DATE(A85,1,1)</f>
        <v>47119</v>
      </c>
    </row>
    <row r="86" spans="1:3" x14ac:dyDescent="0.35">
      <c r="B86" s="7" t="s">
        <v>26</v>
      </c>
      <c r="C86" s="8">
        <f t="shared" ref="C86" si="28">ROUND(DATE(A85,4,MOD(234-11*MOD(A85,19),30))/7,0)*7-6</f>
        <v>47209</v>
      </c>
    </row>
    <row r="87" spans="1:3" x14ac:dyDescent="0.35">
      <c r="B87" s="7" t="s">
        <v>27</v>
      </c>
      <c r="C87" s="8">
        <f t="shared" ref="C87" si="29">C86+1</f>
        <v>47210</v>
      </c>
    </row>
    <row r="88" spans="1:3" x14ac:dyDescent="0.35">
      <c r="B88" s="7" t="s">
        <v>28</v>
      </c>
      <c r="C88" s="8">
        <f t="shared" ref="C88" si="30">DATE(A85,5,1)</f>
        <v>47239</v>
      </c>
    </row>
    <row r="89" spans="1:3" x14ac:dyDescent="0.35">
      <c r="B89" s="7" t="s">
        <v>38</v>
      </c>
      <c r="C89" s="8">
        <f t="shared" ref="C89" si="31">DATE(A85,5,8)</f>
        <v>47246</v>
      </c>
    </row>
    <row r="90" spans="1:3" x14ac:dyDescent="0.35">
      <c r="B90" s="7" t="s">
        <v>30</v>
      </c>
      <c r="C90" s="8">
        <f t="shared" ref="C90" si="32">C86+39</f>
        <v>47248</v>
      </c>
    </row>
    <row r="91" spans="1:3" x14ac:dyDescent="0.35">
      <c r="B91" s="7" t="s">
        <v>31</v>
      </c>
      <c r="C91" s="8">
        <f t="shared" ref="C91" si="33">C86+50</f>
        <v>47259</v>
      </c>
    </row>
    <row r="92" spans="1:3" x14ac:dyDescent="0.35">
      <c r="B92" s="7" t="s">
        <v>32</v>
      </c>
      <c r="C92" s="8">
        <f t="shared" ref="C92" si="34">DATE(A85,7,14)</f>
        <v>47313</v>
      </c>
    </row>
    <row r="93" spans="1:3" x14ac:dyDescent="0.35">
      <c r="B93" s="7" t="s">
        <v>33</v>
      </c>
      <c r="C93" s="8">
        <f t="shared" ref="C93" si="35">DATE(A85,8,15)</f>
        <v>47345</v>
      </c>
    </row>
    <row r="94" spans="1:3" x14ac:dyDescent="0.35">
      <c r="B94" s="7" t="s">
        <v>34</v>
      </c>
      <c r="C94" s="8">
        <f t="shared" ref="C94" si="36">DATE(A85,11,1)</f>
        <v>47423</v>
      </c>
    </row>
    <row r="95" spans="1:3" x14ac:dyDescent="0.35">
      <c r="B95" s="7" t="s">
        <v>35</v>
      </c>
      <c r="C95" s="8">
        <f t="shared" ref="C95" si="37">DATE(A85,11,11)</f>
        <v>47433</v>
      </c>
    </row>
    <row r="96" spans="1:3" x14ac:dyDescent="0.35">
      <c r="B96" s="7" t="s">
        <v>36</v>
      </c>
      <c r="C96" s="8">
        <f t="shared" ref="C96" si="38">DATE(A85,12,25)</f>
        <v>47477</v>
      </c>
    </row>
    <row r="97" spans="1:3" x14ac:dyDescent="0.35">
      <c r="A97" s="7">
        <f t="shared" ref="A97" si="39">A85+1</f>
        <v>2030</v>
      </c>
      <c r="B97" s="7" t="s">
        <v>23</v>
      </c>
      <c r="C97" s="8">
        <f t="shared" ref="C97" si="40">DATE(A97,1,1)</f>
        <v>47484</v>
      </c>
    </row>
    <row r="98" spans="1:3" x14ac:dyDescent="0.35">
      <c r="B98" s="7" t="s">
        <v>26</v>
      </c>
      <c r="C98" s="8">
        <f t="shared" ref="C98" si="41">ROUND(DATE(A97,4,MOD(234-11*MOD(A97,19),30))/7,0)*7-6</f>
        <v>47594</v>
      </c>
    </row>
    <row r="99" spans="1:3" x14ac:dyDescent="0.35">
      <c r="B99" s="7" t="s">
        <v>27</v>
      </c>
      <c r="C99" s="8">
        <f t="shared" ref="C99" si="42">C98+1</f>
        <v>47595</v>
      </c>
    </row>
    <row r="100" spans="1:3" x14ac:dyDescent="0.35">
      <c r="B100" s="7" t="s">
        <v>28</v>
      </c>
      <c r="C100" s="8">
        <f t="shared" ref="C100" si="43">DATE(A97,5,1)</f>
        <v>47604</v>
      </c>
    </row>
    <row r="101" spans="1:3" x14ac:dyDescent="0.35">
      <c r="B101" s="7" t="s">
        <v>39</v>
      </c>
      <c r="C101" s="8">
        <f t="shared" ref="C101" si="44">DATE(A97,5,8)</f>
        <v>47611</v>
      </c>
    </row>
    <row r="102" spans="1:3" x14ac:dyDescent="0.35">
      <c r="B102" s="7" t="s">
        <v>30</v>
      </c>
      <c r="C102" s="8">
        <f t="shared" ref="C102" si="45">C98+39</f>
        <v>47633</v>
      </c>
    </row>
    <row r="103" spans="1:3" x14ac:dyDescent="0.35">
      <c r="B103" s="7" t="s">
        <v>31</v>
      </c>
      <c r="C103" s="8">
        <f t="shared" ref="C103" si="46">C98+50</f>
        <v>47644</v>
      </c>
    </row>
    <row r="104" spans="1:3" x14ac:dyDescent="0.35">
      <c r="B104" s="7" t="s">
        <v>32</v>
      </c>
      <c r="C104" s="8">
        <f t="shared" ref="C104" si="47">DATE(A97,7,14)</f>
        <v>47678</v>
      </c>
    </row>
    <row r="105" spans="1:3" x14ac:dyDescent="0.35">
      <c r="B105" s="7" t="s">
        <v>33</v>
      </c>
      <c r="C105" s="8">
        <f t="shared" ref="C105" si="48">DATE(A97,8,15)</f>
        <v>47710</v>
      </c>
    </row>
    <row r="106" spans="1:3" x14ac:dyDescent="0.35">
      <c r="B106" s="7" t="s">
        <v>34</v>
      </c>
      <c r="C106" s="8">
        <f t="shared" ref="C106" si="49">DATE(A97,11,1)</f>
        <v>47788</v>
      </c>
    </row>
    <row r="107" spans="1:3" x14ac:dyDescent="0.35">
      <c r="B107" s="7" t="s">
        <v>35</v>
      </c>
      <c r="C107" s="8">
        <f t="shared" ref="C107" si="50">DATE(A97,11,11)</f>
        <v>47798</v>
      </c>
    </row>
    <row r="108" spans="1:3" x14ac:dyDescent="0.35">
      <c r="B108" s="7" t="s">
        <v>36</v>
      </c>
      <c r="C108" s="8">
        <f t="shared" ref="C108" si="51">DATE(A97,12,25)</f>
        <v>47842</v>
      </c>
    </row>
    <row r="109" spans="1:3" x14ac:dyDescent="0.35">
      <c r="A109" s="7">
        <f t="shared" ref="A109" si="52">A97+1</f>
        <v>2031</v>
      </c>
      <c r="B109" s="7" t="s">
        <v>23</v>
      </c>
      <c r="C109" s="8">
        <f t="shared" ref="C109" si="53">DATE(A109,1,1)</f>
        <v>47849</v>
      </c>
    </row>
    <row r="110" spans="1:3" x14ac:dyDescent="0.35">
      <c r="B110" s="7" t="s">
        <v>26</v>
      </c>
      <c r="C110" s="8">
        <f t="shared" ref="C110" si="54">ROUND(DATE(A109,4,MOD(234-11*MOD(A109,19),30))/7,0)*7-6</f>
        <v>47951</v>
      </c>
    </row>
    <row r="111" spans="1:3" x14ac:dyDescent="0.35">
      <c r="B111" s="7" t="s">
        <v>27</v>
      </c>
      <c r="C111" s="8">
        <f t="shared" ref="C111" si="55">C110+1</f>
        <v>47952</v>
      </c>
    </row>
    <row r="112" spans="1:3" x14ac:dyDescent="0.35">
      <c r="B112" s="7" t="s">
        <v>28</v>
      </c>
      <c r="C112" s="8">
        <f t="shared" ref="C112" si="56">DATE(A109,5,1)</f>
        <v>47969</v>
      </c>
    </row>
    <row r="113" spans="1:3" x14ac:dyDescent="0.35">
      <c r="B113" s="7" t="s">
        <v>39</v>
      </c>
      <c r="C113" s="8">
        <f t="shared" ref="C113" si="57">DATE(A109,5,8)</f>
        <v>47976</v>
      </c>
    </row>
    <row r="114" spans="1:3" x14ac:dyDescent="0.35">
      <c r="B114" s="7" t="s">
        <v>30</v>
      </c>
      <c r="C114" s="8">
        <f t="shared" ref="C114" si="58">C110+39</f>
        <v>47990</v>
      </c>
    </row>
    <row r="115" spans="1:3" x14ac:dyDescent="0.35">
      <c r="B115" s="7" t="s">
        <v>31</v>
      </c>
      <c r="C115" s="8">
        <f t="shared" ref="C115" si="59">C110+50</f>
        <v>48001</v>
      </c>
    </row>
    <row r="116" spans="1:3" x14ac:dyDescent="0.35">
      <c r="B116" s="7" t="s">
        <v>32</v>
      </c>
      <c r="C116" s="8">
        <f t="shared" ref="C116" si="60">DATE(A109,7,14)</f>
        <v>48043</v>
      </c>
    </row>
    <row r="117" spans="1:3" x14ac:dyDescent="0.35">
      <c r="B117" s="7" t="s">
        <v>33</v>
      </c>
      <c r="C117" s="8">
        <f t="shared" ref="C117" si="61">DATE(A109,8,15)</f>
        <v>48075</v>
      </c>
    </row>
    <row r="118" spans="1:3" x14ac:dyDescent="0.35">
      <c r="B118" s="7" t="s">
        <v>34</v>
      </c>
      <c r="C118" s="8">
        <f t="shared" ref="C118" si="62">DATE(A109,11,1)</f>
        <v>48153</v>
      </c>
    </row>
    <row r="119" spans="1:3" x14ac:dyDescent="0.35">
      <c r="B119" s="7" t="s">
        <v>35</v>
      </c>
      <c r="C119" s="8">
        <f t="shared" ref="C119" si="63">DATE(A109,11,11)</f>
        <v>48163</v>
      </c>
    </row>
    <row r="120" spans="1:3" x14ac:dyDescent="0.35">
      <c r="B120" s="7" t="s">
        <v>36</v>
      </c>
      <c r="C120" s="8">
        <f t="shared" ref="C120" si="64">DATE(A109,12,25)</f>
        <v>48207</v>
      </c>
    </row>
    <row r="121" spans="1:3" x14ac:dyDescent="0.35">
      <c r="A121" s="7">
        <f t="shared" ref="A121" si="65">A109+1</f>
        <v>2032</v>
      </c>
      <c r="B121" s="7" t="s">
        <v>23</v>
      </c>
      <c r="C121" s="8">
        <f t="shared" ref="C121" si="66">DATE(A121,1,1)</f>
        <v>48214</v>
      </c>
    </row>
    <row r="122" spans="1:3" x14ac:dyDescent="0.35">
      <c r="B122" s="7" t="s">
        <v>26</v>
      </c>
      <c r="C122" s="8">
        <f t="shared" ref="C122" si="67">ROUND(DATE(A121,4,MOD(234-11*MOD(A121,19),30))/7,0)*7-6</f>
        <v>48301</v>
      </c>
    </row>
    <row r="123" spans="1:3" x14ac:dyDescent="0.35">
      <c r="B123" s="7" t="s">
        <v>27</v>
      </c>
      <c r="C123" s="8">
        <f t="shared" ref="C123" si="68">C122+1</f>
        <v>48302</v>
      </c>
    </row>
    <row r="124" spans="1:3" x14ac:dyDescent="0.35">
      <c r="B124" s="7" t="s">
        <v>28</v>
      </c>
      <c r="C124" s="8">
        <f t="shared" ref="C124" si="69">DATE(A121,5,1)</f>
        <v>48335</v>
      </c>
    </row>
    <row r="125" spans="1:3" x14ac:dyDescent="0.35">
      <c r="B125" s="7" t="s">
        <v>40</v>
      </c>
      <c r="C125" s="8">
        <f t="shared" ref="C125" si="70">DATE(A121,5,8)</f>
        <v>48342</v>
      </c>
    </row>
    <row r="126" spans="1:3" x14ac:dyDescent="0.35">
      <c r="B126" s="7" t="s">
        <v>30</v>
      </c>
      <c r="C126" s="8">
        <f t="shared" ref="C126" si="71">C122+39</f>
        <v>48340</v>
      </c>
    </row>
    <row r="127" spans="1:3" x14ac:dyDescent="0.35">
      <c r="B127" s="7" t="s">
        <v>31</v>
      </c>
      <c r="C127" s="8">
        <f t="shared" ref="C127" si="72">C122+50</f>
        <v>48351</v>
      </c>
    </row>
    <row r="128" spans="1:3" x14ac:dyDescent="0.35">
      <c r="B128" s="7" t="s">
        <v>32</v>
      </c>
      <c r="C128" s="8">
        <f t="shared" ref="C128" si="73">DATE(A121,7,14)</f>
        <v>48409</v>
      </c>
    </row>
    <row r="129" spans="1:3" x14ac:dyDescent="0.35">
      <c r="B129" s="7" t="s">
        <v>33</v>
      </c>
      <c r="C129" s="8">
        <f t="shared" ref="C129" si="74">DATE(A121,8,15)</f>
        <v>48441</v>
      </c>
    </row>
    <row r="130" spans="1:3" x14ac:dyDescent="0.35">
      <c r="B130" s="7" t="s">
        <v>34</v>
      </c>
      <c r="C130" s="8">
        <f t="shared" ref="C130" si="75">DATE(A121,11,1)</f>
        <v>48519</v>
      </c>
    </row>
    <row r="131" spans="1:3" x14ac:dyDescent="0.35">
      <c r="B131" s="7" t="s">
        <v>35</v>
      </c>
      <c r="C131" s="8">
        <f t="shared" ref="C131" si="76">DATE(A121,11,11)</f>
        <v>48529</v>
      </c>
    </row>
    <row r="132" spans="1:3" x14ac:dyDescent="0.35">
      <c r="B132" s="7" t="s">
        <v>36</v>
      </c>
      <c r="C132" s="8">
        <f t="shared" ref="C132" si="77">DATE(A121,12,25)</f>
        <v>48573</v>
      </c>
    </row>
    <row r="133" spans="1:3" x14ac:dyDescent="0.35">
      <c r="A133" s="7">
        <f t="shared" ref="A133" si="78">A121+1</f>
        <v>2033</v>
      </c>
      <c r="B133" s="7" t="s">
        <v>23</v>
      </c>
      <c r="C133" s="8">
        <f t="shared" ref="C133" si="79">DATE(A133,1,1)</f>
        <v>48580</v>
      </c>
    </row>
    <row r="134" spans="1:3" x14ac:dyDescent="0.35">
      <c r="B134" s="7" t="s">
        <v>26</v>
      </c>
      <c r="C134" s="8">
        <f t="shared" ref="C134" si="80">ROUND(DATE(A133,4,MOD(234-11*MOD(A133,19),30))/7,0)*7-6</f>
        <v>48686</v>
      </c>
    </row>
    <row r="135" spans="1:3" x14ac:dyDescent="0.35">
      <c r="B135" s="7" t="s">
        <v>27</v>
      </c>
      <c r="C135" s="8">
        <f t="shared" ref="C135" si="81">C134+1</f>
        <v>48687</v>
      </c>
    </row>
    <row r="136" spans="1:3" x14ac:dyDescent="0.35">
      <c r="B136" s="7" t="s">
        <v>28</v>
      </c>
      <c r="C136" s="8">
        <f t="shared" ref="C136" si="82">DATE(A133,5,1)</f>
        <v>48700</v>
      </c>
    </row>
    <row r="137" spans="1:3" x14ac:dyDescent="0.35">
      <c r="B137" s="7" t="s">
        <v>40</v>
      </c>
      <c r="C137" s="8">
        <f t="shared" ref="C137" si="83">DATE(A133,5,8)</f>
        <v>48707</v>
      </c>
    </row>
    <row r="138" spans="1:3" x14ac:dyDescent="0.35">
      <c r="B138" s="7" t="s">
        <v>30</v>
      </c>
      <c r="C138" s="8">
        <f t="shared" ref="C138" si="84">C134+39</f>
        <v>48725</v>
      </c>
    </row>
    <row r="139" spans="1:3" x14ac:dyDescent="0.35">
      <c r="B139" s="7" t="s">
        <v>31</v>
      </c>
      <c r="C139" s="8">
        <f t="shared" ref="C139" si="85">C134+50</f>
        <v>48736</v>
      </c>
    </row>
    <row r="140" spans="1:3" x14ac:dyDescent="0.35">
      <c r="B140" s="7" t="s">
        <v>32</v>
      </c>
      <c r="C140" s="8">
        <f t="shared" ref="C140" si="86">DATE(A133,7,14)</f>
        <v>48774</v>
      </c>
    </row>
    <row r="141" spans="1:3" x14ac:dyDescent="0.35">
      <c r="B141" s="7" t="s">
        <v>33</v>
      </c>
      <c r="C141" s="8">
        <f t="shared" ref="C141" si="87">DATE(A133,8,15)</f>
        <v>48806</v>
      </c>
    </row>
    <row r="142" spans="1:3" x14ac:dyDescent="0.35">
      <c r="B142" s="7" t="s">
        <v>34</v>
      </c>
      <c r="C142" s="8">
        <f t="shared" ref="C142" si="88">DATE(A133,11,1)</f>
        <v>48884</v>
      </c>
    </row>
    <row r="143" spans="1:3" x14ac:dyDescent="0.35">
      <c r="B143" s="7" t="s">
        <v>35</v>
      </c>
      <c r="C143" s="8">
        <f t="shared" ref="C143" si="89">DATE(A133,11,11)</f>
        <v>48894</v>
      </c>
    </row>
    <row r="144" spans="1:3" x14ac:dyDescent="0.35">
      <c r="B144" s="7" t="s">
        <v>36</v>
      </c>
      <c r="C144" s="8">
        <f t="shared" ref="C144" si="90">DATE(A133,12,25)</f>
        <v>48938</v>
      </c>
    </row>
    <row r="145" spans="1:3" x14ac:dyDescent="0.35">
      <c r="A145" s="7">
        <f t="shared" ref="A145" si="91">A133+1</f>
        <v>2034</v>
      </c>
      <c r="B145" s="7" t="s">
        <v>23</v>
      </c>
      <c r="C145" s="8">
        <f t="shared" ref="C145" si="92">DATE(A145,1,1)</f>
        <v>48945</v>
      </c>
    </row>
    <row r="146" spans="1:3" x14ac:dyDescent="0.35">
      <c r="B146" s="7" t="s">
        <v>26</v>
      </c>
      <c r="C146" s="8">
        <f t="shared" ref="C146" si="93">ROUND(DATE(A145,4,MOD(234-11*MOD(A145,19),30))/7,0)*7-6</f>
        <v>49043</v>
      </c>
    </row>
    <row r="147" spans="1:3" x14ac:dyDescent="0.35">
      <c r="B147" s="7" t="s">
        <v>27</v>
      </c>
      <c r="C147" s="8">
        <f t="shared" ref="C147" si="94">C146+1</f>
        <v>49044</v>
      </c>
    </row>
    <row r="148" spans="1:3" x14ac:dyDescent="0.35">
      <c r="B148" s="7" t="s">
        <v>28</v>
      </c>
      <c r="C148" s="8">
        <f t="shared" ref="C148" si="95">DATE(A145,5,1)</f>
        <v>49065</v>
      </c>
    </row>
    <row r="149" spans="1:3" x14ac:dyDescent="0.35">
      <c r="B149" s="7" t="s">
        <v>41</v>
      </c>
      <c r="C149" s="8">
        <f t="shared" ref="C149" si="96">DATE(A145,5,8)</f>
        <v>49072</v>
      </c>
    </row>
    <row r="150" spans="1:3" x14ac:dyDescent="0.35">
      <c r="B150" s="7" t="s">
        <v>30</v>
      </c>
      <c r="C150" s="8">
        <f t="shared" ref="C150" si="97">C146+39</f>
        <v>49082</v>
      </c>
    </row>
    <row r="151" spans="1:3" x14ac:dyDescent="0.35">
      <c r="B151" s="7" t="s">
        <v>31</v>
      </c>
      <c r="C151" s="8">
        <f t="shared" ref="C151" si="98">C146+50</f>
        <v>49093</v>
      </c>
    </row>
    <row r="152" spans="1:3" x14ac:dyDescent="0.35">
      <c r="B152" s="7" t="s">
        <v>32</v>
      </c>
      <c r="C152" s="8">
        <f t="shared" ref="C152" si="99">DATE(A145,7,14)</f>
        <v>49139</v>
      </c>
    </row>
    <row r="153" spans="1:3" x14ac:dyDescent="0.35">
      <c r="B153" s="7" t="s">
        <v>33</v>
      </c>
      <c r="C153" s="8">
        <f t="shared" ref="C153" si="100">DATE(A145,8,15)</f>
        <v>49171</v>
      </c>
    </row>
    <row r="154" spans="1:3" x14ac:dyDescent="0.35">
      <c r="B154" s="7" t="s">
        <v>34</v>
      </c>
      <c r="C154" s="8">
        <f t="shared" ref="C154" si="101">DATE(A145,11,1)</f>
        <v>49249</v>
      </c>
    </row>
    <row r="155" spans="1:3" x14ac:dyDescent="0.35">
      <c r="B155" s="7" t="s">
        <v>35</v>
      </c>
      <c r="C155" s="8">
        <f t="shared" ref="C155" si="102">DATE(A145,11,11)</f>
        <v>49259</v>
      </c>
    </row>
    <row r="156" spans="1:3" x14ac:dyDescent="0.35">
      <c r="B156" s="7" t="s">
        <v>36</v>
      </c>
      <c r="C156" s="8">
        <f t="shared" ref="C156" si="103">DATE(A145,12,25)</f>
        <v>49303</v>
      </c>
    </row>
    <row r="157" spans="1:3" x14ac:dyDescent="0.35">
      <c r="A157" s="7">
        <f t="shared" ref="A157" si="104">A145+1</f>
        <v>2035</v>
      </c>
      <c r="B157" s="7" t="s">
        <v>23</v>
      </c>
      <c r="C157" s="8">
        <f t="shared" ref="C157" si="105">DATE(A157,1,1)</f>
        <v>49310</v>
      </c>
    </row>
    <row r="158" spans="1:3" x14ac:dyDescent="0.35">
      <c r="B158" s="7" t="s">
        <v>26</v>
      </c>
      <c r="C158" s="8">
        <f t="shared" ref="C158" si="106">ROUND(DATE(A157,4,MOD(234-11*MOD(A157,19),30))/7,0)*7-6</f>
        <v>49393</v>
      </c>
    </row>
    <row r="159" spans="1:3" x14ac:dyDescent="0.35">
      <c r="B159" s="7" t="s">
        <v>27</v>
      </c>
      <c r="C159" s="8">
        <f t="shared" ref="C159" si="107">C158+1</f>
        <v>49394</v>
      </c>
    </row>
    <row r="160" spans="1:3" x14ac:dyDescent="0.35">
      <c r="B160" s="7" t="s">
        <v>28</v>
      </c>
      <c r="C160" s="8">
        <f t="shared" ref="C160" si="108">DATE(A157,5,1)</f>
        <v>49430</v>
      </c>
    </row>
    <row r="161" spans="1:3" x14ac:dyDescent="0.35">
      <c r="B161" s="7" t="s">
        <v>41</v>
      </c>
      <c r="C161" s="8">
        <f t="shared" ref="C161" si="109">DATE(A157,5,8)</f>
        <v>49437</v>
      </c>
    </row>
    <row r="162" spans="1:3" x14ac:dyDescent="0.35">
      <c r="B162" s="7" t="s">
        <v>30</v>
      </c>
      <c r="C162" s="8">
        <f t="shared" ref="C162" si="110">C158+39</f>
        <v>49432</v>
      </c>
    </row>
    <row r="163" spans="1:3" x14ac:dyDescent="0.35">
      <c r="B163" s="7" t="s">
        <v>31</v>
      </c>
      <c r="C163" s="8">
        <f t="shared" ref="C163" si="111">C158+50</f>
        <v>49443</v>
      </c>
    </row>
    <row r="164" spans="1:3" x14ac:dyDescent="0.35">
      <c r="B164" s="7" t="s">
        <v>32</v>
      </c>
      <c r="C164" s="8">
        <f t="shared" ref="C164" si="112">DATE(A157,7,14)</f>
        <v>49504</v>
      </c>
    </row>
    <row r="165" spans="1:3" x14ac:dyDescent="0.35">
      <c r="B165" s="7" t="s">
        <v>33</v>
      </c>
      <c r="C165" s="8">
        <f t="shared" ref="C165" si="113">DATE(A157,8,15)</f>
        <v>49536</v>
      </c>
    </row>
    <row r="166" spans="1:3" x14ac:dyDescent="0.35">
      <c r="B166" s="7" t="s">
        <v>34</v>
      </c>
      <c r="C166" s="8">
        <f t="shared" ref="C166" si="114">DATE(A157,11,1)</f>
        <v>49614</v>
      </c>
    </row>
    <row r="167" spans="1:3" x14ac:dyDescent="0.35">
      <c r="B167" s="7" t="s">
        <v>35</v>
      </c>
      <c r="C167" s="8">
        <f t="shared" ref="C167" si="115">DATE(A157,11,11)</f>
        <v>49624</v>
      </c>
    </row>
    <row r="168" spans="1:3" x14ac:dyDescent="0.35">
      <c r="B168" s="7" t="s">
        <v>36</v>
      </c>
      <c r="C168" s="8">
        <f t="shared" ref="C168" si="116">DATE(A157,12,25)</f>
        <v>49668</v>
      </c>
    </row>
    <row r="169" spans="1:3" x14ac:dyDescent="0.35">
      <c r="A169" s="7">
        <f t="shared" ref="A169" si="117">A157+1</f>
        <v>2036</v>
      </c>
      <c r="B169" s="7" t="s">
        <v>23</v>
      </c>
      <c r="C169" s="8">
        <f t="shared" ref="C169" si="118">DATE(A169,1,1)</f>
        <v>49675</v>
      </c>
    </row>
    <row r="170" spans="1:3" x14ac:dyDescent="0.35">
      <c r="B170" s="7" t="s">
        <v>26</v>
      </c>
      <c r="C170" s="8">
        <f t="shared" ref="C170" si="119">ROUND(DATE(A169,4,MOD(234-11*MOD(A169,19),30))/7,0)*7-6</f>
        <v>49778</v>
      </c>
    </row>
    <row r="171" spans="1:3" x14ac:dyDescent="0.35">
      <c r="B171" s="7" t="s">
        <v>27</v>
      </c>
      <c r="C171" s="8">
        <f t="shared" ref="C171" si="120">C170+1</f>
        <v>49779</v>
      </c>
    </row>
    <row r="172" spans="1:3" x14ac:dyDescent="0.35">
      <c r="B172" s="7" t="s">
        <v>28</v>
      </c>
      <c r="C172" s="8">
        <f t="shared" ref="C172" si="121">DATE(A169,5,1)</f>
        <v>49796</v>
      </c>
    </row>
    <row r="173" spans="1:3" x14ac:dyDescent="0.35">
      <c r="B173" s="7" t="s">
        <v>42</v>
      </c>
      <c r="C173" s="8">
        <f t="shared" ref="C173" si="122">DATE(A169,5,8)</f>
        <v>49803</v>
      </c>
    </row>
    <row r="174" spans="1:3" x14ac:dyDescent="0.35">
      <c r="B174" s="7" t="s">
        <v>30</v>
      </c>
      <c r="C174" s="8">
        <f t="shared" ref="C174" si="123">C170+39</f>
        <v>49817</v>
      </c>
    </row>
    <row r="175" spans="1:3" x14ac:dyDescent="0.35">
      <c r="B175" s="7" t="s">
        <v>31</v>
      </c>
      <c r="C175" s="8">
        <f t="shared" ref="C175" si="124">C170+50</f>
        <v>49828</v>
      </c>
    </row>
    <row r="176" spans="1:3" x14ac:dyDescent="0.35">
      <c r="B176" s="7" t="s">
        <v>32</v>
      </c>
      <c r="C176" s="8">
        <f t="shared" ref="C176" si="125">DATE(A169,7,14)</f>
        <v>49870</v>
      </c>
    </row>
    <row r="177" spans="2:3" x14ac:dyDescent="0.35">
      <c r="B177" s="7" t="s">
        <v>33</v>
      </c>
      <c r="C177" s="8">
        <f t="shared" ref="C177" si="126">DATE(A169,8,15)</f>
        <v>49902</v>
      </c>
    </row>
    <row r="178" spans="2:3" x14ac:dyDescent="0.35">
      <c r="B178" s="7" t="s">
        <v>34</v>
      </c>
      <c r="C178" s="8">
        <f t="shared" ref="C178" si="127">DATE(A169,11,1)</f>
        <v>49980</v>
      </c>
    </row>
    <row r="179" spans="2:3" x14ac:dyDescent="0.35">
      <c r="B179" s="7" t="s">
        <v>35</v>
      </c>
      <c r="C179" s="8">
        <f t="shared" ref="C179" si="128">DATE(A169,11,11)</f>
        <v>49990</v>
      </c>
    </row>
    <row r="180" spans="2:3" x14ac:dyDescent="0.35">
      <c r="B180" s="7" t="s">
        <v>36</v>
      </c>
      <c r="C180" s="8">
        <f t="shared" ref="C180" si="129">DATE(A169,12,25)</f>
        <v>50034</v>
      </c>
    </row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674f5eb-1802-4e83-bea0-ded627e22426" xsi:nil="true"/>
    <Localisationinformatique xmlns="2abdeee6-ec36-4b56-a996-c374fbe1f503">
      <Url xsi:nil="true"/>
      <Description xsi:nil="true"/>
    </Localisationinformatique>
    <lcf76f155ced4ddcb4097134ff3c332f xmlns="2abdeee6-ec36-4b56-a996-c374fbe1f50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E6FC3EDD97CE14FA281EB04C338F6F9" ma:contentTypeVersion="19" ma:contentTypeDescription="Crée un document." ma:contentTypeScope="" ma:versionID="060220d6d751c0cd72c47284011069e9">
  <xsd:schema xmlns:xsd="http://www.w3.org/2001/XMLSchema" xmlns:xs="http://www.w3.org/2001/XMLSchema" xmlns:p="http://schemas.microsoft.com/office/2006/metadata/properties" xmlns:ns2="2abdeee6-ec36-4b56-a996-c374fbe1f503" xmlns:ns3="7674f5eb-1802-4e83-bea0-ded627e22426" targetNamespace="http://schemas.microsoft.com/office/2006/metadata/properties" ma:root="true" ma:fieldsID="6d3ccb4e228298a8eb84906d6feb1efe" ns2:_="" ns3:_="">
    <xsd:import namespace="2abdeee6-ec36-4b56-a996-c374fbe1f503"/>
    <xsd:import namespace="7674f5eb-1802-4e83-bea0-ded627e224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Localisationinformatiqu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bdeee6-ec36-4b56-a996-c374fbe1f5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ocalisationinformatique" ma:index="18" nillable="true" ma:displayName="Localisation informatique" ma:format="Hyperlink" ma:internalName="Localisationinformatiq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a63a5a08-bdb1-493c-bc0f-6a02678610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74f5eb-1802-4e83-bea0-ded627e2242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644dd66-1728-428e-80a8-d9a2ce545d02}" ma:internalName="TaxCatchAll" ma:showField="CatchAllData" ma:web="7674f5eb-1802-4e83-bea0-ded627e224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624C23-108E-4BC7-96B9-43B2430D5F13}">
  <ds:schemaRefs>
    <ds:schemaRef ds:uri="http://www.w3.org/XML/1998/namespace"/>
    <ds:schemaRef ds:uri="http://purl.org/dc/dcmitype/"/>
    <ds:schemaRef ds:uri="http://schemas.openxmlformats.org/package/2006/metadata/core-properties"/>
    <ds:schemaRef ds:uri="http://purl.org/dc/elements/1.1/"/>
    <ds:schemaRef ds:uri="7674f5eb-1802-4e83-bea0-ded627e22426"/>
    <ds:schemaRef ds:uri="http://schemas.microsoft.com/office/2006/documentManagement/types"/>
    <ds:schemaRef ds:uri="http://schemas.microsoft.com/office/infopath/2007/PartnerControls"/>
    <ds:schemaRef ds:uri="2abdeee6-ec36-4b56-a996-c374fbe1f503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F474404-9992-4839-810C-CD0D8F318D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D74490-20B6-4D10-90B4-424999F5E8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bdeee6-ec36-4b56-a996-c374fbe1f503"/>
    <ds:schemaRef ds:uri="7674f5eb-1802-4e83-bea0-ded627e224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Fériés</vt:lpstr>
      <vt:lpstr>Hdéb</vt:lpstr>
      <vt:lpstr>Hfin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MARZOUK Qassim</dc:creator>
  <cp:keywords/>
  <dc:description/>
  <cp:lastModifiedBy>MARZOUK Qassim</cp:lastModifiedBy>
  <cp:revision/>
  <dcterms:created xsi:type="dcterms:W3CDTF">2022-09-01T10:14:30Z</dcterms:created>
  <dcterms:modified xsi:type="dcterms:W3CDTF">2022-09-29T16:07:24Z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0x0101009E6FC3EDD97CE14FA281EB04C338F6F9</vt:lpwstr>
  </property>
  <property fmtid="{D5CDD505-2E9C-101B-9397-08002B2CF9AE}" pid="3" name="MediaServiceImageTags">
    <vt:lpwstr/>
  </property>
</Properties>
</file>