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1800" yWindow="465" windowWidth="30000" windowHeight="17985" activeTab="3"/>
  </bookViews>
  <sheets>
    <sheet name="Base" sheetId="12" r:id="rId1"/>
    <sheet name="Listes" sheetId="3" r:id="rId2"/>
    <sheet name="Leurres" sheetId="7" r:id="rId3"/>
    <sheet name="Saisie" sheetId="8" r:id="rId4"/>
    <sheet name="Feuil2" sheetId="14" r:id="rId5"/>
  </sheets>
  <functionGroups builtInGroupCount="17"/>
  <definedNames>
    <definedName name="Date">Saisie!$B$4</definedName>
    <definedName name="Heure_debut">Saisie!$C$4</definedName>
    <definedName name="Heure_fin">Saisie!$D$4</definedName>
    <definedName name="Leurre_categorie">Saisie!$I$4</definedName>
    <definedName name="Leurre_type">Saisie!$H$4</definedName>
    <definedName name="Meteo">Saisie!$E$4</definedName>
    <definedName name="Remarque">Saisie!$J$4</definedName>
    <definedName name="Riviere">Saisie!$F$4</definedName>
    <definedName name="Secteur">Saisie!$G$4</definedName>
  </definedNames>
  <calcPr calcId="14562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19" i="12" l="1"/>
  <c r="X19" i="12"/>
  <c r="Y19" i="12"/>
  <c r="Z19" i="12"/>
  <c r="AA19" i="12"/>
  <c r="AB19" i="12"/>
  <c r="AC19" i="12"/>
  <c r="AD19" i="12"/>
  <c r="AE19" i="12"/>
  <c r="AF19" i="12"/>
  <c r="AG19" i="12"/>
  <c r="AH19" i="12"/>
  <c r="AI19" i="12"/>
  <c r="D34" i="8"/>
  <c r="E34" i="8"/>
  <c r="F34" i="8"/>
  <c r="G34" i="8"/>
  <c r="H34" i="8"/>
  <c r="I34" i="8"/>
</calcChain>
</file>

<file path=xl/sharedStrings.xml><?xml version="1.0" encoding="utf-8"?>
<sst xmlns="http://schemas.openxmlformats.org/spreadsheetml/2006/main" count="415" uniqueCount="175">
  <si>
    <t>Date</t>
  </si>
  <si>
    <t>pluie</t>
  </si>
  <si>
    <t>froid</t>
  </si>
  <si>
    <t>bon</t>
  </si>
  <si>
    <t>chaud</t>
  </si>
  <si>
    <t>Champ</t>
  </si>
  <si>
    <t>St Pierre du pont romain au moulin de Go</t>
  </si>
  <si>
    <t>St Pierre du moulin d'Hardray au pont romain</t>
  </si>
  <si>
    <t>Auvers le Hamon Les roches</t>
  </si>
  <si>
    <t>Auvers le Hamon la jeune panne</t>
  </si>
  <si>
    <t>Neau en face du plan d'eau</t>
  </si>
  <si>
    <t>Montsurs amont du pont du centre ville</t>
  </si>
  <si>
    <t>Montsurs aval du pont du centre ville</t>
  </si>
  <si>
    <t>Montsurs les petits ifs amont</t>
  </si>
  <si>
    <t>Montsurs les petits ifs aval</t>
  </si>
  <si>
    <t>L'Hermitage</t>
  </si>
  <si>
    <t>Moulin de Pochard amont</t>
  </si>
  <si>
    <t>Moulin de Porchard aval</t>
  </si>
  <si>
    <t>No Kill Montgiroux</t>
  </si>
  <si>
    <t>Le port (sud de montgiroux)</t>
  </si>
  <si>
    <t>Saint jean sur Erve</t>
  </si>
  <si>
    <t>Neau</t>
  </si>
  <si>
    <t>Blandouet</t>
  </si>
  <si>
    <t>Brûlon moulin du pont</t>
  </si>
  <si>
    <t>Entre Beauomon pied de Bouef et val du Maine</t>
  </si>
  <si>
    <t>Terrain et alentours</t>
  </si>
  <si>
    <t>Eychargelat au pont de pierre</t>
  </si>
  <si>
    <t>Au dessus du pont de pierre</t>
  </si>
  <si>
    <t>parcours famillial Tarascon</t>
  </si>
  <si>
    <t>Mercus</t>
  </si>
  <si>
    <t>Erve</t>
  </si>
  <si>
    <t>Jouanne</t>
  </si>
  <si>
    <t>Mayenne</t>
  </si>
  <si>
    <t>Vaige</t>
  </si>
  <si>
    <t>Artax</t>
  </si>
  <si>
    <t>Ouette</t>
  </si>
  <si>
    <t>Taude</t>
  </si>
  <si>
    <t>gris</t>
  </si>
  <si>
    <t>La Fenderie</t>
  </si>
  <si>
    <t>St Pierre du moulin d'Hardray à la Roche Brault</t>
  </si>
  <si>
    <t>Oratoire amont</t>
  </si>
  <si>
    <t>Oratoire aval</t>
  </si>
  <si>
    <t>No kill de Saulges</t>
  </si>
  <si>
    <t>Nationale à maison</t>
  </si>
  <si>
    <t>Autoroute à Davier</t>
  </si>
  <si>
    <t>Terrain 4X4</t>
  </si>
  <si>
    <t>Entre 4X4 et forges</t>
  </si>
  <si>
    <t>Vaiges</t>
  </si>
  <si>
    <t>Olivet</t>
  </si>
  <si>
    <t>St pierre enrtre moulin de Go et moulin aux moines</t>
  </si>
  <si>
    <t>cuiller n°0</t>
  </si>
  <si>
    <t>3 pouces -</t>
  </si>
  <si>
    <t>cranck</t>
  </si>
  <si>
    <t>stick</t>
  </si>
  <si>
    <t>souple à palette</t>
  </si>
  <si>
    <t>asticot</t>
  </si>
  <si>
    <t>cuiller n°1</t>
  </si>
  <si>
    <t>entre 3 et 5 pouces</t>
  </si>
  <si>
    <t>minow</t>
  </si>
  <si>
    <t>popper</t>
  </si>
  <si>
    <t>jig</t>
  </si>
  <si>
    <t>verre de terre</t>
  </si>
  <si>
    <t>cuiller n°2</t>
  </si>
  <si>
    <t>entre 5 et 7 pouces</t>
  </si>
  <si>
    <t>jerk</t>
  </si>
  <si>
    <t>insecte</t>
  </si>
  <si>
    <t>chatter</t>
  </si>
  <si>
    <t>teigne</t>
  </si>
  <si>
    <t>cuiller n°3</t>
  </si>
  <si>
    <t>plus de 7 pouces</t>
  </si>
  <si>
    <t>whopper plopper</t>
  </si>
  <si>
    <t>spiner</t>
  </si>
  <si>
    <t>mouche</t>
  </si>
  <si>
    <t>cuiller n°4</t>
  </si>
  <si>
    <t>pimkie</t>
  </si>
  <si>
    <t>cuiller n°5</t>
  </si>
  <si>
    <t>cuiller ondulante</t>
  </si>
  <si>
    <t>AUTRE ESPECE</t>
  </si>
  <si>
    <t>REMARQUE</t>
  </si>
  <si>
    <t>Rivière</t>
  </si>
  <si>
    <t>Météo</t>
  </si>
  <si>
    <t>Secteur</t>
  </si>
  <si>
    <t>Remarque</t>
  </si>
  <si>
    <t>Autre</t>
  </si>
  <si>
    <t>Riviere</t>
  </si>
  <si>
    <t>Meteo</t>
  </si>
  <si>
    <t>etang</t>
  </si>
  <si>
    <t>Vegre</t>
  </si>
  <si>
    <t>Arriege</t>
  </si>
  <si>
    <t>Chammes entre eglise et route de Blanoudet</t>
  </si>
  <si>
    <t>Montee vers gourbit</t>
  </si>
  <si>
    <t>Sauvigne sur Sarthe aval</t>
  </si>
  <si>
    <t>La courbe Origne</t>
  </si>
  <si>
    <t>etang d'Artax</t>
  </si>
  <si>
    <t>St Cenere lavoir amont</t>
  </si>
  <si>
    <t>Argentre</t>
  </si>
  <si>
    <t>En face de l'etang de St Jean</t>
  </si>
  <si>
    <t>St Cenere lavoir aval</t>
  </si>
  <si>
    <t>Plan d'eau fede Bonchamp les Laval</t>
  </si>
  <si>
    <t>Argentre la courbe</t>
  </si>
  <si>
    <t>Mezangers le Gue de sel</t>
  </si>
  <si>
    <t>Argentre amont du plan d'eau</t>
  </si>
  <si>
    <t>Argentre en face du plan d'eau</t>
  </si>
  <si>
    <t>Argentre aval du plan d'eau</t>
  </si>
  <si>
    <t>Entre moulin de pre et oratoire</t>
  </si>
  <si>
    <t>Moulin de pre</t>
  </si>
  <si>
    <t>Moulin de Thevales</t>
  </si>
  <si>
    <t>La Malabriere (entre Entrammes et maisoncelle du Maine)</t>
  </si>
  <si>
    <t>tres chaud</t>
  </si>
  <si>
    <t>St Jean La riviere Amont</t>
  </si>
  <si>
    <t>St pierre entre moulin aux moines et la riviere</t>
  </si>
  <si>
    <t>Entrammes Carriere</t>
  </si>
  <si>
    <t>Cuiller</t>
  </si>
  <si>
    <t>Souple</t>
  </si>
  <si>
    <t>Poisson Nageur</t>
  </si>
  <si>
    <t>Surface</t>
  </si>
  <si>
    <t>Palette</t>
  </si>
  <si>
    <t>Appat Naturel</t>
  </si>
  <si>
    <t>Leurre_type</t>
  </si>
  <si>
    <t>Leurre_categorie</t>
  </si>
  <si>
    <t>Leurre type</t>
  </si>
  <si>
    <t>Leurre categorie</t>
  </si>
  <si>
    <t>Afficher tout</t>
  </si>
  <si>
    <t>Brochet</t>
  </si>
  <si>
    <t>Perche</t>
  </si>
  <si>
    <t>Sandre</t>
  </si>
  <si>
    <t>Truite</t>
  </si>
  <si>
    <t>Chevesne</t>
  </si>
  <si>
    <t>X</t>
  </si>
  <si>
    <t>Total</t>
  </si>
  <si>
    <t>Espece</t>
  </si>
  <si>
    <t>Id</t>
  </si>
  <si>
    <t>Total_espece</t>
  </si>
  <si>
    <t>Autre espece</t>
  </si>
  <si>
    <t>Conditions de pêche</t>
  </si>
  <si>
    <t>Résultats</t>
  </si>
  <si>
    <t>Totaux</t>
  </si>
  <si>
    <t>Aucune</t>
  </si>
  <si>
    <t>Heure début</t>
  </si>
  <si>
    <t>Heure fin</t>
  </si>
  <si>
    <t>Heure_debut</t>
  </si>
  <si>
    <t>Heure_fin</t>
  </si>
  <si>
    <t>id448390,333333333333333</t>
  </si>
  <si>
    <t>id448390,416666666666667</t>
  </si>
  <si>
    <t>id448400,625</t>
  </si>
  <si>
    <t>id448410,25</t>
  </si>
  <si>
    <t>id448420,25</t>
  </si>
  <si>
    <t>aucune</t>
  </si>
  <si>
    <t>id448430,5</t>
  </si>
  <si>
    <t>0 - 19 cm</t>
  </si>
  <si>
    <t>20 - 29 cm</t>
  </si>
  <si>
    <t>30 - 39 cm</t>
  </si>
  <si>
    <t>40 - 49 cm</t>
  </si>
  <si>
    <t>50 - 59 cm</t>
  </si>
  <si>
    <t>60 - 69 cm</t>
  </si>
  <si>
    <t>70 - 79 cm</t>
  </si>
  <si>
    <t>80 - 89 cm</t>
  </si>
  <si>
    <t>90 - 99 cm</t>
  </si>
  <si>
    <t>100 - 109 cm</t>
  </si>
  <si>
    <t>110 - 119 cm</t>
  </si>
  <si>
    <t>120 - 129 cm</t>
  </si>
  <si>
    <t>130 - 139 cm</t>
  </si>
  <si>
    <t>140 - 149 cm</t>
  </si>
  <si>
    <t>150 - 159 cm</t>
  </si>
  <si>
    <t>160 - 169 cm</t>
  </si>
  <si>
    <t>170 - 179 cm</t>
  </si>
  <si>
    <t>180 - 189 cm</t>
  </si>
  <si>
    <t>190 - 199 cm</t>
  </si>
  <si>
    <t>200 - 209 cm</t>
  </si>
  <si>
    <t>210 - 219 cm</t>
  </si>
  <si>
    <t>220 - 229 cm</t>
  </si>
  <si>
    <t>230 - 239 cm</t>
  </si>
  <si>
    <t>240 - 249 cm</t>
  </si>
  <si>
    <t>Pour intervenir sur le tableau ci-dessous. Dans le module "Module_Events" lancer la macro "sub StopEvenements". Faire le modifications. Pour finir dans le même module lancer la macro "Sub RestaureEvenements"</t>
  </si>
  <si>
    <t>id448440,59375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</si>
</sst>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4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i/>
      <sz val="14"/>
      <color rgb="FF000000"/>
      <name val="Calibri"/>
      <family val="2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8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theme="4" tint="0.39997558519241921"/>
      </top>
      <bottom style="thin">
        <color indexed="64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theme="4" tint="0.39997558519241921"/>
      </right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2" xfId="0" applyBorder="1"/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0" xfId="0" applyFill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0" borderId="3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7" xfId="0" applyFont="1" applyFill="1" applyBorder="1" applyAlignment="1">
      <alignment horizontal="center"/>
    </xf>
    <xf numFmtId="0" fontId="0" fillId="0" borderId="0" xfId="0" applyAlignment="1">
      <alignment horizontal="centerContinuous"/>
    </xf>
    <xf numFmtId="0" fontId="3" fillId="0" borderId="0" xfId="0" applyFont="1" applyAlignment="1">
      <alignment horizontal="centerContinuous" vertical="center"/>
    </xf>
    <xf numFmtId="0" fontId="0" fillId="0" borderId="0" xfId="0" applyAlignment="1">
      <alignment horizontal="left"/>
    </xf>
    <xf numFmtId="164" fontId="1" fillId="0" borderId="3" xfId="0" applyNumberFormat="1" applyFont="1" applyFill="1" applyBorder="1" applyAlignment="1">
      <alignment horizontal="center"/>
    </xf>
    <xf numFmtId="164" fontId="0" fillId="0" borderId="0" xfId="0" applyNumberFormat="1"/>
    <xf numFmtId="0" fontId="0" fillId="0" borderId="0" xfId="0" applyBorder="1"/>
    <xf numFmtId="0" fontId="0" fillId="3" borderId="5" xfId="0" applyFill="1" applyBorder="1" applyAlignment="1">
      <alignment horizontal="center"/>
    </xf>
    <xf numFmtId="14" fontId="0" fillId="0" borderId="8" xfId="0" applyNumberFormat="1" applyBorder="1" applyAlignment="1">
      <alignment horizontal="center"/>
    </xf>
    <xf numFmtId="20" fontId="0" fillId="0" borderId="8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8" xfId="0" applyBorder="1" applyAlignment="1">
      <alignment horizontal="center" vertical="center"/>
    </xf>
    <xf numFmtId="0" fontId="0" fillId="0" borderId="8" xfId="0" applyBorder="1" applyAlignment="1">
      <alignment horizontal="left"/>
    </xf>
    <xf numFmtId="14" fontId="0" fillId="0" borderId="0" xfId="0" applyNumberFormat="1" applyFill="1" applyAlignment="1">
      <alignment horizontal="center"/>
    </xf>
  </cellXfs>
  <cellStyles count="1">
    <cellStyle name="Normal" xfId="0" builtinId="0"/>
  </cellStyles>
  <dxfs count="72"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19" formatCode="dd/mm/yyyy"/>
    </dxf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numFmt numFmtId="19" formatCode="dd/mm/yyyy"/>
    </dxf>
    <dxf>
      <numFmt numFmtId="19" formatCode="dd/mm/yyyy"/>
    </dxf>
    <dxf>
      <numFmt numFmtId="19" formatCode="dd/mm/yyyy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/>
        <top/>
        <bottom/>
        <vertical/>
        <horizontal/>
      </border>
    </dxf>
    <dxf>
      <border diagonalUp="0" diagonalDown="0">
        <left style="thin">
          <color indexed="64"/>
        </left>
        <right/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outline="0">
        <right style="thin">
          <color indexed="64"/>
        </right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523875</xdr:colOff>
          <xdr:row>0</xdr:row>
          <xdr:rowOff>333375</xdr:rowOff>
        </xdr:from>
        <xdr:to>
          <xdr:col>2</xdr:col>
          <xdr:colOff>1076325</xdr:colOff>
          <xdr:row>1</xdr:row>
          <xdr:rowOff>114300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828675</xdr:colOff>
          <xdr:row>6</xdr:row>
          <xdr:rowOff>38100</xdr:rowOff>
        </xdr:from>
        <xdr:to>
          <xdr:col>2</xdr:col>
          <xdr:colOff>428625</xdr:colOff>
          <xdr:row>7</xdr:row>
          <xdr:rowOff>123825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pêche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7" name="tb_Base" displayName="tb_Base" ref="A2:AJ19" totalsRowCount="1" headerRowDxfId="40">
  <autoFilter ref="A2:AJ18"/>
  <sortState ref="A3:AK18">
    <sortCondition ref="B2:B19"/>
  </sortState>
  <tableColumns count="36">
    <tableColumn id="15" name="Id" dataDxfId="38" totalsRowDxfId="39"/>
    <tableColumn id="1" name="Date" totalsRowLabel="Totaux" dataDxfId="37"/>
    <tableColumn id="2" name="Riviere" dataDxfId="36"/>
    <tableColumn id="18" name="Secteur" dataDxfId="35"/>
    <tableColumn id="25" name="Heure_debut" dataDxfId="33" totalsRowDxfId="34"/>
    <tableColumn id="21" name="Heure_fin" dataDxfId="31" totalsRowDxfId="32"/>
    <tableColumn id="16" name="Meteo" dataDxfId="30"/>
    <tableColumn id="17" name="Leurre_type" dataDxfId="29"/>
    <tableColumn id="22" name="Leurre_categorie" dataDxfId="28"/>
    <tableColumn id="3" name="Espece"/>
    <tableColumn id="20" name="0 - 19 cm"/>
    <tableColumn id="26" name="20 - 29 cm"/>
    <tableColumn id="27" name="30 - 39 cm"/>
    <tableColumn id="28" name="40 - 49 cm"/>
    <tableColumn id="29" name="50 - 59 cm"/>
    <tableColumn id="30" name="60 - 69 cm"/>
    <tableColumn id="31" name="70 - 79 cm"/>
    <tableColumn id="32" name="80 - 89 cm"/>
    <tableColumn id="33" name="90 - 99 cm"/>
    <tableColumn id="34" name="100 - 109 cm"/>
    <tableColumn id="35" name="110 - 119 cm"/>
    <tableColumn id="36" name="120 - 129 cm"/>
    <tableColumn id="4" name="130 - 139 cm" totalsRowFunction="sum" dataDxfId="26" totalsRowDxfId="27"/>
    <tableColumn id="5" name="140 - 149 cm" totalsRowFunction="sum" dataDxfId="24" totalsRowDxfId="25"/>
    <tableColumn id="6" name="150 - 159 cm" totalsRowFunction="sum" dataDxfId="22" totalsRowDxfId="23"/>
    <tableColumn id="7" name="160 - 169 cm" totalsRowFunction="sum" dataDxfId="20" totalsRowDxfId="21"/>
    <tableColumn id="8" name="170 - 179 cm" totalsRowFunction="sum" dataDxfId="18" totalsRowDxfId="19"/>
    <tableColumn id="9" name="180 - 189 cm" totalsRowFunction="sum" dataDxfId="16" totalsRowDxfId="17"/>
    <tableColumn id="10" name="190 - 199 cm" totalsRowFunction="sum" dataDxfId="14" totalsRowDxfId="15"/>
    <tableColumn id="11" name="200 - 209 cm" totalsRowFunction="sum" dataDxfId="12" totalsRowDxfId="13"/>
    <tableColumn id="12" name="210 - 219 cm" totalsRowFunction="sum" dataDxfId="10" totalsRowDxfId="11"/>
    <tableColumn id="13" name="220 - 229 cm" totalsRowFunction="sum" dataDxfId="8" totalsRowDxfId="9"/>
    <tableColumn id="14" name="230 - 239 cm" totalsRowFunction="sum" dataDxfId="6" totalsRowDxfId="7"/>
    <tableColumn id="19" name="240 - 249 cm" totalsRowFunction="sum" dataDxfId="4" totalsRowDxfId="5"/>
    <tableColumn id="23" name="Total_espece" totalsRowFunction="sum" dataDxfId="2" totalsRowDxfId="3"/>
    <tableColumn id="24" name="Remarque" dataDxfId="0" totalsRowDxfId="1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id="1" name="tb_listes" displayName="tb_listes" ref="A1:O23" totalsRowShown="0" headerRowDxfId="71" headerRowBorderDxfId="70" tableBorderDxfId="69">
  <autoFilter ref="A1:O23"/>
  <tableColumns count="15">
    <tableColumn id="2" name="Meteo"/>
    <tableColumn id="3" name="Riviere" dataDxfId="68"/>
    <tableColumn id="4" name="Erve" dataDxfId="67"/>
    <tableColumn id="5" name="Jouanne" dataDxfId="66"/>
    <tableColumn id="6" name="Mayenne" dataDxfId="65"/>
    <tableColumn id="7" name="etang" dataDxfId="64"/>
    <tableColumn id="8" name="Vegre" dataDxfId="63"/>
    <tableColumn id="9" name="Vaige" dataDxfId="62"/>
    <tableColumn id="10" name="Artax" dataDxfId="61"/>
    <tableColumn id="11" name="Arriege" dataDxfId="60"/>
    <tableColumn id="12" name="Ouette" dataDxfId="59"/>
    <tableColumn id="13" name="Taude" dataDxfId="58"/>
    <tableColumn id="63" name="Autre" dataDxfId="57"/>
    <tableColumn id="61" name="AUTRE ESPECE" dataDxfId="56"/>
    <tableColumn id="62" name="REMARQUE" dataDxfId="55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tb_leurres" displayName="tb_leurres" ref="A1:G8" totalsRowShown="0">
  <autoFilter ref="A1:G8"/>
  <tableColumns count="7">
    <tableColumn id="1" name="Leurre_type"/>
    <tableColumn id="2" name="Cuiller"/>
    <tableColumn id="3" name="Souple"/>
    <tableColumn id="4" name="Poisson Nageur"/>
    <tableColumn id="5" name="Surface"/>
    <tableColumn id="6" name="Palette"/>
    <tableColumn id="7" name="Appat Naturel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id="5" name="tb_Peche" displayName="tb_Peche" ref="C9:I34" totalsRowCount="1" headerRowDxfId="54" dataDxfId="53">
  <tableColumns count="7">
    <tableColumn id="1" name="Afficher tout" totalsRowLabel="Total"/>
    <tableColumn id="2" name="Brochet" totalsRowFunction="sum" dataDxfId="52" totalsRowDxfId="46"/>
    <tableColumn id="3" name="Perche" totalsRowFunction="sum" dataDxfId="51" totalsRowDxfId="45"/>
    <tableColumn id="4" name="Sandre" totalsRowFunction="sum" dataDxfId="50" totalsRowDxfId="44"/>
    <tableColumn id="5" name="Truite" totalsRowFunction="sum" dataDxfId="49" totalsRowDxfId="43"/>
    <tableColumn id="9" name="Chevesne" totalsRowFunction="sum" dataDxfId="48" totalsRowDxfId="42"/>
    <tableColumn id="6" name="Autre espece" totalsRowFunction="sum" dataDxfId="47" totalsRowDxfId="41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J19"/>
  <sheetViews>
    <sheetView showGridLines="0" topLeftCell="W1" workbookViewId="0">
      <selection activeCell="AJ2" sqref="AJ2"/>
    </sheetView>
  </sheetViews>
  <sheetFormatPr baseColWidth="10" defaultColWidth="11" defaultRowHeight="15.75" x14ac:dyDescent="0.25"/>
  <cols>
    <col min="1" max="1" width="8.625" customWidth="1"/>
    <col min="2" max="2" width="11.75" customWidth="1"/>
    <col min="3" max="3" width="8.75" bestFit="1" customWidth="1"/>
    <col min="4" max="4" width="24.875" bestFit="1" customWidth="1"/>
    <col min="5" max="5" width="16.125" bestFit="1" customWidth="1"/>
    <col min="6" max="6" width="13.25" style="18" bestFit="1" customWidth="1"/>
    <col min="7" max="7" width="10.5" bestFit="1" customWidth="1"/>
    <col min="8" max="8" width="15.25" bestFit="1" customWidth="1"/>
    <col min="9" max="9" width="19.375" bestFit="1" customWidth="1"/>
    <col min="10" max="10" width="11.5" bestFit="1" customWidth="1"/>
    <col min="11" max="13" width="11" style="2" bestFit="1" customWidth="1"/>
    <col min="14" max="21" width="16.5" style="2" bestFit="1" customWidth="1"/>
    <col min="22" max="22" width="14.875" style="2" bestFit="1" customWidth="1"/>
    <col min="23" max="23" width="16" style="2" bestFit="1" customWidth="1"/>
    <col min="24" max="25" width="17.375" bestFit="1" customWidth="1"/>
  </cols>
  <sheetData>
    <row r="1" spans="1:36" x14ac:dyDescent="0.25">
      <c r="K1"/>
      <c r="L1"/>
      <c r="M1"/>
      <c r="N1"/>
      <c r="O1"/>
      <c r="P1"/>
      <c r="Q1"/>
      <c r="R1"/>
      <c r="S1"/>
      <c r="T1"/>
      <c r="U1"/>
      <c r="V1"/>
      <c r="W1"/>
    </row>
    <row r="2" spans="1:36" x14ac:dyDescent="0.25">
      <c r="A2" s="8" t="s">
        <v>131</v>
      </c>
      <c r="B2" s="26" t="s">
        <v>0</v>
      </c>
      <c r="C2" s="26" t="s">
        <v>84</v>
      </c>
      <c r="D2" s="11" t="s">
        <v>81</v>
      </c>
      <c r="E2" s="11" t="s">
        <v>140</v>
      </c>
      <c r="F2" s="17" t="s">
        <v>141</v>
      </c>
      <c r="G2" s="26" t="s">
        <v>85</v>
      </c>
      <c r="H2" s="11" t="s">
        <v>118</v>
      </c>
      <c r="I2" s="11" t="s">
        <v>119</v>
      </c>
      <c r="J2" s="8" t="s">
        <v>130</v>
      </c>
      <c r="K2" t="s">
        <v>149</v>
      </c>
      <c r="L2" t="s">
        <v>150</v>
      </c>
      <c r="M2" t="s">
        <v>151</v>
      </c>
      <c r="N2" t="s">
        <v>152</v>
      </c>
      <c r="O2" t="s">
        <v>153</v>
      </c>
      <c r="P2" t="s">
        <v>154</v>
      </c>
      <c r="Q2" t="s">
        <v>155</v>
      </c>
      <c r="R2" t="s">
        <v>156</v>
      </c>
      <c r="S2" t="s">
        <v>157</v>
      </c>
      <c r="T2" t="s">
        <v>158</v>
      </c>
      <c r="U2" t="s">
        <v>159</v>
      </c>
      <c r="V2" t="s">
        <v>160</v>
      </c>
      <c r="W2" t="s">
        <v>161</v>
      </c>
      <c r="X2" t="s">
        <v>162</v>
      </c>
      <c r="Y2" t="s">
        <v>163</v>
      </c>
      <c r="Z2" t="s">
        <v>164</v>
      </c>
      <c r="AA2" t="s">
        <v>165</v>
      </c>
      <c r="AB2" t="s">
        <v>166</v>
      </c>
      <c r="AC2" t="s">
        <v>167</v>
      </c>
      <c r="AD2" t="s">
        <v>168</v>
      </c>
      <c r="AE2" t="s">
        <v>169</v>
      </c>
      <c r="AF2" t="s">
        <v>170</v>
      </c>
      <c r="AG2" t="s">
        <v>171</v>
      </c>
      <c r="AH2" t="s">
        <v>172</v>
      </c>
      <c r="AI2" s="12" t="s">
        <v>132</v>
      </c>
      <c r="AJ2" s="13" t="s">
        <v>82</v>
      </c>
    </row>
    <row r="3" spans="1:36" x14ac:dyDescent="0.25">
      <c r="A3" s="16" t="s">
        <v>142</v>
      </c>
      <c r="B3" s="9">
        <v>44839</v>
      </c>
      <c r="C3" s="9" t="s">
        <v>31</v>
      </c>
      <c r="D3" s="9" t="s">
        <v>13</v>
      </c>
      <c r="E3" s="18">
        <v>0.33333333333333331</v>
      </c>
      <c r="F3" s="18">
        <v>0.41666666666666669</v>
      </c>
      <c r="G3" s="9" t="s">
        <v>3</v>
      </c>
      <c r="H3" s="9" t="s">
        <v>117</v>
      </c>
      <c r="I3" s="9" t="s">
        <v>61</v>
      </c>
      <c r="J3" t="s">
        <v>124</v>
      </c>
      <c r="K3"/>
      <c r="L3"/>
      <c r="M3"/>
      <c r="N3"/>
      <c r="O3"/>
      <c r="P3"/>
      <c r="Q3"/>
      <c r="R3"/>
      <c r="S3"/>
      <c r="T3"/>
      <c r="U3"/>
      <c r="V3"/>
      <c r="X3" s="2">
        <v>2</v>
      </c>
      <c r="Y3" s="2"/>
      <c r="Z3" s="2"/>
      <c r="AA3" s="2"/>
      <c r="AB3" s="2"/>
      <c r="AC3" s="2"/>
      <c r="AD3" s="2">
        <v>3</v>
      </c>
      <c r="AE3" s="2"/>
      <c r="AF3" s="2"/>
      <c r="AG3" s="2"/>
      <c r="AH3" s="2"/>
      <c r="AI3" s="2">
        <v>5</v>
      </c>
      <c r="AJ3" s="16" t="s">
        <v>137</v>
      </c>
    </row>
    <row r="4" spans="1:36" x14ac:dyDescent="0.25">
      <c r="A4" s="16" t="s">
        <v>142</v>
      </c>
      <c r="B4" s="9">
        <v>44839</v>
      </c>
      <c r="C4" s="9" t="s">
        <v>31</v>
      </c>
      <c r="D4" s="9" t="s">
        <v>13</v>
      </c>
      <c r="E4" s="18">
        <v>0.33333333333333331</v>
      </c>
      <c r="F4" s="18">
        <v>0.41666666666666669</v>
      </c>
      <c r="G4" s="9" t="s">
        <v>3</v>
      </c>
      <c r="H4" s="9" t="s">
        <v>117</v>
      </c>
      <c r="I4" s="9" t="s">
        <v>61</v>
      </c>
      <c r="J4" t="s">
        <v>126</v>
      </c>
      <c r="K4"/>
      <c r="L4"/>
      <c r="M4"/>
      <c r="N4"/>
      <c r="O4"/>
      <c r="P4"/>
      <c r="Q4"/>
      <c r="R4"/>
      <c r="S4"/>
      <c r="T4"/>
      <c r="U4"/>
      <c r="V4"/>
      <c r="X4" s="2"/>
      <c r="Y4" s="2"/>
      <c r="Z4" s="2"/>
      <c r="AA4" s="2"/>
      <c r="AB4" s="2"/>
      <c r="AC4" s="2">
        <v>5</v>
      </c>
      <c r="AD4" s="2"/>
      <c r="AE4" s="2">
        <v>1</v>
      </c>
      <c r="AF4" s="2"/>
      <c r="AG4" s="2"/>
      <c r="AH4" s="2"/>
      <c r="AI4" s="2">
        <v>6</v>
      </c>
      <c r="AJ4" s="16" t="s">
        <v>137</v>
      </c>
    </row>
    <row r="5" spans="1:36" x14ac:dyDescent="0.25">
      <c r="A5" s="16" t="s">
        <v>143</v>
      </c>
      <c r="B5" s="9">
        <v>44839</v>
      </c>
      <c r="C5" s="9" t="s">
        <v>31</v>
      </c>
      <c r="D5" s="9" t="s">
        <v>97</v>
      </c>
      <c r="E5" s="18">
        <v>0.41666666666666669</v>
      </c>
      <c r="F5" s="18">
        <v>0.5</v>
      </c>
      <c r="G5" s="9" t="s">
        <v>3</v>
      </c>
      <c r="H5" s="9" t="s">
        <v>117</v>
      </c>
      <c r="I5" s="9" t="s">
        <v>61</v>
      </c>
      <c r="J5" t="s">
        <v>124</v>
      </c>
      <c r="K5"/>
      <c r="L5"/>
      <c r="M5"/>
      <c r="N5"/>
      <c r="O5"/>
      <c r="P5"/>
      <c r="Q5"/>
      <c r="R5"/>
      <c r="S5"/>
      <c r="T5"/>
      <c r="U5"/>
      <c r="V5"/>
      <c r="X5" s="2">
        <v>2</v>
      </c>
      <c r="Y5" s="2"/>
      <c r="Z5" s="2"/>
      <c r="AA5" s="2"/>
      <c r="AB5" s="2"/>
      <c r="AC5" s="2"/>
      <c r="AD5" s="2">
        <v>3</v>
      </c>
      <c r="AE5" s="2"/>
      <c r="AF5" s="2"/>
      <c r="AG5" s="2"/>
      <c r="AH5" s="2"/>
      <c r="AI5" s="2">
        <v>5</v>
      </c>
      <c r="AJ5" s="16" t="s">
        <v>137</v>
      </c>
    </row>
    <row r="6" spans="1:36" x14ac:dyDescent="0.25">
      <c r="A6" s="16" t="s">
        <v>143</v>
      </c>
      <c r="B6" s="9">
        <v>44839</v>
      </c>
      <c r="C6" s="9" t="s">
        <v>31</v>
      </c>
      <c r="D6" s="9" t="s">
        <v>97</v>
      </c>
      <c r="E6" s="18">
        <v>0.41666666666666669</v>
      </c>
      <c r="F6" s="18">
        <v>0.5</v>
      </c>
      <c r="G6" s="9" t="s">
        <v>3</v>
      </c>
      <c r="H6" s="9" t="s">
        <v>117</v>
      </c>
      <c r="I6" s="9" t="s">
        <v>61</v>
      </c>
      <c r="J6" t="s">
        <v>126</v>
      </c>
      <c r="K6"/>
      <c r="L6"/>
      <c r="M6"/>
      <c r="N6"/>
      <c r="O6"/>
      <c r="P6"/>
      <c r="Q6"/>
      <c r="R6"/>
      <c r="S6"/>
      <c r="T6"/>
      <c r="U6"/>
      <c r="V6"/>
      <c r="X6" s="2"/>
      <c r="Y6" s="2"/>
      <c r="Z6" s="2"/>
      <c r="AA6" s="2"/>
      <c r="AB6" s="2"/>
      <c r="AC6" s="2">
        <v>5</v>
      </c>
      <c r="AD6" s="2"/>
      <c r="AE6" s="2">
        <v>1</v>
      </c>
      <c r="AF6" s="2"/>
      <c r="AG6" s="2"/>
      <c r="AH6" s="2"/>
      <c r="AI6" s="2">
        <v>6</v>
      </c>
      <c r="AJ6" s="16" t="s">
        <v>137</v>
      </c>
    </row>
    <row r="7" spans="1:36" x14ac:dyDescent="0.25">
      <c r="A7" s="16" t="s">
        <v>144</v>
      </c>
      <c r="B7" s="9">
        <v>44840</v>
      </c>
      <c r="C7" s="9" t="s">
        <v>35</v>
      </c>
      <c r="D7" s="9" t="s">
        <v>83</v>
      </c>
      <c r="E7" s="18">
        <v>0.625</v>
      </c>
      <c r="F7" s="18">
        <v>0.75</v>
      </c>
      <c r="G7" s="9" t="s">
        <v>1</v>
      </c>
      <c r="H7" s="9" t="s">
        <v>116</v>
      </c>
      <c r="I7" s="9" t="s">
        <v>54</v>
      </c>
      <c r="J7" t="s">
        <v>124</v>
      </c>
      <c r="K7"/>
      <c r="L7"/>
      <c r="M7"/>
      <c r="N7"/>
      <c r="O7"/>
      <c r="P7"/>
      <c r="Q7"/>
      <c r="R7"/>
      <c r="S7"/>
      <c r="T7"/>
      <c r="U7"/>
      <c r="V7"/>
      <c r="X7" s="2"/>
      <c r="Y7" s="2"/>
      <c r="Z7" s="2"/>
      <c r="AA7" s="2"/>
      <c r="AB7" s="2"/>
      <c r="AC7" s="2"/>
      <c r="AD7" s="2"/>
      <c r="AE7" s="2">
        <v>5</v>
      </c>
      <c r="AF7" s="2"/>
      <c r="AG7" s="2"/>
      <c r="AH7" s="2"/>
      <c r="AI7" s="2">
        <v>5</v>
      </c>
      <c r="AJ7" s="16"/>
    </row>
    <row r="8" spans="1:36" x14ac:dyDescent="0.25">
      <c r="A8" s="16" t="s">
        <v>144</v>
      </c>
      <c r="B8" s="9">
        <v>44840</v>
      </c>
      <c r="C8" s="9" t="s">
        <v>35</v>
      </c>
      <c r="D8" s="9" t="s">
        <v>83</v>
      </c>
      <c r="E8" s="18">
        <v>0.625</v>
      </c>
      <c r="F8" s="18">
        <v>0.75</v>
      </c>
      <c r="G8" s="9" t="s">
        <v>1</v>
      </c>
      <c r="H8" s="9" t="s">
        <v>116</v>
      </c>
      <c r="I8" s="9" t="s">
        <v>54</v>
      </c>
      <c r="J8" t="s">
        <v>126</v>
      </c>
      <c r="K8"/>
      <c r="L8"/>
      <c r="M8"/>
      <c r="N8"/>
      <c r="O8"/>
      <c r="P8"/>
      <c r="Q8"/>
      <c r="R8"/>
      <c r="S8"/>
      <c r="T8"/>
      <c r="U8"/>
      <c r="V8"/>
      <c r="X8" s="2"/>
      <c r="Y8" s="2"/>
      <c r="Z8" s="2"/>
      <c r="AA8" s="2"/>
      <c r="AB8" s="2"/>
      <c r="AC8" s="2"/>
      <c r="AD8" s="2"/>
      <c r="AE8" s="2"/>
      <c r="AF8" s="2">
        <v>3</v>
      </c>
      <c r="AG8" s="2"/>
      <c r="AH8" s="2"/>
      <c r="AI8" s="2">
        <v>3</v>
      </c>
      <c r="AJ8" s="16"/>
    </row>
    <row r="9" spans="1:36" x14ac:dyDescent="0.25">
      <c r="A9" s="16" t="s">
        <v>144</v>
      </c>
      <c r="B9" s="9">
        <v>44840</v>
      </c>
      <c r="C9" s="9" t="s">
        <v>35</v>
      </c>
      <c r="D9" s="9" t="s">
        <v>83</v>
      </c>
      <c r="E9" s="18">
        <v>0.625</v>
      </c>
      <c r="F9" s="18">
        <v>0.75</v>
      </c>
      <c r="G9" s="9" t="s">
        <v>1</v>
      </c>
      <c r="H9" s="9" t="s">
        <v>116</v>
      </c>
      <c r="I9" s="9" t="s">
        <v>54</v>
      </c>
      <c r="J9" t="s">
        <v>133</v>
      </c>
      <c r="K9"/>
      <c r="L9"/>
      <c r="M9"/>
      <c r="N9"/>
      <c r="O9"/>
      <c r="P9"/>
      <c r="Q9"/>
      <c r="R9"/>
      <c r="S9"/>
      <c r="T9"/>
      <c r="U9"/>
      <c r="V9"/>
      <c r="X9" s="2"/>
      <c r="Y9" s="2"/>
      <c r="Z9" s="2">
        <v>2</v>
      </c>
      <c r="AA9" s="2"/>
      <c r="AB9" s="2"/>
      <c r="AC9" s="2"/>
      <c r="AD9" s="2"/>
      <c r="AE9" s="2"/>
      <c r="AF9" s="2"/>
      <c r="AG9" s="2"/>
      <c r="AH9" s="2"/>
      <c r="AI9" s="2">
        <v>2</v>
      </c>
      <c r="AJ9" s="16"/>
    </row>
    <row r="10" spans="1:36" x14ac:dyDescent="0.25">
      <c r="A10" s="16" t="s">
        <v>145</v>
      </c>
      <c r="B10" s="9">
        <v>44841</v>
      </c>
      <c r="C10" s="9" t="s">
        <v>36</v>
      </c>
      <c r="D10" s="9" t="s">
        <v>91</v>
      </c>
      <c r="E10" s="18">
        <v>0.25</v>
      </c>
      <c r="F10" s="18">
        <v>0.75</v>
      </c>
      <c r="G10" s="9" t="s">
        <v>4</v>
      </c>
      <c r="H10" s="9" t="s">
        <v>117</v>
      </c>
      <c r="I10" s="9" t="s">
        <v>61</v>
      </c>
      <c r="J10" t="s">
        <v>126</v>
      </c>
      <c r="K10"/>
      <c r="L10"/>
      <c r="M10"/>
      <c r="N10"/>
      <c r="O10"/>
      <c r="P10"/>
      <c r="Q10"/>
      <c r="R10"/>
      <c r="S10"/>
      <c r="T10"/>
      <c r="U10"/>
      <c r="V10"/>
      <c r="X10" s="2"/>
      <c r="Y10" s="2"/>
      <c r="Z10" s="2"/>
      <c r="AA10" s="2"/>
      <c r="AB10" s="2"/>
      <c r="AC10" s="2"/>
      <c r="AD10" s="2">
        <v>5</v>
      </c>
      <c r="AE10" s="2"/>
      <c r="AF10" s="2"/>
      <c r="AG10" s="2"/>
      <c r="AH10" s="2"/>
      <c r="AI10" s="2">
        <v>5</v>
      </c>
      <c r="AJ10" s="16"/>
    </row>
    <row r="11" spans="1:36" x14ac:dyDescent="0.25">
      <c r="A11" s="16" t="s">
        <v>146</v>
      </c>
      <c r="B11" s="9">
        <v>44842</v>
      </c>
      <c r="C11" s="9" t="s">
        <v>30</v>
      </c>
      <c r="D11" s="9"/>
      <c r="E11" s="18">
        <v>0.25</v>
      </c>
      <c r="F11" s="18">
        <v>0.75</v>
      </c>
      <c r="G11" s="9" t="s">
        <v>108</v>
      </c>
      <c r="H11" s="9" t="s">
        <v>113</v>
      </c>
      <c r="I11" s="9"/>
      <c r="K11"/>
      <c r="L11"/>
      <c r="M11"/>
      <c r="N11"/>
      <c r="O11"/>
      <c r="P11"/>
      <c r="Q11"/>
      <c r="R11"/>
      <c r="S11"/>
      <c r="T11"/>
      <c r="U11"/>
      <c r="V11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16"/>
    </row>
    <row r="12" spans="1:36" x14ac:dyDescent="0.25">
      <c r="A12" s="16" t="s">
        <v>148</v>
      </c>
      <c r="B12" s="9">
        <v>44843</v>
      </c>
      <c r="C12" s="9" t="s">
        <v>33</v>
      </c>
      <c r="D12" s="9" t="s">
        <v>18</v>
      </c>
      <c r="E12" s="18">
        <v>0.5</v>
      </c>
      <c r="F12" s="18">
        <v>0.75</v>
      </c>
      <c r="G12" s="9" t="s">
        <v>2</v>
      </c>
      <c r="H12" s="9" t="s">
        <v>114</v>
      </c>
      <c r="I12" s="9" t="s">
        <v>58</v>
      </c>
      <c r="J12" t="s">
        <v>123</v>
      </c>
      <c r="N12" s="2">
        <v>1</v>
      </c>
      <c r="O12" s="2">
        <v>1</v>
      </c>
      <c r="P12" s="2">
        <v>1</v>
      </c>
      <c r="Q12" s="2">
        <v>1</v>
      </c>
      <c r="R12" s="2">
        <v>1</v>
      </c>
      <c r="S12" s="2">
        <v>1</v>
      </c>
      <c r="T12" s="2">
        <v>1</v>
      </c>
      <c r="U12" s="2">
        <v>1</v>
      </c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>
        <v>8</v>
      </c>
      <c r="AJ12" s="16" t="s">
        <v>147</v>
      </c>
    </row>
    <row r="13" spans="1:36" x14ac:dyDescent="0.25">
      <c r="A13" s="16" t="s">
        <v>148</v>
      </c>
      <c r="B13" s="9">
        <v>44843</v>
      </c>
      <c r="C13" s="9" t="s">
        <v>33</v>
      </c>
      <c r="D13" s="9" t="s">
        <v>18</v>
      </c>
      <c r="E13" s="18">
        <v>0.5</v>
      </c>
      <c r="F13" s="18">
        <v>0.75</v>
      </c>
      <c r="G13" s="9" t="s">
        <v>2</v>
      </c>
      <c r="H13" s="9" t="s">
        <v>114</v>
      </c>
      <c r="I13" s="9" t="s">
        <v>58</v>
      </c>
      <c r="J13" t="s">
        <v>124</v>
      </c>
      <c r="K13" s="2">
        <v>2</v>
      </c>
      <c r="L13" s="2">
        <v>2</v>
      </c>
      <c r="M13" s="2">
        <v>2</v>
      </c>
      <c r="N13" s="2">
        <v>2</v>
      </c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>
        <v>8</v>
      </c>
      <c r="AJ13" s="16" t="s">
        <v>147</v>
      </c>
    </row>
    <row r="14" spans="1:36" x14ac:dyDescent="0.25">
      <c r="A14" s="16" t="s">
        <v>148</v>
      </c>
      <c r="B14" s="9">
        <v>44843</v>
      </c>
      <c r="C14" s="9" t="s">
        <v>33</v>
      </c>
      <c r="D14" s="9" t="s">
        <v>18</v>
      </c>
      <c r="E14" s="18">
        <v>0.5</v>
      </c>
      <c r="F14" s="18">
        <v>0.75</v>
      </c>
      <c r="G14" s="9" t="s">
        <v>2</v>
      </c>
      <c r="H14" s="9" t="s">
        <v>114</v>
      </c>
      <c r="I14" s="9" t="s">
        <v>58</v>
      </c>
      <c r="J14" t="s">
        <v>125</v>
      </c>
      <c r="K14" s="2">
        <v>3</v>
      </c>
      <c r="L14" s="2">
        <v>3</v>
      </c>
      <c r="M14" s="2">
        <v>3</v>
      </c>
      <c r="N14" s="2">
        <v>3</v>
      </c>
      <c r="O14" s="2">
        <v>3</v>
      </c>
      <c r="P14" s="2">
        <v>3</v>
      </c>
      <c r="Q14" s="2">
        <v>3</v>
      </c>
      <c r="R14" s="2">
        <v>3</v>
      </c>
      <c r="S14" s="2">
        <v>3</v>
      </c>
      <c r="T14" s="2">
        <v>3</v>
      </c>
      <c r="U14" s="2">
        <v>3</v>
      </c>
      <c r="V14" s="2">
        <v>3</v>
      </c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>
        <v>36</v>
      </c>
      <c r="AJ14" s="16" t="s">
        <v>147</v>
      </c>
    </row>
    <row r="15" spans="1:36" x14ac:dyDescent="0.25">
      <c r="A15" s="16" t="s">
        <v>148</v>
      </c>
      <c r="B15" s="9">
        <v>44843</v>
      </c>
      <c r="C15" s="9" t="s">
        <v>33</v>
      </c>
      <c r="D15" s="9" t="s">
        <v>18</v>
      </c>
      <c r="E15" s="18">
        <v>0.5</v>
      </c>
      <c r="F15" s="18">
        <v>0.75</v>
      </c>
      <c r="G15" s="9" t="s">
        <v>2</v>
      </c>
      <c r="H15" s="9" t="s">
        <v>114</v>
      </c>
      <c r="I15" s="9" t="s">
        <v>58</v>
      </c>
      <c r="J15" t="s">
        <v>126</v>
      </c>
      <c r="K15" s="2">
        <v>4</v>
      </c>
      <c r="L15" s="2">
        <v>4</v>
      </c>
      <c r="M15" s="2">
        <v>4</v>
      </c>
      <c r="N15" s="2">
        <v>4</v>
      </c>
      <c r="O15" s="2">
        <v>4</v>
      </c>
      <c r="P15" s="2">
        <v>4</v>
      </c>
      <c r="Q15" s="2">
        <v>4</v>
      </c>
      <c r="R15" s="2">
        <v>4</v>
      </c>
      <c r="S15" s="2">
        <v>4</v>
      </c>
      <c r="T15" s="2">
        <v>4</v>
      </c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>
        <v>40</v>
      </c>
      <c r="AJ15" s="16" t="s">
        <v>147</v>
      </c>
    </row>
    <row r="16" spans="1:36" x14ac:dyDescent="0.25">
      <c r="A16" s="16" t="s">
        <v>148</v>
      </c>
      <c r="B16" s="9">
        <v>44843</v>
      </c>
      <c r="C16" s="9" t="s">
        <v>33</v>
      </c>
      <c r="D16" s="9" t="s">
        <v>18</v>
      </c>
      <c r="E16" s="18">
        <v>0.5</v>
      </c>
      <c r="F16" s="18">
        <v>0.75</v>
      </c>
      <c r="G16" s="9" t="s">
        <v>2</v>
      </c>
      <c r="H16" s="9" t="s">
        <v>114</v>
      </c>
      <c r="I16" s="9" t="s">
        <v>58</v>
      </c>
      <c r="J16" t="s">
        <v>127</v>
      </c>
      <c r="K16" s="2">
        <v>5</v>
      </c>
      <c r="L16" s="2">
        <v>5</v>
      </c>
      <c r="M16" s="2">
        <v>5</v>
      </c>
      <c r="N16" s="2">
        <v>5</v>
      </c>
      <c r="O16" s="2">
        <v>5</v>
      </c>
      <c r="P16" s="2">
        <v>5</v>
      </c>
      <c r="Q16" s="2">
        <v>5</v>
      </c>
      <c r="R16" s="2">
        <v>5</v>
      </c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>
        <v>40</v>
      </c>
      <c r="AJ16" s="16" t="s">
        <v>147</v>
      </c>
    </row>
    <row r="17" spans="1:36" x14ac:dyDescent="0.25">
      <c r="A17" s="16" t="s">
        <v>148</v>
      </c>
      <c r="B17" s="9">
        <v>44843</v>
      </c>
      <c r="C17" s="9" t="s">
        <v>33</v>
      </c>
      <c r="D17" s="9" t="s">
        <v>18</v>
      </c>
      <c r="E17" s="18">
        <v>0.5</v>
      </c>
      <c r="F17" s="18">
        <v>0.75</v>
      </c>
      <c r="G17" s="9" t="s">
        <v>2</v>
      </c>
      <c r="H17" s="9" t="s">
        <v>114</v>
      </c>
      <c r="I17" s="9" t="s">
        <v>58</v>
      </c>
      <c r="J17" t="s">
        <v>133</v>
      </c>
      <c r="K17" s="2">
        <v>10</v>
      </c>
      <c r="L17" s="2">
        <v>11</v>
      </c>
      <c r="M17" s="2">
        <v>12</v>
      </c>
      <c r="N17" s="2">
        <v>13</v>
      </c>
      <c r="O17" s="2">
        <v>14</v>
      </c>
      <c r="P17" s="2">
        <v>15</v>
      </c>
      <c r="Q17" s="2">
        <v>16</v>
      </c>
      <c r="R17" s="2">
        <v>17</v>
      </c>
      <c r="S17" s="2">
        <v>18</v>
      </c>
      <c r="T17" s="2">
        <v>19</v>
      </c>
      <c r="U17" s="2">
        <v>20</v>
      </c>
      <c r="V17" s="2">
        <v>21</v>
      </c>
      <c r="W17" s="2">
        <v>22</v>
      </c>
      <c r="X17" s="2">
        <v>23</v>
      </c>
      <c r="Y17" s="2">
        <v>24</v>
      </c>
      <c r="Z17" s="2">
        <v>25</v>
      </c>
      <c r="AA17" s="2">
        <v>26</v>
      </c>
      <c r="AB17" s="2">
        <v>27</v>
      </c>
      <c r="AC17" s="2">
        <v>28</v>
      </c>
      <c r="AD17" s="2">
        <v>29</v>
      </c>
      <c r="AE17" s="2">
        <v>30</v>
      </c>
      <c r="AF17" s="2">
        <v>31</v>
      </c>
      <c r="AG17" s="2">
        <v>32</v>
      </c>
      <c r="AH17" s="2">
        <v>33</v>
      </c>
      <c r="AI17" s="2">
        <v>516</v>
      </c>
      <c r="AJ17" s="16" t="s">
        <v>147</v>
      </c>
    </row>
    <row r="18" spans="1:36" x14ac:dyDescent="0.25">
      <c r="A18" s="16" t="s">
        <v>174</v>
      </c>
      <c r="B18" s="9">
        <v>44844</v>
      </c>
      <c r="C18" s="9" t="s">
        <v>33</v>
      </c>
      <c r="D18" s="9" t="s">
        <v>83</v>
      </c>
      <c r="E18" s="18">
        <v>0.59375</v>
      </c>
      <c r="F18" s="18">
        <v>0.6875</v>
      </c>
      <c r="G18" s="9" t="s">
        <v>37</v>
      </c>
      <c r="H18" s="9" t="s">
        <v>112</v>
      </c>
      <c r="I18" s="9" t="s">
        <v>62</v>
      </c>
      <c r="J18" s="2" t="s">
        <v>133</v>
      </c>
      <c r="K18" s="2">
        <v>1</v>
      </c>
      <c r="L18" s="2">
        <v>1</v>
      </c>
      <c r="M18" s="2">
        <v>1</v>
      </c>
      <c r="N18" s="2">
        <v>1</v>
      </c>
      <c r="O18" s="2">
        <v>1</v>
      </c>
      <c r="P18" s="2">
        <v>1</v>
      </c>
      <c r="Q18" s="2">
        <v>1</v>
      </c>
      <c r="R18" s="2">
        <v>1</v>
      </c>
      <c r="S18" s="2">
        <v>1</v>
      </c>
      <c r="T18" s="2">
        <v>1</v>
      </c>
      <c r="U18" s="2">
        <v>1</v>
      </c>
      <c r="V18" s="2">
        <v>1</v>
      </c>
      <c r="W18" s="2">
        <v>1</v>
      </c>
      <c r="X18" s="2">
        <v>1</v>
      </c>
      <c r="Y18" s="2">
        <v>1</v>
      </c>
      <c r="Z18" s="2">
        <v>1</v>
      </c>
      <c r="AA18" s="2">
        <v>1</v>
      </c>
      <c r="AB18" s="2">
        <v>1</v>
      </c>
      <c r="AC18" s="2">
        <v>1</v>
      </c>
      <c r="AD18" s="2">
        <v>1</v>
      </c>
      <c r="AE18" s="2">
        <v>1</v>
      </c>
      <c r="AF18" s="2">
        <v>1</v>
      </c>
      <c r="AG18" s="2">
        <v>1</v>
      </c>
      <c r="AH18" s="2">
        <v>1</v>
      </c>
      <c r="AI18" s="2">
        <v>24</v>
      </c>
      <c r="AJ18" s="16" t="s">
        <v>147</v>
      </c>
    </row>
    <row r="19" spans="1:36" x14ac:dyDescent="0.25">
      <c r="A19" s="2"/>
      <c r="B19" t="s">
        <v>136</v>
      </c>
      <c r="E19" s="18"/>
      <c r="K19"/>
      <c r="L19"/>
      <c r="M19"/>
      <c r="N19"/>
      <c r="O19"/>
      <c r="P19"/>
      <c r="Q19"/>
      <c r="R19"/>
      <c r="S19"/>
      <c r="T19"/>
      <c r="U19"/>
      <c r="V19"/>
      <c r="W19" s="2">
        <f>SUBTOTAL(109,tb_Base[130 - 139 cm])</f>
        <v>23</v>
      </c>
      <c r="X19" s="2">
        <f>SUBTOTAL(109,tb_Base[140 - 149 cm])</f>
        <v>28</v>
      </c>
      <c r="Y19" s="2">
        <f>SUBTOTAL(109,tb_Base[150 - 159 cm])</f>
        <v>25</v>
      </c>
      <c r="Z19" s="2">
        <f>SUBTOTAL(109,tb_Base[160 - 169 cm])</f>
        <v>28</v>
      </c>
      <c r="AA19" s="2">
        <f>SUBTOTAL(109,tb_Base[170 - 179 cm])</f>
        <v>27</v>
      </c>
      <c r="AB19" s="2">
        <f>SUBTOTAL(109,tb_Base[180 - 189 cm])</f>
        <v>28</v>
      </c>
      <c r="AC19" s="2">
        <f>SUBTOTAL(109,tb_Base[190 - 199 cm])</f>
        <v>39</v>
      </c>
      <c r="AD19" s="2">
        <f>SUBTOTAL(109,tb_Base[200 - 209 cm])</f>
        <v>41</v>
      </c>
      <c r="AE19" s="2">
        <f>SUBTOTAL(109,tb_Base[210 - 219 cm])</f>
        <v>38</v>
      </c>
      <c r="AF19" s="2">
        <f>SUBTOTAL(109,tb_Base[220 - 229 cm])</f>
        <v>35</v>
      </c>
      <c r="AG19" s="2">
        <f>SUBTOTAL(109,tb_Base[230 - 239 cm])</f>
        <v>33</v>
      </c>
      <c r="AH19" s="2">
        <f>SUBTOTAL(109,tb_Base[240 - 249 cm])</f>
        <v>34</v>
      </c>
      <c r="AI19" s="2">
        <f>SUBTOTAL(109,tb_Base[Total_espece])</f>
        <v>709</v>
      </c>
      <c r="AJ19" s="2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23"/>
  <sheetViews>
    <sheetView workbookViewId="0">
      <selection activeCell="C26" sqref="C26"/>
    </sheetView>
  </sheetViews>
  <sheetFormatPr baseColWidth="10" defaultRowHeight="15.75" x14ac:dyDescent="0.25"/>
  <cols>
    <col min="1" max="1" width="9.375" bestFit="1" customWidth="1"/>
    <col min="2" max="2" width="8.75" bestFit="1" customWidth="1"/>
    <col min="3" max="3" width="42.875" bestFit="1" customWidth="1"/>
    <col min="4" max="4" width="33.25" bestFit="1" customWidth="1"/>
    <col min="5" max="5" width="23.5" bestFit="1" customWidth="1"/>
    <col min="6" max="6" width="30.5" bestFit="1" customWidth="1"/>
    <col min="7" max="7" width="18.875" bestFit="1" customWidth="1"/>
    <col min="8" max="8" width="39.75" bestFit="1" customWidth="1"/>
    <col min="9" max="9" width="25" bestFit="1" customWidth="1"/>
    <col min="10" max="10" width="23.125" bestFit="1" customWidth="1"/>
    <col min="11" max="11" width="49.125" bestFit="1" customWidth="1"/>
    <col min="12" max="12" width="20.75" bestFit="1" customWidth="1"/>
    <col min="13" max="13" width="7.75" bestFit="1" customWidth="1"/>
    <col min="14" max="14" width="17.125" bestFit="1" customWidth="1"/>
    <col min="15" max="15" width="14.75" bestFit="1" customWidth="1"/>
  </cols>
  <sheetData>
    <row r="1" spans="1:15" x14ac:dyDescent="0.25">
      <c r="A1" t="s">
        <v>85</v>
      </c>
      <c r="B1" s="6" t="s">
        <v>84</v>
      </c>
      <c r="C1" s="6" t="s">
        <v>30</v>
      </c>
      <c r="D1" s="6" t="s">
        <v>31</v>
      </c>
      <c r="E1" s="6" t="s">
        <v>32</v>
      </c>
      <c r="F1" s="6" t="s">
        <v>86</v>
      </c>
      <c r="G1" s="6" t="s">
        <v>87</v>
      </c>
      <c r="H1" s="6" t="s">
        <v>33</v>
      </c>
      <c r="I1" s="6" t="s">
        <v>34</v>
      </c>
      <c r="J1" s="6" t="s">
        <v>88</v>
      </c>
      <c r="K1" s="6" t="s">
        <v>35</v>
      </c>
      <c r="L1" s="7" t="s">
        <v>36</v>
      </c>
      <c r="M1" s="19" t="s">
        <v>83</v>
      </c>
      <c r="N1" s="4" t="s">
        <v>77</v>
      </c>
      <c r="O1" s="5" t="s">
        <v>78</v>
      </c>
    </row>
    <row r="2" spans="1:15" x14ac:dyDescent="0.25">
      <c r="A2" t="s">
        <v>2</v>
      </c>
      <c r="B2" s="1" t="s">
        <v>30</v>
      </c>
      <c r="C2" s="1" t="s">
        <v>89</v>
      </c>
      <c r="D2" s="1" t="s">
        <v>10</v>
      </c>
      <c r="E2" s="1" t="s">
        <v>18</v>
      </c>
      <c r="F2" s="1" t="s">
        <v>20</v>
      </c>
      <c r="G2" s="1" t="s">
        <v>23</v>
      </c>
      <c r="H2" s="1" t="s">
        <v>24</v>
      </c>
      <c r="I2" s="1" t="s">
        <v>90</v>
      </c>
      <c r="J2" s="1" t="s">
        <v>28</v>
      </c>
      <c r="K2" s="1" t="s">
        <v>107</v>
      </c>
      <c r="L2" s="3" t="s">
        <v>91</v>
      </c>
      <c r="M2" s="3" t="s">
        <v>83</v>
      </c>
      <c r="N2" s="1"/>
      <c r="O2" s="1"/>
    </row>
    <row r="3" spans="1:15" x14ac:dyDescent="0.25">
      <c r="A3" t="s">
        <v>1</v>
      </c>
      <c r="B3" s="1" t="s">
        <v>31</v>
      </c>
      <c r="C3" s="1" t="s">
        <v>46</v>
      </c>
      <c r="D3" s="1" t="s">
        <v>11</v>
      </c>
      <c r="E3" s="1" t="s">
        <v>19</v>
      </c>
      <c r="F3" s="1" t="s">
        <v>92</v>
      </c>
      <c r="G3" s="1" t="s">
        <v>83</v>
      </c>
      <c r="H3" s="1" t="s">
        <v>83</v>
      </c>
      <c r="I3" s="1" t="s">
        <v>25</v>
      </c>
      <c r="J3" s="1" t="s">
        <v>29</v>
      </c>
      <c r="K3" s="1" t="s">
        <v>83</v>
      </c>
      <c r="L3" s="1" t="s">
        <v>83</v>
      </c>
      <c r="M3" s="1"/>
      <c r="N3" s="1"/>
      <c r="O3" s="1"/>
    </row>
    <row r="4" spans="1:15" x14ac:dyDescent="0.25">
      <c r="A4" t="s">
        <v>37</v>
      </c>
      <c r="B4" s="1" t="s">
        <v>32</v>
      </c>
      <c r="C4" s="1" t="s">
        <v>45</v>
      </c>
      <c r="D4" s="1" t="s">
        <v>12</v>
      </c>
      <c r="E4" s="1" t="s">
        <v>83</v>
      </c>
      <c r="F4" s="1" t="s">
        <v>38</v>
      </c>
      <c r="G4" s="1"/>
      <c r="H4" s="1"/>
      <c r="I4" s="1" t="s">
        <v>26</v>
      </c>
      <c r="J4" s="1" t="s">
        <v>83</v>
      </c>
      <c r="K4" s="1"/>
      <c r="L4" s="3"/>
      <c r="M4" s="3"/>
      <c r="N4" s="1"/>
      <c r="O4" s="1"/>
    </row>
    <row r="5" spans="1:15" x14ac:dyDescent="0.25">
      <c r="A5" t="s">
        <v>3</v>
      </c>
      <c r="B5" s="1" t="s">
        <v>35</v>
      </c>
      <c r="C5" s="1" t="s">
        <v>44</v>
      </c>
      <c r="D5" s="1" t="s">
        <v>13</v>
      </c>
      <c r="E5" s="1"/>
      <c r="F5" s="1" t="s">
        <v>21</v>
      </c>
      <c r="G5" s="1"/>
      <c r="H5" s="1"/>
      <c r="I5" s="1" t="s">
        <v>27</v>
      </c>
      <c r="J5" s="1"/>
      <c r="K5" s="1"/>
      <c r="L5" s="3"/>
      <c r="M5" s="3"/>
      <c r="N5" s="1"/>
      <c r="O5" s="1"/>
    </row>
    <row r="6" spans="1:15" x14ac:dyDescent="0.25">
      <c r="A6" t="s">
        <v>4</v>
      </c>
      <c r="B6" s="1" t="s">
        <v>87</v>
      </c>
      <c r="C6" s="1" t="s">
        <v>5</v>
      </c>
      <c r="D6" s="1" t="s">
        <v>14</v>
      </c>
      <c r="E6" s="1"/>
      <c r="F6" s="1" t="s">
        <v>22</v>
      </c>
      <c r="G6" s="1"/>
      <c r="H6" s="1"/>
      <c r="I6" s="1" t="s">
        <v>93</v>
      </c>
      <c r="J6" s="1"/>
      <c r="K6" s="1"/>
      <c r="L6" s="3"/>
      <c r="M6" s="3"/>
      <c r="N6" s="1"/>
      <c r="O6" s="1"/>
    </row>
    <row r="7" spans="1:15" x14ac:dyDescent="0.25">
      <c r="A7" t="s">
        <v>108</v>
      </c>
      <c r="B7" s="1" t="s">
        <v>33</v>
      </c>
      <c r="C7" s="1" t="s">
        <v>43</v>
      </c>
      <c r="D7" s="1" t="s">
        <v>94</v>
      </c>
      <c r="E7" s="1"/>
      <c r="F7" s="1" t="s">
        <v>95</v>
      </c>
      <c r="G7" s="1"/>
      <c r="H7" s="1"/>
      <c r="I7" s="1" t="s">
        <v>83</v>
      </c>
      <c r="J7" s="1"/>
      <c r="K7" s="1"/>
      <c r="L7" s="3"/>
      <c r="M7" s="3"/>
      <c r="N7" s="1"/>
      <c r="O7" s="1"/>
    </row>
    <row r="8" spans="1:15" x14ac:dyDescent="0.25">
      <c r="B8" s="1" t="s">
        <v>36</v>
      </c>
      <c r="C8" s="1" t="s">
        <v>96</v>
      </c>
      <c r="D8" s="1" t="s">
        <v>97</v>
      </c>
      <c r="E8" s="1"/>
      <c r="F8" s="1" t="s">
        <v>98</v>
      </c>
      <c r="G8" s="1"/>
      <c r="H8" s="1"/>
      <c r="I8" s="1"/>
      <c r="J8" s="1"/>
      <c r="K8" s="1"/>
      <c r="L8" s="3"/>
      <c r="M8" s="3"/>
      <c r="N8" s="1"/>
      <c r="O8" s="1"/>
    </row>
    <row r="9" spans="1:15" x14ac:dyDescent="0.25">
      <c r="B9" s="1" t="s">
        <v>86</v>
      </c>
      <c r="C9" s="1" t="s">
        <v>109</v>
      </c>
      <c r="D9" s="1" t="s">
        <v>99</v>
      </c>
      <c r="E9" s="1"/>
      <c r="F9" s="1" t="s">
        <v>100</v>
      </c>
      <c r="G9" s="1"/>
      <c r="H9" s="1"/>
      <c r="I9" s="1"/>
      <c r="J9" s="1"/>
      <c r="K9" s="1"/>
      <c r="L9" s="3"/>
      <c r="M9" s="3"/>
      <c r="N9" s="1"/>
      <c r="O9" s="1"/>
    </row>
    <row r="10" spans="1:15" x14ac:dyDescent="0.25">
      <c r="B10" s="1" t="s">
        <v>34</v>
      </c>
      <c r="C10" s="1" t="s">
        <v>110</v>
      </c>
      <c r="D10" s="1" t="s">
        <v>101</v>
      </c>
      <c r="E10" s="1"/>
      <c r="F10" s="1" t="s">
        <v>47</v>
      </c>
      <c r="G10" s="1"/>
      <c r="H10" s="1"/>
      <c r="I10" s="1"/>
      <c r="J10" s="1"/>
      <c r="K10" s="1"/>
      <c r="L10" s="3"/>
      <c r="M10" s="3"/>
      <c r="N10" s="1"/>
      <c r="O10" s="1"/>
    </row>
    <row r="11" spans="1:15" x14ac:dyDescent="0.25">
      <c r="B11" s="1" t="s">
        <v>88</v>
      </c>
      <c r="C11" s="1" t="s">
        <v>49</v>
      </c>
      <c r="D11" s="1" t="s">
        <v>102</v>
      </c>
      <c r="E11" s="1"/>
      <c r="F11" s="1" t="s">
        <v>48</v>
      </c>
      <c r="G11" s="1"/>
      <c r="H11" s="1"/>
      <c r="I11" s="1"/>
      <c r="J11" s="1"/>
      <c r="K11" s="1"/>
      <c r="L11" s="3"/>
      <c r="M11" s="3"/>
      <c r="N11" s="1"/>
      <c r="O11" s="1"/>
    </row>
    <row r="12" spans="1:15" x14ac:dyDescent="0.25">
      <c r="B12" s="1" t="s">
        <v>83</v>
      </c>
      <c r="C12" s="1" t="s">
        <v>6</v>
      </c>
      <c r="D12" s="1" t="s">
        <v>103</v>
      </c>
      <c r="E12" s="1"/>
      <c r="F12" s="1" t="s">
        <v>83</v>
      </c>
      <c r="G12" s="1"/>
      <c r="H12" s="1"/>
      <c r="I12" s="1"/>
      <c r="J12" s="1"/>
      <c r="K12" s="1"/>
      <c r="L12" s="3"/>
      <c r="M12" s="3"/>
      <c r="N12" s="1"/>
      <c r="O12" s="1"/>
    </row>
    <row r="13" spans="1:15" x14ac:dyDescent="0.25">
      <c r="B13" s="1"/>
      <c r="C13" s="1" t="s">
        <v>7</v>
      </c>
      <c r="D13" s="1" t="s">
        <v>15</v>
      </c>
      <c r="E13" s="1"/>
      <c r="F13" s="1"/>
      <c r="G13" s="1"/>
      <c r="H13" s="1"/>
      <c r="I13" s="1"/>
      <c r="J13" s="1"/>
      <c r="K13" s="1"/>
      <c r="L13" s="3"/>
      <c r="M13" s="3"/>
      <c r="N13" s="1"/>
      <c r="O13" s="1"/>
    </row>
    <row r="14" spans="1:15" x14ac:dyDescent="0.25">
      <c r="B14" s="1"/>
      <c r="C14" s="1" t="s">
        <v>39</v>
      </c>
      <c r="D14" s="1" t="s">
        <v>16</v>
      </c>
      <c r="E14" s="1"/>
      <c r="F14" s="1"/>
      <c r="G14" s="1"/>
      <c r="H14" s="1"/>
      <c r="I14" s="1"/>
      <c r="J14" s="1"/>
      <c r="K14" s="1"/>
      <c r="L14" s="3"/>
      <c r="M14" s="3"/>
      <c r="N14" s="1"/>
      <c r="O14" s="1"/>
    </row>
    <row r="15" spans="1:15" x14ac:dyDescent="0.25">
      <c r="B15" s="1"/>
      <c r="C15" s="1" t="s">
        <v>42</v>
      </c>
      <c r="D15" s="1" t="s">
        <v>17</v>
      </c>
      <c r="E15" s="1"/>
      <c r="F15" s="1"/>
      <c r="G15" s="1"/>
      <c r="H15" s="1"/>
      <c r="I15" s="1"/>
      <c r="J15" s="1"/>
      <c r="K15" s="1"/>
      <c r="L15" s="3"/>
      <c r="M15" s="3"/>
      <c r="N15" s="1"/>
      <c r="O15" s="1"/>
    </row>
    <row r="16" spans="1:15" x14ac:dyDescent="0.25">
      <c r="B16" s="1"/>
      <c r="C16" s="1" t="s">
        <v>40</v>
      </c>
      <c r="D16" s="1" t="s">
        <v>111</v>
      </c>
      <c r="E16" s="1"/>
      <c r="F16" s="1"/>
      <c r="G16" s="1"/>
      <c r="H16" s="1"/>
      <c r="I16" s="1"/>
      <c r="J16" s="1"/>
      <c r="K16" s="1"/>
      <c r="L16" s="3"/>
      <c r="M16" s="3"/>
      <c r="N16" s="1"/>
      <c r="O16" s="1"/>
    </row>
    <row r="17" spans="2:15" x14ac:dyDescent="0.25">
      <c r="B17" s="1"/>
      <c r="C17" s="1" t="s">
        <v>41</v>
      </c>
      <c r="D17" s="1" t="s">
        <v>83</v>
      </c>
      <c r="E17" s="1"/>
      <c r="F17" s="1"/>
      <c r="G17" s="1"/>
      <c r="H17" s="1"/>
      <c r="I17" s="1"/>
      <c r="J17" s="1"/>
      <c r="K17" s="1"/>
      <c r="L17" s="3"/>
      <c r="M17" s="3"/>
      <c r="N17" s="1"/>
      <c r="O17" s="1"/>
    </row>
    <row r="18" spans="2:15" x14ac:dyDescent="0.25">
      <c r="B18" s="1"/>
      <c r="C18" s="1" t="s">
        <v>104</v>
      </c>
      <c r="D18" s="1"/>
      <c r="E18" s="1"/>
      <c r="F18" s="1"/>
      <c r="G18" s="1"/>
      <c r="H18" s="1"/>
      <c r="I18" s="1"/>
      <c r="J18" s="1"/>
      <c r="K18" s="1"/>
      <c r="L18" s="3"/>
      <c r="M18" s="3"/>
      <c r="N18" s="1"/>
      <c r="O18" s="1"/>
    </row>
    <row r="19" spans="2:15" x14ac:dyDescent="0.25">
      <c r="B19" s="1"/>
      <c r="C19" s="1" t="s">
        <v>105</v>
      </c>
      <c r="D19" s="1"/>
      <c r="E19" s="1"/>
      <c r="F19" s="1"/>
      <c r="G19" s="1"/>
      <c r="H19" s="1"/>
      <c r="I19" s="1"/>
      <c r="J19" s="1"/>
      <c r="K19" s="1"/>
      <c r="L19" s="3"/>
      <c r="M19" s="3"/>
      <c r="N19" s="1"/>
      <c r="O19" s="1"/>
    </row>
    <row r="20" spans="2:15" x14ac:dyDescent="0.25">
      <c r="B20" s="1"/>
      <c r="C20" s="1" t="s">
        <v>106</v>
      </c>
      <c r="D20" s="1"/>
      <c r="E20" s="1"/>
      <c r="F20" s="1"/>
      <c r="G20" s="1"/>
      <c r="H20" s="1"/>
      <c r="I20" s="1"/>
      <c r="J20" s="1"/>
      <c r="K20" s="1"/>
      <c r="L20" s="3"/>
      <c r="M20" s="3"/>
      <c r="N20" s="1"/>
      <c r="O20" s="1"/>
    </row>
    <row r="21" spans="2:15" x14ac:dyDescent="0.25">
      <c r="B21" s="1"/>
      <c r="C21" s="1" t="s">
        <v>8</v>
      </c>
      <c r="D21" s="1"/>
      <c r="E21" s="1"/>
      <c r="F21" s="1"/>
      <c r="G21" s="1"/>
      <c r="H21" s="1"/>
      <c r="I21" s="1"/>
      <c r="J21" s="1"/>
      <c r="K21" s="1"/>
      <c r="L21" s="3"/>
      <c r="M21" s="3"/>
      <c r="N21" s="1"/>
      <c r="O21" s="1"/>
    </row>
    <row r="22" spans="2:15" x14ac:dyDescent="0.25">
      <c r="B22" s="1"/>
      <c r="C22" s="1" t="s">
        <v>9</v>
      </c>
      <c r="D22" s="1"/>
      <c r="E22" s="1"/>
      <c r="F22" s="1"/>
      <c r="G22" s="1"/>
      <c r="H22" s="1"/>
      <c r="I22" s="1"/>
      <c r="J22" s="1"/>
      <c r="K22" s="1"/>
      <c r="L22" s="3"/>
      <c r="M22" s="3"/>
      <c r="N22" s="1"/>
      <c r="O22" s="1"/>
    </row>
    <row r="23" spans="2:15" x14ac:dyDescent="0.25">
      <c r="B23" s="1"/>
      <c r="C23" s="1" t="s">
        <v>83</v>
      </c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8"/>
  <sheetViews>
    <sheetView workbookViewId="0">
      <selection activeCell="A2" sqref="A2"/>
    </sheetView>
  </sheetViews>
  <sheetFormatPr baseColWidth="10" defaultRowHeight="15.75" x14ac:dyDescent="0.25"/>
  <cols>
    <col min="1" max="1" width="23.375" customWidth="1"/>
    <col min="2" max="2" width="18.375" customWidth="1"/>
    <col min="3" max="3" width="22.5" customWidth="1"/>
    <col min="4" max="4" width="19.375" customWidth="1"/>
    <col min="5" max="5" width="27.5" customWidth="1"/>
    <col min="6" max="6" width="17.625" customWidth="1"/>
    <col min="7" max="7" width="20.5" customWidth="1"/>
  </cols>
  <sheetData>
    <row r="1" spans="1:7" x14ac:dyDescent="0.25">
      <c r="A1" t="s">
        <v>118</v>
      </c>
      <c r="B1" t="s">
        <v>112</v>
      </c>
      <c r="C1" t="s">
        <v>113</v>
      </c>
      <c r="D1" t="s">
        <v>114</v>
      </c>
      <c r="E1" t="s">
        <v>115</v>
      </c>
      <c r="F1" t="s">
        <v>116</v>
      </c>
      <c r="G1" t="s">
        <v>117</v>
      </c>
    </row>
    <row r="2" spans="1:7" x14ac:dyDescent="0.25">
      <c r="A2" t="s">
        <v>112</v>
      </c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</row>
    <row r="3" spans="1:7" x14ac:dyDescent="0.25">
      <c r="A3" t="s">
        <v>113</v>
      </c>
      <c r="B3" t="s">
        <v>56</v>
      </c>
      <c r="C3" t="s">
        <v>57</v>
      </c>
      <c r="D3" t="s">
        <v>58</v>
      </c>
      <c r="E3" t="s">
        <v>59</v>
      </c>
      <c r="F3" t="s">
        <v>60</v>
      </c>
      <c r="G3" t="s">
        <v>61</v>
      </c>
    </row>
    <row r="4" spans="1:7" x14ac:dyDescent="0.25">
      <c r="A4" t="s">
        <v>114</v>
      </c>
      <c r="B4" t="s">
        <v>62</v>
      </c>
      <c r="C4" t="s">
        <v>63</v>
      </c>
      <c r="D4" t="s">
        <v>64</v>
      </c>
      <c r="E4" t="s">
        <v>65</v>
      </c>
      <c r="F4" t="s">
        <v>66</v>
      </c>
      <c r="G4" t="s">
        <v>67</v>
      </c>
    </row>
    <row r="5" spans="1:7" x14ac:dyDescent="0.25">
      <c r="A5" t="s">
        <v>115</v>
      </c>
      <c r="B5" t="s">
        <v>68</v>
      </c>
      <c r="C5" t="s">
        <v>69</v>
      </c>
      <c r="E5" t="s">
        <v>70</v>
      </c>
      <c r="F5" t="s">
        <v>71</v>
      </c>
      <c r="G5" t="s">
        <v>72</v>
      </c>
    </row>
    <row r="6" spans="1:7" x14ac:dyDescent="0.25">
      <c r="A6" t="s">
        <v>116</v>
      </c>
      <c r="B6" t="s">
        <v>73</v>
      </c>
      <c r="G6" t="s">
        <v>74</v>
      </c>
    </row>
    <row r="7" spans="1:7" x14ac:dyDescent="0.25">
      <c r="A7" t="s">
        <v>117</v>
      </c>
      <c r="B7" t="s">
        <v>75</v>
      </c>
    </row>
    <row r="8" spans="1:7" x14ac:dyDescent="0.25">
      <c r="B8" t="s">
        <v>76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1:J34"/>
  <sheetViews>
    <sheetView showGridLines="0" tabSelected="1" workbookViewId="0">
      <selection activeCell="J14" sqref="J14"/>
    </sheetView>
  </sheetViews>
  <sheetFormatPr baseColWidth="10" defaultRowHeight="15.75" x14ac:dyDescent="0.25"/>
  <cols>
    <col min="2" max="2" width="10.375" style="2" bestFit="1" customWidth="1"/>
    <col min="3" max="5" width="14.625" style="2" customWidth="1"/>
    <col min="6" max="9" width="14.625" customWidth="1"/>
    <col min="10" max="10" width="75" customWidth="1"/>
    <col min="11" max="11" width="8.75" customWidth="1"/>
    <col min="12" max="12" width="8.875" customWidth="1"/>
    <col min="13" max="13" width="8" customWidth="1"/>
    <col min="14" max="14" width="10.875" customWidth="1"/>
    <col min="15" max="15" width="16" customWidth="1"/>
  </cols>
  <sheetData>
    <row r="1" spans="2:10" ht="50.25" customHeight="1" x14ac:dyDescent="0.25"/>
    <row r="2" spans="2:10" ht="24.75" customHeight="1" x14ac:dyDescent="0.25">
      <c r="B2" s="15" t="s">
        <v>134</v>
      </c>
      <c r="C2" s="14"/>
      <c r="D2" s="14"/>
      <c r="E2" s="14"/>
      <c r="F2" s="14"/>
      <c r="G2" s="14"/>
      <c r="H2" s="14"/>
      <c r="I2" s="14"/>
    </row>
    <row r="3" spans="2:10" s="2" customFormat="1" x14ac:dyDescent="0.25">
      <c r="B3" s="20" t="s">
        <v>0</v>
      </c>
      <c r="C3" s="20" t="s">
        <v>138</v>
      </c>
      <c r="D3" s="20" t="s">
        <v>139</v>
      </c>
      <c r="E3" s="20" t="s">
        <v>80</v>
      </c>
      <c r="F3" s="20" t="s">
        <v>79</v>
      </c>
      <c r="G3" s="20" t="s">
        <v>81</v>
      </c>
      <c r="H3" s="20" t="s">
        <v>120</v>
      </c>
      <c r="I3" s="20" t="s">
        <v>121</v>
      </c>
      <c r="J3" s="20" t="s">
        <v>82</v>
      </c>
    </row>
    <row r="4" spans="2:10" x14ac:dyDescent="0.25">
      <c r="B4" s="21">
        <v>44844</v>
      </c>
      <c r="C4" s="22">
        <v>0.59375</v>
      </c>
      <c r="D4" s="22">
        <v>0.6875</v>
      </c>
      <c r="E4" s="23" t="s">
        <v>37</v>
      </c>
      <c r="F4" s="23" t="s">
        <v>33</v>
      </c>
      <c r="G4" s="24" t="s">
        <v>83</v>
      </c>
      <c r="H4" s="23" t="s">
        <v>112</v>
      </c>
      <c r="I4" s="23" t="s">
        <v>62</v>
      </c>
      <c r="J4" s="25" t="s">
        <v>147</v>
      </c>
    </row>
    <row r="5" spans="2:10" x14ac:dyDescent="0.25">
      <c r="E5" s="10"/>
      <c r="F5" s="2"/>
      <c r="G5" s="2"/>
      <c r="H5" s="2"/>
      <c r="I5" s="2"/>
    </row>
    <row r="6" spans="2:10" s="2" customFormat="1" x14ac:dyDescent="0.25">
      <c r="J6"/>
    </row>
    <row r="7" spans="2:10" x14ac:dyDescent="0.25">
      <c r="D7" s="16" t="s">
        <v>173</v>
      </c>
      <c r="I7" s="2"/>
    </row>
    <row r="8" spans="2:10" ht="18.75" x14ac:dyDescent="0.25">
      <c r="C8" s="15" t="s">
        <v>135</v>
      </c>
      <c r="D8" s="14"/>
      <c r="E8" s="14"/>
      <c r="F8" s="14"/>
      <c r="G8" s="14"/>
      <c r="H8" s="14"/>
      <c r="I8" s="14"/>
    </row>
    <row r="9" spans="2:10" x14ac:dyDescent="0.25">
      <c r="C9" s="8" t="s">
        <v>122</v>
      </c>
      <c r="D9" s="8" t="s">
        <v>123</v>
      </c>
      <c r="E9" s="8" t="s">
        <v>124</v>
      </c>
      <c r="F9" s="8" t="s">
        <v>125</v>
      </c>
      <c r="G9" s="8" t="s">
        <v>126</v>
      </c>
      <c r="H9" s="8" t="s">
        <v>127</v>
      </c>
      <c r="I9" s="8" t="s">
        <v>133</v>
      </c>
    </row>
    <row r="10" spans="2:10" x14ac:dyDescent="0.25">
      <c r="C10" t="s">
        <v>149</v>
      </c>
      <c r="E10" s="2" t="s">
        <v>128</v>
      </c>
      <c r="F10" s="2" t="s">
        <v>128</v>
      </c>
      <c r="G10" s="8" t="s">
        <v>128</v>
      </c>
      <c r="H10" s="8" t="s">
        <v>128</v>
      </c>
      <c r="I10" s="2" t="s">
        <v>128</v>
      </c>
    </row>
    <row r="11" spans="2:10" x14ac:dyDescent="0.25">
      <c r="C11" t="s">
        <v>150</v>
      </c>
      <c r="D11" s="8"/>
      <c r="E11" s="2" t="s">
        <v>128</v>
      </c>
      <c r="F11" s="2" t="s">
        <v>128</v>
      </c>
      <c r="G11" s="8" t="s">
        <v>128</v>
      </c>
      <c r="H11" s="8" t="s">
        <v>128</v>
      </c>
      <c r="I11" s="2" t="s">
        <v>128</v>
      </c>
    </row>
    <row r="12" spans="2:10" x14ac:dyDescent="0.25">
      <c r="C12" t="s">
        <v>151</v>
      </c>
      <c r="D12" s="8"/>
      <c r="E12" s="2" t="s">
        <v>128</v>
      </c>
      <c r="F12" s="2" t="s">
        <v>128</v>
      </c>
      <c r="G12" s="8" t="s">
        <v>128</v>
      </c>
      <c r="H12" s="8" t="s">
        <v>128</v>
      </c>
      <c r="I12" s="2" t="s">
        <v>128</v>
      </c>
    </row>
    <row r="13" spans="2:10" x14ac:dyDescent="0.25">
      <c r="C13" t="s">
        <v>152</v>
      </c>
      <c r="D13" s="8" t="s">
        <v>128</v>
      </c>
      <c r="E13" s="2" t="s">
        <v>128</v>
      </c>
      <c r="F13" s="2" t="s">
        <v>128</v>
      </c>
      <c r="G13" s="8" t="s">
        <v>128</v>
      </c>
      <c r="H13" s="8" t="s">
        <v>128</v>
      </c>
      <c r="I13" s="2" t="s">
        <v>128</v>
      </c>
    </row>
    <row r="14" spans="2:10" x14ac:dyDescent="0.25">
      <c r="C14" t="s">
        <v>153</v>
      </c>
      <c r="D14" s="8" t="s">
        <v>128</v>
      </c>
      <c r="E14" s="8"/>
      <c r="F14" s="2" t="s">
        <v>128</v>
      </c>
      <c r="G14" s="8" t="s">
        <v>128</v>
      </c>
      <c r="H14" s="8" t="s">
        <v>128</v>
      </c>
      <c r="I14" s="2" t="s">
        <v>128</v>
      </c>
    </row>
    <row r="15" spans="2:10" x14ac:dyDescent="0.25">
      <c r="C15" t="s">
        <v>154</v>
      </c>
      <c r="D15" s="8" t="s">
        <v>128</v>
      </c>
      <c r="E15" s="8"/>
      <c r="F15" s="2" t="s">
        <v>128</v>
      </c>
      <c r="G15" s="8" t="s">
        <v>128</v>
      </c>
      <c r="H15" s="8" t="s">
        <v>128</v>
      </c>
      <c r="I15" s="2" t="s">
        <v>128</v>
      </c>
    </row>
    <row r="16" spans="2:10" x14ac:dyDescent="0.25">
      <c r="C16" t="s">
        <v>155</v>
      </c>
      <c r="D16" s="8" t="s">
        <v>128</v>
      </c>
      <c r="E16" s="8"/>
      <c r="F16" s="2" t="s">
        <v>128</v>
      </c>
      <c r="G16" s="8" t="s">
        <v>128</v>
      </c>
      <c r="H16" s="8" t="s">
        <v>128</v>
      </c>
      <c r="I16" s="2" t="s">
        <v>128</v>
      </c>
    </row>
    <row r="17" spans="3:9" x14ac:dyDescent="0.25">
      <c r="C17" t="s">
        <v>156</v>
      </c>
      <c r="D17" s="8" t="s">
        <v>128</v>
      </c>
      <c r="E17" s="8"/>
      <c r="F17" s="2" t="s">
        <v>128</v>
      </c>
      <c r="G17" s="8" t="s">
        <v>128</v>
      </c>
      <c r="H17" s="8" t="s">
        <v>128</v>
      </c>
      <c r="I17" s="2" t="s">
        <v>128</v>
      </c>
    </row>
    <row r="18" spans="3:9" x14ac:dyDescent="0.25">
      <c r="C18" t="s">
        <v>157</v>
      </c>
      <c r="D18" s="8" t="s">
        <v>128</v>
      </c>
      <c r="E18" s="8"/>
      <c r="F18" s="2" t="s">
        <v>128</v>
      </c>
      <c r="G18" s="8" t="s">
        <v>128</v>
      </c>
      <c r="H18" s="8"/>
      <c r="I18" s="2" t="s">
        <v>128</v>
      </c>
    </row>
    <row r="19" spans="3:9" x14ac:dyDescent="0.25">
      <c r="C19" t="s">
        <v>158</v>
      </c>
      <c r="D19" s="8" t="s">
        <v>128</v>
      </c>
      <c r="E19" s="8"/>
      <c r="F19" s="2" t="s">
        <v>128</v>
      </c>
      <c r="G19" s="8" t="s">
        <v>128</v>
      </c>
      <c r="H19" s="8"/>
      <c r="I19" s="2" t="s">
        <v>128</v>
      </c>
    </row>
    <row r="20" spans="3:9" x14ac:dyDescent="0.25">
      <c r="C20" t="s">
        <v>159</v>
      </c>
      <c r="D20" s="8" t="s">
        <v>128</v>
      </c>
      <c r="E20" s="8"/>
      <c r="F20" s="2" t="s">
        <v>128</v>
      </c>
      <c r="G20" s="8"/>
      <c r="H20" s="8"/>
      <c r="I20" s="2" t="s">
        <v>128</v>
      </c>
    </row>
    <row r="21" spans="3:9" x14ac:dyDescent="0.25">
      <c r="C21" t="s">
        <v>160</v>
      </c>
      <c r="D21" s="8"/>
      <c r="E21" s="8"/>
      <c r="F21" s="2" t="s">
        <v>128</v>
      </c>
      <c r="G21" s="8"/>
      <c r="H21" s="8"/>
      <c r="I21" s="2" t="s">
        <v>128</v>
      </c>
    </row>
    <row r="22" spans="3:9" x14ac:dyDescent="0.25">
      <c r="C22" t="s">
        <v>161</v>
      </c>
      <c r="F22" s="2"/>
      <c r="G22" s="2"/>
      <c r="H22" s="2"/>
      <c r="I22" s="2" t="s">
        <v>128</v>
      </c>
    </row>
    <row r="23" spans="3:9" x14ac:dyDescent="0.25">
      <c r="C23" t="s">
        <v>162</v>
      </c>
      <c r="F23" s="2"/>
      <c r="G23" s="2"/>
      <c r="H23" s="2"/>
      <c r="I23" s="2" t="s">
        <v>128</v>
      </c>
    </row>
    <row r="24" spans="3:9" x14ac:dyDescent="0.25">
      <c r="C24" t="s">
        <v>163</v>
      </c>
      <c r="F24" s="2"/>
      <c r="G24" s="2"/>
      <c r="H24" s="2"/>
      <c r="I24" s="2" t="s">
        <v>128</v>
      </c>
    </row>
    <row r="25" spans="3:9" x14ac:dyDescent="0.25">
      <c r="C25" t="s">
        <v>164</v>
      </c>
      <c r="F25" s="2"/>
      <c r="G25" s="2"/>
      <c r="H25" s="2"/>
      <c r="I25" s="2" t="s">
        <v>128</v>
      </c>
    </row>
    <row r="26" spans="3:9" x14ac:dyDescent="0.25">
      <c r="C26" t="s">
        <v>165</v>
      </c>
      <c r="F26" s="2"/>
      <c r="G26" s="2"/>
      <c r="H26" s="2"/>
      <c r="I26" s="2" t="s">
        <v>128</v>
      </c>
    </row>
    <row r="27" spans="3:9" x14ac:dyDescent="0.25">
      <c r="C27" t="s">
        <v>166</v>
      </c>
      <c r="F27" s="2"/>
      <c r="G27" s="2"/>
      <c r="H27" s="2"/>
      <c r="I27" s="2" t="s">
        <v>128</v>
      </c>
    </row>
    <row r="28" spans="3:9" x14ac:dyDescent="0.25">
      <c r="C28" t="s">
        <v>167</v>
      </c>
      <c r="F28" s="2"/>
      <c r="G28" s="2"/>
      <c r="H28" s="2"/>
      <c r="I28" s="2" t="s">
        <v>128</v>
      </c>
    </row>
    <row r="29" spans="3:9" x14ac:dyDescent="0.25">
      <c r="C29" t="s">
        <v>168</v>
      </c>
      <c r="F29" s="2"/>
      <c r="G29" s="2"/>
      <c r="H29" s="2"/>
      <c r="I29" s="2" t="s">
        <v>128</v>
      </c>
    </row>
    <row r="30" spans="3:9" x14ac:dyDescent="0.25">
      <c r="C30" t="s">
        <v>169</v>
      </c>
      <c r="F30" s="2"/>
      <c r="G30" s="2"/>
      <c r="H30" s="2"/>
      <c r="I30" s="2" t="s">
        <v>128</v>
      </c>
    </row>
    <row r="31" spans="3:9" x14ac:dyDescent="0.25">
      <c r="C31" t="s">
        <v>170</v>
      </c>
      <c r="F31" s="2"/>
      <c r="G31" s="2"/>
      <c r="H31" s="2"/>
      <c r="I31" s="2" t="s">
        <v>128</v>
      </c>
    </row>
    <row r="32" spans="3:9" x14ac:dyDescent="0.25">
      <c r="C32" t="s">
        <v>171</v>
      </c>
      <c r="F32" s="2"/>
      <c r="G32" s="2"/>
      <c r="H32" s="2"/>
      <c r="I32" s="2" t="s">
        <v>128</v>
      </c>
    </row>
    <row r="33" spans="3:9" x14ac:dyDescent="0.25">
      <c r="C33" t="s">
        <v>172</v>
      </c>
      <c r="F33" s="2"/>
      <c r="G33" s="2"/>
      <c r="H33" s="2"/>
      <c r="I33" s="2" t="s">
        <v>128</v>
      </c>
    </row>
    <row r="34" spans="3:9" x14ac:dyDescent="0.25">
      <c r="C34" t="s">
        <v>129</v>
      </c>
      <c r="D34" s="2">
        <f>SUBTOTAL(109,tb_Peche[Brochet])</f>
        <v>0</v>
      </c>
      <c r="E34" s="2">
        <f>SUBTOTAL(109,tb_Peche[Perche])</f>
        <v>0</v>
      </c>
      <c r="F34" s="2">
        <f>SUBTOTAL(109,tb_Peche[Sandre])</f>
        <v>0</v>
      </c>
      <c r="G34" s="2">
        <f>SUBTOTAL(109,tb_Peche[Truite])</f>
        <v>0</v>
      </c>
      <c r="H34" s="2">
        <f>SUBTOTAL(109,tb_Peche[Chevesne])</f>
        <v>0</v>
      </c>
      <c r="I34" s="2">
        <f>SUBTOTAL(109,tb_Peche[Autre espece])</f>
        <v>0</v>
      </c>
    </row>
  </sheetData>
  <dataValidations count="5">
    <dataValidation type="list" allowBlank="1" showInputMessage="1" showErrorMessage="1" sqref="E4">
      <formula1>INDIRECT("tb_listes[Meteo]")</formula1>
    </dataValidation>
    <dataValidation type="list" allowBlank="1" showInputMessage="1" showErrorMessage="1" sqref="F4">
      <formula1>"Erve,Jouanne,Mayenne,Ouette,Vegre,Vaige,Taude,etang,Artax,Arriege,Autre"</formula1>
    </dataValidation>
    <dataValidation type="list" allowBlank="1" showInputMessage="1" showErrorMessage="1" sqref="H4">
      <formula1>"Cuiller,Souple,Poisson Nageur,Surface,Palette,Appat Naturel"</formula1>
    </dataValidation>
    <dataValidation type="list" allowBlank="1" showInputMessage="1" showErrorMessage="1" sqref="G4">
      <formula1>"Entre Beauomon pied de Bouef et val du Maine,Autre"</formula1>
    </dataValidation>
    <dataValidation type="list" allowBlank="1" showInputMessage="1" showErrorMessage="1" sqref="I4">
      <formula1>"cuiller n°0,cuiller n°1,cuiller n°2,cuiller n°3,cuiller n°4,cuiller n°5,cuiller ondulante"</formula1>
    </dataValidation>
  </dataValidations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Button 8">
              <controlPr defaultSize="0" print="0" autoFill="0" autoPict="0" macro="[0]!MajBase">
                <anchor>
                  <from>
                    <xdr:col>1</xdr:col>
                    <xdr:colOff>523875</xdr:colOff>
                    <xdr:row>0</xdr:row>
                    <xdr:rowOff>333375</xdr:rowOff>
                  </from>
                  <to>
                    <xdr:col>2</xdr:col>
                    <xdr:colOff>1076325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5" name="Button 9">
              <controlPr defaultSize="0" print="0" autoFill="0" autoPict="0" macro="[0]!RazTbPeche">
                <anchor>
                  <from>
                    <xdr:col>0</xdr:col>
                    <xdr:colOff>828675</xdr:colOff>
                    <xdr:row>6</xdr:row>
                    <xdr:rowOff>38100</xdr:rowOff>
                  </from>
                  <to>
                    <xdr:col>2</xdr:col>
                    <xdr:colOff>428625</xdr:colOff>
                    <xdr:row>7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9</vt:i4>
      </vt:variant>
    </vt:vector>
  </HeadingPairs>
  <TitlesOfParts>
    <vt:vector size="14" baseType="lpstr">
      <vt:lpstr>Base</vt:lpstr>
      <vt:lpstr>Listes</vt:lpstr>
      <vt:lpstr>Leurres</vt:lpstr>
      <vt:lpstr>Saisie</vt:lpstr>
      <vt:lpstr>Feuil2</vt:lpstr>
      <vt:lpstr>Date</vt:lpstr>
      <vt:lpstr>Heure_debut</vt:lpstr>
      <vt:lpstr>Heure_fin</vt:lpstr>
      <vt:lpstr>Leurre_categorie</vt:lpstr>
      <vt:lpstr>Leurre_type</vt:lpstr>
      <vt:lpstr>Meteo</vt:lpstr>
      <vt:lpstr>Remarque</vt:lpstr>
      <vt:lpstr>Riviere</vt:lpstr>
      <vt:lpstr>Secteur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Yves-Alban Lehaire</dc:creator>
  <dc:description>à garder</dc:description>
  <cp:lastModifiedBy>yal</cp:lastModifiedBy>
  <dcterms:created xsi:type="dcterms:W3CDTF">2022-09-26T04:59:44Z</dcterms:created>
  <dcterms:modified xsi:type="dcterms:W3CDTF">2022-10-17T10:30:38Z</dcterms:modified>
</cp:coreProperties>
</file>