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800" yWindow="465" windowWidth="30000" windowHeight="17985" activeTab="3"/>
  </bookViews>
  <sheets>
    <sheet name="Base" sheetId="12" r:id="rId1"/>
    <sheet name="Listes" sheetId="3" r:id="rId2"/>
    <sheet name="Leurres" sheetId="7" r:id="rId3"/>
    <sheet name="Saisie" sheetId="8" r:id="rId4"/>
  </sheets>
  <definedNames>
    <definedName name="Date">Saisie!$A$4</definedName>
    <definedName name="Duree">Saisie!$B$7</definedName>
    <definedName name="Leurre_categorie">Saisie!$D$7</definedName>
    <definedName name="Leurre_type">Saisie!$C$7</definedName>
    <definedName name="Meteo">Saisie!$A$7</definedName>
    <definedName name="Moment">Saisie!$B$4</definedName>
    <definedName name="Remarque">Saisie!$A$10</definedName>
    <definedName name="Riviere">Saisie!$C$4</definedName>
    <definedName name="Secteur">Saisie!$D$4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2" l="1"/>
  <c r="L15" i="12"/>
  <c r="M15" i="12"/>
  <c r="N15" i="12"/>
  <c r="O15" i="12"/>
  <c r="P15" i="12"/>
  <c r="Q15" i="12"/>
  <c r="R15" i="12"/>
  <c r="S15" i="12"/>
  <c r="T15" i="12"/>
  <c r="U15" i="12"/>
  <c r="V15" i="12"/>
  <c r="W15" i="12"/>
  <c r="H16" i="8"/>
  <c r="J16" i="8"/>
  <c r="K16" i="8"/>
  <c r="L16" i="8"/>
  <c r="M16" i="8"/>
  <c r="I16" i="8"/>
</calcChain>
</file>

<file path=xl/sharedStrings.xml><?xml version="1.0" encoding="utf-8"?>
<sst xmlns="http://schemas.openxmlformats.org/spreadsheetml/2006/main" count="416" uniqueCount="212">
  <si>
    <t>Date</t>
  </si>
  <si>
    <t>matin</t>
  </si>
  <si>
    <t>midi</t>
  </si>
  <si>
    <t>après midi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</si>
  <si>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</si>
  <si>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</si>
  <si>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</si>
  <si>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</si>
  <si>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</si>
  <si>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</si>
  <si>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</si>
  <si>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</si>
  <si>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</si>
  <si>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</si>
  <si>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</si>
  <si>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</si>
  <si>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</si>
  <si>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</si>
  <si>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</si>
  <si>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</si>
  <si>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</si>
  <si>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</si>
  <si>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</si>
  <si>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</si>
  <si>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</si>
  <si>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</si>
  <si>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</si>
  <si>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</si>
  <si>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</si>
  <si>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</si>
  <si>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</si>
  <si>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</si>
  <si>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</si>
  <si>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</si>
  <si>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</si>
  <si>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</si>
  <si>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</si>
  <si>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</si>
  <si>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</si>
  <si>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</si>
  <si>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B + 100</t>
  </si>
  <si>
    <t>P - 20</t>
  </si>
  <si>
    <t>P + 40</t>
  </si>
  <si>
    <t>BB - 20</t>
  </si>
  <si>
    <t>BB + 40</t>
  </si>
  <si>
    <t>BB + 50</t>
  </si>
  <si>
    <t>S - 30</t>
  </si>
  <si>
    <t>S + 80</t>
  </si>
  <si>
    <t>TF - 20</t>
  </si>
  <si>
    <t>TF + 40</t>
  </si>
  <si>
    <t>TA - 20</t>
  </si>
  <si>
    <t>TA + 50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</si>
  <si>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</si>
  <si>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</si>
  <si>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</si>
  <si>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</si>
  <si>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</si>
  <si>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</si>
  <si>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</si>
  <si>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</si>
  <si>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</si>
  <si>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</si>
  <si>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</si>
  <si>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</si>
  <si>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</si>
  <si>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</si>
  <si>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3 pouces -</t>
  </si>
  <si>
    <t>cranck</t>
  </si>
  <si>
    <t>stick</t>
  </si>
  <si>
    <t>souple à palette</t>
  </si>
  <si>
    <t>asticot</t>
  </si>
  <si>
    <t>cuiller n°1</t>
  </si>
  <si>
    <t>entre 3 et 5 pouces</t>
  </si>
  <si>
    <t>minow</t>
  </si>
  <si>
    <t>popper</t>
  </si>
  <si>
    <t>jig</t>
  </si>
  <si>
    <t>verre de terre</t>
  </si>
  <si>
    <t>cuiller n°2</t>
  </si>
  <si>
    <t>entre 5 et 7 pouces</t>
  </si>
  <si>
    <t>jerk</t>
  </si>
  <si>
    <t>insecte</t>
  </si>
  <si>
    <t>chatter</t>
  </si>
  <si>
    <t>teigne</t>
  </si>
  <si>
    <t>cuiller n°3</t>
  </si>
  <si>
    <t>plus de 7 pouces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</si>
  <si>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</si>
  <si>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</si>
  <si>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</si>
  <si>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</si>
  <si>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</si>
  <si>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</si>
  <si>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</si>
  <si>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B 70 À 79</t>
  </si>
  <si>
    <t>B 80 À 89</t>
  </si>
  <si>
    <t>B 90 À 99</t>
  </si>
  <si>
    <t>T PERCHE</t>
  </si>
  <si>
    <t>0 20 À 29</t>
  </si>
  <si>
    <t>P 30 À 39</t>
  </si>
  <si>
    <t>T CHEVESNE</t>
  </si>
  <si>
    <t>CH - 20</t>
  </si>
  <si>
    <t>CH 30 À 39</t>
  </si>
  <si>
    <t>CH 40 À 49</t>
  </si>
  <si>
    <t>CH + 50</t>
  </si>
  <si>
    <t>T B.BASS</t>
  </si>
  <si>
    <t>BB 20 À 29</t>
  </si>
  <si>
    <t>BB 30 À 39</t>
  </si>
  <si>
    <t>T SANDRE</t>
  </si>
  <si>
    <t>S 30 À 39</t>
  </si>
  <si>
    <t>S 40 À 49</t>
  </si>
  <si>
    <t>S 50 À 59</t>
  </si>
  <si>
    <t>S 60 À 70</t>
  </si>
  <si>
    <t>S 70 À 80</t>
  </si>
  <si>
    <t>T. FARIO</t>
  </si>
  <si>
    <t>TF 20 À 29</t>
  </si>
  <si>
    <t>TF 30 À 39</t>
  </si>
  <si>
    <t>T. ARC</t>
  </si>
  <si>
    <t>TA 20 À 29</t>
  </si>
  <si>
    <t>TA 30 À 39</t>
  </si>
  <si>
    <t>TA 40 À 49</t>
  </si>
  <si>
    <t>TA 49 À 50</t>
  </si>
  <si>
    <t>T. SILURE</t>
  </si>
  <si>
    <t>SI - 80</t>
  </si>
  <si>
    <t>SI 80 À 99</t>
  </si>
  <si>
    <t>SI 100 À 149</t>
  </si>
  <si>
    <t>SI 150 À 199</t>
  </si>
  <si>
    <t>SI 200 +</t>
  </si>
  <si>
    <t>T. CARPE</t>
  </si>
  <si>
    <t>AUTRE ESPECE</t>
  </si>
  <si>
    <t>REMARQUE</t>
  </si>
  <si>
    <t>Rivière</t>
  </si>
  <si>
    <t>Moment</t>
  </si>
  <si>
    <t>Météo</t>
  </si>
  <si>
    <t>Secteur</t>
  </si>
  <si>
    <t>Remarque</t>
  </si>
  <si>
    <t>Autre</t>
  </si>
  <si>
    <t>Riviere</t>
  </si>
  <si>
    <t>Meteo</t>
  </si>
  <si>
    <t>etang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</si>
  <si>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</si>
  <si>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</si>
  <si>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</si>
  <si>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</si>
  <si>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</si>
  <si>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</si>
  <si>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</si>
  <si>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</si>
  <si>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</si>
  <si>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</si>
  <si>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</si>
  <si>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</si>
  <si>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</si>
  <si>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</si>
  <si>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</si>
  <si>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</si>
  <si>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</si>
  <si>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</si>
  <si>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</si>
  <si>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</si>
  <si>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</si>
  <si>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apres midi</t>
  </si>
  <si>
    <t>apres 18h</t>
  </si>
  <si>
    <t>journee entiere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</si>
  <si>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</si>
  <si>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</si>
  <si>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</si>
  <si>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</si>
  <si>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</si>
  <si>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</si>
  <si>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</si>
  <si>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</si>
  <si>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</si>
  <si>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</si>
  <si>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</si>
  <si>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</si>
  <si>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</si>
  <si>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</si>
  <si>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</si>
  <si>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</si>
  <si>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</si>
  <si>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</si>
  <si>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Truite</t>
  </si>
  <si>
    <t>Chevesne</t>
  </si>
  <si>
    <t>20 cm -</t>
  </si>
  <si>
    <t>X</t>
  </si>
  <si>
    <t>30 cm -</t>
  </si>
  <si>
    <t>50 cm -</t>
  </si>
  <si>
    <t>de 20 à 29 cm</t>
  </si>
  <si>
    <t>de 30 à 39 cm</t>
  </si>
  <si>
    <t>de 40 à 49 cm</t>
  </si>
  <si>
    <t>de 50 à 59 cm</t>
  </si>
  <si>
    <t>de 60 à 69 cm</t>
  </si>
  <si>
    <t>de 70 à 79 cm</t>
  </si>
  <si>
    <t>de 80 à 89 cm</t>
  </si>
  <si>
    <t>de 90 à 99 cm</t>
  </si>
  <si>
    <t>plus d'un m</t>
  </si>
  <si>
    <t>Total</t>
  </si>
  <si>
    <t>Espece</t>
  </si>
  <si>
    <t>Duree</t>
  </si>
  <si>
    <t>Id</t>
  </si>
  <si>
    <t>Total_espece</t>
  </si>
  <si>
    <t>Autre espece</t>
  </si>
  <si>
    <t>Conditions de pêche</t>
  </si>
  <si>
    <t>Résultats</t>
  </si>
  <si>
    <t>44836après midiJouanneLe port (sud de montgiroux)</t>
  </si>
  <si>
    <t>n'importe quel texte</t>
  </si>
  <si>
    <t>44845après midiJouanneLe port (sud de montgiroux)</t>
  </si>
  <si>
    <t>44846après midiJouanneLe port (sud de montgiroux)</t>
  </si>
  <si>
    <t>Rentré bredouille</t>
  </si>
  <si>
    <t>Totaux</t>
  </si>
  <si>
    <t>44843après midiJouanneLe port (sud de montgiroux)</t>
  </si>
  <si>
    <t>Aucune</t>
  </si>
  <si>
    <t>44839matinOuetteLa Malabriere (entre Entrammes et maisoncelle du Maine)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</si>
</sst>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3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0" fontId="1" fillId="0" borderId="3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164" fontId="1" fillId="0" borderId="3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</cellXfs>
  <cellStyles count="1">
    <cellStyle name="Normal" xfId="0" builtinId="0"/>
  </cellStyles>
  <dxfs count="11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[$-F400]h:mm:ss\ AM/PM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104775</xdr:colOff>
          <xdr:row>0</xdr:row>
          <xdr:rowOff>104775</xdr:rowOff>
        </xdr:from>
        <xdr:to>
          <xdr:col>3</xdr:col>
          <xdr:colOff>571500</xdr:colOff>
          <xdr:row>0</xdr:row>
          <xdr:rowOff>390525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676275</xdr:colOff>
          <xdr:row>0</xdr:row>
          <xdr:rowOff>171450</xdr:rowOff>
        </xdr:from>
        <xdr:to>
          <xdr:col>9</xdr:col>
          <xdr:colOff>504825</xdr:colOff>
          <xdr:row>0</xdr:row>
          <xdr:rowOff>457200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b_Base" displayName="tb_Base" ref="A2:X15" totalsRowCount="1" headerRowDxfId="116">
  <autoFilter ref="A2:X14"/>
  <sortState ref="A3:X14">
    <sortCondition ref="B2:B15"/>
  </sortState>
  <tableColumns count="24">
    <tableColumn id="15" name="Id" dataDxfId="115" totalsRowDxfId="15"/>
    <tableColumn id="1" name="Date" totalsRowLabel="Totaux" dataDxfId="114"/>
    <tableColumn id="2" name="Riviere" dataDxfId="113"/>
    <tableColumn id="18" name="Secteur" dataDxfId="112"/>
    <tableColumn id="20" name="Moment" dataDxfId="111"/>
    <tableColumn id="21" name="Duree" dataDxfId="110" totalsRowDxfId="14"/>
    <tableColumn id="16" name="Meteo" dataDxfId="109"/>
    <tableColumn id="17" name="Leurre_type" dataDxfId="108"/>
    <tableColumn id="22" name="Leurre_categorie" dataDxfId="107"/>
    <tableColumn id="3" name="Espece"/>
    <tableColumn id="4" name="20 cm -" totalsRowFunction="sum" dataDxfId="106" totalsRowDxfId="13"/>
    <tableColumn id="5" name="30 cm -" totalsRowFunction="sum" dataDxfId="105" totalsRowDxfId="12"/>
    <tableColumn id="6" name="50 cm -" totalsRowFunction="sum" dataDxfId="104" totalsRowDxfId="11"/>
    <tableColumn id="7" name="de 20 à 29 cm" totalsRowFunction="sum" dataDxfId="103" totalsRowDxfId="10"/>
    <tableColumn id="8" name="de 30 à 39 cm" totalsRowFunction="sum" dataDxfId="102" totalsRowDxfId="9"/>
    <tableColumn id="9" name="de 40 à 49 cm" totalsRowFunction="sum" dataDxfId="101" totalsRowDxfId="8"/>
    <tableColumn id="10" name="de 50 à 59 cm" totalsRowFunction="sum" dataDxfId="100" totalsRowDxfId="7"/>
    <tableColumn id="11" name="de 60 à 69 cm" totalsRowFunction="sum" dataDxfId="99" totalsRowDxfId="6"/>
    <tableColumn id="12" name="de 70 à 79 cm" totalsRowFunction="sum" dataDxfId="98" totalsRowDxfId="5"/>
    <tableColumn id="13" name="de 80 à 89 cm" totalsRowFunction="sum" dataDxfId="97" totalsRowDxfId="4"/>
    <tableColumn id="14" name="de 90 à 99 cm" totalsRowFunction="sum" dataDxfId="96" totalsRowDxfId="3"/>
    <tableColumn id="19" name="plus d'un m" totalsRowFunction="sum" dataDxfId="95" totalsRowDxfId="2"/>
    <tableColumn id="23" name="Total_espece" totalsRowFunction="sum" dataDxfId="94" totalsRowDxfId="1"/>
    <tableColumn id="24" name="Remarque" dataDxfId="93" totalsRowDxfId="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1" name="tb_listes" displayName="tb_listes" ref="A1:BJ23" totalsRowShown="0" headerRowDxfId="92" headerRowBorderDxfId="91" tableBorderDxfId="90">
  <autoFilter ref="A1:BJ23"/>
  <tableColumns count="62">
    <tableColumn id="1" name="Moment"/>
    <tableColumn id="2" name="Meteo"/>
    <tableColumn id="3" name="Riviere" dataDxfId="89"/>
    <tableColumn id="4" name="Erve" dataDxfId="88"/>
    <tableColumn id="5" name="Jouanne" dataDxfId="87"/>
    <tableColumn id="6" name="Mayenne" dataDxfId="86"/>
    <tableColumn id="7" name="etang" dataDxfId="85"/>
    <tableColumn id="8" name="Vegre" dataDxfId="84"/>
    <tableColumn id="9" name="Vaige" dataDxfId="83"/>
    <tableColumn id="10" name="Artax" dataDxfId="82"/>
    <tableColumn id="11" name="Arriege" dataDxfId="81"/>
    <tableColumn id="12" name="Ouette" dataDxfId="80"/>
    <tableColumn id="13" name="Taude" dataDxfId="79"/>
    <tableColumn id="14" name="B 70 À 79" dataDxfId="78"/>
    <tableColumn id="15" name="B 80 À 89" dataDxfId="77"/>
    <tableColumn id="16" name="B 90 À 99" dataDxfId="76"/>
    <tableColumn id="17" name="B + 100" dataDxfId="75"/>
    <tableColumn id="18" name="T PERCHE" dataDxfId="74"/>
    <tableColumn id="19" name="P - 20" dataDxfId="73"/>
    <tableColumn id="20" name="0 20 À 29" dataDxfId="72"/>
    <tableColumn id="21" name="P 30 À 39" dataDxfId="71"/>
    <tableColumn id="22" name="P + 40" dataDxfId="70"/>
    <tableColumn id="23" name="T CHEVESNE" dataDxfId="69"/>
    <tableColumn id="24" name="CH - 20" dataDxfId="68"/>
    <tableColumn id="25" name="CH 30 À 39" dataDxfId="67"/>
    <tableColumn id="26" name="CH 40 À 49" dataDxfId="66"/>
    <tableColumn id="27" name="CH + 50" dataDxfId="65"/>
    <tableColumn id="28" name="T B.BASS" dataDxfId="64"/>
    <tableColumn id="29" name="BB - 20" dataDxfId="63"/>
    <tableColumn id="30" name="BB 20 À 29" dataDxfId="62"/>
    <tableColumn id="31" name="BB 30 À 39" dataDxfId="61"/>
    <tableColumn id="32" name="BB + 40" dataDxfId="60"/>
    <tableColumn id="33" name="BB + 50" dataDxfId="59"/>
    <tableColumn id="34" name="T SANDRE" dataDxfId="58"/>
    <tableColumn id="35" name="S - 30" dataDxfId="57"/>
    <tableColumn id="36" name="S 30 À 39" dataDxfId="56"/>
    <tableColumn id="37" name="S 40 À 49" dataDxfId="55"/>
    <tableColumn id="38" name="S 50 À 59" dataDxfId="54"/>
    <tableColumn id="39" name="S 60 À 70" dataDxfId="53"/>
    <tableColumn id="40" name="S 70 À 80" dataDxfId="52"/>
    <tableColumn id="41" name="S + 80" dataDxfId="51"/>
    <tableColumn id="42" name="T. FARIO" dataDxfId="50"/>
    <tableColumn id="43" name="TF - 20" dataDxfId="49"/>
    <tableColumn id="44" name="TF 20 À 29" dataDxfId="48"/>
    <tableColumn id="45" name="TF 30 À 39" dataDxfId="47"/>
    <tableColumn id="46" name="TF + 40" dataDxfId="46"/>
    <tableColumn id="47" name="T. ARC" dataDxfId="45"/>
    <tableColumn id="48" name="TA - 20" dataDxfId="44"/>
    <tableColumn id="49" name="TA 20 À 29" dataDxfId="43"/>
    <tableColumn id="50" name="TA 30 À 39" dataDxfId="42"/>
    <tableColumn id="51" name="TA 40 À 49" dataDxfId="41"/>
    <tableColumn id="52" name="TA 49 À 50" dataDxfId="40"/>
    <tableColumn id="53" name="TA + 50" dataDxfId="39"/>
    <tableColumn id="54" name="T. SILURE" dataDxfId="38"/>
    <tableColumn id="55" name="SI - 80" dataDxfId="37"/>
    <tableColumn id="56" name="SI 80 À 99" dataDxfId="36"/>
    <tableColumn id="57" name="SI 100 À 149" dataDxfId="35"/>
    <tableColumn id="58" name="SI 150 À 199" dataDxfId="34"/>
    <tableColumn id="59" name="SI 200 +" dataDxfId="33"/>
    <tableColumn id="60" name="T. CARPE" dataDxfId="32"/>
    <tableColumn id="61" name="AUTRE ESPECE" dataDxfId="31"/>
    <tableColumn id="62" name="REMARQUE" dataDxfId="3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_leurres" displayName="tb_leurres" ref="A1:G8" totalsRowShown="0">
  <autoFilter ref="A1:G8"/>
  <tableColumns count="7">
    <tableColumn id="1" name="Leurre_type"/>
    <tableColumn id="2" name="Cuiller"/>
    <tableColumn id="3" name="Souple"/>
    <tableColumn id="4" name="Poisson Nageur"/>
    <tableColumn id="5" name="Surface"/>
    <tableColumn id="6" name="Palette"/>
    <tableColumn id="7" name="Appat Naturel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b_Peche" displayName="tb_Peche" ref="G3:M16" totalsRowCount="1" headerRowDxfId="29" dataDxfId="28">
  <autoFilter ref="G3:M15"/>
  <tableColumns count="7">
    <tableColumn id="1" name="Afficher tout" totalsRowLabel="Total"/>
    <tableColumn id="2" name="Brochet" totalsRowFunction="sum" dataDxfId="27" totalsRowDxfId="21"/>
    <tableColumn id="3" name="Perche" totalsRowFunction="sum" dataDxfId="26" totalsRowDxfId="20"/>
    <tableColumn id="4" name="Sandre" totalsRowFunction="sum" dataDxfId="25" totalsRowDxfId="19"/>
    <tableColumn id="5" name="Truite" totalsRowFunction="sum" dataDxfId="24" totalsRowDxfId="18"/>
    <tableColumn id="9" name="Chevesne" totalsRowFunction="sum" dataDxfId="23" totalsRowDxfId="17"/>
    <tableColumn id="6" name="Autre espece" totalsRowFunction="sum" dataDxfId="22" totalsRowDxfId="1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15"/>
  <sheetViews>
    <sheetView showGridLines="0" workbookViewId="0">
      <selection activeCell="D7" sqref="D7"/>
    </sheetView>
  </sheetViews>
  <sheetFormatPr baseColWidth="10" defaultColWidth="11" defaultRowHeight="15.75" x14ac:dyDescent="0.25"/>
  <cols>
    <col min="1" max="1" width="6.5" bestFit="1" customWidth="1"/>
    <col min="2" max="2" width="10.375" bestFit="1" customWidth="1"/>
    <col min="3" max="3" width="8.75" bestFit="1" customWidth="1"/>
    <col min="4" max="4" width="11.375" bestFit="1" customWidth="1"/>
    <col min="5" max="5" width="12.25" bestFit="1" customWidth="1"/>
    <col min="6" max="6" width="10.375" style="24" bestFit="1" customWidth="1"/>
    <col min="7" max="7" width="8.75" bestFit="1" customWidth="1"/>
    <col min="8" max="8" width="15.375" bestFit="1" customWidth="1"/>
    <col min="9" max="9" width="19.375" customWidth="1"/>
    <col min="10" max="10" width="11.5" bestFit="1" customWidth="1"/>
    <col min="11" max="11" width="16" style="2" bestFit="1" customWidth="1"/>
    <col min="12" max="14" width="9" style="2" bestFit="1" customWidth="1"/>
    <col min="15" max="22" width="14.5" style="2" bestFit="1" customWidth="1"/>
    <col min="23" max="23" width="16" style="2" bestFit="1" customWidth="1"/>
    <col min="24" max="24" width="91.625" bestFit="1" customWidth="1"/>
  </cols>
  <sheetData>
    <row r="1" spans="1:24" ht="16.5" thickTop="1" x14ac:dyDescent="0.25">
      <c r="K1" s="25" t="s">
        <v>182</v>
      </c>
      <c r="L1" s="25" t="s">
        <v>184</v>
      </c>
      <c r="M1" s="25" t="s">
        <v>185</v>
      </c>
      <c r="N1" s="25" t="s">
        <v>186</v>
      </c>
      <c r="O1" s="25" t="s">
        <v>187</v>
      </c>
      <c r="P1" s="25" t="s">
        <v>188</v>
      </c>
      <c r="Q1" s="25" t="s">
        <v>189</v>
      </c>
      <c r="R1" s="25" t="s">
        <v>190</v>
      </c>
      <c r="S1" s="25" t="s">
        <v>191</v>
      </c>
      <c r="T1" s="25" t="s">
        <v>192</v>
      </c>
      <c r="U1" s="25" t="s">
        <v>193</v>
      </c>
      <c r="V1" s="25" t="s">
        <v>194</v>
      </c>
      <c r="W1" s="26" t="s">
        <v>195</v>
      </c>
    </row>
    <row r="2" spans="1:24" x14ac:dyDescent="0.25">
      <c r="A2" s="10" t="s">
        <v>198</v>
      </c>
      <c r="B2" s="14" t="s">
        <v>0</v>
      </c>
      <c r="C2" s="14" t="s">
        <v>135</v>
      </c>
      <c r="D2" s="15" t="s">
        <v>132</v>
      </c>
      <c r="E2" s="16" t="s">
        <v>130</v>
      </c>
      <c r="F2" s="23" t="s">
        <v>197</v>
      </c>
      <c r="G2" s="14" t="s">
        <v>136</v>
      </c>
      <c r="H2" s="15" t="s">
        <v>172</v>
      </c>
      <c r="I2" s="15" t="s">
        <v>173</v>
      </c>
      <c r="J2" s="9" t="s">
        <v>196</v>
      </c>
      <c r="K2" s="10" t="s">
        <v>182</v>
      </c>
      <c r="L2" s="10" t="s">
        <v>184</v>
      </c>
      <c r="M2" s="10" t="s">
        <v>185</v>
      </c>
      <c r="N2" s="10" t="s">
        <v>186</v>
      </c>
      <c r="O2" s="10" t="s">
        <v>187</v>
      </c>
      <c r="P2" s="10" t="s">
        <v>188</v>
      </c>
      <c r="Q2" s="10" t="s">
        <v>189</v>
      </c>
      <c r="R2" s="10" t="s">
        <v>190</v>
      </c>
      <c r="S2" s="10" t="s">
        <v>191</v>
      </c>
      <c r="T2" s="10" t="s">
        <v>192</v>
      </c>
      <c r="U2" s="10" t="s">
        <v>193</v>
      </c>
      <c r="V2" s="10" t="s">
        <v>194</v>
      </c>
      <c r="W2" s="17" t="s">
        <v>199</v>
      </c>
      <c r="X2" s="18" t="s">
        <v>133</v>
      </c>
    </row>
    <row r="3" spans="1:24" x14ac:dyDescent="0.25">
      <c r="A3" s="2" t="s">
        <v>203</v>
      </c>
      <c r="B3" s="11">
        <v>44836</v>
      </c>
      <c r="C3" s="11" t="s">
        <v>34</v>
      </c>
      <c r="D3" s="11" t="s">
        <v>22</v>
      </c>
      <c r="E3" s="11" t="s">
        <v>3</v>
      </c>
      <c r="F3" s="24">
        <v>8.3333333333333329E-2</v>
      </c>
      <c r="G3" s="11" t="s">
        <v>6</v>
      </c>
      <c r="H3" s="11" t="s">
        <v>167</v>
      </c>
      <c r="I3" s="11" t="s">
        <v>73</v>
      </c>
      <c r="J3" t="s">
        <v>178</v>
      </c>
      <c r="L3" s="2">
        <v>2</v>
      </c>
      <c r="W3" s="2">
        <v>2</v>
      </c>
      <c r="X3" s="22" t="s">
        <v>204</v>
      </c>
    </row>
    <row r="4" spans="1:24" x14ac:dyDescent="0.25">
      <c r="A4" s="2" t="s">
        <v>203</v>
      </c>
      <c r="B4" s="11">
        <v>44836</v>
      </c>
      <c r="C4" s="11" t="s">
        <v>34</v>
      </c>
      <c r="D4" s="11" t="s">
        <v>22</v>
      </c>
      <c r="E4" s="11" t="s">
        <v>3</v>
      </c>
      <c r="F4" s="24">
        <v>8.3333333333333329E-2</v>
      </c>
      <c r="G4" s="11" t="s">
        <v>6</v>
      </c>
      <c r="H4" s="11" t="s">
        <v>167</v>
      </c>
      <c r="I4" s="11" t="s">
        <v>73</v>
      </c>
      <c r="J4" t="s">
        <v>179</v>
      </c>
      <c r="N4" s="2">
        <v>5</v>
      </c>
      <c r="W4" s="2">
        <v>5</v>
      </c>
      <c r="X4" s="22" t="s">
        <v>204</v>
      </c>
    </row>
    <row r="5" spans="1:24" x14ac:dyDescent="0.25">
      <c r="A5" s="2" t="s">
        <v>203</v>
      </c>
      <c r="B5" s="11">
        <v>44836</v>
      </c>
      <c r="C5" s="11" t="s">
        <v>34</v>
      </c>
      <c r="D5" s="11" t="s">
        <v>22</v>
      </c>
      <c r="E5" s="11" t="s">
        <v>3</v>
      </c>
      <c r="F5" s="24">
        <v>8.3333333333333329E-2</v>
      </c>
      <c r="G5" s="11" t="s">
        <v>6</v>
      </c>
      <c r="H5" s="11" t="s">
        <v>167</v>
      </c>
      <c r="I5" s="11" t="s">
        <v>73</v>
      </c>
      <c r="J5" t="s">
        <v>181</v>
      </c>
      <c r="M5" s="2">
        <v>1</v>
      </c>
      <c r="S5" s="2">
        <v>2</v>
      </c>
      <c r="W5" s="2">
        <v>3</v>
      </c>
      <c r="X5" s="22" t="s">
        <v>204</v>
      </c>
    </row>
    <row r="6" spans="1:24" x14ac:dyDescent="0.25">
      <c r="A6" s="2" t="s">
        <v>203</v>
      </c>
      <c r="B6" s="11">
        <v>44836</v>
      </c>
      <c r="C6" s="11" t="s">
        <v>34</v>
      </c>
      <c r="D6" s="11" t="s">
        <v>22</v>
      </c>
      <c r="E6" s="11" t="s">
        <v>3</v>
      </c>
      <c r="F6" s="24">
        <v>8.3333333333333329E-2</v>
      </c>
      <c r="G6" s="11" t="s">
        <v>6</v>
      </c>
      <c r="H6" s="11" t="s">
        <v>167</v>
      </c>
      <c r="I6" s="11" t="s">
        <v>73</v>
      </c>
      <c r="J6" t="s">
        <v>200</v>
      </c>
      <c r="K6" s="2">
        <v>1</v>
      </c>
      <c r="L6" s="2">
        <v>2</v>
      </c>
      <c r="M6" s="2">
        <v>3</v>
      </c>
      <c r="N6" s="2">
        <v>4</v>
      </c>
      <c r="O6" s="2">
        <v>5</v>
      </c>
      <c r="P6" s="2">
        <v>6</v>
      </c>
      <c r="Q6" s="2">
        <v>7</v>
      </c>
      <c r="R6" s="2">
        <v>8</v>
      </c>
      <c r="S6" s="2">
        <v>9</v>
      </c>
      <c r="T6" s="2">
        <v>10</v>
      </c>
      <c r="U6" s="2">
        <v>11</v>
      </c>
      <c r="V6" s="2">
        <v>12</v>
      </c>
      <c r="W6" s="2">
        <v>78</v>
      </c>
      <c r="X6" s="22" t="s">
        <v>204</v>
      </c>
    </row>
    <row r="7" spans="1:24" x14ac:dyDescent="0.25">
      <c r="A7" s="2" t="s">
        <v>211</v>
      </c>
      <c r="B7" s="11">
        <v>44839</v>
      </c>
      <c r="C7" s="11" t="s">
        <v>38</v>
      </c>
      <c r="D7" s="11" t="s">
        <v>158</v>
      </c>
      <c r="E7" s="11" t="s">
        <v>1</v>
      </c>
      <c r="F7" s="24">
        <v>4.1666666666666664E-2</v>
      </c>
      <c r="G7" s="11" t="s">
        <v>6</v>
      </c>
      <c r="H7" s="11" t="s">
        <v>171</v>
      </c>
      <c r="I7" s="11" t="s">
        <v>76</v>
      </c>
      <c r="J7" t="s">
        <v>178</v>
      </c>
      <c r="L7" s="2">
        <v>4</v>
      </c>
      <c r="W7" s="2">
        <v>4</v>
      </c>
      <c r="X7" s="22" t="s">
        <v>210</v>
      </c>
    </row>
    <row r="8" spans="1:24" x14ac:dyDescent="0.25">
      <c r="A8" s="2" t="s">
        <v>211</v>
      </c>
      <c r="B8" s="11">
        <v>44839</v>
      </c>
      <c r="C8" s="11" t="s">
        <v>38</v>
      </c>
      <c r="D8" s="11" t="s">
        <v>158</v>
      </c>
      <c r="E8" s="11" t="s">
        <v>1</v>
      </c>
      <c r="F8" s="24">
        <v>4.1666666666666664E-2</v>
      </c>
      <c r="G8" s="11" t="s">
        <v>6</v>
      </c>
      <c r="H8" s="11" t="s">
        <v>171</v>
      </c>
      <c r="I8" s="11" t="s">
        <v>76</v>
      </c>
      <c r="J8" t="s">
        <v>180</v>
      </c>
      <c r="R8" s="2">
        <v>2</v>
      </c>
      <c r="W8" s="2">
        <v>2</v>
      </c>
      <c r="X8" s="22" t="s">
        <v>210</v>
      </c>
    </row>
    <row r="9" spans="1:24" x14ac:dyDescent="0.25">
      <c r="A9" s="2" t="s">
        <v>209</v>
      </c>
      <c r="B9" s="11">
        <v>44843</v>
      </c>
      <c r="C9" s="11" t="s">
        <v>34</v>
      </c>
      <c r="D9" s="11" t="s">
        <v>22</v>
      </c>
      <c r="E9" s="11" t="s">
        <v>3</v>
      </c>
      <c r="F9" s="24">
        <v>8.3333333333333329E-2</v>
      </c>
      <c r="G9" s="11" t="s">
        <v>6</v>
      </c>
      <c r="H9" s="11" t="s">
        <v>167</v>
      </c>
      <c r="I9" s="11" t="s">
        <v>73</v>
      </c>
      <c r="X9" s="22" t="s">
        <v>207</v>
      </c>
    </row>
    <row r="10" spans="1:24" x14ac:dyDescent="0.25">
      <c r="A10" s="2" t="s">
        <v>205</v>
      </c>
      <c r="B10" s="11">
        <v>44845</v>
      </c>
      <c r="C10" s="11" t="s">
        <v>34</v>
      </c>
      <c r="D10" s="11" t="s">
        <v>22</v>
      </c>
      <c r="E10" s="11" t="s">
        <v>3</v>
      </c>
      <c r="F10" s="24">
        <v>8.3333333333333329E-2</v>
      </c>
      <c r="G10" s="11" t="s">
        <v>6</v>
      </c>
      <c r="H10" s="11" t="s">
        <v>167</v>
      </c>
      <c r="I10" s="11" t="s">
        <v>73</v>
      </c>
      <c r="J10" t="s">
        <v>178</v>
      </c>
      <c r="L10" s="2">
        <v>2</v>
      </c>
      <c r="W10" s="2">
        <v>2</v>
      </c>
      <c r="X10" s="22" t="s">
        <v>204</v>
      </c>
    </row>
    <row r="11" spans="1:24" x14ac:dyDescent="0.25">
      <c r="A11" s="2" t="s">
        <v>205</v>
      </c>
      <c r="B11" s="11">
        <v>44845</v>
      </c>
      <c r="C11" s="11" t="s">
        <v>34</v>
      </c>
      <c r="D11" s="11" t="s">
        <v>22</v>
      </c>
      <c r="E11" s="11" t="s">
        <v>3</v>
      </c>
      <c r="F11" s="24">
        <v>8.3333333333333329E-2</v>
      </c>
      <c r="G11" s="11" t="s">
        <v>6</v>
      </c>
      <c r="H11" s="11" t="s">
        <v>167</v>
      </c>
      <c r="I11" s="11" t="s">
        <v>73</v>
      </c>
      <c r="J11" t="s">
        <v>179</v>
      </c>
      <c r="N11" s="2">
        <v>5</v>
      </c>
      <c r="W11" s="2">
        <v>5</v>
      </c>
      <c r="X11" s="22" t="s">
        <v>204</v>
      </c>
    </row>
    <row r="12" spans="1:24" x14ac:dyDescent="0.25">
      <c r="A12" s="2" t="s">
        <v>205</v>
      </c>
      <c r="B12" s="11">
        <v>44845</v>
      </c>
      <c r="C12" s="11" t="s">
        <v>34</v>
      </c>
      <c r="D12" s="11" t="s">
        <v>22</v>
      </c>
      <c r="E12" s="11" t="s">
        <v>3</v>
      </c>
      <c r="F12" s="24">
        <v>8.3333333333333329E-2</v>
      </c>
      <c r="G12" s="11" t="s">
        <v>6</v>
      </c>
      <c r="H12" s="11" t="s">
        <v>167</v>
      </c>
      <c r="I12" s="11" t="s">
        <v>73</v>
      </c>
      <c r="J12" t="s">
        <v>181</v>
      </c>
      <c r="M12" s="2">
        <v>1</v>
      </c>
      <c r="S12" s="2">
        <v>2</v>
      </c>
      <c r="W12" s="2">
        <v>3</v>
      </c>
      <c r="X12" s="22" t="s">
        <v>204</v>
      </c>
    </row>
    <row r="13" spans="1:24" x14ac:dyDescent="0.25">
      <c r="A13" s="2" t="s">
        <v>205</v>
      </c>
      <c r="B13" s="11">
        <v>44845</v>
      </c>
      <c r="C13" s="11" t="s">
        <v>34</v>
      </c>
      <c r="D13" s="11" t="s">
        <v>22</v>
      </c>
      <c r="E13" s="11" t="s">
        <v>3</v>
      </c>
      <c r="F13" s="24">
        <v>8.3333333333333329E-2</v>
      </c>
      <c r="G13" s="11" t="s">
        <v>6</v>
      </c>
      <c r="H13" s="11" t="s">
        <v>167</v>
      </c>
      <c r="I13" s="11" t="s">
        <v>73</v>
      </c>
      <c r="J13" t="s">
        <v>200</v>
      </c>
      <c r="K13" s="2">
        <v>1</v>
      </c>
      <c r="L13" s="2">
        <v>2</v>
      </c>
      <c r="M13" s="2">
        <v>3</v>
      </c>
      <c r="N13" s="2">
        <v>4</v>
      </c>
      <c r="O13" s="2">
        <v>5</v>
      </c>
      <c r="P13" s="2">
        <v>6</v>
      </c>
      <c r="Q13" s="2">
        <v>7</v>
      </c>
      <c r="R13" s="2">
        <v>8</v>
      </c>
      <c r="S13" s="2">
        <v>9</v>
      </c>
      <c r="T13" s="2">
        <v>10</v>
      </c>
      <c r="U13" s="2">
        <v>11</v>
      </c>
      <c r="V13" s="2">
        <v>12</v>
      </c>
      <c r="W13" s="2">
        <v>78</v>
      </c>
      <c r="X13" s="22" t="s">
        <v>204</v>
      </c>
    </row>
    <row r="14" spans="1:24" x14ac:dyDescent="0.25">
      <c r="A14" s="2" t="s">
        <v>206</v>
      </c>
      <c r="B14" s="11">
        <v>44846</v>
      </c>
      <c r="C14" s="11" t="s">
        <v>34</v>
      </c>
      <c r="D14" s="11" t="s">
        <v>22</v>
      </c>
      <c r="E14" s="11" t="s">
        <v>3</v>
      </c>
      <c r="F14" s="24">
        <v>8.3333333333333329E-2</v>
      </c>
      <c r="G14" s="11" t="s">
        <v>6</v>
      </c>
      <c r="H14" s="11" t="s">
        <v>167</v>
      </c>
      <c r="I14" s="11" t="s">
        <v>73</v>
      </c>
      <c r="J14" t="s">
        <v>200</v>
      </c>
      <c r="N14" s="2">
        <v>3</v>
      </c>
      <c r="W14" s="2">
        <v>3</v>
      </c>
      <c r="X14" s="22"/>
    </row>
    <row r="15" spans="1:24" x14ac:dyDescent="0.25">
      <c r="A15" s="2"/>
      <c r="B15" t="s">
        <v>208</v>
      </c>
      <c r="K15" s="2">
        <f>SUBTOTAL(109,tb_Base[20 cm -])</f>
        <v>2</v>
      </c>
      <c r="L15" s="2">
        <f>SUBTOTAL(109,tb_Base[30 cm -])</f>
        <v>12</v>
      </c>
      <c r="M15" s="2">
        <f>SUBTOTAL(109,tb_Base[50 cm -])</f>
        <v>8</v>
      </c>
      <c r="N15" s="2">
        <f>SUBTOTAL(109,tb_Base[de 20 à 29 cm])</f>
        <v>21</v>
      </c>
      <c r="O15" s="2">
        <f>SUBTOTAL(109,tb_Base[de 30 à 39 cm])</f>
        <v>10</v>
      </c>
      <c r="P15" s="2">
        <f>SUBTOTAL(109,tb_Base[de 40 à 49 cm])</f>
        <v>12</v>
      </c>
      <c r="Q15" s="2">
        <f>SUBTOTAL(109,tb_Base[de 50 à 59 cm])</f>
        <v>14</v>
      </c>
      <c r="R15" s="2">
        <f>SUBTOTAL(109,tb_Base[de 60 à 69 cm])</f>
        <v>18</v>
      </c>
      <c r="S15" s="2">
        <f>SUBTOTAL(109,tb_Base[de 70 à 79 cm])</f>
        <v>22</v>
      </c>
      <c r="T15" s="2">
        <f>SUBTOTAL(109,tb_Base[de 80 à 89 cm])</f>
        <v>20</v>
      </c>
      <c r="U15" s="2">
        <f>SUBTOTAL(109,tb_Base[de 90 à 99 cm])</f>
        <v>22</v>
      </c>
      <c r="V15" s="2">
        <f>SUBTOTAL(109,tb_Base[plus d''un m])</f>
        <v>24</v>
      </c>
      <c r="W15" s="2">
        <f>SUBTOTAL(109,tb_Base[Total_espece])</f>
        <v>185</v>
      </c>
      <c r="X15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J23"/>
  <sheetViews>
    <sheetView workbookViewId="0">
      <selection activeCell="E32" sqref="E32"/>
    </sheetView>
  </sheetViews>
  <sheetFormatPr baseColWidth="10" defaultRowHeight="15.75" x14ac:dyDescent="0.25"/>
  <cols>
    <col min="3" max="3" width="17.125" customWidth="1"/>
    <col min="4" max="4" width="42.875" customWidth="1"/>
    <col min="5" max="5" width="33.625" customWidth="1"/>
    <col min="6" max="6" width="26.5" customWidth="1"/>
    <col min="7" max="7" width="34.125" customWidth="1"/>
    <col min="8" max="8" width="25.375" customWidth="1"/>
    <col min="9" max="9" width="42.5" customWidth="1"/>
    <col min="10" max="10" width="29" customWidth="1"/>
    <col min="11" max="11" width="28.125" customWidth="1"/>
    <col min="12" max="12" width="53.875" customWidth="1"/>
    <col min="13" max="13" width="22.125" customWidth="1"/>
  </cols>
  <sheetData>
    <row r="1" spans="1:62" x14ac:dyDescent="0.25">
      <c r="A1" t="s">
        <v>130</v>
      </c>
      <c r="B1" t="s">
        <v>136</v>
      </c>
      <c r="C1" s="6" t="s">
        <v>135</v>
      </c>
      <c r="D1" s="6" t="s">
        <v>33</v>
      </c>
      <c r="E1" s="6" t="s">
        <v>34</v>
      </c>
      <c r="F1" s="6" t="s">
        <v>35</v>
      </c>
      <c r="G1" s="6" t="s">
        <v>137</v>
      </c>
      <c r="H1" s="6" t="s">
        <v>138</v>
      </c>
      <c r="I1" s="6" t="s">
        <v>36</v>
      </c>
      <c r="J1" s="6" t="s">
        <v>37</v>
      </c>
      <c r="K1" s="6" t="s">
        <v>139</v>
      </c>
      <c r="L1" s="6" t="s">
        <v>38</v>
      </c>
      <c r="M1" s="7" t="s">
        <v>39</v>
      </c>
      <c r="N1" s="4" t="s">
        <v>92</v>
      </c>
      <c r="O1" s="4" t="s">
        <v>93</v>
      </c>
      <c r="P1" s="4" t="s">
        <v>94</v>
      </c>
      <c r="Q1" s="4" t="s">
        <v>40</v>
      </c>
      <c r="R1" s="4" t="s">
        <v>95</v>
      </c>
      <c r="S1" s="4" t="s">
        <v>41</v>
      </c>
      <c r="T1" s="4" t="s">
        <v>96</v>
      </c>
      <c r="U1" s="4" t="s">
        <v>97</v>
      </c>
      <c r="V1" s="4" t="s">
        <v>42</v>
      </c>
      <c r="W1" s="4" t="s">
        <v>98</v>
      </c>
      <c r="X1" s="4" t="s">
        <v>99</v>
      </c>
      <c r="Y1" s="4" t="s">
        <v>100</v>
      </c>
      <c r="Z1" s="4" t="s">
        <v>101</v>
      </c>
      <c r="AA1" s="4" t="s">
        <v>102</v>
      </c>
      <c r="AB1" s="4" t="s">
        <v>103</v>
      </c>
      <c r="AC1" s="4" t="s">
        <v>43</v>
      </c>
      <c r="AD1" s="4" t="s">
        <v>104</v>
      </c>
      <c r="AE1" s="4" t="s">
        <v>105</v>
      </c>
      <c r="AF1" s="4" t="s">
        <v>44</v>
      </c>
      <c r="AG1" s="4" t="s">
        <v>45</v>
      </c>
      <c r="AH1" s="4" t="s">
        <v>106</v>
      </c>
      <c r="AI1" s="4" t="s">
        <v>46</v>
      </c>
      <c r="AJ1" s="4" t="s">
        <v>107</v>
      </c>
      <c r="AK1" s="4" t="s">
        <v>108</v>
      </c>
      <c r="AL1" s="4" t="s">
        <v>109</v>
      </c>
      <c r="AM1" s="4" t="s">
        <v>110</v>
      </c>
      <c r="AN1" s="4" t="s">
        <v>111</v>
      </c>
      <c r="AO1" s="4" t="s">
        <v>47</v>
      </c>
      <c r="AP1" s="4" t="s">
        <v>112</v>
      </c>
      <c r="AQ1" s="4" t="s">
        <v>48</v>
      </c>
      <c r="AR1" s="4" t="s">
        <v>113</v>
      </c>
      <c r="AS1" s="4" t="s">
        <v>114</v>
      </c>
      <c r="AT1" s="4" t="s">
        <v>49</v>
      </c>
      <c r="AU1" s="4" t="s">
        <v>115</v>
      </c>
      <c r="AV1" s="4" t="s">
        <v>50</v>
      </c>
      <c r="AW1" s="4" t="s">
        <v>116</v>
      </c>
      <c r="AX1" s="4" t="s">
        <v>117</v>
      </c>
      <c r="AY1" s="4" t="s">
        <v>118</v>
      </c>
      <c r="AZ1" s="4" t="s">
        <v>119</v>
      </c>
      <c r="BA1" s="4" t="s">
        <v>51</v>
      </c>
      <c r="BB1" s="4" t="s">
        <v>120</v>
      </c>
      <c r="BC1" s="4" t="s">
        <v>121</v>
      </c>
      <c r="BD1" s="4" t="s">
        <v>122</v>
      </c>
      <c r="BE1" s="4" t="s">
        <v>123</v>
      </c>
      <c r="BF1" s="4" t="s">
        <v>124</v>
      </c>
      <c r="BG1" s="4" t="s">
        <v>125</v>
      </c>
      <c r="BH1" s="4" t="s">
        <v>126</v>
      </c>
      <c r="BI1" s="4" t="s">
        <v>127</v>
      </c>
      <c r="BJ1" s="5" t="s">
        <v>128</v>
      </c>
    </row>
    <row r="2" spans="1:62" x14ac:dyDescent="0.25">
      <c r="A2" t="s">
        <v>1</v>
      </c>
      <c r="B2" t="s">
        <v>5</v>
      </c>
      <c r="C2" s="1" t="s">
        <v>33</v>
      </c>
      <c r="D2" s="1" t="s">
        <v>140</v>
      </c>
      <c r="E2" s="1" t="s">
        <v>13</v>
      </c>
      <c r="F2" s="1" t="s">
        <v>21</v>
      </c>
      <c r="G2" s="1" t="s">
        <v>23</v>
      </c>
      <c r="H2" s="1" t="s">
        <v>26</v>
      </c>
      <c r="I2" s="1" t="s">
        <v>27</v>
      </c>
      <c r="J2" s="1" t="s">
        <v>141</v>
      </c>
      <c r="K2" s="1" t="s">
        <v>31</v>
      </c>
      <c r="L2" s="1" t="s">
        <v>158</v>
      </c>
      <c r="M2" s="3" t="s">
        <v>142</v>
      </c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</row>
    <row r="3" spans="1:62" x14ac:dyDescent="0.25">
      <c r="A3" t="s">
        <v>2</v>
      </c>
      <c r="B3" t="s">
        <v>4</v>
      </c>
      <c r="C3" s="1" t="s">
        <v>34</v>
      </c>
      <c r="D3" s="1" t="s">
        <v>61</v>
      </c>
      <c r="E3" s="1" t="s">
        <v>14</v>
      </c>
      <c r="F3" s="1" t="s">
        <v>22</v>
      </c>
      <c r="G3" s="1" t="s">
        <v>143</v>
      </c>
      <c r="H3" s="1" t="s">
        <v>134</v>
      </c>
      <c r="I3" s="1" t="s">
        <v>134</v>
      </c>
      <c r="J3" s="1" t="s">
        <v>28</v>
      </c>
      <c r="K3" s="1" t="s">
        <v>32</v>
      </c>
      <c r="L3" s="1" t="s">
        <v>134</v>
      </c>
      <c r="M3" s="1" t="s">
        <v>134</v>
      </c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</row>
    <row r="4" spans="1:62" x14ac:dyDescent="0.25">
      <c r="A4" t="s">
        <v>159</v>
      </c>
      <c r="B4" t="s">
        <v>52</v>
      </c>
      <c r="C4" s="1" t="s">
        <v>35</v>
      </c>
      <c r="D4" s="1" t="s">
        <v>60</v>
      </c>
      <c r="E4" s="1" t="s">
        <v>15</v>
      </c>
      <c r="F4" s="1" t="s">
        <v>134</v>
      </c>
      <c r="G4" s="1" t="s">
        <v>53</v>
      </c>
      <c r="H4" s="1"/>
      <c r="I4" s="1"/>
      <c r="J4" s="1" t="s">
        <v>29</v>
      </c>
      <c r="K4" s="1" t="s">
        <v>134</v>
      </c>
      <c r="L4" s="1"/>
      <c r="M4" s="3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</row>
    <row r="5" spans="1:62" x14ac:dyDescent="0.25">
      <c r="A5" t="s">
        <v>160</v>
      </c>
      <c r="B5" t="s">
        <v>6</v>
      </c>
      <c r="C5" s="1" t="s">
        <v>38</v>
      </c>
      <c r="D5" s="1" t="s">
        <v>59</v>
      </c>
      <c r="E5" s="1" t="s">
        <v>16</v>
      </c>
      <c r="F5" s="1"/>
      <c r="G5" s="1" t="s">
        <v>24</v>
      </c>
      <c r="H5" s="1"/>
      <c r="I5" s="1"/>
      <c r="J5" s="1" t="s">
        <v>30</v>
      </c>
      <c r="K5" s="1"/>
      <c r="L5" s="1"/>
      <c r="M5" s="3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</row>
    <row r="6" spans="1:62" x14ac:dyDescent="0.25">
      <c r="A6" t="s">
        <v>161</v>
      </c>
      <c r="B6" t="s">
        <v>7</v>
      </c>
      <c r="C6" s="1" t="s">
        <v>138</v>
      </c>
      <c r="D6" s="1" t="s">
        <v>8</v>
      </c>
      <c r="E6" s="1" t="s">
        <v>17</v>
      </c>
      <c r="F6" s="1"/>
      <c r="G6" s="1" t="s">
        <v>25</v>
      </c>
      <c r="H6" s="1"/>
      <c r="I6" s="1"/>
      <c r="J6" s="1" t="s">
        <v>144</v>
      </c>
      <c r="K6" s="1"/>
      <c r="L6" s="1"/>
      <c r="M6" s="3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</row>
    <row r="7" spans="1:62" x14ac:dyDescent="0.25">
      <c r="B7" t="s">
        <v>162</v>
      </c>
      <c r="C7" s="1" t="s">
        <v>36</v>
      </c>
      <c r="D7" s="1" t="s">
        <v>58</v>
      </c>
      <c r="E7" s="1" t="s">
        <v>145</v>
      </c>
      <c r="F7" s="1"/>
      <c r="G7" s="1" t="s">
        <v>146</v>
      </c>
      <c r="H7" s="1"/>
      <c r="I7" s="1"/>
      <c r="J7" s="1" t="s">
        <v>134</v>
      </c>
      <c r="K7" s="1"/>
      <c r="L7" s="1"/>
      <c r="M7" s="3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</row>
    <row r="8" spans="1:62" x14ac:dyDescent="0.25">
      <c r="C8" s="1" t="s">
        <v>39</v>
      </c>
      <c r="D8" s="1" t="s">
        <v>147</v>
      </c>
      <c r="E8" s="1" t="s">
        <v>148</v>
      </c>
      <c r="F8" s="1"/>
      <c r="G8" s="1" t="s">
        <v>149</v>
      </c>
      <c r="H8" s="1"/>
      <c r="I8" s="1"/>
      <c r="J8" s="1"/>
      <c r="K8" s="1"/>
      <c r="L8" s="1"/>
      <c r="M8" s="3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</row>
    <row r="9" spans="1:62" x14ac:dyDescent="0.25">
      <c r="C9" s="1" t="s">
        <v>137</v>
      </c>
      <c r="D9" s="1" t="s">
        <v>163</v>
      </c>
      <c r="E9" s="1" t="s">
        <v>150</v>
      </c>
      <c r="F9" s="1"/>
      <c r="G9" s="1" t="s">
        <v>151</v>
      </c>
      <c r="H9" s="1"/>
      <c r="I9" s="1"/>
      <c r="J9" s="1"/>
      <c r="K9" s="1"/>
      <c r="L9" s="1"/>
      <c r="M9" s="3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</row>
    <row r="10" spans="1:62" x14ac:dyDescent="0.25">
      <c r="C10" s="1" t="s">
        <v>37</v>
      </c>
      <c r="D10" s="1" t="s">
        <v>164</v>
      </c>
      <c r="E10" s="1" t="s">
        <v>152</v>
      </c>
      <c r="F10" s="1"/>
      <c r="G10" s="1" t="s">
        <v>62</v>
      </c>
      <c r="H10" s="1"/>
      <c r="I10" s="1"/>
      <c r="J10" s="1"/>
      <c r="K10" s="1"/>
      <c r="L10" s="1"/>
      <c r="M10" s="3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</row>
    <row r="11" spans="1:62" x14ac:dyDescent="0.25">
      <c r="C11" s="1" t="s">
        <v>139</v>
      </c>
      <c r="D11" s="1" t="s">
        <v>64</v>
      </c>
      <c r="E11" s="1" t="s">
        <v>153</v>
      </c>
      <c r="F11" s="1"/>
      <c r="G11" s="1" t="s">
        <v>63</v>
      </c>
      <c r="H11" s="1"/>
      <c r="I11" s="1"/>
      <c r="J11" s="1"/>
      <c r="K11" s="1"/>
      <c r="L11" s="1"/>
      <c r="M11" s="3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</row>
    <row r="12" spans="1:62" x14ac:dyDescent="0.25">
      <c r="C12" s="1"/>
      <c r="D12" s="1" t="s">
        <v>9</v>
      </c>
      <c r="E12" s="1" t="s">
        <v>154</v>
      </c>
      <c r="F12" s="1"/>
      <c r="G12" s="1" t="s">
        <v>134</v>
      </c>
      <c r="H12" s="1"/>
      <c r="I12" s="1"/>
      <c r="J12" s="1"/>
      <c r="K12" s="1"/>
      <c r="L12" s="1"/>
      <c r="M12" s="3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</row>
    <row r="13" spans="1:62" x14ac:dyDescent="0.25">
      <c r="C13" s="1"/>
      <c r="D13" s="1" t="s">
        <v>10</v>
      </c>
      <c r="E13" s="1" t="s">
        <v>18</v>
      </c>
      <c r="F13" s="1"/>
      <c r="G13" s="1"/>
      <c r="H13" s="1"/>
      <c r="I13" s="1"/>
      <c r="J13" s="1"/>
      <c r="K13" s="1"/>
      <c r="L13" s="1"/>
      <c r="M13" s="3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</row>
    <row r="14" spans="1:62" x14ac:dyDescent="0.25">
      <c r="C14" s="1"/>
      <c r="D14" s="1" t="s">
        <v>54</v>
      </c>
      <c r="E14" s="1" t="s">
        <v>19</v>
      </c>
      <c r="F14" s="1"/>
      <c r="G14" s="1"/>
      <c r="H14" s="1"/>
      <c r="I14" s="1"/>
      <c r="J14" s="1"/>
      <c r="K14" s="1"/>
      <c r="L14" s="1"/>
      <c r="M14" s="3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</row>
    <row r="15" spans="1:62" x14ac:dyDescent="0.25">
      <c r="C15" s="1"/>
      <c r="D15" s="1" t="s">
        <v>57</v>
      </c>
      <c r="E15" s="1" t="s">
        <v>20</v>
      </c>
      <c r="F15" s="1"/>
      <c r="G15" s="1"/>
      <c r="H15" s="1"/>
      <c r="I15" s="1"/>
      <c r="J15" s="1"/>
      <c r="K15" s="1"/>
      <c r="L15" s="1"/>
      <c r="M15" s="3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</row>
    <row r="16" spans="1:62" x14ac:dyDescent="0.25">
      <c r="C16" s="1"/>
      <c r="D16" s="1" t="s">
        <v>55</v>
      </c>
      <c r="E16" s="1" t="s">
        <v>165</v>
      </c>
      <c r="F16" s="1"/>
      <c r="G16" s="1"/>
      <c r="H16" s="1"/>
      <c r="I16" s="1"/>
      <c r="J16" s="1"/>
      <c r="K16" s="1"/>
      <c r="L16" s="1"/>
      <c r="M16" s="3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</row>
    <row r="17" spans="3:62" x14ac:dyDescent="0.25">
      <c r="C17" s="1"/>
      <c r="D17" s="1" t="s">
        <v>56</v>
      </c>
      <c r="E17" s="1" t="s">
        <v>134</v>
      </c>
      <c r="F17" s="1"/>
      <c r="G17" s="1"/>
      <c r="H17" s="1"/>
      <c r="I17" s="1"/>
      <c r="J17" s="1"/>
      <c r="K17" s="1"/>
      <c r="L17" s="1"/>
      <c r="M17" s="3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</row>
    <row r="18" spans="3:62" x14ac:dyDescent="0.25">
      <c r="C18" s="1"/>
      <c r="D18" s="1" t="s">
        <v>155</v>
      </c>
      <c r="E18" s="1"/>
      <c r="F18" s="1"/>
      <c r="G18" s="1"/>
      <c r="H18" s="1"/>
      <c r="I18" s="1"/>
      <c r="J18" s="1"/>
      <c r="K18" s="1"/>
      <c r="L18" s="1"/>
      <c r="M18" s="3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</row>
    <row r="19" spans="3:62" x14ac:dyDescent="0.25">
      <c r="C19" s="1"/>
      <c r="D19" s="1" t="s">
        <v>156</v>
      </c>
      <c r="E19" s="1"/>
      <c r="F19" s="1"/>
      <c r="G19" s="1"/>
      <c r="H19" s="1"/>
      <c r="I19" s="1"/>
      <c r="J19" s="1"/>
      <c r="K19" s="1"/>
      <c r="L19" s="1"/>
      <c r="M19" s="3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</row>
    <row r="20" spans="3:62" x14ac:dyDescent="0.25">
      <c r="C20" s="1"/>
      <c r="D20" s="1" t="s">
        <v>157</v>
      </c>
      <c r="E20" s="1"/>
      <c r="F20" s="1"/>
      <c r="G20" s="1"/>
      <c r="H20" s="1"/>
      <c r="I20" s="1"/>
      <c r="J20" s="1"/>
      <c r="K20" s="1"/>
      <c r="L20" s="1"/>
      <c r="M20" s="3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</row>
    <row r="21" spans="3:62" x14ac:dyDescent="0.25">
      <c r="C21" s="1"/>
      <c r="D21" s="1" t="s">
        <v>11</v>
      </c>
      <c r="E21" s="1"/>
      <c r="F21" s="1"/>
      <c r="G21" s="1"/>
      <c r="H21" s="1"/>
      <c r="I21" s="1"/>
      <c r="J21" s="1"/>
      <c r="K21" s="1"/>
      <c r="L21" s="1"/>
      <c r="M21" s="3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</row>
    <row r="22" spans="3:62" x14ac:dyDescent="0.25">
      <c r="C22" s="1"/>
      <c r="D22" s="1" t="s">
        <v>12</v>
      </c>
      <c r="E22" s="1"/>
      <c r="F22" s="1"/>
      <c r="G22" s="1"/>
      <c r="H22" s="1"/>
      <c r="I22" s="1"/>
      <c r="J22" s="1"/>
      <c r="K22" s="1"/>
      <c r="L22" s="1"/>
      <c r="M22" s="3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</row>
    <row r="23" spans="3:62" x14ac:dyDescent="0.25">
      <c r="C23" s="1"/>
      <c r="D23" s="1" t="s">
        <v>134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"/>
  <sheetViews>
    <sheetView workbookViewId="0">
      <selection activeCell="C13" sqref="C13"/>
    </sheetView>
  </sheetViews>
  <sheetFormatPr baseColWidth="10" defaultRowHeight="15.75" x14ac:dyDescent="0.25"/>
  <cols>
    <col min="1" max="1" width="23.375" customWidth="1"/>
    <col min="2" max="2" width="18.375" customWidth="1"/>
    <col min="3" max="3" width="22.5" customWidth="1"/>
    <col min="4" max="4" width="19.375" customWidth="1"/>
    <col min="5" max="5" width="27.5" customWidth="1"/>
    <col min="6" max="6" width="17.625" customWidth="1"/>
    <col min="7" max="7" width="20.5" customWidth="1"/>
  </cols>
  <sheetData>
    <row r="1" spans="1:7" x14ac:dyDescent="0.25">
      <c r="A1" t="s">
        <v>172</v>
      </c>
      <c r="B1" t="s">
        <v>166</v>
      </c>
      <c r="C1" t="s">
        <v>167</v>
      </c>
      <c r="D1" t="s">
        <v>168</v>
      </c>
      <c r="E1" t="s">
        <v>169</v>
      </c>
      <c r="F1" t="s">
        <v>170</v>
      </c>
      <c r="G1" t="s">
        <v>171</v>
      </c>
    </row>
    <row r="2" spans="1:7" x14ac:dyDescent="0.25">
      <c r="A2" t="s">
        <v>166</v>
      </c>
      <c r="B2" t="s">
        <v>65</v>
      </c>
      <c r="C2" t="s">
        <v>66</v>
      </c>
      <c r="D2" t="s">
        <v>67</v>
      </c>
      <c r="E2" t="s">
        <v>68</v>
      </c>
      <c r="F2" t="s">
        <v>69</v>
      </c>
      <c r="G2" t="s">
        <v>70</v>
      </c>
    </row>
    <row r="3" spans="1:7" x14ac:dyDescent="0.25">
      <c r="A3" t="s">
        <v>167</v>
      </c>
      <c r="B3" t="s">
        <v>71</v>
      </c>
      <c r="C3" t="s">
        <v>72</v>
      </c>
      <c r="D3" t="s">
        <v>73</v>
      </c>
      <c r="E3" t="s">
        <v>74</v>
      </c>
      <c r="F3" t="s">
        <v>75</v>
      </c>
      <c r="G3" t="s">
        <v>76</v>
      </c>
    </row>
    <row r="4" spans="1:7" x14ac:dyDescent="0.25">
      <c r="A4" t="s">
        <v>168</v>
      </c>
      <c r="B4" t="s">
        <v>77</v>
      </c>
      <c r="C4" t="s">
        <v>78</v>
      </c>
      <c r="D4" t="s">
        <v>79</v>
      </c>
      <c r="E4" t="s">
        <v>80</v>
      </c>
      <c r="F4" t="s">
        <v>81</v>
      </c>
      <c r="G4" t="s">
        <v>82</v>
      </c>
    </row>
    <row r="5" spans="1:7" x14ac:dyDescent="0.25">
      <c r="A5" t="s">
        <v>169</v>
      </c>
      <c r="B5" t="s">
        <v>83</v>
      </c>
      <c r="C5" t="s">
        <v>84</v>
      </c>
      <c r="E5" t="s">
        <v>85</v>
      </c>
      <c r="F5" t="s">
        <v>86</v>
      </c>
      <c r="G5" t="s">
        <v>87</v>
      </c>
    </row>
    <row r="6" spans="1:7" x14ac:dyDescent="0.25">
      <c r="A6" t="s">
        <v>170</v>
      </c>
      <c r="B6" t="s">
        <v>88</v>
      </c>
      <c r="G6" t="s">
        <v>89</v>
      </c>
    </row>
    <row r="7" spans="1:7" x14ac:dyDescent="0.25">
      <c r="A7" t="s">
        <v>171</v>
      </c>
      <c r="B7" t="s">
        <v>90</v>
      </c>
    </row>
    <row r="8" spans="1:7" x14ac:dyDescent="0.25">
      <c r="B8" t="s">
        <v>91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16"/>
  <sheetViews>
    <sheetView showGridLines="0" tabSelected="1" workbookViewId="0">
      <selection activeCell="O7" sqref="O7"/>
    </sheetView>
  </sheetViews>
  <sheetFormatPr baseColWidth="10" defaultRowHeight="15.75" x14ac:dyDescent="0.25"/>
  <cols>
    <col min="1" max="1" width="10.375" style="2" bestFit="1" customWidth="1"/>
    <col min="2" max="2" width="9.375" style="2" bestFit="1" customWidth="1"/>
    <col min="3" max="3" width="10" style="2" bestFit="1" customWidth="1"/>
    <col min="4" max="4" width="23.5" style="2" bestFit="1" customWidth="1"/>
    <col min="5" max="5" width="6.125" bestFit="1" customWidth="1"/>
    <col min="6" max="6" width="8.25" bestFit="1" customWidth="1"/>
    <col min="7" max="7" width="13.875" bestFit="1" customWidth="1"/>
    <col min="8" max="8" width="9.625" customWidth="1"/>
    <col min="9" max="9" width="8.75" customWidth="1"/>
    <col min="10" max="10" width="8.875" customWidth="1"/>
    <col min="11" max="11" width="8" customWidth="1"/>
    <col min="12" max="12" width="10.875" customWidth="1"/>
    <col min="13" max="13" width="16" customWidth="1"/>
  </cols>
  <sheetData>
    <row r="1" spans="1:13" ht="50.25" customHeight="1" x14ac:dyDescent="0.25"/>
    <row r="2" spans="1:13" ht="24.75" customHeight="1" x14ac:dyDescent="0.25">
      <c r="A2" s="21" t="s">
        <v>201</v>
      </c>
      <c r="B2" s="20"/>
      <c r="C2" s="20"/>
      <c r="D2" s="20"/>
      <c r="G2" s="21" t="s">
        <v>202</v>
      </c>
      <c r="H2" s="20"/>
      <c r="I2" s="20"/>
      <c r="J2" s="20"/>
      <c r="K2" s="20"/>
      <c r="L2" s="20"/>
      <c r="M2" s="20"/>
    </row>
    <row r="3" spans="1:13" s="2" customFormat="1" x14ac:dyDescent="0.25">
      <c r="A3" s="8" t="s">
        <v>0</v>
      </c>
      <c r="B3" s="8" t="s">
        <v>130</v>
      </c>
      <c r="C3" s="8" t="s">
        <v>129</v>
      </c>
      <c r="D3" s="8" t="s">
        <v>132</v>
      </c>
      <c r="G3" s="9" t="s">
        <v>176</v>
      </c>
      <c r="H3" s="9" t="s">
        <v>177</v>
      </c>
      <c r="I3" s="9" t="s">
        <v>178</v>
      </c>
      <c r="J3" s="9" t="s">
        <v>179</v>
      </c>
      <c r="K3" s="9" t="s">
        <v>180</v>
      </c>
      <c r="L3" s="9" t="s">
        <v>181</v>
      </c>
      <c r="M3" s="10" t="s">
        <v>200</v>
      </c>
    </row>
    <row r="4" spans="1:13" x14ac:dyDescent="0.25">
      <c r="A4" s="13">
        <v>44839</v>
      </c>
      <c r="B4" s="2" t="s">
        <v>1</v>
      </c>
      <c r="C4" s="2" t="s">
        <v>38</v>
      </c>
      <c r="D4" s="12" t="s">
        <v>158</v>
      </c>
      <c r="G4" t="s">
        <v>182</v>
      </c>
      <c r="H4" s="2" t="s">
        <v>183</v>
      </c>
      <c r="I4" s="2"/>
      <c r="J4" s="2" t="s">
        <v>183</v>
      </c>
      <c r="K4" s="2"/>
      <c r="L4" s="2"/>
      <c r="M4" s="2" t="s">
        <v>183</v>
      </c>
    </row>
    <row r="5" spans="1:13" x14ac:dyDescent="0.25">
      <c r="D5" s="12"/>
      <c r="G5" s="9" t="s">
        <v>184</v>
      </c>
      <c r="H5" s="10"/>
      <c r="I5" s="10">
        <v>4</v>
      </c>
      <c r="J5" s="10"/>
      <c r="K5" s="10" t="s">
        <v>183</v>
      </c>
      <c r="L5" s="10" t="s">
        <v>183</v>
      </c>
      <c r="M5" s="2" t="s">
        <v>183</v>
      </c>
    </row>
    <row r="6" spans="1:13" s="2" customFormat="1" x14ac:dyDescent="0.25">
      <c r="A6" s="8" t="s">
        <v>131</v>
      </c>
      <c r="B6" s="8" t="s">
        <v>197</v>
      </c>
      <c r="C6" s="8" t="s">
        <v>174</v>
      </c>
      <c r="D6" s="8" t="s">
        <v>175</v>
      </c>
      <c r="G6" s="9" t="s">
        <v>185</v>
      </c>
      <c r="H6" s="10"/>
      <c r="I6" s="10" t="s">
        <v>183</v>
      </c>
      <c r="J6" s="10"/>
      <c r="K6" s="10" t="s">
        <v>183</v>
      </c>
      <c r="L6" s="10" t="s">
        <v>183</v>
      </c>
      <c r="M6" s="2" t="s">
        <v>183</v>
      </c>
    </row>
    <row r="7" spans="1:13" x14ac:dyDescent="0.25">
      <c r="A7" s="2" t="s">
        <v>6</v>
      </c>
      <c r="B7" s="19">
        <v>4.1666666666666664E-2</v>
      </c>
      <c r="C7" s="2" t="s">
        <v>171</v>
      </c>
      <c r="D7" s="2" t="s">
        <v>76</v>
      </c>
      <c r="G7" s="9" t="s">
        <v>186</v>
      </c>
      <c r="H7" s="10" t="s">
        <v>183</v>
      </c>
      <c r="I7" s="10"/>
      <c r="J7" s="10" t="s">
        <v>183</v>
      </c>
      <c r="K7" s="10"/>
      <c r="L7" s="10"/>
      <c r="M7" s="2" t="s">
        <v>183</v>
      </c>
    </row>
    <row r="8" spans="1:13" x14ac:dyDescent="0.25">
      <c r="G8" s="9" t="s">
        <v>187</v>
      </c>
      <c r="H8" s="10" t="s">
        <v>183</v>
      </c>
      <c r="I8" s="10"/>
      <c r="J8" s="10"/>
      <c r="K8" s="10"/>
      <c r="L8" s="10"/>
      <c r="M8" s="2" t="s">
        <v>183</v>
      </c>
    </row>
    <row r="9" spans="1:13" x14ac:dyDescent="0.25">
      <c r="A9" s="8" t="s">
        <v>133</v>
      </c>
      <c r="G9" s="9" t="s">
        <v>188</v>
      </c>
      <c r="H9" s="10" t="s">
        <v>183</v>
      </c>
      <c r="I9" s="10"/>
      <c r="J9" s="10"/>
      <c r="K9" s="10"/>
      <c r="L9" s="10"/>
      <c r="M9" s="2" t="s">
        <v>183</v>
      </c>
    </row>
    <row r="10" spans="1:13" x14ac:dyDescent="0.25">
      <c r="A10" s="22" t="s">
        <v>210</v>
      </c>
      <c r="G10" s="9" t="s">
        <v>189</v>
      </c>
      <c r="H10" s="10"/>
      <c r="I10" s="10" t="s">
        <v>183</v>
      </c>
      <c r="J10" s="10"/>
      <c r="K10" s="10" t="s">
        <v>183</v>
      </c>
      <c r="L10" s="10"/>
      <c r="M10" s="2" t="s">
        <v>183</v>
      </c>
    </row>
    <row r="11" spans="1:13" x14ac:dyDescent="0.25">
      <c r="G11" s="9" t="s">
        <v>190</v>
      </c>
      <c r="H11" s="10"/>
      <c r="I11" s="10" t="s">
        <v>183</v>
      </c>
      <c r="J11" s="10"/>
      <c r="K11" s="10">
        <v>2</v>
      </c>
      <c r="L11" s="10" t="s">
        <v>183</v>
      </c>
      <c r="M11" s="2" t="s">
        <v>183</v>
      </c>
    </row>
    <row r="12" spans="1:13" x14ac:dyDescent="0.25">
      <c r="G12" s="9" t="s">
        <v>191</v>
      </c>
      <c r="H12" s="10"/>
      <c r="I12" s="10" t="s">
        <v>183</v>
      </c>
      <c r="J12" s="10"/>
      <c r="K12" s="10" t="s">
        <v>183</v>
      </c>
      <c r="L12" s="10" t="s">
        <v>183</v>
      </c>
      <c r="M12" s="2" t="s">
        <v>183</v>
      </c>
    </row>
    <row r="13" spans="1:13" x14ac:dyDescent="0.25">
      <c r="G13" s="9" t="s">
        <v>192</v>
      </c>
      <c r="H13" s="10"/>
      <c r="I13" s="10" t="s">
        <v>183</v>
      </c>
      <c r="J13" s="10" t="s">
        <v>183</v>
      </c>
      <c r="K13" s="10" t="s">
        <v>183</v>
      </c>
      <c r="L13" s="10" t="s">
        <v>183</v>
      </c>
      <c r="M13" s="2" t="s">
        <v>183</v>
      </c>
    </row>
    <row r="14" spans="1:13" x14ac:dyDescent="0.25">
      <c r="G14" s="9" t="s">
        <v>193</v>
      </c>
      <c r="H14" s="10"/>
      <c r="I14" s="10" t="s">
        <v>183</v>
      </c>
      <c r="J14" s="10" t="s">
        <v>183</v>
      </c>
      <c r="K14" s="10" t="s">
        <v>183</v>
      </c>
      <c r="L14" s="10" t="s">
        <v>183</v>
      </c>
      <c r="M14" s="2" t="s">
        <v>183</v>
      </c>
    </row>
    <row r="15" spans="1:13" x14ac:dyDescent="0.25">
      <c r="G15" s="9" t="s">
        <v>194</v>
      </c>
      <c r="H15" s="10"/>
      <c r="I15" s="10" t="s">
        <v>183</v>
      </c>
      <c r="J15" s="10" t="s">
        <v>183</v>
      </c>
      <c r="K15" s="10" t="s">
        <v>183</v>
      </c>
      <c r="L15" s="10" t="s">
        <v>183</v>
      </c>
      <c r="M15" s="2" t="s">
        <v>183</v>
      </c>
    </row>
    <row r="16" spans="1:13" x14ac:dyDescent="0.25">
      <c r="G16" t="s">
        <v>195</v>
      </c>
      <c r="H16" s="2">
        <f>SUBTOTAL(109,tb_Peche[Brochet])</f>
        <v>0</v>
      </c>
      <c r="I16" s="2">
        <f>SUBTOTAL(109,tb_Peche[Perche])</f>
        <v>4</v>
      </c>
      <c r="J16" s="2">
        <f>SUBTOTAL(109,tb_Peche[Sandre])</f>
        <v>0</v>
      </c>
      <c r="K16" s="2">
        <f>SUBTOTAL(109,tb_Peche[Truite])</f>
        <v>2</v>
      </c>
      <c r="L16" s="2">
        <f>SUBTOTAL(109,tb_Peche[Chevesne])</f>
        <v>0</v>
      </c>
      <c r="M16" s="2">
        <f>SUBTOTAL(109,tb_Peche[Autre espece])</f>
        <v>0</v>
      </c>
    </row>
  </sheetData>
  <dataValidations count="6">
    <dataValidation type="list" allowBlank="1" showInputMessage="1" showErrorMessage="1" sqref="B4">
      <formula1>INDIRECT("tb_listes[Moment]")</formula1>
    </dataValidation>
    <dataValidation type="list" allowBlank="1" showInputMessage="1" showErrorMessage="1" sqref="A7">
      <formula1>INDIRECT("tb_listes[Meteo]")</formula1>
    </dataValidation>
    <dataValidation type="list" allowBlank="1" showInputMessage="1" showErrorMessage="1" sqref="C4">
      <formula1>INDIRECT("tb_listes[Riviere]")</formula1>
    </dataValidation>
    <dataValidation type="list" allowBlank="1" showInputMessage="1" showErrorMessage="1" sqref="C7">
      <formula1>INDIRECT("tb_leurres[Leurre_type]")</formula1>
    </dataValidation>
    <dataValidation type="list" allowBlank="1" showInputMessage="1" showErrorMessage="1" sqref="D4">
      <formula1>INDIRECT("tb_listes[Ouette]")</formula1>
    </dataValidation>
    <dataValidation type="list" allowBlank="1" showInputMessage="1" showErrorMessage="1" sqref="D7">
      <formula1>INDIRECT("tb_leurres[Appat Naturel]")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2</xdr:col>
                    <xdr:colOff>104775</xdr:colOff>
                    <xdr:row>0</xdr:row>
                    <xdr:rowOff>104775</xdr:rowOff>
                  </from>
                  <to>
                    <xdr:col>3</xdr:col>
                    <xdr:colOff>571500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7</xdr:col>
                    <xdr:colOff>676275</xdr:colOff>
                    <xdr:row>0</xdr:row>
                    <xdr:rowOff>171450</xdr:rowOff>
                  </from>
                  <to>
                    <xdr:col>9</xdr:col>
                    <xdr:colOff>504825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Base</vt:lpstr>
      <vt:lpstr>Listes</vt:lpstr>
      <vt:lpstr>Leurres</vt:lpstr>
      <vt:lpstr>Saisie</vt:lpstr>
      <vt:lpstr>Date</vt:lpstr>
      <vt:lpstr>Duree</vt:lpstr>
      <vt:lpstr>Leurre_categorie</vt:lpstr>
      <vt:lpstr>Leurre_type</vt:lpstr>
      <vt:lpstr>Meteo</vt:lpstr>
      <vt:lpstr>Moment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</dc:creator>
  <cp:lastModifiedBy>yal</cp:lastModifiedBy>
  <dcterms:created xsi:type="dcterms:W3CDTF">2022-09-26T04:59:44Z</dcterms:created>
  <dcterms:modified xsi:type="dcterms:W3CDTF">2022-10-11T16:26:18Z</dcterms:modified>
</cp:coreProperties>
</file>