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1880" activeTab="3"/>
  </bookViews>
  <sheets>
    <sheet name="Listes" sheetId="11" r:id="rId1"/>
    <sheet name="donnees" sheetId="2" r:id="rId2"/>
    <sheet name="Débit modele" sheetId="12" r:id="rId3"/>
    <sheet name="Débit" sheetId="15" r:id="rId4"/>
    <sheet name="export" sheetId="16" r:id="rId5"/>
  </sheets>
  <definedNames>
    <definedName name="pl_debit" localSheetId="3">Débit!$A$6:$R$16</definedName>
    <definedName name="pl_debit">'Débit modele'!$A$6:$R$16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_xlnm.Print_Area" localSheetId="2">'Débit modele'!$A$1:$R$16</definedName>
  </definedNames>
  <calcPr calcId="145621"/>
</workbook>
</file>

<file path=xl/calcChain.xml><?xml version="1.0" encoding="utf-8"?>
<calcChain xmlns="http://schemas.openxmlformats.org/spreadsheetml/2006/main">
  <c r="M67" i="15" l="1"/>
  <c r="M50" i="15"/>
  <c r="M34" i="15"/>
  <c r="M17" i="15"/>
  <c r="M1" i="15"/>
  <c r="M1" i="12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E20" i="2"/>
  <c r="D20" i="2"/>
  <c r="E19" i="2"/>
  <c r="D19" i="2"/>
  <c r="E18" i="2"/>
  <c r="D18" i="2"/>
  <c r="E17" i="2"/>
  <c r="E16" i="2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D76" i="2"/>
  <c r="C76" i="2"/>
  <c r="AP75" i="2"/>
  <c r="AO75" i="2"/>
  <c r="W75" i="2"/>
  <c r="V75" i="2"/>
  <c r="E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Q42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18" i="2"/>
  <c r="AQ17" i="2"/>
  <c r="AP17" i="2"/>
  <c r="AO17" i="2"/>
  <c r="AM17" i="2"/>
  <c r="X17" i="2"/>
  <c r="W17" i="2"/>
  <c r="V17" i="2"/>
  <c r="T17" i="2"/>
  <c r="C17" i="2"/>
  <c r="AQ16" i="2"/>
  <c r="AQ21" i="2" s="1"/>
  <c r="AP16" i="2"/>
  <c r="AO16" i="2"/>
  <c r="X16" i="2"/>
  <c r="X20" i="2" s="1"/>
  <c r="W16" i="2"/>
  <c r="V16" i="2"/>
  <c r="C16" i="2"/>
  <c r="T38" i="2" s="1"/>
  <c r="A16" i="2"/>
  <c r="AQ11" i="2"/>
  <c r="AP11" i="2"/>
  <c r="AO11" i="2"/>
  <c r="AM11" i="2"/>
  <c r="X11" i="2"/>
  <c r="W11" i="2"/>
  <c r="V11" i="2"/>
  <c r="T11" i="2"/>
  <c r="C11" i="2"/>
  <c r="A11" i="2"/>
  <c r="AQ10" i="2"/>
  <c r="AP10" i="2"/>
  <c r="AO10" i="2"/>
  <c r="AM10" i="2"/>
  <c r="X10" i="2"/>
  <c r="W10" i="2"/>
  <c r="V10" i="2"/>
  <c r="T10" i="2"/>
  <c r="C10" i="2"/>
  <c r="A10" i="2"/>
  <c r="AQ9" i="2"/>
  <c r="AP9" i="2"/>
  <c r="AO9" i="2"/>
  <c r="AM9" i="2"/>
  <c r="X9" i="2"/>
  <c r="W9" i="2"/>
  <c r="V9" i="2"/>
  <c r="T9" i="2"/>
  <c r="C9" i="2"/>
  <c r="A9" i="2"/>
  <c r="AQ8" i="2"/>
  <c r="AP8" i="2"/>
  <c r="AO8" i="2"/>
  <c r="AM8" i="2"/>
  <c r="X8" i="2"/>
  <c r="W8" i="2"/>
  <c r="V8" i="2"/>
  <c r="T8" i="2"/>
  <c r="C8" i="2"/>
  <c r="A8" i="2"/>
  <c r="AQ7" i="2"/>
  <c r="AP7" i="2"/>
  <c r="AO7" i="2"/>
  <c r="AM7" i="2"/>
  <c r="X7" i="2"/>
  <c r="W7" i="2"/>
  <c r="V7" i="2"/>
  <c r="T7" i="2"/>
  <c r="C7" i="2"/>
  <c r="A7" i="2"/>
  <c r="AQ6" i="2"/>
  <c r="AP6" i="2"/>
  <c r="AO6" i="2"/>
  <c r="AM6" i="2"/>
  <c r="X6" i="2"/>
  <c r="W6" i="2"/>
  <c r="V6" i="2"/>
  <c r="T6" i="2"/>
  <c r="C6" i="2"/>
  <c r="A6" i="2"/>
  <c r="A17" i="2" l="1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>
  <authors>
    <author>yal</author>
  </authors>
  <commentList>
    <comment ref="A5" authorId="0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sharedStrings.xml><?xml version="1.0" encoding="utf-8"?>
<sst xmlns="http://schemas.openxmlformats.org/spreadsheetml/2006/main" count="1782" uniqueCount="92">
  <si>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</si>
  <si>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</si>
  <si>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</si>
  <si>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</si>
  <si>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</si>
  <si>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</si>
  <si>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</si>
  <si>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</si>
  <si>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</si>
  <si>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</si>
  <si>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</si>
  <si>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</si>
  <si>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</si>
  <si>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</si>
  <si>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</si>
  <si>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</si>
  <si>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</si>
  <si>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</si>
  <si>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</si>
  <si>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</si>
  <si>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</si>
  <si>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</si>
  <si>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</si>
  <si>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</si>
  <si>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</si>
  <si>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</si>
  <si>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</si>
  <si>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</si>
  <si>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 xml:space="preserve">    780x269x568</t>
  </si>
  <si>
    <t>Caisson_D</t>
  </si>
  <si>
    <t>Caisson_F</t>
  </si>
  <si>
    <t xml:space="preserve">    780x992.5x549</t>
  </si>
  <si>
    <t xml:space="preserve">    780x2142x549</t>
  </si>
  <si>
    <t xml:space="preserve">    980x1962x681</t>
  </si>
  <si>
    <t>FEUILLE DE DEBIT</t>
  </si>
  <si>
    <t>Nbr</t>
  </si>
  <si>
    <t>Chantier</t>
  </si>
  <si>
    <t>ref</t>
  </si>
  <si>
    <t>Feuille 1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</si>
  <si>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</si>
  <si>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</si>
  <si>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</si>
  <si>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</si>
  <si>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</si>
  <si>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</si>
  <si>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</si>
  <si>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</si>
  <si>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</si>
  <si>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</si>
  <si>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</si>
  <si>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</si>
  <si>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</si>
  <si>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</si>
  <si>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</si>
  <si>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Feuille 2</t>
  </si>
  <si>
    <t>Feuille 3</t>
  </si>
  <si>
    <t>cnss2p</t>
  </si>
  <si>
    <t>cnas2p</t>
  </si>
  <si>
    <t>cbss2p</t>
  </si>
  <si>
    <t>cbas2p</t>
  </si>
  <si>
    <t>cnspss2p</t>
  </si>
  <si>
    <t>cnapas2p</t>
  </si>
  <si>
    <t>cnas2pr</t>
  </si>
  <si>
    <t>Fa19</t>
  </si>
  <si>
    <t>Fa8</t>
  </si>
  <si>
    <t>Fo19</t>
  </si>
  <si>
    <t xml:space="preserve">normal sans separation + 2 portes </t>
  </si>
  <si>
    <t xml:space="preserve">normal avec separation + 2 portes </t>
  </si>
  <si>
    <t>bas sans separation + 2 portes</t>
  </si>
  <si>
    <t>bas avec separation + 2 portes</t>
  </si>
  <si>
    <t>normal sans plinthe sans separation</t>
  </si>
  <si>
    <t>normal avec plinth avec separation</t>
  </si>
  <si>
    <t>normal avec separation portes  coulissantes</t>
  </si>
  <si>
    <t>Familles</t>
  </si>
  <si>
    <t>Types</t>
  </si>
  <si>
    <t>Nom</t>
  </si>
  <si>
    <t>Hauteur</t>
  </si>
  <si>
    <t>Largeur</t>
  </si>
  <si>
    <t>Profondeur</t>
  </si>
  <si>
    <t>Nombre</t>
  </si>
  <si>
    <t>/3</t>
  </si>
  <si>
    <t>Famille</t>
  </si>
  <si>
    <t>Type</t>
  </si>
  <si>
    <t xml:space="preserve">    780x992,5x530</t>
  </si>
  <si>
    <t>Abreviation</t>
  </si>
  <si>
    <t>cht1 Av</t>
  </si>
  <si>
    <t>cht2 Ar</t>
  </si>
  <si>
    <t>cht3 G</t>
  </si>
  <si>
    <t>cht4 D</t>
  </si>
  <si>
    <t>Feuille 4</t>
  </si>
  <si>
    <t>Feuille 5</t>
  </si>
  <si>
    <t>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</si>
</sst>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-* #,##0\ _F_-;\-* #,##0\ _F_-;_-* &quot;-&quot;??\ _F_-;_-@_-"/>
    <numFmt numFmtId="166" formatCode="_-* #,##0.0\ _F_-;\-* #,##0.0\ _F_-;_-* &quot;-&quot;?\ _F_-;_-@_-"/>
    <numFmt numFmtId="167" formatCode="_-* #,##0.00\ _F_-;\-* #,##0.00\ _F_-;_-* &quot;-&quot;??\ _F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Font="1"/>
    <xf numFmtId="0" fontId="0" fillId="0" borderId="0" xfId="0" applyFont="1" applyAlignment="1" applyProtection="1">
      <alignment horizontal="center"/>
    </xf>
    <xf numFmtId="0" fontId="3" fillId="0" borderId="4" xfId="0" applyFont="1" applyFill="1" applyBorder="1" applyProtection="1"/>
    <xf numFmtId="0" fontId="3" fillId="2" borderId="5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6" fontId="3" fillId="0" borderId="12" xfId="1" applyNumberFormat="1" applyFont="1" applyFill="1" applyBorder="1" applyAlignment="1" applyProtection="1">
      <alignment horizontal="center"/>
      <protection locked="0"/>
    </xf>
    <xf numFmtId="166" fontId="3" fillId="0" borderId="13" xfId="1" applyNumberFormat="1" applyFont="1" applyFill="1" applyBorder="1" applyAlignment="1" applyProtection="1">
      <alignment horizontal="center"/>
      <protection locked="0"/>
    </xf>
    <xf numFmtId="166" fontId="3" fillId="0" borderId="15" xfId="1" applyNumberFormat="1" applyFont="1" applyFill="1" applyBorder="1" applyAlignment="1" applyProtection="1">
      <alignment horizontal="center"/>
      <protection locked="0"/>
    </xf>
    <xf numFmtId="166" fontId="5" fillId="0" borderId="12" xfId="1" applyNumberFormat="1" applyFont="1" applyFill="1" applyBorder="1" applyAlignment="1" applyProtection="1">
      <alignment horizontal="center"/>
      <protection locked="0"/>
    </xf>
    <xf numFmtId="166" fontId="5" fillId="0" borderId="13" xfId="1" applyNumberFormat="1" applyFont="1" applyFill="1" applyBorder="1" applyAlignment="1" applyProtection="1">
      <alignment horizontal="center"/>
      <protection locked="0"/>
    </xf>
    <xf numFmtId="166" fontId="5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6" fontId="3" fillId="0" borderId="17" xfId="1" applyNumberFormat="1" applyFont="1" applyFill="1" applyBorder="1" applyAlignment="1" applyProtection="1">
      <alignment horizontal="center"/>
      <protection locked="0"/>
    </xf>
    <xf numFmtId="166" fontId="3" fillId="0" borderId="18" xfId="1" applyNumberFormat="1" applyFont="1" applyFill="1" applyBorder="1" applyAlignment="1" applyProtection="1">
      <alignment horizontal="center"/>
      <protection locked="0"/>
    </xf>
    <xf numFmtId="166" fontId="3" fillId="0" borderId="20" xfId="1" applyNumberFormat="1" applyFont="1" applyFill="1" applyBorder="1" applyAlignment="1" applyProtection="1">
      <alignment horizontal="center"/>
      <protection locked="0"/>
    </xf>
    <xf numFmtId="166" fontId="5" fillId="0" borderId="17" xfId="1" applyNumberFormat="1" applyFont="1" applyFill="1" applyBorder="1" applyAlignment="1" applyProtection="1">
      <alignment horizontal="center"/>
      <protection locked="0"/>
    </xf>
    <xf numFmtId="166" fontId="5" fillId="0" borderId="18" xfId="1" applyNumberFormat="1" applyFont="1" applyFill="1" applyBorder="1" applyAlignment="1" applyProtection="1">
      <alignment horizontal="center"/>
      <protection locked="0"/>
    </xf>
    <xf numFmtId="166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5" fontId="3" fillId="0" borderId="21" xfId="1" applyNumberFormat="1" applyFont="1" applyFill="1" applyBorder="1" applyAlignment="1" applyProtection="1">
      <alignment horizontal="center"/>
      <protection locked="0"/>
    </xf>
    <xf numFmtId="165" fontId="3" fillId="0" borderId="22" xfId="1" applyNumberFormat="1" applyFont="1" applyFill="1" applyBorder="1" applyAlignment="1" applyProtection="1">
      <alignment horizontal="left"/>
      <protection locked="0"/>
    </xf>
    <xf numFmtId="0" fontId="3" fillId="0" borderId="23" xfId="1" applyNumberFormat="1" applyFont="1" applyFill="1" applyBorder="1" applyAlignment="1" applyProtection="1">
      <alignment horizontal="center"/>
      <protection locked="0"/>
    </xf>
    <xf numFmtId="0" fontId="3" fillId="0" borderId="24" xfId="1" applyNumberFormat="1" applyFont="1" applyFill="1" applyBorder="1" applyAlignment="1" applyProtection="1">
      <alignment horizontal="center"/>
      <protection locked="0"/>
    </xf>
    <xf numFmtId="166" fontId="3" fillId="0" borderId="22" xfId="1" applyNumberFormat="1" applyFont="1" applyFill="1" applyBorder="1" applyAlignment="1" applyProtection="1">
      <alignment horizontal="center"/>
      <protection locked="0"/>
    </xf>
    <xf numFmtId="166" fontId="3" fillId="0" borderId="23" xfId="1" applyNumberFormat="1" applyFont="1" applyFill="1" applyBorder="1" applyAlignment="1" applyProtection="1">
      <alignment horizontal="center"/>
      <protection locked="0"/>
    </xf>
    <xf numFmtId="166" fontId="3" fillId="0" borderId="25" xfId="1" applyNumberFormat="1" applyFont="1" applyFill="1" applyBorder="1" applyAlignment="1" applyProtection="1">
      <alignment horizontal="center"/>
      <protection locked="0"/>
    </xf>
    <xf numFmtId="166" fontId="5" fillId="0" borderId="22" xfId="1" applyNumberFormat="1" applyFont="1" applyFill="1" applyBorder="1" applyAlignment="1" applyProtection="1">
      <alignment horizontal="center"/>
      <protection locked="0"/>
    </xf>
    <xf numFmtId="166" fontId="5" fillId="0" borderId="23" xfId="1" applyNumberFormat="1" applyFont="1" applyFill="1" applyBorder="1" applyAlignment="1" applyProtection="1">
      <alignment horizontal="center"/>
      <protection locked="0"/>
    </xf>
    <xf numFmtId="166" fontId="5" fillId="0" borderId="25" xfId="1" applyNumberFormat="1" applyFont="1" applyFill="1" applyBorder="1" applyAlignment="1" applyProtection="1">
      <alignment horizontal="center"/>
      <protection locked="0"/>
    </xf>
    <xf numFmtId="165" fontId="3" fillId="0" borderId="26" xfId="1" applyNumberFormat="1" applyFont="1" applyFill="1" applyBorder="1" applyAlignment="1" applyProtection="1">
      <alignment horizontal="center"/>
      <protection locked="0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</xf>
    <xf numFmtId="0" fontId="3" fillId="0" borderId="28" xfId="0" applyFont="1" applyFill="1" applyBorder="1" applyProtection="1"/>
    <xf numFmtId="0" fontId="3" fillId="2" borderId="28" xfId="0" applyFont="1" applyFill="1" applyBorder="1" applyAlignment="1" applyProtection="1">
      <alignment horizontal="center"/>
    </xf>
    <xf numFmtId="0" fontId="3" fillId="0" borderId="29" xfId="0" applyFont="1" applyFill="1" applyBorder="1" applyProtection="1"/>
    <xf numFmtId="0" fontId="3" fillId="2" borderId="29" xfId="0" applyFont="1" applyFill="1" applyBorder="1" applyAlignment="1" applyProtection="1">
      <alignment horizontal="center"/>
    </xf>
    <xf numFmtId="0" fontId="3" fillId="0" borderId="32" xfId="0" applyFont="1" applyFill="1" applyBorder="1" applyAlignment="1" applyProtection="1">
      <alignment horizontal="center"/>
    </xf>
    <xf numFmtId="165" fontId="3" fillId="0" borderId="37" xfId="1" applyNumberFormat="1" applyFont="1" applyFill="1" applyBorder="1" applyAlignment="1" applyProtection="1">
      <alignment horizontal="center"/>
      <protection locked="0"/>
    </xf>
    <xf numFmtId="165" fontId="3" fillId="0" borderId="38" xfId="1" applyNumberFormat="1" applyFont="1" applyFill="1" applyBorder="1" applyAlignment="1" applyProtection="1">
      <alignment horizontal="left"/>
      <protection locked="0"/>
    </xf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40" xfId="1" applyNumberFormat="1" applyFont="1" applyFill="1" applyBorder="1" applyAlignment="1" applyProtection="1">
      <alignment horizontal="center"/>
      <protection locked="0"/>
    </xf>
    <xf numFmtId="166" fontId="3" fillId="0" borderId="38" xfId="1" applyNumberFormat="1" applyFont="1" applyFill="1" applyBorder="1" applyAlignment="1" applyProtection="1">
      <alignment horizontal="center"/>
      <protection locked="0"/>
    </xf>
    <xf numFmtId="166" fontId="3" fillId="0" borderId="39" xfId="1" applyNumberFormat="1" applyFont="1" applyFill="1" applyBorder="1" applyAlignment="1" applyProtection="1">
      <alignment horizontal="center"/>
      <protection locked="0"/>
    </xf>
    <xf numFmtId="166" fontId="3" fillId="0" borderId="41" xfId="1" applyNumberFormat="1" applyFont="1" applyFill="1" applyBorder="1" applyAlignment="1" applyProtection="1">
      <alignment horizontal="center"/>
      <protection locked="0"/>
    </xf>
    <xf numFmtId="0" fontId="3" fillId="0" borderId="42" xfId="0" applyFont="1" applyFill="1" applyBorder="1" applyProtection="1"/>
    <xf numFmtId="0" fontId="3" fillId="2" borderId="43" xfId="0" applyFont="1" applyFill="1" applyBorder="1" applyAlignment="1" applyProtection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3" fontId="3" fillId="0" borderId="23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0" fillId="0" borderId="0" xfId="0" applyFill="1"/>
    <xf numFmtId="0" fontId="8" fillId="3" borderId="30" xfId="0" applyFont="1" applyFill="1" applyBorder="1" applyAlignment="1">
      <alignment horizontal="center" vertical="center"/>
    </xf>
    <xf numFmtId="0" fontId="7" fillId="0" borderId="0" xfId="0" applyFont="1" applyFill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48" xfId="0" applyFont="1" applyFill="1" applyBorder="1" applyAlignment="1">
      <alignment horizontal="center"/>
    </xf>
    <xf numFmtId="0" fontId="12" fillId="0" borderId="49" xfId="0" applyFont="1" applyBorder="1" applyAlignment="1">
      <alignment horizontal="left"/>
    </xf>
    <xf numFmtId="0" fontId="12" fillId="0" borderId="51" xfId="0" applyFont="1" applyBorder="1" applyAlignment="1">
      <alignment horizontal="left"/>
    </xf>
    <xf numFmtId="0" fontId="13" fillId="0" borderId="50" xfId="0" applyFont="1" applyFill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11" fillId="0" borderId="52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 wrapText="1"/>
    </xf>
    <xf numFmtId="0" fontId="0" fillId="0" borderId="53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4" xfId="0" applyFont="1" applyBorder="1" applyAlignment="1">
      <alignment horizontal="left"/>
    </xf>
    <xf numFmtId="0" fontId="0" fillId="0" borderId="55" xfId="0" applyFont="1" applyBorder="1" applyAlignment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center"/>
    </xf>
    <xf numFmtId="0" fontId="3" fillId="0" borderId="36" xfId="0" applyFont="1" applyFill="1" applyBorder="1" applyAlignment="1" applyProtection="1">
      <alignment horizontal="center"/>
    </xf>
    <xf numFmtId="0" fontId="3" fillId="0" borderId="32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35" xfId="0" applyFont="1" applyFill="1" applyBorder="1" applyAlignment="1" applyProtection="1">
      <alignment horizontal="center"/>
    </xf>
    <xf numFmtId="0" fontId="4" fillId="0" borderId="36" xfId="0" applyFont="1" applyFill="1" applyBorder="1" applyAlignment="1" applyProtection="1">
      <alignment horizontal="center"/>
    </xf>
    <xf numFmtId="0" fontId="3" fillId="0" borderId="35" xfId="0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30" xfId="0" applyFont="1" applyFill="1" applyBorder="1" applyAlignment="1" applyProtection="1">
      <alignment horizontal="center"/>
    </xf>
    <xf numFmtId="0" fontId="3" fillId="0" borderId="31" xfId="0" applyFont="1" applyFill="1" applyBorder="1" applyAlignment="1" applyProtection="1">
      <alignment horizontal="center"/>
    </xf>
    <xf numFmtId="0" fontId="3" fillId="0" borderId="33" xfId="0" applyFont="1" applyFill="1" applyBorder="1" applyAlignment="1" applyProtection="1">
      <alignment horizontal="center"/>
    </xf>
    <xf numFmtId="0" fontId="3" fillId="0" borderId="34" xfId="0" applyFont="1" applyFill="1" applyBorder="1" applyAlignment="1" applyProtection="1">
      <alignment horizontal="center"/>
    </xf>
    <xf numFmtId="0" fontId="4" fillId="0" borderId="30" xfId="0" applyFont="1" applyFill="1" applyBorder="1" applyAlignment="1" applyProtection="1">
      <alignment horizontal="center"/>
    </xf>
    <xf numFmtId="0" fontId="4" fillId="0" borderId="31" xfId="0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57" xfId="0" applyBorder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 2" xfId="2"/>
  </cellStyles>
  <dxfs count="18"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142875</xdr:rowOff>
        </xdr:from>
        <xdr:to>
          <xdr:col>16</xdr:col>
          <xdr:colOff>47625</xdr:colOff>
          <xdr:row>2</xdr:row>
          <xdr:rowOff>95250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438150</xdr:colOff>
          <xdr:row>0</xdr:row>
          <xdr:rowOff>142875</xdr:rowOff>
        </xdr:from>
        <xdr:to>
          <xdr:col>18</xdr:col>
          <xdr:colOff>361950</xdr:colOff>
          <xdr:row>2</xdr:row>
          <xdr:rowOff>95250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209550</xdr:colOff>
          <xdr:row>1</xdr:row>
          <xdr:rowOff>0</xdr:rowOff>
        </xdr:from>
        <xdr:to>
          <xdr:col>22</xdr:col>
          <xdr:colOff>190500</xdr:colOff>
          <xdr:row>2</xdr:row>
          <xdr:rowOff>161925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b_familles" displayName="tb_familles" ref="A1:B4" totalsRowShown="0" headerRowDxfId="17" tableBorderDxfId="16">
  <autoFilter ref="A1:B4"/>
  <tableColumns count="2">
    <tableColumn id="1" name="Familles" dataDxfId="15"/>
    <tableColumn id="2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tb_types" displayName="tb_types" ref="D1:E8" totalsRowShown="0" headerRowDxfId="14" dataDxfId="12" headerRowBorderDxfId="13" tableBorderDxfId="11" totalsRowBorderDxfId="10">
  <autoFilter ref="D1:E8"/>
  <tableColumns count="2">
    <tableColumn id="1" name="Types" dataDxfId="9"/>
    <tableColumn id="2" name="Abreviation" dataDxfId="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_export" displayName="tb_export" ref="G1:M6" totalsRowShown="0" headerRowDxfId="7">
  <autoFilter ref="G1:M6"/>
  <tableColumns count="7">
    <tableColumn id="1" name="Nom" dataDxfId="6"/>
    <tableColumn id="2" name="Hauteur" dataDxfId="5"/>
    <tableColumn id="3" name="Largeur" dataDxfId="4"/>
    <tableColumn id="4" name="Profondeur" dataDxfId="3"/>
    <tableColumn id="5" name="Famille" dataDxfId="2"/>
    <tableColumn id="6" name="Type" dataDxfId="1"/>
    <tableColumn id="7" name="Nombr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M8"/>
  <sheetViews>
    <sheetView showGridLines="0" topLeftCell="F1" zoomScaleNormal="100" workbookViewId="0">
      <selection activeCell="L13" sqref="L13"/>
    </sheetView>
  </sheetViews>
  <sheetFormatPr baseColWidth="10" defaultRowHeight="15" x14ac:dyDescent="0.25"/>
  <cols>
    <col min="1" max="1" width="20.42578125" hidden="1" customWidth="1"/>
    <col min="2" max="2" width="13.5703125" hidden="1" customWidth="1"/>
    <col min="3" max="3" width="4.42578125" hidden="1" customWidth="1"/>
    <col min="4" max="4" width="58.28515625" hidden="1" customWidth="1"/>
    <col min="5" max="5" width="13.7109375" hidden="1" customWidth="1"/>
    <col min="7" max="7" width="10" bestFit="1" customWidth="1"/>
    <col min="8" max="8" width="12.7109375" bestFit="1" customWidth="1"/>
    <col min="9" max="9" width="12.140625" bestFit="1" customWidth="1"/>
    <col min="10" max="10" width="15.7109375" bestFit="1" customWidth="1"/>
    <col min="11" max="11" width="20.42578125" bestFit="1" customWidth="1"/>
    <col min="12" max="12" width="40.140625" bestFit="1" customWidth="1"/>
    <col min="13" max="13" width="12.85546875" bestFit="1" customWidth="1"/>
  </cols>
  <sheetData>
    <row r="1" spans="1:13" x14ac:dyDescent="0.25">
      <c r="A1" s="64" t="s">
        <v>73</v>
      </c>
      <c r="B1" s="62" t="s">
        <v>84</v>
      </c>
      <c r="D1" s="67" t="s">
        <v>74</v>
      </c>
      <c r="E1" s="62" t="s">
        <v>84</v>
      </c>
      <c r="G1" s="63" t="s">
        <v>75</v>
      </c>
      <c r="H1" s="63" t="s">
        <v>76</v>
      </c>
      <c r="I1" s="63" t="s">
        <v>77</v>
      </c>
      <c r="J1" s="63" t="s">
        <v>78</v>
      </c>
      <c r="K1" s="63" t="s">
        <v>81</v>
      </c>
      <c r="L1" s="63" t="s">
        <v>82</v>
      </c>
      <c r="M1" s="63" t="s">
        <v>79</v>
      </c>
    </row>
    <row r="2" spans="1:13" x14ac:dyDescent="0.25">
      <c r="A2" t="s">
        <v>0</v>
      </c>
      <c r="B2" t="s">
        <v>63</v>
      </c>
      <c r="D2" s="61" t="s">
        <v>66</v>
      </c>
      <c r="E2" s="68" t="s">
        <v>56</v>
      </c>
      <c r="G2" s="73" t="s">
        <v>25</v>
      </c>
      <c r="H2" s="74">
        <v>780</v>
      </c>
      <c r="I2" s="74">
        <v>992.5</v>
      </c>
      <c r="J2" s="74">
        <v>530</v>
      </c>
      <c r="K2" s="75" t="s">
        <v>1</v>
      </c>
      <c r="L2" s="75" t="s">
        <v>66</v>
      </c>
      <c r="M2" s="76">
        <v>1</v>
      </c>
    </row>
    <row r="3" spans="1:13" x14ac:dyDescent="0.25">
      <c r="A3" t="s">
        <v>1</v>
      </c>
      <c r="B3" t="s">
        <v>64</v>
      </c>
      <c r="D3" s="61" t="s">
        <v>67</v>
      </c>
      <c r="E3" s="65" t="s">
        <v>57</v>
      </c>
      <c r="G3" s="139" t="s">
        <v>26</v>
      </c>
      <c r="H3" s="140">
        <v>780</v>
      </c>
      <c r="I3" s="140">
        <v>269</v>
      </c>
      <c r="J3" s="140">
        <v>568</v>
      </c>
      <c r="K3" s="141" t="s">
        <v>0</v>
      </c>
      <c r="L3" s="141" t="s">
        <v>67</v>
      </c>
      <c r="M3" s="142">
        <v>1</v>
      </c>
    </row>
    <row r="4" spans="1:13" x14ac:dyDescent="0.25">
      <c r="A4" t="s">
        <v>2</v>
      </c>
      <c r="B4" t="s">
        <v>65</v>
      </c>
      <c r="D4" s="61" t="s">
        <v>68</v>
      </c>
      <c r="E4" s="65" t="s">
        <v>58</v>
      </c>
      <c r="G4" s="139" t="s">
        <v>27</v>
      </c>
      <c r="H4" s="140">
        <v>780</v>
      </c>
      <c r="I4" s="140">
        <v>992.5</v>
      </c>
      <c r="J4" s="140">
        <v>549</v>
      </c>
      <c r="K4" s="141" t="s">
        <v>1</v>
      </c>
      <c r="L4" s="141" t="s">
        <v>68</v>
      </c>
      <c r="M4" s="142">
        <v>1</v>
      </c>
    </row>
    <row r="5" spans="1:13" x14ac:dyDescent="0.25">
      <c r="D5" s="61" t="s">
        <v>69</v>
      </c>
      <c r="E5" s="65" t="s">
        <v>59</v>
      </c>
      <c r="G5" s="139" t="s">
        <v>29</v>
      </c>
      <c r="H5" s="140">
        <v>780</v>
      </c>
      <c r="I5" s="140">
        <v>2142</v>
      </c>
      <c r="J5" s="140">
        <v>549</v>
      </c>
      <c r="K5" s="141" t="s">
        <v>2</v>
      </c>
      <c r="L5" s="141" t="s">
        <v>70</v>
      </c>
      <c r="M5" s="142">
        <v>1</v>
      </c>
    </row>
    <row r="6" spans="1:13" x14ac:dyDescent="0.25">
      <c r="D6" s="61" t="s">
        <v>70</v>
      </c>
      <c r="E6" s="65" t="s">
        <v>60</v>
      </c>
      <c r="G6" s="139" t="s">
        <v>30</v>
      </c>
      <c r="H6" s="140">
        <v>980</v>
      </c>
      <c r="I6" s="140">
        <v>1962</v>
      </c>
      <c r="J6" s="140">
        <v>681</v>
      </c>
      <c r="K6" s="141" t="s">
        <v>1</v>
      </c>
      <c r="L6" s="141" t="s">
        <v>72</v>
      </c>
      <c r="M6" s="142">
        <v>1</v>
      </c>
    </row>
    <row r="7" spans="1:13" x14ac:dyDescent="0.25">
      <c r="D7" s="61" t="s">
        <v>71</v>
      </c>
      <c r="E7" s="65" t="s">
        <v>61</v>
      </c>
    </row>
    <row r="8" spans="1:13" x14ac:dyDescent="0.25">
      <c r="D8" s="61" t="s">
        <v>72</v>
      </c>
      <c r="E8" s="66" t="s">
        <v>62</v>
      </c>
    </row>
  </sheetData>
  <dataValidations count="2">
    <dataValidation type="list" allowBlank="1" showInputMessage="1" showErrorMessage="1" sqref="V11:V15 L2:L6">
      <formula1>INDIRECT("tb_types[Types]")</formula1>
    </dataValidation>
    <dataValidation type="list" allowBlank="1" showInputMessage="1" showErrorMessage="1" sqref="U11:U15 K2:K6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9" r:id="rId4" name="Button 5">
              <controlPr defaultSize="0" print="0" autoFill="0" autoPict="0" macro="[0]!Converti_Export">
                <anchor moveWithCells="1" sizeWithCells="1">
                  <from>
                    <xdr:col>14</xdr:col>
                    <xdr:colOff>123825</xdr:colOff>
                    <xdr:row>0</xdr:row>
                    <xdr:rowOff>142875</xdr:rowOff>
                  </from>
                  <to>
                    <xdr:col>16</xdr:col>
                    <xdr:colOff>47625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5" name="Button 6">
              <controlPr defaultSize="0" print="0" autoFill="0" autoPict="0" macro="[0]!Debit">
                <anchor moveWithCells="1" sizeWithCells="1">
                  <from>
                    <xdr:col>16</xdr:col>
                    <xdr:colOff>438150</xdr:colOff>
                    <xdr:row>0</xdr:row>
                    <xdr:rowOff>142875</xdr:rowOff>
                  </from>
                  <to>
                    <xdr:col>18</xdr:col>
                    <xdr:colOff>361950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D77"/>
  <sheetViews>
    <sheetView showGridLines="0" zoomScale="87" zoomScaleNormal="90" workbookViewId="0">
      <selection activeCell="B7" sqref="B7"/>
    </sheetView>
  </sheetViews>
  <sheetFormatPr baseColWidth="10" defaultRowHeight="15" x14ac:dyDescent="0.25"/>
  <cols>
    <col min="1" max="1" width="8.7109375" style="1" customWidth="1"/>
    <col min="2" max="2" width="19.7109375" style="1" customWidth="1"/>
    <col min="3" max="3" width="10.7109375" style="1" customWidth="1"/>
    <col min="4" max="5" width="14.85546875" style="1" customWidth="1"/>
    <col min="6" max="18" width="7.140625" style="1" customWidth="1"/>
    <col min="19" max="19" width="11.42578125" customWidth="1"/>
    <col min="20" max="20" width="11.42578125" style="1" customWidth="1"/>
    <col min="21" max="21" width="27.5703125" style="1" customWidth="1"/>
    <col min="22" max="22" width="11.42578125" style="1"/>
    <col min="23" max="23" width="11" style="1" customWidth="1"/>
    <col min="24" max="24" width="21.28515625" style="1" customWidth="1"/>
    <col min="25" max="37" width="7.140625" style="1" customWidth="1"/>
    <col min="38" max="38" width="11.42578125" customWidth="1"/>
    <col min="39" max="39" width="11.42578125" style="1" customWidth="1"/>
    <col min="40" max="40" width="27.5703125" style="1" customWidth="1"/>
    <col min="41" max="41" width="11.42578125" style="1"/>
    <col min="42" max="42" width="11" style="1" customWidth="1"/>
    <col min="43" max="43" width="21.28515625" style="1" customWidth="1"/>
    <col min="44" max="56" width="7.140625" style="1" customWidth="1"/>
  </cols>
  <sheetData>
    <row r="1" spans="1:56" ht="20.25" x14ac:dyDescent="0.3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T1" s="105" t="s">
        <v>1</v>
      </c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M1" s="105" t="s">
        <v>2</v>
      </c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</row>
    <row r="2" spans="1:56" ht="15.75" thickBot="1" x14ac:dyDescent="0.3"/>
    <row r="3" spans="1:56" ht="21" thickBot="1" x14ac:dyDescent="0.35">
      <c r="A3" s="102" t="s">
        <v>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4"/>
      <c r="T3" s="102" t="s">
        <v>3</v>
      </c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4"/>
      <c r="AM3" s="102" t="s">
        <v>3</v>
      </c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4"/>
    </row>
    <row r="4" spans="1:56" ht="15.75" thickBot="1" x14ac:dyDescent="0.3"/>
    <row r="5" spans="1:56" ht="18.75" thickBot="1" x14ac:dyDescent="0.3">
      <c r="A5" s="2"/>
      <c r="B5" s="3" t="s">
        <v>4</v>
      </c>
      <c r="C5" s="4"/>
      <c r="D5" s="88" t="s">
        <v>8</v>
      </c>
      <c r="E5" s="89"/>
      <c r="F5" s="5">
        <v>1</v>
      </c>
      <c r="G5" s="79" t="s">
        <v>5</v>
      </c>
      <c r="H5" s="77"/>
      <c r="I5" s="77">
        <v>780</v>
      </c>
      <c r="J5" s="78"/>
      <c r="K5" s="79" t="s">
        <v>6</v>
      </c>
      <c r="L5" s="77"/>
      <c r="M5" s="77">
        <v>2142</v>
      </c>
      <c r="N5" s="78"/>
      <c r="O5" s="79" t="s">
        <v>7</v>
      </c>
      <c r="P5" s="77"/>
      <c r="Q5" s="77">
        <v>549</v>
      </c>
      <c r="R5" s="78"/>
      <c r="T5" s="2"/>
      <c r="U5" s="3" t="s">
        <v>4</v>
      </c>
      <c r="V5" s="4"/>
      <c r="W5" s="88" t="s">
        <v>8</v>
      </c>
      <c r="X5" s="89"/>
      <c r="Y5" s="5">
        <v>1</v>
      </c>
      <c r="Z5" s="80" t="s">
        <v>5</v>
      </c>
      <c r="AA5" s="81"/>
      <c r="AB5" s="82">
        <v>780</v>
      </c>
      <c r="AC5" s="83"/>
      <c r="AD5" s="80" t="s">
        <v>6</v>
      </c>
      <c r="AE5" s="81"/>
      <c r="AF5" s="82">
        <v>992.5</v>
      </c>
      <c r="AG5" s="83"/>
      <c r="AH5" s="80" t="s">
        <v>7</v>
      </c>
      <c r="AI5" s="81"/>
      <c r="AJ5" s="82">
        <v>530</v>
      </c>
      <c r="AK5" s="83"/>
      <c r="AM5" s="2"/>
      <c r="AN5" s="3" t="s">
        <v>4</v>
      </c>
      <c r="AO5" s="4"/>
      <c r="AP5" s="84" t="s">
        <v>8</v>
      </c>
      <c r="AQ5" s="85"/>
      <c r="AR5" s="5">
        <v>3</v>
      </c>
      <c r="AS5" s="79" t="s">
        <v>5</v>
      </c>
      <c r="AT5" s="77"/>
      <c r="AU5" s="77">
        <v>624</v>
      </c>
      <c r="AV5" s="78"/>
      <c r="AW5" s="79" t="s">
        <v>6</v>
      </c>
      <c r="AX5" s="77"/>
      <c r="AY5" s="77">
        <v>800</v>
      </c>
      <c r="AZ5" s="78"/>
      <c r="BA5" s="79" t="s">
        <v>7</v>
      </c>
      <c r="BB5" s="77"/>
      <c r="BC5" s="77">
        <v>370</v>
      </c>
      <c r="BD5" s="78"/>
    </row>
    <row r="6" spans="1:56" ht="18" x14ac:dyDescent="0.25">
      <c r="A6" s="6" t="str">
        <f t="shared" ref="A6:A11" si="0">$M$13&amp;"/"&amp;$C$16</f>
        <v>/1</v>
      </c>
      <c r="B6" s="7" t="s">
        <v>9</v>
      </c>
      <c r="C6" s="8">
        <f>F5</f>
        <v>1</v>
      </c>
      <c r="D6" s="8">
        <f>M5</f>
        <v>2142</v>
      </c>
      <c r="E6" s="8">
        <f>Q5-39</f>
        <v>510</v>
      </c>
      <c r="F6" s="9">
        <v>19</v>
      </c>
      <c r="G6" s="10"/>
      <c r="H6" s="11"/>
      <c r="I6" s="11"/>
      <c r="J6" s="12"/>
      <c r="K6" s="10" t="s">
        <v>10</v>
      </c>
      <c r="L6" s="11"/>
      <c r="M6" s="11" t="s">
        <v>10</v>
      </c>
      <c r="N6" s="12" t="s">
        <v>10</v>
      </c>
      <c r="O6" s="13" t="s">
        <v>10</v>
      </c>
      <c r="P6" s="14" t="s">
        <v>10</v>
      </c>
      <c r="Q6" s="14" t="s">
        <v>10</v>
      </c>
      <c r="R6" s="15" t="s">
        <v>10</v>
      </c>
      <c r="T6" s="6" t="str">
        <f t="shared" ref="T6:T11" si="1">$M$13&amp;"/"&amp;$C$16</f>
        <v>/1</v>
      </c>
      <c r="U6" s="7" t="s">
        <v>9</v>
      </c>
      <c r="V6" s="8">
        <f>Y5</f>
        <v>1</v>
      </c>
      <c r="W6" s="8">
        <f>AF5</f>
        <v>992.5</v>
      </c>
      <c r="X6" s="8">
        <f>AJ5-28</f>
        <v>502</v>
      </c>
      <c r="Y6" s="9">
        <v>19</v>
      </c>
      <c r="Z6" s="10"/>
      <c r="AA6" s="11"/>
      <c r="AB6" s="11"/>
      <c r="AC6" s="12"/>
      <c r="AD6" s="10" t="s">
        <v>10</v>
      </c>
      <c r="AE6" s="11"/>
      <c r="AF6" s="11" t="s">
        <v>10</v>
      </c>
      <c r="AG6" s="12" t="s">
        <v>10</v>
      </c>
      <c r="AH6" s="13" t="s">
        <v>10</v>
      </c>
      <c r="AI6" s="14" t="s">
        <v>10</v>
      </c>
      <c r="AJ6" s="14" t="s">
        <v>10</v>
      </c>
      <c r="AK6" s="15" t="s">
        <v>10</v>
      </c>
      <c r="AM6" s="6" t="str">
        <f t="shared" ref="AM6:AM11" si="2">$M$13&amp;"/"&amp;$C$16</f>
        <v>/1</v>
      </c>
      <c r="AN6" s="7" t="s">
        <v>9</v>
      </c>
      <c r="AO6" s="8">
        <f>AR5</f>
        <v>3</v>
      </c>
      <c r="AP6" s="8">
        <f>AY5</f>
        <v>800</v>
      </c>
      <c r="AQ6" s="8">
        <f>BC5-20</f>
        <v>350</v>
      </c>
      <c r="AR6" s="9">
        <v>19</v>
      </c>
      <c r="AS6" s="10"/>
      <c r="AT6" s="11"/>
      <c r="AU6" s="11"/>
      <c r="AV6" s="12"/>
      <c r="AW6" s="10" t="s">
        <v>10</v>
      </c>
      <c r="AX6" s="11" t="s">
        <v>10</v>
      </c>
      <c r="AY6" s="11" t="s">
        <v>10</v>
      </c>
      <c r="AZ6" s="12" t="s">
        <v>10</v>
      </c>
      <c r="BA6" s="13" t="s">
        <v>10</v>
      </c>
      <c r="BB6" s="14" t="s">
        <v>10</v>
      </c>
      <c r="BC6" s="14" t="s">
        <v>10</v>
      </c>
      <c r="BD6" s="15" t="s">
        <v>10</v>
      </c>
    </row>
    <row r="7" spans="1:56" ht="18" x14ac:dyDescent="0.25">
      <c r="A7" s="16" t="str">
        <f t="shared" si="0"/>
        <v>/1</v>
      </c>
      <c r="B7" s="17" t="s">
        <v>11</v>
      </c>
      <c r="C7" s="18">
        <f>F5</f>
        <v>1</v>
      </c>
      <c r="D7" s="18">
        <f>M5</f>
        <v>2142</v>
      </c>
      <c r="E7" s="18">
        <f>Q5-39</f>
        <v>510</v>
      </c>
      <c r="F7" s="19">
        <v>19</v>
      </c>
      <c r="G7" s="20"/>
      <c r="H7" s="21"/>
      <c r="I7" s="21"/>
      <c r="J7" s="22"/>
      <c r="K7" s="20" t="s">
        <v>10</v>
      </c>
      <c r="L7" s="21"/>
      <c r="M7" s="21" t="s">
        <v>10</v>
      </c>
      <c r="N7" s="22" t="s">
        <v>10</v>
      </c>
      <c r="O7" s="23" t="s">
        <v>10</v>
      </c>
      <c r="P7" s="24" t="s">
        <v>10</v>
      </c>
      <c r="Q7" s="24" t="s">
        <v>10</v>
      </c>
      <c r="R7" s="25" t="s">
        <v>10</v>
      </c>
      <c r="T7" s="16" t="str">
        <f t="shared" si="1"/>
        <v>/1</v>
      </c>
      <c r="U7" s="17" t="s">
        <v>11</v>
      </c>
      <c r="V7" s="18">
        <f>Y5</f>
        <v>1</v>
      </c>
      <c r="W7" s="18">
        <f>AF5</f>
        <v>992.5</v>
      </c>
      <c r="X7" s="18">
        <f>AJ5-28</f>
        <v>502</v>
      </c>
      <c r="Y7" s="19">
        <v>19</v>
      </c>
      <c r="Z7" s="20"/>
      <c r="AA7" s="21"/>
      <c r="AB7" s="21"/>
      <c r="AC7" s="22"/>
      <c r="AD7" s="20" t="s">
        <v>10</v>
      </c>
      <c r="AE7" s="21"/>
      <c r="AF7" s="21" t="s">
        <v>10</v>
      </c>
      <c r="AG7" s="22" t="s">
        <v>10</v>
      </c>
      <c r="AH7" s="23" t="s">
        <v>10</v>
      </c>
      <c r="AI7" s="24" t="s">
        <v>10</v>
      </c>
      <c r="AJ7" s="24" t="s">
        <v>10</v>
      </c>
      <c r="AK7" s="25" t="s">
        <v>10</v>
      </c>
      <c r="AM7" s="16" t="str">
        <f t="shared" si="2"/>
        <v>/1</v>
      </c>
      <c r="AN7" s="17" t="s">
        <v>11</v>
      </c>
      <c r="AO7" s="18">
        <f>AR5</f>
        <v>3</v>
      </c>
      <c r="AP7" s="18">
        <f>AY5</f>
        <v>800</v>
      </c>
      <c r="AQ7" s="18">
        <f>BC5-20</f>
        <v>350</v>
      </c>
      <c r="AR7" s="19">
        <v>19</v>
      </c>
      <c r="AS7" s="20"/>
      <c r="AT7" s="21"/>
      <c r="AU7" s="21"/>
      <c r="AV7" s="22"/>
      <c r="AW7" s="20" t="s">
        <v>10</v>
      </c>
      <c r="AX7" s="21" t="s">
        <v>10</v>
      </c>
      <c r="AY7" s="21" t="s">
        <v>10</v>
      </c>
      <c r="AZ7" s="22" t="s">
        <v>10</v>
      </c>
      <c r="BA7" s="23" t="s">
        <v>10</v>
      </c>
      <c r="BB7" s="24" t="s">
        <v>10</v>
      </c>
      <c r="BC7" s="24" t="s">
        <v>10</v>
      </c>
      <c r="BD7" s="25" t="s">
        <v>10</v>
      </c>
    </row>
    <row r="8" spans="1:56" ht="18" x14ac:dyDescent="0.25">
      <c r="A8" s="16" t="str">
        <f t="shared" si="0"/>
        <v>/1</v>
      </c>
      <c r="B8" s="17" t="s">
        <v>13</v>
      </c>
      <c r="C8" s="18">
        <f>F5*2</f>
        <v>2</v>
      </c>
      <c r="D8" s="18">
        <f>I5-38</f>
        <v>742</v>
      </c>
      <c r="E8" s="18">
        <f>Q5-39</f>
        <v>510</v>
      </c>
      <c r="F8" s="19">
        <v>19</v>
      </c>
      <c r="G8" s="20"/>
      <c r="H8" s="21"/>
      <c r="I8" s="21"/>
      <c r="J8" s="22"/>
      <c r="K8" s="20" t="s">
        <v>10</v>
      </c>
      <c r="L8" s="21"/>
      <c r="M8" s="21"/>
      <c r="N8" s="22"/>
      <c r="O8" s="23" t="s">
        <v>10</v>
      </c>
      <c r="P8" s="24" t="s">
        <v>10</v>
      </c>
      <c r="Q8" s="24" t="s">
        <v>10</v>
      </c>
      <c r="R8" s="25" t="s">
        <v>10</v>
      </c>
      <c r="T8" s="16" t="str">
        <f t="shared" si="1"/>
        <v>/1</v>
      </c>
      <c r="U8" s="17" t="s">
        <v>13</v>
      </c>
      <c r="V8" s="18">
        <f>Y5*2</f>
        <v>2</v>
      </c>
      <c r="W8" s="18">
        <f>AB5-38</f>
        <v>742</v>
      </c>
      <c r="X8" s="18">
        <f>AJ5-28</f>
        <v>502</v>
      </c>
      <c r="Y8" s="19">
        <v>19</v>
      </c>
      <c r="Z8" s="20"/>
      <c r="AA8" s="21"/>
      <c r="AB8" s="21"/>
      <c r="AC8" s="22"/>
      <c r="AD8" s="20" t="s">
        <v>10</v>
      </c>
      <c r="AE8" s="21"/>
      <c r="AF8" s="21"/>
      <c r="AG8" s="22"/>
      <c r="AH8" s="23" t="s">
        <v>10</v>
      </c>
      <c r="AI8" s="24" t="s">
        <v>10</v>
      </c>
      <c r="AJ8" s="24" t="s">
        <v>10</v>
      </c>
      <c r="AK8" s="25" t="s">
        <v>10</v>
      </c>
      <c r="AM8" s="16" t="str">
        <f t="shared" si="2"/>
        <v>/1</v>
      </c>
      <c r="AN8" s="17" t="s">
        <v>13</v>
      </c>
      <c r="AO8" s="18">
        <f>AR5*2</f>
        <v>6</v>
      </c>
      <c r="AP8" s="18">
        <f>AU5-38</f>
        <v>586</v>
      </c>
      <c r="AQ8" s="18">
        <f>BC5-20</f>
        <v>350</v>
      </c>
      <c r="AR8" s="19">
        <v>19</v>
      </c>
      <c r="AS8" s="20"/>
      <c r="AT8" s="21"/>
      <c r="AU8" s="21"/>
      <c r="AV8" s="22"/>
      <c r="AW8" s="20" t="s">
        <v>10</v>
      </c>
      <c r="AX8" s="21" t="s">
        <v>10</v>
      </c>
      <c r="AY8" s="21"/>
      <c r="AZ8" s="22"/>
      <c r="BA8" s="23" t="s">
        <v>10</v>
      </c>
      <c r="BB8" s="24" t="s">
        <v>10</v>
      </c>
      <c r="BC8" s="24" t="s">
        <v>10</v>
      </c>
      <c r="BD8" s="25" t="s">
        <v>10</v>
      </c>
    </row>
    <row r="9" spans="1:56" ht="18" x14ac:dyDescent="0.25">
      <c r="A9" s="16" t="str">
        <f t="shared" si="0"/>
        <v>/1</v>
      </c>
      <c r="B9" s="17" t="s">
        <v>14</v>
      </c>
      <c r="C9" s="18">
        <f>F5</f>
        <v>1</v>
      </c>
      <c r="D9" s="18">
        <f>I5</f>
        <v>780</v>
      </c>
      <c r="E9" s="18">
        <f>M5</f>
        <v>2142</v>
      </c>
      <c r="F9" s="19">
        <v>19</v>
      </c>
      <c r="G9" s="20"/>
      <c r="H9" s="21"/>
      <c r="I9" s="21"/>
      <c r="J9" s="22"/>
      <c r="K9" s="20" t="s">
        <v>10</v>
      </c>
      <c r="L9" s="21" t="s">
        <v>10</v>
      </c>
      <c r="M9" s="21" t="s">
        <v>10</v>
      </c>
      <c r="N9" s="22" t="s">
        <v>10</v>
      </c>
      <c r="O9" s="23" t="s">
        <v>10</v>
      </c>
      <c r="P9" s="24" t="s">
        <v>10</v>
      </c>
      <c r="Q9" s="24" t="s">
        <v>10</v>
      </c>
      <c r="R9" s="25" t="s">
        <v>10</v>
      </c>
      <c r="T9" s="16" t="str">
        <f t="shared" si="1"/>
        <v>/1</v>
      </c>
      <c r="U9" s="17" t="s">
        <v>14</v>
      </c>
      <c r="V9" s="18">
        <f>Y5</f>
        <v>1</v>
      </c>
      <c r="W9" s="18">
        <f>AB5</f>
        <v>780</v>
      </c>
      <c r="X9" s="18">
        <f>AF5</f>
        <v>992.5</v>
      </c>
      <c r="Y9" s="26">
        <v>8</v>
      </c>
      <c r="Z9" s="20"/>
      <c r="AA9" s="21"/>
      <c r="AB9" s="21"/>
      <c r="AC9" s="22"/>
      <c r="AD9" s="20"/>
      <c r="AE9" s="21"/>
      <c r="AF9" s="21"/>
      <c r="AG9" s="22"/>
      <c r="AH9" s="23" t="s">
        <v>10</v>
      </c>
      <c r="AI9" s="24" t="s">
        <v>10</v>
      </c>
      <c r="AJ9" s="24" t="s">
        <v>10</v>
      </c>
      <c r="AK9" s="25" t="s">
        <v>10</v>
      </c>
      <c r="AM9" s="16" t="str">
        <f t="shared" si="2"/>
        <v>/1</v>
      </c>
      <c r="AN9" s="17" t="s">
        <v>14</v>
      </c>
      <c r="AO9" s="18">
        <f>AR5</f>
        <v>3</v>
      </c>
      <c r="AP9" s="18">
        <f>AU5-38</f>
        <v>586</v>
      </c>
      <c r="AQ9" s="18">
        <f>AY5-38</f>
        <v>762</v>
      </c>
      <c r="AR9" s="19">
        <v>19</v>
      </c>
      <c r="AS9" s="20"/>
      <c r="AT9" s="21"/>
      <c r="AU9" s="21"/>
      <c r="AV9" s="22"/>
      <c r="AW9" s="20"/>
      <c r="AX9" s="21"/>
      <c r="AY9" s="21"/>
      <c r="AZ9" s="22"/>
      <c r="BA9" s="23" t="s">
        <v>10</v>
      </c>
      <c r="BB9" s="24" t="s">
        <v>10</v>
      </c>
      <c r="BC9" s="24" t="s">
        <v>10</v>
      </c>
      <c r="BD9" s="25" t="s">
        <v>10</v>
      </c>
    </row>
    <row r="10" spans="1:56" ht="18" x14ac:dyDescent="0.25">
      <c r="A10" s="16" t="str">
        <f t="shared" si="0"/>
        <v>/1</v>
      </c>
      <c r="B10" s="17" t="s">
        <v>15</v>
      </c>
      <c r="C10" s="18">
        <f>F5*2</f>
        <v>2</v>
      </c>
      <c r="D10" s="18">
        <f>M5-39</f>
        <v>2103</v>
      </c>
      <c r="E10" s="18">
        <f>E6-5</f>
        <v>505</v>
      </c>
      <c r="F10" s="19">
        <v>19</v>
      </c>
      <c r="G10" s="20"/>
      <c r="H10" s="21"/>
      <c r="I10" s="21"/>
      <c r="J10" s="22"/>
      <c r="K10" s="20" t="s">
        <v>10</v>
      </c>
      <c r="L10" s="21"/>
      <c r="M10" s="21"/>
      <c r="N10" s="22"/>
      <c r="O10" s="23" t="s">
        <v>10</v>
      </c>
      <c r="P10" s="24" t="s">
        <v>10</v>
      </c>
      <c r="Q10" s="24" t="s">
        <v>10</v>
      </c>
      <c r="R10" s="25" t="s">
        <v>10</v>
      </c>
      <c r="T10" s="16" t="str">
        <f t="shared" si="1"/>
        <v>/1</v>
      </c>
      <c r="U10" s="17" t="s">
        <v>15</v>
      </c>
      <c r="V10" s="18">
        <f>Y5*2</f>
        <v>2</v>
      </c>
      <c r="W10" s="18">
        <f>AF5-39</f>
        <v>953.5</v>
      </c>
      <c r="X10" s="18">
        <f>X6-5</f>
        <v>497</v>
      </c>
      <c r="Y10" s="19">
        <v>19</v>
      </c>
      <c r="Z10" s="20"/>
      <c r="AA10" s="21"/>
      <c r="AB10" s="21"/>
      <c r="AC10" s="22"/>
      <c r="AD10" s="20" t="s">
        <v>10</v>
      </c>
      <c r="AE10" s="21"/>
      <c r="AF10" s="21"/>
      <c r="AG10" s="22"/>
      <c r="AH10" s="23" t="s">
        <v>10</v>
      </c>
      <c r="AI10" s="24" t="s">
        <v>10</v>
      </c>
      <c r="AJ10" s="24" t="s">
        <v>10</v>
      </c>
      <c r="AK10" s="25" t="s">
        <v>10</v>
      </c>
      <c r="AM10" s="16" t="str">
        <f t="shared" si="2"/>
        <v>/1</v>
      </c>
      <c r="AN10" s="17" t="s">
        <v>15</v>
      </c>
      <c r="AO10" s="18">
        <f>AR5*2</f>
        <v>6</v>
      </c>
      <c r="AP10" s="18">
        <f>AY5-39</f>
        <v>761</v>
      </c>
      <c r="AQ10" s="18">
        <f>BC5-45</f>
        <v>325</v>
      </c>
      <c r="AR10" s="19">
        <v>19</v>
      </c>
      <c r="AS10" s="20"/>
      <c r="AT10" s="21"/>
      <c r="AU10" s="21"/>
      <c r="AV10" s="22"/>
      <c r="AW10" s="20" t="s">
        <v>10</v>
      </c>
      <c r="AX10" s="21"/>
      <c r="AY10" s="21"/>
      <c r="AZ10" s="22"/>
      <c r="BA10" s="23" t="s">
        <v>10</v>
      </c>
      <c r="BB10" s="24" t="s">
        <v>10</v>
      </c>
      <c r="BC10" s="24" t="s">
        <v>10</v>
      </c>
      <c r="BD10" s="25" t="s">
        <v>10</v>
      </c>
    </row>
    <row r="11" spans="1:56" ht="18.75" thickBot="1" x14ac:dyDescent="0.3">
      <c r="A11" s="27" t="str">
        <f t="shared" si="0"/>
        <v>/1</v>
      </c>
      <c r="B11" s="28" t="s">
        <v>16</v>
      </c>
      <c r="C11" s="29">
        <f>F5*2</f>
        <v>2</v>
      </c>
      <c r="D11" s="29">
        <f>I5</f>
        <v>780</v>
      </c>
      <c r="E11" s="29">
        <f>((M5-6)/2)</f>
        <v>1068</v>
      </c>
      <c r="F11" s="30">
        <v>19</v>
      </c>
      <c r="G11" s="31"/>
      <c r="H11" s="32"/>
      <c r="I11" s="32"/>
      <c r="J11" s="33"/>
      <c r="K11" s="31" t="s">
        <v>10</v>
      </c>
      <c r="L11" s="32" t="s">
        <v>10</v>
      </c>
      <c r="M11" s="32" t="s">
        <v>10</v>
      </c>
      <c r="N11" s="33" t="s">
        <v>10</v>
      </c>
      <c r="O11" s="34" t="s">
        <v>10</v>
      </c>
      <c r="P11" s="35" t="s">
        <v>10</v>
      </c>
      <c r="Q11" s="35" t="s">
        <v>10</v>
      </c>
      <c r="R11" s="36" t="s">
        <v>10</v>
      </c>
      <c r="T11" s="37" t="str">
        <f t="shared" si="1"/>
        <v>/1</v>
      </c>
      <c r="U11" s="28" t="s">
        <v>16</v>
      </c>
      <c r="V11" s="29">
        <f>Y5*2</f>
        <v>2</v>
      </c>
      <c r="W11" s="29">
        <f>AB5</f>
        <v>780</v>
      </c>
      <c r="X11" s="29">
        <f>((AF5-6)/2)</f>
        <v>493.25</v>
      </c>
      <c r="Y11" s="30">
        <v>19</v>
      </c>
      <c r="Z11" s="31"/>
      <c r="AA11" s="32"/>
      <c r="AB11" s="32"/>
      <c r="AC11" s="33"/>
      <c r="AD11" s="31" t="s">
        <v>10</v>
      </c>
      <c r="AE11" s="32" t="s">
        <v>10</v>
      </c>
      <c r="AF11" s="32" t="s">
        <v>10</v>
      </c>
      <c r="AG11" s="33" t="s">
        <v>10</v>
      </c>
      <c r="AH11" s="34" t="s">
        <v>10</v>
      </c>
      <c r="AI11" s="35" t="s">
        <v>10</v>
      </c>
      <c r="AJ11" s="35" t="s">
        <v>10</v>
      </c>
      <c r="AK11" s="36" t="s">
        <v>10</v>
      </c>
      <c r="AM11" s="37" t="str">
        <f t="shared" si="2"/>
        <v>/1</v>
      </c>
      <c r="AN11" s="28" t="s">
        <v>16</v>
      </c>
      <c r="AO11" s="29">
        <f>AR5*2</f>
        <v>6</v>
      </c>
      <c r="AP11" s="29">
        <f>AU5</f>
        <v>624</v>
      </c>
      <c r="AQ11" s="29">
        <f>((AY5-6)/2)</f>
        <v>397</v>
      </c>
      <c r="AR11" s="30">
        <v>19</v>
      </c>
      <c r="AS11" s="31"/>
      <c r="AT11" s="32"/>
      <c r="AU11" s="32"/>
      <c r="AV11" s="33"/>
      <c r="AW11" s="31" t="s">
        <v>10</v>
      </c>
      <c r="AX11" s="32" t="s">
        <v>10</v>
      </c>
      <c r="AY11" s="32" t="s">
        <v>10</v>
      </c>
      <c r="AZ11" s="33" t="s">
        <v>10</v>
      </c>
      <c r="BA11" s="34" t="s">
        <v>10</v>
      </c>
      <c r="BB11" s="35" t="s">
        <v>10</v>
      </c>
      <c r="BC11" s="35" t="s">
        <v>10</v>
      </c>
      <c r="BD11" s="36" t="s">
        <v>10</v>
      </c>
    </row>
    <row r="12" spans="1:56" ht="15.75" thickBot="1" x14ac:dyDescent="0.3"/>
    <row r="13" spans="1:56" ht="21" thickBot="1" x14ac:dyDescent="0.35">
      <c r="A13" s="93" t="s">
        <v>12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5"/>
      <c r="T13" s="93" t="s">
        <v>12</v>
      </c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5"/>
      <c r="AM13" s="93" t="s">
        <v>12</v>
      </c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5"/>
    </row>
    <row r="14" spans="1:56" ht="15.75" thickBot="1" x14ac:dyDescent="0.3"/>
    <row r="15" spans="1:56" ht="18.75" thickBot="1" x14ac:dyDescent="0.3">
      <c r="A15" s="2"/>
      <c r="B15" s="3" t="s">
        <v>4</v>
      </c>
      <c r="C15" s="4"/>
      <c r="D15" s="88" t="s">
        <v>8</v>
      </c>
      <c r="E15" s="89"/>
      <c r="F15" s="5">
        <v>1</v>
      </c>
      <c r="G15" s="79" t="s">
        <v>5</v>
      </c>
      <c r="H15" s="77"/>
      <c r="I15" s="77">
        <v>780</v>
      </c>
      <c r="J15" s="78"/>
      <c r="K15" s="79" t="s">
        <v>6</v>
      </c>
      <c r="L15" s="77"/>
      <c r="M15" s="77">
        <v>269</v>
      </c>
      <c r="N15" s="78"/>
      <c r="O15" s="79" t="s">
        <v>7</v>
      </c>
      <c r="P15" s="77"/>
      <c r="Q15" s="77">
        <v>568</v>
      </c>
      <c r="R15" s="78"/>
      <c r="T15" s="2"/>
      <c r="U15" s="3" t="s">
        <v>4</v>
      </c>
      <c r="V15" s="4"/>
      <c r="W15" s="88" t="s">
        <v>8</v>
      </c>
      <c r="X15" s="89"/>
      <c r="Y15" s="5">
        <v>1</v>
      </c>
      <c r="Z15" s="80" t="s">
        <v>5</v>
      </c>
      <c r="AA15" s="81"/>
      <c r="AB15" s="82">
        <v>780</v>
      </c>
      <c r="AC15" s="83"/>
      <c r="AD15" s="80" t="s">
        <v>6</v>
      </c>
      <c r="AE15" s="81"/>
      <c r="AF15" s="82">
        <v>992.5</v>
      </c>
      <c r="AG15" s="83"/>
      <c r="AH15" s="80" t="s">
        <v>7</v>
      </c>
      <c r="AI15" s="81"/>
      <c r="AJ15" s="82">
        <v>530</v>
      </c>
      <c r="AK15" s="83"/>
      <c r="AM15" s="2"/>
      <c r="AN15" s="3" t="s">
        <v>4</v>
      </c>
      <c r="AO15" s="4"/>
      <c r="AP15" s="84" t="s">
        <v>8</v>
      </c>
      <c r="AQ15" s="85"/>
      <c r="AR15" s="5">
        <v>3</v>
      </c>
      <c r="AS15" s="79" t="s">
        <v>5</v>
      </c>
      <c r="AT15" s="77"/>
      <c r="AU15" s="77">
        <v>624</v>
      </c>
      <c r="AV15" s="78"/>
      <c r="AW15" s="79" t="s">
        <v>6</v>
      </c>
      <c r="AX15" s="77"/>
      <c r="AY15" s="77">
        <v>800</v>
      </c>
      <c r="AZ15" s="78"/>
      <c r="BA15" s="79" t="s">
        <v>7</v>
      </c>
      <c r="BB15" s="77"/>
      <c r="BC15" s="77">
        <v>400</v>
      </c>
      <c r="BD15" s="78"/>
    </row>
    <row r="16" spans="1:56" ht="18" x14ac:dyDescent="0.25">
      <c r="A16" s="6" t="str">
        <f>$M$13&amp;"/"&amp;$C$16</f>
        <v>/1</v>
      </c>
      <c r="B16" s="7" t="s">
        <v>9</v>
      </c>
      <c r="C16" s="8">
        <f>F15</f>
        <v>1</v>
      </c>
      <c r="D16" s="8">
        <f>M15</f>
        <v>269</v>
      </c>
      <c r="E16" s="8">
        <f>Q15-39</f>
        <v>529</v>
      </c>
      <c r="F16" s="9">
        <v>19</v>
      </c>
      <c r="G16" s="10"/>
      <c r="H16" s="11"/>
      <c r="I16" s="11"/>
      <c r="J16" s="12"/>
      <c r="K16" s="10" t="s">
        <v>10</v>
      </c>
      <c r="L16" s="11"/>
      <c r="M16" s="11" t="s">
        <v>10</v>
      </c>
      <c r="N16" s="12" t="s">
        <v>10</v>
      </c>
      <c r="O16" s="13" t="s">
        <v>10</v>
      </c>
      <c r="P16" s="14" t="s">
        <v>10</v>
      </c>
      <c r="Q16" s="14" t="s">
        <v>10</v>
      </c>
      <c r="R16" s="15" t="s">
        <v>10</v>
      </c>
      <c r="T16" s="6" t="str">
        <f>$M$13&amp;"/"&amp;$C$16</f>
        <v>/1</v>
      </c>
      <c r="U16" s="7" t="s">
        <v>9</v>
      </c>
      <c r="V16" s="8">
        <f>Y15</f>
        <v>1</v>
      </c>
      <c r="W16" s="8">
        <f>AF15</f>
        <v>992.5</v>
      </c>
      <c r="X16" s="8">
        <f>AJ15-28</f>
        <v>502</v>
      </c>
      <c r="Y16" s="9">
        <v>19</v>
      </c>
      <c r="Z16" s="10"/>
      <c r="AA16" s="11"/>
      <c r="AB16" s="11"/>
      <c r="AC16" s="12"/>
      <c r="AD16" s="10" t="s">
        <v>10</v>
      </c>
      <c r="AE16" s="11"/>
      <c r="AF16" s="11" t="s">
        <v>10</v>
      </c>
      <c r="AG16" s="12" t="s">
        <v>10</v>
      </c>
      <c r="AH16" s="13" t="s">
        <v>10</v>
      </c>
      <c r="AI16" s="14" t="s">
        <v>10</v>
      </c>
      <c r="AJ16" s="14" t="s">
        <v>10</v>
      </c>
      <c r="AK16" s="15" t="s">
        <v>10</v>
      </c>
      <c r="AM16" s="6" t="str">
        <f>$M$13&amp;"/"&amp;$C$16</f>
        <v>/1</v>
      </c>
      <c r="AN16" s="7" t="s">
        <v>9</v>
      </c>
      <c r="AO16" s="8">
        <f>AR15</f>
        <v>3</v>
      </c>
      <c r="AP16" s="8">
        <f>AY15</f>
        <v>800</v>
      </c>
      <c r="AQ16" s="8">
        <f>BC15-20</f>
        <v>380</v>
      </c>
      <c r="AR16" s="9">
        <v>19</v>
      </c>
      <c r="AS16" s="10"/>
      <c r="AT16" s="11"/>
      <c r="AU16" s="11"/>
      <c r="AV16" s="12"/>
      <c r="AW16" s="10" t="s">
        <v>10</v>
      </c>
      <c r="AX16" s="11" t="s">
        <v>10</v>
      </c>
      <c r="AY16" s="11" t="s">
        <v>10</v>
      </c>
      <c r="AZ16" s="12" t="s">
        <v>10</v>
      </c>
      <c r="BA16" s="13" t="s">
        <v>10</v>
      </c>
      <c r="BB16" s="14" t="s">
        <v>10</v>
      </c>
      <c r="BC16" s="14" t="s">
        <v>10</v>
      </c>
      <c r="BD16" s="15" t="s">
        <v>10</v>
      </c>
    </row>
    <row r="17" spans="1:56" ht="18" x14ac:dyDescent="0.25">
      <c r="A17" s="16" t="str">
        <f t="shared" ref="A17:A22" si="3">$M$13&amp;"/"&amp;$C$16</f>
        <v>/1</v>
      </c>
      <c r="B17" s="17" t="s">
        <v>11</v>
      </c>
      <c r="C17" s="18">
        <f>F15</f>
        <v>1</v>
      </c>
      <c r="D17" s="18">
        <f>M15</f>
        <v>269</v>
      </c>
      <c r="E17" s="18">
        <f>Q15-39</f>
        <v>529</v>
      </c>
      <c r="F17" s="19">
        <v>19</v>
      </c>
      <c r="G17" s="20"/>
      <c r="H17" s="21"/>
      <c r="I17" s="21"/>
      <c r="J17" s="22"/>
      <c r="K17" s="20" t="s">
        <v>10</v>
      </c>
      <c r="L17" s="21"/>
      <c r="M17" s="21" t="s">
        <v>10</v>
      </c>
      <c r="N17" s="22" t="s">
        <v>10</v>
      </c>
      <c r="O17" s="23" t="s">
        <v>10</v>
      </c>
      <c r="P17" s="24" t="s">
        <v>10</v>
      </c>
      <c r="Q17" s="24" t="s">
        <v>10</v>
      </c>
      <c r="R17" s="25" t="s">
        <v>10</v>
      </c>
      <c r="T17" s="16" t="str">
        <f t="shared" ref="T17:T22" si="4">$M$13&amp;"/"&amp;$C$16</f>
        <v>/1</v>
      </c>
      <c r="U17" s="17" t="s">
        <v>11</v>
      </c>
      <c r="V17" s="18">
        <f>Y15</f>
        <v>1</v>
      </c>
      <c r="W17" s="18">
        <f>AF15</f>
        <v>992.5</v>
      </c>
      <c r="X17" s="18">
        <f>AJ15-28</f>
        <v>502</v>
      </c>
      <c r="Y17" s="19">
        <v>19</v>
      </c>
      <c r="Z17" s="20"/>
      <c r="AA17" s="21"/>
      <c r="AB17" s="21"/>
      <c r="AC17" s="22"/>
      <c r="AD17" s="20" t="s">
        <v>10</v>
      </c>
      <c r="AE17" s="21"/>
      <c r="AF17" s="21" t="s">
        <v>10</v>
      </c>
      <c r="AG17" s="22" t="s">
        <v>10</v>
      </c>
      <c r="AH17" s="23" t="s">
        <v>10</v>
      </c>
      <c r="AI17" s="24" t="s">
        <v>10</v>
      </c>
      <c r="AJ17" s="24" t="s">
        <v>10</v>
      </c>
      <c r="AK17" s="25" t="s">
        <v>10</v>
      </c>
      <c r="AM17" s="16" t="str">
        <f t="shared" ref="AM17:AM22" si="5">$M$13&amp;"/"&amp;$C$16</f>
        <v>/1</v>
      </c>
      <c r="AN17" s="17" t="s">
        <v>11</v>
      </c>
      <c r="AO17" s="18">
        <f>AR15</f>
        <v>3</v>
      </c>
      <c r="AP17" s="18">
        <f>AY15</f>
        <v>800</v>
      </c>
      <c r="AQ17" s="18">
        <f>BC15-20</f>
        <v>380</v>
      </c>
      <c r="AR17" s="19">
        <v>19</v>
      </c>
      <c r="AS17" s="20"/>
      <c r="AT17" s="21"/>
      <c r="AU17" s="21"/>
      <c r="AV17" s="22"/>
      <c r="AW17" s="20" t="s">
        <v>10</v>
      </c>
      <c r="AX17" s="21" t="s">
        <v>10</v>
      </c>
      <c r="AY17" s="21" t="s">
        <v>10</v>
      </c>
      <c r="AZ17" s="22" t="s">
        <v>10</v>
      </c>
      <c r="BA17" s="23" t="s">
        <v>10</v>
      </c>
      <c r="BB17" s="24" t="s">
        <v>10</v>
      </c>
      <c r="BC17" s="24" t="s">
        <v>10</v>
      </c>
      <c r="BD17" s="25" t="s">
        <v>10</v>
      </c>
    </row>
    <row r="18" spans="1:56" ht="18" x14ac:dyDescent="0.25">
      <c r="A18" s="16" t="str">
        <f t="shared" si="3"/>
        <v>/1</v>
      </c>
      <c r="B18" s="17" t="s">
        <v>13</v>
      </c>
      <c r="C18" s="18">
        <f>F15*2</f>
        <v>2</v>
      </c>
      <c r="D18" s="18">
        <f>I15-38</f>
        <v>742</v>
      </c>
      <c r="E18" s="18">
        <f>Q15-39</f>
        <v>529</v>
      </c>
      <c r="F18" s="19">
        <v>19</v>
      </c>
      <c r="G18" s="20"/>
      <c r="H18" s="21"/>
      <c r="I18" s="21"/>
      <c r="J18" s="22"/>
      <c r="K18" s="20" t="s">
        <v>10</v>
      </c>
      <c r="L18" s="21"/>
      <c r="M18" s="21"/>
      <c r="N18" s="22"/>
      <c r="O18" s="23" t="s">
        <v>10</v>
      </c>
      <c r="P18" s="24" t="s">
        <v>10</v>
      </c>
      <c r="Q18" s="24" t="s">
        <v>10</v>
      </c>
      <c r="R18" s="25" t="s">
        <v>10</v>
      </c>
      <c r="T18" s="16" t="str">
        <f t="shared" si="4"/>
        <v>/1</v>
      </c>
      <c r="U18" s="17" t="s">
        <v>13</v>
      </c>
      <c r="V18" s="18">
        <f>Y15*2</f>
        <v>2</v>
      </c>
      <c r="W18" s="18">
        <f>AB15-38</f>
        <v>742</v>
      </c>
      <c r="X18" s="18">
        <f>AJ15-28</f>
        <v>502</v>
      </c>
      <c r="Y18" s="19">
        <v>19</v>
      </c>
      <c r="Z18" s="20"/>
      <c r="AA18" s="21"/>
      <c r="AB18" s="21"/>
      <c r="AC18" s="22"/>
      <c r="AD18" s="20" t="s">
        <v>10</v>
      </c>
      <c r="AE18" s="21"/>
      <c r="AF18" s="21"/>
      <c r="AG18" s="22"/>
      <c r="AH18" s="23" t="s">
        <v>10</v>
      </c>
      <c r="AI18" s="24" t="s">
        <v>10</v>
      </c>
      <c r="AJ18" s="24" t="s">
        <v>10</v>
      </c>
      <c r="AK18" s="25" t="s">
        <v>10</v>
      </c>
      <c r="AM18" s="16" t="str">
        <f t="shared" si="5"/>
        <v>/1</v>
      </c>
      <c r="AN18" s="17" t="s">
        <v>13</v>
      </c>
      <c r="AO18" s="18">
        <f>AR15*2</f>
        <v>6</v>
      </c>
      <c r="AP18" s="18">
        <f>AU15-38</f>
        <v>586</v>
      </c>
      <c r="AQ18" s="18">
        <f>BC15-20</f>
        <v>380</v>
      </c>
      <c r="AR18" s="19">
        <v>19</v>
      </c>
      <c r="AS18" s="20"/>
      <c r="AT18" s="21"/>
      <c r="AU18" s="21"/>
      <c r="AV18" s="22"/>
      <c r="AW18" s="20" t="s">
        <v>10</v>
      </c>
      <c r="AX18" s="21" t="s">
        <v>10</v>
      </c>
      <c r="AY18" s="21"/>
      <c r="AZ18" s="22"/>
      <c r="BA18" s="23" t="s">
        <v>10</v>
      </c>
      <c r="BB18" s="24" t="s">
        <v>10</v>
      </c>
      <c r="BC18" s="24" t="s">
        <v>10</v>
      </c>
      <c r="BD18" s="25" t="s">
        <v>10</v>
      </c>
    </row>
    <row r="19" spans="1:56" ht="18" x14ac:dyDescent="0.25">
      <c r="A19" s="16" t="str">
        <f t="shared" si="3"/>
        <v>/1</v>
      </c>
      <c r="B19" s="17" t="s">
        <v>14</v>
      </c>
      <c r="C19" s="18">
        <f>F15</f>
        <v>1</v>
      </c>
      <c r="D19" s="18">
        <f>I15</f>
        <v>780</v>
      </c>
      <c r="E19" s="18">
        <f>M15</f>
        <v>269</v>
      </c>
      <c r="F19" s="19">
        <v>19</v>
      </c>
      <c r="G19" s="20"/>
      <c r="H19" s="21"/>
      <c r="I19" s="21"/>
      <c r="J19" s="22"/>
      <c r="K19" s="20" t="s">
        <v>10</v>
      </c>
      <c r="L19" s="21" t="s">
        <v>10</v>
      </c>
      <c r="M19" s="21" t="s">
        <v>10</v>
      </c>
      <c r="N19" s="22" t="s">
        <v>10</v>
      </c>
      <c r="O19" s="23" t="s">
        <v>10</v>
      </c>
      <c r="P19" s="24" t="s">
        <v>10</v>
      </c>
      <c r="Q19" s="24" t="s">
        <v>10</v>
      </c>
      <c r="R19" s="25" t="s">
        <v>10</v>
      </c>
      <c r="T19" s="38" t="str">
        <f t="shared" si="4"/>
        <v>/1</v>
      </c>
      <c r="U19" s="17" t="s">
        <v>14</v>
      </c>
      <c r="V19" s="18">
        <f>Y15</f>
        <v>1</v>
      </c>
      <c r="W19" s="18">
        <f>AB15</f>
        <v>780</v>
      </c>
      <c r="X19" s="18">
        <f>AF15</f>
        <v>992.5</v>
      </c>
      <c r="Y19" s="26">
        <v>8</v>
      </c>
      <c r="Z19" s="20"/>
      <c r="AA19" s="21"/>
      <c r="AB19" s="21"/>
      <c r="AC19" s="22"/>
      <c r="AD19" s="20"/>
      <c r="AE19" s="21"/>
      <c r="AF19" s="21"/>
      <c r="AG19" s="22"/>
      <c r="AH19" s="23" t="s">
        <v>10</v>
      </c>
      <c r="AI19" s="24" t="s">
        <v>10</v>
      </c>
      <c r="AJ19" s="24" t="s">
        <v>10</v>
      </c>
      <c r="AK19" s="25" t="s">
        <v>10</v>
      </c>
      <c r="AM19" s="16" t="str">
        <f t="shared" si="5"/>
        <v>/1</v>
      </c>
      <c r="AN19" s="17" t="s">
        <v>14</v>
      </c>
      <c r="AO19" s="18">
        <f>AR15</f>
        <v>3</v>
      </c>
      <c r="AP19" s="18">
        <f>AU15-38</f>
        <v>586</v>
      </c>
      <c r="AQ19" s="18">
        <f>AY15-38</f>
        <v>762</v>
      </c>
      <c r="AR19" s="19">
        <v>19</v>
      </c>
      <c r="AS19" s="20"/>
      <c r="AT19" s="21"/>
      <c r="AU19" s="21"/>
      <c r="AV19" s="22"/>
      <c r="AW19" s="20"/>
      <c r="AX19" s="21"/>
      <c r="AY19" s="21"/>
      <c r="AZ19" s="22"/>
      <c r="BA19" s="23" t="s">
        <v>10</v>
      </c>
      <c r="BB19" s="24" t="s">
        <v>10</v>
      </c>
      <c r="BC19" s="24" t="s">
        <v>10</v>
      </c>
      <c r="BD19" s="25" t="s">
        <v>10</v>
      </c>
    </row>
    <row r="20" spans="1:56" ht="18" x14ac:dyDescent="0.25">
      <c r="A20" s="16" t="str">
        <f t="shared" si="3"/>
        <v>/1</v>
      </c>
      <c r="B20" s="17" t="s">
        <v>15</v>
      </c>
      <c r="C20" s="18">
        <f>F15*2</f>
        <v>2</v>
      </c>
      <c r="D20" s="18">
        <f>M15-39</f>
        <v>230</v>
      </c>
      <c r="E20" s="18">
        <f>E16-5</f>
        <v>524</v>
      </c>
      <c r="F20" s="19">
        <v>19</v>
      </c>
      <c r="G20" s="20"/>
      <c r="H20" s="21"/>
      <c r="I20" s="21"/>
      <c r="J20" s="22"/>
      <c r="K20" s="20" t="s">
        <v>10</v>
      </c>
      <c r="L20" s="21"/>
      <c r="M20" s="21"/>
      <c r="N20" s="22"/>
      <c r="O20" s="23" t="s">
        <v>10</v>
      </c>
      <c r="P20" s="24" t="s">
        <v>10</v>
      </c>
      <c r="Q20" s="24" t="s">
        <v>10</v>
      </c>
      <c r="R20" s="25" t="s">
        <v>10</v>
      </c>
      <c r="T20" s="16" t="str">
        <f t="shared" si="4"/>
        <v>/1</v>
      </c>
      <c r="U20" s="17" t="s">
        <v>15</v>
      </c>
      <c r="V20" s="18">
        <f>Y15*2</f>
        <v>2</v>
      </c>
      <c r="W20" s="18">
        <f>(AF15-60)/2</f>
        <v>466.25</v>
      </c>
      <c r="X20" s="18">
        <f>X16-5</f>
        <v>497</v>
      </c>
      <c r="Y20" s="19">
        <v>19</v>
      </c>
      <c r="Z20" s="20"/>
      <c r="AA20" s="21"/>
      <c r="AB20" s="21"/>
      <c r="AC20" s="22"/>
      <c r="AD20" s="20" t="s">
        <v>10</v>
      </c>
      <c r="AE20" s="21"/>
      <c r="AF20" s="21"/>
      <c r="AG20" s="22"/>
      <c r="AH20" s="23" t="s">
        <v>10</v>
      </c>
      <c r="AI20" s="24" t="s">
        <v>10</v>
      </c>
      <c r="AJ20" s="24" t="s">
        <v>10</v>
      </c>
      <c r="AK20" s="25" t="s">
        <v>10</v>
      </c>
      <c r="AM20" s="16" t="str">
        <f t="shared" si="5"/>
        <v>/1</v>
      </c>
      <c r="AN20" s="17" t="s">
        <v>15</v>
      </c>
      <c r="AO20" s="18">
        <f>AR15*2</f>
        <v>6</v>
      </c>
      <c r="AP20" s="18">
        <f>(AY15-60)/2</f>
        <v>370</v>
      </c>
      <c r="AQ20" s="18">
        <f>BC15-45</f>
        <v>355</v>
      </c>
      <c r="AR20" s="19">
        <v>19</v>
      </c>
      <c r="AS20" s="20"/>
      <c r="AT20" s="21"/>
      <c r="AU20" s="21"/>
      <c r="AV20" s="22"/>
      <c r="AW20" s="20" t="s">
        <v>10</v>
      </c>
      <c r="AX20" s="21"/>
      <c r="AY20" s="21"/>
      <c r="AZ20" s="22"/>
      <c r="BA20" s="23" t="s">
        <v>10</v>
      </c>
      <c r="BB20" s="24" t="s">
        <v>10</v>
      </c>
      <c r="BC20" s="24" t="s">
        <v>10</v>
      </c>
      <c r="BD20" s="25" t="s">
        <v>10</v>
      </c>
    </row>
    <row r="21" spans="1:56" ht="18" x14ac:dyDescent="0.25">
      <c r="A21" s="16" t="str">
        <f t="shared" si="3"/>
        <v>/1</v>
      </c>
      <c r="B21" s="17" t="s">
        <v>19</v>
      </c>
      <c r="C21" s="18">
        <f>F15</f>
        <v>1</v>
      </c>
      <c r="D21" s="18">
        <f>I15-38</f>
        <v>742</v>
      </c>
      <c r="E21" s="18">
        <f>Q15-39</f>
        <v>529</v>
      </c>
      <c r="F21" s="19">
        <v>19</v>
      </c>
      <c r="G21" s="20"/>
      <c r="H21" s="21"/>
      <c r="I21" s="21"/>
      <c r="J21" s="22"/>
      <c r="K21" s="20" t="s">
        <v>10</v>
      </c>
      <c r="L21" s="21"/>
      <c r="M21" s="21"/>
      <c r="N21" s="22"/>
      <c r="O21" s="23" t="s">
        <v>10</v>
      </c>
      <c r="P21" s="24" t="s">
        <v>10</v>
      </c>
      <c r="Q21" s="24" t="s">
        <v>10</v>
      </c>
      <c r="R21" s="25" t="s">
        <v>10</v>
      </c>
      <c r="T21" s="16" t="str">
        <f t="shared" si="4"/>
        <v>/1</v>
      </c>
      <c r="U21" s="17" t="s">
        <v>19</v>
      </c>
      <c r="V21" s="18">
        <f>Y15</f>
        <v>1</v>
      </c>
      <c r="W21" s="18">
        <f>AB15-38</f>
        <v>742</v>
      </c>
      <c r="X21" s="18">
        <f>AJ15-28</f>
        <v>502</v>
      </c>
      <c r="Y21" s="19">
        <v>19</v>
      </c>
      <c r="Z21" s="20"/>
      <c r="AA21" s="21"/>
      <c r="AB21" s="21"/>
      <c r="AC21" s="22"/>
      <c r="AD21" s="20" t="s">
        <v>10</v>
      </c>
      <c r="AE21" s="21"/>
      <c r="AF21" s="21"/>
      <c r="AG21" s="22"/>
      <c r="AH21" s="23" t="s">
        <v>10</v>
      </c>
      <c r="AI21" s="24" t="s">
        <v>10</v>
      </c>
      <c r="AJ21" s="24" t="s">
        <v>10</v>
      </c>
      <c r="AK21" s="25" t="s">
        <v>10</v>
      </c>
      <c r="AM21" s="16" t="str">
        <f t="shared" si="5"/>
        <v>/1</v>
      </c>
      <c r="AN21" s="17" t="s">
        <v>19</v>
      </c>
      <c r="AO21" s="18">
        <f>AR15</f>
        <v>3</v>
      </c>
      <c r="AP21" s="18">
        <f>AU15-38</f>
        <v>586</v>
      </c>
      <c r="AQ21" s="18">
        <f>AQ16-20</f>
        <v>360</v>
      </c>
      <c r="AR21" s="19">
        <v>19</v>
      </c>
      <c r="AS21" s="20"/>
      <c r="AT21" s="21"/>
      <c r="AU21" s="21"/>
      <c r="AV21" s="22"/>
      <c r="AW21" s="20" t="s">
        <v>10</v>
      </c>
      <c r="AX21" s="21"/>
      <c r="AY21" s="21"/>
      <c r="AZ21" s="22"/>
      <c r="BA21" s="23" t="s">
        <v>10</v>
      </c>
      <c r="BB21" s="24" t="s">
        <v>10</v>
      </c>
      <c r="BC21" s="24" t="s">
        <v>10</v>
      </c>
      <c r="BD21" s="25" t="s">
        <v>10</v>
      </c>
    </row>
    <row r="22" spans="1:56" ht="18.75" thickBot="1" x14ac:dyDescent="0.3">
      <c r="A22" s="37" t="str">
        <f t="shared" si="3"/>
        <v>/1</v>
      </c>
      <c r="B22" s="28" t="s">
        <v>16</v>
      </c>
      <c r="C22" s="29">
        <f>F15*2</f>
        <v>2</v>
      </c>
      <c r="D22" s="29">
        <f>I15</f>
        <v>780</v>
      </c>
      <c r="E22" s="29">
        <f>((M15-6)/2)</f>
        <v>131.5</v>
      </c>
      <c r="F22" s="30">
        <v>19</v>
      </c>
      <c r="G22" s="31"/>
      <c r="H22" s="32"/>
      <c r="I22" s="32"/>
      <c r="J22" s="33"/>
      <c r="K22" s="31" t="s">
        <v>10</v>
      </c>
      <c r="L22" s="32" t="s">
        <v>10</v>
      </c>
      <c r="M22" s="32" t="s">
        <v>10</v>
      </c>
      <c r="N22" s="33" t="s">
        <v>10</v>
      </c>
      <c r="O22" s="34" t="s">
        <v>10</v>
      </c>
      <c r="P22" s="35" t="s">
        <v>10</v>
      </c>
      <c r="Q22" s="35" t="s">
        <v>10</v>
      </c>
      <c r="R22" s="36" t="s">
        <v>10</v>
      </c>
      <c r="T22" s="37" t="str">
        <f t="shared" si="4"/>
        <v>/1</v>
      </c>
      <c r="U22" s="28" t="s">
        <v>16</v>
      </c>
      <c r="V22" s="29">
        <f>Y15*2</f>
        <v>2</v>
      </c>
      <c r="W22" s="29">
        <f>AB15</f>
        <v>780</v>
      </c>
      <c r="X22" s="29">
        <f>((AF15-6)/2)</f>
        <v>493.25</v>
      </c>
      <c r="Y22" s="30">
        <v>19</v>
      </c>
      <c r="Z22" s="31"/>
      <c r="AA22" s="32"/>
      <c r="AB22" s="32"/>
      <c r="AC22" s="33"/>
      <c r="AD22" s="31" t="s">
        <v>10</v>
      </c>
      <c r="AE22" s="32" t="s">
        <v>10</v>
      </c>
      <c r="AF22" s="32" t="s">
        <v>10</v>
      </c>
      <c r="AG22" s="33" t="s">
        <v>10</v>
      </c>
      <c r="AH22" s="34" t="s">
        <v>10</v>
      </c>
      <c r="AI22" s="35" t="s">
        <v>10</v>
      </c>
      <c r="AJ22" s="35" t="s">
        <v>10</v>
      </c>
      <c r="AK22" s="36" t="s">
        <v>10</v>
      </c>
      <c r="AM22" s="37" t="str">
        <f t="shared" si="5"/>
        <v>/1</v>
      </c>
      <c r="AN22" s="28" t="s">
        <v>16</v>
      </c>
      <c r="AO22" s="29">
        <f>AR15*2</f>
        <v>6</v>
      </c>
      <c r="AP22" s="29">
        <f>AU15</f>
        <v>624</v>
      </c>
      <c r="AQ22" s="29">
        <f>((AY15-6)/2)</f>
        <v>397</v>
      </c>
      <c r="AR22" s="30">
        <v>19</v>
      </c>
      <c r="AS22" s="31"/>
      <c r="AT22" s="32"/>
      <c r="AU22" s="32"/>
      <c r="AV22" s="33"/>
      <c r="AW22" s="31" t="s">
        <v>10</v>
      </c>
      <c r="AX22" s="32" t="s">
        <v>10</v>
      </c>
      <c r="AY22" s="32" t="s">
        <v>10</v>
      </c>
      <c r="AZ22" s="33" t="s">
        <v>10</v>
      </c>
      <c r="BA22" s="34" t="s">
        <v>10</v>
      </c>
      <c r="BB22" s="35" t="s">
        <v>10</v>
      </c>
      <c r="BC22" s="35" t="s">
        <v>10</v>
      </c>
      <c r="BD22" s="36" t="s">
        <v>10</v>
      </c>
    </row>
    <row r="23" spans="1:56" ht="15.75" thickBot="1" x14ac:dyDescent="0.3"/>
    <row r="24" spans="1:56" ht="21" thickBot="1" x14ac:dyDescent="0.35">
      <c r="A24" s="102" t="s">
        <v>17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4"/>
      <c r="T24" s="102" t="s">
        <v>17</v>
      </c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4"/>
      <c r="AM24" s="102" t="s">
        <v>17</v>
      </c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4"/>
    </row>
    <row r="25" spans="1:56" ht="15.75" thickBot="1" x14ac:dyDescent="0.3"/>
    <row r="26" spans="1:56" ht="18.75" thickBot="1" x14ac:dyDescent="0.3">
      <c r="A26" s="39"/>
      <c r="B26" s="40" t="s">
        <v>4</v>
      </c>
      <c r="C26" s="41"/>
      <c r="D26" s="88" t="s">
        <v>8</v>
      </c>
      <c r="E26" s="89"/>
      <c r="F26" s="5">
        <v>1</v>
      </c>
      <c r="G26" s="79" t="s">
        <v>5</v>
      </c>
      <c r="H26" s="77"/>
      <c r="I26" s="77">
        <v>780</v>
      </c>
      <c r="J26" s="78"/>
      <c r="K26" s="79" t="s">
        <v>6</v>
      </c>
      <c r="L26" s="77"/>
      <c r="M26" s="77">
        <v>269</v>
      </c>
      <c r="N26" s="78"/>
      <c r="O26" s="79" t="s">
        <v>7</v>
      </c>
      <c r="P26" s="77"/>
      <c r="Q26" s="77">
        <v>568</v>
      </c>
      <c r="R26" s="78"/>
      <c r="T26" s="39"/>
      <c r="U26" s="42" t="s">
        <v>4</v>
      </c>
      <c r="V26" s="43"/>
      <c r="W26" s="100" t="s">
        <v>8</v>
      </c>
      <c r="X26" s="101"/>
      <c r="Y26" s="44">
        <v>1</v>
      </c>
      <c r="Z26" s="96" t="s">
        <v>5</v>
      </c>
      <c r="AA26" s="97"/>
      <c r="AB26" s="98">
        <v>780</v>
      </c>
      <c r="AC26" s="99"/>
      <c r="AD26" s="96" t="s">
        <v>6</v>
      </c>
      <c r="AE26" s="97"/>
      <c r="AF26" s="98">
        <v>992.5</v>
      </c>
      <c r="AG26" s="99"/>
      <c r="AH26" s="96" t="s">
        <v>7</v>
      </c>
      <c r="AI26" s="97"/>
      <c r="AJ26" s="98">
        <v>549</v>
      </c>
      <c r="AK26" s="99"/>
      <c r="AM26" s="39"/>
      <c r="AN26" s="42" t="s">
        <v>4</v>
      </c>
      <c r="AO26" s="43"/>
      <c r="AP26" s="90" t="s">
        <v>8</v>
      </c>
      <c r="AQ26" s="91"/>
      <c r="AR26" s="44">
        <v>3</v>
      </c>
      <c r="AS26" s="92" t="s">
        <v>5</v>
      </c>
      <c r="AT26" s="86"/>
      <c r="AU26" s="86">
        <v>624</v>
      </c>
      <c r="AV26" s="87"/>
      <c r="AW26" s="92" t="s">
        <v>6</v>
      </c>
      <c r="AX26" s="86"/>
      <c r="AY26" s="86">
        <v>800</v>
      </c>
      <c r="AZ26" s="87"/>
      <c r="BA26" s="92" t="s">
        <v>7</v>
      </c>
      <c r="BB26" s="86"/>
      <c r="BC26" s="86">
        <v>370</v>
      </c>
      <c r="BD26" s="87"/>
    </row>
    <row r="27" spans="1:56" ht="18" x14ac:dyDescent="0.25">
      <c r="A27" s="6" t="str">
        <f t="shared" ref="A27:A32" si="6">$M$13&amp;"/"&amp;$C$16</f>
        <v>/1</v>
      </c>
      <c r="B27" s="7" t="s">
        <v>21</v>
      </c>
      <c r="C27" s="8">
        <f>F26*2</f>
        <v>2</v>
      </c>
      <c r="D27" s="8">
        <f>M26-38</f>
        <v>231</v>
      </c>
      <c r="E27" s="8">
        <v>120</v>
      </c>
      <c r="F27" s="9">
        <v>19</v>
      </c>
      <c r="G27" s="10"/>
      <c r="H27" s="11"/>
      <c r="I27" s="11"/>
      <c r="J27" s="12"/>
      <c r="K27" s="10" t="s">
        <v>10</v>
      </c>
      <c r="L27" s="11" t="s">
        <v>10</v>
      </c>
      <c r="M27" s="11"/>
      <c r="N27" s="12"/>
      <c r="O27" s="13" t="s">
        <v>10</v>
      </c>
      <c r="P27" s="14" t="s">
        <v>10</v>
      </c>
      <c r="Q27" s="14" t="s">
        <v>10</v>
      </c>
      <c r="R27" s="15" t="s">
        <v>10</v>
      </c>
      <c r="T27" s="6" t="str">
        <f t="shared" ref="T27:T32" si="7">$M$13&amp;"/"&amp;$C$16</f>
        <v>/1</v>
      </c>
      <c r="U27" s="7" t="s">
        <v>21</v>
      </c>
      <c r="V27" s="8">
        <f>Y26*2</f>
        <v>2</v>
      </c>
      <c r="W27" s="8">
        <f>AF26-38</f>
        <v>954.5</v>
      </c>
      <c r="X27" s="8">
        <v>120</v>
      </c>
      <c r="Y27" s="9">
        <v>19</v>
      </c>
      <c r="Z27" s="10"/>
      <c r="AA27" s="11"/>
      <c r="AB27" s="11"/>
      <c r="AC27" s="12"/>
      <c r="AD27" s="10" t="s">
        <v>10</v>
      </c>
      <c r="AE27" s="11" t="s">
        <v>10</v>
      </c>
      <c r="AF27" s="11"/>
      <c r="AG27" s="12"/>
      <c r="AH27" s="13" t="s">
        <v>10</v>
      </c>
      <c r="AI27" s="14" t="s">
        <v>10</v>
      </c>
      <c r="AJ27" s="14" t="s">
        <v>10</v>
      </c>
      <c r="AK27" s="15" t="s">
        <v>10</v>
      </c>
      <c r="AM27" s="6" t="str">
        <f t="shared" ref="AM27:AM32" si="8">$M$13&amp;"/"&amp;$C$16</f>
        <v>/1</v>
      </c>
      <c r="AN27" s="7" t="s">
        <v>21</v>
      </c>
      <c r="AO27" s="8">
        <f>AR26*2</f>
        <v>6</v>
      </c>
      <c r="AP27" s="8">
        <f>AY26-38</f>
        <v>762</v>
      </c>
      <c r="AQ27" s="8">
        <v>120</v>
      </c>
      <c r="AR27" s="9">
        <v>19</v>
      </c>
      <c r="AS27" s="10"/>
      <c r="AT27" s="11"/>
      <c r="AU27" s="11"/>
      <c r="AV27" s="12"/>
      <c r="AW27" s="10" t="s">
        <v>10</v>
      </c>
      <c r="AX27" s="11" t="s">
        <v>10</v>
      </c>
      <c r="AY27" s="11"/>
      <c r="AZ27" s="12"/>
      <c r="BA27" s="13" t="s">
        <v>10</v>
      </c>
      <c r="BB27" s="14" t="s">
        <v>10</v>
      </c>
      <c r="BC27" s="14" t="s">
        <v>10</v>
      </c>
      <c r="BD27" s="15" t="s">
        <v>10</v>
      </c>
    </row>
    <row r="28" spans="1:56" ht="18" x14ac:dyDescent="0.25">
      <c r="A28" s="16" t="str">
        <f>$M$13&amp;"/"&amp;$C$16</f>
        <v>/1</v>
      </c>
      <c r="B28" s="17" t="s">
        <v>11</v>
      </c>
      <c r="C28" s="18">
        <f>F26</f>
        <v>1</v>
      </c>
      <c r="D28" s="18">
        <f>M26</f>
        <v>269</v>
      </c>
      <c r="E28" s="18">
        <f>Q26-38</f>
        <v>530</v>
      </c>
      <c r="F28" s="19">
        <v>19</v>
      </c>
      <c r="G28" s="20"/>
      <c r="H28" s="21"/>
      <c r="I28" s="21"/>
      <c r="J28" s="22"/>
      <c r="K28" s="20" t="s">
        <v>10</v>
      </c>
      <c r="L28" s="21"/>
      <c r="M28" s="21" t="s">
        <v>10</v>
      </c>
      <c r="N28" s="22" t="s">
        <v>10</v>
      </c>
      <c r="O28" s="23" t="s">
        <v>10</v>
      </c>
      <c r="P28" s="24" t="s">
        <v>10</v>
      </c>
      <c r="Q28" s="24" t="s">
        <v>10</v>
      </c>
      <c r="R28" s="25" t="s">
        <v>10</v>
      </c>
      <c r="T28" s="16" t="str">
        <f>$M$13&amp;"/"&amp;$C$16</f>
        <v>/1</v>
      </c>
      <c r="U28" s="17" t="s">
        <v>11</v>
      </c>
      <c r="V28" s="18">
        <f>Y26</f>
        <v>1</v>
      </c>
      <c r="W28" s="18">
        <f>AF26</f>
        <v>992.5</v>
      </c>
      <c r="X28" s="18">
        <f>AJ26-28</f>
        <v>521</v>
      </c>
      <c r="Y28" s="19">
        <v>19</v>
      </c>
      <c r="Z28" s="20"/>
      <c r="AA28" s="21"/>
      <c r="AB28" s="21"/>
      <c r="AC28" s="22"/>
      <c r="AD28" s="20" t="s">
        <v>10</v>
      </c>
      <c r="AE28" s="21"/>
      <c r="AF28" s="21" t="s">
        <v>10</v>
      </c>
      <c r="AG28" s="22" t="s">
        <v>10</v>
      </c>
      <c r="AH28" s="23" t="s">
        <v>10</v>
      </c>
      <c r="AI28" s="24" t="s">
        <v>10</v>
      </c>
      <c r="AJ28" s="24" t="s">
        <v>10</v>
      </c>
      <c r="AK28" s="25" t="s">
        <v>10</v>
      </c>
      <c r="AM28" s="16" t="str">
        <f>$M$13&amp;"/"&amp;$C$16</f>
        <v>/1</v>
      </c>
      <c r="AN28" s="17" t="s">
        <v>11</v>
      </c>
      <c r="AO28" s="18">
        <f>AR26</f>
        <v>3</v>
      </c>
      <c r="AP28" s="18">
        <f>AY26</f>
        <v>800</v>
      </c>
      <c r="AQ28" s="18">
        <f>BC26-20</f>
        <v>350</v>
      </c>
      <c r="AR28" s="19">
        <v>19</v>
      </c>
      <c r="AS28" s="20"/>
      <c r="AT28" s="21"/>
      <c r="AU28" s="21"/>
      <c r="AV28" s="22"/>
      <c r="AW28" s="20" t="s">
        <v>10</v>
      </c>
      <c r="AX28" s="21" t="s">
        <v>10</v>
      </c>
      <c r="AY28" s="21" t="s">
        <v>10</v>
      </c>
      <c r="AZ28" s="22" t="s">
        <v>10</v>
      </c>
      <c r="BA28" s="23" t="s">
        <v>10</v>
      </c>
      <c r="BB28" s="24" t="s">
        <v>10</v>
      </c>
      <c r="BC28" s="24" t="s">
        <v>10</v>
      </c>
      <c r="BD28" s="25" t="s">
        <v>10</v>
      </c>
    </row>
    <row r="29" spans="1:56" ht="18" x14ac:dyDescent="0.25">
      <c r="A29" s="16" t="str">
        <f t="shared" si="6"/>
        <v>/1</v>
      </c>
      <c r="B29" s="17" t="s">
        <v>13</v>
      </c>
      <c r="C29" s="18">
        <f>F26*2</f>
        <v>2</v>
      </c>
      <c r="D29" s="18">
        <f>I26-19</f>
        <v>761</v>
      </c>
      <c r="E29" s="18">
        <f>Q26-28</f>
        <v>540</v>
      </c>
      <c r="F29" s="19">
        <v>19</v>
      </c>
      <c r="G29" s="20"/>
      <c r="H29" s="21"/>
      <c r="I29" s="21"/>
      <c r="J29" s="22"/>
      <c r="K29" s="20" t="s">
        <v>10</v>
      </c>
      <c r="L29" s="21"/>
      <c r="M29" s="21"/>
      <c r="N29" s="22"/>
      <c r="O29" s="23" t="s">
        <v>10</v>
      </c>
      <c r="P29" s="24" t="s">
        <v>10</v>
      </c>
      <c r="Q29" s="24" t="s">
        <v>10</v>
      </c>
      <c r="R29" s="25" t="s">
        <v>10</v>
      </c>
      <c r="T29" s="16" t="str">
        <f t="shared" si="7"/>
        <v>/1</v>
      </c>
      <c r="U29" s="17" t="s">
        <v>13</v>
      </c>
      <c r="V29" s="18">
        <f>Y26*2</f>
        <v>2</v>
      </c>
      <c r="W29" s="18">
        <f>AB26-19</f>
        <v>761</v>
      </c>
      <c r="X29" s="18">
        <f>AJ26-28</f>
        <v>521</v>
      </c>
      <c r="Y29" s="19">
        <v>19</v>
      </c>
      <c r="Z29" s="20"/>
      <c r="AA29" s="21"/>
      <c r="AB29" s="21"/>
      <c r="AC29" s="22"/>
      <c r="AD29" s="20" t="s">
        <v>10</v>
      </c>
      <c r="AE29" s="21"/>
      <c r="AF29" s="21"/>
      <c r="AG29" s="22"/>
      <c r="AH29" s="23" t="s">
        <v>10</v>
      </c>
      <c r="AI29" s="24" t="s">
        <v>10</v>
      </c>
      <c r="AJ29" s="24" t="s">
        <v>10</v>
      </c>
      <c r="AK29" s="25" t="s">
        <v>10</v>
      </c>
      <c r="AM29" s="16" t="str">
        <f t="shared" si="8"/>
        <v>/1</v>
      </c>
      <c r="AN29" s="17" t="s">
        <v>13</v>
      </c>
      <c r="AO29" s="18">
        <f>AR26*2</f>
        <v>6</v>
      </c>
      <c r="AP29" s="18">
        <f>AU26-19</f>
        <v>605</v>
      </c>
      <c r="AQ29" s="18">
        <f>BC26-20</f>
        <v>350</v>
      </c>
      <c r="AR29" s="19">
        <v>19</v>
      </c>
      <c r="AS29" s="20"/>
      <c r="AT29" s="21"/>
      <c r="AU29" s="21"/>
      <c r="AV29" s="22"/>
      <c r="AW29" s="20" t="s">
        <v>10</v>
      </c>
      <c r="AX29" s="21" t="s">
        <v>10</v>
      </c>
      <c r="AY29" s="21"/>
      <c r="AZ29" s="22"/>
      <c r="BA29" s="23" t="s">
        <v>10</v>
      </c>
      <c r="BB29" s="24" t="s">
        <v>10</v>
      </c>
      <c r="BC29" s="24" t="s">
        <v>10</v>
      </c>
      <c r="BD29" s="25" t="s">
        <v>10</v>
      </c>
    </row>
    <row r="30" spans="1:56" ht="18" x14ac:dyDescent="0.25">
      <c r="A30" s="16" t="str">
        <f t="shared" si="6"/>
        <v>/1</v>
      </c>
      <c r="B30" s="17" t="s">
        <v>14</v>
      </c>
      <c r="C30" s="18">
        <f>F26</f>
        <v>1</v>
      </c>
      <c r="D30" s="18">
        <f>I26</f>
        <v>780</v>
      </c>
      <c r="E30" s="18">
        <f>M26</f>
        <v>269</v>
      </c>
      <c r="F30" s="19">
        <v>19</v>
      </c>
      <c r="G30" s="20"/>
      <c r="H30" s="21"/>
      <c r="I30" s="21"/>
      <c r="J30" s="22"/>
      <c r="K30" s="20" t="s">
        <v>10</v>
      </c>
      <c r="L30" s="21" t="s">
        <v>10</v>
      </c>
      <c r="M30" s="21" t="s">
        <v>10</v>
      </c>
      <c r="N30" s="22" t="s">
        <v>10</v>
      </c>
      <c r="O30" s="23" t="s">
        <v>10</v>
      </c>
      <c r="P30" s="24" t="s">
        <v>10</v>
      </c>
      <c r="Q30" s="24" t="s">
        <v>10</v>
      </c>
      <c r="R30" s="25" t="s">
        <v>10</v>
      </c>
      <c r="T30" s="38" t="str">
        <f t="shared" si="7"/>
        <v>/1</v>
      </c>
      <c r="U30" s="17" t="s">
        <v>14</v>
      </c>
      <c r="V30" s="18">
        <f>Y26</f>
        <v>1</v>
      </c>
      <c r="W30" s="18">
        <f>AB26</f>
        <v>780</v>
      </c>
      <c r="X30" s="18">
        <f>AF26</f>
        <v>992.5</v>
      </c>
      <c r="Y30" s="26">
        <v>8</v>
      </c>
      <c r="Z30" s="20"/>
      <c r="AA30" s="21"/>
      <c r="AB30" s="21"/>
      <c r="AC30" s="22"/>
      <c r="AD30" s="20"/>
      <c r="AE30" s="21"/>
      <c r="AF30" s="21"/>
      <c r="AG30" s="22"/>
      <c r="AH30" s="23" t="s">
        <v>10</v>
      </c>
      <c r="AI30" s="24" t="s">
        <v>10</v>
      </c>
      <c r="AJ30" s="24" t="s">
        <v>10</v>
      </c>
      <c r="AK30" s="25" t="s">
        <v>10</v>
      </c>
      <c r="AM30" s="38" t="str">
        <f t="shared" si="8"/>
        <v>/1</v>
      </c>
      <c r="AN30" s="17" t="s">
        <v>14</v>
      </c>
      <c r="AO30" s="18">
        <f>AR26</f>
        <v>3</v>
      </c>
      <c r="AP30" s="18">
        <f>AU26-38</f>
        <v>586</v>
      </c>
      <c r="AQ30" s="18">
        <f>AY26-38</f>
        <v>762</v>
      </c>
      <c r="AR30" s="19">
        <v>19</v>
      </c>
      <c r="AS30" s="20"/>
      <c r="AT30" s="21"/>
      <c r="AU30" s="21"/>
      <c r="AV30" s="22"/>
      <c r="AW30" s="20"/>
      <c r="AX30" s="21"/>
      <c r="AY30" s="21"/>
      <c r="AZ30" s="22"/>
      <c r="BA30" s="23" t="s">
        <v>10</v>
      </c>
      <c r="BB30" s="24" t="s">
        <v>10</v>
      </c>
      <c r="BC30" s="24" t="s">
        <v>10</v>
      </c>
      <c r="BD30" s="25" t="s">
        <v>10</v>
      </c>
    </row>
    <row r="31" spans="1:56" ht="18" x14ac:dyDescent="0.25">
      <c r="A31" s="16" t="str">
        <f t="shared" si="6"/>
        <v>/1</v>
      </c>
      <c r="B31" s="17" t="s">
        <v>15</v>
      </c>
      <c r="C31" s="18">
        <f>F26*2</f>
        <v>2</v>
      </c>
      <c r="D31" s="18">
        <f>M26-39</f>
        <v>230</v>
      </c>
      <c r="E31" s="18">
        <f>E28-5</f>
        <v>525</v>
      </c>
      <c r="F31" s="19">
        <v>19</v>
      </c>
      <c r="G31" s="20"/>
      <c r="H31" s="21"/>
      <c r="I31" s="21"/>
      <c r="J31" s="22"/>
      <c r="K31" s="20" t="s">
        <v>10</v>
      </c>
      <c r="L31" s="21"/>
      <c r="M31" s="21"/>
      <c r="N31" s="22"/>
      <c r="O31" s="23" t="s">
        <v>10</v>
      </c>
      <c r="P31" s="24" t="s">
        <v>10</v>
      </c>
      <c r="Q31" s="24" t="s">
        <v>10</v>
      </c>
      <c r="R31" s="25" t="s">
        <v>10</v>
      </c>
      <c r="T31" s="16" t="str">
        <f t="shared" si="7"/>
        <v>/1</v>
      </c>
      <c r="U31" s="17" t="s">
        <v>15</v>
      </c>
      <c r="V31" s="18">
        <f>Y26*2</f>
        <v>2</v>
      </c>
      <c r="W31" s="18">
        <f>AF26-39</f>
        <v>953.5</v>
      </c>
      <c r="X31" s="18">
        <f>X28-5</f>
        <v>516</v>
      </c>
      <c r="Y31" s="19">
        <v>19</v>
      </c>
      <c r="Z31" s="20"/>
      <c r="AA31" s="21"/>
      <c r="AB31" s="21"/>
      <c r="AC31" s="22"/>
      <c r="AD31" s="20" t="s">
        <v>10</v>
      </c>
      <c r="AE31" s="21"/>
      <c r="AF31" s="21"/>
      <c r="AG31" s="22"/>
      <c r="AH31" s="23" t="s">
        <v>10</v>
      </c>
      <c r="AI31" s="24" t="s">
        <v>10</v>
      </c>
      <c r="AJ31" s="24" t="s">
        <v>10</v>
      </c>
      <c r="AK31" s="25" t="s">
        <v>10</v>
      </c>
      <c r="AM31" s="16" t="str">
        <f t="shared" si="8"/>
        <v>/1</v>
      </c>
      <c r="AN31" s="17" t="s">
        <v>15</v>
      </c>
      <c r="AO31" s="18">
        <f>AR26*2</f>
        <v>6</v>
      </c>
      <c r="AP31" s="18">
        <f>AY26-39</f>
        <v>761</v>
      </c>
      <c r="AQ31" s="18">
        <f>BC26-45</f>
        <v>325</v>
      </c>
      <c r="AR31" s="19">
        <v>19</v>
      </c>
      <c r="AS31" s="20"/>
      <c r="AT31" s="21"/>
      <c r="AU31" s="21"/>
      <c r="AV31" s="22"/>
      <c r="AW31" s="20" t="s">
        <v>10</v>
      </c>
      <c r="AX31" s="21"/>
      <c r="AY31" s="21"/>
      <c r="AZ31" s="22"/>
      <c r="BA31" s="23" t="s">
        <v>10</v>
      </c>
      <c r="BB31" s="24" t="s">
        <v>10</v>
      </c>
      <c r="BC31" s="24" t="s">
        <v>10</v>
      </c>
      <c r="BD31" s="25" t="s">
        <v>10</v>
      </c>
    </row>
    <row r="32" spans="1:56" ht="18.75" thickBot="1" x14ac:dyDescent="0.3">
      <c r="A32" s="45" t="str">
        <f t="shared" si="6"/>
        <v>/1</v>
      </c>
      <c r="B32" s="28" t="s">
        <v>16</v>
      </c>
      <c r="C32" s="29">
        <f>F26*2</f>
        <v>2</v>
      </c>
      <c r="D32" s="29">
        <f>I26-3</f>
        <v>777</v>
      </c>
      <c r="E32" s="29">
        <f>((M26-6)/2)</f>
        <v>131.5</v>
      </c>
      <c r="F32" s="30">
        <v>19</v>
      </c>
      <c r="G32" s="31"/>
      <c r="H32" s="32"/>
      <c r="I32" s="32"/>
      <c r="J32" s="33"/>
      <c r="K32" s="31" t="s">
        <v>10</v>
      </c>
      <c r="L32" s="32" t="s">
        <v>10</v>
      </c>
      <c r="M32" s="32" t="s">
        <v>10</v>
      </c>
      <c r="N32" s="33" t="s">
        <v>10</v>
      </c>
      <c r="O32" s="34" t="s">
        <v>10</v>
      </c>
      <c r="P32" s="35" t="s">
        <v>10</v>
      </c>
      <c r="Q32" s="35" t="s">
        <v>10</v>
      </c>
      <c r="R32" s="36" t="s">
        <v>10</v>
      </c>
      <c r="T32" s="45" t="str">
        <f t="shared" si="7"/>
        <v>/1</v>
      </c>
      <c r="U32" s="28" t="s">
        <v>16</v>
      </c>
      <c r="V32" s="29">
        <f>Y26*2</f>
        <v>2</v>
      </c>
      <c r="W32" s="29">
        <f>AB26-3</f>
        <v>777</v>
      </c>
      <c r="X32" s="29">
        <f>((AF26-6)/2)</f>
        <v>493.25</v>
      </c>
      <c r="Y32" s="30">
        <v>19</v>
      </c>
      <c r="Z32" s="31"/>
      <c r="AA32" s="32"/>
      <c r="AB32" s="32"/>
      <c r="AC32" s="33"/>
      <c r="AD32" s="31" t="s">
        <v>10</v>
      </c>
      <c r="AE32" s="32" t="s">
        <v>10</v>
      </c>
      <c r="AF32" s="32" t="s">
        <v>10</v>
      </c>
      <c r="AG32" s="33" t="s">
        <v>10</v>
      </c>
      <c r="AH32" s="34" t="s">
        <v>10</v>
      </c>
      <c r="AI32" s="35" t="s">
        <v>10</v>
      </c>
      <c r="AJ32" s="35" t="s">
        <v>10</v>
      </c>
      <c r="AK32" s="36" t="s">
        <v>10</v>
      </c>
      <c r="AM32" s="45" t="str">
        <f t="shared" si="8"/>
        <v>/1</v>
      </c>
      <c r="AN32" s="28" t="s">
        <v>16</v>
      </c>
      <c r="AO32" s="29">
        <f>AR26*2</f>
        <v>6</v>
      </c>
      <c r="AP32" s="29">
        <f>AU26-3</f>
        <v>621</v>
      </c>
      <c r="AQ32" s="29">
        <f>((AY26-6)/2)</f>
        <v>397</v>
      </c>
      <c r="AR32" s="30">
        <v>19</v>
      </c>
      <c r="AS32" s="31"/>
      <c r="AT32" s="32"/>
      <c r="AU32" s="32"/>
      <c r="AV32" s="33"/>
      <c r="AW32" s="31" t="s">
        <v>10</v>
      </c>
      <c r="AX32" s="32" t="s">
        <v>10</v>
      </c>
      <c r="AY32" s="32" t="s">
        <v>10</v>
      </c>
      <c r="AZ32" s="33" t="s">
        <v>10</v>
      </c>
      <c r="BA32" s="34" t="s">
        <v>10</v>
      </c>
      <c r="BB32" s="35" t="s">
        <v>10</v>
      </c>
      <c r="BC32" s="35" t="s">
        <v>10</v>
      </c>
      <c r="BD32" s="36" t="s">
        <v>10</v>
      </c>
    </row>
    <row r="33" spans="1:56" ht="18.75" thickBot="1" x14ac:dyDescent="0.3">
      <c r="A33" s="27"/>
      <c r="AL33" s="1"/>
    </row>
    <row r="34" spans="1:56" ht="21" thickBot="1" x14ac:dyDescent="0.35">
      <c r="A34" s="93" t="s">
        <v>18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5"/>
      <c r="T34" s="93" t="s">
        <v>18</v>
      </c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5"/>
      <c r="AM34" s="93" t="s">
        <v>18</v>
      </c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5"/>
    </row>
    <row r="35" spans="1:56" ht="15.75" thickBot="1" x14ac:dyDescent="0.3"/>
    <row r="36" spans="1:56" ht="18.75" thickBot="1" x14ac:dyDescent="0.3">
      <c r="A36" s="39"/>
      <c r="B36" s="42" t="s">
        <v>4</v>
      </c>
      <c r="C36" s="43"/>
      <c r="D36" s="88" t="s">
        <v>8</v>
      </c>
      <c r="E36" s="89"/>
      <c r="F36" s="44">
        <v>1</v>
      </c>
      <c r="G36" s="92" t="s">
        <v>5</v>
      </c>
      <c r="H36" s="86"/>
      <c r="I36" s="86">
        <v>780</v>
      </c>
      <c r="J36" s="87"/>
      <c r="K36" s="92" t="s">
        <v>6</v>
      </c>
      <c r="L36" s="86"/>
      <c r="M36" s="86">
        <v>269</v>
      </c>
      <c r="N36" s="87"/>
      <c r="O36" s="92" t="s">
        <v>7</v>
      </c>
      <c r="P36" s="86"/>
      <c r="Q36" s="86">
        <v>568</v>
      </c>
      <c r="R36" s="87"/>
      <c r="T36" s="39"/>
      <c r="U36" s="42" t="s">
        <v>4</v>
      </c>
      <c r="V36" s="43"/>
      <c r="W36" s="100" t="s">
        <v>8</v>
      </c>
      <c r="X36" s="101"/>
      <c r="Y36" s="44">
        <v>2</v>
      </c>
      <c r="Z36" s="96" t="s">
        <v>5</v>
      </c>
      <c r="AA36" s="97"/>
      <c r="AB36" s="98">
        <v>780</v>
      </c>
      <c r="AC36" s="99"/>
      <c r="AD36" s="96" t="s">
        <v>6</v>
      </c>
      <c r="AE36" s="97"/>
      <c r="AF36" s="98">
        <v>269</v>
      </c>
      <c r="AG36" s="99"/>
      <c r="AH36" s="96" t="s">
        <v>7</v>
      </c>
      <c r="AI36" s="97"/>
      <c r="AJ36" s="98">
        <v>568</v>
      </c>
      <c r="AK36" s="99"/>
      <c r="AM36" s="39"/>
      <c r="AN36" s="42" t="s">
        <v>4</v>
      </c>
      <c r="AO36" s="43"/>
      <c r="AP36" s="90" t="s">
        <v>8</v>
      </c>
      <c r="AQ36" s="91"/>
      <c r="AR36" s="44">
        <v>3</v>
      </c>
      <c r="AS36" s="92" t="s">
        <v>5</v>
      </c>
      <c r="AT36" s="86"/>
      <c r="AU36" s="86">
        <v>624</v>
      </c>
      <c r="AV36" s="87"/>
      <c r="AW36" s="92" t="s">
        <v>6</v>
      </c>
      <c r="AX36" s="86"/>
      <c r="AY36" s="86">
        <v>800</v>
      </c>
      <c r="AZ36" s="87"/>
      <c r="BA36" s="92" t="s">
        <v>7</v>
      </c>
      <c r="BB36" s="86"/>
      <c r="BC36" s="86">
        <v>370</v>
      </c>
      <c r="BD36" s="87"/>
    </row>
    <row r="37" spans="1:56" ht="18" x14ac:dyDescent="0.25">
      <c r="A37" s="6" t="str">
        <f t="shared" ref="A37:A43" si="9">$M$13&amp;"/"&amp;$C$16</f>
        <v>/1</v>
      </c>
      <c r="B37" s="7" t="s">
        <v>21</v>
      </c>
      <c r="C37" s="8">
        <f>F36*2</f>
        <v>2</v>
      </c>
      <c r="D37" s="8">
        <f>M36-38</f>
        <v>231</v>
      </c>
      <c r="E37" s="8">
        <v>120</v>
      </c>
      <c r="F37" s="9">
        <v>19</v>
      </c>
      <c r="G37" s="10"/>
      <c r="H37" s="11"/>
      <c r="I37" s="11"/>
      <c r="J37" s="12"/>
      <c r="K37" s="10" t="s">
        <v>10</v>
      </c>
      <c r="L37" s="11" t="s">
        <v>10</v>
      </c>
      <c r="M37" s="11"/>
      <c r="N37" s="12"/>
      <c r="O37" s="13" t="s">
        <v>10</v>
      </c>
      <c r="P37" s="14" t="s">
        <v>10</v>
      </c>
      <c r="Q37" s="14" t="s">
        <v>10</v>
      </c>
      <c r="R37" s="15" t="s">
        <v>10</v>
      </c>
      <c r="T37" s="6" t="str">
        <f t="shared" ref="T37:T43" si="10">$M$13&amp;"/"&amp;$C$16</f>
        <v>/1</v>
      </c>
      <c r="U37" s="7" t="s">
        <v>21</v>
      </c>
      <c r="V37" s="8">
        <f>Y36*2</f>
        <v>4</v>
      </c>
      <c r="W37" s="8">
        <f>AF36-38</f>
        <v>231</v>
      </c>
      <c r="X37" s="8">
        <v>120</v>
      </c>
      <c r="Y37" s="9">
        <v>19</v>
      </c>
      <c r="Z37" s="10"/>
      <c r="AA37" s="11"/>
      <c r="AB37" s="11"/>
      <c r="AC37" s="12"/>
      <c r="AD37" s="10" t="s">
        <v>10</v>
      </c>
      <c r="AE37" s="11" t="s">
        <v>10</v>
      </c>
      <c r="AF37" s="11"/>
      <c r="AG37" s="12"/>
      <c r="AH37" s="13" t="s">
        <v>10</v>
      </c>
      <c r="AI37" s="14" t="s">
        <v>10</v>
      </c>
      <c r="AJ37" s="14" t="s">
        <v>10</v>
      </c>
      <c r="AK37" s="15" t="s">
        <v>10</v>
      </c>
      <c r="AM37" s="6" t="str">
        <f t="shared" ref="AM37:AM43" si="11">$M$13&amp;"/"&amp;$C$16</f>
        <v>/1</v>
      </c>
      <c r="AN37" s="7" t="s">
        <v>21</v>
      </c>
      <c r="AO37" s="8">
        <f>AR36*2</f>
        <v>6</v>
      </c>
      <c r="AP37" s="8">
        <f>AY36-38</f>
        <v>762</v>
      </c>
      <c r="AQ37" s="8">
        <v>120</v>
      </c>
      <c r="AR37" s="9">
        <v>19</v>
      </c>
      <c r="AS37" s="10"/>
      <c r="AT37" s="11"/>
      <c r="AU37" s="11"/>
      <c r="AV37" s="12"/>
      <c r="AW37" s="10" t="s">
        <v>10</v>
      </c>
      <c r="AX37" s="11" t="s">
        <v>10</v>
      </c>
      <c r="AY37" s="11"/>
      <c r="AZ37" s="12"/>
      <c r="BA37" s="13" t="s">
        <v>10</v>
      </c>
      <c r="BB37" s="14" t="s">
        <v>10</v>
      </c>
      <c r="BC37" s="14" t="s">
        <v>10</v>
      </c>
      <c r="BD37" s="15" t="s">
        <v>10</v>
      </c>
    </row>
    <row r="38" spans="1:56" ht="18" x14ac:dyDescent="0.25">
      <c r="A38" s="16" t="str">
        <f>$M$13&amp;"/"&amp;$C$16</f>
        <v>/1</v>
      </c>
      <c r="B38" s="17" t="s">
        <v>11</v>
      </c>
      <c r="C38" s="18">
        <f>F36</f>
        <v>1</v>
      </c>
      <c r="D38" s="18">
        <f>M36</f>
        <v>269</v>
      </c>
      <c r="E38" s="18">
        <f>Q36-38</f>
        <v>530</v>
      </c>
      <c r="F38" s="19">
        <v>19</v>
      </c>
      <c r="G38" s="20"/>
      <c r="H38" s="21"/>
      <c r="I38" s="21"/>
      <c r="J38" s="22"/>
      <c r="K38" s="20" t="s">
        <v>10</v>
      </c>
      <c r="L38" s="21"/>
      <c r="M38" s="21" t="s">
        <v>10</v>
      </c>
      <c r="N38" s="22" t="s">
        <v>10</v>
      </c>
      <c r="O38" s="23" t="s">
        <v>10</v>
      </c>
      <c r="P38" s="24" t="s">
        <v>10</v>
      </c>
      <c r="Q38" s="24" t="s">
        <v>10</v>
      </c>
      <c r="R38" s="25" t="s">
        <v>10</v>
      </c>
      <c r="T38" s="16" t="str">
        <f>$M$13&amp;"/"&amp;$C$16</f>
        <v>/1</v>
      </c>
      <c r="U38" s="17" t="s">
        <v>11</v>
      </c>
      <c r="V38" s="18">
        <f>Y36</f>
        <v>2</v>
      </c>
      <c r="W38" s="18">
        <f>AF36</f>
        <v>269</v>
      </c>
      <c r="X38" s="18">
        <f>AJ36-28</f>
        <v>540</v>
      </c>
      <c r="Y38" s="19">
        <v>19</v>
      </c>
      <c r="Z38" s="20"/>
      <c r="AA38" s="21"/>
      <c r="AB38" s="21"/>
      <c r="AC38" s="22"/>
      <c r="AD38" s="20" t="s">
        <v>10</v>
      </c>
      <c r="AE38" s="21"/>
      <c r="AF38" s="21" t="s">
        <v>10</v>
      </c>
      <c r="AG38" s="22" t="s">
        <v>10</v>
      </c>
      <c r="AH38" s="23" t="s">
        <v>10</v>
      </c>
      <c r="AI38" s="24" t="s">
        <v>10</v>
      </c>
      <c r="AJ38" s="24" t="s">
        <v>10</v>
      </c>
      <c r="AK38" s="25" t="s">
        <v>10</v>
      </c>
      <c r="AM38" s="16" t="str">
        <f>$M$13&amp;"/"&amp;$C$16</f>
        <v>/1</v>
      </c>
      <c r="AN38" s="17" t="s">
        <v>11</v>
      </c>
      <c r="AO38" s="18">
        <f>AR36</f>
        <v>3</v>
      </c>
      <c r="AP38" s="18">
        <f>AY36</f>
        <v>800</v>
      </c>
      <c r="AQ38" s="18">
        <f>BC36-20</f>
        <v>350</v>
      </c>
      <c r="AR38" s="19">
        <v>19</v>
      </c>
      <c r="AS38" s="20"/>
      <c r="AT38" s="21"/>
      <c r="AU38" s="21"/>
      <c r="AV38" s="22"/>
      <c r="AW38" s="20" t="s">
        <v>10</v>
      </c>
      <c r="AX38" s="21" t="s">
        <v>10</v>
      </c>
      <c r="AY38" s="21" t="s">
        <v>10</v>
      </c>
      <c r="AZ38" s="22" t="s">
        <v>10</v>
      </c>
      <c r="BA38" s="23" t="s">
        <v>10</v>
      </c>
      <c r="BB38" s="24" t="s">
        <v>10</v>
      </c>
      <c r="BC38" s="24" t="s">
        <v>10</v>
      </c>
      <c r="BD38" s="25" t="s">
        <v>10</v>
      </c>
    </row>
    <row r="39" spans="1:56" ht="18" x14ac:dyDescent="0.25">
      <c r="A39" s="16" t="str">
        <f t="shared" si="9"/>
        <v>/1</v>
      </c>
      <c r="B39" s="17" t="s">
        <v>13</v>
      </c>
      <c r="C39" s="18">
        <f>F36*2</f>
        <v>2</v>
      </c>
      <c r="D39" s="18">
        <f>I36-19</f>
        <v>761</v>
      </c>
      <c r="E39" s="18">
        <f>Q36-38</f>
        <v>530</v>
      </c>
      <c r="F39" s="19">
        <v>19</v>
      </c>
      <c r="G39" s="20"/>
      <c r="H39" s="21"/>
      <c r="I39" s="21"/>
      <c r="J39" s="22"/>
      <c r="K39" s="20" t="s">
        <v>10</v>
      </c>
      <c r="L39" s="21"/>
      <c r="M39" s="21"/>
      <c r="N39" s="22"/>
      <c r="O39" s="23" t="s">
        <v>10</v>
      </c>
      <c r="P39" s="24" t="s">
        <v>10</v>
      </c>
      <c r="Q39" s="24" t="s">
        <v>10</v>
      </c>
      <c r="R39" s="25" t="s">
        <v>10</v>
      </c>
      <c r="T39" s="16" t="str">
        <f t="shared" si="10"/>
        <v>/1</v>
      </c>
      <c r="U39" s="17" t="s">
        <v>13</v>
      </c>
      <c r="V39" s="18">
        <f>Y36*2</f>
        <v>4</v>
      </c>
      <c r="W39" s="18">
        <f>AB36-19</f>
        <v>761</v>
      </c>
      <c r="X39" s="18">
        <f>AJ36-28</f>
        <v>540</v>
      </c>
      <c r="Y39" s="19">
        <v>19</v>
      </c>
      <c r="Z39" s="20"/>
      <c r="AA39" s="21"/>
      <c r="AB39" s="21"/>
      <c r="AC39" s="22"/>
      <c r="AD39" s="20" t="s">
        <v>10</v>
      </c>
      <c r="AE39" s="21"/>
      <c r="AF39" s="21"/>
      <c r="AG39" s="22"/>
      <c r="AH39" s="23" t="s">
        <v>10</v>
      </c>
      <c r="AI39" s="24" t="s">
        <v>10</v>
      </c>
      <c r="AJ39" s="24" t="s">
        <v>10</v>
      </c>
      <c r="AK39" s="25" t="s">
        <v>10</v>
      </c>
      <c r="AM39" s="16" t="str">
        <f t="shared" si="11"/>
        <v>/1</v>
      </c>
      <c r="AN39" s="17" t="s">
        <v>13</v>
      </c>
      <c r="AO39" s="18">
        <f>AR36*2</f>
        <v>6</v>
      </c>
      <c r="AP39" s="18">
        <f>AU36-19</f>
        <v>605</v>
      </c>
      <c r="AQ39" s="18">
        <f>BC36-20</f>
        <v>350</v>
      </c>
      <c r="AR39" s="19">
        <v>19</v>
      </c>
      <c r="AS39" s="20"/>
      <c r="AT39" s="21"/>
      <c r="AU39" s="21"/>
      <c r="AV39" s="22"/>
      <c r="AW39" s="20" t="s">
        <v>10</v>
      </c>
      <c r="AX39" s="21" t="s">
        <v>10</v>
      </c>
      <c r="AY39" s="21"/>
      <c r="AZ39" s="22"/>
      <c r="BA39" s="23" t="s">
        <v>10</v>
      </c>
      <c r="BB39" s="24" t="s">
        <v>10</v>
      </c>
      <c r="BC39" s="24" t="s">
        <v>10</v>
      </c>
      <c r="BD39" s="25" t="s">
        <v>10</v>
      </c>
    </row>
    <row r="40" spans="1:56" ht="18" x14ac:dyDescent="0.25">
      <c r="A40" s="16" t="str">
        <f t="shared" si="9"/>
        <v>/1</v>
      </c>
      <c r="B40" s="17" t="s">
        <v>14</v>
      </c>
      <c r="C40" s="18">
        <f>F36</f>
        <v>1</v>
      </c>
      <c r="D40" s="18">
        <f>I36</f>
        <v>780</v>
      </c>
      <c r="E40" s="18">
        <f>M36</f>
        <v>269</v>
      </c>
      <c r="F40" s="19">
        <v>19</v>
      </c>
      <c r="G40" s="20"/>
      <c r="H40" s="21"/>
      <c r="I40" s="21"/>
      <c r="J40" s="22"/>
      <c r="K40" s="20" t="s">
        <v>10</v>
      </c>
      <c r="L40" s="21" t="s">
        <v>10</v>
      </c>
      <c r="M40" s="21" t="s">
        <v>10</v>
      </c>
      <c r="N40" s="22" t="s">
        <v>10</v>
      </c>
      <c r="O40" s="23" t="s">
        <v>10</v>
      </c>
      <c r="P40" s="24" t="s">
        <v>10</v>
      </c>
      <c r="Q40" s="24" t="s">
        <v>10</v>
      </c>
      <c r="R40" s="25" t="s">
        <v>10</v>
      </c>
      <c r="T40" s="16" t="str">
        <f t="shared" si="10"/>
        <v>/1</v>
      </c>
      <c r="U40" s="17" t="s">
        <v>14</v>
      </c>
      <c r="V40" s="18">
        <f>Y36</f>
        <v>2</v>
      </c>
      <c r="W40" s="18">
        <f>AB36</f>
        <v>780</v>
      </c>
      <c r="X40" s="18">
        <f>AF36</f>
        <v>269</v>
      </c>
      <c r="Y40" s="26">
        <v>8</v>
      </c>
      <c r="Z40" s="20"/>
      <c r="AA40" s="21"/>
      <c r="AB40" s="21"/>
      <c r="AC40" s="22"/>
      <c r="AD40" s="20"/>
      <c r="AE40" s="21"/>
      <c r="AF40" s="21"/>
      <c r="AG40" s="22"/>
      <c r="AH40" s="23" t="s">
        <v>10</v>
      </c>
      <c r="AI40" s="24" t="s">
        <v>10</v>
      </c>
      <c r="AJ40" s="24" t="s">
        <v>10</v>
      </c>
      <c r="AK40" s="25" t="s">
        <v>10</v>
      </c>
      <c r="AM40" s="16" t="str">
        <f t="shared" si="11"/>
        <v>/1</v>
      </c>
      <c r="AN40" s="17" t="s">
        <v>14</v>
      </c>
      <c r="AO40" s="18">
        <f>AR36</f>
        <v>3</v>
      </c>
      <c r="AP40" s="18">
        <f>AU36-38</f>
        <v>586</v>
      </c>
      <c r="AQ40" s="18">
        <f>AY36-38</f>
        <v>762</v>
      </c>
      <c r="AR40" s="19">
        <v>19</v>
      </c>
      <c r="AS40" s="20"/>
      <c r="AT40" s="21"/>
      <c r="AU40" s="21"/>
      <c r="AV40" s="22"/>
      <c r="AW40" s="20"/>
      <c r="AX40" s="21"/>
      <c r="AY40" s="21"/>
      <c r="AZ40" s="22"/>
      <c r="BA40" s="23" t="s">
        <v>10</v>
      </c>
      <c r="BB40" s="24" t="s">
        <v>10</v>
      </c>
      <c r="BC40" s="24" t="s">
        <v>10</v>
      </c>
      <c r="BD40" s="25" t="s">
        <v>10</v>
      </c>
    </row>
    <row r="41" spans="1:56" ht="18" x14ac:dyDescent="0.25">
      <c r="A41" s="16" t="str">
        <f t="shared" si="9"/>
        <v>/1</v>
      </c>
      <c r="B41" s="17" t="s">
        <v>15</v>
      </c>
      <c r="C41" s="18">
        <f>F36*2</f>
        <v>2</v>
      </c>
      <c r="D41" s="18">
        <f>(M36-60)/2</f>
        <v>104.5</v>
      </c>
      <c r="E41" s="18">
        <f>E38-5</f>
        <v>525</v>
      </c>
      <c r="F41" s="19">
        <v>19</v>
      </c>
      <c r="G41" s="20"/>
      <c r="H41" s="21"/>
      <c r="I41" s="21"/>
      <c r="J41" s="22"/>
      <c r="K41" s="20" t="s">
        <v>10</v>
      </c>
      <c r="L41" s="21"/>
      <c r="M41" s="21"/>
      <c r="N41" s="22"/>
      <c r="O41" s="23" t="s">
        <v>10</v>
      </c>
      <c r="P41" s="24" t="s">
        <v>10</v>
      </c>
      <c r="Q41" s="24" t="s">
        <v>10</v>
      </c>
      <c r="R41" s="25" t="s">
        <v>10</v>
      </c>
      <c r="T41" s="16" t="str">
        <f t="shared" si="10"/>
        <v>/1</v>
      </c>
      <c r="U41" s="17" t="s">
        <v>15</v>
      </c>
      <c r="V41" s="18">
        <f>Y36*2</f>
        <v>4</v>
      </c>
      <c r="W41" s="18">
        <f>(AF36-60)/2</f>
        <v>104.5</v>
      </c>
      <c r="X41" s="18">
        <f>X38-5</f>
        <v>535</v>
      </c>
      <c r="Y41" s="19">
        <v>19</v>
      </c>
      <c r="Z41" s="20"/>
      <c r="AA41" s="21"/>
      <c r="AB41" s="21"/>
      <c r="AC41" s="22"/>
      <c r="AD41" s="20" t="s">
        <v>10</v>
      </c>
      <c r="AE41" s="21"/>
      <c r="AF41" s="21"/>
      <c r="AG41" s="22"/>
      <c r="AH41" s="23" t="s">
        <v>10</v>
      </c>
      <c r="AI41" s="24" t="s">
        <v>10</v>
      </c>
      <c r="AJ41" s="24" t="s">
        <v>10</v>
      </c>
      <c r="AK41" s="25" t="s">
        <v>10</v>
      </c>
      <c r="AM41" s="16" t="str">
        <f t="shared" si="11"/>
        <v>/1</v>
      </c>
      <c r="AN41" s="17" t="s">
        <v>15</v>
      </c>
      <c r="AO41" s="18">
        <f>AR36*2</f>
        <v>6</v>
      </c>
      <c r="AP41" s="18">
        <f>AY36-39</f>
        <v>761</v>
      </c>
      <c r="AQ41" s="18">
        <f>BC36-45</f>
        <v>325</v>
      </c>
      <c r="AR41" s="19">
        <v>19</v>
      </c>
      <c r="AS41" s="20"/>
      <c r="AT41" s="21"/>
      <c r="AU41" s="21"/>
      <c r="AV41" s="22"/>
      <c r="AW41" s="20" t="s">
        <v>10</v>
      </c>
      <c r="AX41" s="21"/>
      <c r="AY41" s="21"/>
      <c r="AZ41" s="22"/>
      <c r="BA41" s="23" t="s">
        <v>10</v>
      </c>
      <c r="BB41" s="24" t="s">
        <v>10</v>
      </c>
      <c r="BC41" s="24" t="s">
        <v>10</v>
      </c>
      <c r="BD41" s="25" t="s">
        <v>10</v>
      </c>
    </row>
    <row r="42" spans="1:56" ht="18" x14ac:dyDescent="0.25">
      <c r="A42" s="16" t="str">
        <f t="shared" si="9"/>
        <v>/1</v>
      </c>
      <c r="B42" s="46" t="s">
        <v>19</v>
      </c>
      <c r="C42" s="47">
        <f>F36</f>
        <v>1</v>
      </c>
      <c r="D42" s="18">
        <f>I36-38</f>
        <v>742</v>
      </c>
      <c r="E42" s="18">
        <f>Q36-38</f>
        <v>530</v>
      </c>
      <c r="F42" s="48">
        <v>19</v>
      </c>
      <c r="G42" s="49"/>
      <c r="H42" s="50"/>
      <c r="I42" s="50"/>
      <c r="J42" s="51"/>
      <c r="K42" s="49" t="s">
        <v>10</v>
      </c>
      <c r="L42" s="50"/>
      <c r="M42" s="50" t="s">
        <v>10</v>
      </c>
      <c r="N42" s="51"/>
      <c r="O42" s="23" t="s">
        <v>10</v>
      </c>
      <c r="P42" s="24" t="s">
        <v>10</v>
      </c>
      <c r="Q42" s="24" t="s">
        <v>10</v>
      </c>
      <c r="R42" s="25" t="s">
        <v>10</v>
      </c>
      <c r="T42" s="16" t="str">
        <f t="shared" si="10"/>
        <v>/1</v>
      </c>
      <c r="U42" s="17" t="s">
        <v>19</v>
      </c>
      <c r="V42" s="18">
        <f>Y36</f>
        <v>2</v>
      </c>
      <c r="W42" s="18">
        <f>AB36-38</f>
        <v>742</v>
      </c>
      <c r="X42" s="18">
        <f>AJ36-28</f>
        <v>540</v>
      </c>
      <c r="Y42" s="19">
        <v>19</v>
      </c>
      <c r="Z42" s="20"/>
      <c r="AA42" s="21"/>
      <c r="AB42" s="21"/>
      <c r="AC42" s="22"/>
      <c r="AD42" s="20" t="s">
        <v>10</v>
      </c>
      <c r="AE42" s="21"/>
      <c r="AF42" s="21" t="s">
        <v>10</v>
      </c>
      <c r="AG42" s="22"/>
      <c r="AH42" s="23" t="s">
        <v>10</v>
      </c>
      <c r="AI42" s="24" t="s">
        <v>10</v>
      </c>
      <c r="AJ42" s="24" t="s">
        <v>10</v>
      </c>
      <c r="AK42" s="25" t="s">
        <v>10</v>
      </c>
      <c r="AM42" s="16" t="str">
        <f t="shared" si="11"/>
        <v>/1</v>
      </c>
      <c r="AN42" s="46" t="s">
        <v>19</v>
      </c>
      <c r="AO42" s="47">
        <f>AR36</f>
        <v>3</v>
      </c>
      <c r="AP42" s="47">
        <f>AU36-38</f>
        <v>586</v>
      </c>
      <c r="AQ42" s="47">
        <f>AQ38-20</f>
        <v>330</v>
      </c>
      <c r="AR42" s="48">
        <v>19</v>
      </c>
      <c r="AS42" s="49"/>
      <c r="AT42" s="50"/>
      <c r="AU42" s="50"/>
      <c r="AV42" s="51"/>
      <c r="AW42" s="49" t="s">
        <v>10</v>
      </c>
      <c r="AX42" s="50"/>
      <c r="AY42" s="50" t="s">
        <v>10</v>
      </c>
      <c r="AZ42" s="51"/>
      <c r="BA42" s="23" t="s">
        <v>10</v>
      </c>
      <c r="BB42" s="24" t="s">
        <v>10</v>
      </c>
      <c r="BC42" s="24" t="s">
        <v>10</v>
      </c>
      <c r="BD42" s="25" t="s">
        <v>10</v>
      </c>
    </row>
    <row r="43" spans="1:56" ht="18.75" thickBot="1" x14ac:dyDescent="0.3">
      <c r="A43" s="45" t="str">
        <f t="shared" si="9"/>
        <v>/1</v>
      </c>
      <c r="B43" s="28" t="s">
        <v>16</v>
      </c>
      <c r="C43" s="29">
        <f>F36*2</f>
        <v>2</v>
      </c>
      <c r="D43" s="29">
        <f>I36-3</f>
        <v>777</v>
      </c>
      <c r="E43" s="29">
        <f>((M36-6)/2)</f>
        <v>131.5</v>
      </c>
      <c r="F43" s="30">
        <v>19</v>
      </c>
      <c r="G43" s="31"/>
      <c r="H43" s="32"/>
      <c r="I43" s="32"/>
      <c r="J43" s="33"/>
      <c r="K43" s="31" t="s">
        <v>10</v>
      </c>
      <c r="L43" s="32" t="s">
        <v>10</v>
      </c>
      <c r="M43" s="32" t="s">
        <v>10</v>
      </c>
      <c r="N43" s="33" t="s">
        <v>10</v>
      </c>
      <c r="O43" s="34" t="s">
        <v>10</v>
      </c>
      <c r="P43" s="35" t="s">
        <v>10</v>
      </c>
      <c r="Q43" s="35" t="s">
        <v>10</v>
      </c>
      <c r="R43" s="36" t="s">
        <v>10</v>
      </c>
      <c r="T43" s="45" t="str">
        <f t="shared" si="10"/>
        <v>/1</v>
      </c>
      <c r="U43" s="28" t="s">
        <v>16</v>
      </c>
      <c r="V43" s="29">
        <f>Y36*2</f>
        <v>4</v>
      </c>
      <c r="W43" s="29">
        <f>AB36-3</f>
        <v>777</v>
      </c>
      <c r="X43" s="29">
        <f>((AF36-6)/2)</f>
        <v>131.5</v>
      </c>
      <c r="Y43" s="30">
        <v>19</v>
      </c>
      <c r="Z43" s="31"/>
      <c r="AA43" s="32"/>
      <c r="AB43" s="32"/>
      <c r="AC43" s="33"/>
      <c r="AD43" s="31" t="s">
        <v>10</v>
      </c>
      <c r="AE43" s="32" t="s">
        <v>10</v>
      </c>
      <c r="AF43" s="32" t="s">
        <v>10</v>
      </c>
      <c r="AG43" s="33" t="s">
        <v>10</v>
      </c>
      <c r="AH43" s="34" t="s">
        <v>10</v>
      </c>
      <c r="AI43" s="35" t="s">
        <v>10</v>
      </c>
      <c r="AJ43" s="35" t="s">
        <v>10</v>
      </c>
      <c r="AK43" s="36" t="s">
        <v>10</v>
      </c>
      <c r="AM43" s="45" t="str">
        <f t="shared" si="11"/>
        <v>/1</v>
      </c>
      <c r="AN43" s="28" t="s">
        <v>16</v>
      </c>
      <c r="AO43" s="29">
        <f>AR36*2</f>
        <v>6</v>
      </c>
      <c r="AP43" s="29">
        <f>AU36-3</f>
        <v>621</v>
      </c>
      <c r="AQ43" s="29">
        <f>((AY36-6)/2)</f>
        <v>397</v>
      </c>
      <c r="AR43" s="30">
        <v>19</v>
      </c>
      <c r="AS43" s="31"/>
      <c r="AT43" s="32"/>
      <c r="AU43" s="32"/>
      <c r="AV43" s="33"/>
      <c r="AW43" s="31" t="s">
        <v>10</v>
      </c>
      <c r="AX43" s="32" t="s">
        <v>10</v>
      </c>
      <c r="AY43" s="32" t="s">
        <v>10</v>
      </c>
      <c r="AZ43" s="33" t="s">
        <v>10</v>
      </c>
      <c r="BA43" s="34" t="s">
        <v>10</v>
      </c>
      <c r="BB43" s="35" t="s">
        <v>10</v>
      </c>
      <c r="BC43" s="35" t="s">
        <v>10</v>
      </c>
      <c r="BD43" s="36" t="s">
        <v>10</v>
      </c>
    </row>
    <row r="44" spans="1:56" ht="15.75" thickBot="1" x14ac:dyDescent="0.3">
      <c r="AL44" s="1"/>
    </row>
    <row r="45" spans="1:56" ht="21" thickBot="1" x14ac:dyDescent="0.35">
      <c r="A45" s="93" t="s">
        <v>20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5"/>
      <c r="T45" s="93" t="s">
        <v>20</v>
      </c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5"/>
      <c r="AM45" s="93" t="s">
        <v>20</v>
      </c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5"/>
    </row>
    <row r="46" spans="1:56" ht="15.75" thickBot="1" x14ac:dyDescent="0.3"/>
    <row r="47" spans="1:56" ht="18.75" thickBot="1" x14ac:dyDescent="0.3">
      <c r="A47" s="2"/>
      <c r="B47" s="3" t="s">
        <v>4</v>
      </c>
      <c r="C47" s="4"/>
      <c r="D47" s="84" t="s">
        <v>8</v>
      </c>
      <c r="E47" s="85"/>
      <c r="F47" s="5">
        <v>1</v>
      </c>
      <c r="G47" s="79" t="s">
        <v>5</v>
      </c>
      <c r="H47" s="77"/>
      <c r="I47" s="77">
        <v>780</v>
      </c>
      <c r="J47" s="78"/>
      <c r="K47" s="79" t="s">
        <v>6</v>
      </c>
      <c r="L47" s="77"/>
      <c r="M47" s="77">
        <v>992.5</v>
      </c>
      <c r="N47" s="78"/>
      <c r="O47" s="79" t="s">
        <v>7</v>
      </c>
      <c r="P47" s="77"/>
      <c r="Q47" s="77">
        <v>549</v>
      </c>
      <c r="R47" s="78"/>
      <c r="T47" s="2"/>
      <c r="U47" s="3" t="s">
        <v>4</v>
      </c>
      <c r="V47" s="4"/>
      <c r="W47" s="88" t="s">
        <v>8</v>
      </c>
      <c r="X47" s="89"/>
      <c r="Y47" s="5">
        <v>1</v>
      </c>
      <c r="Z47" s="80" t="s">
        <v>5</v>
      </c>
      <c r="AA47" s="81"/>
      <c r="AB47" s="82">
        <v>780</v>
      </c>
      <c r="AC47" s="83"/>
      <c r="AD47" s="80" t="s">
        <v>6</v>
      </c>
      <c r="AE47" s="81"/>
      <c r="AF47" s="82">
        <v>992.5</v>
      </c>
      <c r="AG47" s="83"/>
      <c r="AH47" s="80" t="s">
        <v>7</v>
      </c>
      <c r="AI47" s="81"/>
      <c r="AJ47" s="82">
        <v>549</v>
      </c>
      <c r="AK47" s="83"/>
      <c r="AM47" s="2"/>
      <c r="AN47" s="3" t="s">
        <v>4</v>
      </c>
      <c r="AO47" s="4"/>
      <c r="AP47" s="84" t="s">
        <v>8</v>
      </c>
      <c r="AQ47" s="85"/>
      <c r="AR47" s="5">
        <v>1</v>
      </c>
      <c r="AS47" s="79" t="s">
        <v>5</v>
      </c>
      <c r="AT47" s="77"/>
      <c r="AU47" s="77">
        <v>780</v>
      </c>
      <c r="AV47" s="78"/>
      <c r="AW47" s="79" t="s">
        <v>6</v>
      </c>
      <c r="AX47" s="77"/>
      <c r="AY47" s="77">
        <v>2142</v>
      </c>
      <c r="AZ47" s="78"/>
      <c r="BA47" s="79" t="s">
        <v>7</v>
      </c>
      <c r="BB47" s="77"/>
      <c r="BC47" s="77">
        <v>549</v>
      </c>
      <c r="BD47" s="78"/>
    </row>
    <row r="48" spans="1:56" ht="18" x14ac:dyDescent="0.25">
      <c r="A48" s="6" t="str">
        <f t="shared" ref="A48:A54" si="12">$M$13&amp;"/"&amp;$C$16</f>
        <v>/1</v>
      </c>
      <c r="B48" s="7" t="s">
        <v>9</v>
      </c>
      <c r="C48" s="8">
        <f>F47</f>
        <v>1</v>
      </c>
      <c r="D48" s="8">
        <f>M47</f>
        <v>992.5</v>
      </c>
      <c r="E48" s="8">
        <f>Q47-49</f>
        <v>500</v>
      </c>
      <c r="F48" s="9">
        <v>19</v>
      </c>
      <c r="G48" s="10"/>
      <c r="H48" s="11"/>
      <c r="I48" s="11"/>
      <c r="J48" s="12"/>
      <c r="K48" s="10" t="s">
        <v>10</v>
      </c>
      <c r="L48" s="11"/>
      <c r="M48" s="11" t="s">
        <v>10</v>
      </c>
      <c r="N48" s="12" t="s">
        <v>10</v>
      </c>
      <c r="O48" s="13" t="s">
        <v>10</v>
      </c>
      <c r="P48" s="14" t="s">
        <v>10</v>
      </c>
      <c r="Q48" s="14" t="s">
        <v>10</v>
      </c>
      <c r="R48" s="15" t="s">
        <v>10</v>
      </c>
      <c r="T48" s="6" t="str">
        <f t="shared" ref="T48:T54" si="13">$M$13&amp;"/"&amp;$C$16</f>
        <v>/1</v>
      </c>
      <c r="U48" s="7" t="s">
        <v>9</v>
      </c>
      <c r="V48" s="8">
        <f>Y47</f>
        <v>1</v>
      </c>
      <c r="W48" s="8">
        <f>AF47</f>
        <v>992.5</v>
      </c>
      <c r="X48" s="8">
        <f>AJ47-28</f>
        <v>521</v>
      </c>
      <c r="Y48" s="9">
        <v>19</v>
      </c>
      <c r="Z48" s="10"/>
      <c r="AA48" s="11"/>
      <c r="AB48" s="11"/>
      <c r="AC48" s="12"/>
      <c r="AD48" s="10" t="s">
        <v>10</v>
      </c>
      <c r="AE48" s="11"/>
      <c r="AF48" s="11" t="s">
        <v>10</v>
      </c>
      <c r="AG48" s="12" t="s">
        <v>10</v>
      </c>
      <c r="AH48" s="13" t="s">
        <v>10</v>
      </c>
      <c r="AI48" s="14" t="s">
        <v>10</v>
      </c>
      <c r="AJ48" s="14" t="s">
        <v>10</v>
      </c>
      <c r="AK48" s="15" t="s">
        <v>10</v>
      </c>
      <c r="AM48" s="6" t="str">
        <f t="shared" ref="AM48:AM54" si="14">$M$13&amp;"/"&amp;$C$16</f>
        <v>/1</v>
      </c>
      <c r="AN48" s="7" t="s">
        <v>9</v>
      </c>
      <c r="AO48" s="8">
        <f>AR47</f>
        <v>1</v>
      </c>
      <c r="AP48" s="8">
        <f>AY47</f>
        <v>2142</v>
      </c>
      <c r="AQ48" s="8">
        <f>BC47-20</f>
        <v>529</v>
      </c>
      <c r="AR48" s="9">
        <v>19</v>
      </c>
      <c r="AS48" s="10"/>
      <c r="AT48" s="11"/>
      <c r="AU48" s="11"/>
      <c r="AV48" s="12"/>
      <c r="AW48" s="10" t="s">
        <v>10</v>
      </c>
      <c r="AX48" s="11" t="s">
        <v>10</v>
      </c>
      <c r="AY48" s="11" t="s">
        <v>10</v>
      </c>
      <c r="AZ48" s="12" t="s">
        <v>10</v>
      </c>
      <c r="BA48" s="13" t="s">
        <v>10</v>
      </c>
      <c r="BB48" s="14" t="s">
        <v>10</v>
      </c>
      <c r="BC48" s="14" t="s">
        <v>10</v>
      </c>
      <c r="BD48" s="15" t="s">
        <v>10</v>
      </c>
    </row>
    <row r="49" spans="1:56" ht="18" x14ac:dyDescent="0.25">
      <c r="A49" s="16" t="str">
        <f>$M$13&amp;"/"&amp;$C$16</f>
        <v>/1</v>
      </c>
      <c r="B49" s="17" t="s">
        <v>11</v>
      </c>
      <c r="C49" s="18">
        <f>F47</f>
        <v>1</v>
      </c>
      <c r="D49" s="18">
        <f>M47-38</f>
        <v>954.5</v>
      </c>
      <c r="E49" s="18">
        <f>Q47-49</f>
        <v>500</v>
      </c>
      <c r="F49" s="19">
        <v>19</v>
      </c>
      <c r="G49" s="20"/>
      <c r="H49" s="21"/>
      <c r="I49" s="21"/>
      <c r="J49" s="22"/>
      <c r="K49" s="20" t="s">
        <v>10</v>
      </c>
      <c r="L49" s="21"/>
      <c r="M49" s="21" t="s">
        <v>10</v>
      </c>
      <c r="N49" s="22" t="s">
        <v>10</v>
      </c>
      <c r="O49" s="23" t="s">
        <v>10</v>
      </c>
      <c r="P49" s="24" t="s">
        <v>10</v>
      </c>
      <c r="Q49" s="24" t="s">
        <v>10</v>
      </c>
      <c r="R49" s="25" t="s">
        <v>10</v>
      </c>
      <c r="T49" s="16" t="str">
        <f>$M$13&amp;"/"&amp;$C$16</f>
        <v>/1</v>
      </c>
      <c r="U49" s="17" t="s">
        <v>11</v>
      </c>
      <c r="V49" s="18">
        <f>Y47</f>
        <v>1</v>
      </c>
      <c r="W49" s="18">
        <f>AF47-38</f>
        <v>954.5</v>
      </c>
      <c r="X49" s="18">
        <f>AJ47-28</f>
        <v>521</v>
      </c>
      <c r="Y49" s="19">
        <v>19</v>
      </c>
      <c r="Z49" s="20"/>
      <c r="AA49" s="21"/>
      <c r="AB49" s="21"/>
      <c r="AC49" s="22"/>
      <c r="AD49" s="20" t="s">
        <v>10</v>
      </c>
      <c r="AE49" s="21"/>
      <c r="AF49" s="21" t="s">
        <v>10</v>
      </c>
      <c r="AG49" s="22" t="s">
        <v>10</v>
      </c>
      <c r="AH49" s="23" t="s">
        <v>10</v>
      </c>
      <c r="AI49" s="24" t="s">
        <v>10</v>
      </c>
      <c r="AJ49" s="24" t="s">
        <v>10</v>
      </c>
      <c r="AK49" s="25" t="s">
        <v>10</v>
      </c>
      <c r="AM49" s="16" t="str">
        <f>$M$13&amp;"/"&amp;$C$16</f>
        <v>/1</v>
      </c>
      <c r="AN49" s="17" t="s">
        <v>11</v>
      </c>
      <c r="AO49" s="18">
        <f>AR47</f>
        <v>1</v>
      </c>
      <c r="AP49" s="18">
        <f>AY47-38</f>
        <v>2104</v>
      </c>
      <c r="AQ49" s="18">
        <f>BC47-(20+19)</f>
        <v>510</v>
      </c>
      <c r="AR49" s="19">
        <v>19</v>
      </c>
      <c r="AS49" s="20"/>
      <c r="AT49" s="21"/>
      <c r="AU49" s="21"/>
      <c r="AV49" s="22"/>
      <c r="AW49" s="20" t="s">
        <v>10</v>
      </c>
      <c r="AX49" s="21" t="s">
        <v>10</v>
      </c>
      <c r="AY49" s="21" t="s">
        <v>10</v>
      </c>
      <c r="AZ49" s="22" t="s">
        <v>10</v>
      </c>
      <c r="BA49" s="23" t="s">
        <v>10</v>
      </c>
      <c r="BB49" s="24" t="s">
        <v>10</v>
      </c>
      <c r="BC49" s="24" t="s">
        <v>10</v>
      </c>
      <c r="BD49" s="25" t="s">
        <v>10</v>
      </c>
    </row>
    <row r="50" spans="1:56" ht="18" x14ac:dyDescent="0.25">
      <c r="A50" s="16" t="str">
        <f t="shared" si="12"/>
        <v>/1</v>
      </c>
      <c r="B50" s="17" t="s">
        <v>13</v>
      </c>
      <c r="C50" s="18">
        <f t="shared" ref="C50:C51" si="15">F48</f>
        <v>19</v>
      </c>
      <c r="D50" s="18">
        <f>I47-19</f>
        <v>761</v>
      </c>
      <c r="E50" s="18">
        <f>Q47-49</f>
        <v>500</v>
      </c>
      <c r="F50" s="19">
        <v>19</v>
      </c>
      <c r="G50" s="20"/>
      <c r="H50" s="21"/>
      <c r="I50" s="21"/>
      <c r="J50" s="22"/>
      <c r="K50" s="20" t="s">
        <v>10</v>
      </c>
      <c r="L50" s="21"/>
      <c r="M50" s="21"/>
      <c r="N50" s="22"/>
      <c r="O50" s="23" t="s">
        <v>10</v>
      </c>
      <c r="P50" s="24" t="s">
        <v>10</v>
      </c>
      <c r="Q50" s="24" t="s">
        <v>10</v>
      </c>
      <c r="R50" s="25" t="s">
        <v>10</v>
      </c>
      <c r="T50" s="16" t="str">
        <f t="shared" si="13"/>
        <v>/1</v>
      </c>
      <c r="U50" s="17" t="s">
        <v>13</v>
      </c>
      <c r="V50" s="18">
        <f>Y47*2</f>
        <v>2</v>
      </c>
      <c r="W50" s="18">
        <f>AB47-19</f>
        <v>761</v>
      </c>
      <c r="X50" s="18">
        <f>AJ47-28</f>
        <v>521</v>
      </c>
      <c r="Y50" s="19">
        <v>19</v>
      </c>
      <c r="Z50" s="20"/>
      <c r="AA50" s="21"/>
      <c r="AB50" s="21"/>
      <c r="AC50" s="22"/>
      <c r="AD50" s="20" t="s">
        <v>10</v>
      </c>
      <c r="AE50" s="21"/>
      <c r="AF50" s="21"/>
      <c r="AG50" s="22"/>
      <c r="AH50" s="23" t="s">
        <v>10</v>
      </c>
      <c r="AI50" s="24" t="s">
        <v>10</v>
      </c>
      <c r="AJ50" s="24" t="s">
        <v>10</v>
      </c>
      <c r="AK50" s="25" t="s">
        <v>10</v>
      </c>
      <c r="AM50" s="16" t="str">
        <f t="shared" si="14"/>
        <v>/1</v>
      </c>
      <c r="AN50" s="17" t="s">
        <v>13</v>
      </c>
      <c r="AO50" s="18">
        <f>AR47*2</f>
        <v>2</v>
      </c>
      <c r="AP50" s="18">
        <f>AU47-19</f>
        <v>761</v>
      </c>
      <c r="AQ50" s="18">
        <f>BC47-20</f>
        <v>529</v>
      </c>
      <c r="AR50" s="19">
        <v>19</v>
      </c>
      <c r="AS50" s="20"/>
      <c r="AT50" s="21"/>
      <c r="AU50" s="21"/>
      <c r="AV50" s="22"/>
      <c r="AW50" s="20" t="s">
        <v>10</v>
      </c>
      <c r="AX50" s="21" t="s">
        <v>10</v>
      </c>
      <c r="AY50" s="21"/>
      <c r="AZ50" s="22"/>
      <c r="BA50" s="23" t="s">
        <v>10</v>
      </c>
      <c r="BB50" s="24" t="s">
        <v>10</v>
      </c>
      <c r="BC50" s="24" t="s">
        <v>10</v>
      </c>
      <c r="BD50" s="25" t="s">
        <v>10</v>
      </c>
    </row>
    <row r="51" spans="1:56" ht="18" x14ac:dyDescent="0.25">
      <c r="A51" s="16" t="str">
        <f t="shared" si="12"/>
        <v>/1</v>
      </c>
      <c r="B51" s="17" t="s">
        <v>14</v>
      </c>
      <c r="C51" s="18">
        <f t="shared" si="15"/>
        <v>19</v>
      </c>
      <c r="D51" s="18">
        <f>I47</f>
        <v>780</v>
      </c>
      <c r="E51" s="18">
        <f>M47</f>
        <v>992.5</v>
      </c>
      <c r="F51" s="19">
        <v>19</v>
      </c>
      <c r="G51" s="20"/>
      <c r="H51" s="21"/>
      <c r="I51" s="21"/>
      <c r="J51" s="22"/>
      <c r="K51" s="20" t="s">
        <v>10</v>
      </c>
      <c r="L51" s="21" t="s">
        <v>10</v>
      </c>
      <c r="M51" s="21" t="s">
        <v>10</v>
      </c>
      <c r="N51" s="22" t="s">
        <v>10</v>
      </c>
      <c r="O51" s="23" t="s">
        <v>10</v>
      </c>
      <c r="P51" s="24" t="s">
        <v>10</v>
      </c>
      <c r="Q51" s="24" t="s">
        <v>10</v>
      </c>
      <c r="R51" s="25" t="s">
        <v>10</v>
      </c>
      <c r="T51" s="16" t="str">
        <f t="shared" si="13"/>
        <v>/1</v>
      </c>
      <c r="U51" s="17" t="s">
        <v>14</v>
      </c>
      <c r="V51" s="18">
        <f>Y47</f>
        <v>1</v>
      </c>
      <c r="W51" s="18">
        <f>AB47</f>
        <v>780</v>
      </c>
      <c r="X51" s="18">
        <f>AF47</f>
        <v>992.5</v>
      </c>
      <c r="Y51" s="26">
        <v>8</v>
      </c>
      <c r="Z51" s="20"/>
      <c r="AA51" s="21"/>
      <c r="AB51" s="21"/>
      <c r="AC51" s="22"/>
      <c r="AD51" s="20"/>
      <c r="AE51" s="21"/>
      <c r="AF51" s="21"/>
      <c r="AG51" s="22"/>
      <c r="AH51" s="23" t="s">
        <v>10</v>
      </c>
      <c r="AI51" s="24" t="s">
        <v>10</v>
      </c>
      <c r="AJ51" s="24" t="s">
        <v>10</v>
      </c>
      <c r="AK51" s="25" t="s">
        <v>10</v>
      </c>
      <c r="AM51" s="16" t="str">
        <f t="shared" si="14"/>
        <v>/1</v>
      </c>
      <c r="AN51" s="17" t="s">
        <v>14</v>
      </c>
      <c r="AO51" s="18">
        <f>AR47</f>
        <v>1</v>
      </c>
      <c r="AP51" s="18">
        <f>AU47-19</f>
        <v>761</v>
      </c>
      <c r="AQ51" s="18">
        <f>AY47-38</f>
        <v>2104</v>
      </c>
      <c r="AR51" s="19">
        <v>19</v>
      </c>
      <c r="AS51" s="20"/>
      <c r="AT51" s="21"/>
      <c r="AU51" s="21"/>
      <c r="AV51" s="22"/>
      <c r="AW51" s="20"/>
      <c r="AX51" s="21"/>
      <c r="AY51" s="21"/>
      <c r="AZ51" s="22"/>
      <c r="BA51" s="23" t="s">
        <v>10</v>
      </c>
      <c r="BB51" s="24" t="s">
        <v>10</v>
      </c>
      <c r="BC51" s="24" t="s">
        <v>10</v>
      </c>
      <c r="BD51" s="25" t="s">
        <v>10</v>
      </c>
    </row>
    <row r="52" spans="1:56" ht="18" x14ac:dyDescent="0.25">
      <c r="A52" s="16" t="str">
        <f t="shared" si="12"/>
        <v>/1</v>
      </c>
      <c r="B52" s="17" t="s">
        <v>15</v>
      </c>
      <c r="C52" s="18">
        <f>F47*5</f>
        <v>5</v>
      </c>
      <c r="D52" s="18">
        <f>M47-39</f>
        <v>953.5</v>
      </c>
      <c r="E52" s="18">
        <f>E48-5</f>
        <v>495</v>
      </c>
      <c r="F52" s="19">
        <v>19</v>
      </c>
      <c r="G52" s="20"/>
      <c r="H52" s="21"/>
      <c r="I52" s="21"/>
      <c r="J52" s="22"/>
      <c r="K52" s="20" t="s">
        <v>10</v>
      </c>
      <c r="L52" s="21"/>
      <c r="M52" s="21"/>
      <c r="N52" s="22"/>
      <c r="O52" s="23" t="s">
        <v>10</v>
      </c>
      <c r="P52" s="24" t="s">
        <v>10</v>
      </c>
      <c r="Q52" s="24" t="s">
        <v>10</v>
      </c>
      <c r="R52" s="25" t="s">
        <v>10</v>
      </c>
      <c r="T52" s="16" t="str">
        <f t="shared" si="13"/>
        <v>/1</v>
      </c>
      <c r="U52" s="17" t="s">
        <v>15</v>
      </c>
      <c r="V52" s="18">
        <f>Y47*5</f>
        <v>5</v>
      </c>
      <c r="W52" s="18">
        <f>AF47-39</f>
        <v>953.5</v>
      </c>
      <c r="X52" s="18">
        <f>X48-5</f>
        <v>516</v>
      </c>
      <c r="Y52" s="19">
        <v>19</v>
      </c>
      <c r="Z52" s="20"/>
      <c r="AA52" s="21"/>
      <c r="AB52" s="21"/>
      <c r="AC52" s="22"/>
      <c r="AD52" s="20" t="s">
        <v>10</v>
      </c>
      <c r="AE52" s="21"/>
      <c r="AF52" s="21"/>
      <c r="AG52" s="22"/>
      <c r="AH52" s="23" t="s">
        <v>10</v>
      </c>
      <c r="AI52" s="24" t="s">
        <v>10</v>
      </c>
      <c r="AJ52" s="24" t="s">
        <v>10</v>
      </c>
      <c r="AK52" s="25" t="s">
        <v>10</v>
      </c>
      <c r="AM52" s="16" t="str">
        <f t="shared" si="14"/>
        <v>/1</v>
      </c>
      <c r="AN52" s="17" t="s">
        <v>15</v>
      </c>
      <c r="AO52" s="18">
        <f>AR47*5</f>
        <v>5</v>
      </c>
      <c r="AP52" s="18">
        <f>AY47-39</f>
        <v>2103</v>
      </c>
      <c r="AQ52" s="18">
        <f>BC47-45</f>
        <v>504</v>
      </c>
      <c r="AR52" s="19">
        <v>19</v>
      </c>
      <c r="AS52" s="20"/>
      <c r="AT52" s="21"/>
      <c r="AU52" s="21"/>
      <c r="AV52" s="22"/>
      <c r="AW52" s="20" t="s">
        <v>10</v>
      </c>
      <c r="AX52" s="21"/>
      <c r="AY52" s="21"/>
      <c r="AZ52" s="22"/>
      <c r="BA52" s="23" t="s">
        <v>10</v>
      </c>
      <c r="BB52" s="24" t="s">
        <v>10</v>
      </c>
      <c r="BC52" s="24" t="s">
        <v>10</v>
      </c>
      <c r="BD52" s="25" t="s">
        <v>10</v>
      </c>
    </row>
    <row r="53" spans="1:56" ht="18" x14ac:dyDescent="0.25">
      <c r="A53" s="16" t="str">
        <f t="shared" si="12"/>
        <v>/1</v>
      </c>
      <c r="B53" s="17" t="s">
        <v>23</v>
      </c>
      <c r="C53" s="18">
        <f>F47</f>
        <v>1</v>
      </c>
      <c r="D53" s="18">
        <f>M47-38</f>
        <v>954.5</v>
      </c>
      <c r="E53" s="18">
        <f>57</f>
        <v>57</v>
      </c>
      <c r="F53" s="19">
        <v>19</v>
      </c>
      <c r="G53" s="20"/>
      <c r="H53" s="21"/>
      <c r="I53" s="21"/>
      <c r="J53" s="22"/>
      <c r="K53" s="20"/>
      <c r="L53" s="21"/>
      <c r="M53" s="21"/>
      <c r="N53" s="22"/>
      <c r="O53" s="23" t="s">
        <v>10</v>
      </c>
      <c r="P53" s="24" t="s">
        <v>10</v>
      </c>
      <c r="Q53" s="24" t="s">
        <v>10</v>
      </c>
      <c r="R53" s="25" t="s">
        <v>10</v>
      </c>
      <c r="T53" s="16" t="str">
        <f t="shared" si="13"/>
        <v>/1</v>
      </c>
      <c r="U53" s="17" t="s">
        <v>23</v>
      </c>
      <c r="V53" s="18">
        <f>Y47</f>
        <v>1</v>
      </c>
      <c r="W53" s="18">
        <f>AF47-38</f>
        <v>954.5</v>
      </c>
      <c r="X53" s="18">
        <f>57</f>
        <v>57</v>
      </c>
      <c r="Y53" s="19">
        <v>19</v>
      </c>
      <c r="Z53" s="20"/>
      <c r="AA53" s="21"/>
      <c r="AB53" s="21"/>
      <c r="AC53" s="22"/>
      <c r="AD53" s="20"/>
      <c r="AE53" s="21"/>
      <c r="AF53" s="21"/>
      <c r="AG53" s="22"/>
      <c r="AH53" s="23" t="s">
        <v>10</v>
      </c>
      <c r="AI53" s="24" t="s">
        <v>10</v>
      </c>
      <c r="AJ53" s="24" t="s">
        <v>10</v>
      </c>
      <c r="AK53" s="25" t="s">
        <v>10</v>
      </c>
      <c r="AM53" s="16" t="str">
        <f t="shared" si="14"/>
        <v>/1</v>
      </c>
      <c r="AN53" s="17" t="s">
        <v>23</v>
      </c>
      <c r="AO53" s="18">
        <f>AR47</f>
        <v>1</v>
      </c>
      <c r="AP53" s="18">
        <f>AY47-38</f>
        <v>2104</v>
      </c>
      <c r="AQ53" s="18">
        <f>57</f>
        <v>57</v>
      </c>
      <c r="AR53" s="19">
        <v>19</v>
      </c>
      <c r="AS53" s="20"/>
      <c r="AT53" s="21"/>
      <c r="AU53" s="21"/>
      <c r="AV53" s="22"/>
      <c r="AW53" s="20"/>
      <c r="AX53" s="21"/>
      <c r="AY53" s="21"/>
      <c r="AZ53" s="22"/>
      <c r="BA53" s="23" t="s">
        <v>10</v>
      </c>
      <c r="BB53" s="24" t="s">
        <v>10</v>
      </c>
      <c r="BC53" s="24" t="s">
        <v>10</v>
      </c>
      <c r="BD53" s="25" t="s">
        <v>10</v>
      </c>
    </row>
    <row r="54" spans="1:56" ht="18.75" thickBot="1" x14ac:dyDescent="0.3">
      <c r="A54" s="45" t="str">
        <f t="shared" si="12"/>
        <v>/1</v>
      </c>
      <c r="B54" s="28" t="s">
        <v>16</v>
      </c>
      <c r="C54" s="29">
        <f>F47*2</f>
        <v>2</v>
      </c>
      <c r="D54" s="29">
        <f>2080-57</f>
        <v>2023</v>
      </c>
      <c r="E54" s="29">
        <f>((M47-6)/2)</f>
        <v>493.25</v>
      </c>
      <c r="F54" s="30">
        <v>19</v>
      </c>
      <c r="G54" s="31"/>
      <c r="H54" s="32"/>
      <c r="I54" s="32"/>
      <c r="J54" s="33"/>
      <c r="K54" s="31" t="s">
        <v>10</v>
      </c>
      <c r="L54" s="32" t="s">
        <v>10</v>
      </c>
      <c r="M54" s="32" t="s">
        <v>10</v>
      </c>
      <c r="N54" s="33" t="s">
        <v>10</v>
      </c>
      <c r="O54" s="34" t="s">
        <v>10</v>
      </c>
      <c r="P54" s="35" t="s">
        <v>10</v>
      </c>
      <c r="Q54" s="35" t="s">
        <v>10</v>
      </c>
      <c r="R54" s="36" t="s">
        <v>10</v>
      </c>
      <c r="T54" s="45" t="str">
        <f t="shared" si="13"/>
        <v>/1</v>
      </c>
      <c r="U54" s="28" t="s">
        <v>16</v>
      </c>
      <c r="V54" s="29">
        <f>Y47*2</f>
        <v>2</v>
      </c>
      <c r="W54" s="29">
        <f>2080-57</f>
        <v>2023</v>
      </c>
      <c r="X54" s="29">
        <f>((AF47-6)/2)</f>
        <v>493.25</v>
      </c>
      <c r="Y54" s="30">
        <v>19</v>
      </c>
      <c r="Z54" s="31"/>
      <c r="AA54" s="32"/>
      <c r="AB54" s="32"/>
      <c r="AC54" s="33"/>
      <c r="AD54" s="31" t="s">
        <v>10</v>
      </c>
      <c r="AE54" s="32" t="s">
        <v>10</v>
      </c>
      <c r="AF54" s="32" t="s">
        <v>10</v>
      </c>
      <c r="AG54" s="33" t="s">
        <v>10</v>
      </c>
      <c r="AH54" s="34" t="s">
        <v>10</v>
      </c>
      <c r="AI54" s="35" t="s">
        <v>10</v>
      </c>
      <c r="AJ54" s="35" t="s">
        <v>10</v>
      </c>
      <c r="AK54" s="36" t="s">
        <v>10</v>
      </c>
      <c r="AM54" s="45" t="str">
        <f t="shared" si="14"/>
        <v>/1</v>
      </c>
      <c r="AN54" s="28" t="s">
        <v>16</v>
      </c>
      <c r="AO54" s="29">
        <f>AR47*2</f>
        <v>2</v>
      </c>
      <c r="AP54" s="29">
        <f>2080-57</f>
        <v>2023</v>
      </c>
      <c r="AQ54" s="29">
        <f>((AY47-6)/2)</f>
        <v>1068</v>
      </c>
      <c r="AR54" s="30">
        <v>19</v>
      </c>
      <c r="AS54" s="31"/>
      <c r="AT54" s="32"/>
      <c r="AU54" s="32"/>
      <c r="AV54" s="33"/>
      <c r="AW54" s="31" t="s">
        <v>10</v>
      </c>
      <c r="AX54" s="32" t="s">
        <v>10</v>
      </c>
      <c r="AY54" s="32" t="s">
        <v>10</v>
      </c>
      <c r="AZ54" s="33" t="s">
        <v>10</v>
      </c>
      <c r="BA54" s="34" t="s">
        <v>10</v>
      </c>
      <c r="BB54" s="35" t="s">
        <v>10</v>
      </c>
      <c r="BC54" s="35" t="s">
        <v>10</v>
      </c>
      <c r="BD54" s="36" t="s">
        <v>10</v>
      </c>
    </row>
    <row r="55" spans="1:56" ht="15.75" thickBot="1" x14ac:dyDescent="0.3"/>
    <row r="56" spans="1:56" ht="21" thickBot="1" x14ac:dyDescent="0.35">
      <c r="A56" s="93" t="s">
        <v>22</v>
      </c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5"/>
      <c r="T56" s="93" t="s">
        <v>22</v>
      </c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5"/>
      <c r="AM56" s="93" t="s">
        <v>22</v>
      </c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5"/>
    </row>
    <row r="57" spans="1:56" ht="15.75" thickBot="1" x14ac:dyDescent="0.3"/>
    <row r="58" spans="1:56" ht="18.75" thickBot="1" x14ac:dyDescent="0.3">
      <c r="A58" s="2"/>
      <c r="B58" s="3" t="s">
        <v>4</v>
      </c>
      <c r="C58" s="4"/>
      <c r="D58" s="84" t="s">
        <v>8</v>
      </c>
      <c r="E58" s="85"/>
      <c r="F58" s="5">
        <v>2</v>
      </c>
      <c r="G58" s="79" t="s">
        <v>5</v>
      </c>
      <c r="H58" s="77"/>
      <c r="I58" s="77">
        <v>980</v>
      </c>
      <c r="J58" s="78"/>
      <c r="K58" s="79" t="s">
        <v>6</v>
      </c>
      <c r="L58" s="77"/>
      <c r="M58" s="77">
        <v>1962</v>
      </c>
      <c r="N58" s="78"/>
      <c r="O58" s="79" t="s">
        <v>7</v>
      </c>
      <c r="P58" s="77"/>
      <c r="Q58" s="77">
        <v>681</v>
      </c>
      <c r="R58" s="78"/>
      <c r="T58" s="2"/>
      <c r="U58" s="3" t="s">
        <v>4</v>
      </c>
      <c r="V58" s="4"/>
      <c r="W58" s="88" t="s">
        <v>8</v>
      </c>
      <c r="X58" s="89"/>
      <c r="Y58" s="5">
        <v>1</v>
      </c>
      <c r="Z58" s="80" t="s">
        <v>5</v>
      </c>
      <c r="AA58" s="81"/>
      <c r="AB58" s="82">
        <v>2080</v>
      </c>
      <c r="AC58" s="83"/>
      <c r="AD58" s="80" t="s">
        <v>6</v>
      </c>
      <c r="AE58" s="81"/>
      <c r="AF58" s="82">
        <v>900</v>
      </c>
      <c r="AG58" s="83"/>
      <c r="AH58" s="80" t="s">
        <v>7</v>
      </c>
      <c r="AI58" s="81"/>
      <c r="AJ58" s="82">
        <v>600</v>
      </c>
      <c r="AK58" s="83"/>
      <c r="AM58" s="2"/>
      <c r="AN58" s="3" t="s">
        <v>4</v>
      </c>
      <c r="AO58" s="4"/>
      <c r="AP58" s="84" t="s">
        <v>8</v>
      </c>
      <c r="AQ58" s="85"/>
      <c r="AR58" s="5">
        <v>2</v>
      </c>
      <c r="AS58" s="79" t="s">
        <v>5</v>
      </c>
      <c r="AT58" s="77"/>
      <c r="AU58" s="77">
        <v>780</v>
      </c>
      <c r="AV58" s="78"/>
      <c r="AW58" s="79" t="s">
        <v>6</v>
      </c>
      <c r="AX58" s="77"/>
      <c r="AY58" s="77">
        <v>2142</v>
      </c>
      <c r="AZ58" s="78"/>
      <c r="BA58" s="79" t="s">
        <v>7</v>
      </c>
      <c r="BB58" s="77"/>
      <c r="BC58" s="77">
        <v>549</v>
      </c>
      <c r="BD58" s="78"/>
    </row>
    <row r="59" spans="1:56" ht="18" x14ac:dyDescent="0.25">
      <c r="A59" s="6" t="str">
        <f t="shared" ref="A59:A66" si="16">$M$13&amp;"/"&amp;$C$16</f>
        <v>/1</v>
      </c>
      <c r="B59" s="7" t="s">
        <v>9</v>
      </c>
      <c r="C59" s="8">
        <f>F58</f>
        <v>2</v>
      </c>
      <c r="D59" s="8">
        <f>M58</f>
        <v>1962</v>
      </c>
      <c r="E59" s="8">
        <f>Q58-49</f>
        <v>632</v>
      </c>
      <c r="F59" s="9">
        <v>19</v>
      </c>
      <c r="G59" s="10"/>
      <c r="H59" s="11"/>
      <c r="I59" s="11"/>
      <c r="J59" s="12"/>
      <c r="K59" s="10" t="s">
        <v>10</v>
      </c>
      <c r="L59" s="11"/>
      <c r="M59" s="11" t="s">
        <v>10</v>
      </c>
      <c r="N59" s="12" t="s">
        <v>10</v>
      </c>
      <c r="O59" s="13" t="s">
        <v>10</v>
      </c>
      <c r="P59" s="14" t="s">
        <v>10</v>
      </c>
      <c r="Q59" s="14" t="s">
        <v>10</v>
      </c>
      <c r="R59" s="15" t="s">
        <v>10</v>
      </c>
      <c r="T59" s="6" t="str">
        <f t="shared" ref="T59:T66" si="17">$M$13&amp;"/"&amp;$C$16</f>
        <v>/1</v>
      </c>
      <c r="U59" s="7" t="s">
        <v>9</v>
      </c>
      <c r="V59" s="8">
        <f>Y58</f>
        <v>1</v>
      </c>
      <c r="W59" s="8">
        <f>AF58</f>
        <v>900</v>
      </c>
      <c r="X59" s="8">
        <f>AJ58-28</f>
        <v>572</v>
      </c>
      <c r="Y59" s="9">
        <v>19</v>
      </c>
      <c r="Z59" s="10"/>
      <c r="AA59" s="11"/>
      <c r="AB59" s="11"/>
      <c r="AC59" s="12"/>
      <c r="AD59" s="10" t="s">
        <v>10</v>
      </c>
      <c r="AE59" s="11"/>
      <c r="AF59" s="11" t="s">
        <v>10</v>
      </c>
      <c r="AG59" s="12" t="s">
        <v>10</v>
      </c>
      <c r="AH59" s="13" t="s">
        <v>10</v>
      </c>
      <c r="AI59" s="14" t="s">
        <v>10</v>
      </c>
      <c r="AJ59" s="14" t="s">
        <v>10</v>
      </c>
      <c r="AK59" s="15" t="s">
        <v>10</v>
      </c>
      <c r="AM59" s="6" t="str">
        <f t="shared" ref="AM59:AM66" si="18">$M$13&amp;"/"&amp;$C$16</f>
        <v>/1</v>
      </c>
      <c r="AN59" s="7" t="s">
        <v>9</v>
      </c>
      <c r="AO59" s="8">
        <f>AR58</f>
        <v>2</v>
      </c>
      <c r="AP59" s="8">
        <f>AY58</f>
        <v>2142</v>
      </c>
      <c r="AQ59" s="8">
        <f>BC58-20</f>
        <v>529</v>
      </c>
      <c r="AR59" s="9">
        <v>19</v>
      </c>
      <c r="AS59" s="10"/>
      <c r="AT59" s="11"/>
      <c r="AU59" s="11"/>
      <c r="AV59" s="12"/>
      <c r="AW59" s="10" t="s">
        <v>10</v>
      </c>
      <c r="AX59" s="11" t="s">
        <v>10</v>
      </c>
      <c r="AY59" s="11" t="s">
        <v>10</v>
      </c>
      <c r="AZ59" s="12" t="s">
        <v>10</v>
      </c>
      <c r="BA59" s="13" t="s">
        <v>10</v>
      </c>
      <c r="BB59" s="14" t="s">
        <v>10</v>
      </c>
      <c r="BC59" s="14" t="s">
        <v>10</v>
      </c>
      <c r="BD59" s="15" t="s">
        <v>10</v>
      </c>
    </row>
    <row r="60" spans="1:56" ht="18" x14ac:dyDescent="0.25">
      <c r="A60" s="16" t="str">
        <f t="shared" si="16"/>
        <v>/1</v>
      </c>
      <c r="B60" s="17" t="s">
        <v>11</v>
      </c>
      <c r="C60" s="18">
        <f>F58</f>
        <v>2</v>
      </c>
      <c r="D60" s="18">
        <f>M58-38</f>
        <v>1924</v>
      </c>
      <c r="E60" s="18">
        <f>Q58-49</f>
        <v>632</v>
      </c>
      <c r="F60" s="19">
        <v>19</v>
      </c>
      <c r="G60" s="20"/>
      <c r="H60" s="21"/>
      <c r="I60" s="21"/>
      <c r="J60" s="22"/>
      <c r="K60" s="20" t="s">
        <v>10</v>
      </c>
      <c r="L60" s="21"/>
      <c r="M60" s="21" t="s">
        <v>10</v>
      </c>
      <c r="N60" s="22" t="s">
        <v>10</v>
      </c>
      <c r="O60" s="23" t="s">
        <v>10</v>
      </c>
      <c r="P60" s="24" t="s">
        <v>10</v>
      </c>
      <c r="Q60" s="24" t="s">
        <v>10</v>
      </c>
      <c r="R60" s="25" t="s">
        <v>10</v>
      </c>
      <c r="T60" s="16" t="str">
        <f t="shared" si="17"/>
        <v>/1</v>
      </c>
      <c r="U60" s="17" t="s">
        <v>11</v>
      </c>
      <c r="V60" s="18">
        <f>Y58</f>
        <v>1</v>
      </c>
      <c r="W60" s="18">
        <f>AF58-38</f>
        <v>862</v>
      </c>
      <c r="X60" s="18">
        <f>AJ58-28</f>
        <v>572</v>
      </c>
      <c r="Y60" s="19">
        <v>19</v>
      </c>
      <c r="Z60" s="20"/>
      <c r="AA60" s="21"/>
      <c r="AB60" s="21"/>
      <c r="AC60" s="22"/>
      <c r="AD60" s="20" t="s">
        <v>10</v>
      </c>
      <c r="AE60" s="21"/>
      <c r="AF60" s="21" t="s">
        <v>10</v>
      </c>
      <c r="AG60" s="22" t="s">
        <v>10</v>
      </c>
      <c r="AH60" s="23" t="s">
        <v>10</v>
      </c>
      <c r="AI60" s="24" t="s">
        <v>10</v>
      </c>
      <c r="AJ60" s="24" t="s">
        <v>10</v>
      </c>
      <c r="AK60" s="25" t="s">
        <v>10</v>
      </c>
      <c r="AM60" s="16" t="str">
        <f t="shared" si="18"/>
        <v>/1</v>
      </c>
      <c r="AN60" s="17" t="s">
        <v>11</v>
      </c>
      <c r="AO60" s="18">
        <f>AR58</f>
        <v>2</v>
      </c>
      <c r="AP60" s="18">
        <f>AY58-38</f>
        <v>2104</v>
      </c>
      <c r="AQ60" s="18">
        <f>BC58-(20+19)</f>
        <v>510</v>
      </c>
      <c r="AR60" s="19">
        <v>19</v>
      </c>
      <c r="AS60" s="20"/>
      <c r="AT60" s="21"/>
      <c r="AU60" s="21"/>
      <c r="AV60" s="22"/>
      <c r="AW60" s="20" t="s">
        <v>10</v>
      </c>
      <c r="AX60" s="21" t="s">
        <v>10</v>
      </c>
      <c r="AY60" s="21" t="s">
        <v>10</v>
      </c>
      <c r="AZ60" s="22" t="s">
        <v>10</v>
      </c>
      <c r="BA60" s="23" t="s">
        <v>10</v>
      </c>
      <c r="BB60" s="24" t="s">
        <v>10</v>
      </c>
      <c r="BC60" s="24" t="s">
        <v>10</v>
      </c>
      <c r="BD60" s="25" t="s">
        <v>10</v>
      </c>
    </row>
    <row r="61" spans="1:56" ht="18" x14ac:dyDescent="0.25">
      <c r="A61" s="16" t="str">
        <f>$M$13&amp;"/"&amp;$C$16</f>
        <v>/1</v>
      </c>
      <c r="B61" s="17" t="s">
        <v>13</v>
      </c>
      <c r="C61" s="18">
        <f>F58*2</f>
        <v>4</v>
      </c>
      <c r="D61" s="18">
        <f>I58-19</f>
        <v>961</v>
      </c>
      <c r="E61" s="18">
        <f>Q58-49</f>
        <v>632</v>
      </c>
      <c r="F61" s="19">
        <v>19</v>
      </c>
      <c r="G61" s="20"/>
      <c r="H61" s="21"/>
      <c r="I61" s="21"/>
      <c r="J61" s="22"/>
      <c r="K61" s="20" t="s">
        <v>10</v>
      </c>
      <c r="L61" s="21" t="s">
        <v>10</v>
      </c>
      <c r="M61" s="21"/>
      <c r="N61" s="22"/>
      <c r="O61" s="23" t="s">
        <v>10</v>
      </c>
      <c r="P61" s="24" t="s">
        <v>10</v>
      </c>
      <c r="Q61" s="24" t="s">
        <v>10</v>
      </c>
      <c r="R61" s="25" t="s">
        <v>10</v>
      </c>
      <c r="T61" s="16" t="str">
        <f t="shared" si="17"/>
        <v>/1</v>
      </c>
      <c r="U61" s="17" t="s">
        <v>13</v>
      </c>
      <c r="V61" s="18">
        <f>Y58*2</f>
        <v>2</v>
      </c>
      <c r="W61" s="18">
        <f>AB58-19</f>
        <v>2061</v>
      </c>
      <c r="X61" s="18">
        <f>AJ58-28</f>
        <v>572</v>
      </c>
      <c r="Y61" s="19">
        <v>19</v>
      </c>
      <c r="Z61" s="20"/>
      <c r="AA61" s="21"/>
      <c r="AB61" s="21"/>
      <c r="AC61" s="22"/>
      <c r="AD61" s="20" t="s">
        <v>10</v>
      </c>
      <c r="AE61" s="21" t="s">
        <v>10</v>
      </c>
      <c r="AF61" s="21"/>
      <c r="AG61" s="22"/>
      <c r="AH61" s="23" t="s">
        <v>10</v>
      </c>
      <c r="AI61" s="24" t="s">
        <v>10</v>
      </c>
      <c r="AJ61" s="24" t="s">
        <v>10</v>
      </c>
      <c r="AK61" s="25" t="s">
        <v>10</v>
      </c>
      <c r="AM61" s="16" t="str">
        <f>$M$13&amp;"/"&amp;$C$16</f>
        <v>/1</v>
      </c>
      <c r="AN61" s="17" t="s">
        <v>13</v>
      </c>
      <c r="AO61" s="18">
        <f>AR58*2</f>
        <v>4</v>
      </c>
      <c r="AP61" s="18">
        <f>AU58-19</f>
        <v>761</v>
      </c>
      <c r="AQ61" s="18">
        <f>BC58-20</f>
        <v>529</v>
      </c>
      <c r="AR61" s="19">
        <v>19</v>
      </c>
      <c r="AS61" s="20"/>
      <c r="AT61" s="21"/>
      <c r="AU61" s="21"/>
      <c r="AV61" s="22"/>
      <c r="AW61" s="20" t="s">
        <v>10</v>
      </c>
      <c r="AX61" s="21" t="s">
        <v>10</v>
      </c>
      <c r="AY61" s="21"/>
      <c r="AZ61" s="22"/>
      <c r="BA61" s="23" t="s">
        <v>10</v>
      </c>
      <c r="BB61" s="24" t="s">
        <v>10</v>
      </c>
      <c r="BC61" s="24" t="s">
        <v>10</v>
      </c>
      <c r="BD61" s="25" t="s">
        <v>10</v>
      </c>
    </row>
    <row r="62" spans="1:56" ht="18" x14ac:dyDescent="0.25">
      <c r="A62" s="16" t="str">
        <f t="shared" si="16"/>
        <v>/1</v>
      </c>
      <c r="B62" s="17" t="s">
        <v>14</v>
      </c>
      <c r="C62" s="18">
        <f>F58</f>
        <v>2</v>
      </c>
      <c r="D62" s="18">
        <f>I58</f>
        <v>980</v>
      </c>
      <c r="E62" s="18">
        <f>M58</f>
        <v>1962</v>
      </c>
      <c r="F62" s="19">
        <v>19</v>
      </c>
      <c r="G62" s="20"/>
      <c r="H62" s="21"/>
      <c r="I62" s="21"/>
      <c r="J62" s="22"/>
      <c r="K62" s="20" t="s">
        <v>10</v>
      </c>
      <c r="L62" s="21" t="s">
        <v>10</v>
      </c>
      <c r="M62" s="21" t="s">
        <v>10</v>
      </c>
      <c r="N62" s="22" t="s">
        <v>10</v>
      </c>
      <c r="O62" s="23" t="s">
        <v>10</v>
      </c>
      <c r="P62" s="24" t="s">
        <v>10</v>
      </c>
      <c r="Q62" s="24" t="s">
        <v>10</v>
      </c>
      <c r="R62" s="25" t="s">
        <v>10</v>
      </c>
      <c r="T62" s="16" t="str">
        <f t="shared" si="17"/>
        <v>/1</v>
      </c>
      <c r="U62" s="17" t="s">
        <v>14</v>
      </c>
      <c r="V62" s="18">
        <f>Y58</f>
        <v>1</v>
      </c>
      <c r="W62" s="18">
        <f>AB58</f>
        <v>2080</v>
      </c>
      <c r="X62" s="18">
        <f>AF58</f>
        <v>900</v>
      </c>
      <c r="Y62" s="26">
        <v>8</v>
      </c>
      <c r="Z62" s="20"/>
      <c r="AA62" s="21"/>
      <c r="AB62" s="21"/>
      <c r="AC62" s="22"/>
      <c r="AD62" s="20"/>
      <c r="AE62" s="21"/>
      <c r="AF62" s="21"/>
      <c r="AG62" s="22"/>
      <c r="AH62" s="23" t="s">
        <v>10</v>
      </c>
      <c r="AI62" s="24" t="s">
        <v>10</v>
      </c>
      <c r="AJ62" s="24" t="s">
        <v>10</v>
      </c>
      <c r="AK62" s="25" t="s">
        <v>10</v>
      </c>
      <c r="AM62" s="16" t="str">
        <f t="shared" si="18"/>
        <v>/1</v>
      </c>
      <c r="AN62" s="17" t="s">
        <v>14</v>
      </c>
      <c r="AO62" s="18">
        <f>AR58</f>
        <v>2</v>
      </c>
      <c r="AP62" s="18">
        <f>AU58-19</f>
        <v>761</v>
      </c>
      <c r="AQ62" s="18">
        <f>AY58-38</f>
        <v>2104</v>
      </c>
      <c r="AR62" s="19">
        <v>19</v>
      </c>
      <c r="AS62" s="20"/>
      <c r="AT62" s="21"/>
      <c r="AU62" s="21"/>
      <c r="AV62" s="22"/>
      <c r="AW62" s="20"/>
      <c r="AX62" s="21"/>
      <c r="AY62" s="21"/>
      <c r="AZ62" s="22"/>
      <c r="BA62" s="23" t="s">
        <v>10</v>
      </c>
      <c r="BB62" s="24" t="s">
        <v>10</v>
      </c>
      <c r="BC62" s="24" t="s">
        <v>10</v>
      </c>
      <c r="BD62" s="25" t="s">
        <v>10</v>
      </c>
    </row>
    <row r="63" spans="1:56" ht="18" x14ac:dyDescent="0.25">
      <c r="A63" s="16" t="str">
        <f t="shared" si="16"/>
        <v>/1</v>
      </c>
      <c r="B63" s="17" t="s">
        <v>15</v>
      </c>
      <c r="C63" s="18">
        <f>F58*5</f>
        <v>10</v>
      </c>
      <c r="D63" s="18">
        <f>(M58-60)/2</f>
        <v>951</v>
      </c>
      <c r="E63" s="18">
        <f>E59-5</f>
        <v>627</v>
      </c>
      <c r="F63" s="19">
        <v>19</v>
      </c>
      <c r="G63" s="20"/>
      <c r="H63" s="21"/>
      <c r="I63" s="21"/>
      <c r="J63" s="22"/>
      <c r="K63" s="20" t="s">
        <v>10</v>
      </c>
      <c r="L63" s="21"/>
      <c r="M63" s="21"/>
      <c r="N63" s="22"/>
      <c r="O63" s="23" t="s">
        <v>10</v>
      </c>
      <c r="P63" s="24" t="s">
        <v>10</v>
      </c>
      <c r="Q63" s="24" t="s">
        <v>10</v>
      </c>
      <c r="R63" s="25" t="s">
        <v>10</v>
      </c>
      <c r="T63" s="16" t="str">
        <f t="shared" si="17"/>
        <v>/1</v>
      </c>
      <c r="U63" s="17" t="s">
        <v>15</v>
      </c>
      <c r="V63" s="18">
        <f>Y58*5</f>
        <v>5</v>
      </c>
      <c r="W63" s="18">
        <f>(AF58-60)/2</f>
        <v>420</v>
      </c>
      <c r="X63" s="18">
        <f>X59-5</f>
        <v>567</v>
      </c>
      <c r="Y63" s="19">
        <v>19</v>
      </c>
      <c r="Z63" s="20"/>
      <c r="AA63" s="21"/>
      <c r="AB63" s="21"/>
      <c r="AC63" s="22"/>
      <c r="AD63" s="20" t="s">
        <v>10</v>
      </c>
      <c r="AE63" s="21"/>
      <c r="AF63" s="21"/>
      <c r="AG63" s="22"/>
      <c r="AH63" s="23" t="s">
        <v>10</v>
      </c>
      <c r="AI63" s="24" t="s">
        <v>10</v>
      </c>
      <c r="AJ63" s="24" t="s">
        <v>10</v>
      </c>
      <c r="AK63" s="25" t="s">
        <v>10</v>
      </c>
      <c r="AM63" s="16" t="str">
        <f t="shared" si="18"/>
        <v>/1</v>
      </c>
      <c r="AN63" s="17" t="s">
        <v>15</v>
      </c>
      <c r="AO63" s="18">
        <f>AR58*5</f>
        <v>10</v>
      </c>
      <c r="AP63" s="18">
        <f>(AY58-60)/2</f>
        <v>1041</v>
      </c>
      <c r="AQ63" s="18">
        <f>BC58-45</f>
        <v>504</v>
      </c>
      <c r="AR63" s="19">
        <v>19</v>
      </c>
      <c r="AS63" s="20"/>
      <c r="AT63" s="21"/>
      <c r="AU63" s="21"/>
      <c r="AV63" s="22"/>
      <c r="AW63" s="20" t="s">
        <v>10</v>
      </c>
      <c r="AX63" s="21"/>
      <c r="AY63" s="21"/>
      <c r="AZ63" s="22"/>
      <c r="BA63" s="23" t="s">
        <v>10</v>
      </c>
      <c r="BB63" s="24" t="s">
        <v>10</v>
      </c>
      <c r="BC63" s="24" t="s">
        <v>10</v>
      </c>
      <c r="BD63" s="25" t="s">
        <v>10</v>
      </c>
    </row>
    <row r="64" spans="1:56" ht="18" x14ac:dyDescent="0.25">
      <c r="A64" s="16" t="str">
        <f t="shared" si="16"/>
        <v>/1</v>
      </c>
      <c r="B64" s="17" t="s">
        <v>19</v>
      </c>
      <c r="C64" s="18">
        <f>F58</f>
        <v>2</v>
      </c>
      <c r="D64" s="18">
        <f>I58-(57+38)</f>
        <v>885</v>
      </c>
      <c r="E64" s="18">
        <f>E59</f>
        <v>632</v>
      </c>
      <c r="F64" s="19">
        <v>19</v>
      </c>
      <c r="G64" s="20"/>
      <c r="H64" s="21"/>
      <c r="I64" s="21"/>
      <c r="J64" s="22"/>
      <c r="K64" s="20" t="s">
        <v>10</v>
      </c>
      <c r="L64" s="21"/>
      <c r="M64" s="21"/>
      <c r="N64" s="22"/>
      <c r="O64" s="23" t="s">
        <v>10</v>
      </c>
      <c r="P64" s="24" t="s">
        <v>10</v>
      </c>
      <c r="Q64" s="24" t="s">
        <v>10</v>
      </c>
      <c r="R64" s="25" t="s">
        <v>10</v>
      </c>
      <c r="T64" s="16" t="str">
        <f t="shared" si="17"/>
        <v>/1</v>
      </c>
      <c r="U64" s="17" t="s">
        <v>19</v>
      </c>
      <c r="V64" s="18">
        <f>Y58</f>
        <v>1</v>
      </c>
      <c r="W64" s="18">
        <f>AB58-(57+38)</f>
        <v>1985</v>
      </c>
      <c r="X64" s="18">
        <f>X59</f>
        <v>572</v>
      </c>
      <c r="Y64" s="19">
        <v>19</v>
      </c>
      <c r="Z64" s="20"/>
      <c r="AA64" s="21"/>
      <c r="AB64" s="21"/>
      <c r="AC64" s="22"/>
      <c r="AD64" s="20" t="s">
        <v>10</v>
      </c>
      <c r="AE64" s="21"/>
      <c r="AF64" s="21"/>
      <c r="AG64" s="22"/>
      <c r="AH64" s="23" t="s">
        <v>10</v>
      </c>
      <c r="AI64" s="24" t="s">
        <v>10</v>
      </c>
      <c r="AJ64" s="24" t="s">
        <v>10</v>
      </c>
      <c r="AK64" s="25" t="s">
        <v>10</v>
      </c>
      <c r="AM64" s="16" t="str">
        <f t="shared" si="18"/>
        <v>/1</v>
      </c>
      <c r="AN64" s="17" t="s">
        <v>19</v>
      </c>
      <c r="AO64" s="18">
        <f>AR58</f>
        <v>2</v>
      </c>
      <c r="AP64" s="18">
        <f>AU58-(57+38)</f>
        <v>685</v>
      </c>
      <c r="AQ64" s="18">
        <f>AQ59-19</f>
        <v>510</v>
      </c>
      <c r="AR64" s="19">
        <v>19</v>
      </c>
      <c r="AS64" s="20"/>
      <c r="AT64" s="21"/>
      <c r="AU64" s="21"/>
      <c r="AV64" s="22"/>
      <c r="AW64" s="20" t="s">
        <v>10</v>
      </c>
      <c r="AX64" s="21"/>
      <c r="AY64" s="21"/>
      <c r="AZ64" s="22"/>
      <c r="BA64" s="23" t="s">
        <v>10</v>
      </c>
      <c r="BB64" s="24" t="s">
        <v>10</v>
      </c>
      <c r="BC64" s="24" t="s">
        <v>10</v>
      </c>
      <c r="BD64" s="25" t="s">
        <v>10</v>
      </c>
    </row>
    <row r="65" spans="1:56" ht="18" x14ac:dyDescent="0.25">
      <c r="A65" s="16" t="str">
        <f t="shared" si="16"/>
        <v>/1</v>
      </c>
      <c r="B65" s="17" t="s">
        <v>23</v>
      </c>
      <c r="C65" s="18">
        <f>F58</f>
        <v>2</v>
      </c>
      <c r="D65" s="18">
        <f>M58-38</f>
        <v>1924</v>
      </c>
      <c r="E65" s="18">
        <f>57</f>
        <v>57</v>
      </c>
      <c r="F65" s="19">
        <v>19</v>
      </c>
      <c r="G65" s="20"/>
      <c r="H65" s="21"/>
      <c r="I65" s="21"/>
      <c r="J65" s="22"/>
      <c r="K65" s="20"/>
      <c r="L65" s="21"/>
      <c r="M65" s="21"/>
      <c r="N65" s="22"/>
      <c r="O65" s="23" t="s">
        <v>10</v>
      </c>
      <c r="P65" s="24" t="s">
        <v>10</v>
      </c>
      <c r="Q65" s="24" t="s">
        <v>10</v>
      </c>
      <c r="R65" s="25" t="s">
        <v>10</v>
      </c>
      <c r="T65" s="16" t="str">
        <f t="shared" si="17"/>
        <v>/1</v>
      </c>
      <c r="U65" s="17" t="s">
        <v>23</v>
      </c>
      <c r="V65" s="18">
        <f>Y58</f>
        <v>1</v>
      </c>
      <c r="W65" s="18">
        <f>AF58-38</f>
        <v>862</v>
      </c>
      <c r="X65" s="18">
        <f>57</f>
        <v>57</v>
      </c>
      <c r="Y65" s="19">
        <v>19</v>
      </c>
      <c r="Z65" s="20"/>
      <c r="AA65" s="21"/>
      <c r="AB65" s="21"/>
      <c r="AC65" s="22"/>
      <c r="AD65" s="20"/>
      <c r="AE65" s="21"/>
      <c r="AF65" s="21"/>
      <c r="AG65" s="22"/>
      <c r="AH65" s="23" t="s">
        <v>10</v>
      </c>
      <c r="AI65" s="24" t="s">
        <v>10</v>
      </c>
      <c r="AJ65" s="24" t="s">
        <v>10</v>
      </c>
      <c r="AK65" s="25" t="s">
        <v>10</v>
      </c>
      <c r="AM65" s="16" t="str">
        <f t="shared" si="18"/>
        <v>/1</v>
      </c>
      <c r="AN65" s="17" t="s">
        <v>23</v>
      </c>
      <c r="AO65" s="18">
        <f>AR58</f>
        <v>2</v>
      </c>
      <c r="AP65" s="18">
        <f>AY58-38</f>
        <v>2104</v>
      </c>
      <c r="AQ65" s="18">
        <f>57</f>
        <v>57</v>
      </c>
      <c r="AR65" s="19">
        <v>19</v>
      </c>
      <c r="AS65" s="20"/>
      <c r="AT65" s="21"/>
      <c r="AU65" s="21"/>
      <c r="AV65" s="22"/>
      <c r="AW65" s="20"/>
      <c r="AX65" s="21"/>
      <c r="AY65" s="21"/>
      <c r="AZ65" s="22"/>
      <c r="BA65" s="23" t="s">
        <v>10</v>
      </c>
      <c r="BB65" s="24" t="s">
        <v>10</v>
      </c>
      <c r="BC65" s="24" t="s">
        <v>10</v>
      </c>
      <c r="BD65" s="25" t="s">
        <v>10</v>
      </c>
    </row>
    <row r="66" spans="1:56" ht="18.75" thickBot="1" x14ac:dyDescent="0.3">
      <c r="A66" s="45" t="str">
        <f t="shared" si="16"/>
        <v>/1</v>
      </c>
      <c r="B66" s="28" t="s">
        <v>16</v>
      </c>
      <c r="C66" s="29">
        <f>F58*2</f>
        <v>4</v>
      </c>
      <c r="D66" s="29">
        <f>2080-57</f>
        <v>2023</v>
      </c>
      <c r="E66" s="29">
        <f>((M58-6)/2)</f>
        <v>978</v>
      </c>
      <c r="F66" s="30">
        <v>19</v>
      </c>
      <c r="G66" s="31"/>
      <c r="H66" s="32"/>
      <c r="I66" s="32"/>
      <c r="J66" s="33"/>
      <c r="K66" s="31" t="s">
        <v>10</v>
      </c>
      <c r="L66" s="32" t="s">
        <v>10</v>
      </c>
      <c r="M66" s="32" t="s">
        <v>10</v>
      </c>
      <c r="N66" s="33" t="s">
        <v>10</v>
      </c>
      <c r="O66" s="34" t="s">
        <v>10</v>
      </c>
      <c r="P66" s="35" t="s">
        <v>10</v>
      </c>
      <c r="Q66" s="35" t="s">
        <v>10</v>
      </c>
      <c r="R66" s="36" t="s">
        <v>10</v>
      </c>
      <c r="T66" s="45" t="str">
        <f t="shared" si="17"/>
        <v>/1</v>
      </c>
      <c r="U66" s="28" t="s">
        <v>16</v>
      </c>
      <c r="V66" s="29">
        <f>Y58*2</f>
        <v>2</v>
      </c>
      <c r="W66" s="29">
        <f>2080-57</f>
        <v>2023</v>
      </c>
      <c r="X66" s="29">
        <f>((AF58-6)/2)</f>
        <v>447</v>
      </c>
      <c r="Y66" s="30">
        <v>19</v>
      </c>
      <c r="Z66" s="31"/>
      <c r="AA66" s="32"/>
      <c r="AB66" s="32"/>
      <c r="AC66" s="33"/>
      <c r="AD66" s="31" t="s">
        <v>10</v>
      </c>
      <c r="AE66" s="32" t="s">
        <v>10</v>
      </c>
      <c r="AF66" s="32" t="s">
        <v>10</v>
      </c>
      <c r="AG66" s="33" t="s">
        <v>10</v>
      </c>
      <c r="AH66" s="34" t="s">
        <v>10</v>
      </c>
      <c r="AI66" s="35" t="s">
        <v>10</v>
      </c>
      <c r="AJ66" s="35" t="s">
        <v>10</v>
      </c>
      <c r="AK66" s="36" t="s">
        <v>10</v>
      </c>
      <c r="AM66" s="45" t="str">
        <f t="shared" si="18"/>
        <v>/1</v>
      </c>
      <c r="AN66" s="28" t="s">
        <v>16</v>
      </c>
      <c r="AO66" s="29">
        <f>AR58*2</f>
        <v>4</v>
      </c>
      <c r="AP66" s="29">
        <f>2080-57</f>
        <v>2023</v>
      </c>
      <c r="AQ66" s="29">
        <f>((AY58-6)/2)</f>
        <v>1068</v>
      </c>
      <c r="AR66" s="30">
        <v>19</v>
      </c>
      <c r="AS66" s="31"/>
      <c r="AT66" s="32"/>
      <c r="AU66" s="32"/>
      <c r="AV66" s="33"/>
      <c r="AW66" s="31" t="s">
        <v>10</v>
      </c>
      <c r="AX66" s="32" t="s">
        <v>10</v>
      </c>
      <c r="AY66" s="32" t="s">
        <v>10</v>
      </c>
      <c r="AZ66" s="33" t="s">
        <v>10</v>
      </c>
      <c r="BA66" s="34" t="s">
        <v>10</v>
      </c>
      <c r="BB66" s="35" t="s">
        <v>10</v>
      </c>
      <c r="BC66" s="35" t="s">
        <v>10</v>
      </c>
      <c r="BD66" s="36" t="s">
        <v>10</v>
      </c>
    </row>
    <row r="67" spans="1:56" ht="15.75" thickBot="1" x14ac:dyDescent="0.3"/>
    <row r="68" spans="1:56" ht="21" thickBot="1" x14ac:dyDescent="0.35">
      <c r="A68" s="93" t="s">
        <v>24</v>
      </c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5"/>
      <c r="T68" s="93" t="s">
        <v>24</v>
      </c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5"/>
      <c r="AM68" s="93" t="s">
        <v>24</v>
      </c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5"/>
    </row>
    <row r="69" spans="1:56" ht="15.75" thickBot="1" x14ac:dyDescent="0.3"/>
    <row r="70" spans="1:56" ht="18.75" thickBot="1" x14ac:dyDescent="0.3">
      <c r="A70" s="2"/>
      <c r="B70" s="52" t="s">
        <v>4</v>
      </c>
      <c r="C70" s="53"/>
      <c r="D70" s="90" t="s">
        <v>8</v>
      </c>
      <c r="E70" s="91"/>
      <c r="F70" s="44">
        <v>4</v>
      </c>
      <c r="G70" s="92" t="s">
        <v>5</v>
      </c>
      <c r="H70" s="86"/>
      <c r="I70" s="86">
        <v>1215</v>
      </c>
      <c r="J70" s="87"/>
      <c r="K70" s="92" t="s">
        <v>6</v>
      </c>
      <c r="L70" s="86"/>
      <c r="M70" s="86">
        <v>1575</v>
      </c>
      <c r="N70" s="87"/>
      <c r="O70" s="92" t="s">
        <v>7</v>
      </c>
      <c r="P70" s="86"/>
      <c r="Q70" s="86">
        <v>600</v>
      </c>
      <c r="R70" s="87"/>
      <c r="T70" s="2"/>
      <c r="U70" s="3" t="s">
        <v>4</v>
      </c>
      <c r="V70" s="4"/>
      <c r="W70" s="88" t="s">
        <v>8</v>
      </c>
      <c r="X70" s="89"/>
      <c r="Y70" s="5">
        <v>1</v>
      </c>
      <c r="Z70" s="80" t="s">
        <v>5</v>
      </c>
      <c r="AA70" s="81"/>
      <c r="AB70" s="82">
        <v>980</v>
      </c>
      <c r="AC70" s="83"/>
      <c r="AD70" s="80" t="s">
        <v>6</v>
      </c>
      <c r="AE70" s="81"/>
      <c r="AF70" s="82">
        <v>1962</v>
      </c>
      <c r="AG70" s="83"/>
      <c r="AH70" s="80" t="s">
        <v>7</v>
      </c>
      <c r="AI70" s="81"/>
      <c r="AJ70" s="82">
        <v>681</v>
      </c>
      <c r="AK70" s="83"/>
      <c r="AM70" s="2"/>
      <c r="AN70" s="3" t="s">
        <v>4</v>
      </c>
      <c r="AO70" s="4"/>
      <c r="AP70" s="84" t="s">
        <v>8</v>
      </c>
      <c r="AQ70" s="85"/>
      <c r="AR70" s="5">
        <v>1</v>
      </c>
      <c r="AS70" s="79" t="s">
        <v>5</v>
      </c>
      <c r="AT70" s="77"/>
      <c r="AU70" s="77">
        <v>980</v>
      </c>
      <c r="AV70" s="78"/>
      <c r="AW70" s="79" t="s">
        <v>6</v>
      </c>
      <c r="AX70" s="77"/>
      <c r="AY70" s="77">
        <v>1962</v>
      </c>
      <c r="AZ70" s="78"/>
      <c r="BA70" s="79" t="s">
        <v>7</v>
      </c>
      <c r="BB70" s="77"/>
      <c r="BC70" s="77">
        <v>681</v>
      </c>
      <c r="BD70" s="78"/>
    </row>
    <row r="71" spans="1:56" ht="18" x14ac:dyDescent="0.25">
      <c r="A71" s="6" t="str">
        <f t="shared" ref="A71:A77" si="19">$M$13&amp;"/"&amp;$C$16</f>
        <v>/1</v>
      </c>
      <c r="B71" s="7" t="s">
        <v>9</v>
      </c>
      <c r="C71" s="8">
        <f>F70</f>
        <v>4</v>
      </c>
      <c r="D71" s="8">
        <f>M70</f>
        <v>1575</v>
      </c>
      <c r="E71" s="8">
        <f>Q70-49</f>
        <v>551</v>
      </c>
      <c r="F71" s="9">
        <v>19</v>
      </c>
      <c r="G71" s="10"/>
      <c r="H71" s="11"/>
      <c r="I71" s="11"/>
      <c r="J71" s="12"/>
      <c r="K71" s="10" t="s">
        <v>10</v>
      </c>
      <c r="L71" s="11"/>
      <c r="M71" s="11" t="s">
        <v>10</v>
      </c>
      <c r="N71" s="12" t="s">
        <v>10</v>
      </c>
      <c r="O71" s="13" t="s">
        <v>10</v>
      </c>
      <c r="P71" s="14" t="s">
        <v>10</v>
      </c>
      <c r="Q71" s="14" t="s">
        <v>10</v>
      </c>
      <c r="R71" s="15" t="s">
        <v>10</v>
      </c>
      <c r="T71" s="6" t="str">
        <f t="shared" ref="T71:T77" si="20">$M$13&amp;"/"&amp;$C$16</f>
        <v>/1</v>
      </c>
      <c r="U71" s="7" t="s">
        <v>9</v>
      </c>
      <c r="V71" s="8">
        <f>Y70</f>
        <v>1</v>
      </c>
      <c r="W71" s="8">
        <f>AF70</f>
        <v>1962</v>
      </c>
      <c r="X71" s="8">
        <f>AJ70-8</f>
        <v>673</v>
      </c>
      <c r="Y71" s="9">
        <v>19</v>
      </c>
      <c r="Z71" s="10"/>
      <c r="AA71" s="11"/>
      <c r="AB71" s="11"/>
      <c r="AC71" s="12"/>
      <c r="AD71" s="10" t="s">
        <v>10</v>
      </c>
      <c r="AE71" s="11"/>
      <c r="AF71" s="11" t="s">
        <v>10</v>
      </c>
      <c r="AG71" s="12" t="s">
        <v>10</v>
      </c>
      <c r="AH71" s="13" t="s">
        <v>10</v>
      </c>
      <c r="AI71" s="14" t="s">
        <v>10</v>
      </c>
      <c r="AJ71" s="14" t="s">
        <v>10</v>
      </c>
      <c r="AK71" s="15" t="s">
        <v>10</v>
      </c>
      <c r="AM71" s="6" t="str">
        <f t="shared" ref="AM71:AM77" si="21">$M$13&amp;"/"&amp;$C$16</f>
        <v>/1</v>
      </c>
      <c r="AN71" s="7" t="s">
        <v>9</v>
      </c>
      <c r="AO71" s="8">
        <f>AR70</f>
        <v>1</v>
      </c>
      <c r="AP71" s="8">
        <f>AY70</f>
        <v>1962</v>
      </c>
      <c r="AQ71" s="8">
        <f>BC70</f>
        <v>681</v>
      </c>
      <c r="AR71" s="9">
        <v>19</v>
      </c>
      <c r="AS71" s="10"/>
      <c r="AT71" s="11"/>
      <c r="AU71" s="11"/>
      <c r="AV71" s="12"/>
      <c r="AW71" s="10" t="s">
        <v>10</v>
      </c>
      <c r="AX71" s="11" t="s">
        <v>10</v>
      </c>
      <c r="AY71" s="11" t="s">
        <v>10</v>
      </c>
      <c r="AZ71" s="12" t="s">
        <v>10</v>
      </c>
      <c r="BA71" s="13" t="s">
        <v>10</v>
      </c>
      <c r="BB71" s="14" t="s">
        <v>10</v>
      </c>
      <c r="BC71" s="14" t="s">
        <v>10</v>
      </c>
      <c r="BD71" s="15" t="s">
        <v>10</v>
      </c>
    </row>
    <row r="72" spans="1:56" ht="18" x14ac:dyDescent="0.25">
      <c r="A72" s="16" t="str">
        <f t="shared" si="19"/>
        <v>/1</v>
      </c>
      <c r="B72" s="17" t="s">
        <v>11</v>
      </c>
      <c r="C72" s="18">
        <f>F70</f>
        <v>4</v>
      </c>
      <c r="D72" s="18">
        <f>M70</f>
        <v>1575</v>
      </c>
      <c r="E72" s="18">
        <f>Q70-49</f>
        <v>551</v>
      </c>
      <c r="F72" s="19">
        <v>19</v>
      </c>
      <c r="G72" s="20"/>
      <c r="H72" s="21"/>
      <c r="I72" s="21"/>
      <c r="J72" s="22"/>
      <c r="K72" s="20" t="s">
        <v>10</v>
      </c>
      <c r="L72" s="21"/>
      <c r="M72" s="21" t="s">
        <v>10</v>
      </c>
      <c r="N72" s="22" t="s">
        <v>10</v>
      </c>
      <c r="O72" s="23" t="s">
        <v>10</v>
      </c>
      <c r="P72" s="24" t="s">
        <v>10</v>
      </c>
      <c r="Q72" s="24" t="s">
        <v>10</v>
      </c>
      <c r="R72" s="25" t="s">
        <v>10</v>
      </c>
      <c r="T72" s="16" t="str">
        <f>$M$13&amp;"/"&amp;$C$16</f>
        <v>/1</v>
      </c>
      <c r="U72" s="17" t="s">
        <v>11</v>
      </c>
      <c r="V72" s="18">
        <f>Y70</f>
        <v>1</v>
      </c>
      <c r="W72" s="18">
        <f>AF70</f>
        <v>1962</v>
      </c>
      <c r="X72" s="18">
        <f>AJ70-8</f>
        <v>673</v>
      </c>
      <c r="Y72" s="19">
        <v>19</v>
      </c>
      <c r="Z72" s="20"/>
      <c r="AA72" s="21"/>
      <c r="AB72" s="21"/>
      <c r="AC72" s="22"/>
      <c r="AD72" s="20" t="s">
        <v>10</v>
      </c>
      <c r="AE72" s="21"/>
      <c r="AF72" s="21" t="s">
        <v>10</v>
      </c>
      <c r="AG72" s="22" t="s">
        <v>10</v>
      </c>
      <c r="AH72" s="23" t="s">
        <v>10</v>
      </c>
      <c r="AI72" s="24" t="s">
        <v>10</v>
      </c>
      <c r="AJ72" s="24" t="s">
        <v>10</v>
      </c>
      <c r="AK72" s="25" t="s">
        <v>10</v>
      </c>
      <c r="AM72" s="16" t="str">
        <f>$M$13&amp;"/"&amp;$C$16</f>
        <v>/1</v>
      </c>
      <c r="AN72" s="17" t="s">
        <v>11</v>
      </c>
      <c r="AO72" s="18">
        <f>AR70</f>
        <v>1</v>
      </c>
      <c r="AP72" s="18">
        <f>AY70</f>
        <v>1962</v>
      </c>
      <c r="AQ72" s="18">
        <f>BC70</f>
        <v>681</v>
      </c>
      <c r="AR72" s="19">
        <v>19</v>
      </c>
      <c r="AS72" s="20"/>
      <c r="AT72" s="21"/>
      <c r="AU72" s="21"/>
      <c r="AV72" s="22"/>
      <c r="AW72" s="20" t="s">
        <v>10</v>
      </c>
      <c r="AX72" s="21" t="s">
        <v>10</v>
      </c>
      <c r="AY72" s="21" t="s">
        <v>10</v>
      </c>
      <c r="AZ72" s="22" t="s">
        <v>10</v>
      </c>
      <c r="BA72" s="23" t="s">
        <v>10</v>
      </c>
      <c r="BB72" s="24" t="s">
        <v>10</v>
      </c>
      <c r="BC72" s="24" t="s">
        <v>10</v>
      </c>
      <c r="BD72" s="25" t="s">
        <v>10</v>
      </c>
    </row>
    <row r="73" spans="1:56" ht="18" x14ac:dyDescent="0.25">
      <c r="A73" s="16" t="str">
        <f t="shared" si="19"/>
        <v>/1</v>
      </c>
      <c r="B73" s="17" t="s">
        <v>13</v>
      </c>
      <c r="C73" s="18">
        <f>F70*2</f>
        <v>8</v>
      </c>
      <c r="D73" s="18">
        <f>I70-38</f>
        <v>1177</v>
      </c>
      <c r="E73" s="18">
        <f>Q70-49</f>
        <v>551</v>
      </c>
      <c r="F73" s="19">
        <v>19</v>
      </c>
      <c r="G73" s="20"/>
      <c r="H73" s="21"/>
      <c r="I73" s="21"/>
      <c r="J73" s="22"/>
      <c r="K73" s="20" t="s">
        <v>10</v>
      </c>
      <c r="L73" s="21"/>
      <c r="M73" s="21"/>
      <c r="N73" s="22"/>
      <c r="O73" s="23" t="s">
        <v>10</v>
      </c>
      <c r="P73" s="24" t="s">
        <v>10</v>
      </c>
      <c r="Q73" s="24" t="s">
        <v>10</v>
      </c>
      <c r="R73" s="25" t="s">
        <v>10</v>
      </c>
      <c r="T73" s="16" t="str">
        <f t="shared" si="20"/>
        <v>/1</v>
      </c>
      <c r="U73" s="17" t="s">
        <v>13</v>
      </c>
      <c r="V73" s="18">
        <f>Y70*2</f>
        <v>2</v>
      </c>
      <c r="W73" s="18">
        <f>AB70-38</f>
        <v>942</v>
      </c>
      <c r="X73" s="18">
        <f>AJ70-8</f>
        <v>673</v>
      </c>
      <c r="Y73" s="19">
        <v>19</v>
      </c>
      <c r="Z73" s="20"/>
      <c r="AA73" s="21"/>
      <c r="AB73" s="21"/>
      <c r="AC73" s="22"/>
      <c r="AD73" s="20" t="s">
        <v>10</v>
      </c>
      <c r="AE73" s="21"/>
      <c r="AF73" s="21"/>
      <c r="AG73" s="22"/>
      <c r="AH73" s="23" t="s">
        <v>10</v>
      </c>
      <c r="AI73" s="24" t="s">
        <v>10</v>
      </c>
      <c r="AJ73" s="24" t="s">
        <v>10</v>
      </c>
      <c r="AK73" s="25" t="s">
        <v>10</v>
      </c>
      <c r="AM73" s="16" t="str">
        <f t="shared" si="21"/>
        <v>/1</v>
      </c>
      <c r="AN73" s="17" t="s">
        <v>13</v>
      </c>
      <c r="AO73" s="18">
        <f>AR70*2</f>
        <v>2</v>
      </c>
      <c r="AP73" s="18">
        <f>AU70-38</f>
        <v>942</v>
      </c>
      <c r="AQ73" s="18">
        <f>BC70</f>
        <v>681</v>
      </c>
      <c r="AR73" s="19">
        <v>19</v>
      </c>
      <c r="AS73" s="20"/>
      <c r="AT73" s="21"/>
      <c r="AU73" s="21"/>
      <c r="AV73" s="22"/>
      <c r="AW73" s="20" t="s">
        <v>10</v>
      </c>
      <c r="AX73" s="21" t="s">
        <v>10</v>
      </c>
      <c r="AY73" s="21"/>
      <c r="AZ73" s="22"/>
      <c r="BA73" s="23" t="s">
        <v>10</v>
      </c>
      <c r="BB73" s="24" t="s">
        <v>10</v>
      </c>
      <c r="BC73" s="24" t="s">
        <v>10</v>
      </c>
      <c r="BD73" s="25" t="s">
        <v>10</v>
      </c>
    </row>
    <row r="74" spans="1:56" ht="18" x14ac:dyDescent="0.25">
      <c r="A74" s="16" t="str">
        <f t="shared" si="19"/>
        <v>/1</v>
      </c>
      <c r="B74" s="17" t="s">
        <v>14</v>
      </c>
      <c r="C74" s="18">
        <f>F70</f>
        <v>4</v>
      </c>
      <c r="D74" s="18">
        <f>I70</f>
        <v>1215</v>
      </c>
      <c r="E74" s="18">
        <f>M70</f>
        <v>1575</v>
      </c>
      <c r="F74" s="19">
        <v>19</v>
      </c>
      <c r="G74" s="20"/>
      <c r="H74" s="21"/>
      <c r="I74" s="21"/>
      <c r="J74" s="22"/>
      <c r="K74" s="20" t="s">
        <v>10</v>
      </c>
      <c r="L74" s="21" t="s">
        <v>10</v>
      </c>
      <c r="M74" s="21" t="s">
        <v>10</v>
      </c>
      <c r="N74" s="22" t="s">
        <v>10</v>
      </c>
      <c r="O74" s="23" t="s">
        <v>10</v>
      </c>
      <c r="P74" s="24" t="s">
        <v>10</v>
      </c>
      <c r="Q74" s="24" t="s">
        <v>10</v>
      </c>
      <c r="R74" s="25" t="s">
        <v>10</v>
      </c>
      <c r="T74" s="16" t="str">
        <f t="shared" si="20"/>
        <v>/1</v>
      </c>
      <c r="U74" s="17" t="s">
        <v>14</v>
      </c>
      <c r="V74" s="18">
        <f>Y70</f>
        <v>1</v>
      </c>
      <c r="W74" s="18">
        <f>AB70</f>
        <v>980</v>
      </c>
      <c r="X74" s="18">
        <f>AF70</f>
        <v>1962</v>
      </c>
      <c r="Y74" s="26">
        <v>8</v>
      </c>
      <c r="Z74" s="20"/>
      <c r="AA74" s="21"/>
      <c r="AB74" s="21"/>
      <c r="AC74" s="22"/>
      <c r="AD74" s="20"/>
      <c r="AE74" s="21"/>
      <c r="AF74" s="21"/>
      <c r="AG74" s="22"/>
      <c r="AH74" s="23" t="s">
        <v>10</v>
      </c>
      <c r="AI74" s="24" t="s">
        <v>10</v>
      </c>
      <c r="AJ74" s="24" t="s">
        <v>10</v>
      </c>
      <c r="AK74" s="25" t="s">
        <v>10</v>
      </c>
      <c r="AM74" s="16" t="str">
        <f t="shared" si="21"/>
        <v>/1</v>
      </c>
      <c r="AN74" s="17" t="s">
        <v>14</v>
      </c>
      <c r="AO74" s="18">
        <f>AR70</f>
        <v>1</v>
      </c>
      <c r="AP74" s="18">
        <f>AU70-38</f>
        <v>942</v>
      </c>
      <c r="AQ74" s="18">
        <f>AY70-38</f>
        <v>1924</v>
      </c>
      <c r="AR74" s="19">
        <v>19</v>
      </c>
      <c r="AS74" s="20"/>
      <c r="AT74" s="21"/>
      <c r="AU74" s="21"/>
      <c r="AV74" s="22"/>
      <c r="AW74" s="20"/>
      <c r="AX74" s="21"/>
      <c r="AY74" s="21"/>
      <c r="AZ74" s="22"/>
      <c r="BA74" s="23" t="s">
        <v>10</v>
      </c>
      <c r="BB74" s="24" t="s">
        <v>10</v>
      </c>
      <c r="BC74" s="24" t="s">
        <v>10</v>
      </c>
      <c r="BD74" s="25" t="s">
        <v>10</v>
      </c>
    </row>
    <row r="75" spans="1:56" ht="18" x14ac:dyDescent="0.25">
      <c r="A75" s="16" t="str">
        <f t="shared" si="19"/>
        <v>/1</v>
      </c>
      <c r="B75" s="17" t="s">
        <v>15</v>
      </c>
      <c r="C75" s="18">
        <f>F70*6</f>
        <v>24</v>
      </c>
      <c r="D75" s="54">
        <f>(M70-60)/2</f>
        <v>757.5</v>
      </c>
      <c r="E75" s="18">
        <f>E76-5</f>
        <v>505</v>
      </c>
      <c r="F75" s="19">
        <v>19</v>
      </c>
      <c r="G75" s="20"/>
      <c r="H75" s="21"/>
      <c r="I75" s="21"/>
      <c r="J75" s="22"/>
      <c r="K75" s="20" t="s">
        <v>10</v>
      </c>
      <c r="L75" s="21"/>
      <c r="M75" s="21"/>
      <c r="N75" s="22"/>
      <c r="O75" s="23" t="s">
        <v>10</v>
      </c>
      <c r="P75" s="24" t="s">
        <v>10</v>
      </c>
      <c r="Q75" s="24" t="s">
        <v>10</v>
      </c>
      <c r="R75" s="25" t="s">
        <v>10</v>
      </c>
      <c r="T75" s="16" t="str">
        <f t="shared" si="20"/>
        <v>/1</v>
      </c>
      <c r="U75" s="17" t="s">
        <v>15</v>
      </c>
      <c r="V75" s="18">
        <f>Y70*6</f>
        <v>6</v>
      </c>
      <c r="W75" s="54">
        <f>(AF70-60)/2</f>
        <v>951</v>
      </c>
      <c r="X75" s="18">
        <f>X76-5</f>
        <v>596</v>
      </c>
      <c r="Y75" s="19">
        <v>19</v>
      </c>
      <c r="Z75" s="20"/>
      <c r="AA75" s="21"/>
      <c r="AB75" s="21"/>
      <c r="AC75" s="22"/>
      <c r="AD75" s="20" t="s">
        <v>10</v>
      </c>
      <c r="AE75" s="21"/>
      <c r="AF75" s="21"/>
      <c r="AG75" s="22"/>
      <c r="AH75" s="23" t="s">
        <v>10</v>
      </c>
      <c r="AI75" s="24" t="s">
        <v>10</v>
      </c>
      <c r="AJ75" s="24" t="s">
        <v>10</v>
      </c>
      <c r="AK75" s="25" t="s">
        <v>10</v>
      </c>
      <c r="AM75" s="16" t="str">
        <f t="shared" si="21"/>
        <v>/1</v>
      </c>
      <c r="AN75" s="17" t="s">
        <v>15</v>
      </c>
      <c r="AO75" s="18">
        <f>AR70*6</f>
        <v>6</v>
      </c>
      <c r="AP75" s="54">
        <f>(AY70-60)/2</f>
        <v>951</v>
      </c>
      <c r="AQ75" s="18">
        <f>AQ76-5</f>
        <v>596</v>
      </c>
      <c r="AR75" s="19">
        <v>19</v>
      </c>
      <c r="AS75" s="20"/>
      <c r="AT75" s="21"/>
      <c r="AU75" s="21"/>
      <c r="AV75" s="22"/>
      <c r="AW75" s="20" t="s">
        <v>10</v>
      </c>
      <c r="AX75" s="21"/>
      <c r="AY75" s="21"/>
      <c r="AZ75" s="22"/>
      <c r="BA75" s="23" t="s">
        <v>10</v>
      </c>
      <c r="BB75" s="24" t="s">
        <v>10</v>
      </c>
      <c r="BC75" s="24" t="s">
        <v>10</v>
      </c>
      <c r="BD75" s="25" t="s">
        <v>10</v>
      </c>
    </row>
    <row r="76" spans="1:56" ht="18" x14ac:dyDescent="0.25">
      <c r="A76" s="16" t="str">
        <f t="shared" si="19"/>
        <v>/1</v>
      </c>
      <c r="B76" s="17" t="s">
        <v>19</v>
      </c>
      <c r="C76" s="18">
        <f>F70</f>
        <v>4</v>
      </c>
      <c r="D76" s="18">
        <f>I70-38</f>
        <v>1177</v>
      </c>
      <c r="E76" s="18">
        <f>Q70-90</f>
        <v>510</v>
      </c>
      <c r="F76" s="19">
        <v>19</v>
      </c>
      <c r="G76" s="20"/>
      <c r="H76" s="21"/>
      <c r="I76" s="21"/>
      <c r="J76" s="22"/>
      <c r="K76" s="20" t="s">
        <v>10</v>
      </c>
      <c r="L76" s="21"/>
      <c r="M76" s="21"/>
      <c r="N76" s="22"/>
      <c r="O76" s="23" t="s">
        <v>10</v>
      </c>
      <c r="P76" s="24" t="s">
        <v>10</v>
      </c>
      <c r="Q76" s="24" t="s">
        <v>10</v>
      </c>
      <c r="R76" s="25" t="s">
        <v>10</v>
      </c>
      <c r="T76" s="16" t="str">
        <f t="shared" si="20"/>
        <v>/1</v>
      </c>
      <c r="U76" s="17" t="s">
        <v>19</v>
      </c>
      <c r="V76" s="18">
        <f>Y70</f>
        <v>1</v>
      </c>
      <c r="W76" s="18">
        <f>AB70-38</f>
        <v>942</v>
      </c>
      <c r="X76" s="18">
        <f>AJ70-80</f>
        <v>601</v>
      </c>
      <c r="Y76" s="19">
        <v>19</v>
      </c>
      <c r="Z76" s="20"/>
      <c r="AA76" s="21"/>
      <c r="AB76" s="21"/>
      <c r="AC76" s="22"/>
      <c r="AD76" s="20" t="s">
        <v>10</v>
      </c>
      <c r="AE76" s="21"/>
      <c r="AF76" s="21"/>
      <c r="AG76" s="22"/>
      <c r="AH76" s="23" t="s">
        <v>10</v>
      </c>
      <c r="AI76" s="24" t="s">
        <v>10</v>
      </c>
      <c r="AJ76" s="24" t="s">
        <v>10</v>
      </c>
      <c r="AK76" s="25" t="s">
        <v>10</v>
      </c>
      <c r="AM76" s="16" t="str">
        <f t="shared" si="21"/>
        <v>/1</v>
      </c>
      <c r="AN76" s="17" t="s">
        <v>19</v>
      </c>
      <c r="AO76" s="18">
        <f>AR70</f>
        <v>1</v>
      </c>
      <c r="AP76" s="18">
        <f>AU70-38</f>
        <v>942</v>
      </c>
      <c r="AQ76" s="18">
        <f>AQ71-80</f>
        <v>601</v>
      </c>
      <c r="AR76" s="19">
        <v>19</v>
      </c>
      <c r="AS76" s="20"/>
      <c r="AT76" s="21"/>
      <c r="AU76" s="21"/>
      <c r="AV76" s="22"/>
      <c r="AW76" s="20" t="s">
        <v>10</v>
      </c>
      <c r="AX76" s="21"/>
      <c r="AY76" s="21"/>
      <c r="AZ76" s="22"/>
      <c r="BA76" s="23" t="s">
        <v>10</v>
      </c>
      <c r="BB76" s="24" t="s">
        <v>10</v>
      </c>
      <c r="BC76" s="24" t="s">
        <v>10</v>
      </c>
      <c r="BD76" s="25" t="s">
        <v>10</v>
      </c>
    </row>
    <row r="77" spans="1:56" ht="18.75" thickBot="1" x14ac:dyDescent="0.3">
      <c r="A77" s="45" t="str">
        <f t="shared" si="19"/>
        <v>/1</v>
      </c>
      <c r="B77" s="28" t="s">
        <v>16</v>
      </c>
      <c r="C77" s="29">
        <f>F70*2</f>
        <v>8</v>
      </c>
      <c r="D77" s="29">
        <f>D73-8</f>
        <v>1169</v>
      </c>
      <c r="E77" s="55">
        <f>(M70-20)/2</f>
        <v>777.5</v>
      </c>
      <c r="F77" s="30">
        <v>19</v>
      </c>
      <c r="G77" s="31"/>
      <c r="H77" s="32"/>
      <c r="I77" s="32"/>
      <c r="J77" s="33"/>
      <c r="K77" s="31" t="s">
        <v>10</v>
      </c>
      <c r="L77" s="32" t="s">
        <v>10</v>
      </c>
      <c r="M77" s="32" t="s">
        <v>10</v>
      </c>
      <c r="N77" s="33" t="s">
        <v>10</v>
      </c>
      <c r="O77" s="34" t="s">
        <v>10</v>
      </c>
      <c r="P77" s="35" t="s">
        <v>10</v>
      </c>
      <c r="Q77" s="35" t="s">
        <v>10</v>
      </c>
      <c r="R77" s="36" t="s">
        <v>10</v>
      </c>
      <c r="T77" s="45" t="str">
        <f t="shared" si="20"/>
        <v>/1</v>
      </c>
      <c r="U77" s="28" t="s">
        <v>16</v>
      </c>
      <c r="V77" s="29">
        <f>Y70*2</f>
        <v>2</v>
      </c>
      <c r="W77" s="29">
        <f>W73-8</f>
        <v>934</v>
      </c>
      <c r="X77" s="55">
        <f>(AF70-20)/2</f>
        <v>971</v>
      </c>
      <c r="Y77" s="30">
        <v>19</v>
      </c>
      <c r="Z77" s="31"/>
      <c r="AA77" s="32"/>
      <c r="AB77" s="32"/>
      <c r="AC77" s="33"/>
      <c r="AD77" s="31" t="s">
        <v>10</v>
      </c>
      <c r="AE77" s="32" t="s">
        <v>10</v>
      </c>
      <c r="AF77" s="32" t="s">
        <v>10</v>
      </c>
      <c r="AG77" s="33" t="s">
        <v>10</v>
      </c>
      <c r="AH77" s="34" t="s">
        <v>10</v>
      </c>
      <c r="AI77" s="35" t="s">
        <v>10</v>
      </c>
      <c r="AJ77" s="35" t="s">
        <v>10</v>
      </c>
      <c r="AK77" s="36" t="s">
        <v>10</v>
      </c>
      <c r="AM77" s="45" t="str">
        <f t="shared" si="21"/>
        <v>/1</v>
      </c>
      <c r="AN77" s="28" t="s">
        <v>16</v>
      </c>
      <c r="AO77" s="29">
        <f>AR70*2</f>
        <v>2</v>
      </c>
      <c r="AP77" s="29">
        <f>AP73-8</f>
        <v>934</v>
      </c>
      <c r="AQ77" s="55">
        <f>(AY70-20)/2</f>
        <v>971</v>
      </c>
      <c r="AR77" s="30">
        <v>19</v>
      </c>
      <c r="AS77" s="31"/>
      <c r="AT77" s="32"/>
      <c r="AU77" s="32"/>
      <c r="AV77" s="33"/>
      <c r="AW77" s="31" t="s">
        <v>10</v>
      </c>
      <c r="AX77" s="32" t="s">
        <v>10</v>
      </c>
      <c r="AY77" s="32" t="s">
        <v>10</v>
      </c>
      <c r="AZ77" s="33" t="s">
        <v>10</v>
      </c>
      <c r="BA77" s="34" t="s">
        <v>10</v>
      </c>
      <c r="BB77" s="35" t="s">
        <v>10</v>
      </c>
      <c r="BC77" s="35" t="s">
        <v>10</v>
      </c>
      <c r="BD77" s="36" t="s">
        <v>10</v>
      </c>
    </row>
  </sheetData>
  <mergeCells count="171"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544"/>
  <sheetViews>
    <sheetView showGridLines="0" zoomScaleNormal="100" zoomScaleSheetLayoutView="70" workbookViewId="0">
      <selection activeCell="D23" sqref="D23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style="57" customWidth="1"/>
  </cols>
  <sheetData>
    <row r="1" spans="1:37" ht="24.95" customHeight="1" thickBot="1" x14ac:dyDescent="0.3">
      <c r="B1" s="108" t="s">
        <v>34</v>
      </c>
      <c r="C1" s="109"/>
      <c r="D1" s="110"/>
      <c r="M1" s="111">
        <f ca="1">TODAY()</f>
        <v>44759</v>
      </c>
      <c r="N1" s="112"/>
      <c r="O1" s="112"/>
      <c r="P1" s="112"/>
      <c r="Q1" s="113"/>
      <c r="AJ1" s="56"/>
    </row>
    <row r="2" spans="1:37" ht="20.100000000000001" customHeight="1" thickBot="1" x14ac:dyDescent="0.3">
      <c r="O2" s="114" t="s">
        <v>35</v>
      </c>
      <c r="P2" s="115"/>
      <c r="Q2" s="116"/>
      <c r="R2" s="117"/>
    </row>
    <row r="3" spans="1:37" ht="20.100000000000001" customHeight="1" thickBot="1" x14ac:dyDescent="0.3">
      <c r="B3" s="58" t="s">
        <v>36</v>
      </c>
      <c r="C3" s="118"/>
      <c r="D3" s="119"/>
      <c r="E3" s="119"/>
      <c r="F3" s="119"/>
      <c r="G3" s="120"/>
      <c r="H3" s="121" t="s">
        <v>37</v>
      </c>
      <c r="I3" s="122"/>
      <c r="J3" s="122"/>
      <c r="K3" s="116"/>
      <c r="L3" s="117"/>
      <c r="M3" s="117"/>
      <c r="N3" s="117"/>
      <c r="O3" s="117"/>
      <c r="P3" s="117"/>
      <c r="Q3" s="117"/>
      <c r="R3" s="123"/>
    </row>
    <row r="4" spans="1:37" ht="20.100000000000001" customHeight="1" thickBot="1" x14ac:dyDescent="0.3">
      <c r="A4" s="127" t="s">
        <v>90</v>
      </c>
      <c r="B4" s="128"/>
      <c r="C4" s="129"/>
      <c r="D4" s="133" t="s">
        <v>39</v>
      </c>
      <c r="E4" s="134"/>
      <c r="F4" s="135"/>
      <c r="G4" s="116"/>
      <c r="H4" s="117"/>
      <c r="I4" s="117"/>
      <c r="J4" s="117"/>
      <c r="K4" s="136" t="s">
        <v>40</v>
      </c>
      <c r="L4" s="137"/>
      <c r="M4" s="116"/>
      <c r="N4" s="117"/>
      <c r="O4" s="136" t="s">
        <v>41</v>
      </c>
      <c r="P4" s="138"/>
      <c r="Q4" s="116"/>
      <c r="R4" s="117"/>
      <c r="AK4" s="59"/>
    </row>
    <row r="5" spans="1:37" ht="20.100000000000001" customHeight="1" x14ac:dyDescent="0.25">
      <c r="A5" s="124"/>
      <c r="B5" s="125"/>
      <c r="C5" s="126"/>
      <c r="D5" s="124" t="s">
        <v>42</v>
      </c>
      <c r="E5" s="125"/>
      <c r="F5" s="126"/>
      <c r="G5" s="127" t="s">
        <v>43</v>
      </c>
      <c r="H5" s="128"/>
      <c r="I5" s="128"/>
      <c r="J5" s="129"/>
      <c r="K5" s="130" t="s">
        <v>44</v>
      </c>
      <c r="L5" s="131"/>
      <c r="M5" s="131"/>
      <c r="N5" s="132"/>
      <c r="O5" s="127" t="s">
        <v>45</v>
      </c>
      <c r="P5" s="128"/>
      <c r="Q5" s="128"/>
      <c r="R5" s="129"/>
    </row>
    <row r="6" spans="1:37" ht="25.5" x14ac:dyDescent="0.25">
      <c r="A6" s="69" t="s">
        <v>37</v>
      </c>
      <c r="B6" s="69" t="s">
        <v>46</v>
      </c>
      <c r="C6" s="69" t="s">
        <v>47</v>
      </c>
      <c r="D6" s="69" t="s">
        <v>48</v>
      </c>
      <c r="E6" s="69" t="s">
        <v>6</v>
      </c>
      <c r="F6" s="69" t="s">
        <v>49</v>
      </c>
      <c r="G6" s="70" t="s">
        <v>85</v>
      </c>
      <c r="H6" s="70" t="s">
        <v>86</v>
      </c>
      <c r="I6" s="70" t="s">
        <v>87</v>
      </c>
      <c r="J6" s="70" t="s">
        <v>88</v>
      </c>
      <c r="K6" s="70" t="s">
        <v>85</v>
      </c>
      <c r="L6" s="70" t="s">
        <v>86</v>
      </c>
      <c r="M6" s="70" t="s">
        <v>87</v>
      </c>
      <c r="N6" s="70" t="s">
        <v>88</v>
      </c>
      <c r="O6" s="70" t="s">
        <v>85</v>
      </c>
      <c r="P6" s="70" t="s">
        <v>86</v>
      </c>
      <c r="Q6" s="70" t="s">
        <v>87</v>
      </c>
      <c r="R6" s="70" t="s">
        <v>88</v>
      </c>
      <c r="AK6" s="59"/>
    </row>
    <row r="7" spans="1:37" x14ac:dyDescent="0.25">
      <c r="A7" s="69"/>
      <c r="B7" s="71" t="s">
        <v>4</v>
      </c>
      <c r="C7" s="71"/>
      <c r="D7" s="71" t="s">
        <v>8</v>
      </c>
      <c r="E7" s="71"/>
      <c r="F7" s="71">
        <v>1</v>
      </c>
      <c r="G7" s="72" t="s">
        <v>5</v>
      </c>
      <c r="H7" s="72"/>
      <c r="I7" s="72">
        <v>980</v>
      </c>
      <c r="J7" s="72"/>
      <c r="K7" s="72" t="s">
        <v>6</v>
      </c>
      <c r="L7" s="72"/>
      <c r="M7" s="72">
        <v>1962</v>
      </c>
      <c r="N7" s="72"/>
      <c r="O7" s="72" t="s">
        <v>7</v>
      </c>
      <c r="P7" s="72"/>
      <c r="Q7" s="72">
        <v>681</v>
      </c>
      <c r="R7" s="72"/>
      <c r="AK7" s="59"/>
    </row>
    <row r="8" spans="1:37" x14ac:dyDescent="0.25">
      <c r="A8" s="69" t="s">
        <v>91</v>
      </c>
      <c r="B8" s="71" t="s">
        <v>9</v>
      </c>
      <c r="C8" s="71">
        <v>1</v>
      </c>
      <c r="D8" s="71">
        <v>1962</v>
      </c>
      <c r="E8" s="71">
        <v>673</v>
      </c>
      <c r="F8" s="71">
        <v>19</v>
      </c>
      <c r="G8" s="72"/>
      <c r="H8" s="72"/>
      <c r="I8" s="72"/>
      <c r="J8" s="72"/>
      <c r="K8" s="72" t="s">
        <v>10</v>
      </c>
      <c r="L8" s="72"/>
      <c r="M8" s="72" t="s">
        <v>10</v>
      </c>
      <c r="N8" s="72" t="s">
        <v>10</v>
      </c>
      <c r="O8" s="72" t="s">
        <v>10</v>
      </c>
      <c r="P8" s="72" t="s">
        <v>10</v>
      </c>
      <c r="Q8" s="72" t="s">
        <v>10</v>
      </c>
      <c r="R8" s="72" t="s">
        <v>10</v>
      </c>
      <c r="AK8" s="59"/>
    </row>
    <row r="9" spans="1:37" x14ac:dyDescent="0.25">
      <c r="A9" s="69" t="s">
        <v>91</v>
      </c>
      <c r="B9" s="71" t="s">
        <v>11</v>
      </c>
      <c r="C9" s="71">
        <v>1</v>
      </c>
      <c r="D9" s="71">
        <v>1962</v>
      </c>
      <c r="E9" s="71">
        <v>673</v>
      </c>
      <c r="F9" s="71">
        <v>19</v>
      </c>
      <c r="G9" s="72"/>
      <c r="H9" s="72"/>
      <c r="I9" s="72"/>
      <c r="J9" s="72"/>
      <c r="K9" s="72" t="s">
        <v>10</v>
      </c>
      <c r="L9" s="72"/>
      <c r="M9" s="72" t="s">
        <v>10</v>
      </c>
      <c r="N9" s="72" t="s">
        <v>10</v>
      </c>
      <c r="O9" s="72" t="s">
        <v>10</v>
      </c>
      <c r="P9" s="72" t="s">
        <v>10</v>
      </c>
      <c r="Q9" s="72" t="s">
        <v>10</v>
      </c>
      <c r="R9" s="72" t="s">
        <v>10</v>
      </c>
      <c r="AK9" s="59"/>
    </row>
    <row r="10" spans="1:37" x14ac:dyDescent="0.25">
      <c r="A10" s="69" t="s">
        <v>91</v>
      </c>
      <c r="B10" s="71" t="s">
        <v>13</v>
      </c>
      <c r="C10" s="71">
        <v>2</v>
      </c>
      <c r="D10" s="71">
        <v>942</v>
      </c>
      <c r="E10" s="71">
        <v>673</v>
      </c>
      <c r="F10" s="71">
        <v>19</v>
      </c>
      <c r="G10" s="72"/>
      <c r="H10" s="72"/>
      <c r="I10" s="72"/>
      <c r="J10" s="72"/>
      <c r="K10" s="72" t="s">
        <v>10</v>
      </c>
      <c r="L10" s="72"/>
      <c r="M10" s="72"/>
      <c r="N10" s="72"/>
      <c r="O10" s="72" t="s">
        <v>10</v>
      </c>
      <c r="P10" s="72" t="s">
        <v>10</v>
      </c>
      <c r="Q10" s="72" t="s">
        <v>10</v>
      </c>
      <c r="R10" s="72" t="s">
        <v>10</v>
      </c>
      <c r="AK10" s="59"/>
    </row>
    <row r="11" spans="1:37" x14ac:dyDescent="0.25">
      <c r="A11" s="69" t="s">
        <v>91</v>
      </c>
      <c r="B11" s="71" t="s">
        <v>14</v>
      </c>
      <c r="C11" s="71">
        <v>1</v>
      </c>
      <c r="D11" s="71">
        <v>980</v>
      </c>
      <c r="E11" s="71">
        <v>1962</v>
      </c>
      <c r="F11" s="71">
        <v>8</v>
      </c>
      <c r="G11" s="72"/>
      <c r="H11" s="72"/>
      <c r="I11" s="72"/>
      <c r="J11" s="72"/>
      <c r="K11" s="72"/>
      <c r="L11" s="72"/>
      <c r="M11" s="72"/>
      <c r="N11" s="72"/>
      <c r="O11" s="72" t="s">
        <v>10</v>
      </c>
      <c r="P11" s="72" t="s">
        <v>10</v>
      </c>
      <c r="Q11" s="72" t="s">
        <v>10</v>
      </c>
      <c r="R11" s="72" t="s">
        <v>10</v>
      </c>
      <c r="AK11" s="59"/>
    </row>
    <row r="12" spans="1:37" x14ac:dyDescent="0.25">
      <c r="A12" s="69" t="s">
        <v>91</v>
      </c>
      <c r="B12" s="71" t="s">
        <v>15</v>
      </c>
      <c r="C12" s="71">
        <v>6</v>
      </c>
      <c r="D12" s="71">
        <v>951</v>
      </c>
      <c r="E12" s="71">
        <v>596</v>
      </c>
      <c r="F12" s="71">
        <v>19</v>
      </c>
      <c r="G12" s="72"/>
      <c r="H12" s="72"/>
      <c r="I12" s="72"/>
      <c r="J12" s="72"/>
      <c r="K12" s="72" t="s">
        <v>10</v>
      </c>
      <c r="L12" s="72"/>
      <c r="M12" s="72"/>
      <c r="N12" s="72"/>
      <c r="O12" s="72" t="s">
        <v>10</v>
      </c>
      <c r="P12" s="72" t="s">
        <v>10</v>
      </c>
      <c r="Q12" s="72" t="s">
        <v>10</v>
      </c>
      <c r="R12" s="72" t="s">
        <v>10</v>
      </c>
      <c r="AK12" s="59"/>
    </row>
    <row r="13" spans="1:37" x14ac:dyDescent="0.25">
      <c r="A13" s="69" t="s">
        <v>91</v>
      </c>
      <c r="B13" s="71" t="s">
        <v>19</v>
      </c>
      <c r="C13" s="71">
        <v>1</v>
      </c>
      <c r="D13" s="71">
        <v>942</v>
      </c>
      <c r="E13" s="71">
        <v>601</v>
      </c>
      <c r="F13" s="71">
        <v>19</v>
      </c>
      <c r="G13" s="72"/>
      <c r="H13" s="72"/>
      <c r="I13" s="72"/>
      <c r="J13" s="72"/>
      <c r="K13" s="72" t="s">
        <v>10</v>
      </c>
      <c r="L13" s="72"/>
      <c r="M13" s="72"/>
      <c r="N13" s="72"/>
      <c r="O13" s="72" t="s">
        <v>10</v>
      </c>
      <c r="P13" s="72" t="s">
        <v>10</v>
      </c>
      <c r="Q13" s="72" t="s">
        <v>10</v>
      </c>
      <c r="R13" s="72" t="s">
        <v>10</v>
      </c>
      <c r="AK13" s="59"/>
    </row>
    <row r="14" spans="1:37" x14ac:dyDescent="0.25">
      <c r="A14" s="69" t="s">
        <v>91</v>
      </c>
      <c r="B14" s="71" t="s">
        <v>16</v>
      </c>
      <c r="C14" s="71">
        <v>2</v>
      </c>
      <c r="D14" s="71">
        <v>934</v>
      </c>
      <c r="E14" s="71">
        <v>971</v>
      </c>
      <c r="F14" s="71">
        <v>19</v>
      </c>
      <c r="G14" s="72"/>
      <c r="H14" s="72"/>
      <c r="I14" s="72"/>
      <c r="J14" s="72"/>
      <c r="K14" s="72" t="s">
        <v>10</v>
      </c>
      <c r="L14" s="72" t="s">
        <v>10</v>
      </c>
      <c r="M14" s="72" t="s">
        <v>10</v>
      </c>
      <c r="N14" s="72" t="s">
        <v>10</v>
      </c>
      <c r="O14" s="72" t="s">
        <v>10</v>
      </c>
      <c r="P14" s="72" t="s">
        <v>10</v>
      </c>
      <c r="Q14" s="72" t="s">
        <v>10</v>
      </c>
      <c r="R14" s="72" t="s">
        <v>10</v>
      </c>
      <c r="AK14" s="59"/>
    </row>
    <row r="15" spans="1:37" ht="20.100000000000001" customHeight="1" x14ac:dyDescent="0.25">
      <c r="A15" s="106" t="s">
        <v>50</v>
      </c>
      <c r="B15" s="107"/>
      <c r="C15" s="106" t="s">
        <v>51</v>
      </c>
      <c r="D15" s="107"/>
      <c r="E15" s="106"/>
      <c r="F15" s="107"/>
      <c r="G15" s="106" t="s">
        <v>52</v>
      </c>
      <c r="H15" s="107"/>
      <c r="I15" s="106"/>
      <c r="J15" s="107"/>
      <c r="K15" s="106" t="s">
        <v>52</v>
      </c>
      <c r="L15" s="107"/>
      <c r="M15" s="106"/>
      <c r="N15" s="107"/>
      <c r="O15" s="106" t="s">
        <v>52</v>
      </c>
      <c r="P15" s="107"/>
      <c r="Q15" s="106"/>
      <c r="R15" s="107"/>
      <c r="AK15" s="60"/>
    </row>
    <row r="16" spans="1:37" ht="20.100000000000001" customHeight="1" x14ac:dyDescent="0.25">
      <c r="A16" s="106" t="s">
        <v>53</v>
      </c>
      <c r="B16" s="107"/>
      <c r="C16" s="106">
        <v>0</v>
      </c>
      <c r="D16" s="107"/>
      <c r="E16" s="106"/>
      <c r="F16" s="107"/>
      <c r="G16" s="106">
        <v>0</v>
      </c>
      <c r="H16" s="107"/>
      <c r="I16" s="106"/>
      <c r="J16" s="107"/>
      <c r="K16" s="106">
        <v>0</v>
      </c>
      <c r="L16" s="107"/>
      <c r="M16" s="106"/>
      <c r="N16" s="107"/>
      <c r="O16" s="106">
        <v>0</v>
      </c>
      <c r="P16" s="107"/>
      <c r="Q16" s="106"/>
      <c r="R16" s="107"/>
    </row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</sheetData>
  <mergeCells count="37">
    <mergeCell ref="Q15:R15"/>
    <mergeCell ref="A15:B15"/>
    <mergeCell ref="C15:D15"/>
    <mergeCell ref="E15:F15"/>
    <mergeCell ref="I16:J16"/>
    <mergeCell ref="K16:L16"/>
    <mergeCell ref="G15:H15"/>
    <mergeCell ref="I15:J15"/>
    <mergeCell ref="K15:L15"/>
    <mergeCell ref="M15:N15"/>
    <mergeCell ref="O15:P15"/>
    <mergeCell ref="M16:N16"/>
    <mergeCell ref="O16:P16"/>
    <mergeCell ref="Q16:R16"/>
    <mergeCell ref="A16:B16"/>
    <mergeCell ref="C16:D16"/>
    <mergeCell ref="D4:F4"/>
    <mergeCell ref="G4:J4"/>
    <mergeCell ref="K4:L4"/>
    <mergeCell ref="M4:N4"/>
    <mergeCell ref="O4:P4"/>
    <mergeCell ref="E16:F16"/>
    <mergeCell ref="G16:H16"/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</mergeCells>
  <pageMargins left="0.7" right="0.7" top="0.75" bottom="0.75" header="0.3" footer="0.3"/>
  <pageSetup paperSize="9" scale="81" orientation="landscape" r:id="rId1"/>
  <colBreaks count="1" manualBreakCount="1">
    <brk id="18" max="1048575" man="1"/>
  </colBreaks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19</xdr:col>
                <xdr:colOff>209550</xdr:colOff>
                <xdr:row>1</xdr:row>
                <xdr:rowOff>0</xdr:rowOff>
              </from>
              <to>
                <xdr:col>22</xdr:col>
                <xdr:colOff>190500</xdr:colOff>
                <xdr:row>2</xdr:row>
                <xdr:rowOff>161925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544"/>
  <sheetViews>
    <sheetView showGridLines="0" tabSelected="1" zoomScaleNormal="100" zoomScaleSheetLayoutView="70" workbookViewId="0">
      <selection activeCell="T5" sqref="T5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4.95" customHeight="1" thickBot="1" x14ac:dyDescent="0.3">
      <c r="B1" s="108" t="s">
        <v>34</v>
      </c>
      <c r="C1" s="109"/>
      <c r="D1" s="110"/>
      <c r="M1" s="111">
        <f ca="1">TODAY()</f>
        <v>44759</v>
      </c>
      <c r="N1" s="112"/>
      <c r="O1" s="112"/>
      <c r="P1" s="112"/>
      <c r="Q1" s="113"/>
    </row>
    <row r="2" spans="1:18" ht="20.100000000000001" customHeight="1" thickBot="1" x14ac:dyDescent="0.3">
      <c r="O2" s="114" t="s">
        <v>35</v>
      </c>
      <c r="P2" s="115"/>
      <c r="Q2" s="116"/>
      <c r="R2" s="117"/>
    </row>
    <row r="3" spans="1:18" ht="20.100000000000001" customHeight="1" thickBot="1" x14ac:dyDescent="0.3">
      <c r="B3" s="58" t="s">
        <v>36</v>
      </c>
      <c r="C3" s="118"/>
      <c r="D3" s="119"/>
      <c r="E3" s="119"/>
      <c r="F3" s="119"/>
      <c r="G3" s="120"/>
      <c r="H3" s="121" t="s">
        <v>37</v>
      </c>
      <c r="I3" s="122"/>
      <c r="J3" s="122"/>
      <c r="K3" s="116"/>
      <c r="L3" s="117"/>
      <c r="M3" s="117"/>
      <c r="N3" s="117"/>
      <c r="O3" s="117"/>
      <c r="P3" s="117"/>
      <c r="Q3" s="117"/>
      <c r="R3" s="123"/>
    </row>
    <row r="4" spans="1:18" ht="20.100000000000001" customHeight="1" thickBot="1" x14ac:dyDescent="0.3">
      <c r="A4" s="127" t="s">
        <v>38</v>
      </c>
      <c r="B4" s="128"/>
      <c r="C4" s="129"/>
      <c r="D4" s="133" t="s">
        <v>39</v>
      </c>
      <c r="E4" s="134"/>
      <c r="F4" s="135"/>
      <c r="G4" s="116"/>
      <c r="H4" s="117"/>
      <c r="I4" s="117"/>
      <c r="J4" s="117"/>
      <c r="K4" s="136" t="s">
        <v>40</v>
      </c>
      <c r="L4" s="137"/>
      <c r="M4" s="116"/>
      <c r="N4" s="117"/>
      <c r="O4" s="136" t="s">
        <v>41</v>
      </c>
      <c r="P4" s="138"/>
      <c r="Q4" s="116"/>
      <c r="R4" s="117"/>
    </row>
    <row r="5" spans="1:18" ht="20.100000000000001" customHeight="1" x14ac:dyDescent="0.25">
      <c r="A5" s="124"/>
      <c r="B5" s="125"/>
      <c r="C5" s="126"/>
      <c r="D5" s="124" t="s">
        <v>42</v>
      </c>
      <c r="E5" s="125"/>
      <c r="F5" s="126"/>
      <c r="G5" s="127" t="s">
        <v>43</v>
      </c>
      <c r="H5" s="128"/>
      <c r="I5" s="128"/>
      <c r="J5" s="129"/>
      <c r="K5" s="130" t="s">
        <v>44</v>
      </c>
      <c r="L5" s="131"/>
      <c r="M5" s="131"/>
      <c r="N5" s="132"/>
      <c r="O5" s="127" t="s">
        <v>45</v>
      </c>
      <c r="P5" s="128"/>
      <c r="Q5" s="128"/>
      <c r="R5" s="129"/>
    </row>
    <row r="6" spans="1:18" ht="66" customHeight="1" x14ac:dyDescent="0.25">
      <c r="A6" s="69" t="s">
        <v>37</v>
      </c>
      <c r="B6" s="69" t="s">
        <v>46</v>
      </c>
      <c r="C6" s="69" t="s">
        <v>47</v>
      </c>
      <c r="D6" s="69" t="s">
        <v>48</v>
      </c>
      <c r="E6" s="69" t="s">
        <v>6</v>
      </c>
      <c r="F6" s="69" t="s">
        <v>49</v>
      </c>
      <c r="G6" s="70" t="s">
        <v>85</v>
      </c>
      <c r="H6" s="70" t="s">
        <v>86</v>
      </c>
      <c r="I6" s="70" t="s">
        <v>87</v>
      </c>
      <c r="J6" s="70" t="s">
        <v>88</v>
      </c>
      <c r="K6" s="70" t="s">
        <v>85</v>
      </c>
      <c r="L6" s="70" t="s">
        <v>86</v>
      </c>
      <c r="M6" s="70" t="s">
        <v>87</v>
      </c>
      <c r="N6" s="70" t="s">
        <v>88</v>
      </c>
      <c r="O6" s="70" t="s">
        <v>85</v>
      </c>
      <c r="P6" s="70" t="s">
        <v>86</v>
      </c>
      <c r="Q6" s="70" t="s">
        <v>87</v>
      </c>
      <c r="R6" s="70" t="s">
        <v>88</v>
      </c>
    </row>
    <row r="7" spans="1:18" x14ac:dyDescent="0.25">
      <c r="A7" s="69"/>
      <c r="B7" s="71" t="s">
        <v>4</v>
      </c>
      <c r="C7" s="71"/>
      <c r="D7" s="71" t="s">
        <v>8</v>
      </c>
      <c r="E7" s="71"/>
      <c r="F7" s="71">
        <v>1</v>
      </c>
      <c r="G7" s="72" t="s">
        <v>5</v>
      </c>
      <c r="H7" s="72"/>
      <c r="I7" s="72">
        <v>780</v>
      </c>
      <c r="J7" s="72"/>
      <c r="K7" s="72" t="s">
        <v>6</v>
      </c>
      <c r="L7" s="72"/>
      <c r="M7" s="72">
        <v>992.5</v>
      </c>
      <c r="N7" s="72"/>
      <c r="O7" s="72" t="s">
        <v>7</v>
      </c>
      <c r="P7" s="72"/>
      <c r="Q7" s="72">
        <v>530</v>
      </c>
      <c r="R7" s="72"/>
    </row>
    <row r="8" spans="1:18" x14ac:dyDescent="0.25">
      <c r="A8" s="69" t="s">
        <v>80</v>
      </c>
      <c r="B8" s="71" t="s">
        <v>9</v>
      </c>
      <c r="C8" s="71">
        <v>1</v>
      </c>
      <c r="D8" s="71">
        <v>992.5</v>
      </c>
      <c r="E8" s="71">
        <v>502</v>
      </c>
      <c r="F8" s="71">
        <v>19</v>
      </c>
      <c r="G8" s="72"/>
      <c r="H8" s="72"/>
      <c r="I8" s="72"/>
      <c r="J8" s="72"/>
      <c r="K8" s="72" t="s">
        <v>10</v>
      </c>
      <c r="L8" s="72"/>
      <c r="M8" s="72" t="s">
        <v>10</v>
      </c>
      <c r="N8" s="72" t="s">
        <v>10</v>
      </c>
      <c r="O8" s="72" t="s">
        <v>10</v>
      </c>
      <c r="P8" s="72" t="s">
        <v>10</v>
      </c>
      <c r="Q8" s="72" t="s">
        <v>10</v>
      </c>
      <c r="R8" s="72" t="s">
        <v>10</v>
      </c>
    </row>
    <row r="9" spans="1:18" x14ac:dyDescent="0.25">
      <c r="A9" s="69" t="s">
        <v>80</v>
      </c>
      <c r="B9" s="71" t="s">
        <v>11</v>
      </c>
      <c r="C9" s="71">
        <v>1</v>
      </c>
      <c r="D9" s="71">
        <v>992.5</v>
      </c>
      <c r="E9" s="71">
        <v>502</v>
      </c>
      <c r="F9" s="71">
        <v>19</v>
      </c>
      <c r="G9" s="72"/>
      <c r="H9" s="72"/>
      <c r="I9" s="72"/>
      <c r="J9" s="72"/>
      <c r="K9" s="72" t="s">
        <v>10</v>
      </c>
      <c r="L9" s="72"/>
      <c r="M9" s="72" t="s">
        <v>10</v>
      </c>
      <c r="N9" s="72" t="s">
        <v>10</v>
      </c>
      <c r="O9" s="72" t="s">
        <v>10</v>
      </c>
      <c r="P9" s="72" t="s">
        <v>10</v>
      </c>
      <c r="Q9" s="72" t="s">
        <v>10</v>
      </c>
      <c r="R9" s="72" t="s">
        <v>10</v>
      </c>
    </row>
    <row r="10" spans="1:18" x14ac:dyDescent="0.25">
      <c r="A10" s="69" t="s">
        <v>80</v>
      </c>
      <c r="B10" s="71" t="s">
        <v>13</v>
      </c>
      <c r="C10" s="71">
        <v>2</v>
      </c>
      <c r="D10" s="71">
        <v>742</v>
      </c>
      <c r="E10" s="71">
        <v>502</v>
      </c>
      <c r="F10" s="71">
        <v>19</v>
      </c>
      <c r="G10" s="72"/>
      <c r="H10" s="72"/>
      <c r="I10" s="72"/>
      <c r="J10" s="72"/>
      <c r="K10" s="72" t="s">
        <v>10</v>
      </c>
      <c r="L10" s="72"/>
      <c r="M10" s="72"/>
      <c r="N10" s="72"/>
      <c r="O10" s="72" t="s">
        <v>10</v>
      </c>
      <c r="P10" s="72" t="s">
        <v>10</v>
      </c>
      <c r="Q10" s="72" t="s">
        <v>10</v>
      </c>
      <c r="R10" s="72" t="s">
        <v>10</v>
      </c>
    </row>
    <row r="11" spans="1:18" x14ac:dyDescent="0.25">
      <c r="A11" s="69" t="s">
        <v>80</v>
      </c>
      <c r="B11" s="71" t="s">
        <v>14</v>
      </c>
      <c r="C11" s="71">
        <v>1</v>
      </c>
      <c r="D11" s="71">
        <v>780</v>
      </c>
      <c r="E11" s="71">
        <v>992.5</v>
      </c>
      <c r="F11" s="71">
        <v>8</v>
      </c>
      <c r="G11" s="72"/>
      <c r="H11" s="72"/>
      <c r="I11" s="72"/>
      <c r="J11" s="72"/>
      <c r="K11" s="72"/>
      <c r="L11" s="72"/>
      <c r="M11" s="72"/>
      <c r="N11" s="72"/>
      <c r="O11" s="72" t="s">
        <v>10</v>
      </c>
      <c r="P11" s="72" t="s">
        <v>10</v>
      </c>
      <c r="Q11" s="72" t="s">
        <v>10</v>
      </c>
      <c r="R11" s="72" t="s">
        <v>10</v>
      </c>
    </row>
    <row r="12" spans="1:18" x14ac:dyDescent="0.25">
      <c r="A12" s="69" t="s">
        <v>80</v>
      </c>
      <c r="B12" s="71" t="s">
        <v>15</v>
      </c>
      <c r="C12" s="71">
        <v>2</v>
      </c>
      <c r="D12" s="71">
        <v>953.5</v>
      </c>
      <c r="E12" s="71">
        <v>497</v>
      </c>
      <c r="F12" s="71">
        <v>19</v>
      </c>
      <c r="G12" s="72"/>
      <c r="H12" s="72"/>
      <c r="I12" s="72"/>
      <c r="J12" s="72"/>
      <c r="K12" s="72" t="s">
        <v>10</v>
      </c>
      <c r="L12" s="72"/>
      <c r="M12" s="72"/>
      <c r="N12" s="72"/>
      <c r="O12" s="72" t="s">
        <v>10</v>
      </c>
      <c r="P12" s="72" t="s">
        <v>10</v>
      </c>
      <c r="Q12" s="72" t="s">
        <v>10</v>
      </c>
      <c r="R12" s="72" t="s">
        <v>10</v>
      </c>
    </row>
    <row r="13" spans="1:18" x14ac:dyDescent="0.25">
      <c r="A13" s="69" t="s">
        <v>80</v>
      </c>
      <c r="B13" s="71" t="s">
        <v>16</v>
      </c>
      <c r="C13" s="71">
        <v>2</v>
      </c>
      <c r="D13" s="71">
        <v>780</v>
      </c>
      <c r="E13" s="71">
        <v>493.25</v>
      </c>
      <c r="F13" s="71">
        <v>19</v>
      </c>
      <c r="G13" s="72"/>
      <c r="H13" s="72"/>
      <c r="I13" s="72"/>
      <c r="J13" s="72"/>
      <c r="K13" s="72" t="s">
        <v>10</v>
      </c>
      <c r="L13" s="72" t="s">
        <v>10</v>
      </c>
      <c r="M13" s="72" t="s">
        <v>10</v>
      </c>
      <c r="N13" s="72" t="s">
        <v>10</v>
      </c>
      <c r="O13" s="72" t="s">
        <v>10</v>
      </c>
      <c r="P13" s="72" t="s">
        <v>10</v>
      </c>
      <c r="Q13" s="72" t="s">
        <v>10</v>
      </c>
      <c r="R13" s="72" t="s">
        <v>10</v>
      </c>
    </row>
    <row r="14" spans="1:18" x14ac:dyDescent="0.25">
      <c r="A14" s="106" t="s">
        <v>50</v>
      </c>
      <c r="B14" s="107"/>
      <c r="C14" s="106" t="s">
        <v>51</v>
      </c>
      <c r="D14" s="107"/>
      <c r="E14" s="106"/>
      <c r="F14" s="107"/>
      <c r="G14" s="106" t="s">
        <v>52</v>
      </c>
      <c r="H14" s="107"/>
      <c r="I14" s="106"/>
      <c r="J14" s="107"/>
      <c r="K14" s="106" t="s">
        <v>52</v>
      </c>
      <c r="L14" s="107"/>
      <c r="M14" s="106"/>
      <c r="N14" s="107"/>
      <c r="O14" s="106" t="s">
        <v>52</v>
      </c>
      <c r="P14" s="107"/>
      <c r="Q14" s="106"/>
      <c r="R14" s="107"/>
    </row>
    <row r="15" spans="1:18" ht="20.100000000000001" customHeight="1" x14ac:dyDescent="0.25">
      <c r="A15" s="106" t="s">
        <v>53</v>
      </c>
      <c r="B15" s="107"/>
      <c r="C15" s="106">
        <v>0</v>
      </c>
      <c r="D15" s="107"/>
      <c r="E15" s="106"/>
      <c r="F15" s="107"/>
      <c r="G15" s="106">
        <v>0</v>
      </c>
      <c r="H15" s="107"/>
      <c r="I15" s="106"/>
      <c r="J15" s="107"/>
      <c r="K15" s="106">
        <v>0</v>
      </c>
      <c r="L15" s="107"/>
      <c r="M15" s="106"/>
      <c r="N15" s="107"/>
      <c r="O15" s="106">
        <v>0</v>
      </c>
      <c r="P15" s="107"/>
      <c r="Q15" s="106"/>
      <c r="R15" s="107"/>
    </row>
    <row r="16" spans="1:18" ht="20.100000000000001" customHeight="1" thickBot="1" x14ac:dyDescent="0.3"/>
    <row r="17" spans="1:18" ht="20.100000000000001" customHeight="1" thickBot="1" x14ac:dyDescent="0.3">
      <c r="B17" s="108" t="s">
        <v>34</v>
      </c>
      <c r="C17" s="109"/>
      <c r="D17" s="110"/>
      <c r="M17" s="111">
        <f ca="1">TODAY()</f>
        <v>44759</v>
      </c>
      <c r="N17" s="112"/>
      <c r="O17" s="112"/>
      <c r="P17" s="112"/>
      <c r="Q17" s="113"/>
    </row>
    <row r="18" spans="1:18" ht="20.100000000000001" customHeight="1" thickBot="1" x14ac:dyDescent="0.3">
      <c r="O18" s="114" t="s">
        <v>35</v>
      </c>
      <c r="P18" s="115"/>
      <c r="Q18" s="116"/>
      <c r="R18" s="117"/>
    </row>
    <row r="19" spans="1:18" ht="20.100000000000001" customHeight="1" thickBot="1" x14ac:dyDescent="0.3">
      <c r="B19" s="58" t="s">
        <v>36</v>
      </c>
      <c r="C19" s="118"/>
      <c r="D19" s="119"/>
      <c r="E19" s="119"/>
      <c r="F19" s="119"/>
      <c r="G19" s="120"/>
      <c r="H19" s="121" t="s">
        <v>37</v>
      </c>
      <c r="I19" s="122"/>
      <c r="J19" s="122"/>
      <c r="K19" s="116"/>
      <c r="L19" s="117"/>
      <c r="M19" s="117"/>
      <c r="N19" s="117"/>
      <c r="O19" s="117"/>
      <c r="P19" s="117"/>
      <c r="Q19" s="117"/>
      <c r="R19" s="123"/>
    </row>
    <row r="20" spans="1:18" ht="20.100000000000001" customHeight="1" thickBot="1" x14ac:dyDescent="0.3">
      <c r="A20" s="127" t="s">
        <v>54</v>
      </c>
      <c r="B20" s="128"/>
      <c r="C20" s="129"/>
      <c r="D20" s="133" t="s">
        <v>39</v>
      </c>
      <c r="E20" s="134"/>
      <c r="F20" s="135"/>
      <c r="G20" s="116"/>
      <c r="H20" s="117"/>
      <c r="I20" s="117"/>
      <c r="J20" s="117"/>
      <c r="K20" s="136" t="s">
        <v>40</v>
      </c>
      <c r="L20" s="137"/>
      <c r="M20" s="116"/>
      <c r="N20" s="117"/>
      <c r="O20" s="136" t="s">
        <v>41</v>
      </c>
      <c r="P20" s="138"/>
      <c r="Q20" s="116"/>
      <c r="R20" s="117"/>
    </row>
    <row r="21" spans="1:18" ht="20.100000000000001" customHeight="1" x14ac:dyDescent="0.25">
      <c r="A21" s="124"/>
      <c r="B21" s="125"/>
      <c r="C21" s="126"/>
      <c r="D21" s="124" t="s">
        <v>42</v>
      </c>
      <c r="E21" s="125"/>
      <c r="F21" s="126"/>
      <c r="G21" s="127" t="s">
        <v>43</v>
      </c>
      <c r="H21" s="128"/>
      <c r="I21" s="128"/>
      <c r="J21" s="129"/>
      <c r="K21" s="130" t="s">
        <v>44</v>
      </c>
      <c r="L21" s="131"/>
      <c r="M21" s="131"/>
      <c r="N21" s="132"/>
      <c r="O21" s="127" t="s">
        <v>45</v>
      </c>
      <c r="P21" s="128"/>
      <c r="Q21" s="128"/>
      <c r="R21" s="129"/>
    </row>
    <row r="22" spans="1:18" ht="20.100000000000001" customHeight="1" x14ac:dyDescent="0.25">
      <c r="A22" s="69" t="s">
        <v>37</v>
      </c>
      <c r="B22" s="69" t="s">
        <v>46</v>
      </c>
      <c r="C22" s="69" t="s">
        <v>47</v>
      </c>
      <c r="D22" s="69" t="s">
        <v>48</v>
      </c>
      <c r="E22" s="69" t="s">
        <v>6</v>
      </c>
      <c r="F22" s="69" t="s">
        <v>49</v>
      </c>
      <c r="G22" s="70" t="s">
        <v>85</v>
      </c>
      <c r="H22" s="70" t="s">
        <v>86</v>
      </c>
      <c r="I22" s="70" t="s">
        <v>87</v>
      </c>
      <c r="J22" s="70" t="s">
        <v>88</v>
      </c>
      <c r="K22" s="70" t="s">
        <v>85</v>
      </c>
      <c r="L22" s="70" t="s">
        <v>86</v>
      </c>
      <c r="M22" s="70" t="s">
        <v>87</v>
      </c>
      <c r="N22" s="70" t="s">
        <v>88</v>
      </c>
      <c r="O22" s="70" t="s">
        <v>85</v>
      </c>
      <c r="P22" s="70" t="s">
        <v>86</v>
      </c>
      <c r="Q22" s="70" t="s">
        <v>87</v>
      </c>
      <c r="R22" s="70" t="s">
        <v>88</v>
      </c>
    </row>
    <row r="23" spans="1:18" ht="20.100000000000001" customHeight="1" x14ac:dyDescent="0.25">
      <c r="A23" s="69"/>
      <c r="B23" s="71" t="s">
        <v>4</v>
      </c>
      <c r="C23" s="71"/>
      <c r="D23" s="71" t="s">
        <v>8</v>
      </c>
      <c r="E23" s="71"/>
      <c r="F23" s="71">
        <v>1</v>
      </c>
      <c r="G23" s="72" t="s">
        <v>5</v>
      </c>
      <c r="H23" s="72"/>
      <c r="I23" s="72">
        <v>780</v>
      </c>
      <c r="J23" s="72"/>
      <c r="K23" s="72" t="s">
        <v>6</v>
      </c>
      <c r="L23" s="72"/>
      <c r="M23" s="72">
        <v>269</v>
      </c>
      <c r="N23" s="72"/>
      <c r="O23" s="72" t="s">
        <v>7</v>
      </c>
      <c r="P23" s="72"/>
      <c r="Q23" s="72">
        <v>568</v>
      </c>
      <c r="R23" s="72"/>
    </row>
    <row r="24" spans="1:18" ht="20.100000000000001" customHeight="1" x14ac:dyDescent="0.25">
      <c r="A24" s="69" t="s">
        <v>91</v>
      </c>
      <c r="B24" s="71" t="s">
        <v>9</v>
      </c>
      <c r="C24" s="71">
        <v>1</v>
      </c>
      <c r="D24" s="71">
        <v>269</v>
      </c>
      <c r="E24" s="71">
        <v>529</v>
      </c>
      <c r="F24" s="71">
        <v>19</v>
      </c>
      <c r="G24" s="72"/>
      <c r="H24" s="72"/>
      <c r="I24" s="72"/>
      <c r="J24" s="72"/>
      <c r="K24" s="72" t="s">
        <v>10</v>
      </c>
      <c r="L24" s="72"/>
      <c r="M24" s="72" t="s">
        <v>10</v>
      </c>
      <c r="N24" s="72" t="s">
        <v>10</v>
      </c>
      <c r="O24" s="72" t="s">
        <v>10</v>
      </c>
      <c r="P24" s="72" t="s">
        <v>10</v>
      </c>
      <c r="Q24" s="72" t="s">
        <v>10</v>
      </c>
      <c r="R24" s="72" t="s">
        <v>10</v>
      </c>
    </row>
    <row r="25" spans="1:18" ht="20.100000000000001" customHeight="1" x14ac:dyDescent="0.25">
      <c r="A25" s="69" t="s">
        <v>91</v>
      </c>
      <c r="B25" s="71" t="s">
        <v>11</v>
      </c>
      <c r="C25" s="71">
        <v>1</v>
      </c>
      <c r="D25" s="71">
        <v>269</v>
      </c>
      <c r="E25" s="71">
        <v>529</v>
      </c>
      <c r="F25" s="71">
        <v>19</v>
      </c>
      <c r="G25" s="72"/>
      <c r="H25" s="72"/>
      <c r="I25" s="72"/>
      <c r="J25" s="72"/>
      <c r="K25" s="72" t="s">
        <v>10</v>
      </c>
      <c r="L25" s="72"/>
      <c r="M25" s="72" t="s">
        <v>10</v>
      </c>
      <c r="N25" s="72" t="s">
        <v>10</v>
      </c>
      <c r="O25" s="72" t="s">
        <v>10</v>
      </c>
      <c r="P25" s="72" t="s">
        <v>10</v>
      </c>
      <c r="Q25" s="72" t="s">
        <v>10</v>
      </c>
      <c r="R25" s="72" t="s">
        <v>10</v>
      </c>
    </row>
    <row r="26" spans="1:18" ht="20.100000000000001" customHeight="1" x14ac:dyDescent="0.25">
      <c r="A26" s="69" t="s">
        <v>91</v>
      </c>
      <c r="B26" s="71" t="s">
        <v>13</v>
      </c>
      <c r="C26" s="71">
        <v>2</v>
      </c>
      <c r="D26" s="71">
        <v>742</v>
      </c>
      <c r="E26" s="71">
        <v>529</v>
      </c>
      <c r="F26" s="71">
        <v>19</v>
      </c>
      <c r="G26" s="72"/>
      <c r="H26" s="72"/>
      <c r="I26" s="72"/>
      <c r="J26" s="72"/>
      <c r="K26" s="72" t="s">
        <v>10</v>
      </c>
      <c r="L26" s="72"/>
      <c r="M26" s="72"/>
      <c r="N26" s="72"/>
      <c r="O26" s="72" t="s">
        <v>10</v>
      </c>
      <c r="P26" s="72" t="s">
        <v>10</v>
      </c>
      <c r="Q26" s="72" t="s">
        <v>10</v>
      </c>
      <c r="R26" s="72" t="s">
        <v>10</v>
      </c>
    </row>
    <row r="27" spans="1:18" ht="20.100000000000001" customHeight="1" x14ac:dyDescent="0.25">
      <c r="A27" s="69" t="s">
        <v>91</v>
      </c>
      <c r="B27" s="71" t="s">
        <v>14</v>
      </c>
      <c r="C27" s="71">
        <v>1</v>
      </c>
      <c r="D27" s="71">
        <v>780</v>
      </c>
      <c r="E27" s="71">
        <v>269</v>
      </c>
      <c r="F27" s="71">
        <v>19</v>
      </c>
      <c r="G27" s="72"/>
      <c r="H27" s="72"/>
      <c r="I27" s="72"/>
      <c r="J27" s="72"/>
      <c r="K27" s="72" t="s">
        <v>10</v>
      </c>
      <c r="L27" s="72" t="s">
        <v>10</v>
      </c>
      <c r="M27" s="72" t="s">
        <v>10</v>
      </c>
      <c r="N27" s="72" t="s">
        <v>10</v>
      </c>
      <c r="O27" s="72" t="s">
        <v>10</v>
      </c>
      <c r="P27" s="72" t="s">
        <v>10</v>
      </c>
      <c r="Q27" s="72" t="s">
        <v>10</v>
      </c>
      <c r="R27" s="72" t="s">
        <v>10</v>
      </c>
    </row>
    <row r="28" spans="1:18" ht="20.100000000000001" customHeight="1" x14ac:dyDescent="0.25">
      <c r="A28" s="69" t="s">
        <v>91</v>
      </c>
      <c r="B28" s="71" t="s">
        <v>15</v>
      </c>
      <c r="C28" s="71">
        <v>2</v>
      </c>
      <c r="D28" s="71">
        <v>230</v>
      </c>
      <c r="E28" s="71">
        <v>524</v>
      </c>
      <c r="F28" s="71">
        <v>19</v>
      </c>
      <c r="G28" s="72"/>
      <c r="H28" s="72"/>
      <c r="I28" s="72"/>
      <c r="J28" s="72"/>
      <c r="K28" s="72" t="s">
        <v>10</v>
      </c>
      <c r="L28" s="72"/>
      <c r="M28" s="72"/>
      <c r="N28" s="72"/>
      <c r="O28" s="72" t="s">
        <v>10</v>
      </c>
      <c r="P28" s="72" t="s">
        <v>10</v>
      </c>
      <c r="Q28" s="72" t="s">
        <v>10</v>
      </c>
      <c r="R28" s="72" t="s">
        <v>10</v>
      </c>
    </row>
    <row r="29" spans="1:18" ht="20.100000000000001" customHeight="1" x14ac:dyDescent="0.25">
      <c r="A29" s="69" t="s">
        <v>91</v>
      </c>
      <c r="B29" s="71" t="s">
        <v>19</v>
      </c>
      <c r="C29" s="71">
        <v>1</v>
      </c>
      <c r="D29" s="71">
        <v>742</v>
      </c>
      <c r="E29" s="71">
        <v>529</v>
      </c>
      <c r="F29" s="71">
        <v>19</v>
      </c>
      <c r="G29" s="72"/>
      <c r="H29" s="72"/>
      <c r="I29" s="72"/>
      <c r="J29" s="72"/>
      <c r="K29" s="72" t="s">
        <v>10</v>
      </c>
      <c r="L29" s="72"/>
      <c r="M29" s="72"/>
      <c r="N29" s="72"/>
      <c r="O29" s="72" t="s">
        <v>10</v>
      </c>
      <c r="P29" s="72" t="s">
        <v>10</v>
      </c>
      <c r="Q29" s="72" t="s">
        <v>10</v>
      </c>
      <c r="R29" s="72" t="s">
        <v>10</v>
      </c>
    </row>
    <row r="30" spans="1:18" ht="20.100000000000001" customHeight="1" x14ac:dyDescent="0.25">
      <c r="A30" s="69" t="s">
        <v>91</v>
      </c>
      <c r="B30" s="71" t="s">
        <v>16</v>
      </c>
      <c r="C30" s="71">
        <v>2</v>
      </c>
      <c r="D30" s="71">
        <v>780</v>
      </c>
      <c r="E30" s="71">
        <v>131.5</v>
      </c>
      <c r="F30" s="71">
        <v>19</v>
      </c>
      <c r="G30" s="72"/>
      <c r="H30" s="72"/>
      <c r="I30" s="72"/>
      <c r="J30" s="72"/>
      <c r="K30" s="72" t="s">
        <v>10</v>
      </c>
      <c r="L30" s="72" t="s">
        <v>10</v>
      </c>
      <c r="M30" s="72" t="s">
        <v>10</v>
      </c>
      <c r="N30" s="72" t="s">
        <v>10</v>
      </c>
      <c r="O30" s="72" t="s">
        <v>10</v>
      </c>
      <c r="P30" s="72" t="s">
        <v>10</v>
      </c>
      <c r="Q30" s="72" t="s">
        <v>10</v>
      </c>
      <c r="R30" s="72" t="s">
        <v>10</v>
      </c>
    </row>
    <row r="31" spans="1:18" ht="20.100000000000001" customHeight="1" x14ac:dyDescent="0.25">
      <c r="A31" s="106" t="s">
        <v>50</v>
      </c>
      <c r="B31" s="107"/>
      <c r="C31" s="106" t="s">
        <v>51</v>
      </c>
      <c r="D31" s="107"/>
      <c r="E31" s="106"/>
      <c r="F31" s="107"/>
      <c r="G31" s="106" t="s">
        <v>52</v>
      </c>
      <c r="H31" s="107"/>
      <c r="I31" s="106"/>
      <c r="J31" s="107"/>
      <c r="K31" s="106" t="s">
        <v>52</v>
      </c>
      <c r="L31" s="107"/>
      <c r="M31" s="106"/>
      <c r="N31" s="107"/>
      <c r="O31" s="106" t="s">
        <v>52</v>
      </c>
      <c r="P31" s="107"/>
      <c r="Q31" s="106"/>
      <c r="R31" s="107"/>
    </row>
    <row r="32" spans="1:18" ht="20.100000000000001" customHeight="1" x14ac:dyDescent="0.25">
      <c r="A32" s="106" t="s">
        <v>53</v>
      </c>
      <c r="B32" s="107"/>
      <c r="C32" s="106">
        <v>0</v>
      </c>
      <c r="D32" s="107"/>
      <c r="E32" s="106"/>
      <c r="F32" s="107"/>
      <c r="G32" s="106">
        <v>0</v>
      </c>
      <c r="H32" s="107"/>
      <c r="I32" s="106"/>
      <c r="J32" s="107"/>
      <c r="K32" s="106">
        <v>0</v>
      </c>
      <c r="L32" s="107"/>
      <c r="M32" s="106"/>
      <c r="N32" s="107"/>
      <c r="O32" s="106">
        <v>0</v>
      </c>
      <c r="P32" s="107"/>
      <c r="Q32" s="106"/>
      <c r="R32" s="107"/>
    </row>
    <row r="33" spans="1:18" ht="20.100000000000001" customHeight="1" thickBot="1" x14ac:dyDescent="0.3"/>
    <row r="34" spans="1:18" ht="20.100000000000001" customHeight="1" thickBot="1" x14ac:dyDescent="0.3">
      <c r="B34" s="108" t="s">
        <v>34</v>
      </c>
      <c r="C34" s="109"/>
      <c r="D34" s="110"/>
      <c r="M34" s="111">
        <f ca="1">TODAY()</f>
        <v>44759</v>
      </c>
      <c r="N34" s="112"/>
      <c r="O34" s="112"/>
      <c r="P34" s="112"/>
      <c r="Q34" s="113"/>
    </row>
    <row r="35" spans="1:18" ht="20.100000000000001" customHeight="1" thickBot="1" x14ac:dyDescent="0.3">
      <c r="O35" s="114" t="s">
        <v>35</v>
      </c>
      <c r="P35" s="115"/>
      <c r="Q35" s="116"/>
      <c r="R35" s="117"/>
    </row>
    <row r="36" spans="1:18" ht="20.100000000000001" customHeight="1" thickBot="1" x14ac:dyDescent="0.3">
      <c r="B36" s="58" t="s">
        <v>36</v>
      </c>
      <c r="C36" s="118"/>
      <c r="D36" s="119"/>
      <c r="E36" s="119"/>
      <c r="F36" s="119"/>
      <c r="G36" s="120"/>
      <c r="H36" s="121" t="s">
        <v>37</v>
      </c>
      <c r="I36" s="122"/>
      <c r="J36" s="122"/>
      <c r="K36" s="116"/>
      <c r="L36" s="117"/>
      <c r="M36" s="117"/>
      <c r="N36" s="117"/>
      <c r="O36" s="117"/>
      <c r="P36" s="117"/>
      <c r="Q36" s="117"/>
      <c r="R36" s="123"/>
    </row>
    <row r="37" spans="1:18" ht="20.100000000000001" customHeight="1" thickBot="1" x14ac:dyDescent="0.3">
      <c r="A37" s="127" t="s">
        <v>55</v>
      </c>
      <c r="B37" s="128"/>
      <c r="C37" s="129"/>
      <c r="D37" s="133" t="s">
        <v>39</v>
      </c>
      <c r="E37" s="134"/>
      <c r="F37" s="135"/>
      <c r="G37" s="116"/>
      <c r="H37" s="117"/>
      <c r="I37" s="117"/>
      <c r="J37" s="117"/>
      <c r="K37" s="136" t="s">
        <v>40</v>
      </c>
      <c r="L37" s="137"/>
      <c r="M37" s="116"/>
      <c r="N37" s="117"/>
      <c r="O37" s="136" t="s">
        <v>41</v>
      </c>
      <c r="P37" s="138"/>
      <c r="Q37" s="116"/>
      <c r="R37" s="117"/>
    </row>
    <row r="38" spans="1:18" ht="20.100000000000001" customHeight="1" x14ac:dyDescent="0.25">
      <c r="A38" s="124"/>
      <c r="B38" s="125"/>
      <c r="C38" s="126"/>
      <c r="D38" s="124" t="s">
        <v>42</v>
      </c>
      <c r="E38" s="125"/>
      <c r="F38" s="126"/>
      <c r="G38" s="127" t="s">
        <v>43</v>
      </c>
      <c r="H38" s="128"/>
      <c r="I38" s="128"/>
      <c r="J38" s="129"/>
      <c r="K38" s="130" t="s">
        <v>44</v>
      </c>
      <c r="L38" s="131"/>
      <c r="M38" s="131"/>
      <c r="N38" s="132"/>
      <c r="O38" s="127" t="s">
        <v>45</v>
      </c>
      <c r="P38" s="128"/>
      <c r="Q38" s="128"/>
      <c r="R38" s="129"/>
    </row>
    <row r="39" spans="1:18" ht="20.100000000000001" customHeight="1" x14ac:dyDescent="0.25">
      <c r="A39" s="69" t="s">
        <v>37</v>
      </c>
      <c r="B39" s="69" t="s">
        <v>46</v>
      </c>
      <c r="C39" s="69" t="s">
        <v>47</v>
      </c>
      <c r="D39" s="69" t="s">
        <v>48</v>
      </c>
      <c r="E39" s="69" t="s">
        <v>6</v>
      </c>
      <c r="F39" s="69" t="s">
        <v>49</v>
      </c>
      <c r="G39" s="70" t="s">
        <v>85</v>
      </c>
      <c r="H39" s="70" t="s">
        <v>86</v>
      </c>
      <c r="I39" s="70" t="s">
        <v>87</v>
      </c>
      <c r="J39" s="70" t="s">
        <v>88</v>
      </c>
      <c r="K39" s="70" t="s">
        <v>85</v>
      </c>
      <c r="L39" s="70" t="s">
        <v>86</v>
      </c>
      <c r="M39" s="70" t="s">
        <v>87</v>
      </c>
      <c r="N39" s="70" t="s">
        <v>88</v>
      </c>
      <c r="O39" s="70" t="s">
        <v>85</v>
      </c>
      <c r="P39" s="70" t="s">
        <v>86</v>
      </c>
      <c r="Q39" s="70" t="s">
        <v>87</v>
      </c>
      <c r="R39" s="70" t="s">
        <v>88</v>
      </c>
    </row>
    <row r="40" spans="1:18" ht="20.100000000000001" customHeight="1" x14ac:dyDescent="0.25">
      <c r="A40" s="69"/>
      <c r="B40" s="71" t="s">
        <v>4</v>
      </c>
      <c r="C40" s="71"/>
      <c r="D40" s="71" t="s">
        <v>8</v>
      </c>
      <c r="E40" s="71"/>
      <c r="F40" s="71">
        <v>1</v>
      </c>
      <c r="G40" s="72" t="s">
        <v>5</v>
      </c>
      <c r="H40" s="72"/>
      <c r="I40" s="72">
        <v>780</v>
      </c>
      <c r="J40" s="72"/>
      <c r="K40" s="72" t="s">
        <v>6</v>
      </c>
      <c r="L40" s="72"/>
      <c r="M40" s="72">
        <v>992.5</v>
      </c>
      <c r="N40" s="72"/>
      <c r="O40" s="72" t="s">
        <v>7</v>
      </c>
      <c r="P40" s="72"/>
      <c r="Q40" s="72">
        <v>549</v>
      </c>
      <c r="R40" s="72"/>
    </row>
    <row r="41" spans="1:18" ht="20.100000000000001" customHeight="1" x14ac:dyDescent="0.25">
      <c r="A41" s="69" t="s">
        <v>91</v>
      </c>
      <c r="B41" s="71" t="s">
        <v>21</v>
      </c>
      <c r="C41" s="71">
        <v>2</v>
      </c>
      <c r="D41" s="71">
        <v>954.5</v>
      </c>
      <c r="E41" s="71">
        <v>120</v>
      </c>
      <c r="F41" s="71">
        <v>19</v>
      </c>
      <c r="G41" s="72"/>
      <c r="H41" s="72"/>
      <c r="I41" s="72"/>
      <c r="J41" s="72"/>
      <c r="K41" s="72" t="s">
        <v>10</v>
      </c>
      <c r="L41" s="72" t="s">
        <v>10</v>
      </c>
      <c r="M41" s="72"/>
      <c r="N41" s="72"/>
      <c r="O41" s="72" t="s">
        <v>10</v>
      </c>
      <c r="P41" s="72" t="s">
        <v>10</v>
      </c>
      <c r="Q41" s="72" t="s">
        <v>10</v>
      </c>
      <c r="R41" s="72" t="s">
        <v>10</v>
      </c>
    </row>
    <row r="42" spans="1:18" ht="20.100000000000001" customHeight="1" x14ac:dyDescent="0.25">
      <c r="A42" s="69" t="s">
        <v>91</v>
      </c>
      <c r="B42" s="71" t="s">
        <v>11</v>
      </c>
      <c r="C42" s="71">
        <v>1</v>
      </c>
      <c r="D42" s="71">
        <v>992.5</v>
      </c>
      <c r="E42" s="71">
        <v>521</v>
      </c>
      <c r="F42" s="71">
        <v>19</v>
      </c>
      <c r="G42" s="72"/>
      <c r="H42" s="72"/>
      <c r="I42" s="72"/>
      <c r="J42" s="72"/>
      <c r="K42" s="72" t="s">
        <v>10</v>
      </c>
      <c r="L42" s="72"/>
      <c r="M42" s="72" t="s">
        <v>10</v>
      </c>
      <c r="N42" s="72" t="s">
        <v>10</v>
      </c>
      <c r="O42" s="72" t="s">
        <v>10</v>
      </c>
      <c r="P42" s="72" t="s">
        <v>10</v>
      </c>
      <c r="Q42" s="72" t="s">
        <v>10</v>
      </c>
      <c r="R42" s="72" t="s">
        <v>10</v>
      </c>
    </row>
    <row r="43" spans="1:18" ht="20.100000000000001" customHeight="1" x14ac:dyDescent="0.25">
      <c r="A43" s="69" t="s">
        <v>91</v>
      </c>
      <c r="B43" s="71" t="s">
        <v>13</v>
      </c>
      <c r="C43" s="71">
        <v>2</v>
      </c>
      <c r="D43" s="71">
        <v>761</v>
      </c>
      <c r="E43" s="71">
        <v>521</v>
      </c>
      <c r="F43" s="71">
        <v>19</v>
      </c>
      <c r="G43" s="72"/>
      <c r="H43" s="72"/>
      <c r="I43" s="72"/>
      <c r="J43" s="72"/>
      <c r="K43" s="72" t="s">
        <v>10</v>
      </c>
      <c r="L43" s="72"/>
      <c r="M43" s="72"/>
      <c r="N43" s="72"/>
      <c r="O43" s="72" t="s">
        <v>10</v>
      </c>
      <c r="P43" s="72" t="s">
        <v>10</v>
      </c>
      <c r="Q43" s="72" t="s">
        <v>10</v>
      </c>
      <c r="R43" s="72" t="s">
        <v>10</v>
      </c>
    </row>
    <row r="44" spans="1:18" ht="20.100000000000001" customHeight="1" x14ac:dyDescent="0.25">
      <c r="A44" s="69" t="s">
        <v>91</v>
      </c>
      <c r="B44" s="71" t="s">
        <v>14</v>
      </c>
      <c r="C44" s="71">
        <v>1</v>
      </c>
      <c r="D44" s="71">
        <v>780</v>
      </c>
      <c r="E44" s="71">
        <v>992.5</v>
      </c>
      <c r="F44" s="71">
        <v>8</v>
      </c>
      <c r="G44" s="72"/>
      <c r="H44" s="72"/>
      <c r="I44" s="72"/>
      <c r="J44" s="72"/>
      <c r="K44" s="72"/>
      <c r="L44" s="72"/>
      <c r="M44" s="72"/>
      <c r="N44" s="72"/>
      <c r="O44" s="72" t="s">
        <v>10</v>
      </c>
      <c r="P44" s="72" t="s">
        <v>10</v>
      </c>
      <c r="Q44" s="72" t="s">
        <v>10</v>
      </c>
      <c r="R44" s="72" t="s">
        <v>10</v>
      </c>
    </row>
    <row r="45" spans="1:18" ht="20.100000000000001" customHeight="1" x14ac:dyDescent="0.25">
      <c r="A45" s="69" t="s">
        <v>91</v>
      </c>
      <c r="B45" s="71" t="s">
        <v>15</v>
      </c>
      <c r="C45" s="71">
        <v>2</v>
      </c>
      <c r="D45" s="71">
        <v>953.5</v>
      </c>
      <c r="E45" s="71">
        <v>516</v>
      </c>
      <c r="F45" s="71">
        <v>19</v>
      </c>
      <c r="G45" s="72"/>
      <c r="H45" s="72"/>
      <c r="I45" s="72"/>
      <c r="J45" s="72"/>
      <c r="K45" s="72" t="s">
        <v>10</v>
      </c>
      <c r="L45" s="72"/>
      <c r="M45" s="72"/>
      <c r="N45" s="72"/>
      <c r="O45" s="72" t="s">
        <v>10</v>
      </c>
      <c r="P45" s="72" t="s">
        <v>10</v>
      </c>
      <c r="Q45" s="72" t="s">
        <v>10</v>
      </c>
      <c r="R45" s="72" t="s">
        <v>10</v>
      </c>
    </row>
    <row r="46" spans="1:18" ht="20.100000000000001" customHeight="1" x14ac:dyDescent="0.25">
      <c r="A46" s="69" t="s">
        <v>91</v>
      </c>
      <c r="B46" s="71" t="s">
        <v>16</v>
      </c>
      <c r="C46" s="71">
        <v>2</v>
      </c>
      <c r="D46" s="71">
        <v>777</v>
      </c>
      <c r="E46" s="71">
        <v>493.25</v>
      </c>
      <c r="F46" s="71">
        <v>19</v>
      </c>
      <c r="G46" s="72"/>
      <c r="H46" s="72"/>
      <c r="I46" s="72"/>
      <c r="J46" s="72"/>
      <c r="K46" s="72" t="s">
        <v>10</v>
      </c>
      <c r="L46" s="72" t="s">
        <v>10</v>
      </c>
      <c r="M46" s="72" t="s">
        <v>10</v>
      </c>
      <c r="N46" s="72" t="s">
        <v>10</v>
      </c>
      <c r="O46" s="72" t="s">
        <v>10</v>
      </c>
      <c r="P46" s="72" t="s">
        <v>10</v>
      </c>
      <c r="Q46" s="72" t="s">
        <v>10</v>
      </c>
      <c r="R46" s="72" t="s">
        <v>10</v>
      </c>
    </row>
    <row r="47" spans="1:18" ht="20.100000000000001" customHeight="1" x14ac:dyDescent="0.25">
      <c r="A47" s="106" t="s">
        <v>50</v>
      </c>
      <c r="B47" s="107"/>
      <c r="C47" s="106" t="s">
        <v>51</v>
      </c>
      <c r="D47" s="107"/>
      <c r="E47" s="106"/>
      <c r="F47" s="107"/>
      <c r="G47" s="106" t="s">
        <v>52</v>
      </c>
      <c r="H47" s="107"/>
      <c r="I47" s="106"/>
      <c r="J47" s="107"/>
      <c r="K47" s="106" t="s">
        <v>52</v>
      </c>
      <c r="L47" s="107"/>
      <c r="M47" s="106"/>
      <c r="N47" s="107"/>
      <c r="O47" s="106" t="s">
        <v>52</v>
      </c>
      <c r="P47" s="107"/>
      <c r="Q47" s="106"/>
      <c r="R47" s="107"/>
    </row>
    <row r="48" spans="1:18" ht="20.100000000000001" customHeight="1" x14ac:dyDescent="0.25">
      <c r="A48" s="106" t="s">
        <v>53</v>
      </c>
      <c r="B48" s="107"/>
      <c r="C48" s="106">
        <v>0</v>
      </c>
      <c r="D48" s="107"/>
      <c r="E48" s="106"/>
      <c r="F48" s="107"/>
      <c r="G48" s="106">
        <v>0</v>
      </c>
      <c r="H48" s="107"/>
      <c r="I48" s="106"/>
      <c r="J48" s="107"/>
      <c r="K48" s="106">
        <v>0</v>
      </c>
      <c r="L48" s="107"/>
      <c r="M48" s="106"/>
      <c r="N48" s="107"/>
      <c r="O48" s="106">
        <v>0</v>
      </c>
      <c r="P48" s="107"/>
      <c r="Q48" s="106"/>
      <c r="R48" s="107"/>
    </row>
    <row r="49" spans="1:18" ht="20.100000000000001" customHeight="1" thickBot="1" x14ac:dyDescent="0.3"/>
    <row r="50" spans="1:18" ht="20.100000000000001" customHeight="1" thickBot="1" x14ac:dyDescent="0.3">
      <c r="B50" s="108" t="s">
        <v>34</v>
      </c>
      <c r="C50" s="109"/>
      <c r="D50" s="110"/>
      <c r="M50" s="111">
        <f ca="1">TODAY()</f>
        <v>44759</v>
      </c>
      <c r="N50" s="112"/>
      <c r="O50" s="112"/>
      <c r="P50" s="112"/>
      <c r="Q50" s="113"/>
    </row>
    <row r="51" spans="1:18" ht="20.100000000000001" customHeight="1" thickBot="1" x14ac:dyDescent="0.3">
      <c r="O51" s="114" t="s">
        <v>35</v>
      </c>
      <c r="P51" s="115"/>
      <c r="Q51" s="116"/>
      <c r="R51" s="117"/>
    </row>
    <row r="52" spans="1:18" ht="20.100000000000001" customHeight="1" thickBot="1" x14ac:dyDescent="0.3">
      <c r="B52" s="58" t="s">
        <v>36</v>
      </c>
      <c r="C52" s="118"/>
      <c r="D52" s="119"/>
      <c r="E52" s="119"/>
      <c r="F52" s="119"/>
      <c r="G52" s="120"/>
      <c r="H52" s="121" t="s">
        <v>37</v>
      </c>
      <c r="I52" s="122"/>
      <c r="J52" s="122"/>
      <c r="K52" s="116"/>
      <c r="L52" s="117"/>
      <c r="M52" s="117"/>
      <c r="N52" s="117"/>
      <c r="O52" s="117"/>
      <c r="P52" s="117"/>
      <c r="Q52" s="117"/>
      <c r="R52" s="123"/>
    </row>
    <row r="53" spans="1:18" ht="20.100000000000001" customHeight="1" thickBot="1" x14ac:dyDescent="0.3">
      <c r="A53" s="127" t="s">
        <v>89</v>
      </c>
      <c r="B53" s="128"/>
      <c r="C53" s="129"/>
      <c r="D53" s="133" t="s">
        <v>39</v>
      </c>
      <c r="E53" s="134"/>
      <c r="F53" s="135"/>
      <c r="G53" s="116"/>
      <c r="H53" s="117"/>
      <c r="I53" s="117"/>
      <c r="J53" s="117"/>
      <c r="K53" s="136" t="s">
        <v>40</v>
      </c>
      <c r="L53" s="137"/>
      <c r="M53" s="116"/>
      <c r="N53" s="117"/>
      <c r="O53" s="136" t="s">
        <v>41</v>
      </c>
      <c r="P53" s="138"/>
      <c r="Q53" s="116"/>
      <c r="R53" s="117"/>
    </row>
    <row r="54" spans="1:18" ht="20.100000000000001" customHeight="1" x14ac:dyDescent="0.25">
      <c r="A54" s="124"/>
      <c r="B54" s="125"/>
      <c r="C54" s="126"/>
      <c r="D54" s="124" t="s">
        <v>42</v>
      </c>
      <c r="E54" s="125"/>
      <c r="F54" s="126"/>
      <c r="G54" s="127" t="s">
        <v>43</v>
      </c>
      <c r="H54" s="128"/>
      <c r="I54" s="128"/>
      <c r="J54" s="129"/>
      <c r="K54" s="130" t="s">
        <v>44</v>
      </c>
      <c r="L54" s="131"/>
      <c r="M54" s="131"/>
      <c r="N54" s="132"/>
      <c r="O54" s="127" t="s">
        <v>45</v>
      </c>
      <c r="P54" s="128"/>
      <c r="Q54" s="128"/>
      <c r="R54" s="129"/>
    </row>
    <row r="55" spans="1:18" ht="20.100000000000001" customHeight="1" x14ac:dyDescent="0.25">
      <c r="A55" s="69" t="s">
        <v>37</v>
      </c>
      <c r="B55" s="69" t="s">
        <v>46</v>
      </c>
      <c r="C55" s="69" t="s">
        <v>47</v>
      </c>
      <c r="D55" s="69" t="s">
        <v>48</v>
      </c>
      <c r="E55" s="69" t="s">
        <v>6</v>
      </c>
      <c r="F55" s="69" t="s">
        <v>49</v>
      </c>
      <c r="G55" s="70" t="s">
        <v>85</v>
      </c>
      <c r="H55" s="70" t="s">
        <v>86</v>
      </c>
      <c r="I55" s="70" t="s">
        <v>87</v>
      </c>
      <c r="J55" s="70" t="s">
        <v>88</v>
      </c>
      <c r="K55" s="70" t="s">
        <v>85</v>
      </c>
      <c r="L55" s="70" t="s">
        <v>86</v>
      </c>
      <c r="M55" s="70" t="s">
        <v>87</v>
      </c>
      <c r="N55" s="70" t="s">
        <v>88</v>
      </c>
      <c r="O55" s="70" t="s">
        <v>85</v>
      </c>
      <c r="P55" s="70" t="s">
        <v>86</v>
      </c>
      <c r="Q55" s="70" t="s">
        <v>87</v>
      </c>
      <c r="R55" s="70" t="s">
        <v>88</v>
      </c>
    </row>
    <row r="56" spans="1:18" ht="20.100000000000001" customHeight="1" x14ac:dyDescent="0.25">
      <c r="A56" s="69"/>
      <c r="B56" s="71" t="s">
        <v>4</v>
      </c>
      <c r="C56" s="71"/>
      <c r="D56" s="71" t="s">
        <v>8</v>
      </c>
      <c r="E56" s="71"/>
      <c r="F56" s="71">
        <v>1</v>
      </c>
      <c r="G56" s="72" t="s">
        <v>5</v>
      </c>
      <c r="H56" s="72"/>
      <c r="I56" s="72">
        <v>780</v>
      </c>
      <c r="J56" s="72"/>
      <c r="K56" s="72" t="s">
        <v>6</v>
      </c>
      <c r="L56" s="72"/>
      <c r="M56" s="72">
        <v>2142</v>
      </c>
      <c r="N56" s="72"/>
      <c r="O56" s="72" t="s">
        <v>7</v>
      </c>
      <c r="P56" s="72"/>
      <c r="Q56" s="72">
        <v>549</v>
      </c>
      <c r="R56" s="72"/>
    </row>
    <row r="57" spans="1:18" ht="20.100000000000001" customHeight="1" x14ac:dyDescent="0.25">
      <c r="A57" s="69" t="s">
        <v>91</v>
      </c>
      <c r="B57" s="71" t="s">
        <v>9</v>
      </c>
      <c r="C57" s="71">
        <v>1</v>
      </c>
      <c r="D57" s="71">
        <v>2142</v>
      </c>
      <c r="E57" s="71">
        <v>529</v>
      </c>
      <c r="F57" s="71">
        <v>19</v>
      </c>
      <c r="G57" s="72"/>
      <c r="H57" s="72"/>
      <c r="I57" s="72"/>
      <c r="J57" s="72"/>
      <c r="K57" s="72" t="s">
        <v>10</v>
      </c>
      <c r="L57" s="72" t="s">
        <v>10</v>
      </c>
      <c r="M57" s="72" t="s">
        <v>10</v>
      </c>
      <c r="N57" s="72" t="s">
        <v>10</v>
      </c>
      <c r="O57" s="72" t="s">
        <v>10</v>
      </c>
      <c r="P57" s="72" t="s">
        <v>10</v>
      </c>
      <c r="Q57" s="72" t="s">
        <v>10</v>
      </c>
      <c r="R57" s="72" t="s">
        <v>10</v>
      </c>
    </row>
    <row r="58" spans="1:18" ht="20.100000000000001" customHeight="1" x14ac:dyDescent="0.25">
      <c r="A58" s="69" t="s">
        <v>91</v>
      </c>
      <c r="B58" s="71" t="s">
        <v>11</v>
      </c>
      <c r="C58" s="71">
        <v>1</v>
      </c>
      <c r="D58" s="71">
        <v>2104</v>
      </c>
      <c r="E58" s="71">
        <v>510</v>
      </c>
      <c r="F58" s="71">
        <v>19</v>
      </c>
      <c r="G58" s="72"/>
      <c r="H58" s="72"/>
      <c r="I58" s="72"/>
      <c r="J58" s="72"/>
      <c r="K58" s="72" t="s">
        <v>10</v>
      </c>
      <c r="L58" s="72" t="s">
        <v>10</v>
      </c>
      <c r="M58" s="72" t="s">
        <v>10</v>
      </c>
      <c r="N58" s="72" t="s">
        <v>10</v>
      </c>
      <c r="O58" s="72" t="s">
        <v>10</v>
      </c>
      <c r="P58" s="72" t="s">
        <v>10</v>
      </c>
      <c r="Q58" s="72" t="s">
        <v>10</v>
      </c>
      <c r="R58" s="72" t="s">
        <v>10</v>
      </c>
    </row>
    <row r="59" spans="1:18" ht="20.100000000000001" customHeight="1" x14ac:dyDescent="0.25">
      <c r="A59" s="69" t="s">
        <v>91</v>
      </c>
      <c r="B59" s="71" t="s">
        <v>13</v>
      </c>
      <c r="C59" s="71">
        <v>2</v>
      </c>
      <c r="D59" s="71">
        <v>761</v>
      </c>
      <c r="E59" s="71">
        <v>529</v>
      </c>
      <c r="F59" s="71">
        <v>19</v>
      </c>
      <c r="G59" s="72"/>
      <c r="H59" s="72"/>
      <c r="I59" s="72"/>
      <c r="J59" s="72"/>
      <c r="K59" s="72" t="s">
        <v>10</v>
      </c>
      <c r="L59" s="72" t="s">
        <v>10</v>
      </c>
      <c r="M59" s="72"/>
      <c r="N59" s="72"/>
      <c r="O59" s="72" t="s">
        <v>10</v>
      </c>
      <c r="P59" s="72" t="s">
        <v>10</v>
      </c>
      <c r="Q59" s="72" t="s">
        <v>10</v>
      </c>
      <c r="R59" s="72" t="s">
        <v>10</v>
      </c>
    </row>
    <row r="60" spans="1:18" ht="20.100000000000001" customHeight="1" x14ac:dyDescent="0.25">
      <c r="A60" s="69" t="s">
        <v>91</v>
      </c>
      <c r="B60" s="71" t="s">
        <v>14</v>
      </c>
      <c r="C60" s="71">
        <v>1</v>
      </c>
      <c r="D60" s="71">
        <v>761</v>
      </c>
      <c r="E60" s="71">
        <v>2104</v>
      </c>
      <c r="F60" s="71">
        <v>19</v>
      </c>
      <c r="G60" s="72"/>
      <c r="H60" s="72"/>
      <c r="I60" s="72"/>
      <c r="J60" s="72"/>
      <c r="K60" s="72"/>
      <c r="L60" s="72"/>
      <c r="M60" s="72"/>
      <c r="N60" s="72"/>
      <c r="O60" s="72" t="s">
        <v>10</v>
      </c>
      <c r="P60" s="72" t="s">
        <v>10</v>
      </c>
      <c r="Q60" s="72" t="s">
        <v>10</v>
      </c>
      <c r="R60" s="72" t="s">
        <v>10</v>
      </c>
    </row>
    <row r="61" spans="1:18" ht="20.100000000000001" customHeight="1" x14ac:dyDescent="0.25">
      <c r="A61" s="69" t="s">
        <v>91</v>
      </c>
      <c r="B61" s="71" t="s">
        <v>15</v>
      </c>
      <c r="C61" s="71">
        <v>5</v>
      </c>
      <c r="D61" s="71">
        <v>2103</v>
      </c>
      <c r="E61" s="71">
        <v>504</v>
      </c>
      <c r="F61" s="71">
        <v>19</v>
      </c>
      <c r="G61" s="72"/>
      <c r="H61" s="72"/>
      <c r="I61" s="72"/>
      <c r="J61" s="72"/>
      <c r="K61" s="72" t="s">
        <v>10</v>
      </c>
      <c r="L61" s="72"/>
      <c r="M61" s="72"/>
      <c r="N61" s="72"/>
      <c r="O61" s="72" t="s">
        <v>10</v>
      </c>
      <c r="P61" s="72" t="s">
        <v>10</v>
      </c>
      <c r="Q61" s="72" t="s">
        <v>10</v>
      </c>
      <c r="R61" s="72" t="s">
        <v>10</v>
      </c>
    </row>
    <row r="62" spans="1:18" ht="20.100000000000001" customHeight="1" x14ac:dyDescent="0.25">
      <c r="A62" s="69" t="s">
        <v>91</v>
      </c>
      <c r="B62" s="71" t="s">
        <v>23</v>
      </c>
      <c r="C62" s="71">
        <v>1</v>
      </c>
      <c r="D62" s="71">
        <v>2104</v>
      </c>
      <c r="E62" s="71">
        <v>57</v>
      </c>
      <c r="F62" s="71">
        <v>19</v>
      </c>
      <c r="G62" s="72"/>
      <c r="H62" s="72"/>
      <c r="I62" s="72"/>
      <c r="J62" s="72"/>
      <c r="K62" s="72"/>
      <c r="L62" s="72"/>
      <c r="M62" s="72"/>
      <c r="N62" s="72"/>
      <c r="O62" s="72" t="s">
        <v>10</v>
      </c>
      <c r="P62" s="72" t="s">
        <v>10</v>
      </c>
      <c r="Q62" s="72" t="s">
        <v>10</v>
      </c>
      <c r="R62" s="72" t="s">
        <v>10</v>
      </c>
    </row>
    <row r="63" spans="1:18" ht="20.100000000000001" customHeight="1" x14ac:dyDescent="0.25">
      <c r="A63" s="69" t="s">
        <v>91</v>
      </c>
      <c r="B63" s="71" t="s">
        <v>16</v>
      </c>
      <c r="C63" s="71">
        <v>2</v>
      </c>
      <c r="D63" s="71">
        <v>2023</v>
      </c>
      <c r="E63" s="71">
        <v>1068</v>
      </c>
      <c r="F63" s="71">
        <v>19</v>
      </c>
      <c r="G63" s="72"/>
      <c r="H63" s="72"/>
      <c r="I63" s="72"/>
      <c r="J63" s="72"/>
      <c r="K63" s="72" t="s">
        <v>10</v>
      </c>
      <c r="L63" s="72" t="s">
        <v>10</v>
      </c>
      <c r="M63" s="72" t="s">
        <v>10</v>
      </c>
      <c r="N63" s="72" t="s">
        <v>10</v>
      </c>
      <c r="O63" s="72" t="s">
        <v>10</v>
      </c>
      <c r="P63" s="72" t="s">
        <v>10</v>
      </c>
      <c r="Q63" s="72" t="s">
        <v>10</v>
      </c>
      <c r="R63" s="72" t="s">
        <v>10</v>
      </c>
    </row>
    <row r="64" spans="1:18" ht="20.100000000000001" customHeight="1" x14ac:dyDescent="0.25">
      <c r="A64" s="106" t="s">
        <v>50</v>
      </c>
      <c r="B64" s="107"/>
      <c r="C64" s="106" t="s">
        <v>51</v>
      </c>
      <c r="D64" s="107"/>
      <c r="E64" s="106"/>
      <c r="F64" s="107"/>
      <c r="G64" s="106" t="s">
        <v>52</v>
      </c>
      <c r="H64" s="107"/>
      <c r="I64" s="106"/>
      <c r="J64" s="107"/>
      <c r="K64" s="106" t="s">
        <v>52</v>
      </c>
      <c r="L64" s="107"/>
      <c r="M64" s="106"/>
      <c r="N64" s="107"/>
      <c r="O64" s="106" t="s">
        <v>52</v>
      </c>
      <c r="P64" s="107"/>
      <c r="Q64" s="106"/>
      <c r="R64" s="107"/>
    </row>
    <row r="65" spans="1:18" ht="20.100000000000001" customHeight="1" x14ac:dyDescent="0.25">
      <c r="A65" s="106" t="s">
        <v>53</v>
      </c>
      <c r="B65" s="107"/>
      <c r="C65" s="106">
        <v>0</v>
      </c>
      <c r="D65" s="107"/>
      <c r="E65" s="106"/>
      <c r="F65" s="107"/>
      <c r="G65" s="106">
        <v>0</v>
      </c>
      <c r="H65" s="107"/>
      <c r="I65" s="106"/>
      <c r="J65" s="107"/>
      <c r="K65" s="106">
        <v>0</v>
      </c>
      <c r="L65" s="107"/>
      <c r="M65" s="106"/>
      <c r="N65" s="107"/>
      <c r="O65" s="106">
        <v>0</v>
      </c>
      <c r="P65" s="107"/>
      <c r="Q65" s="106"/>
      <c r="R65" s="107"/>
    </row>
    <row r="66" spans="1:18" ht="20.100000000000001" customHeight="1" thickBot="1" x14ac:dyDescent="0.3"/>
    <row r="67" spans="1:18" ht="20.100000000000001" customHeight="1" thickBot="1" x14ac:dyDescent="0.3">
      <c r="B67" s="108" t="s">
        <v>34</v>
      </c>
      <c r="C67" s="109"/>
      <c r="D67" s="110"/>
      <c r="M67" s="111">
        <f ca="1">TODAY()</f>
        <v>44759</v>
      </c>
      <c r="N67" s="112"/>
      <c r="O67" s="112"/>
      <c r="P67" s="112"/>
      <c r="Q67" s="113"/>
    </row>
    <row r="68" spans="1:18" ht="20.100000000000001" customHeight="1" thickBot="1" x14ac:dyDescent="0.3">
      <c r="O68" s="114" t="s">
        <v>35</v>
      </c>
      <c r="P68" s="115"/>
      <c r="Q68" s="116"/>
      <c r="R68" s="117"/>
    </row>
    <row r="69" spans="1:18" ht="20.100000000000001" customHeight="1" thickBot="1" x14ac:dyDescent="0.3">
      <c r="B69" s="58" t="s">
        <v>36</v>
      </c>
      <c r="C69" s="118"/>
      <c r="D69" s="119"/>
      <c r="E69" s="119"/>
      <c r="F69" s="119"/>
      <c r="G69" s="120"/>
      <c r="H69" s="121" t="s">
        <v>37</v>
      </c>
      <c r="I69" s="122"/>
      <c r="J69" s="122"/>
      <c r="K69" s="116"/>
      <c r="L69" s="117"/>
      <c r="M69" s="117"/>
      <c r="N69" s="117"/>
      <c r="O69" s="117"/>
      <c r="P69" s="117"/>
      <c r="Q69" s="117"/>
      <c r="R69" s="123"/>
    </row>
    <row r="70" spans="1:18" ht="20.100000000000001" customHeight="1" thickBot="1" x14ac:dyDescent="0.3">
      <c r="A70" s="127" t="s">
        <v>90</v>
      </c>
      <c r="B70" s="128"/>
      <c r="C70" s="129"/>
      <c r="D70" s="133" t="s">
        <v>39</v>
      </c>
      <c r="E70" s="134"/>
      <c r="F70" s="135"/>
      <c r="G70" s="116"/>
      <c r="H70" s="117"/>
      <c r="I70" s="117"/>
      <c r="J70" s="117"/>
      <c r="K70" s="136" t="s">
        <v>40</v>
      </c>
      <c r="L70" s="137"/>
      <c r="M70" s="116"/>
      <c r="N70" s="117"/>
      <c r="O70" s="136" t="s">
        <v>41</v>
      </c>
      <c r="P70" s="138"/>
      <c r="Q70" s="116"/>
      <c r="R70" s="117"/>
    </row>
    <row r="71" spans="1:18" ht="20.100000000000001" customHeight="1" x14ac:dyDescent="0.25">
      <c r="A71" s="124"/>
      <c r="B71" s="125"/>
      <c r="C71" s="126"/>
      <c r="D71" s="124" t="s">
        <v>42</v>
      </c>
      <c r="E71" s="125"/>
      <c r="F71" s="126"/>
      <c r="G71" s="127" t="s">
        <v>43</v>
      </c>
      <c r="H71" s="128"/>
      <c r="I71" s="128"/>
      <c r="J71" s="129"/>
      <c r="K71" s="130" t="s">
        <v>44</v>
      </c>
      <c r="L71" s="131"/>
      <c r="M71" s="131"/>
      <c r="N71" s="132"/>
      <c r="O71" s="127" t="s">
        <v>45</v>
      </c>
      <c r="P71" s="128"/>
      <c r="Q71" s="128"/>
      <c r="R71" s="129"/>
    </row>
    <row r="72" spans="1:18" ht="20.100000000000001" customHeight="1" x14ac:dyDescent="0.25">
      <c r="A72" s="69" t="s">
        <v>37</v>
      </c>
      <c r="B72" s="69" t="s">
        <v>46</v>
      </c>
      <c r="C72" s="69" t="s">
        <v>47</v>
      </c>
      <c r="D72" s="69" t="s">
        <v>48</v>
      </c>
      <c r="E72" s="69" t="s">
        <v>6</v>
      </c>
      <c r="F72" s="69" t="s">
        <v>49</v>
      </c>
      <c r="G72" s="70" t="s">
        <v>85</v>
      </c>
      <c r="H72" s="70" t="s">
        <v>86</v>
      </c>
      <c r="I72" s="70" t="s">
        <v>87</v>
      </c>
      <c r="J72" s="70" t="s">
        <v>88</v>
      </c>
      <c r="K72" s="70" t="s">
        <v>85</v>
      </c>
      <c r="L72" s="70" t="s">
        <v>86</v>
      </c>
      <c r="M72" s="70" t="s">
        <v>87</v>
      </c>
      <c r="N72" s="70" t="s">
        <v>88</v>
      </c>
      <c r="O72" s="70" t="s">
        <v>85</v>
      </c>
      <c r="P72" s="70" t="s">
        <v>86</v>
      </c>
      <c r="Q72" s="70" t="s">
        <v>87</v>
      </c>
      <c r="R72" s="70" t="s">
        <v>88</v>
      </c>
    </row>
    <row r="73" spans="1:18" ht="20.100000000000001" customHeight="1" x14ac:dyDescent="0.25">
      <c r="A73" s="69"/>
      <c r="B73" s="71" t="s">
        <v>4</v>
      </c>
      <c r="C73" s="71"/>
      <c r="D73" s="71" t="s">
        <v>8</v>
      </c>
      <c r="E73" s="71"/>
      <c r="F73" s="71">
        <v>1</v>
      </c>
      <c r="G73" s="72" t="s">
        <v>5</v>
      </c>
      <c r="H73" s="72"/>
      <c r="I73" s="72">
        <v>980</v>
      </c>
      <c r="J73" s="72"/>
      <c r="K73" s="72" t="s">
        <v>6</v>
      </c>
      <c r="L73" s="72"/>
      <c r="M73" s="72">
        <v>1962</v>
      </c>
      <c r="N73" s="72"/>
      <c r="O73" s="72" t="s">
        <v>7</v>
      </c>
      <c r="P73" s="72"/>
      <c r="Q73" s="72">
        <v>681</v>
      </c>
      <c r="R73" s="72"/>
    </row>
    <row r="74" spans="1:18" ht="20.100000000000001" customHeight="1" x14ac:dyDescent="0.25">
      <c r="A74" s="69" t="s">
        <v>91</v>
      </c>
      <c r="B74" s="71" t="s">
        <v>9</v>
      </c>
      <c r="C74" s="71">
        <v>1</v>
      </c>
      <c r="D74" s="71">
        <v>1962</v>
      </c>
      <c r="E74" s="71">
        <v>673</v>
      </c>
      <c r="F74" s="71">
        <v>19</v>
      </c>
      <c r="G74" s="72"/>
      <c r="H74" s="72"/>
      <c r="I74" s="72"/>
      <c r="J74" s="72"/>
      <c r="K74" s="72" t="s">
        <v>10</v>
      </c>
      <c r="L74" s="72"/>
      <c r="M74" s="72" t="s">
        <v>10</v>
      </c>
      <c r="N74" s="72" t="s">
        <v>10</v>
      </c>
      <c r="O74" s="72" t="s">
        <v>10</v>
      </c>
      <c r="P74" s="72" t="s">
        <v>10</v>
      </c>
      <c r="Q74" s="72" t="s">
        <v>10</v>
      </c>
      <c r="R74" s="72" t="s">
        <v>10</v>
      </c>
    </row>
    <row r="75" spans="1:18" ht="20.100000000000001" customHeight="1" x14ac:dyDescent="0.25">
      <c r="A75" s="69" t="s">
        <v>91</v>
      </c>
      <c r="B75" s="71" t="s">
        <v>11</v>
      </c>
      <c r="C75" s="71">
        <v>1</v>
      </c>
      <c r="D75" s="71">
        <v>1962</v>
      </c>
      <c r="E75" s="71">
        <v>673</v>
      </c>
      <c r="F75" s="71">
        <v>19</v>
      </c>
      <c r="G75" s="72"/>
      <c r="H75" s="72"/>
      <c r="I75" s="72"/>
      <c r="J75" s="72"/>
      <c r="K75" s="72" t="s">
        <v>10</v>
      </c>
      <c r="L75" s="72"/>
      <c r="M75" s="72" t="s">
        <v>10</v>
      </c>
      <c r="N75" s="72" t="s">
        <v>10</v>
      </c>
      <c r="O75" s="72" t="s">
        <v>10</v>
      </c>
      <c r="P75" s="72" t="s">
        <v>10</v>
      </c>
      <c r="Q75" s="72" t="s">
        <v>10</v>
      </c>
      <c r="R75" s="72" t="s">
        <v>10</v>
      </c>
    </row>
    <row r="76" spans="1:18" ht="20.100000000000001" customHeight="1" x14ac:dyDescent="0.25">
      <c r="A76" s="69" t="s">
        <v>91</v>
      </c>
      <c r="B76" s="71" t="s">
        <v>13</v>
      </c>
      <c r="C76" s="71">
        <v>2</v>
      </c>
      <c r="D76" s="71">
        <v>942</v>
      </c>
      <c r="E76" s="71">
        <v>673</v>
      </c>
      <c r="F76" s="71">
        <v>19</v>
      </c>
      <c r="G76" s="72"/>
      <c r="H76" s="72"/>
      <c r="I76" s="72"/>
      <c r="J76" s="72"/>
      <c r="K76" s="72" t="s">
        <v>10</v>
      </c>
      <c r="L76" s="72"/>
      <c r="M76" s="72"/>
      <c r="N76" s="72"/>
      <c r="O76" s="72" t="s">
        <v>10</v>
      </c>
      <c r="P76" s="72" t="s">
        <v>10</v>
      </c>
      <c r="Q76" s="72" t="s">
        <v>10</v>
      </c>
      <c r="R76" s="72" t="s">
        <v>10</v>
      </c>
    </row>
    <row r="77" spans="1:18" ht="20.100000000000001" customHeight="1" x14ac:dyDescent="0.25">
      <c r="A77" s="69" t="s">
        <v>91</v>
      </c>
      <c r="B77" s="71" t="s">
        <v>14</v>
      </c>
      <c r="C77" s="71">
        <v>1</v>
      </c>
      <c r="D77" s="71">
        <v>980</v>
      </c>
      <c r="E77" s="71">
        <v>1962</v>
      </c>
      <c r="F77" s="71">
        <v>8</v>
      </c>
      <c r="G77" s="72"/>
      <c r="H77" s="72"/>
      <c r="I77" s="72"/>
      <c r="J77" s="72"/>
      <c r="K77" s="72"/>
      <c r="L77" s="72"/>
      <c r="M77" s="72"/>
      <c r="N77" s="72"/>
      <c r="O77" s="72" t="s">
        <v>10</v>
      </c>
      <c r="P77" s="72" t="s">
        <v>10</v>
      </c>
      <c r="Q77" s="72" t="s">
        <v>10</v>
      </c>
      <c r="R77" s="72" t="s">
        <v>10</v>
      </c>
    </row>
    <row r="78" spans="1:18" ht="20.100000000000001" customHeight="1" x14ac:dyDescent="0.25">
      <c r="A78" s="69" t="s">
        <v>91</v>
      </c>
      <c r="B78" s="71" t="s">
        <v>15</v>
      </c>
      <c r="C78" s="71">
        <v>6</v>
      </c>
      <c r="D78" s="71">
        <v>951</v>
      </c>
      <c r="E78" s="71">
        <v>596</v>
      </c>
      <c r="F78" s="71">
        <v>19</v>
      </c>
      <c r="G78" s="72"/>
      <c r="H78" s="72"/>
      <c r="I78" s="72"/>
      <c r="J78" s="72"/>
      <c r="K78" s="72" t="s">
        <v>10</v>
      </c>
      <c r="L78" s="72"/>
      <c r="M78" s="72"/>
      <c r="N78" s="72"/>
      <c r="O78" s="72" t="s">
        <v>10</v>
      </c>
      <c r="P78" s="72" t="s">
        <v>10</v>
      </c>
      <c r="Q78" s="72" t="s">
        <v>10</v>
      </c>
      <c r="R78" s="72" t="s">
        <v>10</v>
      </c>
    </row>
    <row r="79" spans="1:18" ht="20.100000000000001" customHeight="1" x14ac:dyDescent="0.25">
      <c r="A79" s="69" t="s">
        <v>91</v>
      </c>
      <c r="B79" s="71" t="s">
        <v>19</v>
      </c>
      <c r="C79" s="71">
        <v>1</v>
      </c>
      <c r="D79" s="71">
        <v>942</v>
      </c>
      <c r="E79" s="71">
        <v>601</v>
      </c>
      <c r="F79" s="71">
        <v>19</v>
      </c>
      <c r="G79" s="72"/>
      <c r="H79" s="72"/>
      <c r="I79" s="72"/>
      <c r="J79" s="72"/>
      <c r="K79" s="72" t="s">
        <v>10</v>
      </c>
      <c r="L79" s="72"/>
      <c r="M79" s="72"/>
      <c r="N79" s="72"/>
      <c r="O79" s="72" t="s">
        <v>10</v>
      </c>
      <c r="P79" s="72" t="s">
        <v>10</v>
      </c>
      <c r="Q79" s="72" t="s">
        <v>10</v>
      </c>
      <c r="R79" s="72" t="s">
        <v>10</v>
      </c>
    </row>
    <row r="80" spans="1:18" ht="20.100000000000001" customHeight="1" x14ac:dyDescent="0.25">
      <c r="A80" s="69" t="s">
        <v>91</v>
      </c>
      <c r="B80" s="71" t="s">
        <v>16</v>
      </c>
      <c r="C80" s="71">
        <v>2</v>
      </c>
      <c r="D80" s="71">
        <v>934</v>
      </c>
      <c r="E80" s="71">
        <v>971</v>
      </c>
      <c r="F80" s="71">
        <v>19</v>
      </c>
      <c r="G80" s="72"/>
      <c r="H80" s="72"/>
      <c r="I80" s="72"/>
      <c r="J80" s="72"/>
      <c r="K80" s="72" t="s">
        <v>10</v>
      </c>
      <c r="L80" s="72" t="s">
        <v>10</v>
      </c>
      <c r="M80" s="72" t="s">
        <v>10</v>
      </c>
      <c r="N80" s="72" t="s">
        <v>10</v>
      </c>
      <c r="O80" s="72" t="s">
        <v>10</v>
      </c>
      <c r="P80" s="72" t="s">
        <v>10</v>
      </c>
      <c r="Q80" s="72" t="s">
        <v>10</v>
      </c>
      <c r="R80" s="72" t="s">
        <v>10</v>
      </c>
    </row>
    <row r="81" spans="1:18" ht="20.100000000000001" customHeight="1" x14ac:dyDescent="0.25">
      <c r="A81" s="106" t="s">
        <v>50</v>
      </c>
      <c r="B81" s="107"/>
      <c r="C81" s="106" t="s">
        <v>51</v>
      </c>
      <c r="D81" s="107"/>
      <c r="E81" s="106"/>
      <c r="F81" s="107"/>
      <c r="G81" s="106" t="s">
        <v>52</v>
      </c>
      <c r="H81" s="107"/>
      <c r="I81" s="106"/>
      <c r="J81" s="107"/>
      <c r="K81" s="106" t="s">
        <v>52</v>
      </c>
      <c r="L81" s="107"/>
      <c r="M81" s="106"/>
      <c r="N81" s="107"/>
      <c r="O81" s="106" t="s">
        <v>52</v>
      </c>
      <c r="P81" s="107"/>
      <c r="Q81" s="106"/>
      <c r="R81" s="107"/>
    </row>
    <row r="82" spans="1:18" ht="20.100000000000001" customHeight="1" x14ac:dyDescent="0.25">
      <c r="A82" s="106" t="s">
        <v>53</v>
      </c>
      <c r="B82" s="107"/>
      <c r="C82" s="106">
        <v>0</v>
      </c>
      <c r="D82" s="107"/>
      <c r="E82" s="106"/>
      <c r="F82" s="107"/>
      <c r="G82" s="106">
        <v>0</v>
      </c>
      <c r="H82" s="107"/>
      <c r="I82" s="106"/>
      <c r="J82" s="107"/>
      <c r="K82" s="106">
        <v>0</v>
      </c>
      <c r="L82" s="107"/>
      <c r="M82" s="106"/>
      <c r="N82" s="107"/>
      <c r="O82" s="106">
        <v>0</v>
      </c>
      <c r="P82" s="107"/>
      <c r="Q82" s="106"/>
      <c r="R82" s="107"/>
    </row>
    <row r="83" spans="1:18" ht="20.100000000000001" customHeight="1" x14ac:dyDescent="0.25"/>
    <row r="84" spans="1:18" ht="20.100000000000001" customHeight="1" x14ac:dyDescent="0.25"/>
    <row r="85" spans="1:18" ht="20.100000000000001" customHeight="1" x14ac:dyDescent="0.25"/>
    <row r="86" spans="1:18" ht="20.100000000000001" customHeight="1" x14ac:dyDescent="0.25"/>
    <row r="87" spans="1:18" ht="20.100000000000001" customHeight="1" x14ac:dyDescent="0.25"/>
    <row r="88" spans="1:18" ht="20.100000000000001" customHeight="1" x14ac:dyDescent="0.25"/>
    <row r="89" spans="1:18" ht="20.100000000000001" customHeight="1" x14ac:dyDescent="0.25"/>
    <row r="90" spans="1:18" ht="20.100000000000001" customHeight="1" x14ac:dyDescent="0.25"/>
    <row r="91" spans="1:18" ht="20.100000000000001" customHeight="1" x14ac:dyDescent="0.25"/>
    <row r="92" spans="1:18" ht="20.100000000000001" customHeight="1" x14ac:dyDescent="0.25"/>
    <row r="93" spans="1:18" ht="20.100000000000001" customHeight="1" x14ac:dyDescent="0.25"/>
    <row r="94" spans="1:18" ht="20.100000000000001" customHeight="1" x14ac:dyDescent="0.25"/>
    <row r="95" spans="1:18" ht="20.100000000000001" customHeight="1" x14ac:dyDescent="0.25"/>
    <row r="96" spans="1:18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</sheetData>
  <mergeCells count="185">
    <mergeCell ref="Q70:R70"/>
    <mergeCell ref="K71:N71"/>
    <mergeCell ref="O71:R71"/>
    <mergeCell ref="A81:B81"/>
    <mergeCell ref="C81:D81"/>
    <mergeCell ref="E81:F81"/>
    <mergeCell ref="G81:H81"/>
    <mergeCell ref="I81:J81"/>
    <mergeCell ref="K81:L81"/>
    <mergeCell ref="M81:N81"/>
    <mergeCell ref="O81:P81"/>
    <mergeCell ref="Q81:R81"/>
    <mergeCell ref="M64:N64"/>
    <mergeCell ref="O64:P64"/>
    <mergeCell ref="Q64:R64"/>
    <mergeCell ref="B67:D67"/>
    <mergeCell ref="M67:Q67"/>
    <mergeCell ref="O68:P68"/>
    <mergeCell ref="Q68:R68"/>
    <mergeCell ref="C69:G69"/>
    <mergeCell ref="H69:J69"/>
    <mergeCell ref="K69:R69"/>
    <mergeCell ref="M48:N48"/>
    <mergeCell ref="O48:P48"/>
    <mergeCell ref="Q48:R48"/>
    <mergeCell ref="B50:D50"/>
    <mergeCell ref="M50:Q50"/>
    <mergeCell ref="O51:P51"/>
    <mergeCell ref="Q51:R51"/>
    <mergeCell ref="C52:G52"/>
    <mergeCell ref="H52:J52"/>
    <mergeCell ref="K52:R52"/>
    <mergeCell ref="D37:F37"/>
    <mergeCell ref="G37:J37"/>
    <mergeCell ref="K37:L37"/>
    <mergeCell ref="M37:N37"/>
    <mergeCell ref="O37:P37"/>
    <mergeCell ref="Q37:R37"/>
    <mergeCell ref="K38:N38"/>
    <mergeCell ref="O38:R38"/>
    <mergeCell ref="A47:B47"/>
    <mergeCell ref="C47:D47"/>
    <mergeCell ref="E47:F47"/>
    <mergeCell ref="G47:H47"/>
    <mergeCell ref="I47:J47"/>
    <mergeCell ref="K47:L47"/>
    <mergeCell ref="M47:N47"/>
    <mergeCell ref="O47:P47"/>
    <mergeCell ref="Q47:R47"/>
    <mergeCell ref="I14:J14"/>
    <mergeCell ref="K14:L14"/>
    <mergeCell ref="M14:N14"/>
    <mergeCell ref="O14:P14"/>
    <mergeCell ref="Q14:R14"/>
    <mergeCell ref="B17:D17"/>
    <mergeCell ref="M17:Q17"/>
    <mergeCell ref="O18:P18"/>
    <mergeCell ref="Q18:R18"/>
    <mergeCell ref="B1:D1"/>
    <mergeCell ref="M1:Q1"/>
    <mergeCell ref="O2:P2"/>
    <mergeCell ref="Q2:R2"/>
    <mergeCell ref="C3:G3"/>
    <mergeCell ref="H3:J3"/>
    <mergeCell ref="K3:R3"/>
    <mergeCell ref="K15:L15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A14:B14"/>
    <mergeCell ref="C14:D14"/>
    <mergeCell ref="E14:F14"/>
    <mergeCell ref="G14:H14"/>
    <mergeCell ref="M15:N15"/>
    <mergeCell ref="O15:P15"/>
    <mergeCell ref="Q15:R15"/>
    <mergeCell ref="A15:B15"/>
    <mergeCell ref="C15:D15"/>
    <mergeCell ref="E15:F15"/>
    <mergeCell ref="G15:H15"/>
    <mergeCell ref="I15:J15"/>
    <mergeCell ref="O32:P32"/>
    <mergeCell ref="Q32:R32"/>
    <mergeCell ref="A32:B32"/>
    <mergeCell ref="C32:D32"/>
    <mergeCell ref="E32:F32"/>
    <mergeCell ref="G32:H32"/>
    <mergeCell ref="I32:J32"/>
    <mergeCell ref="K32:L32"/>
    <mergeCell ref="M32:N32"/>
    <mergeCell ref="B34:D34"/>
    <mergeCell ref="M34:Q34"/>
    <mergeCell ref="O35:P35"/>
    <mergeCell ref="Q35:R35"/>
    <mergeCell ref="C36:G36"/>
    <mergeCell ref="H36:J36"/>
    <mergeCell ref="K36:R36"/>
    <mergeCell ref="A37:C37"/>
    <mergeCell ref="A38:C38"/>
    <mergeCell ref="D38:F38"/>
    <mergeCell ref="G38:J38"/>
    <mergeCell ref="A48:B48"/>
    <mergeCell ref="C48:D48"/>
    <mergeCell ref="E48:F48"/>
    <mergeCell ref="G48:H48"/>
    <mergeCell ref="I48:J48"/>
    <mergeCell ref="K48:L48"/>
    <mergeCell ref="M65:N65"/>
    <mergeCell ref="O65:P65"/>
    <mergeCell ref="Q65:R65"/>
    <mergeCell ref="A53:C53"/>
    <mergeCell ref="D53:F53"/>
    <mergeCell ref="G53:J53"/>
    <mergeCell ref="K53:L53"/>
    <mergeCell ref="M53:N53"/>
    <mergeCell ref="A54:C54"/>
    <mergeCell ref="D54:F54"/>
    <mergeCell ref="G54:J54"/>
    <mergeCell ref="K54:N54"/>
    <mergeCell ref="O54:R54"/>
    <mergeCell ref="A64:B64"/>
    <mergeCell ref="C64:D64"/>
    <mergeCell ref="E64:F64"/>
    <mergeCell ref="G64:H64"/>
    <mergeCell ref="A65:B65"/>
    <mergeCell ref="C65:D65"/>
    <mergeCell ref="E65:F65"/>
    <mergeCell ref="G65:H65"/>
    <mergeCell ref="I65:J65"/>
    <mergeCell ref="K65:L65"/>
    <mergeCell ref="I64:J64"/>
    <mergeCell ref="K64:L64"/>
    <mergeCell ref="K82:L82"/>
    <mergeCell ref="M82:N82"/>
    <mergeCell ref="O82:P82"/>
    <mergeCell ref="Q82:R82"/>
    <mergeCell ref="A71:C71"/>
    <mergeCell ref="D71:F71"/>
    <mergeCell ref="G71:J71"/>
    <mergeCell ref="A70:C70"/>
    <mergeCell ref="D70:F70"/>
    <mergeCell ref="G70:J70"/>
    <mergeCell ref="K70:L70"/>
    <mergeCell ref="M70:N70"/>
    <mergeCell ref="O70:P70"/>
    <mergeCell ref="A82:B82"/>
    <mergeCell ref="C82:D82"/>
    <mergeCell ref="E82:F82"/>
    <mergeCell ref="G82:H82"/>
    <mergeCell ref="I82:J82"/>
    <mergeCell ref="A21:C21"/>
    <mergeCell ref="D21:F21"/>
    <mergeCell ref="G21:J21"/>
    <mergeCell ref="C19:G19"/>
    <mergeCell ref="H19:J19"/>
    <mergeCell ref="K19:R19"/>
    <mergeCell ref="A20:C20"/>
    <mergeCell ref="D20:F20"/>
    <mergeCell ref="G20:J20"/>
    <mergeCell ref="K20:L20"/>
    <mergeCell ref="M20:N20"/>
    <mergeCell ref="O20:P20"/>
    <mergeCell ref="Q20:R20"/>
    <mergeCell ref="K21:N21"/>
    <mergeCell ref="O21:R21"/>
    <mergeCell ref="A31:B31"/>
    <mergeCell ref="C31:D31"/>
    <mergeCell ref="E31:F31"/>
    <mergeCell ref="G31:H31"/>
    <mergeCell ref="I31:J31"/>
    <mergeCell ref="K31:L31"/>
    <mergeCell ref="M31:N31"/>
    <mergeCell ref="O31:P31"/>
    <mergeCell ref="Q31:R31"/>
    <mergeCell ref="O53:P53"/>
    <mergeCell ref="Q53:R53"/>
  </mergeCells>
  <pageMargins left="0.7" right="0.7" top="0.75" bottom="0.75" header="0.3" footer="0.3"/>
  <pageSetup paperSize="9" scale="86" orientation="landscape" r:id="rId1"/>
  <rowBreaks count="6" manualBreakCount="6">
    <brk id="16" max="16383" man="1"/>
    <brk id="33" max="16383" man="1"/>
    <brk id="49" max="16383" man="1"/>
    <brk id="66" max="16383" man="1"/>
    <brk id="83" max="16383" man="1"/>
    <brk id="8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workbookViewId="0">
      <selection activeCell="D13" sqref="D13"/>
    </sheetView>
  </sheetViews>
  <sheetFormatPr baseColWidth="10" defaultRowHeight="15" x14ac:dyDescent="0.25"/>
  <cols>
    <col min="1" max="1" width="15.28515625" bestFit="1" customWidth="1"/>
  </cols>
  <sheetData>
    <row r="1" spans="1:1" x14ac:dyDescent="0.25">
      <c r="A1" t="s">
        <v>25</v>
      </c>
    </row>
    <row r="2" spans="1:1" x14ac:dyDescent="0.25">
      <c r="A2" t="s">
        <v>83</v>
      </c>
    </row>
    <row r="3" spans="1:1" x14ac:dyDescent="0.25">
      <c r="A3" t="s">
        <v>26</v>
      </c>
    </row>
    <row r="4" spans="1:1" x14ac:dyDescent="0.25">
      <c r="A4" t="s">
        <v>28</v>
      </c>
    </row>
    <row r="5" spans="1:1" x14ac:dyDescent="0.25">
      <c r="A5" t="s">
        <v>27</v>
      </c>
    </row>
    <row r="6" spans="1:1" x14ac:dyDescent="0.25">
      <c r="A6" t="s">
        <v>31</v>
      </c>
    </row>
    <row r="7" spans="1:1" x14ac:dyDescent="0.25">
      <c r="A7" t="s">
        <v>29</v>
      </c>
    </row>
    <row r="8" spans="1:1" x14ac:dyDescent="0.25">
      <c r="A8" t="s">
        <v>32</v>
      </c>
    </row>
    <row r="9" spans="1:1" x14ac:dyDescent="0.25">
      <c r="A9" t="s">
        <v>30</v>
      </c>
    </row>
    <row r="10" spans="1:1" x14ac:dyDescent="0.25">
      <c r="A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24</vt:i4>
      </vt:variant>
    </vt:vector>
  </HeadingPairs>
  <TitlesOfParts>
    <vt:vector size="29" baseType="lpstr">
      <vt:lpstr>Listes</vt:lpstr>
      <vt:lpstr>donnees</vt:lpstr>
      <vt:lpstr>Débit modele</vt:lpstr>
      <vt:lpstr>Débit</vt:lpstr>
      <vt:lpstr>export</vt:lpstr>
      <vt:lpstr>Débit!pl_debit</vt:lpstr>
      <vt:lpstr>pl_debit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yal</cp:lastModifiedBy>
  <cp:lastPrinted>2022-07-17T15:28:45Z</cp:lastPrinted>
  <dcterms:created xsi:type="dcterms:W3CDTF">2022-07-14T10:42:57Z</dcterms:created>
  <dcterms:modified xsi:type="dcterms:W3CDTF">2022-07-17T15:28:52Z</dcterms:modified>
</cp:coreProperties>
</file>