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5840"/>
  </bookViews>
  <sheets>
    <sheet name="Fiche de présence" sheetId="6" r:id="rId1"/>
    <sheet name="Absences" sheetId="2" r:id="rId2"/>
    <sheet name="Congé Annuel" sheetId="3" r:id="rId3"/>
    <sheet name="Employés" sheetId="4" r:id="rId4"/>
    <sheet name="Feuil2" sheetId="5" r:id="rId5"/>
  </sheets>
  <functionGroups builtInGroupCount="17"/>
  <definedNames>
    <definedName name="AnnualLeave">'Congé Annuel'!$B$3:$B$36</definedName>
    <definedName name="BHolidays" localSheetId="0">'Fiche de présence'!$U$14:$U$24</definedName>
    <definedName name="BHolidays">#REF!</definedName>
    <definedName name="GetMonth" localSheetId="0">MONTH(DATEVALUE("1 "&amp;'Fiche de présence'!MONTHVAL&amp;'Fiche de présence'!YEARVAL))</definedName>
    <definedName name="GetMonth">MONTH(DATEVALUE("1 "&amp;MONTHVAL&amp;YEARVAL))</definedName>
    <definedName name="GetStartDate" localSheetId="0">DATE('Fiche de présence'!YEARVAL,'Fiche de présence'!GetMonth-1,1)</definedName>
    <definedName name="GetStartDate">DATE(YEARVAL,GetMonth-1,1)</definedName>
    <definedName name="MonthDateRange" localSheetId="0">'Fiche de présence'!$C$9:$C$42</definedName>
    <definedName name="MonthDateRange">#REF!</definedName>
    <definedName name="MONTHLIST" localSheetId="0">'Fiche de présence'!$A$2:$A$13</definedName>
    <definedName name="MONTHLIST">#REF!</definedName>
    <definedName name="MONTHVAL" localSheetId="0">'Fiche de présence'!$D$6</definedName>
    <definedName name="MONTHVAL">#REF!</definedName>
    <definedName name="YEARVAL" localSheetId="0">'Fiche de présence'!$E$6</definedName>
    <definedName name="YEARVAL">#REF!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2" l="1"/>
  <c r="C4" i="2"/>
  <c r="D4" i="6"/>
  <c r="C9" i="6" l="1"/>
  <c r="C10" i="6" s="1"/>
  <c r="C11" i="6" s="1"/>
  <c r="C12" i="6" s="1"/>
  <c r="C13" i="6" s="1"/>
  <c r="C14" i="6" s="1"/>
  <c r="C15" i="6" s="1"/>
  <c r="C16" i="6" s="1"/>
  <c r="C17" i="6" s="1"/>
  <c r="C18" i="6" s="1"/>
  <c r="C19" i="6" s="1"/>
  <c r="C20" i="6" s="1"/>
  <c r="C21" i="6" s="1"/>
  <c r="C22" i="6" s="1"/>
  <c r="C23" i="6" s="1"/>
  <c r="C24" i="6" s="1"/>
  <c r="C25" i="6" s="1"/>
  <c r="C26" i="6" s="1"/>
  <c r="C27" i="6" s="1"/>
  <c r="C28" i="6" s="1"/>
  <c r="C29" i="6" s="1"/>
  <c r="C30" i="6" s="1"/>
  <c r="C31" i="6" s="1"/>
  <c r="C32" i="6" s="1"/>
  <c r="C33" i="6" s="1"/>
  <c r="C34" i="6" s="1"/>
  <c r="C35" i="6" s="1"/>
  <c r="C36" i="6" s="1"/>
  <c r="C37" i="6" s="1"/>
  <c r="C38" i="6" s="1"/>
  <c r="C39" i="6" s="1"/>
  <c r="U24" i="6"/>
  <c r="U23" i="6"/>
  <c r="U22" i="6"/>
  <c r="U21" i="6"/>
  <c r="U20" i="6"/>
  <c r="U17" i="6"/>
  <c r="U16" i="6"/>
  <c r="U14" i="6"/>
  <c r="U5" i="6"/>
  <c r="U19" i="6" s="1"/>
  <c r="E4" i="6"/>
  <c r="B5" i="5"/>
  <c r="B6" i="5" s="1"/>
  <c r="B7" i="5" s="1"/>
  <c r="B8" i="5" s="1"/>
  <c r="B9" i="5" s="1"/>
  <c r="B10" i="5" s="1"/>
  <c r="B11" i="5" s="1"/>
  <c r="B4" i="5"/>
  <c r="B3" i="5"/>
  <c r="A4" i="5"/>
  <c r="A1" i="5"/>
  <c r="U18" i="6" l="1"/>
  <c r="U15" i="6"/>
  <c r="C2" i="2"/>
  <c r="C3" i="2"/>
  <c r="B2" i="2"/>
  <c r="B3" i="2"/>
</calcChain>
</file>

<file path=xl/sharedStrings.xml><?xml version="1.0" encoding="utf-8"?>
<sst xmlns="http://schemas.openxmlformats.org/spreadsheetml/2006/main" count="74" uniqueCount="51">
  <si>
    <t>13/16h</t>
  </si>
  <si>
    <t>8/12h</t>
  </si>
  <si>
    <t>Presence</t>
  </si>
  <si>
    <t>Janvier</t>
  </si>
  <si>
    <t>Février</t>
  </si>
  <si>
    <t>Mars</t>
  </si>
  <si>
    <t>Avril</t>
  </si>
  <si>
    <t>Mai</t>
  </si>
  <si>
    <t>Juin</t>
  </si>
  <si>
    <t>Juillet</t>
  </si>
  <si>
    <t>Août</t>
  </si>
  <si>
    <t>Septembre</t>
  </si>
  <si>
    <t>Novembre</t>
  </si>
  <si>
    <t>Décembre</t>
  </si>
  <si>
    <t>Prénom</t>
  </si>
  <si>
    <t>Mois</t>
  </si>
  <si>
    <t>Années</t>
  </si>
  <si>
    <t>Nom</t>
  </si>
  <si>
    <t>Jour Férié (France)</t>
  </si>
  <si>
    <t>Jour de l'an</t>
  </si>
  <si>
    <t>Pâques</t>
  </si>
  <si>
    <t>Lundi de Pâques</t>
  </si>
  <si>
    <t>Fête du Travail</t>
  </si>
  <si>
    <t>Armistice 1945</t>
  </si>
  <si>
    <t>Jeudi de l'Ascension</t>
  </si>
  <si>
    <t>Lundi de Pentecôte</t>
  </si>
  <si>
    <t>Fête Nationale</t>
  </si>
  <si>
    <t>Assomption</t>
  </si>
  <si>
    <t>La Toussaint</t>
  </si>
  <si>
    <t>Armistice 1918</t>
  </si>
  <si>
    <t>Noël</t>
  </si>
  <si>
    <t>Date</t>
  </si>
  <si>
    <t>Octobre</t>
  </si>
  <si>
    <t>Congé Annuel</t>
  </si>
  <si>
    <t>Maladie</t>
  </si>
  <si>
    <t>Inconnu</t>
  </si>
  <si>
    <t>Départ</t>
  </si>
  <si>
    <t>Retour</t>
  </si>
  <si>
    <t>Raison</t>
  </si>
  <si>
    <t>Id employe</t>
  </si>
  <si>
    <t>Civilité</t>
  </si>
  <si>
    <t>Mr</t>
  </si>
  <si>
    <t>Mme</t>
  </si>
  <si>
    <t>Jean</t>
  </si>
  <si>
    <t>DURAND</t>
  </si>
  <si>
    <t>MARTIN</t>
  </si>
  <si>
    <t>Odile</t>
  </si>
  <si>
    <t>Xavier</t>
  </si>
  <si>
    <t>DESCHAMPS</t>
  </si>
  <si>
    <t>Id</t>
  </si>
  <si>
    <t>pas là</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</si>
</sst>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5" formatCode="mmmm"/>
    <numFmt numFmtId="166" formatCode="dd/mm/yy"/>
    <numFmt numFmtId="172" formatCode="[$-40C]d\-mmm\-yy;@"/>
    <numFmt numFmtId="173" formatCode="dd/mm/yy;@"/>
  </numFmts>
  <fonts count="8" x14ac:knownFonts="1">
    <font>
      <sz val="11"/>
      <color theme="1"/>
      <name val="Calibri"/>
      <family val="2"/>
      <scheme val="minor"/>
    </font>
    <font>
      <b/>
      <sz val="11"/>
      <color theme="1"/>
      <name val="Calibri"/>
      <family val="2"/>
      <scheme val="minor"/>
    </font>
    <font>
      <sz val="11"/>
      <color theme="0" tint="-4.9989318521683403E-2"/>
      <name val="Calibri"/>
      <family val="2"/>
      <scheme val="minor"/>
    </font>
    <font>
      <b/>
      <sz val="11"/>
      <color theme="0"/>
      <name val="Calibri"/>
      <family val="2"/>
      <scheme val="minor"/>
    </font>
    <font>
      <sz val="11"/>
      <color theme="0"/>
      <name val="Calibri"/>
      <family val="2"/>
      <scheme val="minor"/>
    </font>
    <font>
      <sz val="12"/>
      <color rgb="FF0A0101"/>
      <name val="Arial"/>
      <family val="2"/>
    </font>
    <font>
      <sz val="11"/>
      <color indexed="9"/>
      <name val="Calibri"/>
      <family val="2"/>
      <scheme val="minor"/>
    </font>
    <font>
      <sz val="11"/>
      <color indexed="8"/>
      <name val="Calibri"/>
      <family val="2"/>
      <scheme val="minor"/>
    </font>
  </fonts>
  <fills count="6">
    <fill>
      <patternFill patternType="none"/>
    </fill>
    <fill>
      <patternFill patternType="gray125"/>
    </fill>
    <fill>
      <patternFill patternType="solid">
        <fgColor rgb="FF002060"/>
        <bgColor indexed="64"/>
      </patternFill>
    </fill>
    <fill>
      <patternFill patternType="solid">
        <fgColor theme="0" tint="-0.14999847407452621"/>
        <bgColor theme="0" tint="-0.14999847407452621"/>
      </patternFill>
    </fill>
    <fill>
      <patternFill patternType="solid">
        <fgColor indexed="10"/>
        <bgColor indexed="64"/>
      </patternFill>
    </fill>
    <fill>
      <patternFill patternType="solid">
        <fgColor indexed="11"/>
        <bgColor indexed="64"/>
      </patternFill>
    </fill>
  </fills>
  <borders count="7">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top/>
      <bottom style="thin">
        <color indexed="64"/>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diagonal/>
    </border>
    <border>
      <left/>
      <right style="thin">
        <color theme="1"/>
      </right>
      <top style="thin">
        <color theme="1"/>
      </top>
      <bottom/>
      <diagonal/>
    </border>
  </borders>
  <cellStyleXfs count="1">
    <xf numFmtId="0" fontId="0" fillId="0" borderId="0"/>
  </cellStyleXfs>
  <cellXfs count="36">
    <xf numFmtId="0" fontId="0" fillId="0" borderId="0" xfId="0"/>
    <xf numFmtId="0" fontId="0" fillId="0" borderId="0" xfId="0" applyAlignment="1">
      <alignment horizontal="center"/>
    </xf>
    <xf numFmtId="0" fontId="1" fillId="0" borderId="0" xfId="0" applyFont="1"/>
    <xf numFmtId="0" fontId="2" fillId="2" borderId="0" xfId="0" applyFont="1" applyFill="1" applyAlignment="1">
      <alignment horizontal="center"/>
    </xf>
    <xf numFmtId="0" fontId="0" fillId="0" borderId="1" xfId="0" applyBorder="1" applyAlignment="1">
      <alignment horizontal="center"/>
    </xf>
    <xf numFmtId="165" fontId="0" fillId="0" borderId="1" xfId="0" applyNumberFormat="1" applyBorder="1" applyAlignment="1">
      <alignment horizontal="center"/>
    </xf>
    <xf numFmtId="0" fontId="1" fillId="0" borderId="2" xfId="0" applyFont="1" applyBorder="1" applyAlignment="1">
      <alignment horizontal="centerContinuous"/>
    </xf>
    <xf numFmtId="0" fontId="0" fillId="0" borderId="3" xfId="0" applyFont="1" applyBorder="1"/>
    <xf numFmtId="14" fontId="0" fillId="0" borderId="0" xfId="0" applyNumberFormat="1"/>
    <xf numFmtId="14" fontId="0" fillId="0" borderId="4" xfId="0" applyNumberFormat="1" applyFont="1" applyBorder="1"/>
    <xf numFmtId="166" fontId="0" fillId="0" borderId="0" xfId="0" applyNumberFormat="1"/>
    <xf numFmtId="0" fontId="0" fillId="3" borderId="3" xfId="0" applyFont="1" applyFill="1" applyBorder="1"/>
    <xf numFmtId="0" fontId="3" fillId="2" borderId="5" xfId="0" applyFont="1" applyFill="1" applyBorder="1"/>
    <xf numFmtId="0" fontId="3" fillId="2" borderId="6" xfId="0" applyFont="1" applyFill="1" applyBorder="1"/>
    <xf numFmtId="0" fontId="0" fillId="3" borderId="5" xfId="0" applyFont="1" applyFill="1" applyBorder="1"/>
    <xf numFmtId="14" fontId="0" fillId="3" borderId="6" xfId="0" applyNumberFormat="1" applyFont="1" applyFill="1" applyBorder="1"/>
    <xf numFmtId="0" fontId="0" fillId="0" borderId="5" xfId="0" applyFont="1" applyBorder="1"/>
    <xf numFmtId="14" fontId="0" fillId="0" borderId="6" xfId="0" applyNumberFormat="1" applyFont="1" applyBorder="1"/>
    <xf numFmtId="14" fontId="0" fillId="3" borderId="4" xfId="0" applyNumberFormat="1" applyFont="1" applyFill="1" applyBorder="1"/>
    <xf numFmtId="14" fontId="0" fillId="0" borderId="0" xfId="0" applyNumberFormat="1" applyFont="1" applyBorder="1"/>
    <xf numFmtId="0" fontId="0" fillId="0" borderId="0" xfId="0" applyFont="1" applyBorder="1"/>
    <xf numFmtId="0" fontId="1" fillId="0" borderId="0" xfId="0" applyFont="1" applyAlignment="1">
      <alignment horizontal="center"/>
    </xf>
    <xf numFmtId="0" fontId="5" fillId="0" borderId="0" xfId="0" applyFont="1"/>
    <xf numFmtId="172" fontId="5" fillId="0" borderId="0" xfId="0" applyNumberFormat="1" applyFont="1"/>
    <xf numFmtId="172" fontId="0" fillId="0" borderId="0" xfId="0" applyNumberFormat="1"/>
    <xf numFmtId="173" fontId="0" fillId="0" borderId="0" xfId="0" applyNumberFormat="1"/>
    <xf numFmtId="0" fontId="4" fillId="0" borderId="0" xfId="0" applyFont="1" applyAlignment="1">
      <alignment horizontal="center"/>
    </xf>
    <xf numFmtId="0" fontId="6" fillId="4" borderId="0" xfId="0" applyFont="1" applyFill="1"/>
    <xf numFmtId="0" fontId="7" fillId="5" borderId="0" xfId="0" applyFont="1" applyFill="1"/>
    <xf numFmtId="0" fontId="7" fillId="0" borderId="0" xfId="0" applyFont="1" applyFill="1"/>
    <xf numFmtId="14" fontId="7" fillId="5" borderId="0" xfId="0" applyNumberFormat="1" applyFont="1" applyFill="1" applyAlignment="1">
      <alignment horizontal="center"/>
    </xf>
    <xf numFmtId="14" fontId="6" fillId="4" borderId="0" xfId="0" applyNumberFormat="1" applyFont="1" applyFill="1" applyAlignment="1">
      <alignment horizontal="center"/>
    </xf>
    <xf numFmtId="0" fontId="7" fillId="0" borderId="0" xfId="0" applyNumberFormat="1" applyFont="1" applyFill="1" applyAlignment="1">
      <alignment horizontal="center"/>
    </xf>
    <xf numFmtId="14" fontId="7" fillId="0" borderId="0" xfId="0" applyNumberFormat="1" applyFont="1" applyFill="1" applyAlignment="1">
      <alignment horizontal="center"/>
    </xf>
    <xf numFmtId="0" fontId="7" fillId="0" borderId="0" xfId="0" applyNumberFormat="1" applyFont="1" applyFill="1" applyBorder="1" applyAlignment="1">
      <alignment horizontal="center"/>
    </xf>
    <xf numFmtId="0" fontId="7" fillId="0" borderId="0" xfId="0" applyNumberFormat="1" applyFont="1" applyFill="1"/>
  </cellXfs>
  <cellStyles count="1">
    <cellStyle name="Normal" xfId="0" builtinId="0"/>
  </cellStyles>
  <dxfs count="22">
    <dxf>
      <font>
        <color indexed="8"/>
      </font>
      <fill>
        <patternFill patternType="solid">
          <fgColor indexed="64"/>
          <bgColor indexed="11"/>
        </patternFill>
      </fill>
    </dxf>
    <dxf>
      <font>
        <strike val="0"/>
        <outline val="0"/>
        <shadow val="0"/>
        <u val="none"/>
        <vertAlign val="baseline"/>
        <sz val="11"/>
        <color indexed="8"/>
        <name val="Calibri"/>
        <scheme val="minor"/>
      </font>
      <fill>
        <patternFill patternType="solid">
          <fgColor indexed="64"/>
          <bgColor indexed="11"/>
        </patternFill>
      </fill>
    </dxf>
    <dxf>
      <font>
        <strike val="0"/>
        <outline val="0"/>
        <shadow val="0"/>
        <u val="none"/>
        <vertAlign val="baseline"/>
        <sz val="11"/>
        <color indexed="8"/>
        <name val="Calibri"/>
        <scheme val="minor"/>
      </font>
      <fill>
        <patternFill patternType="solid">
          <fgColor indexed="64"/>
          <bgColor indexed="11"/>
        </patternFill>
      </fill>
    </dxf>
    <dxf>
      <font>
        <color indexed="8"/>
      </font>
      <numFmt numFmtId="19" formatCode="dd/mm/yyyy"/>
      <fill>
        <patternFill patternType="solid">
          <fgColor indexed="64"/>
          <bgColor indexed="11"/>
        </patternFill>
      </fill>
      <alignment horizontal="center" vertical="bottom" textRotation="0" wrapText="0" indent="0" justifyLastLine="0" shrinkToFit="0" readingOrder="0"/>
    </dxf>
    <dxf>
      <font>
        <color indexed="8"/>
      </font>
      <fill>
        <patternFill patternType="none">
          <fgColor indexed="64"/>
          <bgColor auto="1"/>
        </patternFill>
      </fill>
    </dxf>
    <dxf>
      <font>
        <color indexed="8"/>
      </font>
      <fill>
        <patternFill patternType="none">
          <fgColor indexed="64"/>
          <bgColor auto="1"/>
        </patternFill>
      </fill>
    </dxf>
    <dxf>
      <font>
        <color indexed="8"/>
      </font>
      <numFmt numFmtId="19" formatCode="dd/mm/yyyy"/>
      <fill>
        <patternFill patternType="none">
          <fgColor indexed="64"/>
          <bgColor auto="1"/>
        </patternFill>
      </fill>
      <alignment horizontal="center" vertical="bottom" textRotation="0" wrapText="0" indent="0" justifyLastLine="0" shrinkToFit="0" readingOrder="0"/>
    </dxf>
    <dxf>
      <font>
        <color indexed="8"/>
      </font>
      <numFmt numFmtId="19" formatCode="dd/mm/yyyy"/>
      <fill>
        <patternFill patternType="none">
          <fgColor indexed="64"/>
          <bgColor auto="1"/>
        </patternFill>
      </fill>
      <alignment horizontal="center" vertical="bottom" textRotation="0" wrapText="0" indent="0" justifyLastLine="0" shrinkToFit="0" readingOrder="0"/>
    </dxf>
    <dxf>
      <font>
        <color indexed="8"/>
      </font>
      <numFmt numFmtId="0" formatCode="General"/>
      <fill>
        <patternFill patternType="none">
          <fgColor indexed="64"/>
          <bgColor auto="1"/>
        </patternFill>
      </fill>
    </dxf>
    <dxf>
      <font>
        <color indexed="8"/>
      </font>
      <numFmt numFmtId="0" formatCode="General"/>
      <fill>
        <patternFill patternType="none">
          <fgColor indexed="64"/>
          <bgColor auto="1"/>
        </patternFill>
      </fill>
    </dxf>
    <dxf>
      <font>
        <color indexed="8"/>
      </font>
      <numFmt numFmtId="0" formatCode="General"/>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0" tint="-4.9989318521683403E-2"/>
        <name val="Calibri"/>
        <scheme val="minor"/>
      </font>
      <fill>
        <patternFill patternType="solid">
          <fgColor indexed="64"/>
          <bgColor rgb="FF002060"/>
        </patternFill>
      </fill>
      <alignment horizontal="center" vertical="bottom" textRotation="0" wrapText="0" indent="0" justifyLastLine="0" shrinkToFit="0" readingOrder="0"/>
    </dxf>
    <dxf>
      <font>
        <color theme="0"/>
      </font>
      <fill>
        <patternFill patternType="solid">
          <bgColor theme="0"/>
        </patternFill>
      </fill>
    </dxf>
    <dxf>
      <fill>
        <patternFill>
          <bgColor rgb="FFFF0000"/>
        </patternFill>
      </fill>
    </dxf>
    <dxf>
      <fill>
        <patternFill>
          <bgColor theme="0"/>
        </patternFill>
      </fill>
    </dxf>
    <dxf>
      <fill>
        <patternFill patternType="solid">
          <fgColor theme="0"/>
          <bgColor theme="0"/>
        </patternFill>
      </fill>
    </dxf>
    <dxf>
      <fill>
        <patternFill>
          <bgColor theme="0"/>
        </patternFill>
      </fill>
    </dxf>
    <dxf>
      <fill>
        <patternFill>
          <bgColor theme="0" tint="-0.499984740745262"/>
        </patternFill>
      </fill>
    </dxf>
    <dxf>
      <border>
        <left style="thin">
          <color auto="1"/>
        </left>
        <right style="thin">
          <color auto="1"/>
        </right>
        <vertical/>
        <horizontal/>
      </border>
    </dxf>
    <dxf>
      <fill>
        <patternFill>
          <bgColor theme="7" tint="0.79998168889431442"/>
        </patternFill>
      </fill>
    </dxf>
    <dxf>
      <fill>
        <patternFill>
          <bgColor theme="9" tint="0.59996337778862885"/>
        </patternFill>
      </fill>
    </dxf>
    <dxf>
      <border>
        <left/>
        <right/>
        <top style="thin">
          <color theme="1" tint="0.34998626667073579"/>
        </top>
        <bottom style="thin">
          <color theme="1" tint="0.34998626667073579"/>
        </bottom>
        <vertical/>
        <horizontal/>
      </border>
    </dxf>
  </dxfs>
  <tableStyles count="2" defaultTableStyle="TableStyleMedium2" defaultPivotStyle="PivotStyleLight16">
    <tableStyle name="Style de tableau 1" pivot="0" count="0"/>
    <tableStyle name="Style de tableau croisé dynamique 1"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id="4" name="tb_presence" displayName="tb_presence" ref="C8:E39" totalsRowShown="0" headerRowDxfId="11" dataDxfId="0">
  <autoFilter ref="C8:E39"/>
  <tableColumns count="3">
    <tableColumn id="1" name="Date" dataDxfId="3">
      <calculatedColumnFormula>C8+1</calculatedColumnFormula>
    </tableColumn>
    <tableColumn id="2" name="8/12h" dataDxfId="2"/>
    <tableColumn id="3" name="13/16h" dataDxfId="1"/>
  </tableColumns>
  <tableStyleInfo name="Style de tableau 1" showFirstColumn="0" showLastColumn="0" showRowStripes="1" showColumnStripes="0"/>
</table>
</file>

<file path=xl/tables/table2.xml><?xml version="1.0" encoding="utf-8"?>
<table xmlns="http://schemas.openxmlformats.org/spreadsheetml/2006/main" id="1" name="tb_absences" displayName="tb_absences" ref="A1:F4" totalsRowShown="0" dataDxfId="4">
  <autoFilter ref="A1:F4"/>
  <tableColumns count="6">
    <tableColumn id="6" name="Id employe" dataDxfId="10"/>
    <tableColumn id="1" name="Nom" dataDxfId="9">
      <calculatedColumnFormula>VLOOKUP(tb_absences[[#This Row],[Id employe]],tb_employes[],3,FALSE)</calculatedColumnFormula>
    </tableColumn>
    <tableColumn id="2" name="Prénom" dataDxfId="8">
      <calculatedColumnFormula>VLOOKUP(tb_absences[[#This Row],[Id employe]],tb_employes[],4,FALSE)</calculatedColumnFormula>
    </tableColumn>
    <tableColumn id="3" name="Départ" dataDxfId="7"/>
    <tableColumn id="4" name="Retour" dataDxfId="6"/>
    <tableColumn id="5" name="Raison" dataDxfId="5"/>
  </tableColumns>
  <tableStyleInfo name="TableStyleLight11" showFirstColumn="0" showLastColumn="0" showRowStripes="1" showColumnStripes="0"/>
</table>
</file>

<file path=xl/tables/table3.xml><?xml version="1.0" encoding="utf-8"?>
<table xmlns="http://schemas.openxmlformats.org/spreadsheetml/2006/main" id="3" name="Tableau3" displayName="Tableau3" ref="B2:B38" totalsRowShown="0">
  <autoFilter ref="B2:B38"/>
  <tableColumns count="1">
    <tableColumn id="1" name="Congé Annuel"/>
  </tableColumns>
  <tableStyleInfo name="TableStyleLight8" showFirstColumn="0" showLastColumn="0" showRowStripes="1" showColumnStripes="0"/>
</table>
</file>

<file path=xl/tables/table4.xml><?xml version="1.0" encoding="utf-8"?>
<table xmlns="http://schemas.openxmlformats.org/spreadsheetml/2006/main" id="2" name="tb_employes" displayName="tb_employes" ref="A1:D4" totalsRowShown="0">
  <autoFilter ref="A1:D4"/>
  <tableColumns count="4">
    <tableColumn id="1" name="Id employe"/>
    <tableColumn id="2" name="Civilité"/>
    <tableColumn id="3" name="Nom"/>
    <tableColumn id="4" name="Prénom"/>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U39"/>
  <sheetViews>
    <sheetView showGridLines="0" tabSelected="1" topLeftCell="B1" zoomScaleNormal="100" workbookViewId="0">
      <selection activeCell="J8" sqref="J8"/>
    </sheetView>
  </sheetViews>
  <sheetFormatPr baseColWidth="10" defaultColWidth="9.140625" defaultRowHeight="15" x14ac:dyDescent="0.25"/>
  <cols>
    <col min="1" max="1" width="10.85546875" hidden="1" customWidth="1"/>
    <col min="3" max="3" width="10.7109375" style="1" bestFit="1" customWidth="1"/>
    <col min="4" max="5" width="32.28515625" customWidth="1"/>
    <col min="7" max="7" width="12.7109375" customWidth="1"/>
    <col min="8" max="8" width="11.140625" customWidth="1"/>
    <col min="9" max="9" width="11.42578125" customWidth="1"/>
    <col min="12" max="12" width="9.5703125" bestFit="1" customWidth="1"/>
    <col min="20" max="20" width="19.5703125" hidden="1" customWidth="1"/>
    <col min="21" max="21" width="10.7109375" bestFit="1" customWidth="1"/>
  </cols>
  <sheetData>
    <row r="1" spans="1:21" x14ac:dyDescent="0.25">
      <c r="A1" s="2" t="s">
        <v>15</v>
      </c>
      <c r="D1" s="6" t="s">
        <v>2</v>
      </c>
      <c r="E1" s="6"/>
    </row>
    <row r="2" spans="1:21" x14ac:dyDescent="0.25">
      <c r="A2" t="s">
        <v>3</v>
      </c>
    </row>
    <row r="3" spans="1:21" x14ac:dyDescent="0.25">
      <c r="A3" t="s">
        <v>4</v>
      </c>
      <c r="C3" s="21" t="s">
        <v>49</v>
      </c>
      <c r="D3" s="21" t="s">
        <v>14</v>
      </c>
      <c r="E3" s="21" t="s">
        <v>17</v>
      </c>
    </row>
    <row r="4" spans="1:21" x14ac:dyDescent="0.25">
      <c r="A4" t="s">
        <v>5</v>
      </c>
      <c r="C4" s="4">
        <v>1</v>
      </c>
      <c r="D4" s="4" t="str">
        <f>IFERROR(VLOOKUP(C4,tb_employes[],4,FALSE),"")</f>
        <v>Jean</v>
      </c>
      <c r="E4" s="4" t="str">
        <f>IFERROR(VLOOKUP(C4,tb_employes[],3,FALSE),"")</f>
        <v>DURAND</v>
      </c>
    </row>
    <row r="5" spans="1:21" x14ac:dyDescent="0.25">
      <c r="A5" t="s">
        <v>6</v>
      </c>
      <c r="D5" s="21" t="s">
        <v>15</v>
      </c>
      <c r="E5" s="21" t="s">
        <v>16</v>
      </c>
      <c r="T5" s="7" t="s">
        <v>20</v>
      </c>
      <c r="U5" s="9">
        <f>ROUND(DATE(E6,4,MOD(234-11*MOD(E6,19),30))/7,0)*7-6</f>
        <v>44668</v>
      </c>
    </row>
    <row r="6" spans="1:21" x14ac:dyDescent="0.25">
      <c r="A6" t="s">
        <v>7</v>
      </c>
      <c r="C6" s="26">
        <v>1</v>
      </c>
      <c r="D6" s="5" t="s">
        <v>7</v>
      </c>
      <c r="E6" s="4">
        <v>2022</v>
      </c>
      <c r="G6" s="8"/>
    </row>
    <row r="7" spans="1:21" ht="15.75" x14ac:dyDescent="0.25">
      <c r="A7" t="s">
        <v>8</v>
      </c>
      <c r="G7" s="22"/>
    </row>
    <row r="8" spans="1:21" x14ac:dyDescent="0.25">
      <c r="A8" t="s">
        <v>9</v>
      </c>
      <c r="C8" s="3" t="s">
        <v>31</v>
      </c>
      <c r="D8" s="3" t="s">
        <v>1</v>
      </c>
      <c r="E8" s="3" t="s">
        <v>0</v>
      </c>
    </row>
    <row r="9" spans="1:21" x14ac:dyDescent="0.25">
      <c r="A9" t="s">
        <v>10</v>
      </c>
      <c r="C9" s="30" t="str">
        <f>TEXT(CONCATENATE("0",C6,"  ",MONTHVAL," ",YEARVAL),"jj/mm/aaaa")</f>
        <v>01/05/2022</v>
      </c>
      <c r="D9" s="28"/>
      <c r="E9" s="28"/>
    </row>
    <row r="10" spans="1:21" x14ac:dyDescent="0.25">
      <c r="A10" t="s">
        <v>11</v>
      </c>
      <c r="C10" s="31">
        <f>C9+1</f>
        <v>44683</v>
      </c>
      <c r="D10" s="27" t="s">
        <v>34</v>
      </c>
      <c r="E10" s="27" t="s">
        <v>34</v>
      </c>
    </row>
    <row r="11" spans="1:21" x14ac:dyDescent="0.25">
      <c r="A11" t="s">
        <v>32</v>
      </c>
      <c r="C11" s="31">
        <f t="shared" ref="C11:C39" si="0">C10+1</f>
        <v>44684</v>
      </c>
      <c r="D11" s="27" t="s">
        <v>34</v>
      </c>
      <c r="E11" s="27" t="s">
        <v>34</v>
      </c>
    </row>
    <row r="12" spans="1:21" x14ac:dyDescent="0.25">
      <c r="A12" t="s">
        <v>12</v>
      </c>
      <c r="C12" s="31">
        <f t="shared" si="0"/>
        <v>44685</v>
      </c>
      <c r="D12" s="27" t="s">
        <v>34</v>
      </c>
      <c r="E12" s="27" t="s">
        <v>34</v>
      </c>
    </row>
    <row r="13" spans="1:21" x14ac:dyDescent="0.25">
      <c r="A13" t="s">
        <v>13</v>
      </c>
      <c r="C13" s="31">
        <f t="shared" si="0"/>
        <v>44686</v>
      </c>
      <c r="D13" s="27" t="s">
        <v>34</v>
      </c>
      <c r="E13" s="27" t="s">
        <v>34</v>
      </c>
      <c r="F13" s="10"/>
      <c r="T13" s="12" t="s">
        <v>18</v>
      </c>
      <c r="U13" s="13" t="s">
        <v>31</v>
      </c>
    </row>
    <row r="14" spans="1:21" x14ac:dyDescent="0.25">
      <c r="C14" s="30">
        <f t="shared" si="0"/>
        <v>44687</v>
      </c>
      <c r="D14" s="28"/>
      <c r="E14" s="28"/>
      <c r="F14" s="10"/>
      <c r="T14" s="14" t="s">
        <v>19</v>
      </c>
      <c r="U14" s="15">
        <f>DATE(YEARVAL,1,1)</f>
        <v>44562</v>
      </c>
    </row>
    <row r="15" spans="1:21" x14ac:dyDescent="0.25">
      <c r="C15" s="30">
        <f t="shared" si="0"/>
        <v>44688</v>
      </c>
      <c r="D15" s="28"/>
      <c r="E15" s="28"/>
      <c r="F15" s="10"/>
      <c r="T15" s="16" t="s">
        <v>21</v>
      </c>
      <c r="U15" s="17">
        <f>U5+1</f>
        <v>44669</v>
      </c>
    </row>
    <row r="16" spans="1:21" x14ac:dyDescent="0.25">
      <c r="C16" s="30">
        <f t="shared" si="0"/>
        <v>44689</v>
      </c>
      <c r="D16" s="28"/>
      <c r="E16" s="28"/>
      <c r="F16" s="10"/>
      <c r="T16" s="14" t="s">
        <v>22</v>
      </c>
      <c r="U16" s="15">
        <f>DATE(E6,5,1)</f>
        <v>44682</v>
      </c>
    </row>
    <row r="17" spans="3:21" x14ac:dyDescent="0.25">
      <c r="C17" s="30">
        <f t="shared" si="0"/>
        <v>44690</v>
      </c>
      <c r="D17" s="28"/>
      <c r="E17" s="28"/>
      <c r="F17" s="10"/>
      <c r="T17" s="16" t="s">
        <v>23</v>
      </c>
      <c r="U17" s="17">
        <f>DATE(E6,5,8)</f>
        <v>44689</v>
      </c>
    </row>
    <row r="18" spans="3:21" x14ac:dyDescent="0.25">
      <c r="C18" s="30">
        <f t="shared" si="0"/>
        <v>44691</v>
      </c>
      <c r="D18" s="28"/>
      <c r="E18" s="28"/>
      <c r="F18" s="10"/>
      <c r="T18" s="14" t="s">
        <v>24</v>
      </c>
      <c r="U18" s="15">
        <f>U5+39</f>
        <v>44707</v>
      </c>
    </row>
    <row r="19" spans="3:21" x14ac:dyDescent="0.25">
      <c r="C19" s="30">
        <f t="shared" si="0"/>
        <v>44692</v>
      </c>
      <c r="D19" s="28"/>
      <c r="E19" s="28"/>
      <c r="F19" s="10"/>
      <c r="T19" s="16" t="s">
        <v>25</v>
      </c>
      <c r="U19" s="17">
        <f>U5+50</f>
        <v>44718</v>
      </c>
    </row>
    <row r="20" spans="3:21" x14ac:dyDescent="0.25">
      <c r="C20" s="30">
        <f t="shared" si="0"/>
        <v>44693</v>
      </c>
      <c r="D20" s="28"/>
      <c r="E20" s="28"/>
      <c r="F20" s="10"/>
      <c r="T20" s="14" t="s">
        <v>26</v>
      </c>
      <c r="U20" s="15">
        <f>DATE(E6,7,14)</f>
        <v>44756</v>
      </c>
    </row>
    <row r="21" spans="3:21" x14ac:dyDescent="0.25">
      <c r="C21" s="30">
        <f t="shared" si="0"/>
        <v>44694</v>
      </c>
      <c r="D21" s="28"/>
      <c r="E21" s="28"/>
      <c r="T21" s="16" t="s">
        <v>27</v>
      </c>
      <c r="U21" s="17">
        <f>DATE(E6,8,15)</f>
        <v>44788</v>
      </c>
    </row>
    <row r="22" spans="3:21" x14ac:dyDescent="0.25">
      <c r="C22" s="30">
        <f t="shared" si="0"/>
        <v>44695</v>
      </c>
      <c r="D22" s="28"/>
      <c r="E22" s="28"/>
      <c r="T22" s="14" t="s">
        <v>28</v>
      </c>
      <c r="U22" s="15">
        <f>DATE(E6,11,1)</f>
        <v>44866</v>
      </c>
    </row>
    <row r="23" spans="3:21" x14ac:dyDescent="0.25">
      <c r="C23" s="31">
        <f t="shared" si="0"/>
        <v>44696</v>
      </c>
      <c r="D23" s="27" t="s">
        <v>50</v>
      </c>
      <c r="E23" s="27" t="s">
        <v>50</v>
      </c>
      <c r="T23" s="16" t="s">
        <v>29</v>
      </c>
      <c r="U23" s="17">
        <f>DATE(E6,11,11)</f>
        <v>44876</v>
      </c>
    </row>
    <row r="24" spans="3:21" x14ac:dyDescent="0.25">
      <c r="C24" s="31">
        <f t="shared" si="0"/>
        <v>44697</v>
      </c>
      <c r="D24" s="27" t="s">
        <v>50</v>
      </c>
      <c r="E24" s="27" t="s">
        <v>50</v>
      </c>
      <c r="T24" s="11" t="s">
        <v>30</v>
      </c>
      <c r="U24" s="18">
        <f>DATE(E6,12,25)</f>
        <v>44920</v>
      </c>
    </row>
    <row r="25" spans="3:21" x14ac:dyDescent="0.25">
      <c r="C25" s="31">
        <f t="shared" si="0"/>
        <v>44698</v>
      </c>
      <c r="D25" s="27" t="s">
        <v>50</v>
      </c>
      <c r="E25" s="27" t="s">
        <v>50</v>
      </c>
    </row>
    <row r="26" spans="3:21" x14ac:dyDescent="0.25">
      <c r="C26" s="30">
        <f t="shared" si="0"/>
        <v>44699</v>
      </c>
      <c r="D26" s="28"/>
      <c r="E26" s="28"/>
    </row>
    <row r="27" spans="3:21" x14ac:dyDescent="0.25">
      <c r="C27" s="30">
        <f t="shared" si="0"/>
        <v>44700</v>
      </c>
      <c r="D27" s="28"/>
      <c r="E27" s="28"/>
    </row>
    <row r="28" spans="3:21" x14ac:dyDescent="0.25">
      <c r="C28" s="30">
        <f t="shared" si="0"/>
        <v>44701</v>
      </c>
      <c r="D28" s="28"/>
      <c r="E28" s="28"/>
    </row>
    <row r="29" spans="3:21" x14ac:dyDescent="0.25">
      <c r="C29" s="30">
        <f t="shared" si="0"/>
        <v>44702</v>
      </c>
      <c r="D29" s="28"/>
      <c r="E29" s="28"/>
    </row>
    <row r="30" spans="3:21" x14ac:dyDescent="0.25">
      <c r="C30" s="30">
        <f t="shared" si="0"/>
        <v>44703</v>
      </c>
      <c r="D30" s="28"/>
      <c r="E30" s="28"/>
    </row>
    <row r="31" spans="3:21" x14ac:dyDescent="0.25">
      <c r="C31" s="30">
        <f t="shared" si="0"/>
        <v>44704</v>
      </c>
      <c r="D31" s="28"/>
      <c r="E31" s="28"/>
    </row>
    <row r="32" spans="3:21" x14ac:dyDescent="0.25">
      <c r="C32" s="30">
        <f t="shared" si="0"/>
        <v>44705</v>
      </c>
      <c r="D32" s="28"/>
      <c r="E32" s="28"/>
    </row>
    <row r="33" spans="3:5" x14ac:dyDescent="0.25">
      <c r="C33" s="30">
        <f t="shared" si="0"/>
        <v>44706</v>
      </c>
      <c r="D33" s="28"/>
      <c r="E33" s="28"/>
    </row>
    <row r="34" spans="3:5" x14ac:dyDescent="0.25">
      <c r="C34" s="30">
        <f t="shared" si="0"/>
        <v>44707</v>
      </c>
      <c r="D34" s="28"/>
      <c r="E34" s="28"/>
    </row>
    <row r="35" spans="3:5" x14ac:dyDescent="0.25">
      <c r="C35" s="30">
        <f t="shared" si="0"/>
        <v>44708</v>
      </c>
      <c r="D35" s="28"/>
      <c r="E35" s="28"/>
    </row>
    <row r="36" spans="3:5" x14ac:dyDescent="0.25">
      <c r="C36" s="30">
        <f t="shared" si="0"/>
        <v>44709</v>
      </c>
      <c r="D36" s="28"/>
      <c r="E36" s="28"/>
    </row>
    <row r="37" spans="3:5" x14ac:dyDescent="0.25">
      <c r="C37" s="30">
        <f t="shared" si="0"/>
        <v>44710</v>
      </c>
      <c r="D37" s="28"/>
      <c r="E37" s="28"/>
    </row>
    <row r="38" spans="3:5" x14ac:dyDescent="0.25">
      <c r="C38" s="30">
        <f>C37+1</f>
        <v>44711</v>
      </c>
      <c r="D38" s="28"/>
      <c r="E38" s="28"/>
    </row>
    <row r="39" spans="3:5" x14ac:dyDescent="0.25">
      <c r="C39" s="30">
        <f t="shared" si="0"/>
        <v>44712</v>
      </c>
      <c r="D39" s="28"/>
      <c r="E39" s="28"/>
    </row>
  </sheetData>
  <conditionalFormatting sqref="C8:E39">
    <cfRule type="expression" dxfId="21" priority="5" stopIfTrue="1">
      <formula>$C8&lt;&gt;""</formula>
    </cfRule>
  </conditionalFormatting>
  <conditionalFormatting sqref="C9:E39">
    <cfRule type="expression" dxfId="20" priority="1">
      <formula>COUNTIF(AnnualLeave,$C9)&gt;0</formula>
    </cfRule>
    <cfRule type="expression" dxfId="19" priority="2">
      <formula>COUNTIF(BHolidays,$C9)&gt;0</formula>
    </cfRule>
    <cfRule type="expression" dxfId="18" priority="3">
      <formula>$C9&lt;&gt;""</formula>
    </cfRule>
    <cfRule type="expression" dxfId="17" priority="4">
      <formula>IF($C9&lt;&gt;"",OR(WEEKDAY($C9)=1,WEEKDAY($C9)=7))</formula>
    </cfRule>
  </conditionalFormatting>
  <conditionalFormatting sqref="C9:C39">
    <cfRule type="containsErrors" dxfId="16" priority="6">
      <formula>ISERROR(C9)</formula>
    </cfRule>
    <cfRule type="containsErrors" dxfId="15" priority="7">
      <formula>ISERROR(C9)</formula>
    </cfRule>
  </conditionalFormatting>
  <conditionalFormatting sqref="C37:C39">
    <cfRule type="containsErrors" dxfId="14" priority="8">
      <formula>ISERROR(C37)</formula>
    </cfRule>
    <cfRule type="containsErrors" dxfId="13" priority="-1">
      <formula>ISERROR(C37)</formula>
    </cfRule>
    <cfRule type="containsErrors" dxfId="12" priority="9">
      <formula>ISERROR(C37)</formula>
    </cfRule>
  </conditionalFormatting>
  <dataValidations count="1">
    <dataValidation type="list" allowBlank="1" showInputMessage="1" showErrorMessage="1" sqref="D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WVL6 D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D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D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D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D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D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D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D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D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D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D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D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D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D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D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formula1>MONTHLIST</formula1>
    </dataValidation>
  </dataValidation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Employés!$A$2:$A$4</xm:f>
          </x14:formula1>
          <xm:sqref>C4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7"/>
  <sheetViews>
    <sheetView showGridLines="0" workbookViewId="0">
      <selection activeCell="E3" sqref="E3"/>
    </sheetView>
  </sheetViews>
  <sheetFormatPr baseColWidth="10" defaultColWidth="9.140625" defaultRowHeight="15" x14ac:dyDescent="0.25"/>
  <cols>
    <col min="1" max="1" width="11.42578125" customWidth="1"/>
    <col min="2" max="2" width="15.5703125" customWidth="1"/>
    <col min="3" max="4" width="13.140625" customWidth="1"/>
    <col min="5" max="5" width="14" customWidth="1"/>
    <col min="6" max="6" width="13.5703125" customWidth="1"/>
  </cols>
  <sheetData>
    <row r="1" spans="1:6" x14ac:dyDescent="0.25">
      <c r="A1" t="s">
        <v>39</v>
      </c>
      <c r="B1" t="s">
        <v>17</v>
      </c>
      <c r="C1" t="s">
        <v>14</v>
      </c>
      <c r="D1" t="s">
        <v>36</v>
      </c>
      <c r="E1" t="s">
        <v>37</v>
      </c>
      <c r="F1" t="s">
        <v>38</v>
      </c>
    </row>
    <row r="2" spans="1:6" x14ac:dyDescent="0.25">
      <c r="A2" s="32">
        <v>1</v>
      </c>
      <c r="B2" s="29" t="str">
        <f>VLOOKUP(tb_absences[[#This Row],[Id employe]],tb_employes[],3,FALSE)</f>
        <v>DURAND</v>
      </c>
      <c r="C2" s="29" t="str">
        <f>VLOOKUP(tb_absences[[#This Row],[Id employe]],tb_employes[],4,FALSE)</f>
        <v>Jean</v>
      </c>
      <c r="D2" s="33">
        <v>44683</v>
      </c>
      <c r="E2" s="33">
        <v>44687</v>
      </c>
      <c r="F2" s="29" t="s">
        <v>34</v>
      </c>
    </row>
    <row r="3" spans="1:6" x14ac:dyDescent="0.25">
      <c r="A3" s="32">
        <v>3</v>
      </c>
      <c r="B3" s="29" t="str">
        <f>VLOOKUP(tb_absences[[#This Row],[Id employe]],tb_employes[],3,FALSE)</f>
        <v>DESCHAMPS</v>
      </c>
      <c r="C3" s="29" t="str">
        <f>VLOOKUP(tb_absences[[#This Row],[Id employe]],tb_employes[],4,FALSE)</f>
        <v>Xavier</v>
      </c>
      <c r="D3" s="33">
        <v>44690</v>
      </c>
      <c r="E3" s="33">
        <v>44691</v>
      </c>
      <c r="F3" s="29" t="s">
        <v>35</v>
      </c>
    </row>
    <row r="4" spans="1:6" x14ac:dyDescent="0.25">
      <c r="A4" s="34">
        <v>1</v>
      </c>
      <c r="B4" s="35" t="str">
        <f>VLOOKUP(tb_absences[[#This Row],[Id employe]],tb_employes[],3,FALSE)</f>
        <v>DURAND</v>
      </c>
      <c r="C4" s="35" t="str">
        <f>VLOOKUP(tb_absences[[#This Row],[Id employe]],tb_employes[],4,FALSE)</f>
        <v>Jean</v>
      </c>
      <c r="D4" s="33">
        <v>44696</v>
      </c>
      <c r="E4" s="33">
        <v>44699</v>
      </c>
      <c r="F4" s="29" t="s">
        <v>50</v>
      </c>
    </row>
    <row r="5" spans="1:6" x14ac:dyDescent="0.25">
      <c r="A5" s="20"/>
    </row>
    <row r="7" spans="1:6" x14ac:dyDescent="0.25">
      <c r="A7" s="19"/>
    </row>
    <row r="8" spans="1:6" x14ac:dyDescent="0.25">
      <c r="A8" s="19"/>
    </row>
    <row r="9" spans="1:6" x14ac:dyDescent="0.25">
      <c r="A9" s="20"/>
    </row>
    <row r="11" spans="1:6" x14ac:dyDescent="0.25">
      <c r="A11" s="19"/>
    </row>
    <row r="12" spans="1:6" x14ac:dyDescent="0.25">
      <c r="A12" s="19"/>
    </row>
    <row r="13" spans="1:6" x14ac:dyDescent="0.25">
      <c r="A13" s="20"/>
    </row>
    <row r="15" spans="1:6" x14ac:dyDescent="0.25">
      <c r="A15" s="19"/>
    </row>
    <row r="16" spans="1:6" x14ac:dyDescent="0.25">
      <c r="A16" s="19"/>
    </row>
    <row r="17" spans="1:1" x14ac:dyDescent="0.25">
      <c r="A17" s="20"/>
    </row>
    <row r="19" spans="1:1" x14ac:dyDescent="0.25">
      <c r="A19" s="19"/>
    </row>
    <row r="20" spans="1:1" x14ac:dyDescent="0.25">
      <c r="A20" s="19"/>
    </row>
    <row r="21" spans="1:1" x14ac:dyDescent="0.25">
      <c r="A21" s="20"/>
    </row>
    <row r="23" spans="1:1" x14ac:dyDescent="0.25">
      <c r="A23" s="19"/>
    </row>
    <row r="24" spans="1:1" x14ac:dyDescent="0.25">
      <c r="A24" s="19"/>
    </row>
    <row r="25" spans="1:1" x14ac:dyDescent="0.25">
      <c r="A25" s="20"/>
    </row>
    <row r="27" spans="1:1" x14ac:dyDescent="0.25">
      <c r="A27" s="19"/>
    </row>
    <row r="28" spans="1:1" x14ac:dyDescent="0.25">
      <c r="A28" s="19"/>
    </row>
    <row r="29" spans="1:1" x14ac:dyDescent="0.25">
      <c r="A29" s="20"/>
    </row>
    <row r="31" spans="1:1" x14ac:dyDescent="0.25">
      <c r="A31" s="19"/>
    </row>
    <row r="32" spans="1:1" x14ac:dyDescent="0.25">
      <c r="A32" s="19"/>
    </row>
    <row r="33" spans="1:1" x14ac:dyDescent="0.25">
      <c r="A33" s="20"/>
    </row>
    <row r="35" spans="1:1" x14ac:dyDescent="0.25">
      <c r="A35" s="19"/>
    </row>
    <row r="36" spans="1:1" x14ac:dyDescent="0.25">
      <c r="A36" s="19"/>
    </row>
    <row r="37" spans="1:1" x14ac:dyDescent="0.25">
      <c r="A37" s="20"/>
    </row>
    <row r="39" spans="1:1" x14ac:dyDescent="0.25">
      <c r="A39" s="19"/>
    </row>
    <row r="40" spans="1:1" x14ac:dyDescent="0.25">
      <c r="A40" s="19"/>
    </row>
    <row r="41" spans="1:1" x14ac:dyDescent="0.25">
      <c r="A41" s="20"/>
    </row>
    <row r="43" spans="1:1" x14ac:dyDescent="0.25">
      <c r="A43" s="19"/>
    </row>
    <row r="44" spans="1:1" x14ac:dyDescent="0.25">
      <c r="A44" s="19"/>
    </row>
    <row r="45" spans="1:1" x14ac:dyDescent="0.25">
      <c r="A45" s="20"/>
    </row>
    <row r="47" spans="1:1" x14ac:dyDescent="0.25">
      <c r="A47" s="19"/>
    </row>
    <row r="48" spans="1:1" x14ac:dyDescent="0.25">
      <c r="A48" s="19"/>
    </row>
    <row r="49" spans="1:1" x14ac:dyDescent="0.25">
      <c r="A49" s="20"/>
    </row>
    <row r="51" spans="1:1" x14ac:dyDescent="0.25">
      <c r="A51" s="19"/>
    </row>
    <row r="52" spans="1:1" x14ac:dyDescent="0.25">
      <c r="A52" s="19"/>
    </row>
    <row r="53" spans="1:1" x14ac:dyDescent="0.25">
      <c r="A53" s="20"/>
    </row>
    <row r="55" spans="1:1" x14ac:dyDescent="0.25">
      <c r="A55" s="19"/>
    </row>
    <row r="56" spans="1:1" x14ac:dyDescent="0.25">
      <c r="A56" s="19"/>
    </row>
    <row r="57" spans="1:1" x14ac:dyDescent="0.25">
      <c r="A57" s="20"/>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B15"/>
  <sheetViews>
    <sheetView workbookViewId="0">
      <selection activeCell="B3" sqref="B3:B38"/>
    </sheetView>
  </sheetViews>
  <sheetFormatPr baseColWidth="10" defaultColWidth="9.140625" defaultRowHeight="15" x14ac:dyDescent="0.25"/>
  <cols>
    <col min="2" max="2" width="15.5703125" customWidth="1"/>
  </cols>
  <sheetData>
    <row r="2" spans="2:2" x14ac:dyDescent="0.25">
      <c r="B2" t="s">
        <v>33</v>
      </c>
    </row>
    <row r="3" spans="2:2" x14ac:dyDescent="0.25">
      <c r="B3" s="8"/>
    </row>
    <row r="4" spans="2:2" x14ac:dyDescent="0.25">
      <c r="B4" s="8"/>
    </row>
    <row r="5" spans="2:2" x14ac:dyDescent="0.25">
      <c r="B5" s="8"/>
    </row>
    <row r="6" spans="2:2" x14ac:dyDescent="0.25">
      <c r="B6" s="8"/>
    </row>
    <row r="7" spans="2:2" x14ac:dyDescent="0.25">
      <c r="B7" s="8"/>
    </row>
    <row r="8" spans="2:2" x14ac:dyDescent="0.25">
      <c r="B8" s="8"/>
    </row>
    <row r="9" spans="2:2" x14ac:dyDescent="0.25">
      <c r="B9" s="8"/>
    </row>
    <row r="10" spans="2:2" x14ac:dyDescent="0.25">
      <c r="B10" s="8"/>
    </row>
    <row r="11" spans="2:2" x14ac:dyDescent="0.25">
      <c r="B11" s="8"/>
    </row>
    <row r="12" spans="2:2" x14ac:dyDescent="0.25">
      <c r="B12" s="8"/>
    </row>
    <row r="13" spans="2:2" x14ac:dyDescent="0.25">
      <c r="B13" s="8"/>
    </row>
    <row r="14" spans="2:2" x14ac:dyDescent="0.25">
      <c r="B14" s="8"/>
    </row>
    <row r="15" spans="2:2" x14ac:dyDescent="0.25">
      <c r="B15" s="8"/>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4"/>
  <sheetViews>
    <sheetView workbookViewId="0"/>
  </sheetViews>
  <sheetFormatPr baseColWidth="10" defaultRowHeight="15" x14ac:dyDescent="0.25"/>
  <cols>
    <col min="1" max="1" width="13.140625" customWidth="1"/>
    <col min="3" max="3" width="16" customWidth="1"/>
    <col min="4" max="4" width="14" customWidth="1"/>
  </cols>
  <sheetData>
    <row r="1" spans="1:4" x14ac:dyDescent="0.25">
      <c r="A1" t="s">
        <v>39</v>
      </c>
      <c r="B1" t="s">
        <v>40</v>
      </c>
      <c r="C1" t="s">
        <v>17</v>
      </c>
      <c r="D1" t="s">
        <v>14</v>
      </c>
    </row>
    <row r="2" spans="1:4" x14ac:dyDescent="0.25">
      <c r="A2">
        <v>1</v>
      </c>
      <c r="B2" t="s">
        <v>41</v>
      </c>
      <c r="C2" t="s">
        <v>44</v>
      </c>
      <c r="D2" t="s">
        <v>43</v>
      </c>
    </row>
    <row r="3" spans="1:4" x14ac:dyDescent="0.25">
      <c r="A3">
        <v>2</v>
      </c>
      <c r="B3" t="s">
        <v>42</v>
      </c>
      <c r="C3" t="s">
        <v>45</v>
      </c>
      <c r="D3" t="s">
        <v>46</v>
      </c>
    </row>
    <row r="4" spans="1:4" x14ac:dyDescent="0.25">
      <c r="A4">
        <v>3</v>
      </c>
      <c r="B4" t="s">
        <v>41</v>
      </c>
      <c r="C4" t="s">
        <v>48</v>
      </c>
      <c r="D4" t="s">
        <v>47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1"/>
  <sheetViews>
    <sheetView workbookViewId="0">
      <selection activeCell="C14" sqref="C14"/>
    </sheetView>
  </sheetViews>
  <sheetFormatPr baseColWidth="10" defaultRowHeight="15" x14ac:dyDescent="0.25"/>
  <sheetData>
    <row r="1" spans="1:3" ht="15.75" x14ac:dyDescent="0.25">
      <c r="A1" s="23" t="str">
        <f xml:space="preserve"> A2 &amp; "/" &amp; B2 &amp; "/" &amp; C2</f>
        <v>1/5/2022</v>
      </c>
    </row>
    <row r="2" spans="1:3" x14ac:dyDescent="0.25">
      <c r="A2">
        <v>1</v>
      </c>
      <c r="B2">
        <v>5</v>
      </c>
      <c r="C2">
        <v>2022</v>
      </c>
    </row>
    <row r="3" spans="1:3" x14ac:dyDescent="0.25">
      <c r="B3" s="25" t="str">
        <f>CONCATENATE(A2,"/",B2,"/",C2)</f>
        <v>1/5/2022</v>
      </c>
    </row>
    <row r="4" spans="1:3" x14ac:dyDescent="0.25">
      <c r="A4" s="24">
        <f>A1+1</f>
        <v>44683</v>
      </c>
      <c r="B4" s="8">
        <f>B3+1</f>
        <v>44683</v>
      </c>
    </row>
    <row r="5" spans="1:3" x14ac:dyDescent="0.25">
      <c r="B5" s="8">
        <f t="shared" ref="B5:B11" si="0">B4+1</f>
        <v>44684</v>
      </c>
    </row>
    <row r="6" spans="1:3" x14ac:dyDescent="0.25">
      <c r="B6" s="8">
        <f t="shared" si="0"/>
        <v>44685</v>
      </c>
    </row>
    <row r="7" spans="1:3" x14ac:dyDescent="0.25">
      <c r="B7" s="8">
        <f t="shared" si="0"/>
        <v>44686</v>
      </c>
    </row>
    <row r="8" spans="1:3" x14ac:dyDescent="0.25">
      <c r="B8" s="8">
        <f t="shared" si="0"/>
        <v>44687</v>
      </c>
    </row>
    <row r="9" spans="1:3" x14ac:dyDescent="0.25">
      <c r="B9" s="8">
        <f t="shared" si="0"/>
        <v>44688</v>
      </c>
    </row>
    <row r="10" spans="1:3" x14ac:dyDescent="0.25">
      <c r="B10" s="8">
        <f t="shared" si="0"/>
        <v>44689</v>
      </c>
    </row>
    <row r="11" spans="1:3" x14ac:dyDescent="0.25">
      <c r="B11" s="8">
        <f t="shared" si="0"/>
        <v>44690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Fiche de présence</vt:lpstr>
      <vt:lpstr>Absences</vt:lpstr>
      <vt:lpstr>Congé Annuel</vt:lpstr>
      <vt:lpstr>Employés</vt:lpstr>
      <vt:lpstr>Feuil2</vt:lpstr>
      <vt:lpstr>AnnualLeave</vt:lpstr>
      <vt:lpstr>'Fiche de présence'!BHolidays</vt:lpstr>
      <vt:lpstr>'Fiche de présence'!MonthDateRange</vt:lpstr>
      <vt:lpstr>'Fiche de présence'!MONTHLIST</vt:lpstr>
      <vt:lpstr>'Fiche de présence'!MONTHVAL</vt:lpstr>
      <vt:lpstr>'Fiche de présence'!YEARVAL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Couesnon</dc:creator>
  <cp:lastModifiedBy>yal</cp:lastModifiedBy>
  <dcterms:created xsi:type="dcterms:W3CDTF">2022-01-19T14:15:54Z</dcterms:created>
  <dcterms:modified xsi:type="dcterms:W3CDTF">2022-01-21T14:32:15Z</dcterms:modified>
</cp:coreProperties>
</file>