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durieuxl\Desktop\"/>
    </mc:Choice>
  </mc:AlternateContent>
  <bookViews>
    <workbookView xWindow="0" yWindow="0" windowWidth="21570" windowHeight="9480"/>
  </bookViews>
  <sheets>
    <sheet name="FORM" sheetId="3" r:id="rId1"/>
    <sheet name="BDD" sheetId="5" r:id="rId2"/>
    <sheet name="Table" sheetId="2" r:id="rId3"/>
  </sheets>
  <functionGroups builtInGroupCount="18"/>
  <definedNames>
    <definedName name="ID_NUM">FORM!$D$6</definedName>
    <definedName name="Num_ID">FORM!$H$2</definedName>
    <definedName name="Saisie_Adresse">FORM!$D$12</definedName>
    <definedName name="Saisie_cap">FORM!$D$30</definedName>
    <definedName name="Saisie_client">FORM!$H$24</definedName>
    <definedName name="Saisie_comm1">FORM!$F$17</definedName>
    <definedName name="Saisie_contact">FORM!$H$7</definedName>
    <definedName name="Saisie_corps">FORM!$D$24</definedName>
    <definedName name="Saisie_CP">FORM!$D$10</definedName>
    <definedName name="Saisie_ctvx">FORM!$H$11</definedName>
    <definedName name="Saisie_dateaba">FORM!$D$20</definedName>
    <definedName name="Saisie_datechant">FORM!$D$19</definedName>
    <definedName name="Saisie_datecont">FORM!$D$17</definedName>
    <definedName name="Saisie_datesave">FORM!$D$18</definedName>
    <definedName name="Saisie_emp">FORM!$D$29</definedName>
    <definedName name="SAISIE_ID">FORM!$D$34</definedName>
    <definedName name="Saisie_info">FORM!$F$28</definedName>
    <definedName name="Saisie_mail">FORM!$H$9</definedName>
    <definedName name="Saisie_Motif">FORM!$H$13</definedName>
    <definedName name="Saisie_Nom">FORM!$D$7</definedName>
    <definedName name="Saisie_secteur">FORM!$H$26</definedName>
    <definedName name="Saisie_Siren">FORM!$D$8</definedName>
    <definedName name="Saisie_stade1">FORM!$D$25</definedName>
    <definedName name="Saisie_stade2">FORM!$D$26</definedName>
    <definedName name="Saisie_stade3">FORM!$D$27</definedName>
    <definedName name="Saisie_statut">FORM!$H$12</definedName>
    <definedName name="Saisie_tarif">FORM!$H$25</definedName>
    <definedName name="Saisie_tel">FORM!$H$8</definedName>
    <definedName name="Saisie_Ville">FORM!$D$11</definedName>
    <definedName name="t_contacts">BDD!$A$1:$Z$1847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6" i="3" l="1"/>
  <c r="AB2" i="5" l="1"/>
  <c r="AC2" i="5"/>
  <c r="AD2" i="5"/>
  <c r="AK2" i="5" s="1"/>
  <c r="AE2" i="5"/>
  <c r="AF2" i="5"/>
  <c r="AG2" i="5"/>
  <c r="AL2" i="5" s="1"/>
  <c r="AH2" i="5"/>
  <c r="AI2" i="5"/>
  <c r="AJ2" i="5"/>
  <c r="AM2" i="5" s="1"/>
  <c r="AN2" i="5"/>
  <c r="AO2" i="5"/>
  <c r="AP2" i="5"/>
  <c r="AQ2" i="5"/>
  <c r="AR2" i="5"/>
  <c r="AS2" i="5"/>
  <c r="AT2" i="5"/>
  <c r="D11" i="3" l="1"/>
  <c r="B8" i="3" l="1"/>
  <c r="B10" i="3" s="1"/>
  <c r="B11" i="3" s="1"/>
  <c r="B12" i="3" s="1"/>
  <c r="F7" i="3" s="1"/>
  <c r="F8" i="3" s="1"/>
  <c r="F9" i="3" s="1"/>
  <c r="F11" i="3" s="1"/>
  <c r="F12" i="3" s="1"/>
  <c r="B17" i="3" s="1"/>
  <c r="B18" i="3" s="1"/>
  <c r="B19" i="3" s="1"/>
  <c r="B24" i="3" s="1"/>
  <c r="B25" i="3" l="1"/>
  <c r="B26" i="3" l="1"/>
  <c r="B27" i="3" s="1"/>
  <c r="B29" i="3" s="1"/>
  <c r="B30" i="3" s="1"/>
  <c r="F24" i="3" s="1"/>
  <c r="F25" i="3" s="1"/>
  <c r="F26" i="3" s="1"/>
</calcChain>
</file>

<file path=xl/sharedStrings.xml><?xml version="1.0" encoding="utf-8"?>
<sst xmlns="http://schemas.openxmlformats.org/spreadsheetml/2006/main" count="271" uniqueCount="256">
  <si>
    <t>TP</t>
  </si>
  <si>
    <t>Phénix Reims</t>
  </si>
  <si>
    <t>Tradi Reims</t>
  </si>
  <si>
    <t>Phénix Dury les Amiens</t>
  </si>
  <si>
    <t>Phénix Gavrelle</t>
  </si>
  <si>
    <t>Phénix Maubeuge</t>
  </si>
  <si>
    <t>Phénix Wizernes</t>
  </si>
  <si>
    <t>Phénix Chalons en Champagne</t>
  </si>
  <si>
    <t>Tradi Artois Lens</t>
  </si>
  <si>
    <t>Tradi Douai</t>
  </si>
  <si>
    <t>Tradi Dury les Amiens</t>
  </si>
  <si>
    <t>Tradi La Marque Annoeullin</t>
  </si>
  <si>
    <t>Tradi Maritime Wizernes</t>
  </si>
  <si>
    <t>Tradi Sambre Escaut Valenciennes</t>
  </si>
  <si>
    <t>Tradi Maubeuge</t>
  </si>
  <si>
    <t>Tradi Gavrelle</t>
  </si>
  <si>
    <t>Centre Travaux:</t>
  </si>
  <si>
    <t>CENTRE TRAVAUX</t>
  </si>
  <si>
    <t>CORPS D'ETAT</t>
  </si>
  <si>
    <t>Maçonnerie</t>
  </si>
  <si>
    <t>Couverture</t>
  </si>
  <si>
    <t>Géomètre</t>
  </si>
  <si>
    <t>Plaquiste</t>
  </si>
  <si>
    <t>Carreleur</t>
  </si>
  <si>
    <t>Peintre / Enduiseur</t>
  </si>
  <si>
    <t>Enduiseur Extérieur</t>
  </si>
  <si>
    <t>Plombier Chauffagiste</t>
  </si>
  <si>
    <t>Nettoyage Extérieur</t>
  </si>
  <si>
    <t>Nettoyage Intérieur</t>
  </si>
  <si>
    <t>Intervenant SAV</t>
  </si>
  <si>
    <t>Eléctricien</t>
  </si>
  <si>
    <t>Poseur Charpente</t>
  </si>
  <si>
    <t>Poseur Menuiserie</t>
  </si>
  <si>
    <t>Echafaudeur</t>
  </si>
  <si>
    <t>STADE INTERVENTION</t>
  </si>
  <si>
    <t>OCC</t>
  </si>
  <si>
    <t>FON</t>
  </si>
  <si>
    <t>ELE</t>
  </si>
  <si>
    <t>MHE</t>
  </si>
  <si>
    <t>EQ1</t>
  </si>
  <si>
    <t>EQ2</t>
  </si>
  <si>
    <t>ACH</t>
  </si>
  <si>
    <t>FAC</t>
  </si>
  <si>
    <t>TOUT</t>
  </si>
  <si>
    <t>SAV</t>
  </si>
  <si>
    <t>STATUT ARTISAN</t>
  </si>
  <si>
    <t>Enregistré</t>
  </si>
  <si>
    <t>Contacté</t>
  </si>
  <si>
    <t>Abandonné</t>
  </si>
  <si>
    <t>RAISON ABANDON</t>
  </si>
  <si>
    <t>Tarif</t>
  </si>
  <si>
    <t>Disponibilité</t>
  </si>
  <si>
    <t>Fermeture</t>
  </si>
  <si>
    <t>Qualité</t>
  </si>
  <si>
    <t>Image Geoxia</t>
  </si>
  <si>
    <t>Autre</t>
  </si>
  <si>
    <t>Nom Sous Traitant:</t>
  </si>
  <si>
    <t>Siren:</t>
  </si>
  <si>
    <t>Corps d'état:</t>
  </si>
  <si>
    <t>DEPARTEMENT</t>
  </si>
  <si>
    <t>02 - Aisne</t>
  </si>
  <si>
    <t>08 - Ardennes</t>
  </si>
  <si>
    <t>10 - Aube</t>
  </si>
  <si>
    <t>51 - Marne</t>
  </si>
  <si>
    <t>59 - Nord</t>
  </si>
  <si>
    <t>62 - Pas-de-Calais</t>
  </si>
  <si>
    <t>80 - Somme</t>
  </si>
  <si>
    <t>03 - Allier</t>
  </si>
  <si>
    <t>04 - Alpes-de-Haute-Provence</t>
  </si>
  <si>
    <t>05 - Hautes-Alpes</t>
  </si>
  <si>
    <t>06 - Alpes-Maritimes</t>
  </si>
  <si>
    <t>07 - Ardèche</t>
  </si>
  <si>
    <t>09 - Ariège</t>
  </si>
  <si>
    <t>11 - Aude</t>
  </si>
  <si>
    <t>12 - Aveyron</t>
  </si>
  <si>
    <t>13 - Bouches-du-Rhône</t>
  </si>
  <si>
    <t>14 - Calvados</t>
  </si>
  <si>
    <t>15 - Cantal</t>
  </si>
  <si>
    <t>16 - Charente</t>
  </si>
  <si>
    <t>17 - Charente-Maritime</t>
  </si>
  <si>
    <t>18 - Cher</t>
  </si>
  <si>
    <t>19 - Corrèze</t>
  </si>
  <si>
    <t>2A - Corse-du-Sud</t>
  </si>
  <si>
    <t>2B - Haute-Corse</t>
  </si>
  <si>
    <t>21 - Côte-d'Or</t>
  </si>
  <si>
    <t>22 - Côtes d'Armor</t>
  </si>
  <si>
    <t>23 - Creuse</t>
  </si>
  <si>
    <t>24 - Dordogne</t>
  </si>
  <si>
    <t>25 - Doubs</t>
  </si>
  <si>
    <t>26 - Drôme</t>
  </si>
  <si>
    <t>27 - Eure</t>
  </si>
  <si>
    <t>28 - Eure-et-Loir</t>
  </si>
  <si>
    <t>29 - Finistère</t>
  </si>
  <si>
    <t>30 - Gard</t>
  </si>
  <si>
    <t>31 - Haute-Garonne</t>
  </si>
  <si>
    <t>32 - Gers</t>
  </si>
  <si>
    <t>33 - Gironde</t>
  </si>
  <si>
    <t>34 - Hérault</t>
  </si>
  <si>
    <t>35 - Ille-et-Vilaine</t>
  </si>
  <si>
    <t>36 - Indre</t>
  </si>
  <si>
    <t>37 - Indre-et-Loire</t>
  </si>
  <si>
    <t>38 - Isère</t>
  </si>
  <si>
    <t>39 - Jura</t>
  </si>
  <si>
    <t>40 - Landes</t>
  </si>
  <si>
    <t>41 - Loir-et-Cher</t>
  </si>
  <si>
    <t>42 - Loire</t>
  </si>
  <si>
    <t>43 - Haute-Loire</t>
  </si>
  <si>
    <t>44 - Loire-Atlantique</t>
  </si>
  <si>
    <t>45 - Loiret</t>
  </si>
  <si>
    <t>46 - Lot</t>
  </si>
  <si>
    <t>47 - Lot-et-Garonne</t>
  </si>
  <si>
    <t>48 - Lozère</t>
  </si>
  <si>
    <t>49 - Maine-et-Loire</t>
  </si>
  <si>
    <t>50 - Manche</t>
  </si>
  <si>
    <t>52 - Haute-Marne</t>
  </si>
  <si>
    <t>53 - Mayenne</t>
  </si>
  <si>
    <t>54 - Meurthe-et-Moselle</t>
  </si>
  <si>
    <t>55 - Meuse</t>
  </si>
  <si>
    <t>56 - Morbihan</t>
  </si>
  <si>
    <t>57 - Moselle</t>
  </si>
  <si>
    <t>58 - Nièvre</t>
  </si>
  <si>
    <t>60 - Oise</t>
  </si>
  <si>
    <t>61 - Orne</t>
  </si>
  <si>
    <t>63 - Puy-de-Dôme</t>
  </si>
  <si>
    <t>64 - Pyrénées-Atlantiques</t>
  </si>
  <si>
    <t>65 - Hautes-Pyrénées</t>
  </si>
  <si>
    <t>66 - Pyrénées-Orientales</t>
  </si>
  <si>
    <t>67 - Bas-Rhin</t>
  </si>
  <si>
    <t>68 - Haut-Rhin</t>
  </si>
  <si>
    <t>69 - Rhône</t>
  </si>
  <si>
    <t>70 - Haute-Saône</t>
  </si>
  <si>
    <t>71 - Saône-et-Loire</t>
  </si>
  <si>
    <t>72 - Sarthe</t>
  </si>
  <si>
    <t>73 - Savoie</t>
  </si>
  <si>
    <t>74 - Haute-Savoie</t>
  </si>
  <si>
    <t>75 - Paris</t>
  </si>
  <si>
    <t>76 - Seine-Maritime</t>
  </si>
  <si>
    <t>77 - Seine-et-Marne</t>
  </si>
  <si>
    <t>78 - Yvelines</t>
  </si>
  <si>
    <t>79 - Deux-Sèvres</t>
  </si>
  <si>
    <t>81 - Tarn</t>
  </si>
  <si>
    <t>82 - Tarn-et-Garonne</t>
  </si>
  <si>
    <t>83 - Var</t>
  </si>
  <si>
    <t>84 - Vaucluse</t>
  </si>
  <si>
    <t>85 - Vandée</t>
  </si>
  <si>
    <t>86 - Vienne</t>
  </si>
  <si>
    <t>87 - Haute-Vienne</t>
  </si>
  <si>
    <t>88 - Vosges</t>
  </si>
  <si>
    <t>89 - Yonne</t>
  </si>
  <si>
    <t>90 - Territoire de Belfort</t>
  </si>
  <si>
    <t>91 - Essonne</t>
  </si>
  <si>
    <t>92 - Hauts-de-Seine</t>
  </si>
  <si>
    <t>93 - Seine-St-Denis</t>
  </si>
  <si>
    <t>94 - Val-de-Marne</t>
  </si>
  <si>
    <t>95 - Val-D'Oise</t>
  </si>
  <si>
    <t>971 - Guadeloupe</t>
  </si>
  <si>
    <t>972 - Martinique</t>
  </si>
  <si>
    <t>973 - Guyane</t>
  </si>
  <si>
    <t>974 - La Réunion</t>
  </si>
  <si>
    <t>976 - Mayotte</t>
  </si>
  <si>
    <t>MARCOING</t>
  </si>
  <si>
    <t>Ville:</t>
  </si>
  <si>
    <t>Code Postal:</t>
  </si>
  <si>
    <t>Nombre d'employés:</t>
  </si>
  <si>
    <t>Niveau Prix:</t>
  </si>
  <si>
    <t>Téléphone:</t>
  </si>
  <si>
    <t>Type Client:</t>
  </si>
  <si>
    <t>Nom du contact:</t>
  </si>
  <si>
    <t>Adresse:</t>
  </si>
  <si>
    <t>Information Avancement Contact:</t>
  </si>
  <si>
    <t>Date premier contact:</t>
  </si>
  <si>
    <t>Date enregistrement:</t>
  </si>
  <si>
    <t>Date prév. 1er chantier:</t>
  </si>
  <si>
    <t>Statut contact:</t>
  </si>
  <si>
    <t>Commentaire:</t>
  </si>
  <si>
    <t>A</t>
  </si>
  <si>
    <t>B</t>
  </si>
  <si>
    <t>Capacitaire Mensuel:</t>
  </si>
  <si>
    <t>Information Capacitaire:</t>
  </si>
  <si>
    <t>C</t>
  </si>
  <si>
    <t>D</t>
  </si>
  <si>
    <t>Divers:</t>
  </si>
  <si>
    <t>CREATION D'UN CONTACT SOUS TRAITANT</t>
  </si>
  <si>
    <t>Informations:</t>
  </si>
  <si>
    <t>Semaine Création</t>
  </si>
  <si>
    <t>Semaine Enregistrement</t>
  </si>
  <si>
    <t>Ex Création</t>
  </si>
  <si>
    <t>Ex Enregistrement</t>
  </si>
  <si>
    <t>Mois Enregistrement</t>
  </si>
  <si>
    <t>Mois Création</t>
  </si>
  <si>
    <t>E</t>
  </si>
  <si>
    <t>Sous Traitant:</t>
  </si>
  <si>
    <t>Tout</t>
  </si>
  <si>
    <t>STATUT 2</t>
  </si>
  <si>
    <t>Désactivé</t>
  </si>
  <si>
    <t>a.</t>
  </si>
  <si>
    <t>b.</t>
  </si>
  <si>
    <t>Mail:</t>
  </si>
  <si>
    <t>Motif:</t>
  </si>
  <si>
    <t>Semaine Aban/Dés.</t>
  </si>
  <si>
    <t>Ex Aban/Dés.</t>
  </si>
  <si>
    <t>Mois Aban/Dés.</t>
  </si>
  <si>
    <t>Date Aban/Dés.:</t>
  </si>
  <si>
    <t>Stade Maison 1:</t>
  </si>
  <si>
    <t>Stade Maison 2:</t>
  </si>
  <si>
    <t>Nom Sous Traitant</t>
  </si>
  <si>
    <t>Code Postal</t>
  </si>
  <si>
    <t>Ville</t>
  </si>
  <si>
    <t>Adresse</t>
  </si>
  <si>
    <t>Nom du contact</t>
  </si>
  <si>
    <t>Téléphone</t>
  </si>
  <si>
    <t>Mail</t>
  </si>
  <si>
    <t>Centre Travaux</t>
  </si>
  <si>
    <t>Statut contact</t>
  </si>
  <si>
    <t>Motif abandon</t>
  </si>
  <si>
    <t>Date premier contact</t>
  </si>
  <si>
    <t>Date enregistrement</t>
  </si>
  <si>
    <t>Date prév. 1er chantier</t>
  </si>
  <si>
    <t>Date Aban/désac</t>
  </si>
  <si>
    <t>Commentaire</t>
  </si>
  <si>
    <t>Stade Maison 1</t>
  </si>
  <si>
    <t>Stade Maison 2</t>
  </si>
  <si>
    <t>Capacitaire Mensuel</t>
  </si>
  <si>
    <t>Type Client</t>
  </si>
  <si>
    <t>Niveau Prix</t>
  </si>
  <si>
    <t>Informations</t>
  </si>
  <si>
    <t>Corps d état</t>
  </si>
  <si>
    <t>Nombre employés</t>
  </si>
  <si>
    <t>Secteur:</t>
  </si>
  <si>
    <t>Stade Maison 3:</t>
  </si>
  <si>
    <t>SECTEUR</t>
  </si>
  <si>
    <t>Métropole Lilloise</t>
  </si>
  <si>
    <t>Arras</t>
  </si>
  <si>
    <t>Valenciennois</t>
  </si>
  <si>
    <t>Douaisis</t>
  </si>
  <si>
    <t>Reims</t>
  </si>
  <si>
    <t>Champagne</t>
  </si>
  <si>
    <t>Nord</t>
  </si>
  <si>
    <t>St Omer</t>
  </si>
  <si>
    <t>Amiens</t>
  </si>
  <si>
    <t>Pas de Calais</t>
  </si>
  <si>
    <t>Stade Maison 3</t>
  </si>
  <si>
    <t>Secteur</t>
  </si>
  <si>
    <t>Fondations spéciales</t>
  </si>
  <si>
    <t>Identifiant</t>
  </si>
  <si>
    <t>SIREN</t>
  </si>
  <si>
    <t>687 Avenue Jules Ferry</t>
  </si>
  <si>
    <t>particulier</t>
  </si>
  <si>
    <t>Qté Création</t>
  </si>
  <si>
    <t>Qté Enregistré</t>
  </si>
  <si>
    <t>Qté Aba</t>
  </si>
  <si>
    <t>Infogreffe.fr</t>
  </si>
  <si>
    <t>Recherche et Modification:</t>
  </si>
  <si>
    <t>TEST</t>
  </si>
  <si>
    <t>test@gmail.com</t>
  </si>
  <si>
    <t>TEST-11521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</si>
</sst>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00000"/>
    <numFmt numFmtId="165" formatCode="0#&quot; &quot;##&quot; &quot;##&quot; &quot;##&quot; &quot;##"/>
    <numFmt numFmtId="166" formatCode="dd/mm/yy;@"/>
    <numFmt numFmtId="167" formatCode="00&quot;.&quot;00&quot;.&quot;00&quot;.&quot;00&quot;.&quot;00"/>
  </numFmts>
  <fonts count="9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8"/>
      <color rgb="FF800000"/>
      <name val="Calibri"/>
      <family val="2"/>
      <scheme val="minor"/>
    </font>
    <font>
      <sz val="11"/>
      <color rgb="FF000000"/>
      <name val="Calibri"/>
      <family val="2"/>
    </font>
    <font>
      <u/>
      <sz val="11"/>
      <color theme="10"/>
      <name val="Calibri"/>
      <family val="2"/>
      <scheme val="minor"/>
    </font>
    <font>
      <b/>
      <sz val="16"/>
      <color rgb="FF80000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8000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theme="4"/>
        <bgColor theme="4"/>
      </patternFill>
    </fill>
  </fills>
  <borders count="16">
    <border>
      <left/>
      <right/>
      <top/>
      <bottom/>
      <diagonal/>
    </border>
    <border>
      <left/>
      <right/>
      <top/>
      <bottom style="thin">
        <color theme="0"/>
      </bottom>
      <diagonal/>
    </border>
    <border>
      <left/>
      <right/>
      <top style="thin">
        <color theme="0"/>
      </top>
      <bottom/>
      <diagonal/>
    </border>
    <border>
      <left style="thin">
        <color theme="0"/>
      </left>
      <right style="thin">
        <color theme="0"/>
      </right>
      <top/>
      <bottom/>
      <diagonal/>
    </border>
    <border>
      <left style="thin">
        <color theme="0"/>
      </left>
      <right/>
      <top/>
      <bottom style="thin">
        <color theme="0"/>
      </bottom>
      <diagonal/>
    </border>
    <border>
      <left style="thin">
        <color theme="0"/>
      </left>
      <right/>
      <top style="thin">
        <color theme="0"/>
      </top>
      <bottom style="thin">
        <color theme="0"/>
      </bottom>
      <diagonal/>
    </border>
    <border>
      <left style="thin">
        <color theme="0"/>
      </left>
      <right/>
      <top style="thin">
        <color theme="0"/>
      </top>
      <bottom/>
      <diagonal/>
    </border>
    <border>
      <left style="double">
        <color rgb="FF800000"/>
      </left>
      <right/>
      <top style="double">
        <color rgb="FF800000"/>
      </top>
      <bottom/>
      <diagonal/>
    </border>
    <border>
      <left/>
      <right style="double">
        <color rgb="FF800000"/>
      </right>
      <top style="double">
        <color rgb="FF800000"/>
      </top>
      <bottom/>
      <diagonal/>
    </border>
    <border>
      <left style="double">
        <color rgb="FF800000"/>
      </left>
      <right/>
      <top/>
      <bottom/>
      <diagonal/>
    </border>
    <border>
      <left/>
      <right style="double">
        <color rgb="FF800000"/>
      </right>
      <top/>
      <bottom/>
      <diagonal/>
    </border>
    <border>
      <left style="double">
        <color rgb="FF800000"/>
      </left>
      <right/>
      <top/>
      <bottom style="double">
        <color rgb="FF800000"/>
      </bottom>
      <diagonal/>
    </border>
    <border>
      <left/>
      <right style="double">
        <color rgb="FF800000"/>
      </right>
      <top/>
      <bottom style="double">
        <color rgb="FF800000"/>
      </bottom>
      <diagonal/>
    </border>
    <border>
      <left/>
      <right/>
      <top style="double">
        <color rgb="FF800000"/>
      </top>
      <bottom/>
      <diagonal/>
    </border>
    <border>
      <left/>
      <right/>
      <top/>
      <bottom style="double">
        <color rgb="FF800000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60">
    <xf numFmtId="0" fontId="0" fillId="0" borderId="0" xfId="0"/>
    <xf numFmtId="0" fontId="0" fillId="0" borderId="0" xfId="0" applyAlignment="1">
      <alignment horizontal="center"/>
    </xf>
    <xf numFmtId="0" fontId="1" fillId="2" borderId="0" xfId="0" applyFont="1" applyFill="1"/>
    <xf numFmtId="0" fontId="0" fillId="0" borderId="0" xfId="0" applyAlignment="1">
      <alignment horizontal="left"/>
    </xf>
    <xf numFmtId="49" fontId="0" fillId="0" borderId="0" xfId="0" applyNumberFormat="1" applyAlignment="1">
      <alignment horizontal="left"/>
    </xf>
    <xf numFmtId="0" fontId="1" fillId="2" borderId="0" xfId="0" applyFont="1" applyFill="1" applyAlignment="1"/>
    <xf numFmtId="0" fontId="1" fillId="0" borderId="0" xfId="0" applyFont="1" applyFill="1" applyAlignment="1"/>
    <xf numFmtId="0" fontId="0" fillId="0" borderId="0" xfId="0" applyFill="1"/>
    <xf numFmtId="0" fontId="1" fillId="5" borderId="0" xfId="0" applyFont="1" applyFill="1" applyAlignment="1">
      <alignment horizontal="center"/>
    </xf>
    <xf numFmtId="0" fontId="2" fillId="6" borderId="3" xfId="0" applyFont="1" applyFill="1" applyBorder="1" applyAlignment="1">
      <alignment horizontal="right"/>
    </xf>
    <xf numFmtId="0" fontId="0" fillId="0" borderId="0" xfId="0" applyAlignment="1">
      <alignment horizontal="right"/>
    </xf>
    <xf numFmtId="0" fontId="1" fillId="7" borderId="0" xfId="0" applyFont="1" applyFill="1" applyAlignment="1">
      <alignment horizontal="center" vertical="center"/>
    </xf>
    <xf numFmtId="0" fontId="2" fillId="6" borderId="0" xfId="0" applyFont="1" applyFill="1" applyBorder="1" applyAlignment="1">
      <alignment horizontal="right"/>
    </xf>
    <xf numFmtId="0" fontId="1" fillId="0" borderId="0" xfId="0" applyFont="1" applyFill="1" applyAlignment="1">
      <alignment vertical="center"/>
    </xf>
    <xf numFmtId="0" fontId="2" fillId="0" borderId="0" xfId="0" applyFont="1" applyFill="1"/>
    <xf numFmtId="0" fontId="0" fillId="8" borderId="5" xfId="0" applyFill="1" applyBorder="1" applyAlignment="1">
      <alignment horizontal="center"/>
    </xf>
    <xf numFmtId="166" fontId="0" fillId="0" borderId="0" xfId="0" applyNumberFormat="1" applyAlignment="1">
      <alignment horizontal="center"/>
    </xf>
    <xf numFmtId="0" fontId="0" fillId="0" borderId="15" xfId="0" applyFont="1" applyBorder="1" applyAlignment="1">
      <alignment horizontal="center"/>
    </xf>
    <xf numFmtId="0" fontId="1" fillId="2" borderId="0" xfId="0" applyFont="1" applyFill="1" applyAlignment="1">
      <alignment horizontal="center"/>
    </xf>
    <xf numFmtId="0" fontId="1" fillId="3" borderId="0" xfId="0" applyFont="1" applyFill="1" applyBorder="1" applyAlignment="1">
      <alignment horizontal="center"/>
    </xf>
    <xf numFmtId="0" fontId="1" fillId="3" borderId="0" xfId="0" applyFont="1" applyFill="1" applyBorder="1"/>
    <xf numFmtId="0" fontId="0" fillId="0" borderId="0" xfId="0" applyNumberFormat="1" applyAlignment="1">
      <alignment horizontal="center"/>
    </xf>
    <xf numFmtId="0" fontId="1" fillId="5" borderId="0" xfId="0" applyFont="1" applyFill="1" applyAlignment="1">
      <alignment horizontal="center"/>
    </xf>
    <xf numFmtId="0" fontId="0" fillId="0" borderId="15" xfId="0" applyNumberFormat="1" applyFont="1" applyBorder="1" applyAlignment="1">
      <alignment horizontal="center"/>
    </xf>
    <xf numFmtId="0" fontId="0" fillId="4" borderId="1" xfId="0" applyFill="1" applyBorder="1" applyAlignment="1" applyProtection="1">
      <alignment horizontal="center"/>
      <protection locked="0"/>
    </xf>
    <xf numFmtId="0" fontId="0" fillId="4" borderId="4" xfId="0" applyFill="1" applyBorder="1" applyAlignment="1" applyProtection="1">
      <alignment horizontal="center"/>
      <protection locked="0"/>
    </xf>
    <xf numFmtId="165" fontId="5" fillId="4" borderId="6" xfId="1" applyNumberFormat="1" applyFill="1" applyBorder="1" applyAlignment="1" applyProtection="1">
      <alignment horizontal="center"/>
      <protection locked="0"/>
    </xf>
    <xf numFmtId="0" fontId="0" fillId="4" borderId="0" xfId="0" applyFill="1" applyAlignment="1" applyProtection="1">
      <alignment horizontal="center"/>
      <protection locked="0"/>
    </xf>
    <xf numFmtId="164" fontId="0" fillId="4" borderId="4" xfId="0" applyNumberFormat="1" applyFill="1" applyBorder="1" applyAlignment="1" applyProtection="1">
      <alignment horizontal="center"/>
      <protection locked="0"/>
    </xf>
    <xf numFmtId="0" fontId="0" fillId="4" borderId="6" xfId="0" applyFill="1" applyBorder="1" applyAlignment="1" applyProtection="1">
      <alignment horizontal="center"/>
      <protection locked="0"/>
    </xf>
    <xf numFmtId="14" fontId="0" fillId="4" borderId="4" xfId="0" applyNumberFormat="1" applyFill="1" applyBorder="1" applyAlignment="1" applyProtection="1">
      <alignment horizontal="center"/>
      <protection locked="0"/>
    </xf>
    <xf numFmtId="14" fontId="0" fillId="4" borderId="5" xfId="0" applyNumberFormat="1" applyFill="1" applyBorder="1" applyAlignment="1" applyProtection="1">
      <alignment horizontal="center"/>
      <protection locked="0"/>
    </xf>
    <xf numFmtId="14" fontId="0" fillId="4" borderId="6" xfId="0" applyNumberFormat="1" applyFill="1" applyBorder="1" applyAlignment="1" applyProtection="1">
      <alignment horizontal="center"/>
      <protection locked="0"/>
    </xf>
    <xf numFmtId="0" fontId="0" fillId="4" borderId="5" xfId="0" applyFill="1" applyBorder="1" applyAlignment="1" applyProtection="1">
      <alignment horizontal="center"/>
      <protection locked="0"/>
    </xf>
    <xf numFmtId="167" fontId="0" fillId="4" borderId="6" xfId="0" applyNumberFormat="1" applyFill="1" applyBorder="1" applyAlignment="1" applyProtection="1">
      <alignment horizontal="center"/>
      <protection locked="0"/>
    </xf>
    <xf numFmtId="0" fontId="0" fillId="4" borderId="0" xfId="0" applyFill="1"/>
    <xf numFmtId="0" fontId="0" fillId="0" borderId="0" xfId="0" applyProtection="1">
      <protection locked="0"/>
    </xf>
    <xf numFmtId="0" fontId="3" fillId="0" borderId="0" xfId="0" applyFont="1" applyAlignment="1">
      <alignment vertical="center"/>
    </xf>
    <xf numFmtId="0" fontId="0" fillId="4" borderId="2" xfId="0" applyNumberFormat="1" applyFill="1" applyBorder="1" applyAlignment="1" applyProtection="1">
      <alignment horizontal="center"/>
      <protection locked="0"/>
    </xf>
    <xf numFmtId="0" fontId="0" fillId="0" borderId="0" xfId="0" applyFill="1" applyAlignment="1">
      <alignment horizontal="center"/>
    </xf>
    <xf numFmtId="0" fontId="0" fillId="0" borderId="0" xfId="0" applyAlignment="1">
      <alignment horizontal="center"/>
    </xf>
    <xf numFmtId="0" fontId="1" fillId="9" borderId="0" xfId="0" applyFont="1" applyFill="1" applyBorder="1" applyAlignment="1">
      <alignment horizontal="center"/>
    </xf>
    <xf numFmtId="166" fontId="1" fillId="9" borderId="0" xfId="0" applyNumberFormat="1" applyFont="1" applyFill="1" applyBorder="1" applyAlignment="1">
      <alignment horizontal="center"/>
    </xf>
    <xf numFmtId="165" fontId="1" fillId="9" borderId="0" xfId="0" applyNumberFormat="1" applyFont="1" applyFill="1" applyBorder="1" applyAlignment="1">
      <alignment horizontal="center"/>
    </xf>
    <xf numFmtId="0" fontId="7" fillId="0" borderId="0" xfId="0" applyFont="1" applyFill="1"/>
    <xf numFmtId="0" fontId="5" fillId="0" borderId="0" xfId="1" applyAlignment="1">
      <alignment horizontal="center"/>
    </xf>
    <xf numFmtId="165" fontId="0" fillId="0" borderId="0" xfId="0" applyNumberFormat="1" applyAlignment="1">
      <alignment horizontal="center"/>
    </xf>
    <xf numFmtId="0" fontId="6" fillId="0" borderId="0" xfId="0" applyFont="1" applyAlignment="1">
      <alignment horizontal="center" vertical="center"/>
    </xf>
    <xf numFmtId="0" fontId="8" fillId="0" borderId="0" xfId="0" applyFont="1" applyAlignment="1" applyProtection="1">
      <alignment horizontal="center" vertical="center"/>
      <protection locked="0"/>
    </xf>
    <xf numFmtId="0" fontId="1" fillId="5" borderId="0" xfId="0" applyFont="1" applyFill="1" applyAlignment="1">
      <alignment horizontal="center" vertical="center"/>
    </xf>
    <xf numFmtId="49" fontId="0" fillId="0" borderId="7" xfId="0" applyNumberFormat="1" applyBorder="1" applyAlignment="1" applyProtection="1">
      <alignment horizontal="center" vertical="center"/>
      <protection locked="0"/>
    </xf>
    <xf numFmtId="49" fontId="0" fillId="0" borderId="13" xfId="0" applyNumberFormat="1" applyBorder="1" applyAlignment="1" applyProtection="1">
      <alignment horizontal="center" vertical="center"/>
      <protection locked="0"/>
    </xf>
    <xf numFmtId="49" fontId="0" fillId="0" borderId="8" xfId="0" applyNumberFormat="1" applyBorder="1" applyAlignment="1" applyProtection="1">
      <alignment horizontal="center" vertical="center"/>
      <protection locked="0"/>
    </xf>
    <xf numFmtId="49" fontId="0" fillId="0" borderId="9" xfId="0" applyNumberFormat="1" applyBorder="1" applyAlignment="1" applyProtection="1">
      <alignment horizontal="center" vertical="center"/>
      <protection locked="0"/>
    </xf>
    <xf numFmtId="49" fontId="0" fillId="0" borderId="0" xfId="0" applyNumberFormat="1" applyBorder="1" applyAlignment="1" applyProtection="1">
      <alignment horizontal="center" vertical="center"/>
      <protection locked="0"/>
    </xf>
    <xf numFmtId="49" fontId="0" fillId="0" borderId="10" xfId="0" applyNumberFormat="1" applyBorder="1" applyAlignment="1" applyProtection="1">
      <alignment horizontal="center" vertical="center"/>
      <protection locked="0"/>
    </xf>
    <xf numFmtId="49" fontId="0" fillId="0" borderId="11" xfId="0" applyNumberFormat="1" applyBorder="1" applyAlignment="1" applyProtection="1">
      <alignment horizontal="center" vertical="center"/>
      <protection locked="0"/>
    </xf>
    <xf numFmtId="49" fontId="0" fillId="0" borderId="14" xfId="0" applyNumberFormat="1" applyBorder="1" applyAlignment="1" applyProtection="1">
      <alignment horizontal="center" vertical="center"/>
      <protection locked="0"/>
    </xf>
    <xf numFmtId="49" fontId="0" fillId="0" borderId="12" xfId="0" applyNumberFormat="1" applyBorder="1" applyAlignment="1" applyProtection="1">
      <alignment horizontal="center" vertical="center"/>
      <protection locked="0"/>
    </xf>
    <xf numFmtId="0" fontId="2" fillId="0" borderId="14" xfId="0" applyFont="1" applyBorder="1" applyAlignment="1">
      <alignment horizontal="left"/>
    </xf>
  </cellXfs>
  <cellStyles count="2">
    <cellStyle name="Lien hypertexte" xfId="1" builtinId="8"/>
    <cellStyle name="Normal" xfId="0" builtinId="0"/>
  </cellStyles>
  <dxfs count="52"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numFmt numFmtId="0" formatCode="General"/>
    </dxf>
    <dxf>
      <numFmt numFmtId="0" formatCode="General"/>
    </dxf>
    <dxf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66" formatCode="dd/mm/yy;@"/>
      <alignment horizontal="center" vertical="bottom" textRotation="0" wrapText="0" indent="0" justifyLastLine="0" shrinkToFit="0" readingOrder="0"/>
    </dxf>
    <dxf>
      <numFmt numFmtId="166" formatCode="dd/mm/yy;@"/>
      <alignment horizontal="center" vertical="bottom" textRotation="0" wrapText="0" indent="0" justifyLastLine="0" shrinkToFit="0" readingOrder="0"/>
    </dxf>
    <dxf>
      <numFmt numFmtId="166" formatCode="dd/mm/yy;@"/>
      <alignment horizontal="center" vertical="bottom" textRotation="0" wrapText="0" indent="0" justifyLastLine="0" shrinkToFit="0" readingOrder="0"/>
    </dxf>
    <dxf>
      <numFmt numFmtId="166" formatCode="dd/mm/yy;@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65" formatCode="0#&quot; &quot;##&quot; &quot;##&quot; &quot;##&quot; &quot;##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border outline="0">
        <right style="thin">
          <color theme="4" tint="0.39997558519241921"/>
        </right>
        <top style="thin">
          <color theme="4" tint="0.39997558519241921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2" tint="-0.249977111117893"/>
        </patternFill>
      </fill>
      <alignment horizontal="center" vertical="bottom" textRotation="0" wrapText="0" indent="0" justifyLastLine="0" shrinkToFit="0" readingOrder="0"/>
    </dxf>
    <dxf>
      <fill>
        <patternFill>
          <bgColor rgb="FFFF0000"/>
        </patternFill>
      </fill>
    </dxf>
  </dxfs>
  <tableStyles count="1" defaultTableStyle="TableStyleMedium2" defaultPivotStyle="PivotStyleLight16">
    <tableStyle name="Style de tableau croisé dynamique 1" table="0" count="1">
      <tableStyleElement type="secondRowStripe" dxfId="51"/>
    </tableStyle>
  </tableStyles>
  <colors>
    <mruColors>
      <color rgb="FFFFFFCC"/>
      <color rgb="FF800000"/>
      <color rgb="FFF2F2F2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38100</xdr:colOff>
          <xdr:row>0</xdr:row>
          <xdr:rowOff>142875</xdr:rowOff>
        </xdr:from>
        <xdr:to>
          <xdr:col>2</xdr:col>
          <xdr:colOff>1447800</xdr:colOff>
          <xdr:row>3</xdr:row>
          <xdr:rowOff>9525</xdr:rowOff>
        </xdr:to>
        <xdr:sp macro="" textlink="">
          <xdr:nvSpPr>
            <xdr:cNvPr id="3076" name="Button 4" hidden="1">
              <a:extLst>
                <a:ext uri="{63B3BB69-23CF-44E3-9099-C40C66FF867C}">
                  <a14:compatExt spid="_x0000_s307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Création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152400</xdr:colOff>
          <xdr:row>32</xdr:row>
          <xdr:rowOff>47625</xdr:rowOff>
        </xdr:from>
        <xdr:to>
          <xdr:col>6</xdr:col>
          <xdr:colOff>933450</xdr:colOff>
          <xdr:row>34</xdr:row>
          <xdr:rowOff>104775</xdr:rowOff>
        </xdr:to>
        <xdr:sp macro="" textlink="">
          <xdr:nvSpPr>
            <xdr:cNvPr id="3077" name="Button 5" hidden="1">
              <a:extLst>
                <a:ext uri="{63B3BB69-23CF-44E3-9099-C40C66FF867C}">
                  <a14:compatExt spid="_x0000_s307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Recherche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1266825</xdr:colOff>
          <xdr:row>32</xdr:row>
          <xdr:rowOff>47625</xdr:rowOff>
        </xdr:from>
        <xdr:to>
          <xdr:col>7</xdr:col>
          <xdr:colOff>2514600</xdr:colOff>
          <xdr:row>34</xdr:row>
          <xdr:rowOff>76200</xdr:rowOff>
        </xdr:to>
        <xdr:sp macro="" textlink="">
          <xdr:nvSpPr>
            <xdr:cNvPr id="3080" name="Button 8" hidden="1">
              <a:extLst>
                <a:ext uri="{63B3BB69-23CF-44E3-9099-C40C66FF867C}">
                  <a14:compatExt spid="_x0000_s308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Effacer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1019175</xdr:colOff>
          <xdr:row>32</xdr:row>
          <xdr:rowOff>57150</xdr:rowOff>
        </xdr:from>
        <xdr:to>
          <xdr:col>7</xdr:col>
          <xdr:colOff>1181100</xdr:colOff>
          <xdr:row>34</xdr:row>
          <xdr:rowOff>95250</xdr:rowOff>
        </xdr:to>
        <xdr:sp macro="" textlink="">
          <xdr:nvSpPr>
            <xdr:cNvPr id="3084" name="Button 12" hidden="1">
              <a:extLst>
                <a:ext uri="{63B3BB69-23CF-44E3-9099-C40C66FF867C}">
                  <a14:compatExt spid="_x0000_s308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Modifier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1" name="t_soustrait" displayName="t_soustrait" ref="A1:AT2" totalsRowShown="0" headerRowDxfId="50" dataDxfId="49" tableBorderDxfId="48">
  <autoFilter ref="A1:AT2"/>
  <tableColumns count="46">
    <tableColumn id="1" name="SIREN" dataDxfId="47"/>
    <tableColumn id="2" name="Nom Sous Traitant" dataDxfId="46"/>
    <tableColumn id="3" name="Code Postal" dataDxfId="45"/>
    <tableColumn id="4" name="Ville" dataDxfId="44"/>
    <tableColumn id="5" name="Adresse" dataDxfId="43"/>
    <tableColumn id="6" name="Nom du contact" dataDxfId="42"/>
    <tableColumn id="7" name="Téléphone" dataDxfId="41"/>
    <tableColumn id="8" name="Mail" dataDxfId="40" dataCellStyle="Lien hypertexte"/>
    <tableColumn id="9" name="Centre Travaux" dataDxfId="39"/>
    <tableColumn id="10" name="Statut contact" dataDxfId="38"/>
    <tableColumn id="11" name="Motif abandon" dataDxfId="37"/>
    <tableColumn id="12" name="Date premier contact" dataDxfId="36"/>
    <tableColumn id="13" name="Date enregistrement" dataDxfId="35"/>
    <tableColumn id="14" name="Date prév. 1er chantier" dataDxfId="34"/>
    <tableColumn id="15" name="Date Aban/désac" dataDxfId="33"/>
    <tableColumn id="16" name="Commentaire" dataDxfId="32"/>
    <tableColumn id="17" name="Corps d état" dataDxfId="31"/>
    <tableColumn id="18" name="Stade Maison 1" dataDxfId="30"/>
    <tableColumn id="19" name="Stade Maison 2" dataDxfId="29"/>
    <tableColumn id="42" name="Stade Maison 3" dataDxfId="28"/>
    <tableColumn id="20" name="Nombre employés" dataDxfId="27"/>
    <tableColumn id="21" name="Capacitaire Mensuel" dataDxfId="26"/>
    <tableColumn id="22" name="Type Client" dataDxfId="25"/>
    <tableColumn id="23" name="Niveau Prix" dataDxfId="24"/>
    <tableColumn id="43" name="Secteur" dataDxfId="23"/>
    <tableColumn id="24" name="Informations" dataDxfId="22"/>
    <tableColumn id="41" name="Identifiant" dataDxfId="21"/>
    <tableColumn id="25" name="Semaine Création" dataDxfId="20">
      <calculatedColumnFormula>IF(L2="","",_xlfn.ISOWEEKNUM(L2))</calculatedColumnFormula>
    </tableColumn>
    <tableColumn id="26" name="Ex Création" dataDxfId="19">
      <calculatedColumnFormula>IF(L2="","",YEAR(L2))</calculatedColumnFormula>
    </tableColumn>
    <tableColumn id="27" name="Mois Création" dataDxfId="18">
      <calculatedColumnFormula>IF(L2="","",MONTH(L2))</calculatedColumnFormula>
    </tableColumn>
    <tableColumn id="28" name="Semaine Enregistrement" dataDxfId="17">
      <calculatedColumnFormula>IF(M2="","",_xlfn.ISOWEEKNUM(M2))</calculatedColumnFormula>
    </tableColumn>
    <tableColumn id="29" name="Ex Enregistrement" dataDxfId="16">
      <calculatedColumnFormula>IF(M2="","",YEAR(M2))</calculatedColumnFormula>
    </tableColumn>
    <tableColumn id="30" name="Mois Enregistrement" dataDxfId="15">
      <calculatedColumnFormula>IF(M2="","",MONTH(M2))</calculatedColumnFormula>
    </tableColumn>
    <tableColumn id="31" name="Semaine Aban/Dés." dataDxfId="14">
      <calculatedColumnFormula>IF(O2="","",_xlfn.ISOWEEKNUM(O2))</calculatedColumnFormula>
    </tableColumn>
    <tableColumn id="32" name="Ex Aban/Dés." dataDxfId="13">
      <calculatedColumnFormula>IF(O2="","",YEAR(O2))</calculatedColumnFormula>
    </tableColumn>
    <tableColumn id="33" name="Mois Aban/Dés." dataDxfId="12">
      <calculatedColumnFormula>IF(O2="","",MONTH(O2))</calculatedColumnFormula>
    </tableColumn>
    <tableColumn id="46" name="Qté Création" dataDxfId="11">
      <calculatedColumnFormula>IF(t_soustrait[[#This Row],[Mois Création]]&lt;&gt;"",1,0)</calculatedColumnFormula>
    </tableColumn>
    <tableColumn id="45" name="Qté Enregistré" dataDxfId="10">
      <calculatedColumnFormula>IF(t_soustrait[[#This Row],[Mois Enregistrement]]&lt;&gt;"",1,0)</calculatedColumnFormula>
    </tableColumn>
    <tableColumn id="44" name="Qté Aba" dataDxfId="9">
      <calculatedColumnFormula>IF(t_soustrait[[#This Row],[Mois Aban/Dés.]]&lt;&gt;"",1,0)</calculatedColumnFormula>
    </tableColumn>
    <tableColumn id="34" name="OCC" dataDxfId="8">
      <calculatedColumnFormula>SUMIF(t_soustrait[[#This Row],[Stade Maison 1]],t_soustrait[[#Headers],[OCC]],t_soustrait[[#This Row],[Capacitaire Mensuel]])+SUMIF(t_soustrait[[#This Row],[Stade Maison 2]],t_soustrait[[#Headers],[OCC]],t_soustrait[[#This Row],[Capacitaire Mensuel]])+SUMIF(t_soustrait[[#This Row],[Stade Maison 3]],t_soustrait[[#Headers],[FON]],t_soustrait[[#This Row],[Capacitaire Mensuel]])</calculatedColumnFormula>
    </tableColumn>
    <tableColumn id="35" name="FON" dataDxfId="7">
      <calculatedColumnFormula>SUMIF(t_soustrait[[#This Row],[Stade Maison 1]],t_soustrait[[#Headers],[FON]],t_soustrait[[#This Row],[Capacitaire Mensuel]])+SUMIF(t_soustrait[[#This Row],[Stade Maison 2]],t_soustrait[[#Headers],[FON]],t_soustrait[[#This Row],[Capacitaire Mensuel]])+SUMIF(t_soustrait[[#This Row],[Stade Maison 3]],t_soustrait[[#Headers],[FON]],t_soustrait[[#This Row],[Capacitaire Mensuel]])</calculatedColumnFormula>
    </tableColumn>
    <tableColumn id="36" name="ELE" dataDxfId="6">
      <calculatedColumnFormula>SUMIF(t_soustrait[[#This Row],[Stade Maison 1]],t_soustrait[[#Headers],[ELE]],t_soustrait[[#This Row],[Capacitaire Mensuel]])+SUMIF(t_soustrait[[#This Row],[Stade Maison 2]],t_soustrait[[#Headers],[ELE]],t_soustrait[[#This Row],[Capacitaire Mensuel]])+SUMIF(t_soustrait[[#This Row],[Stade Maison 3]],t_soustrait[[#Headers],[ELE]],t_soustrait[[#This Row],[Capacitaire Mensuel]])</calculatedColumnFormula>
    </tableColumn>
    <tableColumn id="37" name="MHE" dataDxfId="5">
      <calculatedColumnFormula>SUMIF(t_soustrait[[#This Row],[Stade Maison 1]],t_soustrait[[#Headers],[MHE]],t_soustrait[[#This Row],[Capacitaire Mensuel]])+SUMIF(t_soustrait[[#This Row],[Stade Maison 2]],t_soustrait[[#Headers],[MHE]],t_soustrait[[#This Row],[Capacitaire Mensuel]])+SUMIF(t_soustrait[[#This Row],[Stade Maison 3]],t_soustrait[[#Headers],[MHE]],t_soustrait[[#This Row],[Capacitaire Mensuel]])</calculatedColumnFormula>
    </tableColumn>
    <tableColumn id="38" name="EQ1" dataDxfId="4">
      <calculatedColumnFormula>SUMIF(t_soustrait[[#This Row],[Stade Maison 1]],t_soustrait[[#Headers],[EQ1]],t_soustrait[[#This Row],[Capacitaire Mensuel]])+SUMIF(t_soustrait[[#This Row],[Stade Maison 2]],t_soustrait[[#Headers],[EQ1]],t_soustrait[[#This Row],[Capacitaire Mensuel]])+SUMIF(t_soustrait[[#This Row],[Stade Maison 3]],t_soustrait[[#Headers],[EQ1]],t_soustrait[[#This Row],[Capacitaire Mensuel]])</calculatedColumnFormula>
    </tableColumn>
    <tableColumn id="39" name="EQ2" dataDxfId="3">
      <calculatedColumnFormula>SUMIF(t_soustrait[[#This Row],[Stade Maison 1]],t_soustrait[[#Headers],[EQ2]],t_soustrait[[#This Row],[Capacitaire Mensuel]])+SUMIF(t_soustrait[[#This Row],[Stade Maison 2]],t_soustrait[[#Headers],[EQ2]],t_soustrait[[#This Row],[Capacitaire Mensuel]])+SUMIF(t_soustrait[[#This Row],[Stade Maison 3]],t_soustrait[[#Headers],[EQ2]],t_soustrait[[#This Row],[Capacitaire Mensuel]])</calculatedColumnFormula>
    </tableColumn>
    <tableColumn id="40" name="ACH" dataDxfId="2">
      <calculatedColumnFormula>SUMIF(t_soustrait[[#This Row],[Stade Maison 1]],t_soustrait[[#Headers],[ACH]],t_soustrait[[#This Row],[Capacitaire Mensuel]])+SUMIF(t_soustrait[[#This Row],[Stade Maison 2]],t_soustrait[[#Headers],[ACH]],t_soustrait[[#This Row],[Capacitaire Mensuel]])+SUMIF(t_soustrait[[#This Row],[Stade Maison 3]],t_soustrait[[#Headers],[ACH]],t_soustrait[[#This Row],[Capacitaire Mensuel]])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spDef>
      <a:spPr>
        <a:solidFill>
          <a:srgbClr val="F2F2F2">
            <a:alpha val="20000"/>
          </a:srgbClr>
        </a:solidFill>
        <a:ln w="38100"/>
        <a:effectLst>
          <a:outerShdw blurRad="50800" dist="571500" dir="17460000" algn="ctr" rotWithShape="0">
            <a:schemeClr val="bg2">
              <a:alpha val="10000"/>
            </a:schemeClr>
          </a:outerShdw>
          <a:softEdge rad="0"/>
        </a:effectLst>
        <a:scene3d>
          <a:camera prst="orthographicFront"/>
          <a:lightRig rig="threePt" dir="t"/>
        </a:scene3d>
        <a:sp3d>
          <a:bevelT/>
        </a:sp3d>
      </a:spPr>
      <a:bodyPr vertOverflow="clip" horzOverflow="clip" rtlCol="0" anchor="t"/>
      <a:lstStyle>
        <a:defPPr algn="l">
          <a:defRPr sz="1100">
            <a:gradFill>
              <a:gsLst>
                <a:gs pos="0">
                  <a:schemeClr val="accent1">
                    <a:lumMod val="5000"/>
                    <a:lumOff val="95000"/>
                    <a:alpha val="26000"/>
                  </a:schemeClr>
                </a:gs>
                <a:gs pos="74000">
                  <a:schemeClr val="accent1">
                    <a:lumMod val="45000"/>
                    <a:lumOff val="55000"/>
                  </a:schemeClr>
                </a:gs>
                <a:gs pos="83000">
                  <a:schemeClr val="accent1">
                    <a:lumMod val="45000"/>
                    <a:lumOff val="55000"/>
                  </a:schemeClr>
                </a:gs>
                <a:gs pos="100000">
                  <a:schemeClr val="accent1">
                    <a:lumMod val="30000"/>
                    <a:lumOff val="70000"/>
                  </a:schemeClr>
                </a:gs>
              </a:gsLst>
              <a:lin ang="5400000" scaled="1"/>
            </a:gradFill>
          </a:defRPr>
        </a:defPPr>
      </a:lstStyle>
      <a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a:style>
    </a:spDef>
  </a:objectDefaults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4.xml"/><Relationship Id="rId3" Type="http://schemas.openxmlformats.org/officeDocument/2006/relationships/drawing" Target="../drawings/drawing1.xml"/><Relationship Id="rId7" Type="http://schemas.openxmlformats.org/officeDocument/2006/relationships/ctrlProp" Target="../ctrlProps/ctrlProp3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www.infogreffe.fr/recherche-siret-entreprise/chercher-siret-entreprise.html" TargetMode="External"/><Relationship Id="rId6" Type="http://schemas.openxmlformats.org/officeDocument/2006/relationships/ctrlProp" Target="../ctrlProps/ctrlProp2.xm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mailto:test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B2:U74"/>
  <sheetViews>
    <sheetView showGridLines="0" tabSelected="1" zoomScale="90" zoomScaleNormal="90" workbookViewId="0">
      <selection activeCell="D11" sqref="D11"/>
    </sheetView>
  </sheetViews>
  <sheetFormatPr baseColWidth="10" defaultRowHeight="15" x14ac:dyDescent="0.25"/>
  <cols>
    <col min="1" max="2" width="3.85546875" customWidth="1"/>
    <col min="3" max="3" width="22.28515625" bestFit="1" customWidth="1"/>
    <col min="4" max="4" width="41.42578125" customWidth="1"/>
    <col min="5" max="5" width="2.85546875" customWidth="1"/>
    <col min="6" max="6" width="3.85546875" customWidth="1"/>
    <col min="7" max="7" width="15.42578125" bestFit="1" customWidth="1"/>
    <col min="8" max="8" width="38.28515625" customWidth="1"/>
    <col min="9" max="9" width="2.85546875" customWidth="1"/>
    <col min="10" max="10" width="3" customWidth="1"/>
    <col min="13" max="13" width="22.28515625" bestFit="1" customWidth="1"/>
    <col min="14" max="14" width="34.7109375" bestFit="1" customWidth="1"/>
    <col min="22" max="22" width="22.5703125" customWidth="1"/>
  </cols>
  <sheetData>
    <row r="2" spans="2:21" ht="15" customHeight="1" x14ac:dyDescent="0.25">
      <c r="C2" s="37"/>
      <c r="D2" s="47" t="s">
        <v>182</v>
      </c>
      <c r="E2" s="47"/>
      <c r="F2" s="47"/>
      <c r="G2" s="47"/>
      <c r="H2" s="48"/>
    </row>
    <row r="3" spans="2:21" ht="15" customHeight="1" x14ac:dyDescent="0.25">
      <c r="C3" s="37"/>
      <c r="D3" s="47"/>
      <c r="E3" s="47"/>
      <c r="F3" s="47"/>
      <c r="G3" s="47"/>
      <c r="H3" s="48"/>
    </row>
    <row r="4" spans="2:21" x14ac:dyDescent="0.25">
      <c r="Q4" s="40"/>
      <c r="R4" s="40"/>
      <c r="S4" s="40"/>
      <c r="T4" s="40"/>
      <c r="U4" s="40"/>
    </row>
    <row r="5" spans="2:21" ht="18.75" customHeight="1" x14ac:dyDescent="0.25">
      <c r="B5" s="11" t="s">
        <v>175</v>
      </c>
      <c r="C5" s="49"/>
      <c r="D5" s="49"/>
      <c r="E5" s="49"/>
      <c r="F5" s="49"/>
      <c r="G5" s="49"/>
      <c r="H5" s="49"/>
      <c r="I5" s="49"/>
      <c r="Q5" s="40"/>
      <c r="R5" s="40"/>
      <c r="S5" s="40"/>
      <c r="T5" s="39"/>
    </row>
    <row r="6" spans="2:21" x14ac:dyDescent="0.25">
      <c r="D6" s="44" t="str">
        <f ca="1">IF(Saisie_Nom="","",Saisie_Nom&amp;"-"&amp;DAY(TODAY())+1&amp;MONTH(TODAY())&amp;RIGHT(YEAR(TODAY()),2))</f>
        <v/>
      </c>
      <c r="H6" s="36"/>
      <c r="Q6" s="40"/>
      <c r="R6" s="40"/>
      <c r="S6" s="40"/>
      <c r="T6" s="40"/>
      <c r="U6" s="40"/>
    </row>
    <row r="7" spans="2:21" x14ac:dyDescent="0.25">
      <c r="B7" s="8">
        <v>1</v>
      </c>
      <c r="C7" s="9" t="s">
        <v>56</v>
      </c>
      <c r="D7" s="24"/>
      <c r="F7" s="8">
        <f>B12+1</f>
        <v>6</v>
      </c>
      <c r="G7" s="9" t="s">
        <v>167</v>
      </c>
      <c r="H7" s="25"/>
      <c r="T7" s="14"/>
    </row>
    <row r="8" spans="2:21" x14ac:dyDescent="0.25">
      <c r="B8" s="8">
        <f>B7+1</f>
        <v>2</v>
      </c>
      <c r="C8" s="9" t="s">
        <v>57</v>
      </c>
      <c r="D8" s="38"/>
      <c r="F8" s="8">
        <f>F7+1</f>
        <v>7</v>
      </c>
      <c r="G8" s="9" t="s">
        <v>165</v>
      </c>
      <c r="H8" s="34"/>
      <c r="T8" s="14"/>
    </row>
    <row r="9" spans="2:21" x14ac:dyDescent="0.25">
      <c r="B9" s="1"/>
      <c r="C9" s="45" t="s">
        <v>251</v>
      </c>
      <c r="F9" s="8">
        <f>F8+1</f>
        <v>8</v>
      </c>
      <c r="G9" s="9" t="s">
        <v>197</v>
      </c>
      <c r="H9" s="26"/>
      <c r="T9" s="14"/>
    </row>
    <row r="10" spans="2:21" x14ac:dyDescent="0.25">
      <c r="B10" s="8">
        <f>B8+1</f>
        <v>3</v>
      </c>
      <c r="C10" s="9" t="s">
        <v>162</v>
      </c>
      <c r="D10" s="28"/>
      <c r="H10" s="36"/>
      <c r="T10" s="14"/>
    </row>
    <row r="11" spans="2:21" x14ac:dyDescent="0.25">
      <c r="B11" s="8">
        <f>B10+1</f>
        <v>4</v>
      </c>
      <c r="C11" s="9" t="s">
        <v>161</v>
      </c>
      <c r="D11" s="15" t="str">
        <f>IFERROR(IF(Saisie_CP="","Renseigner CP",VLOOKUP(Saisie_CP,#REF!,2,FALSE)),"Ville non trouvée")</f>
        <v>Renseigner CP</v>
      </c>
      <c r="F11" s="8">
        <f>F9+1</f>
        <v>9</v>
      </c>
      <c r="G11" s="9" t="s">
        <v>16</v>
      </c>
      <c r="H11" s="27"/>
      <c r="T11" s="14"/>
    </row>
    <row r="12" spans="2:21" x14ac:dyDescent="0.25">
      <c r="B12" s="8">
        <f>B11+1</f>
        <v>5</v>
      </c>
      <c r="C12" s="9" t="s">
        <v>168</v>
      </c>
      <c r="D12" s="29"/>
      <c r="F12" s="8">
        <f>F11+1</f>
        <v>10</v>
      </c>
      <c r="G12" s="9" t="s">
        <v>173</v>
      </c>
      <c r="H12" s="27"/>
      <c r="T12" s="14"/>
    </row>
    <row r="13" spans="2:21" x14ac:dyDescent="0.25">
      <c r="F13" s="8" t="s">
        <v>195</v>
      </c>
      <c r="G13" s="9" t="s">
        <v>198</v>
      </c>
      <c r="H13" s="27"/>
      <c r="T13" s="14"/>
    </row>
    <row r="14" spans="2:21" x14ac:dyDescent="0.25">
      <c r="H14" s="36"/>
      <c r="T14" s="14"/>
    </row>
    <row r="15" spans="2:21" ht="19.5" customHeight="1" x14ac:dyDescent="0.25">
      <c r="B15" s="11" t="s">
        <v>176</v>
      </c>
      <c r="C15" s="49" t="s">
        <v>169</v>
      </c>
      <c r="D15" s="49"/>
      <c r="E15" s="49"/>
      <c r="F15" s="49"/>
      <c r="G15" s="49"/>
      <c r="H15" s="49"/>
      <c r="I15" s="49"/>
      <c r="T15" s="14"/>
    </row>
    <row r="16" spans="2:21" ht="15.75" thickBot="1" x14ac:dyDescent="0.3">
      <c r="C16" s="10"/>
      <c r="D16" s="36"/>
      <c r="F16" s="59" t="s">
        <v>174</v>
      </c>
      <c r="G16" s="59"/>
      <c r="T16" s="14"/>
    </row>
    <row r="17" spans="2:20" ht="15.75" thickTop="1" x14ac:dyDescent="0.25">
      <c r="B17" s="8">
        <f>+F12+1</f>
        <v>11</v>
      </c>
      <c r="C17" s="9" t="s">
        <v>170</v>
      </c>
      <c r="D17" s="30"/>
      <c r="F17" s="50"/>
      <c r="G17" s="51"/>
      <c r="H17" s="52"/>
      <c r="T17" s="14"/>
    </row>
    <row r="18" spans="2:20" x14ac:dyDescent="0.25">
      <c r="B18" s="8">
        <f>B17+1</f>
        <v>12</v>
      </c>
      <c r="C18" s="9" t="s">
        <v>171</v>
      </c>
      <c r="D18" s="31"/>
      <c r="F18" s="53"/>
      <c r="G18" s="54"/>
      <c r="H18" s="55"/>
      <c r="T18" s="14"/>
    </row>
    <row r="19" spans="2:20" ht="15.75" thickBot="1" x14ac:dyDescent="0.3">
      <c r="B19" s="8">
        <f>+B18+1</f>
        <v>13</v>
      </c>
      <c r="C19" s="9" t="s">
        <v>172</v>
      </c>
      <c r="D19" s="32"/>
      <c r="F19" s="56"/>
      <c r="G19" s="57"/>
      <c r="H19" s="58"/>
      <c r="T19" s="14"/>
    </row>
    <row r="20" spans="2:20" ht="15.75" thickTop="1" x14ac:dyDescent="0.25">
      <c r="B20" s="8" t="s">
        <v>196</v>
      </c>
      <c r="C20" s="9" t="s">
        <v>202</v>
      </c>
      <c r="D20" s="32"/>
      <c r="T20" s="14"/>
    </row>
    <row r="21" spans="2:20" ht="12.75" customHeight="1" x14ac:dyDescent="0.25">
      <c r="D21" s="36"/>
      <c r="T21" s="7"/>
    </row>
    <row r="22" spans="2:20" ht="21" customHeight="1" x14ac:dyDescent="0.25">
      <c r="B22" s="11" t="s">
        <v>179</v>
      </c>
      <c r="C22" s="49" t="s">
        <v>178</v>
      </c>
      <c r="D22" s="49"/>
      <c r="E22" s="13"/>
      <c r="F22" s="11" t="s">
        <v>180</v>
      </c>
      <c r="G22" s="49" t="s">
        <v>181</v>
      </c>
      <c r="H22" s="49"/>
      <c r="I22" s="49"/>
      <c r="T22" s="7"/>
    </row>
    <row r="23" spans="2:20" x14ac:dyDescent="0.25">
      <c r="D23" s="36"/>
      <c r="H23" s="36"/>
      <c r="T23" s="7"/>
    </row>
    <row r="24" spans="2:20" x14ac:dyDescent="0.25">
      <c r="B24" s="8">
        <f>B19+1</f>
        <v>14</v>
      </c>
      <c r="C24" s="9" t="s">
        <v>58</v>
      </c>
      <c r="D24" s="25"/>
      <c r="F24" s="8">
        <f>B30+1</f>
        <v>20</v>
      </c>
      <c r="G24" s="9" t="s">
        <v>166</v>
      </c>
      <c r="H24" s="25"/>
      <c r="T24" s="7"/>
    </row>
    <row r="25" spans="2:20" x14ac:dyDescent="0.25">
      <c r="B25" s="8">
        <f>B24+1</f>
        <v>15</v>
      </c>
      <c r="C25" s="9" t="s">
        <v>203</v>
      </c>
      <c r="D25" s="33"/>
      <c r="F25" s="8">
        <f>F24+1</f>
        <v>21</v>
      </c>
      <c r="G25" s="9" t="s">
        <v>164</v>
      </c>
      <c r="H25" s="33"/>
      <c r="T25" s="7"/>
    </row>
    <row r="26" spans="2:20" x14ac:dyDescent="0.25">
      <c r="B26" s="8">
        <f>B25+1</f>
        <v>16</v>
      </c>
      <c r="C26" s="9" t="s">
        <v>204</v>
      </c>
      <c r="D26" s="33"/>
      <c r="F26" s="22">
        <f>F25+1</f>
        <v>22</v>
      </c>
      <c r="G26" s="9" t="s">
        <v>228</v>
      </c>
      <c r="H26" s="33"/>
      <c r="T26" s="7"/>
    </row>
    <row r="27" spans="2:20" ht="15.75" thickBot="1" x14ac:dyDescent="0.3">
      <c r="B27" s="22">
        <f>B26+1</f>
        <v>17</v>
      </c>
      <c r="C27" s="9" t="s">
        <v>229</v>
      </c>
      <c r="D27" s="33"/>
      <c r="F27" s="59" t="s">
        <v>183</v>
      </c>
      <c r="G27" s="59"/>
      <c r="T27" s="7"/>
    </row>
    <row r="28" spans="2:20" ht="15.75" thickTop="1" x14ac:dyDescent="0.25">
      <c r="D28" s="36"/>
      <c r="F28" s="50"/>
      <c r="G28" s="51"/>
      <c r="H28" s="52"/>
      <c r="T28" s="7"/>
    </row>
    <row r="29" spans="2:20" x14ac:dyDescent="0.25">
      <c r="B29" s="8">
        <f>B27+1</f>
        <v>18</v>
      </c>
      <c r="C29" s="9" t="s">
        <v>163</v>
      </c>
      <c r="D29" s="33"/>
      <c r="F29" s="53"/>
      <c r="G29" s="54"/>
      <c r="H29" s="55"/>
      <c r="T29" s="7"/>
    </row>
    <row r="30" spans="2:20" x14ac:dyDescent="0.25">
      <c r="B30" s="8">
        <f>B29+1</f>
        <v>19</v>
      </c>
      <c r="C30" s="12" t="s">
        <v>177</v>
      </c>
      <c r="D30" s="27"/>
      <c r="F30" s="53"/>
      <c r="G30" s="54"/>
      <c r="H30" s="55"/>
      <c r="T30" s="7"/>
    </row>
    <row r="31" spans="2:20" ht="15.75" thickBot="1" x14ac:dyDescent="0.3">
      <c r="F31" s="56"/>
      <c r="G31" s="57"/>
      <c r="H31" s="58"/>
      <c r="T31" s="7"/>
    </row>
    <row r="32" spans="2:20" ht="19.5" customHeight="1" thickTop="1" x14ac:dyDescent="0.25">
      <c r="B32" s="11" t="s">
        <v>190</v>
      </c>
      <c r="C32" s="49" t="s">
        <v>252</v>
      </c>
      <c r="D32" s="49"/>
      <c r="T32" s="7"/>
    </row>
    <row r="33" spans="3:4" x14ac:dyDescent="0.25">
      <c r="D33" s="36"/>
    </row>
    <row r="34" spans="3:4" x14ac:dyDescent="0.25">
      <c r="C34" s="12" t="s">
        <v>191</v>
      </c>
      <c r="D34" s="27"/>
    </row>
    <row r="35" spans="3:4" x14ac:dyDescent="0.25">
      <c r="D35" s="36"/>
    </row>
    <row r="36" spans="3:4" x14ac:dyDescent="0.25">
      <c r="D36" s="36"/>
    </row>
    <row r="37" spans="3:4" x14ac:dyDescent="0.25">
      <c r="D37" s="36"/>
    </row>
    <row r="38" spans="3:4" x14ac:dyDescent="0.25">
      <c r="D38" s="36"/>
    </row>
    <row r="39" spans="3:4" x14ac:dyDescent="0.25">
      <c r="D39" s="36"/>
    </row>
    <row r="40" spans="3:4" x14ac:dyDescent="0.25">
      <c r="D40" s="36"/>
    </row>
    <row r="51" spans="4:4" x14ac:dyDescent="0.25">
      <c r="D51" s="3"/>
    </row>
    <row r="52" spans="4:4" x14ac:dyDescent="0.25">
      <c r="D52" s="3"/>
    </row>
    <row r="53" spans="4:4" x14ac:dyDescent="0.25">
      <c r="D53" s="3"/>
    </row>
    <row r="54" spans="4:4" x14ac:dyDescent="0.25">
      <c r="D54" s="3"/>
    </row>
    <row r="55" spans="4:4" x14ac:dyDescent="0.25">
      <c r="D55" s="3"/>
    </row>
    <row r="56" spans="4:4" x14ac:dyDescent="0.25">
      <c r="D56" s="3"/>
    </row>
    <row r="57" spans="4:4" x14ac:dyDescent="0.25">
      <c r="D57" s="3"/>
    </row>
    <row r="58" spans="4:4" x14ac:dyDescent="0.25">
      <c r="D58" s="3"/>
    </row>
    <row r="59" spans="4:4" x14ac:dyDescent="0.25">
      <c r="D59" s="3"/>
    </row>
    <row r="60" spans="4:4" x14ac:dyDescent="0.25">
      <c r="D60" s="3"/>
    </row>
    <row r="61" spans="4:4" x14ac:dyDescent="0.25">
      <c r="D61" s="3"/>
    </row>
    <row r="62" spans="4:4" x14ac:dyDescent="0.25">
      <c r="D62" s="3"/>
    </row>
    <row r="63" spans="4:4" x14ac:dyDescent="0.25">
      <c r="D63" s="3"/>
    </row>
    <row r="64" spans="4:4" x14ac:dyDescent="0.25">
      <c r="D64" s="3"/>
    </row>
    <row r="65" spans="4:4" x14ac:dyDescent="0.25">
      <c r="D65" s="3"/>
    </row>
    <row r="66" spans="4:4" x14ac:dyDescent="0.25">
      <c r="D66" s="3"/>
    </row>
    <row r="67" spans="4:4" x14ac:dyDescent="0.25">
      <c r="D67" s="3"/>
    </row>
    <row r="68" spans="4:4" x14ac:dyDescent="0.25">
      <c r="D68" s="3"/>
    </row>
    <row r="69" spans="4:4" x14ac:dyDescent="0.25">
      <c r="D69" s="3"/>
    </row>
    <row r="70" spans="4:4" x14ac:dyDescent="0.25">
      <c r="D70" s="3"/>
    </row>
    <row r="71" spans="4:4" x14ac:dyDescent="0.25">
      <c r="D71" s="3"/>
    </row>
    <row r="72" spans="4:4" x14ac:dyDescent="0.25">
      <c r="D72" s="3"/>
    </row>
    <row r="73" spans="4:4" x14ac:dyDescent="0.25">
      <c r="D73" s="3"/>
    </row>
    <row r="74" spans="4:4" x14ac:dyDescent="0.25">
      <c r="D74" s="3"/>
    </row>
  </sheetData>
  <mergeCells count="11">
    <mergeCell ref="D2:G3"/>
    <mergeCell ref="H2:H3"/>
    <mergeCell ref="C32:D32"/>
    <mergeCell ref="F28:H31"/>
    <mergeCell ref="F27:G27"/>
    <mergeCell ref="C22:D22"/>
    <mergeCell ref="C5:I5"/>
    <mergeCell ref="C15:I15"/>
    <mergeCell ref="G22:I22"/>
    <mergeCell ref="F17:H19"/>
    <mergeCell ref="F16:G16"/>
  </mergeCells>
  <conditionalFormatting sqref="F13:H13">
    <cfRule type="expression" dxfId="1" priority="2">
      <formula>IF(AND($H$12&lt;&gt;"Abandonné",$H$12&lt;&gt;"Désactivé"),TRUE,FALSE)</formula>
    </cfRule>
  </conditionalFormatting>
  <conditionalFormatting sqref="B20:D20">
    <cfRule type="expression" dxfId="0" priority="1">
      <formula>IF(AND($H$12&lt;&gt;"Abandonné",$H$12&lt;&gt;"Désactivé"),TRUE,FALSE)</formula>
    </cfRule>
  </conditionalFormatting>
  <dataValidations count="8">
    <dataValidation type="date" operator="greaterThan" allowBlank="1" showInputMessage="1" showErrorMessage="1" errorTitle="Format date" error="Merci de saisir la date en format:_x000a__x000a_jj/mm/nnnn_x000a__x000a_Ex: 01/01/2021" sqref="D17:D19">
      <formula1>36526</formula1>
    </dataValidation>
    <dataValidation type="whole" allowBlank="1" showInputMessage="1" showErrorMessage="1" errorTitle="Capacitaire" error="Merci de saisir un nombre entier" sqref="D30">
      <formula1>0</formula1>
      <formula2>100</formula2>
    </dataValidation>
    <dataValidation type="whole" allowBlank="1" showInputMessage="1" showErrorMessage="1" errorTitle="Employés" error="Merci de saisir un nombre entier" sqref="D29">
      <formula1>0</formula1>
      <formula2>1000</formula2>
    </dataValidation>
    <dataValidation type="decimal" allowBlank="1" showInputMessage="1" showErrorMessage="1" errorTitle="Coef Prix" error="La valeur doit être un nombre_x000a_Ex: 0,9 - 1,10,,," promptTitle="Prix Artisan vs LPR" prompt="Saisir le coef tarifaire de l'artisan par rapport à la LPR._x000a_" sqref="H25">
      <formula1>-1000</formula1>
      <formula2>1000</formula2>
    </dataValidation>
    <dataValidation allowBlank="1" showInputMessage="1" showErrorMessage="1" promptTitle="Type Client" prompt="Indiquez quel est le client habituel du sous traitant._x000a__x000a_Ex: Particulier / Constructeur de Maison / Promoteur..." sqref="H24"/>
    <dataValidation type="list" allowBlank="1" showInputMessage="1" showErrorMessage="1" sqref="D34">
      <formula1>INDIRECT("t_soustrait[Identifiant]")</formula1>
    </dataValidation>
    <dataValidation type="whole" allowBlank="1" showInputMessage="1" showErrorMessage="1" error="Vérifier que le numéro de téléphone soit en format:_x000a__x000a_03 20 11 22 33 44" sqref="H8">
      <formula1>100000000</formula1>
      <formula2>999999999</formula2>
    </dataValidation>
    <dataValidation type="textLength" allowBlank="1" showInputMessage="1" showErrorMessage="1" errorTitle="SIREN" error="Le SIREN est composé de 9 caractéres." promptTitle="SIREN" prompt="Le SIREN est composé de 9 chiffres._x000a_Ces 9 chiffres sont les 9 premiers chiffres du SIRET_x000a__x000a_Vous pouvez effectuer une recherche en cliquant sur Infogreffe.fr." sqref="D8">
      <formula1>9</formula1>
      <formula2>9</formula2>
    </dataValidation>
  </dataValidations>
  <hyperlinks>
    <hyperlink ref="C9" r:id="rId1"/>
  </hyperlinks>
  <pageMargins left="0.7" right="0.7" top="0.75" bottom="0.75" header="0.3" footer="0.3"/>
  <pageSetup paperSize="9" orientation="portrait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6" r:id="rId5" name="Button 4">
              <controlPr defaultSize="0" print="0" autoFill="0" autoPict="0" macro="[0]!_xludf.Save">
                <anchor moveWithCells="1" sizeWithCells="1">
                  <from>
                    <xdr:col>1</xdr:col>
                    <xdr:colOff>38100</xdr:colOff>
                    <xdr:row>0</xdr:row>
                    <xdr:rowOff>142875</xdr:rowOff>
                  </from>
                  <to>
                    <xdr:col>2</xdr:col>
                    <xdr:colOff>1447800</xdr:colOff>
                    <xdr:row>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7" r:id="rId6" name="Button 5">
              <controlPr defaultSize="0" print="0" autoFill="0" autoPict="0" macro="[0]!Retrieve">
                <anchor moveWithCells="1" sizeWithCells="1">
                  <from>
                    <xdr:col>4</xdr:col>
                    <xdr:colOff>152400</xdr:colOff>
                    <xdr:row>32</xdr:row>
                    <xdr:rowOff>47625</xdr:rowOff>
                  </from>
                  <to>
                    <xdr:col>6</xdr:col>
                    <xdr:colOff>933450</xdr:colOff>
                    <xdr:row>34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0" r:id="rId7" name="Button 8">
              <controlPr defaultSize="0" print="0" autoFill="0" autoPict="0" macro="[0]!RAZ">
                <anchor moveWithCells="1" sizeWithCells="1">
                  <from>
                    <xdr:col>7</xdr:col>
                    <xdr:colOff>1266825</xdr:colOff>
                    <xdr:row>32</xdr:row>
                    <xdr:rowOff>47625</xdr:rowOff>
                  </from>
                  <to>
                    <xdr:col>7</xdr:col>
                    <xdr:colOff>2514600</xdr:colOff>
                    <xdr:row>34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4" r:id="rId8" name="Button 12">
              <controlPr defaultSize="0" print="0" autoFill="0" autoPict="0" macro="[0]!Modif">
                <anchor moveWithCells="1" sizeWithCells="1">
                  <from>
                    <xdr:col>6</xdr:col>
                    <xdr:colOff>1019175</xdr:colOff>
                    <xdr:row>32</xdr:row>
                    <xdr:rowOff>57150</xdr:rowOff>
                  </from>
                  <to>
                    <xdr:col>7</xdr:col>
                    <xdr:colOff>1181100</xdr:colOff>
                    <xdr:row>34</xdr:row>
                    <xdr:rowOff>95250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6">
        <x14:dataValidation type="list" allowBlank="1" showInputMessage="1" showErrorMessage="1">
          <x14:formula1>
            <xm:f>Table!$A$2:$A$17</xm:f>
          </x14:formula1>
          <xm:sqref>H11</xm:sqref>
        </x14:dataValidation>
        <x14:dataValidation type="list" allowBlank="1" showInputMessage="1" showErrorMessage="1">
          <x14:formula1>
            <xm:f>Table!$A$56:$A$59</xm:f>
          </x14:formula1>
          <xm:sqref>H12</xm:sqref>
        </x14:dataValidation>
        <x14:dataValidation type="list" allowBlank="1" showInputMessage="1" showErrorMessage="1">
          <x14:formula1>
            <xm:f>Table!$A$21:$A$37</xm:f>
          </x14:formula1>
          <xm:sqref>D24</xm:sqref>
        </x14:dataValidation>
        <x14:dataValidation type="list" allowBlank="1" showInputMessage="1" showErrorMessage="1">
          <x14:formula1>
            <xm:f>Table!$A$42:$A$51</xm:f>
          </x14:formula1>
          <xm:sqref>D25:D27</xm:sqref>
        </x14:dataValidation>
        <x14:dataValidation type="list" allowBlank="1" showInputMessage="1" showErrorMessage="1">
          <x14:formula1>
            <xm:f>Table!$A$63:$A$68</xm:f>
          </x14:formula1>
          <xm:sqref>H13</xm:sqref>
        </x14:dataValidation>
        <x14:dataValidation type="list" allowBlank="1" showInputMessage="1" showErrorMessage="1">
          <x14:formula1>
            <xm:f>Table!$D$2:$D$16</xm:f>
          </x14:formula1>
          <xm:sqref>H26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T2"/>
  <sheetViews>
    <sheetView zoomScale="80" zoomScaleNormal="80" workbookViewId="0">
      <pane ySplit="1" topLeftCell="A2" activePane="bottomLeft" state="frozen"/>
      <selection pane="bottomLeft" activeCell="A2" sqref="A2"/>
    </sheetView>
  </sheetViews>
  <sheetFormatPr baseColWidth="10" defaultRowHeight="15" x14ac:dyDescent="0.25"/>
  <cols>
    <col min="1" max="1" width="20.140625" style="1" customWidth="1"/>
    <col min="2" max="2" width="33.42578125" style="1" bestFit="1" customWidth="1"/>
    <col min="3" max="3" width="20" style="1" customWidth="1"/>
    <col min="4" max="4" width="25.5703125" style="1" customWidth="1"/>
    <col min="5" max="5" width="28" style="1" bestFit="1" customWidth="1"/>
    <col min="6" max="6" width="20" style="1" customWidth="1"/>
    <col min="7" max="7" width="20" style="46" customWidth="1"/>
    <col min="8" max="8" width="35.140625" style="1" bestFit="1" customWidth="1"/>
    <col min="9" max="9" width="25.7109375" style="1" customWidth="1"/>
    <col min="10" max="11" width="20" style="1" customWidth="1"/>
    <col min="12" max="12" width="22.5703125" style="16" customWidth="1"/>
    <col min="13" max="13" width="22.140625" style="16" customWidth="1"/>
    <col min="14" max="15" width="24.140625" style="16" customWidth="1"/>
    <col min="16" max="20" width="20" style="1" customWidth="1"/>
    <col min="21" max="22" width="21.5703125" style="1" customWidth="1"/>
    <col min="23" max="26" width="20" style="1" customWidth="1"/>
    <col min="27" max="27" width="39.85546875" style="1" bestFit="1" customWidth="1"/>
    <col min="28" max="28" width="18.7109375" bestFit="1" customWidth="1"/>
    <col min="29" max="30" width="18.7109375" customWidth="1"/>
    <col min="31" max="31" width="28.42578125" customWidth="1"/>
    <col min="32" max="32" width="19.42578125" customWidth="1"/>
    <col min="33" max="33" width="21.5703125" bestFit="1" customWidth="1"/>
    <col min="34" max="39" width="21.5703125" customWidth="1"/>
  </cols>
  <sheetData>
    <row r="1" spans="1:46" x14ac:dyDescent="0.25">
      <c r="A1" s="41" t="s">
        <v>245</v>
      </c>
      <c r="B1" s="41" t="s">
        <v>205</v>
      </c>
      <c r="C1" s="41" t="s">
        <v>206</v>
      </c>
      <c r="D1" s="41" t="s">
        <v>207</v>
      </c>
      <c r="E1" s="41" t="s">
        <v>208</v>
      </c>
      <c r="F1" s="41" t="s">
        <v>209</v>
      </c>
      <c r="G1" s="43" t="s">
        <v>210</v>
      </c>
      <c r="H1" s="41" t="s">
        <v>211</v>
      </c>
      <c r="I1" s="41" t="s">
        <v>212</v>
      </c>
      <c r="J1" s="41" t="s">
        <v>213</v>
      </c>
      <c r="K1" s="41" t="s">
        <v>214</v>
      </c>
      <c r="L1" s="42" t="s">
        <v>215</v>
      </c>
      <c r="M1" s="42" t="s">
        <v>216</v>
      </c>
      <c r="N1" s="42" t="s">
        <v>217</v>
      </c>
      <c r="O1" s="42" t="s">
        <v>218</v>
      </c>
      <c r="P1" s="41" t="s">
        <v>219</v>
      </c>
      <c r="Q1" s="41" t="s">
        <v>226</v>
      </c>
      <c r="R1" s="41" t="s">
        <v>220</v>
      </c>
      <c r="S1" s="41" t="s">
        <v>221</v>
      </c>
      <c r="T1" s="41" t="s">
        <v>241</v>
      </c>
      <c r="U1" s="41" t="s">
        <v>227</v>
      </c>
      <c r="V1" s="41" t="s">
        <v>222</v>
      </c>
      <c r="W1" s="41" t="s">
        <v>223</v>
      </c>
      <c r="X1" s="41" t="s">
        <v>224</v>
      </c>
      <c r="Y1" s="41" t="s">
        <v>242</v>
      </c>
      <c r="Z1" s="41" t="s">
        <v>225</v>
      </c>
      <c r="AA1" s="41" t="s">
        <v>244</v>
      </c>
      <c r="AB1" s="19" t="s">
        <v>184</v>
      </c>
      <c r="AC1" s="19" t="s">
        <v>186</v>
      </c>
      <c r="AD1" s="19" t="s">
        <v>189</v>
      </c>
      <c r="AE1" s="19" t="s">
        <v>185</v>
      </c>
      <c r="AF1" s="20" t="s">
        <v>187</v>
      </c>
      <c r="AG1" s="19" t="s">
        <v>188</v>
      </c>
      <c r="AH1" s="19" t="s">
        <v>199</v>
      </c>
      <c r="AI1" s="19" t="s">
        <v>200</v>
      </c>
      <c r="AJ1" s="19" t="s">
        <v>201</v>
      </c>
      <c r="AK1" s="19" t="s">
        <v>248</v>
      </c>
      <c r="AL1" s="19" t="s">
        <v>249</v>
      </c>
      <c r="AM1" s="19" t="s">
        <v>250</v>
      </c>
      <c r="AN1" s="19" t="s">
        <v>35</v>
      </c>
      <c r="AO1" s="19" t="s">
        <v>36</v>
      </c>
      <c r="AP1" s="19" t="s">
        <v>37</v>
      </c>
      <c r="AQ1" s="19" t="s">
        <v>38</v>
      </c>
      <c r="AR1" s="19" t="s">
        <v>39</v>
      </c>
      <c r="AS1" s="19" t="s">
        <v>40</v>
      </c>
      <c r="AT1" s="19" t="s">
        <v>41</v>
      </c>
    </row>
    <row r="2" spans="1:46" x14ac:dyDescent="0.25">
      <c r="A2" s="40">
        <v>822064614</v>
      </c>
      <c r="B2" s="40" t="s">
        <v>253</v>
      </c>
      <c r="C2" s="1">
        <v>59159</v>
      </c>
      <c r="D2" s="1" t="s">
        <v>160</v>
      </c>
      <c r="E2" s="1" t="s">
        <v>246</v>
      </c>
      <c r="F2" s="1" t="s">
        <v>253</v>
      </c>
      <c r="G2" s="46">
        <v>601010101</v>
      </c>
      <c r="H2" s="45" t="s">
        <v>254</v>
      </c>
      <c r="I2" s="1" t="s">
        <v>13</v>
      </c>
      <c r="J2" s="1" t="s">
        <v>46</v>
      </c>
      <c r="M2" s="16">
        <v>44315</v>
      </c>
      <c r="Q2" s="1" t="s">
        <v>28</v>
      </c>
      <c r="R2" s="1" t="s">
        <v>41</v>
      </c>
      <c r="U2" s="1">
        <v>0</v>
      </c>
      <c r="W2" s="1" t="s">
        <v>247</v>
      </c>
      <c r="Y2" s="1" t="s">
        <v>237</v>
      </c>
      <c r="AA2" s="21" t="s">
        <v>255</v>
      </c>
      <c r="AB2" s="17" t="str">
        <f>IF(L2="","",_xlfn.ISOWEEKNUM(L2))</f>
        <v/>
      </c>
      <c r="AC2" s="17" t="str">
        <f>IF(L2="","",YEAR(L2))</f>
        <v/>
      </c>
      <c r="AD2" s="17" t="str">
        <f>IF(L2="","",MONTH(L2))</f>
        <v/>
      </c>
      <c r="AE2" s="17">
        <f>IF(M2="","",_xlfn.ISOWEEKNUM(M2))</f>
        <v>17</v>
      </c>
      <c r="AF2" s="17">
        <f>IF(M2="","",YEAR(M2))</f>
        <v>2021</v>
      </c>
      <c r="AG2" s="17">
        <f>IF(M2="","",MONTH(M2))</f>
        <v>4</v>
      </c>
      <c r="AH2" s="17" t="str">
        <f>IF(O2="","",_xlfn.ISOWEEKNUM(O2))</f>
        <v/>
      </c>
      <c r="AI2" s="17" t="str">
        <f>IF(O2="","",YEAR(O2))</f>
        <v/>
      </c>
      <c r="AJ2" s="17" t="str">
        <f>IF(O2="","",MONTH(O2))</f>
        <v/>
      </c>
      <c r="AK2" s="17">
        <f>IF(t_soustrait[[#This Row],[Mois Création]]&lt;&gt;"",1,0)</f>
        <v>0</v>
      </c>
      <c r="AL2" s="17">
        <f>IF(t_soustrait[[#This Row],[Mois Enregistrement]]&lt;&gt;"",1,0)</f>
        <v>1</v>
      </c>
      <c r="AM2" s="17">
        <f>IF(t_soustrait[[#This Row],[Mois Aban/Dés.]]&lt;&gt;"",1,0)</f>
        <v>0</v>
      </c>
      <c r="AN2" s="23">
        <f>SUMIF(t_soustrait[[#This Row],[Stade Maison 1]],t_soustrait[[#Headers],[OCC]],t_soustrait[[#This Row],[Capacitaire Mensuel]])+SUMIF(t_soustrait[[#This Row],[Stade Maison 2]],t_soustrait[[#Headers],[OCC]],t_soustrait[[#This Row],[Capacitaire Mensuel]])+SUMIF(t_soustrait[[#This Row],[Stade Maison 3]],t_soustrait[[#Headers],[FON]],t_soustrait[[#This Row],[Capacitaire Mensuel]])</f>
        <v>0</v>
      </c>
      <c r="AO2" s="23">
        <f>SUMIF(t_soustrait[[#This Row],[Stade Maison 1]],t_soustrait[[#Headers],[FON]],t_soustrait[[#This Row],[Capacitaire Mensuel]])+SUMIF(t_soustrait[[#This Row],[Stade Maison 2]],t_soustrait[[#Headers],[FON]],t_soustrait[[#This Row],[Capacitaire Mensuel]])+SUMIF(t_soustrait[[#This Row],[Stade Maison 3]],t_soustrait[[#Headers],[FON]],t_soustrait[[#This Row],[Capacitaire Mensuel]])</f>
        <v>0</v>
      </c>
      <c r="AP2" s="23">
        <f>SUMIF(t_soustrait[[#This Row],[Stade Maison 1]],t_soustrait[[#Headers],[ELE]],t_soustrait[[#This Row],[Capacitaire Mensuel]])+SUMIF(t_soustrait[[#This Row],[Stade Maison 2]],t_soustrait[[#Headers],[ELE]],t_soustrait[[#This Row],[Capacitaire Mensuel]])+SUMIF(t_soustrait[[#This Row],[Stade Maison 3]],t_soustrait[[#Headers],[ELE]],t_soustrait[[#This Row],[Capacitaire Mensuel]])</f>
        <v>0</v>
      </c>
      <c r="AQ2" s="23">
        <f>SUMIF(t_soustrait[[#This Row],[Stade Maison 1]],t_soustrait[[#Headers],[MHE]],t_soustrait[[#This Row],[Capacitaire Mensuel]])+SUMIF(t_soustrait[[#This Row],[Stade Maison 2]],t_soustrait[[#Headers],[MHE]],t_soustrait[[#This Row],[Capacitaire Mensuel]])+SUMIF(t_soustrait[[#This Row],[Stade Maison 3]],t_soustrait[[#Headers],[MHE]],t_soustrait[[#This Row],[Capacitaire Mensuel]])</f>
        <v>0</v>
      </c>
      <c r="AR2" s="23">
        <f>SUMIF(t_soustrait[[#This Row],[Stade Maison 1]],t_soustrait[[#Headers],[EQ1]],t_soustrait[[#This Row],[Capacitaire Mensuel]])+SUMIF(t_soustrait[[#This Row],[Stade Maison 2]],t_soustrait[[#Headers],[EQ1]],t_soustrait[[#This Row],[Capacitaire Mensuel]])+SUMIF(t_soustrait[[#This Row],[Stade Maison 3]],t_soustrait[[#Headers],[EQ1]],t_soustrait[[#This Row],[Capacitaire Mensuel]])</f>
        <v>0</v>
      </c>
      <c r="AS2" s="23">
        <f>SUMIF(t_soustrait[[#This Row],[Stade Maison 1]],t_soustrait[[#Headers],[EQ2]],t_soustrait[[#This Row],[Capacitaire Mensuel]])+SUMIF(t_soustrait[[#This Row],[Stade Maison 2]],t_soustrait[[#Headers],[EQ2]],t_soustrait[[#This Row],[Capacitaire Mensuel]])+SUMIF(t_soustrait[[#This Row],[Stade Maison 3]],t_soustrait[[#Headers],[EQ2]],t_soustrait[[#This Row],[Capacitaire Mensuel]])</f>
        <v>0</v>
      </c>
      <c r="AT2" s="23">
        <f>SUMIF(t_soustrait[[#This Row],[Stade Maison 1]],t_soustrait[[#Headers],[ACH]],t_soustrait[[#This Row],[Capacitaire Mensuel]])+SUMIF(t_soustrait[[#This Row],[Stade Maison 2]],t_soustrait[[#Headers],[ACH]],t_soustrait[[#This Row],[Capacitaire Mensuel]])+SUMIF(t_soustrait[[#This Row],[Stade Maison 3]],t_soustrait[[#Headers],[ACH]],t_soustrait[[#This Row],[Capacitaire Mensuel]])</f>
        <v>0</v>
      </c>
    </row>
  </sheetData>
  <sortState ref="A2:X14">
    <sortCondition ref="A1"/>
  </sortState>
  <hyperlinks>
    <hyperlink ref="H2" r:id="rId1"/>
  </hyperlinks>
  <pageMargins left="0.7" right="0.7" top="0.75" bottom="0.75" header="0.3" footer="0.3"/>
  <pageSetup paperSize="9" orientation="portrait"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D182"/>
  <sheetViews>
    <sheetView workbookViewId="0">
      <selection activeCell="A27" sqref="A27"/>
    </sheetView>
  </sheetViews>
  <sheetFormatPr baseColWidth="10" defaultRowHeight="15" x14ac:dyDescent="0.25"/>
  <cols>
    <col min="1" max="1" width="31.5703125" bestFit="1" customWidth="1"/>
    <col min="4" max="4" width="30.42578125" customWidth="1"/>
  </cols>
  <sheetData>
    <row r="1" spans="1:4" x14ac:dyDescent="0.25">
      <c r="A1" s="2" t="s">
        <v>17</v>
      </c>
      <c r="D1" s="2" t="s">
        <v>230</v>
      </c>
    </row>
    <row r="2" spans="1:4" x14ac:dyDescent="0.25">
      <c r="A2" s="35" t="s">
        <v>3</v>
      </c>
      <c r="D2" s="35" t="s">
        <v>231</v>
      </c>
    </row>
    <row r="3" spans="1:4" x14ac:dyDescent="0.25">
      <c r="A3" s="35" t="s">
        <v>4</v>
      </c>
      <c r="D3" s="35" t="s">
        <v>232</v>
      </c>
    </row>
    <row r="4" spans="1:4" x14ac:dyDescent="0.25">
      <c r="A4" s="35" t="s">
        <v>5</v>
      </c>
      <c r="D4" s="35" t="s">
        <v>233</v>
      </c>
    </row>
    <row r="5" spans="1:4" x14ac:dyDescent="0.25">
      <c r="A5" s="35" t="s">
        <v>1</v>
      </c>
      <c r="D5" s="35" t="s">
        <v>234</v>
      </c>
    </row>
    <row r="6" spans="1:4" x14ac:dyDescent="0.25">
      <c r="A6" s="35" t="s">
        <v>6</v>
      </c>
      <c r="D6" s="35" t="s">
        <v>235</v>
      </c>
    </row>
    <row r="7" spans="1:4" x14ac:dyDescent="0.25">
      <c r="A7" s="35" t="s">
        <v>7</v>
      </c>
      <c r="D7" s="35" t="s">
        <v>238</v>
      </c>
    </row>
    <row r="8" spans="1:4" x14ac:dyDescent="0.25">
      <c r="A8" s="35" t="s">
        <v>8</v>
      </c>
      <c r="D8" s="35" t="s">
        <v>239</v>
      </c>
    </row>
    <row r="9" spans="1:4" x14ac:dyDescent="0.25">
      <c r="A9" s="35" t="s">
        <v>9</v>
      </c>
      <c r="D9" s="35" t="s">
        <v>236</v>
      </c>
    </row>
    <row r="10" spans="1:4" x14ac:dyDescent="0.25">
      <c r="A10" s="35" t="s">
        <v>10</v>
      </c>
      <c r="D10" s="35" t="s">
        <v>237</v>
      </c>
    </row>
    <row r="11" spans="1:4" x14ac:dyDescent="0.25">
      <c r="A11" s="35" t="s">
        <v>11</v>
      </c>
      <c r="D11" s="35" t="s">
        <v>240</v>
      </c>
    </row>
    <row r="12" spans="1:4" x14ac:dyDescent="0.25">
      <c r="A12" s="35" t="s">
        <v>12</v>
      </c>
      <c r="D12" s="35"/>
    </row>
    <row r="13" spans="1:4" x14ac:dyDescent="0.25">
      <c r="A13" s="35" t="s">
        <v>2</v>
      </c>
      <c r="D13" s="35"/>
    </row>
    <row r="14" spans="1:4" x14ac:dyDescent="0.25">
      <c r="A14" s="35" t="s">
        <v>13</v>
      </c>
      <c r="D14" s="35"/>
    </row>
    <row r="15" spans="1:4" x14ac:dyDescent="0.25">
      <c r="A15" s="35" t="s">
        <v>14</v>
      </c>
      <c r="D15" s="35"/>
    </row>
    <row r="16" spans="1:4" x14ac:dyDescent="0.25">
      <c r="A16" s="35" t="s">
        <v>15</v>
      </c>
      <c r="D16" s="35"/>
    </row>
    <row r="20" spans="1:1" x14ac:dyDescent="0.25">
      <c r="A20" s="2" t="s">
        <v>18</v>
      </c>
    </row>
    <row r="21" spans="1:1" x14ac:dyDescent="0.25">
      <c r="A21" t="s">
        <v>23</v>
      </c>
    </row>
    <row r="22" spans="1:1" x14ac:dyDescent="0.25">
      <c r="A22" t="s">
        <v>20</v>
      </c>
    </row>
    <row r="23" spans="1:1" x14ac:dyDescent="0.25">
      <c r="A23" t="s">
        <v>33</v>
      </c>
    </row>
    <row r="24" spans="1:1" x14ac:dyDescent="0.25">
      <c r="A24" t="s">
        <v>30</v>
      </c>
    </row>
    <row r="25" spans="1:1" x14ac:dyDescent="0.25">
      <c r="A25" t="s">
        <v>25</v>
      </c>
    </row>
    <row r="26" spans="1:1" x14ac:dyDescent="0.25">
      <c r="A26" t="s">
        <v>243</v>
      </c>
    </row>
    <row r="27" spans="1:1" x14ac:dyDescent="0.25">
      <c r="A27" t="s">
        <v>21</v>
      </c>
    </row>
    <row r="28" spans="1:1" x14ac:dyDescent="0.25">
      <c r="A28" t="s">
        <v>29</v>
      </c>
    </row>
    <row r="29" spans="1:1" x14ac:dyDescent="0.25">
      <c r="A29" t="s">
        <v>19</v>
      </c>
    </row>
    <row r="30" spans="1:1" x14ac:dyDescent="0.25">
      <c r="A30" t="s">
        <v>27</v>
      </c>
    </row>
    <row r="31" spans="1:1" x14ac:dyDescent="0.25">
      <c r="A31" t="s">
        <v>28</v>
      </c>
    </row>
    <row r="32" spans="1:1" x14ac:dyDescent="0.25">
      <c r="A32" t="s">
        <v>24</v>
      </c>
    </row>
    <row r="33" spans="1:1" x14ac:dyDescent="0.25">
      <c r="A33" t="s">
        <v>22</v>
      </c>
    </row>
    <row r="34" spans="1:1" x14ac:dyDescent="0.25">
      <c r="A34" t="s">
        <v>26</v>
      </c>
    </row>
    <row r="35" spans="1:1" x14ac:dyDescent="0.25">
      <c r="A35" t="s">
        <v>31</v>
      </c>
    </row>
    <row r="36" spans="1:1" x14ac:dyDescent="0.25">
      <c r="A36" t="s">
        <v>32</v>
      </c>
    </row>
    <row r="37" spans="1:1" x14ac:dyDescent="0.25">
      <c r="A37" t="s">
        <v>0</v>
      </c>
    </row>
    <row r="41" spans="1:1" x14ac:dyDescent="0.25">
      <c r="A41" s="2" t="s">
        <v>34</v>
      </c>
    </row>
    <row r="42" spans="1:1" x14ac:dyDescent="0.25">
      <c r="A42" t="s">
        <v>35</v>
      </c>
    </row>
    <row r="43" spans="1:1" x14ac:dyDescent="0.25">
      <c r="A43" t="s">
        <v>36</v>
      </c>
    </row>
    <row r="44" spans="1:1" x14ac:dyDescent="0.25">
      <c r="A44" t="s">
        <v>37</v>
      </c>
    </row>
    <row r="45" spans="1:1" x14ac:dyDescent="0.25">
      <c r="A45" t="s">
        <v>38</v>
      </c>
    </row>
    <row r="46" spans="1:1" x14ac:dyDescent="0.25">
      <c r="A46" t="s">
        <v>39</v>
      </c>
    </row>
    <row r="47" spans="1:1" x14ac:dyDescent="0.25">
      <c r="A47" t="s">
        <v>40</v>
      </c>
    </row>
    <row r="48" spans="1:1" x14ac:dyDescent="0.25">
      <c r="A48" t="s">
        <v>41</v>
      </c>
    </row>
    <row r="49" spans="1:3" x14ac:dyDescent="0.25">
      <c r="A49" t="s">
        <v>42</v>
      </c>
    </row>
    <row r="50" spans="1:3" x14ac:dyDescent="0.25">
      <c r="A50" t="s">
        <v>43</v>
      </c>
    </row>
    <row r="51" spans="1:3" x14ac:dyDescent="0.25">
      <c r="A51" t="s">
        <v>44</v>
      </c>
    </row>
    <row r="55" spans="1:3" x14ac:dyDescent="0.25">
      <c r="A55" s="2" t="s">
        <v>45</v>
      </c>
      <c r="C55" s="18" t="s">
        <v>193</v>
      </c>
    </row>
    <row r="56" spans="1:3" x14ac:dyDescent="0.25">
      <c r="A56" t="s">
        <v>47</v>
      </c>
      <c r="C56" t="s">
        <v>47</v>
      </c>
    </row>
    <row r="57" spans="1:3" x14ac:dyDescent="0.25">
      <c r="A57" t="s">
        <v>46</v>
      </c>
      <c r="C57" t="s">
        <v>46</v>
      </c>
    </row>
    <row r="58" spans="1:3" x14ac:dyDescent="0.25">
      <c r="A58" t="s">
        <v>48</v>
      </c>
      <c r="C58" t="s">
        <v>192</v>
      </c>
    </row>
    <row r="59" spans="1:3" x14ac:dyDescent="0.25">
      <c r="A59" t="s">
        <v>194</v>
      </c>
    </row>
    <row r="62" spans="1:3" x14ac:dyDescent="0.25">
      <c r="A62" s="2" t="s">
        <v>49</v>
      </c>
    </row>
    <row r="63" spans="1:3" x14ac:dyDescent="0.25">
      <c r="A63" t="s">
        <v>50</v>
      </c>
    </row>
    <row r="64" spans="1:3" x14ac:dyDescent="0.25">
      <c r="A64" t="s">
        <v>51</v>
      </c>
    </row>
    <row r="65" spans="1:1" x14ac:dyDescent="0.25">
      <c r="A65" t="s">
        <v>52</v>
      </c>
    </row>
    <row r="66" spans="1:1" x14ac:dyDescent="0.25">
      <c r="A66" t="s">
        <v>53</v>
      </c>
    </row>
    <row r="67" spans="1:1" x14ac:dyDescent="0.25">
      <c r="A67" t="s">
        <v>54</v>
      </c>
    </row>
    <row r="68" spans="1:1" x14ac:dyDescent="0.25">
      <c r="A68" t="s">
        <v>55</v>
      </c>
    </row>
    <row r="81" spans="1:3" x14ac:dyDescent="0.25">
      <c r="A81" s="5" t="s">
        <v>59</v>
      </c>
      <c r="B81" s="6"/>
      <c r="C81" s="6"/>
    </row>
    <row r="82" spans="1:3" x14ac:dyDescent="0.25">
      <c r="A82" t="s">
        <v>60</v>
      </c>
      <c r="B82" s="3"/>
    </row>
    <row r="83" spans="1:3" x14ac:dyDescent="0.25">
      <c r="A83" t="s">
        <v>61</v>
      </c>
      <c r="B83" s="3"/>
    </row>
    <row r="84" spans="1:3" x14ac:dyDescent="0.25">
      <c r="A84" t="s">
        <v>62</v>
      </c>
      <c r="B84" s="3"/>
    </row>
    <row r="85" spans="1:3" x14ac:dyDescent="0.25">
      <c r="A85" t="s">
        <v>63</v>
      </c>
      <c r="B85" s="3"/>
    </row>
    <row r="86" spans="1:3" x14ac:dyDescent="0.25">
      <c r="A86" t="s">
        <v>64</v>
      </c>
      <c r="B86" s="3"/>
    </row>
    <row r="87" spans="1:3" x14ac:dyDescent="0.25">
      <c r="A87" t="s">
        <v>65</v>
      </c>
      <c r="B87" s="3"/>
    </row>
    <row r="88" spans="1:3" x14ac:dyDescent="0.25">
      <c r="A88" t="s">
        <v>66</v>
      </c>
      <c r="B88" s="3"/>
    </row>
    <row r="89" spans="1:3" x14ac:dyDescent="0.25">
      <c r="A89" t="s">
        <v>67</v>
      </c>
      <c r="B89" s="3"/>
    </row>
    <row r="90" spans="1:3" x14ac:dyDescent="0.25">
      <c r="A90" t="s">
        <v>68</v>
      </c>
      <c r="B90" s="3"/>
    </row>
    <row r="91" spans="1:3" x14ac:dyDescent="0.25">
      <c r="A91" t="s">
        <v>69</v>
      </c>
      <c r="B91" s="3"/>
    </row>
    <row r="92" spans="1:3" x14ac:dyDescent="0.25">
      <c r="A92" t="s">
        <v>70</v>
      </c>
      <c r="B92" s="3"/>
    </row>
    <row r="93" spans="1:3" x14ac:dyDescent="0.25">
      <c r="A93" t="s">
        <v>71</v>
      </c>
      <c r="B93" s="3"/>
    </row>
    <row r="94" spans="1:3" x14ac:dyDescent="0.25">
      <c r="A94" t="s">
        <v>72</v>
      </c>
      <c r="B94" s="3"/>
    </row>
    <row r="95" spans="1:3" x14ac:dyDescent="0.25">
      <c r="A95" t="s">
        <v>73</v>
      </c>
      <c r="B95" s="3"/>
    </row>
    <row r="96" spans="1:3" x14ac:dyDescent="0.25">
      <c r="A96" t="s">
        <v>74</v>
      </c>
      <c r="B96" s="3"/>
    </row>
    <row r="97" spans="1:2" x14ac:dyDescent="0.25">
      <c r="A97" t="s">
        <v>75</v>
      </c>
      <c r="B97" s="3"/>
    </row>
    <row r="98" spans="1:2" x14ac:dyDescent="0.25">
      <c r="A98" t="s">
        <v>76</v>
      </c>
      <c r="B98" s="3"/>
    </row>
    <row r="99" spans="1:2" x14ac:dyDescent="0.25">
      <c r="A99" t="s">
        <v>77</v>
      </c>
      <c r="B99" s="3"/>
    </row>
    <row r="100" spans="1:2" x14ac:dyDescent="0.25">
      <c r="A100" t="s">
        <v>78</v>
      </c>
      <c r="B100" s="3"/>
    </row>
    <row r="101" spans="1:2" x14ac:dyDescent="0.25">
      <c r="A101" t="s">
        <v>79</v>
      </c>
      <c r="B101" s="3"/>
    </row>
    <row r="102" spans="1:2" x14ac:dyDescent="0.25">
      <c r="A102" t="s">
        <v>80</v>
      </c>
      <c r="B102" s="3"/>
    </row>
    <row r="103" spans="1:2" x14ac:dyDescent="0.25">
      <c r="A103" t="s">
        <v>81</v>
      </c>
      <c r="B103" s="3"/>
    </row>
    <row r="104" spans="1:2" x14ac:dyDescent="0.25">
      <c r="A104" t="s">
        <v>84</v>
      </c>
      <c r="B104" s="3"/>
    </row>
    <row r="105" spans="1:2" x14ac:dyDescent="0.25">
      <c r="A105" t="s">
        <v>85</v>
      </c>
      <c r="B105" s="3"/>
    </row>
    <row r="106" spans="1:2" x14ac:dyDescent="0.25">
      <c r="A106" t="s">
        <v>86</v>
      </c>
      <c r="B106" s="3"/>
    </row>
    <row r="107" spans="1:2" x14ac:dyDescent="0.25">
      <c r="A107" t="s">
        <v>87</v>
      </c>
      <c r="B107" s="3"/>
    </row>
    <row r="108" spans="1:2" x14ac:dyDescent="0.25">
      <c r="A108" t="s">
        <v>88</v>
      </c>
      <c r="B108" s="3"/>
    </row>
    <row r="109" spans="1:2" x14ac:dyDescent="0.25">
      <c r="A109" t="s">
        <v>89</v>
      </c>
      <c r="B109" s="3"/>
    </row>
    <row r="110" spans="1:2" x14ac:dyDescent="0.25">
      <c r="A110" t="s">
        <v>90</v>
      </c>
      <c r="B110" s="3"/>
    </row>
    <row r="111" spans="1:2" x14ac:dyDescent="0.25">
      <c r="A111" t="s">
        <v>91</v>
      </c>
      <c r="B111" s="3"/>
    </row>
    <row r="112" spans="1:2" x14ac:dyDescent="0.25">
      <c r="A112" t="s">
        <v>92</v>
      </c>
      <c r="B112" s="3"/>
    </row>
    <row r="113" spans="1:2" x14ac:dyDescent="0.25">
      <c r="A113" t="s">
        <v>82</v>
      </c>
      <c r="B113" s="3"/>
    </row>
    <row r="114" spans="1:2" x14ac:dyDescent="0.25">
      <c r="A114" t="s">
        <v>83</v>
      </c>
      <c r="B114" s="3"/>
    </row>
    <row r="115" spans="1:2" x14ac:dyDescent="0.25">
      <c r="A115" t="s">
        <v>93</v>
      </c>
      <c r="B115" s="3"/>
    </row>
    <row r="116" spans="1:2" x14ac:dyDescent="0.25">
      <c r="A116" t="s">
        <v>94</v>
      </c>
      <c r="B116" s="3"/>
    </row>
    <row r="117" spans="1:2" x14ac:dyDescent="0.25">
      <c r="A117" t="s">
        <v>95</v>
      </c>
      <c r="B117" s="3"/>
    </row>
    <row r="118" spans="1:2" x14ac:dyDescent="0.25">
      <c r="A118" t="s">
        <v>96</v>
      </c>
      <c r="B118" s="3"/>
    </row>
    <row r="119" spans="1:2" x14ac:dyDescent="0.25">
      <c r="A119" t="s">
        <v>97</v>
      </c>
      <c r="B119" s="3"/>
    </row>
    <row r="120" spans="1:2" x14ac:dyDescent="0.25">
      <c r="A120" t="s">
        <v>98</v>
      </c>
      <c r="B120" s="3"/>
    </row>
    <row r="121" spans="1:2" x14ac:dyDescent="0.25">
      <c r="A121" t="s">
        <v>99</v>
      </c>
      <c r="B121" s="3"/>
    </row>
    <row r="122" spans="1:2" x14ac:dyDescent="0.25">
      <c r="A122" t="s">
        <v>100</v>
      </c>
      <c r="B122" s="3"/>
    </row>
    <row r="123" spans="1:2" x14ac:dyDescent="0.25">
      <c r="A123" t="s">
        <v>101</v>
      </c>
      <c r="B123" s="3"/>
    </row>
    <row r="124" spans="1:2" x14ac:dyDescent="0.25">
      <c r="A124" t="s">
        <v>102</v>
      </c>
      <c r="B124" s="3"/>
    </row>
    <row r="125" spans="1:2" x14ac:dyDescent="0.25">
      <c r="A125" t="s">
        <v>103</v>
      </c>
      <c r="B125" s="3"/>
    </row>
    <row r="126" spans="1:2" x14ac:dyDescent="0.25">
      <c r="A126" t="s">
        <v>104</v>
      </c>
      <c r="B126" s="3"/>
    </row>
    <row r="127" spans="1:2" x14ac:dyDescent="0.25">
      <c r="A127" t="s">
        <v>105</v>
      </c>
      <c r="B127" s="3"/>
    </row>
    <row r="128" spans="1:2" x14ac:dyDescent="0.25">
      <c r="A128" t="s">
        <v>106</v>
      </c>
      <c r="B128" s="3"/>
    </row>
    <row r="129" spans="1:2" x14ac:dyDescent="0.25">
      <c r="A129" t="s">
        <v>107</v>
      </c>
      <c r="B129" s="3"/>
    </row>
    <row r="130" spans="1:2" x14ac:dyDescent="0.25">
      <c r="A130" t="s">
        <v>108</v>
      </c>
      <c r="B130" s="3"/>
    </row>
    <row r="131" spans="1:2" x14ac:dyDescent="0.25">
      <c r="A131" t="s">
        <v>109</v>
      </c>
      <c r="B131" s="3"/>
    </row>
    <row r="132" spans="1:2" x14ac:dyDescent="0.25">
      <c r="A132" t="s">
        <v>110</v>
      </c>
      <c r="B132" s="3"/>
    </row>
    <row r="133" spans="1:2" x14ac:dyDescent="0.25">
      <c r="A133" t="s">
        <v>111</v>
      </c>
      <c r="B133" s="3"/>
    </row>
    <row r="134" spans="1:2" x14ac:dyDescent="0.25">
      <c r="A134" t="s">
        <v>112</v>
      </c>
      <c r="B134" s="3"/>
    </row>
    <row r="135" spans="1:2" x14ac:dyDescent="0.25">
      <c r="A135" t="s">
        <v>113</v>
      </c>
      <c r="B135" s="3"/>
    </row>
    <row r="136" spans="1:2" x14ac:dyDescent="0.25">
      <c r="A136" t="s">
        <v>114</v>
      </c>
      <c r="B136" s="3"/>
    </row>
    <row r="137" spans="1:2" x14ac:dyDescent="0.25">
      <c r="A137" t="s">
        <v>115</v>
      </c>
      <c r="B137" s="3"/>
    </row>
    <row r="138" spans="1:2" x14ac:dyDescent="0.25">
      <c r="A138" t="s">
        <v>116</v>
      </c>
      <c r="B138" s="3"/>
    </row>
    <row r="139" spans="1:2" x14ac:dyDescent="0.25">
      <c r="A139" t="s">
        <v>117</v>
      </c>
      <c r="B139" s="3"/>
    </row>
    <row r="140" spans="1:2" x14ac:dyDescent="0.25">
      <c r="A140" t="s">
        <v>118</v>
      </c>
      <c r="B140" s="3"/>
    </row>
    <row r="141" spans="1:2" x14ac:dyDescent="0.25">
      <c r="A141" t="s">
        <v>119</v>
      </c>
      <c r="B141" s="3"/>
    </row>
    <row r="142" spans="1:2" x14ac:dyDescent="0.25">
      <c r="A142" t="s">
        <v>120</v>
      </c>
      <c r="B142" s="3"/>
    </row>
    <row r="143" spans="1:2" x14ac:dyDescent="0.25">
      <c r="A143" t="s">
        <v>121</v>
      </c>
      <c r="B143" s="3"/>
    </row>
    <row r="144" spans="1:2" x14ac:dyDescent="0.25">
      <c r="A144" t="s">
        <v>122</v>
      </c>
      <c r="B144" s="3"/>
    </row>
    <row r="145" spans="1:2" x14ac:dyDescent="0.25">
      <c r="A145" t="s">
        <v>123</v>
      </c>
      <c r="B145" s="3"/>
    </row>
    <row r="146" spans="1:2" x14ac:dyDescent="0.25">
      <c r="A146" t="s">
        <v>124</v>
      </c>
      <c r="B146" s="3"/>
    </row>
    <row r="147" spans="1:2" x14ac:dyDescent="0.25">
      <c r="A147" t="s">
        <v>125</v>
      </c>
      <c r="B147" s="3"/>
    </row>
    <row r="148" spans="1:2" x14ac:dyDescent="0.25">
      <c r="A148" t="s">
        <v>126</v>
      </c>
      <c r="B148" s="3"/>
    </row>
    <row r="149" spans="1:2" x14ac:dyDescent="0.25">
      <c r="A149" t="s">
        <v>127</v>
      </c>
      <c r="B149" s="3"/>
    </row>
    <row r="150" spans="1:2" x14ac:dyDescent="0.25">
      <c r="A150" t="s">
        <v>128</v>
      </c>
      <c r="B150" s="3"/>
    </row>
    <row r="151" spans="1:2" x14ac:dyDescent="0.25">
      <c r="A151" t="s">
        <v>129</v>
      </c>
      <c r="B151" s="3"/>
    </row>
    <row r="152" spans="1:2" x14ac:dyDescent="0.25">
      <c r="A152" t="s">
        <v>130</v>
      </c>
      <c r="B152" s="3"/>
    </row>
    <row r="153" spans="1:2" x14ac:dyDescent="0.25">
      <c r="A153" t="s">
        <v>131</v>
      </c>
      <c r="B153" s="3"/>
    </row>
    <row r="154" spans="1:2" x14ac:dyDescent="0.25">
      <c r="A154" t="s">
        <v>132</v>
      </c>
      <c r="B154" s="3"/>
    </row>
    <row r="155" spans="1:2" x14ac:dyDescent="0.25">
      <c r="A155" t="s">
        <v>133</v>
      </c>
      <c r="B155" s="3"/>
    </row>
    <row r="156" spans="1:2" x14ac:dyDescent="0.25">
      <c r="A156" t="s">
        <v>134</v>
      </c>
      <c r="B156" s="3"/>
    </row>
    <row r="157" spans="1:2" x14ac:dyDescent="0.25">
      <c r="A157" t="s">
        <v>135</v>
      </c>
      <c r="B157" s="3"/>
    </row>
    <row r="158" spans="1:2" x14ac:dyDescent="0.25">
      <c r="A158" t="s">
        <v>136</v>
      </c>
      <c r="B158" s="3"/>
    </row>
    <row r="159" spans="1:2" x14ac:dyDescent="0.25">
      <c r="A159" t="s">
        <v>137</v>
      </c>
      <c r="B159" s="3"/>
    </row>
    <row r="160" spans="1:2" x14ac:dyDescent="0.25">
      <c r="A160" t="s">
        <v>138</v>
      </c>
      <c r="B160" s="3"/>
    </row>
    <row r="161" spans="1:2" x14ac:dyDescent="0.25">
      <c r="A161" t="s">
        <v>139</v>
      </c>
      <c r="B161" s="3"/>
    </row>
    <row r="162" spans="1:2" x14ac:dyDescent="0.25">
      <c r="A162" t="s">
        <v>140</v>
      </c>
      <c r="B162" s="3"/>
    </row>
    <row r="163" spans="1:2" x14ac:dyDescent="0.25">
      <c r="A163" t="s">
        <v>141</v>
      </c>
      <c r="B163" s="3"/>
    </row>
    <row r="164" spans="1:2" x14ac:dyDescent="0.25">
      <c r="A164" t="s">
        <v>142</v>
      </c>
      <c r="B164" s="3"/>
    </row>
    <row r="165" spans="1:2" x14ac:dyDescent="0.25">
      <c r="A165" t="s">
        <v>143</v>
      </c>
      <c r="B165" s="3"/>
    </row>
    <row r="166" spans="1:2" x14ac:dyDescent="0.25">
      <c r="A166" t="s">
        <v>144</v>
      </c>
      <c r="B166" s="3"/>
    </row>
    <row r="167" spans="1:2" x14ac:dyDescent="0.25">
      <c r="A167" t="s">
        <v>145</v>
      </c>
      <c r="B167" s="3"/>
    </row>
    <row r="168" spans="1:2" x14ac:dyDescent="0.25">
      <c r="A168" t="s">
        <v>146</v>
      </c>
      <c r="B168" s="3"/>
    </row>
    <row r="169" spans="1:2" x14ac:dyDescent="0.25">
      <c r="A169" t="s">
        <v>147</v>
      </c>
      <c r="B169" s="3"/>
    </row>
    <row r="170" spans="1:2" x14ac:dyDescent="0.25">
      <c r="A170" t="s">
        <v>148</v>
      </c>
      <c r="B170" s="3"/>
    </row>
    <row r="171" spans="1:2" x14ac:dyDescent="0.25">
      <c r="A171" t="s">
        <v>149</v>
      </c>
      <c r="B171" s="3"/>
    </row>
    <row r="172" spans="1:2" x14ac:dyDescent="0.25">
      <c r="A172" t="s">
        <v>150</v>
      </c>
      <c r="B172" s="3"/>
    </row>
    <row r="173" spans="1:2" x14ac:dyDescent="0.25">
      <c r="A173" t="s">
        <v>151</v>
      </c>
      <c r="B173" s="3"/>
    </row>
    <row r="174" spans="1:2" x14ac:dyDescent="0.25">
      <c r="A174" t="s">
        <v>152</v>
      </c>
      <c r="B174" s="3"/>
    </row>
    <row r="175" spans="1:2" x14ac:dyDescent="0.25">
      <c r="A175" t="s">
        <v>153</v>
      </c>
      <c r="B175" s="3"/>
    </row>
    <row r="176" spans="1:2" x14ac:dyDescent="0.25">
      <c r="A176" t="s">
        <v>154</v>
      </c>
      <c r="B176" s="3"/>
    </row>
    <row r="177" spans="1:2" x14ac:dyDescent="0.25">
      <c r="A177" t="s">
        <v>155</v>
      </c>
      <c r="B177" s="3"/>
    </row>
    <row r="178" spans="1:2" x14ac:dyDescent="0.25">
      <c r="A178" t="s">
        <v>156</v>
      </c>
      <c r="B178" s="3"/>
    </row>
    <row r="179" spans="1:2" x14ac:dyDescent="0.25">
      <c r="A179" t="s">
        <v>157</v>
      </c>
      <c r="B179" s="3"/>
    </row>
    <row r="180" spans="1:2" x14ac:dyDescent="0.25">
      <c r="A180" t="s">
        <v>158</v>
      </c>
      <c r="B180" s="3"/>
    </row>
    <row r="181" spans="1:2" x14ac:dyDescent="0.25">
      <c r="A181" t="s">
        <v>159</v>
      </c>
      <c r="B181" s="3"/>
    </row>
    <row r="182" spans="1:2" x14ac:dyDescent="0.25">
      <c r="A182" s="4"/>
      <c r="B182" s="3"/>
    </row>
  </sheetData>
  <sortState ref="A21:A36">
    <sortCondition ref="A21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30</vt:i4>
      </vt:variant>
    </vt:vector>
  </HeadingPairs>
  <TitlesOfParts>
    <vt:vector size="33" baseType="lpstr">
      <vt:lpstr>FORM</vt:lpstr>
      <vt:lpstr>BDD</vt:lpstr>
      <vt:lpstr>Table</vt:lpstr>
      <vt:lpstr>ID_NUM</vt:lpstr>
      <vt:lpstr>Num_ID</vt:lpstr>
      <vt:lpstr>Saisie_Adresse</vt:lpstr>
      <vt:lpstr>Saisie_cap</vt:lpstr>
      <vt:lpstr>Saisie_client</vt:lpstr>
      <vt:lpstr>Saisie_comm1</vt:lpstr>
      <vt:lpstr>Saisie_contact</vt:lpstr>
      <vt:lpstr>Saisie_corps</vt:lpstr>
      <vt:lpstr>Saisie_CP</vt:lpstr>
      <vt:lpstr>Saisie_ctvx</vt:lpstr>
      <vt:lpstr>Saisie_dateaba</vt:lpstr>
      <vt:lpstr>Saisie_datechant</vt:lpstr>
      <vt:lpstr>Saisie_datecont</vt:lpstr>
      <vt:lpstr>Saisie_datesave</vt:lpstr>
      <vt:lpstr>Saisie_emp</vt:lpstr>
      <vt:lpstr>SAISIE_ID</vt:lpstr>
      <vt:lpstr>Saisie_info</vt:lpstr>
      <vt:lpstr>Saisie_mail</vt:lpstr>
      <vt:lpstr>Saisie_Motif</vt:lpstr>
      <vt:lpstr>Saisie_Nom</vt:lpstr>
      <vt:lpstr>Saisie_secteur</vt:lpstr>
      <vt:lpstr>Saisie_Siren</vt:lpstr>
      <vt:lpstr>Saisie_stade1</vt:lpstr>
      <vt:lpstr>Saisie_stade2</vt:lpstr>
      <vt:lpstr>Saisie_stade3</vt:lpstr>
      <vt:lpstr>Saisie_statut</vt:lpstr>
      <vt:lpstr>Saisie_tarif</vt:lpstr>
      <vt:lpstr>Saisie_tel</vt:lpstr>
      <vt:lpstr>Saisie_Ville</vt:lpstr>
      <vt:lpstr>t_contacts</vt:lpstr>
    </vt:vector>
  </TitlesOfParts>
  <Company>GEOXIA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DURIEUX, Laurent</dc:creator>
  <cp:lastModifiedBy>DURIEUX, Laurent</cp:lastModifiedBy>
  <dcterms:created xsi:type="dcterms:W3CDTF">2021-04-07T09:48:35Z</dcterms:created>
  <dcterms:modified xsi:type="dcterms:W3CDTF">2021-05-11T14:42:17Z</dcterms:modified>
</cp:coreProperties>
</file>