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d201350\Desktop\"/>
    </mc:Choice>
  </mc:AlternateContent>
  <bookViews>
    <workbookView xWindow="0" yWindow="0" windowWidth="28815" windowHeight="16335"/>
  </bookViews>
  <sheets>
    <sheet name="demande" sheetId="1" r:id="rId1"/>
    <sheet name="cod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5" i="1" l="1"/>
  <c r="L6" i="1"/>
  <c r="L7" i="1"/>
  <c r="L8" i="1"/>
  <c r="L9" i="1"/>
  <c r="L10" i="1"/>
  <c r="L11" i="1"/>
  <c r="L12" i="1"/>
  <c r="L13" i="1"/>
  <c r="L15" i="1"/>
  <c r="L16" i="1"/>
  <c r="L17" i="1"/>
  <c r="L18" i="1"/>
  <c r="L19" i="1"/>
  <c r="L20" i="1"/>
  <c r="L21" i="1"/>
  <c r="L22" i="1"/>
  <c r="J2" i="1"/>
  <c r="L2" i="1" s="1"/>
  <c r="J3" i="1"/>
  <c r="L3" i="1" s="1"/>
  <c r="J4" i="1"/>
  <c r="L4" i="1" s="1"/>
  <c r="J5" i="1"/>
  <c r="L5" i="1" s="1"/>
  <c r="J6" i="1"/>
  <c r="J7" i="1"/>
  <c r="J8" i="1"/>
  <c r="J9" i="1"/>
  <c r="J10" i="1"/>
  <c r="J11" i="1"/>
  <c r="J12" i="1"/>
  <c r="J13" i="1"/>
  <c r="J14" i="1"/>
  <c r="L14" i="1" s="1"/>
  <c r="J15" i="1"/>
  <c r="J16" i="1"/>
  <c r="J17" i="1"/>
  <c r="J18" i="1"/>
  <c r="J19" i="1"/>
  <c r="J20" i="1"/>
  <c r="J21" i="1"/>
  <c r="J22" i="1"/>
  <c r="J23" i="1"/>
  <c r="L23" i="1" s="1"/>
  <c r="J24" i="1"/>
  <c r="L24" i="1" s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L25" i="1" l="1"/>
  <c r="H3" i="1"/>
  <c r="K3" i="1" s="1"/>
  <c r="H4" i="1"/>
  <c r="K4" i="1" s="1"/>
  <c r="H5" i="1"/>
  <c r="K5" i="1" s="1"/>
  <c r="H6" i="1"/>
  <c r="K6" i="1" s="1"/>
  <c r="H7" i="1"/>
  <c r="K7" i="1" s="1"/>
  <c r="H8" i="1"/>
  <c r="K8" i="1" s="1"/>
  <c r="H9" i="1"/>
  <c r="K9" i="1" s="1"/>
  <c r="H10" i="1"/>
  <c r="K10" i="1" s="1"/>
  <c r="H11" i="1"/>
  <c r="K11" i="1" s="1"/>
  <c r="H12" i="1"/>
  <c r="K12" i="1" s="1"/>
  <c r="H13" i="1"/>
  <c r="K13" i="1" s="1"/>
  <c r="H14" i="1"/>
  <c r="K14" i="1" s="1"/>
  <c r="H15" i="1"/>
  <c r="K15" i="1" s="1"/>
  <c r="H16" i="1"/>
  <c r="K16" i="1" s="1"/>
  <c r="H17" i="1"/>
  <c r="K17" i="1" s="1"/>
  <c r="H18" i="1"/>
  <c r="K18" i="1" s="1"/>
  <c r="H19" i="1"/>
  <c r="K19" i="1" s="1"/>
  <c r="H20" i="1"/>
  <c r="K20" i="1" s="1"/>
  <c r="H21" i="1"/>
  <c r="K21" i="1" s="1"/>
  <c r="H22" i="1"/>
  <c r="K22" i="1" s="1"/>
  <c r="H23" i="1"/>
  <c r="K23" i="1" s="1"/>
  <c r="H24" i="1"/>
  <c r="K24" i="1" s="1"/>
  <c r="H2" i="1"/>
  <c r="K2" i="1" s="1"/>
</calcChain>
</file>

<file path=xl/sharedStrings.xml><?xml version="1.0" encoding="utf-8"?>
<sst xmlns="http://schemas.openxmlformats.org/spreadsheetml/2006/main" count="67" uniqueCount="23">
  <si>
    <t>num demande</t>
  </si>
  <si>
    <t>objet</t>
  </si>
  <si>
    <t>blablabla</t>
  </si>
  <si>
    <t>blublublu</t>
  </si>
  <si>
    <t>blopblopblop</t>
  </si>
  <si>
    <t>date de la demande</t>
  </si>
  <si>
    <t>date de prise en compte</t>
  </si>
  <si>
    <t>date de fin</t>
  </si>
  <si>
    <t>code</t>
  </si>
  <si>
    <t>A</t>
  </si>
  <si>
    <t>B</t>
  </si>
  <si>
    <t>E</t>
  </si>
  <si>
    <t>D</t>
  </si>
  <si>
    <t>F</t>
  </si>
  <si>
    <t>C</t>
  </si>
  <si>
    <t>delais max (jour)</t>
  </si>
  <si>
    <t>temps max (heure)</t>
  </si>
  <si>
    <t>delais prise en compte (date prise en compte moins date demande)</t>
  </si>
  <si>
    <t>delais prise en compte max en fonction du code</t>
  </si>
  <si>
    <t>depassement du delais (resultat &lt;0)</t>
  </si>
  <si>
    <t>depassement du temps de traitement (resultat &lt;0)</t>
  </si>
  <si>
    <t>temps traitement max en fonction du code</t>
  </si>
  <si>
    <t>temps traitement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</si>
</sst>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sz val="11"/>
      <color rgb="FF006100"/>
      <name val="Calibri"/>
      <family val="2"/>
      <scheme val="minor"/>
    </font>
    <font>
      <sz val="12"/>
      <name val="Arial"/>
    </font>
  </fonts>
  <fills count="3">
    <fill>
      <patternFill patternType="none"/>
    </fill>
    <fill>
      <patternFill patternType="gray125"/>
    </fill>
    <fill>
      <patternFill patternType="solid">
        <fgColor rgb="FFC6EFCE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13">
    <xf numFmtId="0" fontId="0" fillId="0" borderId="0" xfId="0"/>
    <xf numFmtId="164" fontId="1" fillId="0" borderId="0" xfId="0" applyNumberFormat="1" applyFont="1" applyFill="1" applyAlignment="1" applyProtection="1">
      <alignment horizontal="center" vertical="center"/>
      <protection locked="0"/>
    </xf>
    <xf numFmtId="164" fontId="1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wrapText="1"/>
    </xf>
    <xf numFmtId="0" fontId="3" fillId="0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NumberFormat="1"/>
    <xf numFmtId="0" fontId="1" fillId="0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0" xfId="0" applyNumberFormat="1" applyAlignment="1">
      <alignment vertical="top" wrapText="1"/>
    </xf>
    <xf numFmtId="0" fontId="2" fillId="2" borderId="0" xfId="1" applyAlignment="1" applyProtection="1">
      <alignment horizontal="center" vertical="center"/>
      <protection locked="0"/>
    </xf>
    <xf numFmtId="0" fontId="2" fillId="2" borderId="0" xfId="0" applyNumberFormat="1" applyFont="1" applyFill="1" applyAlignment="1" applyProtection="1">
      <alignment horizontal="center" vertical="center"/>
      <protection locked="0"/>
    </xf>
  </cellXfs>
  <cellStyles count="2">
    <cellStyle name="Normal" xfId="0" builtinId="0"/>
    <cellStyle name="Satisfaisant" xfId="1" builtinId="26"/>
  </cellStyles>
  <dxfs count="32"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fill>
        <patternFill>
          <bgColor rgb="FFFF0000"/>
        </patternFill>
      </fill>
    </dxf>
    <dxf>
      <alignment horizontal="general" vertical="top" textRotation="0" wrapText="1" indent="0" justifyLastLine="0" shrinkToFit="0" readingOrder="0"/>
    </dxf>
    <dxf>
      <alignment horizontal="center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bottom" textRotation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demandes" displayName="demandes" ref="A1:L25" totalsRowCount="1" headerRowDxfId="12" dataDxfId="30">
  <autoFilter ref="A1:L25"/>
  <tableColumns count="12">
    <tableColumn id="1" name="num demande" dataDxfId="15" totalsRowDxfId="8"/>
    <tableColumn id="2" name="objet"/>
    <tableColumn id="3" name="code" dataDxfId="13" totalsRowDxfId="7"/>
    <tableColumn id="4" name="date de la demande" dataDxfId="14" totalsRowDxfId="6"/>
    <tableColumn id="5" name="date de prise en compte" dataDxfId="29" totalsRowDxfId="5"/>
    <tableColumn id="6" name="temps traitement"/>
    <tableColumn id="7" name="date de fin" dataDxfId="28" totalsRowDxfId="4"/>
    <tableColumn id="8" name="delais prise en compte (date prise en compte moins date demande)">
      <calculatedColumnFormula>E2-D2</calculatedColumnFormula>
    </tableColumn>
    <tableColumn id="9" name="delais prise en compte max en fonction du code" dataDxfId="27" totalsRowDxfId="3">
      <calculatedColumnFormula>VLOOKUP(demandes[[#This Row],[code]],codes[#All],2,FALSE)</calculatedColumnFormula>
    </tableColumn>
    <tableColumn id="10" name="temps traitement max en fonction du code" dataDxfId="26" totalsRowDxfId="2">
      <calculatedColumnFormula>VLOOKUP(demandes[[#This Row],[code]],codes[#All],3,FALSE)</calculatedColumnFormula>
    </tableColumn>
    <tableColumn id="11" name="depassement du delais (resultat &lt;0)" totalsRowFunction="custom" dataDxfId="10" totalsRowDxfId="1" dataCellStyle="Satisfaisant">
      <calculatedColumnFormula>demandes[[#This Row],[delais prise en compte (date prise en compte moins date demande)]]-demandes[[#This Row],[delais prise en compte max en fonction du code]]</calculatedColumnFormula>
      <totalsRowFormula>COUNTIF(demandes[depassement du delais (resultat &lt;0)],"&lt;0")</totalsRowFormula>
    </tableColumn>
    <tableColumn id="12" name="depassement du temps de traitement (resultat &lt;0)" totalsRowFunction="custom" dataDxfId="9" totalsRowDxfId="0" dataCellStyle="Satisfaisant">
      <calculatedColumnFormula>demandes[[#This Row],[temps traitement max en fonction du code]]-demandes[[#This Row],[temps traitement]]</calculatedColumnFormula>
      <totalsRowFormula>COUNTIF(demandes[depassement du temps de traitement (resultat &lt;0)],"&lt;0")</totalsRow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codes" displayName="codes" ref="A1:C7" totalsRowShown="0" headerRowDxfId="31">
  <autoFilter ref="A1:C7"/>
  <tableColumns count="3">
    <tableColumn id="1" name="code"/>
    <tableColumn id="2" name="delais max (jour)"/>
    <tableColumn id="3" name="temps max (heure)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workbookViewId="0">
      <selection activeCell="N3" sqref="N3"/>
    </sheetView>
  </sheetViews>
  <sheetFormatPr baseColWidth="10" defaultRowHeight="15" x14ac:dyDescent="0.25"/>
  <cols>
    <col min="1" max="1" width="11.7109375" style="7" bestFit="1" customWidth="1"/>
    <col min="2" max="2" width="22.42578125" customWidth="1"/>
    <col min="3" max="3" width="7.5703125" style="7" bestFit="1" customWidth="1"/>
    <col min="4" max="4" width="21" bestFit="1" customWidth="1"/>
    <col min="5" max="5" width="25" bestFit="1" customWidth="1"/>
    <col min="6" max="6" width="7.85546875" customWidth="1"/>
    <col min="7" max="7" width="12.85546875" bestFit="1" customWidth="1"/>
    <col min="8" max="8" width="13.42578125" bestFit="1" customWidth="1"/>
    <col min="9" max="9" width="13.42578125" style="5" bestFit="1" customWidth="1"/>
    <col min="10" max="10" width="13" style="5" bestFit="1" customWidth="1"/>
    <col min="11" max="12" width="11.7109375" bestFit="1" customWidth="1"/>
  </cols>
  <sheetData>
    <row r="1" spans="1:12" s="9" customFormat="1" ht="90" x14ac:dyDescent="0.25">
      <c r="A1" s="8" t="s">
        <v>0</v>
      </c>
      <c r="B1" s="9" t="s">
        <v>1</v>
      </c>
      <c r="C1" s="8" t="s">
        <v>8</v>
      </c>
      <c r="D1" s="9" t="s">
        <v>5</v>
      </c>
      <c r="E1" s="9" t="s">
        <v>6</v>
      </c>
      <c r="F1" s="9" t="s">
        <v>22</v>
      </c>
      <c r="G1" s="9" t="s">
        <v>7</v>
      </c>
      <c r="H1" s="9" t="s">
        <v>17</v>
      </c>
      <c r="I1" s="10" t="s">
        <v>18</v>
      </c>
      <c r="J1" s="10" t="s">
        <v>21</v>
      </c>
      <c r="K1" s="9" t="s">
        <v>19</v>
      </c>
      <c r="L1" s="9" t="s">
        <v>20</v>
      </c>
    </row>
    <row r="2" spans="1:12" x14ac:dyDescent="0.25">
      <c r="A2" s="7">
        <v>1</v>
      </c>
      <c r="B2" t="s">
        <v>2</v>
      </c>
      <c r="C2" s="7" t="s">
        <v>9</v>
      </c>
      <c r="D2" s="1">
        <v>44635</v>
      </c>
      <c r="E2" s="1">
        <v>44636</v>
      </c>
      <c r="F2">
        <v>1</v>
      </c>
      <c r="G2" s="2">
        <v>44636</v>
      </c>
      <c r="H2">
        <f>E2-D2</f>
        <v>1</v>
      </c>
      <c r="I2" s="4">
        <f>VLOOKUP(demandes[[#This Row],[code]],codes[#All],2,FALSE)</f>
        <v>1</v>
      </c>
      <c r="J2" s="4">
        <f>VLOOKUP(demandes[[#This Row],[code]],codes[#All],3,FALSE)</f>
        <v>1</v>
      </c>
      <c r="K2" s="11">
        <f>demandes[[#This Row],[delais prise en compte (date prise en compte moins date demande)]]-demandes[[#This Row],[delais prise en compte max en fonction du code]]</f>
        <v>0</v>
      </c>
      <c r="L2" s="11">
        <f>demandes[[#This Row],[temps traitement max en fonction du code]]-demandes[[#This Row],[temps traitement]]</f>
        <v>0</v>
      </c>
    </row>
    <row r="3" spans="1:12" x14ac:dyDescent="0.25">
      <c r="A3" s="7">
        <v>2</v>
      </c>
      <c r="B3" t="s">
        <v>3</v>
      </c>
      <c r="C3" s="7" t="s">
        <v>10</v>
      </c>
      <c r="D3" s="1">
        <v>44637</v>
      </c>
      <c r="E3" s="1">
        <v>44637</v>
      </c>
      <c r="F3">
        <v>2</v>
      </c>
      <c r="G3" s="2">
        <v>44637</v>
      </c>
      <c r="H3">
        <f t="shared" ref="H3:H24" si="0">E3-D3</f>
        <v>0</v>
      </c>
      <c r="I3" s="4">
        <f>VLOOKUP(demandes[[#This Row],[code]],codes[#All],2,FALSE)</f>
        <v>3</v>
      </c>
      <c r="J3" s="4">
        <f>VLOOKUP(demandes[[#This Row],[code]],codes[#All],3,FALSE)</f>
        <v>10</v>
      </c>
      <c r="K3" s="11">
        <f>demandes[[#This Row],[delais prise en compte (date prise en compte moins date demande)]]-demandes[[#This Row],[delais prise en compte max en fonction du code]]</f>
        <v>-3</v>
      </c>
      <c r="L3" s="11">
        <f>demandes[[#This Row],[temps traitement max en fonction du code]]-demandes[[#This Row],[temps traitement]]</f>
        <v>8</v>
      </c>
    </row>
    <row r="4" spans="1:12" x14ac:dyDescent="0.25">
      <c r="A4" s="7">
        <v>3</v>
      </c>
      <c r="B4" t="s">
        <v>4</v>
      </c>
      <c r="C4" s="7" t="s">
        <v>9</v>
      </c>
      <c r="D4" s="1">
        <v>44638</v>
      </c>
      <c r="E4" s="1">
        <v>44638</v>
      </c>
      <c r="F4">
        <v>0.25</v>
      </c>
      <c r="G4" s="2">
        <v>44638</v>
      </c>
      <c r="H4">
        <f t="shared" si="0"/>
        <v>0</v>
      </c>
      <c r="I4" s="4">
        <f>VLOOKUP(demandes[[#This Row],[code]],codes[#All],2,FALSE)</f>
        <v>1</v>
      </c>
      <c r="J4" s="4">
        <f>VLOOKUP(demandes[[#This Row],[code]],codes[#All],3,FALSE)</f>
        <v>1</v>
      </c>
      <c r="K4" s="11">
        <f>demandes[[#This Row],[delais prise en compte (date prise en compte moins date demande)]]-demandes[[#This Row],[delais prise en compte max en fonction du code]]</f>
        <v>-1</v>
      </c>
      <c r="L4" s="11">
        <f>demandes[[#This Row],[temps traitement max en fonction du code]]-demandes[[#This Row],[temps traitement]]</f>
        <v>0.75</v>
      </c>
    </row>
    <row r="5" spans="1:12" x14ac:dyDescent="0.25">
      <c r="A5" s="7">
        <v>4</v>
      </c>
      <c r="B5" t="s">
        <v>2</v>
      </c>
      <c r="C5" s="7" t="s">
        <v>11</v>
      </c>
      <c r="D5" s="1">
        <v>44641</v>
      </c>
      <c r="E5" s="1">
        <v>44641</v>
      </c>
      <c r="F5">
        <v>4</v>
      </c>
      <c r="G5" s="2">
        <v>44641</v>
      </c>
      <c r="H5">
        <f t="shared" si="0"/>
        <v>0</v>
      </c>
      <c r="I5" s="4">
        <f>VLOOKUP(demandes[[#This Row],[code]],codes[#All],2,FALSE)</f>
        <v>1</v>
      </c>
      <c r="J5" s="4">
        <f>VLOOKUP(demandes[[#This Row],[code]],codes[#All],3,FALSE)</f>
        <v>0.5</v>
      </c>
      <c r="K5" s="11">
        <f>demandes[[#This Row],[delais prise en compte (date prise en compte moins date demande)]]-demandes[[#This Row],[delais prise en compte max en fonction du code]]</f>
        <v>-1</v>
      </c>
      <c r="L5" s="11">
        <f>demandes[[#This Row],[temps traitement max en fonction du code]]-demandes[[#This Row],[temps traitement]]</f>
        <v>-3.5</v>
      </c>
    </row>
    <row r="6" spans="1:12" x14ac:dyDescent="0.25">
      <c r="A6" s="7">
        <v>5</v>
      </c>
      <c r="B6" t="s">
        <v>3</v>
      </c>
      <c r="C6" s="7" t="s">
        <v>12</v>
      </c>
      <c r="D6" s="1">
        <v>44613</v>
      </c>
      <c r="E6" s="1">
        <v>44613</v>
      </c>
      <c r="F6">
        <v>0.75</v>
      </c>
      <c r="G6" s="2">
        <v>44622</v>
      </c>
      <c r="H6">
        <f t="shared" si="0"/>
        <v>0</v>
      </c>
      <c r="I6" s="4">
        <f>VLOOKUP(demandes[[#This Row],[code]],codes[#All],2,FALSE)</f>
        <v>3</v>
      </c>
      <c r="J6" s="4">
        <f>VLOOKUP(demandes[[#This Row],[code]],codes[#All],3,FALSE)</f>
        <v>15</v>
      </c>
      <c r="K6" s="11">
        <f>demandes[[#This Row],[delais prise en compte (date prise en compte moins date demande)]]-demandes[[#This Row],[delais prise en compte max en fonction du code]]</f>
        <v>-3</v>
      </c>
      <c r="L6" s="11">
        <f>demandes[[#This Row],[temps traitement max en fonction du code]]-demandes[[#This Row],[temps traitement]]</f>
        <v>14.25</v>
      </c>
    </row>
    <row r="7" spans="1:12" x14ac:dyDescent="0.25">
      <c r="A7" s="7">
        <v>6</v>
      </c>
      <c r="B7" t="s">
        <v>4</v>
      </c>
      <c r="C7" s="7" t="s">
        <v>13</v>
      </c>
      <c r="D7" s="1">
        <v>44627</v>
      </c>
      <c r="E7" s="1">
        <v>44628</v>
      </c>
      <c r="F7">
        <v>1</v>
      </c>
      <c r="G7" s="2">
        <v>44628</v>
      </c>
      <c r="H7">
        <f t="shared" si="0"/>
        <v>1</v>
      </c>
      <c r="I7" s="4">
        <f>VLOOKUP(demandes[[#This Row],[code]],codes[#All],2,FALSE)</f>
        <v>2</v>
      </c>
      <c r="J7" s="4">
        <f>VLOOKUP(demandes[[#This Row],[code]],codes[#All],3,FALSE)</f>
        <v>3</v>
      </c>
      <c r="K7" s="11">
        <f>demandes[[#This Row],[delais prise en compte (date prise en compte moins date demande)]]-demandes[[#This Row],[delais prise en compte max en fonction du code]]</f>
        <v>-1</v>
      </c>
      <c r="L7" s="11">
        <f>demandes[[#This Row],[temps traitement max en fonction du code]]-demandes[[#This Row],[temps traitement]]</f>
        <v>2</v>
      </c>
    </row>
    <row r="8" spans="1:12" x14ac:dyDescent="0.25">
      <c r="A8" s="7">
        <v>7</v>
      </c>
      <c r="B8" t="s">
        <v>2</v>
      </c>
      <c r="C8" s="7" t="s">
        <v>9</v>
      </c>
      <c r="D8" s="1">
        <v>44644</v>
      </c>
      <c r="E8" s="1">
        <v>44644</v>
      </c>
      <c r="F8">
        <v>0.25</v>
      </c>
      <c r="G8" s="2">
        <v>44644</v>
      </c>
      <c r="H8">
        <f t="shared" si="0"/>
        <v>0</v>
      </c>
      <c r="I8" s="4">
        <f>VLOOKUP(demandes[[#This Row],[code]],codes[#All],2,FALSE)</f>
        <v>1</v>
      </c>
      <c r="J8" s="4">
        <f>VLOOKUP(demandes[[#This Row],[code]],codes[#All],3,FALSE)</f>
        <v>1</v>
      </c>
      <c r="K8" s="11">
        <f>demandes[[#This Row],[delais prise en compte (date prise en compte moins date demande)]]-demandes[[#This Row],[delais prise en compte max en fonction du code]]</f>
        <v>-1</v>
      </c>
      <c r="L8" s="11">
        <f>demandes[[#This Row],[temps traitement max en fonction du code]]-demandes[[#This Row],[temps traitement]]</f>
        <v>0.75</v>
      </c>
    </row>
    <row r="9" spans="1:12" x14ac:dyDescent="0.25">
      <c r="A9" s="7">
        <v>8</v>
      </c>
      <c r="B9" t="s">
        <v>3</v>
      </c>
      <c r="C9" s="7" t="s">
        <v>14</v>
      </c>
      <c r="D9" s="1">
        <v>44645</v>
      </c>
      <c r="E9" s="1">
        <v>44645</v>
      </c>
      <c r="F9">
        <v>8</v>
      </c>
      <c r="G9" s="2">
        <v>44645</v>
      </c>
      <c r="H9">
        <f t="shared" si="0"/>
        <v>0</v>
      </c>
      <c r="I9" s="4">
        <f>VLOOKUP(demandes[[#This Row],[code]],codes[#All],2,FALSE)</f>
        <v>1</v>
      </c>
      <c r="J9" s="4">
        <f>VLOOKUP(demandes[[#This Row],[code]],codes[#All],3,FALSE)</f>
        <v>2</v>
      </c>
      <c r="K9" s="11">
        <f>demandes[[#This Row],[delais prise en compte (date prise en compte moins date demande)]]-demandes[[#This Row],[delais prise en compte max en fonction du code]]</f>
        <v>-1</v>
      </c>
      <c r="L9" s="11">
        <f>demandes[[#This Row],[temps traitement max en fonction du code]]-demandes[[#This Row],[temps traitement]]</f>
        <v>-6</v>
      </c>
    </row>
    <row r="10" spans="1:12" x14ac:dyDescent="0.25">
      <c r="A10" s="7">
        <v>9</v>
      </c>
      <c r="B10" t="s">
        <v>4</v>
      </c>
      <c r="C10" s="7" t="s">
        <v>10</v>
      </c>
      <c r="D10" s="1">
        <v>44645</v>
      </c>
      <c r="E10" s="1">
        <v>44648</v>
      </c>
      <c r="F10">
        <v>0.25</v>
      </c>
      <c r="G10" s="2">
        <v>44648</v>
      </c>
      <c r="H10">
        <f t="shared" si="0"/>
        <v>3</v>
      </c>
      <c r="I10" s="4">
        <f>VLOOKUP(demandes[[#This Row],[code]],codes[#All],2,FALSE)</f>
        <v>3</v>
      </c>
      <c r="J10" s="4">
        <f>VLOOKUP(demandes[[#This Row],[code]],codes[#All],3,FALSE)</f>
        <v>10</v>
      </c>
      <c r="K10" s="11">
        <f>demandes[[#This Row],[delais prise en compte (date prise en compte moins date demande)]]-demandes[[#This Row],[delais prise en compte max en fonction du code]]</f>
        <v>0</v>
      </c>
      <c r="L10" s="11">
        <f>demandes[[#This Row],[temps traitement max en fonction du code]]-demandes[[#This Row],[temps traitement]]</f>
        <v>9.75</v>
      </c>
    </row>
    <row r="11" spans="1:12" x14ac:dyDescent="0.25">
      <c r="A11" s="7">
        <v>10</v>
      </c>
      <c r="B11" t="s">
        <v>2</v>
      </c>
      <c r="C11" s="7" t="s">
        <v>10</v>
      </c>
      <c r="D11" s="1">
        <v>44648</v>
      </c>
      <c r="E11" s="1">
        <v>44648</v>
      </c>
      <c r="F11">
        <v>10</v>
      </c>
      <c r="G11" s="2">
        <v>44648</v>
      </c>
      <c r="H11">
        <f t="shared" si="0"/>
        <v>0</v>
      </c>
      <c r="I11" s="4">
        <f>VLOOKUP(demandes[[#This Row],[code]],codes[#All],2,FALSE)</f>
        <v>3</v>
      </c>
      <c r="J11" s="4">
        <f>VLOOKUP(demandes[[#This Row],[code]],codes[#All],3,FALSE)</f>
        <v>10</v>
      </c>
      <c r="K11" s="11">
        <f>demandes[[#This Row],[delais prise en compte (date prise en compte moins date demande)]]-demandes[[#This Row],[delais prise en compte max en fonction du code]]</f>
        <v>-3</v>
      </c>
      <c r="L11" s="11">
        <f>demandes[[#This Row],[temps traitement max en fonction du code]]-demandes[[#This Row],[temps traitement]]</f>
        <v>0</v>
      </c>
    </row>
    <row r="12" spans="1:12" x14ac:dyDescent="0.25">
      <c r="A12" s="7">
        <v>11</v>
      </c>
      <c r="B12" t="s">
        <v>3</v>
      </c>
      <c r="C12" s="7" t="s">
        <v>9</v>
      </c>
      <c r="D12" s="1">
        <v>44648</v>
      </c>
      <c r="E12" s="1">
        <v>44648</v>
      </c>
      <c r="F12">
        <v>0.5</v>
      </c>
      <c r="G12" s="2">
        <v>44648</v>
      </c>
      <c r="H12">
        <f t="shared" si="0"/>
        <v>0</v>
      </c>
      <c r="I12" s="4">
        <f>VLOOKUP(demandes[[#This Row],[code]],codes[#All],2,FALSE)</f>
        <v>1</v>
      </c>
      <c r="J12" s="4">
        <f>VLOOKUP(demandes[[#This Row],[code]],codes[#All],3,FALSE)</f>
        <v>1</v>
      </c>
      <c r="K12" s="11">
        <f>demandes[[#This Row],[delais prise en compte (date prise en compte moins date demande)]]-demandes[[#This Row],[delais prise en compte max en fonction du code]]</f>
        <v>-1</v>
      </c>
      <c r="L12" s="11">
        <f>demandes[[#This Row],[temps traitement max en fonction du code]]-demandes[[#This Row],[temps traitement]]</f>
        <v>0.5</v>
      </c>
    </row>
    <row r="13" spans="1:12" x14ac:dyDescent="0.25">
      <c r="A13" s="7">
        <v>12</v>
      </c>
      <c r="B13" t="s">
        <v>4</v>
      </c>
      <c r="C13" s="7" t="s">
        <v>11</v>
      </c>
      <c r="D13" s="1">
        <v>44650</v>
      </c>
      <c r="E13" s="1">
        <v>44650</v>
      </c>
      <c r="F13">
        <v>6</v>
      </c>
      <c r="G13" s="2">
        <v>44650</v>
      </c>
      <c r="H13">
        <f t="shared" si="0"/>
        <v>0</v>
      </c>
      <c r="I13" s="4">
        <f>VLOOKUP(demandes[[#This Row],[code]],codes[#All],2,FALSE)</f>
        <v>1</v>
      </c>
      <c r="J13" s="4">
        <f>VLOOKUP(demandes[[#This Row],[code]],codes[#All],3,FALSE)</f>
        <v>0.5</v>
      </c>
      <c r="K13" s="11">
        <f>demandes[[#This Row],[delais prise en compte (date prise en compte moins date demande)]]-demandes[[#This Row],[delais prise en compte max en fonction du code]]</f>
        <v>-1</v>
      </c>
      <c r="L13" s="11">
        <f>demandes[[#This Row],[temps traitement max en fonction du code]]-demandes[[#This Row],[temps traitement]]</f>
        <v>-5.5</v>
      </c>
    </row>
    <row r="14" spans="1:12" x14ac:dyDescent="0.25">
      <c r="A14" s="7">
        <v>13</v>
      </c>
      <c r="B14" t="s">
        <v>2</v>
      </c>
      <c r="C14" s="7" t="s">
        <v>12</v>
      </c>
      <c r="D14" s="1">
        <v>44651</v>
      </c>
      <c r="E14" s="1">
        <v>44651</v>
      </c>
      <c r="F14">
        <v>1</v>
      </c>
      <c r="G14" s="2">
        <v>44651</v>
      </c>
      <c r="H14">
        <f t="shared" si="0"/>
        <v>0</v>
      </c>
      <c r="I14" s="4">
        <f>VLOOKUP(demandes[[#This Row],[code]],codes[#All],2,FALSE)</f>
        <v>3</v>
      </c>
      <c r="J14" s="4">
        <f>VLOOKUP(demandes[[#This Row],[code]],codes[#All],3,FALSE)</f>
        <v>15</v>
      </c>
      <c r="K14" s="11">
        <f>demandes[[#This Row],[delais prise en compte (date prise en compte moins date demande)]]-demandes[[#This Row],[delais prise en compte max en fonction du code]]</f>
        <v>-3</v>
      </c>
      <c r="L14" s="11">
        <f>demandes[[#This Row],[temps traitement max en fonction du code]]-demandes[[#This Row],[temps traitement]]</f>
        <v>14</v>
      </c>
    </row>
    <row r="15" spans="1:12" x14ac:dyDescent="0.25">
      <c r="A15" s="7">
        <v>14</v>
      </c>
      <c r="B15" t="s">
        <v>3</v>
      </c>
      <c r="C15" s="7" t="s">
        <v>12</v>
      </c>
      <c r="D15" s="1">
        <v>44652</v>
      </c>
      <c r="E15" s="1">
        <v>44652</v>
      </c>
      <c r="F15">
        <v>1</v>
      </c>
      <c r="G15" s="2">
        <v>44652</v>
      </c>
      <c r="H15">
        <f t="shared" si="0"/>
        <v>0</v>
      </c>
      <c r="I15" s="4">
        <f>VLOOKUP(demandes[[#This Row],[code]],codes[#All],2,FALSE)</f>
        <v>3</v>
      </c>
      <c r="J15" s="4">
        <f>VLOOKUP(demandes[[#This Row],[code]],codes[#All],3,FALSE)</f>
        <v>15</v>
      </c>
      <c r="K15" s="11">
        <f>demandes[[#This Row],[delais prise en compte (date prise en compte moins date demande)]]-demandes[[#This Row],[delais prise en compte max en fonction du code]]</f>
        <v>-3</v>
      </c>
      <c r="L15" s="11">
        <f>demandes[[#This Row],[temps traitement max en fonction du code]]-demandes[[#This Row],[temps traitement]]</f>
        <v>14</v>
      </c>
    </row>
    <row r="16" spans="1:12" x14ac:dyDescent="0.25">
      <c r="A16" s="7">
        <v>15</v>
      </c>
      <c r="B16" t="s">
        <v>4</v>
      </c>
      <c r="C16" s="7" t="s">
        <v>9</v>
      </c>
      <c r="D16" s="1">
        <v>44659</v>
      </c>
      <c r="E16" s="1">
        <v>44659</v>
      </c>
      <c r="F16">
        <v>0.5</v>
      </c>
      <c r="G16" s="2">
        <v>44659</v>
      </c>
      <c r="H16">
        <f t="shared" si="0"/>
        <v>0</v>
      </c>
      <c r="I16" s="4">
        <f>VLOOKUP(demandes[[#This Row],[code]],codes[#All],2,FALSE)</f>
        <v>1</v>
      </c>
      <c r="J16" s="4">
        <f>VLOOKUP(demandes[[#This Row],[code]],codes[#All],3,FALSE)</f>
        <v>1</v>
      </c>
      <c r="K16" s="11">
        <f>demandes[[#This Row],[delais prise en compte (date prise en compte moins date demande)]]-demandes[[#This Row],[delais prise en compte max en fonction du code]]</f>
        <v>-1</v>
      </c>
      <c r="L16" s="11">
        <f>demandes[[#This Row],[temps traitement max en fonction du code]]-demandes[[#This Row],[temps traitement]]</f>
        <v>0.5</v>
      </c>
    </row>
    <row r="17" spans="1:12" x14ac:dyDescent="0.25">
      <c r="A17" s="7">
        <v>16</v>
      </c>
      <c r="B17" t="s">
        <v>2</v>
      </c>
      <c r="C17" s="7" t="s">
        <v>13</v>
      </c>
      <c r="D17" s="1">
        <v>44662</v>
      </c>
      <c r="E17" s="1">
        <v>44663</v>
      </c>
      <c r="F17">
        <v>0.25</v>
      </c>
      <c r="G17" s="2">
        <v>44663</v>
      </c>
      <c r="H17">
        <f t="shared" si="0"/>
        <v>1</v>
      </c>
      <c r="I17" s="4">
        <f>VLOOKUP(demandes[[#This Row],[code]],codes[#All],2,FALSE)</f>
        <v>2</v>
      </c>
      <c r="J17" s="4">
        <f>VLOOKUP(demandes[[#This Row],[code]],codes[#All],3,FALSE)</f>
        <v>3</v>
      </c>
      <c r="K17" s="11">
        <f>demandes[[#This Row],[delais prise en compte (date prise en compte moins date demande)]]-demandes[[#This Row],[delais prise en compte max en fonction du code]]</f>
        <v>-1</v>
      </c>
      <c r="L17" s="11">
        <f>demandes[[#This Row],[temps traitement max en fonction du code]]-demandes[[#This Row],[temps traitement]]</f>
        <v>2.75</v>
      </c>
    </row>
    <row r="18" spans="1:12" x14ac:dyDescent="0.25">
      <c r="A18" s="7">
        <v>17</v>
      </c>
      <c r="B18" t="s">
        <v>3</v>
      </c>
      <c r="C18" s="7" t="s">
        <v>14</v>
      </c>
      <c r="D18" s="1">
        <v>44664</v>
      </c>
      <c r="E18" s="1">
        <v>44664</v>
      </c>
      <c r="F18">
        <v>0.5</v>
      </c>
      <c r="G18" s="2">
        <v>44664</v>
      </c>
      <c r="H18">
        <f t="shared" si="0"/>
        <v>0</v>
      </c>
      <c r="I18" s="4">
        <f>VLOOKUP(demandes[[#This Row],[code]],codes[#All],2,FALSE)</f>
        <v>1</v>
      </c>
      <c r="J18" s="4">
        <f>VLOOKUP(demandes[[#This Row],[code]],codes[#All],3,FALSE)</f>
        <v>2</v>
      </c>
      <c r="K18" s="11">
        <f>demandes[[#This Row],[delais prise en compte (date prise en compte moins date demande)]]-demandes[[#This Row],[delais prise en compte max en fonction du code]]</f>
        <v>-1</v>
      </c>
      <c r="L18" s="11">
        <f>demandes[[#This Row],[temps traitement max en fonction du code]]-demandes[[#This Row],[temps traitement]]</f>
        <v>1.5</v>
      </c>
    </row>
    <row r="19" spans="1:12" x14ac:dyDescent="0.25">
      <c r="A19" s="7">
        <v>18</v>
      </c>
      <c r="B19" t="s">
        <v>4</v>
      </c>
      <c r="C19" s="7" t="s">
        <v>14</v>
      </c>
      <c r="D19" s="1">
        <v>44634</v>
      </c>
      <c r="E19" s="1">
        <v>44634</v>
      </c>
      <c r="F19">
        <v>0.25</v>
      </c>
      <c r="G19" s="2">
        <v>44634</v>
      </c>
      <c r="H19">
        <f t="shared" si="0"/>
        <v>0</v>
      </c>
      <c r="I19" s="4">
        <f>VLOOKUP(demandes[[#This Row],[code]],codes[#All],2,FALSE)</f>
        <v>1</v>
      </c>
      <c r="J19" s="4">
        <f>VLOOKUP(demandes[[#This Row],[code]],codes[#All],3,FALSE)</f>
        <v>2</v>
      </c>
      <c r="K19" s="11">
        <f>demandes[[#This Row],[delais prise en compte (date prise en compte moins date demande)]]-demandes[[#This Row],[delais prise en compte max en fonction du code]]</f>
        <v>-1</v>
      </c>
      <c r="L19" s="11">
        <f>demandes[[#This Row],[temps traitement max en fonction du code]]-demandes[[#This Row],[temps traitement]]</f>
        <v>1.75</v>
      </c>
    </row>
    <row r="20" spans="1:12" x14ac:dyDescent="0.25">
      <c r="A20" s="7">
        <v>19</v>
      </c>
      <c r="B20" t="s">
        <v>2</v>
      </c>
      <c r="C20" s="7" t="s">
        <v>12</v>
      </c>
      <c r="D20" s="1">
        <v>44670</v>
      </c>
      <c r="E20" s="1">
        <v>44670</v>
      </c>
      <c r="F20">
        <v>2</v>
      </c>
      <c r="G20" s="2">
        <v>44670</v>
      </c>
      <c r="H20">
        <f t="shared" si="0"/>
        <v>0</v>
      </c>
      <c r="I20" s="4">
        <f>VLOOKUP(demandes[[#This Row],[code]],codes[#All],2,FALSE)</f>
        <v>3</v>
      </c>
      <c r="J20" s="4">
        <f>VLOOKUP(demandes[[#This Row],[code]],codes[#All],3,FALSE)</f>
        <v>15</v>
      </c>
      <c r="K20" s="11">
        <f>demandes[[#This Row],[delais prise en compte (date prise en compte moins date demande)]]-demandes[[#This Row],[delais prise en compte max en fonction du code]]</f>
        <v>-3</v>
      </c>
      <c r="L20" s="11">
        <f>demandes[[#This Row],[temps traitement max en fonction du code]]-demandes[[#This Row],[temps traitement]]</f>
        <v>13</v>
      </c>
    </row>
    <row r="21" spans="1:12" x14ac:dyDescent="0.25">
      <c r="A21" s="7">
        <v>20</v>
      </c>
      <c r="B21" t="s">
        <v>3</v>
      </c>
      <c r="C21" s="7" t="s">
        <v>14</v>
      </c>
      <c r="D21" s="1">
        <v>44670</v>
      </c>
      <c r="E21" s="1">
        <v>44671</v>
      </c>
      <c r="F21">
        <v>0.5</v>
      </c>
      <c r="G21" s="2">
        <v>44671</v>
      </c>
      <c r="H21">
        <f t="shared" si="0"/>
        <v>1</v>
      </c>
      <c r="I21" s="4">
        <f>VLOOKUP(demandes[[#This Row],[code]],codes[#All],2,FALSE)</f>
        <v>1</v>
      </c>
      <c r="J21" s="4">
        <f>VLOOKUP(demandes[[#This Row],[code]],codes[#All],3,FALSE)</f>
        <v>2</v>
      </c>
      <c r="K21" s="11">
        <f>demandes[[#This Row],[delais prise en compte (date prise en compte moins date demande)]]-demandes[[#This Row],[delais prise en compte max en fonction du code]]</f>
        <v>0</v>
      </c>
      <c r="L21" s="11">
        <f>demandes[[#This Row],[temps traitement max en fonction du code]]-demandes[[#This Row],[temps traitement]]</f>
        <v>1.5</v>
      </c>
    </row>
    <row r="22" spans="1:12" x14ac:dyDescent="0.25">
      <c r="A22" s="7">
        <v>21</v>
      </c>
      <c r="B22" t="s">
        <v>4</v>
      </c>
      <c r="C22" s="7" t="s">
        <v>14</v>
      </c>
      <c r="D22" s="1">
        <v>44666</v>
      </c>
      <c r="E22" s="1">
        <v>44671</v>
      </c>
      <c r="F22">
        <v>4</v>
      </c>
      <c r="G22" s="2">
        <v>44671</v>
      </c>
      <c r="H22">
        <f t="shared" si="0"/>
        <v>5</v>
      </c>
      <c r="I22" s="4">
        <f>VLOOKUP(demandes[[#This Row],[code]],codes[#All],2,FALSE)</f>
        <v>1</v>
      </c>
      <c r="J22" s="4">
        <f>VLOOKUP(demandes[[#This Row],[code]],codes[#All],3,FALSE)</f>
        <v>2</v>
      </c>
      <c r="K22" s="11">
        <f>demandes[[#This Row],[delais prise en compte (date prise en compte moins date demande)]]-demandes[[#This Row],[delais prise en compte max en fonction du code]]</f>
        <v>4</v>
      </c>
      <c r="L22" s="11">
        <f>demandes[[#This Row],[temps traitement max en fonction du code]]-demandes[[#This Row],[temps traitement]]</f>
        <v>-2</v>
      </c>
    </row>
    <row r="23" spans="1:12" x14ac:dyDescent="0.25">
      <c r="A23" s="7">
        <v>22</v>
      </c>
      <c r="B23" t="s">
        <v>2</v>
      </c>
      <c r="C23" s="7" t="s">
        <v>11</v>
      </c>
      <c r="D23" s="1">
        <v>44670</v>
      </c>
      <c r="E23" s="1">
        <v>44671</v>
      </c>
      <c r="F23">
        <v>0.5</v>
      </c>
      <c r="G23" s="2">
        <v>44672</v>
      </c>
      <c r="H23">
        <f t="shared" si="0"/>
        <v>1</v>
      </c>
      <c r="I23" s="4">
        <f>VLOOKUP(demandes[[#This Row],[code]],codes[#All],2,FALSE)</f>
        <v>1</v>
      </c>
      <c r="J23" s="4">
        <f>VLOOKUP(demandes[[#This Row],[code]],codes[#All],3,FALSE)</f>
        <v>0.5</v>
      </c>
      <c r="K23" s="11">
        <f>demandes[[#This Row],[delais prise en compte (date prise en compte moins date demande)]]-demandes[[#This Row],[delais prise en compte max en fonction du code]]</f>
        <v>0</v>
      </c>
      <c r="L23" s="11">
        <f>demandes[[#This Row],[temps traitement max en fonction du code]]-demandes[[#This Row],[temps traitement]]</f>
        <v>0</v>
      </c>
    </row>
    <row r="24" spans="1:12" x14ac:dyDescent="0.25">
      <c r="A24" s="7">
        <v>23</v>
      </c>
      <c r="B24" t="s">
        <v>3</v>
      </c>
      <c r="C24" s="7" t="s">
        <v>9</v>
      </c>
      <c r="D24" s="1">
        <v>44670</v>
      </c>
      <c r="E24" s="1">
        <v>44671</v>
      </c>
      <c r="F24">
        <v>1</v>
      </c>
      <c r="G24" s="2">
        <v>44673</v>
      </c>
      <c r="H24">
        <f t="shared" si="0"/>
        <v>1</v>
      </c>
      <c r="I24" s="4">
        <f>VLOOKUP(demandes[[#This Row],[code]],codes[#All],2,FALSE)</f>
        <v>1</v>
      </c>
      <c r="J24" s="4">
        <f>VLOOKUP(demandes[[#This Row],[code]],codes[#All],3,FALSE)</f>
        <v>1</v>
      </c>
      <c r="K24" s="11">
        <f>demandes[[#This Row],[delais prise en compte (date prise en compte moins date demande)]]-demandes[[#This Row],[delais prise en compte max en fonction du code]]</f>
        <v>0</v>
      </c>
      <c r="L24" s="11">
        <f>demandes[[#This Row],[temps traitement max en fonction du code]]-demandes[[#This Row],[temps traitement]]</f>
        <v>0</v>
      </c>
    </row>
    <row r="25" spans="1:12" x14ac:dyDescent="0.25">
      <c r="D25" s="1"/>
      <c r="E25" s="1"/>
      <c r="G25" s="1"/>
      <c r="I25" s="6"/>
      <c r="J25" s="6"/>
      <c r="K25" s="12">
        <f>COUNTIF(demandes[depassement du delais (resultat &lt;0)],"&lt;0")</f>
        <v>17</v>
      </c>
      <c r="L25" s="12">
        <f>COUNTIF(demandes[depassement du temps de traitement (resultat &lt;0)],"&lt;0")</f>
        <v>4</v>
      </c>
    </row>
  </sheetData>
  <conditionalFormatting sqref="K1:K24 K26:K1048576">
    <cfRule type="cellIs" dxfId="17" priority="3" operator="lessThan">
      <formula>0</formula>
    </cfRule>
  </conditionalFormatting>
  <conditionalFormatting sqref="L2:L1048576 K25">
    <cfRule type="cellIs" dxfId="16" priority="2" operator="lessThan">
      <formula>0</formula>
    </cfRule>
  </conditionalFormatting>
  <conditionalFormatting sqref="L1">
    <cfRule type="cellIs" dxfId="11" priority="1" operator="lessThan">
      <formula>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activeCell="B3" sqref="B3"/>
    </sheetView>
  </sheetViews>
  <sheetFormatPr baseColWidth="10" defaultRowHeight="15" x14ac:dyDescent="0.25"/>
  <cols>
    <col min="2" max="2" width="18" customWidth="1"/>
    <col min="3" max="3" width="20" customWidth="1"/>
  </cols>
  <sheetData>
    <row r="1" spans="1:3" ht="30" x14ac:dyDescent="0.25">
      <c r="A1" s="3" t="s">
        <v>8</v>
      </c>
      <c r="B1" s="3" t="s">
        <v>15</v>
      </c>
      <c r="C1" s="3" t="s">
        <v>16</v>
      </c>
    </row>
    <row r="2" spans="1:3" x14ac:dyDescent="0.25">
      <c r="A2" t="s">
        <v>9</v>
      </c>
      <c r="B2">
        <v>1</v>
      </c>
      <c r="C2">
        <v>1</v>
      </c>
    </row>
    <row r="3" spans="1:3" x14ac:dyDescent="0.25">
      <c r="A3" t="s">
        <v>10</v>
      </c>
      <c r="B3">
        <v>3</v>
      </c>
      <c r="C3">
        <v>10</v>
      </c>
    </row>
    <row r="4" spans="1:3" x14ac:dyDescent="0.25">
      <c r="A4" t="s">
        <v>14</v>
      </c>
      <c r="B4">
        <v>1</v>
      </c>
      <c r="C4">
        <v>2</v>
      </c>
    </row>
    <row r="5" spans="1:3" x14ac:dyDescent="0.25">
      <c r="A5" t="s">
        <v>12</v>
      </c>
      <c r="B5">
        <v>3</v>
      </c>
      <c r="C5">
        <v>15</v>
      </c>
    </row>
    <row r="6" spans="1:3" x14ac:dyDescent="0.25">
      <c r="A6" t="s">
        <v>11</v>
      </c>
      <c r="B6">
        <v>1</v>
      </c>
      <c r="C6">
        <v>0.5</v>
      </c>
    </row>
    <row r="7" spans="1:3" x14ac:dyDescent="0.25">
      <c r="A7" t="s">
        <v>13</v>
      </c>
      <c r="B7">
        <v>2</v>
      </c>
      <c r="C7">
        <v>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demande</vt:lpstr>
      <vt:lpstr>code</vt:lpstr>
    </vt:vector>
  </TitlesOfParts>
  <Company>CEA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BROCHE Frédéric AMPLEXOR</dc:creator>
  <cp:lastModifiedBy>DE BROCHE Frédéric AMPLEXOR</cp:lastModifiedBy>
  <dcterms:created xsi:type="dcterms:W3CDTF">2022-05-05T09:27:44Z</dcterms:created>
  <dcterms:modified xsi:type="dcterms:W3CDTF">2022-05-06T09:11:54Z</dcterms:modified>
</cp:coreProperties>
</file>