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jolaine\Desktop\"/>
    </mc:Choice>
  </mc:AlternateContent>
  <bookViews>
    <workbookView xWindow="0" yWindow="0" windowWidth="24000" windowHeight="10320"/>
  </bookViews>
  <sheets>
    <sheet name="VOITURES" sheetId="3" r:id="rId1"/>
    <sheet name="CALCULVOITURES" sheetId="2" r:id="rId2"/>
    <sheet name="BASEVOITURES" sheetId="4" r:id="rId3"/>
  </sheets>
  <externalReferences>
    <externalReference r:id="rId4"/>
  </externalReferences>
  <definedNames>
    <definedName name="CATA" localSheetId="1">[1]VP!#REF!</definedName>
    <definedName name="CATA" localSheetId="0">VOITURES!#REF!</definedName>
    <definedName name="CATA">[1]VP!#REF!</definedName>
    <definedName name="CATB" localSheetId="1">[1]VP!#REF!</definedName>
    <definedName name="CATB" localSheetId="0">VOITURES!#REF!</definedName>
    <definedName name="CATB">[1]VP!#REF!</definedName>
    <definedName name="CATC" localSheetId="1">[1]VP!#REF!</definedName>
    <definedName name="CATC" localSheetId="0">VOITURES!#REF!</definedName>
    <definedName name="CATC">[1]VP!#REF!</definedName>
    <definedName name="CATD" localSheetId="1">[1]VP!#REF!</definedName>
    <definedName name="CATD" localSheetId="0">VOITURES!#REF!</definedName>
    <definedName name="CATD">[1]VP!#REF!</definedName>
    <definedName name="CATE" localSheetId="1">[1]VP!#REF!</definedName>
    <definedName name="CATE" localSheetId="0">VOITURES!#REF!</definedName>
    <definedName name="CATE">[1]VP!#REF!</definedName>
    <definedName name="CATEGORIEORANGE" localSheetId="1">[1]VP!#REF!</definedName>
    <definedName name="CATEGORIEORANGE" localSheetId="0">VOITURES!#REF!</definedName>
    <definedName name="CATEGORIEORANGE">[1]VP!#REF!</definedName>
    <definedName name="CATF" localSheetId="1">[1]VP!#REF!</definedName>
    <definedName name="CATF" localSheetId="0">VOITURES!#REF!</definedName>
    <definedName name="CATF">[1]VP!#REF!</definedName>
    <definedName name="CIGAREUSB" localSheetId="0">VOITURES!$C$94:$D$96</definedName>
    <definedName name="DVD" localSheetId="0">VOITURES!$C$94:$C$96</definedName>
    <definedName name="FRADOM" localSheetId="1">[1]VP!#REF!</definedName>
    <definedName name="FRADOM" localSheetId="0">VOITURES!#REF!</definedName>
    <definedName name="FRADOM">[1]VP!#REF!</definedName>
    <definedName name="FRAVOL" localSheetId="1">[1]VP!#REF!</definedName>
    <definedName name="FRAVOL" localSheetId="0">VOITURES!#REF!</definedName>
    <definedName name="FRAVOL">[1]VP!#REF!</definedName>
    <definedName name="GPS" localSheetId="0">VOITURES!$C$94:$C$96</definedName>
    <definedName name="JOURSORANGE" localSheetId="1">[1]VP!#REF!</definedName>
    <definedName name="JOURSORANGE" localSheetId="0">VOITURES!#REF!</definedName>
    <definedName name="JOURSORANGE">[1]VP!#REF!</definedName>
    <definedName name="KMS" localSheetId="1">[1]VP!#REF!</definedName>
    <definedName name="KMS" localSheetId="0">VOITURES!#REF!</definedName>
    <definedName name="KMS">[1]VP!#REF!</definedName>
    <definedName name="KMSORANGE" localSheetId="1">[1]VP!#REF!</definedName>
    <definedName name="KMSORANGE" localSheetId="0">VOITURES!#REF!</definedName>
    <definedName name="KMSORANGE">[1]VP!#REF!</definedName>
    <definedName name="KMSUP" localSheetId="1">[1]VP!#REF!</definedName>
    <definedName name="KMSUP" localSheetId="0">VOITURES!#REF!</definedName>
    <definedName name="KMSUP">[1]VP!#REF!</definedName>
    <definedName name="RECHERCHE1" localSheetId="1">[1]VP!#REF!</definedName>
    <definedName name="RECHERCHE1" localSheetId="0">VOITURES!#REF!</definedName>
    <definedName name="RECHERCHE1">[1]VP!#REF!</definedName>
    <definedName name="RECHERCHE10" localSheetId="1">[1]VP!#REF!</definedName>
    <definedName name="RECHERCHE10" localSheetId="0">VOITURES!#REF!</definedName>
    <definedName name="RECHERCHE10">[1]VP!#REF!</definedName>
    <definedName name="RECHERCHE2" localSheetId="1">CALCULVOITURES!$B$12:$C$17</definedName>
    <definedName name="RECHERCHE3" localSheetId="1">CALCULVOITURES!#REF!</definedName>
    <definedName name="RECHERCHE3" localSheetId="0">[1]CALCULVP!#REF!</definedName>
    <definedName name="RECHERCHE3">[1]CALCULVP!#REF!</definedName>
    <definedName name="RECHERCHE4" localSheetId="1">[1]VP!#REF!</definedName>
    <definedName name="RECHERCHE4" localSheetId="0">VOITURES!#REF!</definedName>
    <definedName name="RECHERCHE4">[1]VP!#REF!</definedName>
    <definedName name="RECHERCHE5" localSheetId="1">[1]VP!#REF!</definedName>
    <definedName name="RECHERCHE5" localSheetId="0">VOITURES!#REF!</definedName>
    <definedName name="RECHERCHE5">[1]VP!#REF!</definedName>
    <definedName name="RECHERCHE6" localSheetId="0">VOITURES!$C$97:$C$97</definedName>
    <definedName name="RECHERCHE7" localSheetId="1">[1]VP!#REF!</definedName>
    <definedName name="RECHERCHE7" localSheetId="0">VOITURES!#REF!</definedName>
    <definedName name="RECHERCHE7">[1]VP!#REF!</definedName>
    <definedName name="RECHERCHE8" localSheetId="1">[1]VP!#REF!</definedName>
    <definedName name="RECHERCHE8" localSheetId="0">VOITURES!#REF!</definedName>
    <definedName name="RECHERCHE8">[1]VP!#REF!</definedName>
    <definedName name="RECHERCHE9" localSheetId="1">[1]VP!#REF!</definedName>
    <definedName name="RECHERCHE9" localSheetId="0">VOITURES!#REF!</definedName>
    <definedName name="RECHERCHE9">[1]VP!#REF!</definedName>
    <definedName name="REHAUSSEUR" localSheetId="0">VOITURES!$C$94:$D$96</definedName>
    <definedName name="SIEGEBEBE" localSheetId="0">VOITURES!$C$94:$D$96</definedName>
    <definedName name="SMARTPHONE" localSheetId="0">VOITURES!$C$94:$D$96</definedName>
    <definedName name="TABLETTE" localSheetId="0">VOITURES!$C$94:$D$96</definedName>
    <definedName name="WECATA" localSheetId="1">CALCULVOITURES!$B$1:$D$1</definedName>
    <definedName name="WECATB" localSheetId="1">CALCULVOITURES!$B$1:$E$1</definedName>
    <definedName name="WECATC" localSheetId="1">CALCULVOITURES!$B$2:$D$7</definedName>
    <definedName name="WECATD" localSheetId="1">CALCULVOITURES!$B$2:$E$7</definedName>
    <definedName name="WECATE" localSheetId="1">CALCULVOITURES!$B$9:$D$10</definedName>
    <definedName name="WECATF" localSheetId="1">CALCULVOITURES!$B$9:$E$10</definedName>
    <definedName name="WEKMS" localSheetId="1">CALCULVOITURES!$B$1:$C$1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2" l="1"/>
  <c r="B13" i="2"/>
  <c r="B17" i="2" s="1"/>
  <c r="E8" i="2"/>
  <c r="E7" i="2"/>
  <c r="E6" i="2"/>
  <c r="E5" i="2"/>
  <c r="E4" i="2"/>
  <c r="E3" i="2"/>
  <c r="C8" i="2"/>
  <c r="C7" i="2"/>
  <c r="C6" i="2"/>
  <c r="C5" i="2"/>
  <c r="B11" i="2" s="1"/>
  <c r="F11" i="3" s="1"/>
  <c r="C4" i="2"/>
  <c r="C3" i="2"/>
  <c r="C23" i="3" l="1"/>
  <c r="D23" i="3" s="1"/>
  <c r="C21" i="3"/>
  <c r="D21" i="3" s="1"/>
  <c r="D19" i="3"/>
  <c r="B19" i="3"/>
  <c r="D17" i="3"/>
  <c r="C16" i="3"/>
  <c r="D15" i="3"/>
  <c r="C10" i="3"/>
  <c r="B19" i="2" l="1"/>
  <c r="J2" i="2" s="1"/>
</calcChain>
</file>

<file path=xl/sharedStrings.xml><?xml version="1.0" encoding="utf-8"?>
<sst xmlns="http://schemas.openxmlformats.org/spreadsheetml/2006/main" count="46" uniqueCount="34">
  <si>
    <t>TARIF</t>
  </si>
  <si>
    <t>PRIX PAR VOITURE EN FONCTION DU NOMBRE DE JOURS</t>
  </si>
  <si>
    <t>Piaggio Calessino</t>
  </si>
  <si>
    <t>km sup</t>
  </si>
  <si>
    <t>Ford Mustang GT</t>
  </si>
  <si>
    <t>Tesla Model S P85D</t>
  </si>
  <si>
    <t>Chevrolet Camaro Cabriolet</t>
  </si>
  <si>
    <t>Jaguar F-Type S Cabriolet</t>
  </si>
  <si>
    <t>Aston Martin Vantage</t>
  </si>
  <si>
    <t>PRIX DE LA VOITURE</t>
  </si>
  <si>
    <t>KMS INCLUS EN FONCTION DU NOMBRE DE JOURS</t>
  </si>
  <si>
    <t>PRIX DU KM SUP EN FONCTION DE LA VOITURE</t>
  </si>
  <si>
    <t>KMS SUP A FACTURER</t>
  </si>
  <si>
    <t>PRIX TOTAL</t>
  </si>
  <si>
    <t>VOITURE</t>
  </si>
  <si>
    <t>liste déroulante</t>
  </si>
  <si>
    <t>saisie manuelle</t>
  </si>
  <si>
    <t xml:space="preserve">VEHICULE   </t>
  </si>
  <si>
    <t xml:space="preserve">WEEK-END   </t>
  </si>
  <si>
    <t xml:space="preserve">JOURS   </t>
  </si>
  <si>
    <t xml:space="preserve">TARIF DE BASE   </t>
  </si>
  <si>
    <t xml:space="preserve">KMS   </t>
  </si>
  <si>
    <t xml:space="preserve">PACK ASSURANCE   </t>
  </si>
  <si>
    <t xml:space="preserve">CONDUCTEUR SUPP   </t>
  </si>
  <si>
    <t xml:space="preserve">AGE   </t>
  </si>
  <si>
    <t xml:space="preserve">ANNEES DE PERMIS   </t>
  </si>
  <si>
    <t>VEHICULE</t>
  </si>
  <si>
    <t>JOURS</t>
  </si>
  <si>
    <t>KMS</t>
  </si>
  <si>
    <t>KM SUPP</t>
  </si>
  <si>
    <t>FRANCHISE</t>
  </si>
  <si>
    <t>AGE</t>
  </si>
  <si>
    <t>ANNEES DE PERMIS</t>
  </si>
  <si>
    <t>jour 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</si>
</sst>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u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8"/>
      <name val="Roboto"/>
    </font>
    <font>
      <sz val="11"/>
      <name val="Roboto Light"/>
    </font>
    <font>
      <sz val="14"/>
      <name val="Roboto Light"/>
    </font>
    <font>
      <sz val="14"/>
      <color theme="0"/>
      <name val="Roboto Light"/>
    </font>
    <font>
      <i/>
      <sz val="14"/>
      <name val="Roboto Light"/>
    </font>
    <font>
      <i/>
      <sz val="14"/>
      <color theme="0"/>
      <name val="Roboto Light"/>
    </font>
    <font>
      <b/>
      <sz val="14"/>
      <name val="Roboto"/>
    </font>
    <font>
      <b/>
      <sz val="14"/>
      <name val="Roboto Light"/>
    </font>
    <font>
      <b/>
      <sz val="14"/>
      <color theme="0"/>
      <name val="Roboto Light"/>
    </font>
    <font>
      <b/>
      <i/>
      <u/>
      <sz val="14"/>
      <color rgb="FFFF0000"/>
      <name val="Roboto Light"/>
    </font>
    <font>
      <sz val="14"/>
      <name val="Roboto"/>
    </font>
    <font>
      <b/>
      <sz val="14"/>
      <color rgb="FFFF0000"/>
      <name val="Roboto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Border="1"/>
    <xf numFmtId="44" fontId="0" fillId="0" borderId="0" xfId="0" applyNumberFormat="1" applyBorder="1"/>
    <xf numFmtId="0" fontId="5" fillId="0" borderId="0" xfId="0" applyFont="1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44" fontId="6" fillId="2" borderId="0" xfId="2" applyFont="1" applyFill="1" applyBorder="1" applyAlignment="1">
      <alignment horizontal="right"/>
    </xf>
    <xf numFmtId="44" fontId="0" fillId="2" borderId="0" xfId="0" applyNumberFormat="1" applyFill="1" applyBorder="1"/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/>
    <xf numFmtId="44" fontId="8" fillId="0" borderId="0" xfId="2" applyFont="1" applyFill="1" applyBorder="1" applyAlignment="1">
      <alignment horizontal="right"/>
    </xf>
    <xf numFmtId="44" fontId="7" fillId="0" borderId="0" xfId="0" applyNumberFormat="1" applyFont="1" applyFill="1" applyBorder="1"/>
    <xf numFmtId="44" fontId="9" fillId="3" borderId="0" xfId="2" applyFont="1" applyFill="1" applyBorder="1"/>
    <xf numFmtId="0" fontId="0" fillId="2" borderId="0" xfId="0" applyFill="1" applyBorder="1" applyAlignment="1">
      <alignment horizontal="center" vertical="center"/>
    </xf>
    <xf numFmtId="44" fontId="10" fillId="0" borderId="0" xfId="2" applyFont="1" applyFill="1" applyBorder="1"/>
    <xf numFmtId="0" fontId="7" fillId="0" borderId="0" xfId="0" applyFont="1" applyFill="1" applyBorder="1" applyAlignment="1">
      <alignment horizontal="center" vertical="center"/>
    </xf>
    <xf numFmtId="44" fontId="0" fillId="2" borderId="0" xfId="2" applyFont="1" applyFill="1" applyBorder="1"/>
    <xf numFmtId="44" fontId="7" fillId="0" borderId="0" xfId="2" applyFont="1" applyFill="1" applyBorder="1"/>
    <xf numFmtId="0" fontId="7" fillId="2" borderId="0" xfId="1" applyNumberFormat="1" applyFont="1" applyFill="1" applyBorder="1"/>
    <xf numFmtId="0" fontId="7" fillId="0" borderId="0" xfId="2" applyNumberFormat="1" applyFont="1" applyFill="1" applyBorder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4" fontId="0" fillId="2" borderId="0" xfId="2" applyFont="1" applyFill="1" applyBorder="1" applyAlignment="1">
      <alignment horizontal="center" vertical="center"/>
    </xf>
    <xf numFmtId="44" fontId="2" fillId="3" borderId="0" xfId="2" applyFont="1" applyFill="1" applyBorder="1" applyAlignment="1">
      <alignment horizontal="center" vertical="center"/>
    </xf>
    <xf numFmtId="44" fontId="2" fillId="0" borderId="0" xfId="2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/>
    <xf numFmtId="0" fontId="0" fillId="2" borderId="0" xfId="0" applyNumberFormat="1" applyFill="1" applyBorder="1"/>
    <xf numFmtId="44" fontId="0" fillId="0" borderId="0" xfId="2" applyFont="1" applyFill="1" applyBorder="1"/>
    <xf numFmtId="0" fontId="13" fillId="4" borderId="0" xfId="0" applyFont="1" applyFill="1" applyBorder="1" applyAlignment="1" applyProtection="1">
      <alignment horizontal="center" vertical="center"/>
    </xf>
    <xf numFmtId="0" fontId="14" fillId="4" borderId="0" xfId="0" applyFont="1" applyFill="1" applyBorder="1" applyAlignment="1" applyProtection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0" fontId="16" fillId="5" borderId="1" xfId="0" applyFont="1" applyFill="1" applyBorder="1" applyAlignment="1" applyProtection="1">
      <alignment horizontal="center" vertical="center"/>
    </xf>
    <xf numFmtId="0" fontId="15" fillId="4" borderId="2" xfId="0" applyFont="1" applyFill="1" applyBorder="1" applyAlignment="1" applyProtection="1">
      <alignment horizontal="center" vertical="center"/>
    </xf>
    <xf numFmtId="0" fontId="14" fillId="4" borderId="3" xfId="0" applyFont="1" applyFill="1" applyBorder="1" applyAlignment="1" applyProtection="1">
      <alignment horizontal="center" vertical="center"/>
    </xf>
    <xf numFmtId="0" fontId="17" fillId="3" borderId="4" xfId="0" applyFont="1" applyFill="1" applyBorder="1" applyAlignment="1" applyProtection="1">
      <alignment horizontal="center" vertical="center"/>
    </xf>
    <xf numFmtId="0" fontId="18" fillId="4" borderId="0" xfId="0" applyFont="1" applyFill="1" applyBorder="1" applyAlignment="1" applyProtection="1">
      <alignment horizontal="right" vertical="center"/>
    </xf>
    <xf numFmtId="0" fontId="19" fillId="4" borderId="3" xfId="0" applyFont="1" applyFill="1" applyBorder="1" applyAlignment="1" applyProtection="1">
      <alignment horizontal="center" vertical="center"/>
    </xf>
    <xf numFmtId="0" fontId="14" fillId="4" borderId="6" xfId="0" applyFont="1" applyFill="1" applyBorder="1" applyAlignment="1" applyProtection="1">
      <alignment horizontal="center" vertical="center"/>
    </xf>
    <xf numFmtId="0" fontId="19" fillId="5" borderId="4" xfId="0" applyFont="1" applyFill="1" applyBorder="1" applyAlignment="1" applyProtection="1">
      <alignment horizontal="center" vertical="center"/>
      <protection locked="0"/>
    </xf>
    <xf numFmtId="0" fontId="14" fillId="4" borderId="2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right" vertical="center"/>
    </xf>
    <xf numFmtId="0" fontId="21" fillId="4" borderId="3" xfId="0" applyFont="1" applyFill="1" applyBorder="1" applyAlignment="1" applyProtection="1">
      <alignment horizontal="center" vertical="center"/>
    </xf>
    <xf numFmtId="0" fontId="22" fillId="4" borderId="0" xfId="0" applyFont="1" applyFill="1" applyBorder="1" applyAlignment="1" applyProtection="1">
      <alignment horizontal="right" vertical="center"/>
    </xf>
    <xf numFmtId="0" fontId="20" fillId="4" borderId="3" xfId="0" applyFont="1" applyFill="1" applyBorder="1" applyAlignment="1" applyProtection="1">
      <alignment horizontal="center" vertical="center"/>
    </xf>
    <xf numFmtId="0" fontId="15" fillId="4" borderId="3" xfId="0" applyFont="1" applyFill="1" applyBorder="1" applyAlignment="1" applyProtection="1">
      <alignment horizontal="center" vertical="center"/>
    </xf>
    <xf numFmtId="0" fontId="20" fillId="3" borderId="4" xfId="0" applyFont="1" applyFill="1" applyBorder="1" applyAlignment="1" applyProtection="1">
      <alignment horizontal="center" vertical="center"/>
      <protection locked="0"/>
    </xf>
    <xf numFmtId="44" fontId="20" fillId="6" borderId="1" xfId="2" applyFont="1" applyFill="1" applyBorder="1" applyAlignment="1" applyProtection="1">
      <alignment horizontal="center" vertical="center"/>
    </xf>
    <xf numFmtId="0" fontId="19" fillId="4" borderId="6" xfId="0" applyFont="1" applyFill="1" applyBorder="1" applyAlignment="1" applyProtection="1">
      <alignment horizontal="center" vertical="center"/>
    </xf>
    <xf numFmtId="0" fontId="20" fillId="4" borderId="6" xfId="0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  <protection locked="0"/>
    </xf>
    <xf numFmtId="0" fontId="21" fillId="4" borderId="0" xfId="0" applyFont="1" applyFill="1" applyBorder="1" applyAlignment="1" applyProtection="1">
      <alignment horizontal="center" vertical="center"/>
    </xf>
    <xf numFmtId="0" fontId="15" fillId="4" borderId="6" xfId="0" applyFont="1" applyFill="1" applyBorder="1" applyAlignment="1" applyProtection="1">
      <alignment horizontal="center" vertical="center"/>
    </xf>
    <xf numFmtId="164" fontId="19" fillId="5" borderId="4" xfId="3" applyNumberFormat="1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Border="1" applyAlignment="1" applyProtection="1">
      <alignment vertical="center" wrapText="1"/>
    </xf>
    <xf numFmtId="0" fontId="23" fillId="4" borderId="0" xfId="0" applyFont="1" applyFill="1" applyBorder="1" applyAlignment="1" applyProtection="1">
      <alignment horizontal="center" vertical="center"/>
    </xf>
    <xf numFmtId="0" fontId="19" fillId="5" borderId="4" xfId="1" applyNumberFormat="1" applyFont="1" applyFill="1" applyBorder="1" applyAlignment="1" applyProtection="1">
      <alignment horizontal="center" vertical="center"/>
      <protection locked="0"/>
    </xf>
    <xf numFmtId="0" fontId="15" fillId="4" borderId="0" xfId="0" applyFont="1" applyFill="1" applyBorder="1" applyAlignment="1" applyProtection="1">
      <alignment horizontal="center" vertical="center" wrapText="1"/>
    </xf>
    <xf numFmtId="0" fontId="20" fillId="7" borderId="1" xfId="0" applyFont="1" applyFill="1" applyBorder="1" applyAlignment="1" applyProtection="1">
      <alignment horizontal="center" vertical="center"/>
      <protection locked="0"/>
    </xf>
    <xf numFmtId="0" fontId="0" fillId="4" borderId="0" xfId="0" applyFill="1" applyBorder="1" applyProtection="1"/>
    <xf numFmtId="0" fontId="0" fillId="4" borderId="0" xfId="0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44" fontId="0" fillId="0" borderId="0" xfId="2" applyFont="1"/>
    <xf numFmtId="0" fontId="12" fillId="4" borderId="0" xfId="0" applyFont="1" applyFill="1" applyBorder="1" applyAlignment="1" applyProtection="1">
      <alignment horizontal="center" vertical="center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19" fillId="5" borderId="5" xfId="0" applyFont="1" applyFill="1" applyBorder="1" applyAlignment="1" applyProtection="1">
      <alignment horizontal="center" vertical="center"/>
      <protection locked="0"/>
    </xf>
    <xf numFmtId="0" fontId="21" fillId="4" borderId="2" xfId="0" applyFont="1" applyFill="1" applyBorder="1" applyAlignment="1" applyProtection="1">
      <alignment horizontal="left" vertical="center" wrapText="1"/>
    </xf>
    <xf numFmtId="0" fontId="21" fillId="4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0" fillId="4" borderId="1" xfId="0" applyFont="1" applyFill="1" applyBorder="1" applyAlignment="1" applyProtection="1">
      <alignment horizontal="center" vertical="center"/>
    </xf>
    <xf numFmtId="44" fontId="20" fillId="4" borderId="1" xfId="0" applyNumberFormat="1" applyFont="1" applyFill="1" applyBorder="1" applyAlignment="1" applyProtection="1">
      <alignment horizontal="center" vertical="center"/>
    </xf>
    <xf numFmtId="164" fontId="19" fillId="4" borderId="4" xfId="3" applyNumberFormat="1" applyFont="1" applyFill="1" applyBorder="1" applyAlignment="1" applyProtection="1">
      <alignment horizontal="center" vertical="center"/>
      <protection locked="0"/>
    </xf>
    <xf numFmtId="0" fontId="17" fillId="4" borderId="1" xfId="0" applyFont="1" applyFill="1" applyBorder="1" applyAlignment="1" applyProtection="1">
      <alignment horizontal="center" vertical="center"/>
    </xf>
    <xf numFmtId="0" fontId="17" fillId="4" borderId="5" xfId="0" applyFont="1" applyFill="1" applyBorder="1" applyAlignment="1" applyProtection="1">
      <alignment horizontal="center" vertical="center"/>
    </xf>
    <xf numFmtId="0" fontId="20" fillId="4" borderId="8" xfId="0" applyFont="1" applyFill="1" applyBorder="1" applyAlignment="1" applyProtection="1">
      <alignment horizontal="center" vertical="center"/>
    </xf>
    <xf numFmtId="0" fontId="20" fillId="4" borderId="4" xfId="0" applyFont="1" applyFill="1" applyBorder="1" applyAlignment="1" applyProtection="1">
      <alignment horizontal="center" vertical="center"/>
    </xf>
    <xf numFmtId="44" fontId="20" fillId="4" borderId="4" xfId="2" applyFont="1" applyFill="1" applyBorder="1" applyAlignment="1" applyProtection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ILLE%20TARIFS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 EN COMPTE"/>
      <sheetName val="VP"/>
      <sheetName val="CALCULVP"/>
      <sheetName val="BASEVP100"/>
      <sheetName val="BASEVP250"/>
      <sheetName val="VU"/>
      <sheetName val="CALCULVU"/>
      <sheetName val="BASEVU100"/>
      <sheetName val="BASEVU250"/>
      <sheetName val="MOTOS"/>
      <sheetName val="VOITURES"/>
      <sheetName val="CALCULVOITURES"/>
      <sheetName val="CALCULMOTOS"/>
      <sheetName val="BASEVOITURES"/>
      <sheetName val="BASEMOTOS"/>
    </sheetNames>
    <definedNames>
      <definedName name="VOITUR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C00000"/>
  </sheetPr>
  <dimension ref="A1:J167"/>
  <sheetViews>
    <sheetView tabSelected="1" topLeftCell="A4" zoomScaleNormal="100" workbookViewId="0">
      <selection activeCell="E13" sqref="E13"/>
    </sheetView>
  </sheetViews>
  <sheetFormatPr baseColWidth="10" defaultRowHeight="16.5" x14ac:dyDescent="0.25"/>
  <cols>
    <col min="1" max="1" width="8" style="63" customWidth="1"/>
    <col min="2" max="2" width="31.5703125" style="63" customWidth="1"/>
    <col min="3" max="3" width="27.140625" style="63" bestFit="1" customWidth="1"/>
    <col min="4" max="4" width="20.7109375" style="63" customWidth="1"/>
    <col min="5" max="5" width="25.85546875" style="63" bestFit="1" customWidth="1"/>
    <col min="6" max="6" width="19.140625" style="63" bestFit="1" customWidth="1"/>
    <col min="7" max="7" width="40.7109375" style="63" customWidth="1"/>
    <col min="8" max="8" width="26.140625" style="63" bestFit="1" customWidth="1"/>
    <col min="9" max="9" width="17.42578125" style="63" bestFit="1" customWidth="1"/>
    <col min="10" max="16384" width="11.42578125" style="63"/>
  </cols>
  <sheetData>
    <row r="1" spans="1:10" s="31" customFormat="1" ht="1.5" customHeight="1" x14ac:dyDescent="0.25">
      <c r="A1" s="65" t="s">
        <v>14</v>
      </c>
      <c r="B1" s="65"/>
    </row>
    <row r="2" spans="1:10" s="33" customFormat="1" ht="5.25" customHeight="1" thickBot="1" x14ac:dyDescent="0.3">
      <c r="A2" s="65"/>
      <c r="B2" s="65"/>
      <c r="C2" s="32"/>
    </row>
    <row r="3" spans="1:10" s="33" customFormat="1" ht="21.75" thickTop="1" thickBot="1" x14ac:dyDescent="0.3">
      <c r="A3" s="65"/>
      <c r="B3" s="65"/>
      <c r="C3" s="34" t="s">
        <v>15</v>
      </c>
      <c r="D3" s="35"/>
    </row>
    <row r="4" spans="1:10" s="33" customFormat="1" ht="21.75" thickTop="1" thickBot="1" x14ac:dyDescent="0.3">
      <c r="A4" s="65"/>
      <c r="B4" s="65"/>
      <c r="C4" s="36"/>
    </row>
    <row r="5" spans="1:10" s="33" customFormat="1" ht="21.75" thickTop="1" thickBot="1" x14ac:dyDescent="0.3">
      <c r="A5" s="65"/>
      <c r="B5" s="65"/>
      <c r="C5" s="37" t="s">
        <v>16</v>
      </c>
    </row>
    <row r="6" spans="1:10" s="33" customFormat="1" ht="21.75" thickTop="1" thickBot="1" x14ac:dyDescent="0.3">
      <c r="C6" s="32"/>
    </row>
    <row r="7" spans="1:10" s="33" customFormat="1" ht="21.75" thickTop="1" thickBot="1" x14ac:dyDescent="0.3">
      <c r="B7" s="38" t="s">
        <v>17</v>
      </c>
      <c r="C7" s="66" t="s">
        <v>7</v>
      </c>
      <c r="D7" s="67"/>
      <c r="H7" s="78"/>
      <c r="I7" s="79"/>
    </row>
    <row r="8" spans="1:10" s="33" customFormat="1" ht="21.75" thickTop="1" thickBot="1" x14ac:dyDescent="0.3">
      <c r="B8" s="38"/>
      <c r="C8" s="39"/>
      <c r="D8" s="40"/>
    </row>
    <row r="9" spans="1:10" s="33" customFormat="1" ht="21.75" thickTop="1" thickBot="1" x14ac:dyDescent="0.3">
      <c r="B9" s="38" t="s">
        <v>18</v>
      </c>
      <c r="C9" s="41"/>
      <c r="D9" s="32"/>
      <c r="E9" s="38"/>
      <c r="F9" s="76"/>
      <c r="G9" s="42"/>
      <c r="H9" s="43"/>
      <c r="I9" s="80"/>
      <c r="J9" s="35"/>
    </row>
    <row r="10" spans="1:10" s="33" customFormat="1" ht="21.75" thickTop="1" thickBot="1" x14ac:dyDescent="0.3">
      <c r="B10" s="38"/>
      <c r="C10" s="44" t="str">
        <f>IF(C9="OUI","saisir 1 ou 3 jours","")</f>
        <v/>
      </c>
      <c r="D10" s="32"/>
      <c r="E10" s="45"/>
      <c r="F10" s="46"/>
      <c r="G10" s="32"/>
      <c r="I10" s="47"/>
    </row>
    <row r="11" spans="1:10" s="33" customFormat="1" ht="21.75" thickTop="1" thickBot="1" x14ac:dyDescent="0.3">
      <c r="B11" s="38" t="s">
        <v>19</v>
      </c>
      <c r="C11" s="48">
        <v>20</v>
      </c>
      <c r="D11" s="32"/>
      <c r="E11" s="38" t="s">
        <v>20</v>
      </c>
      <c r="F11" s="49" t="e">
        <f>IF(AND(C9="OUI",C11=1),CALCULVOITURES!B31,CALCULVOITURES!B11)+D15*C11+D17*C11+D19*C11</f>
        <v>#N/A</v>
      </c>
      <c r="G11" s="42"/>
      <c r="H11" s="38"/>
      <c r="I11" s="81"/>
      <c r="J11" s="35"/>
    </row>
    <row r="12" spans="1:10" s="33" customFormat="1" ht="21.75" thickTop="1" thickBot="1" x14ac:dyDescent="0.3">
      <c r="B12" s="38"/>
      <c r="C12" s="50"/>
      <c r="D12" s="32"/>
      <c r="E12" s="38"/>
      <c r="F12" s="46"/>
      <c r="G12" s="32"/>
      <c r="H12" s="38"/>
      <c r="I12" s="51"/>
    </row>
    <row r="13" spans="1:10" s="33" customFormat="1" ht="21.75" thickTop="1" thickBot="1" x14ac:dyDescent="0.3">
      <c r="B13" s="38" t="s">
        <v>21</v>
      </c>
      <c r="C13" s="52"/>
      <c r="D13" s="42"/>
      <c r="E13" s="38"/>
      <c r="F13" s="75"/>
      <c r="G13" s="35"/>
      <c r="H13" s="38"/>
      <c r="I13" s="81"/>
    </row>
    <row r="14" spans="1:10" s="33" customFormat="1" ht="21.75" thickTop="1" thickBot="1" x14ac:dyDescent="0.3">
      <c r="H14" s="38"/>
      <c r="I14" s="46"/>
    </row>
    <row r="15" spans="1:10" s="33" customFormat="1" ht="21.75" thickTop="1" thickBot="1" x14ac:dyDescent="0.3">
      <c r="B15" s="38" t="s">
        <v>22</v>
      </c>
      <c r="C15" s="41"/>
      <c r="D15" s="33">
        <f>IF(C15="PACK 1",25,IF(C15="PACK 2",50,IF(C15="PACK 3",100,0)))</f>
        <v>0</v>
      </c>
      <c r="E15" s="38"/>
      <c r="F15" s="76"/>
      <c r="G15" s="42"/>
      <c r="H15" s="38"/>
      <c r="I15" s="82"/>
      <c r="J15" s="35"/>
    </row>
    <row r="16" spans="1:10" s="33" customFormat="1" ht="21.75" thickTop="1" thickBot="1" x14ac:dyDescent="0.3">
      <c r="C16" s="53" t="str">
        <f>IF(C15="PACK 1","1 conducteur supplémentaire inclus",IF(C15="PACK 2","1 conducteur supplémentaire inclus",IF(C15="PACK 3","2 conducteurs supplémentaires inclus","")))</f>
        <v/>
      </c>
      <c r="I16" s="54"/>
    </row>
    <row r="17" spans="1:7" s="33" customFormat="1" ht="21.75" thickTop="1" thickBot="1" x14ac:dyDescent="0.3">
      <c r="B17" s="38" t="s">
        <v>23</v>
      </c>
      <c r="C17" s="55"/>
      <c r="D17" s="33">
        <f>IF(C17=1,15,IF(C17=2,30,IF(C17=3,45,0)))</f>
        <v>0</v>
      </c>
      <c r="E17" s="38"/>
      <c r="F17" s="76"/>
      <c r="G17" s="42"/>
    </row>
    <row r="18" spans="1:7" s="33" customFormat="1" ht="21.75" thickTop="1" thickBot="1" x14ac:dyDescent="0.3"/>
    <row r="19" spans="1:7" s="33" customFormat="1" ht="21.75" customHeight="1" thickTop="1" thickBot="1" x14ac:dyDescent="0.3">
      <c r="A19" s="56"/>
      <c r="B19" s="57" t="str">
        <f>IF(C7="Piaggio Calessino","N/A","JEUNE CONDUCTEUR")</f>
        <v>JEUNE CONDUCTEUR</v>
      </c>
      <c r="C19" s="58"/>
      <c r="D19" s="59">
        <f>IF(C19=1,50,IF(C19=2,100,IF(C19=3,150,0)))</f>
        <v>0</v>
      </c>
      <c r="E19" s="38"/>
      <c r="F19" s="77"/>
    </row>
    <row r="20" spans="1:7" s="33" customFormat="1" ht="21.75" customHeight="1" thickTop="1" thickBot="1" x14ac:dyDescent="0.3">
      <c r="A20" s="56"/>
      <c r="B20" s="56"/>
      <c r="C20" s="56"/>
      <c r="D20" s="56"/>
      <c r="E20" s="56"/>
      <c r="F20" s="56"/>
    </row>
    <row r="21" spans="1:7" s="31" customFormat="1" ht="21.75" customHeight="1" thickTop="1" thickBot="1" x14ac:dyDescent="0.3">
      <c r="A21" s="56"/>
      <c r="B21" s="38" t="s">
        <v>24</v>
      </c>
      <c r="C21" s="60">
        <f>IF(C7="Piaggio Calessino",21,30)</f>
        <v>30</v>
      </c>
      <c r="D21" s="68" t="str">
        <f>IF(C21=30,"minimum 25 ans",IF(C21=25,"minimum 21 ans",""))</f>
        <v>minimum 25 ans</v>
      </c>
      <c r="E21" s="69"/>
      <c r="F21" s="56"/>
    </row>
    <row r="22" spans="1:7" s="31" customFormat="1" ht="21.75" customHeight="1" thickTop="1" thickBot="1" x14ac:dyDescent="0.3">
      <c r="A22" s="56"/>
      <c r="B22" s="56"/>
      <c r="C22" s="56"/>
      <c r="D22" s="56"/>
      <c r="E22" s="56"/>
      <c r="F22" s="56"/>
    </row>
    <row r="23" spans="1:7" s="31" customFormat="1" ht="21.75" customHeight="1" thickTop="1" thickBot="1" x14ac:dyDescent="0.3">
      <c r="A23" s="56"/>
      <c r="B23" s="38" t="s">
        <v>25</v>
      </c>
      <c r="C23" s="60">
        <f>IF(C7="Piaggio Calessino",1,10)</f>
        <v>10</v>
      </c>
      <c r="D23" s="68" t="str">
        <f>IF(C23=10,"minimum 5 ans",IF(C23=5,"minimum 1 an",""))</f>
        <v>minimum 5 ans</v>
      </c>
      <c r="E23" s="69"/>
      <c r="F23" s="56"/>
    </row>
    <row r="24" spans="1:7" s="31" customFormat="1" ht="16.5" customHeight="1" thickTop="1" x14ac:dyDescent="0.25">
      <c r="A24" s="56"/>
      <c r="B24" s="56"/>
      <c r="C24" s="56"/>
      <c r="D24" s="56"/>
      <c r="E24" s="56"/>
      <c r="F24" s="56"/>
    </row>
    <row r="25" spans="1:7" s="31" customFormat="1" ht="16.5" customHeight="1" x14ac:dyDescent="0.25">
      <c r="A25" s="56"/>
      <c r="B25" s="56"/>
      <c r="C25" s="56"/>
      <c r="D25" s="56"/>
      <c r="E25" s="56"/>
      <c r="F25" s="56"/>
    </row>
    <row r="26" spans="1:7" s="31" customFormat="1" ht="20.25" x14ac:dyDescent="0.25">
      <c r="C26" s="33"/>
      <c r="D26" s="33"/>
    </row>
    <row r="27" spans="1:7" s="31" customFormat="1" x14ac:dyDescent="0.25"/>
    <row r="28" spans="1:7" s="31" customFormat="1" x14ac:dyDescent="0.25"/>
    <row r="29" spans="1:7" s="31" customFormat="1" x14ac:dyDescent="0.25"/>
    <row r="30" spans="1:7" s="31" customFormat="1" x14ac:dyDescent="0.25"/>
    <row r="31" spans="1:7" s="31" customFormat="1" x14ac:dyDescent="0.25"/>
    <row r="32" spans="1:7" s="31" customFormat="1" x14ac:dyDescent="0.25"/>
    <row r="33" s="31" customFormat="1" x14ac:dyDescent="0.25"/>
    <row r="34" s="31" customFormat="1" x14ac:dyDescent="0.25"/>
    <row r="35" s="31" customFormat="1" x14ac:dyDescent="0.25"/>
    <row r="36" s="31" customFormat="1" x14ac:dyDescent="0.25"/>
    <row r="37" s="31" customFormat="1" x14ac:dyDescent="0.25"/>
    <row r="38" s="31" customFormat="1" x14ac:dyDescent="0.25"/>
    <row r="39" s="31" customFormat="1" x14ac:dyDescent="0.25"/>
    <row r="40" s="31" customFormat="1" x14ac:dyDescent="0.25"/>
    <row r="41" s="31" customFormat="1" x14ac:dyDescent="0.25"/>
    <row r="42" s="31" customFormat="1" x14ac:dyDescent="0.25"/>
    <row r="43" s="31" customFormat="1" x14ac:dyDescent="0.25"/>
    <row r="44" s="31" customFormat="1" x14ac:dyDescent="0.25"/>
    <row r="45" s="31" customFormat="1" x14ac:dyDescent="0.25"/>
    <row r="46" s="31" customFormat="1" x14ac:dyDescent="0.25"/>
    <row r="47" s="31" customFormat="1" x14ac:dyDescent="0.25"/>
    <row r="48" s="31" customFormat="1" x14ac:dyDescent="0.25"/>
    <row r="49" s="31" customFormat="1" x14ac:dyDescent="0.25"/>
    <row r="50" s="31" customFormat="1" x14ac:dyDescent="0.25"/>
    <row r="51" s="31" customFormat="1" x14ac:dyDescent="0.25"/>
    <row r="52" s="31" customFormat="1" x14ac:dyDescent="0.25"/>
    <row r="53" s="31" customFormat="1" x14ac:dyDescent="0.25"/>
    <row r="54" s="31" customFormat="1" x14ac:dyDescent="0.25"/>
    <row r="55" s="31" customFormat="1" x14ac:dyDescent="0.25"/>
    <row r="56" s="31" customFormat="1" x14ac:dyDescent="0.25"/>
    <row r="57" s="31" customFormat="1" x14ac:dyDescent="0.25"/>
    <row r="58" s="31" customFormat="1" x14ac:dyDescent="0.25"/>
    <row r="59" s="31" customFormat="1" x14ac:dyDescent="0.25"/>
    <row r="60" s="31" customFormat="1" x14ac:dyDescent="0.25"/>
    <row r="61" s="31" customFormat="1" x14ac:dyDescent="0.25"/>
    <row r="62" s="31" customFormat="1" x14ac:dyDescent="0.25"/>
    <row r="63" s="31" customFormat="1" x14ac:dyDescent="0.25"/>
    <row r="64" s="31" customFormat="1" x14ac:dyDescent="0.25"/>
    <row r="65" s="31" customFormat="1" x14ac:dyDescent="0.25"/>
    <row r="66" s="31" customFormat="1" x14ac:dyDescent="0.25"/>
    <row r="67" s="31" customFormat="1" x14ac:dyDescent="0.25"/>
    <row r="68" s="31" customFormat="1" x14ac:dyDescent="0.25"/>
    <row r="69" s="31" customFormat="1" x14ac:dyDescent="0.25"/>
    <row r="70" s="31" customFormat="1" x14ac:dyDescent="0.25"/>
    <row r="71" s="31" customFormat="1" x14ac:dyDescent="0.25"/>
    <row r="72" s="31" customFormat="1" x14ac:dyDescent="0.25"/>
    <row r="73" s="31" customFormat="1" x14ac:dyDescent="0.25"/>
    <row r="74" s="31" customFormat="1" x14ac:dyDescent="0.25"/>
    <row r="75" s="31" customFormat="1" x14ac:dyDescent="0.25"/>
    <row r="76" s="31" customFormat="1" x14ac:dyDescent="0.25"/>
    <row r="77" s="31" customFormat="1" x14ac:dyDescent="0.25"/>
    <row r="78" s="31" customFormat="1" x14ac:dyDescent="0.25"/>
    <row r="79" s="31" customFormat="1" x14ac:dyDescent="0.25"/>
    <row r="80" s="31" customFormat="1" x14ac:dyDescent="0.25"/>
    <row r="81" spans="3:3" s="31" customFormat="1" x14ac:dyDescent="0.25"/>
    <row r="82" spans="3:3" s="31" customFormat="1" x14ac:dyDescent="0.25"/>
    <row r="83" spans="3:3" s="31" customFormat="1" x14ac:dyDescent="0.25"/>
    <row r="84" spans="3:3" s="31" customFormat="1" x14ac:dyDescent="0.25"/>
    <row r="85" spans="3:3" s="31" customFormat="1" x14ac:dyDescent="0.25"/>
    <row r="86" spans="3:3" s="31" customFormat="1" x14ac:dyDescent="0.25"/>
    <row r="87" spans="3:3" s="31" customFormat="1" x14ac:dyDescent="0.25"/>
    <row r="88" spans="3:3" s="31" customFormat="1" x14ac:dyDescent="0.25"/>
    <row r="89" spans="3:3" s="31" customFormat="1" x14ac:dyDescent="0.25"/>
    <row r="90" spans="3:3" s="31" customFormat="1" x14ac:dyDescent="0.25"/>
    <row r="91" spans="3:3" s="31" customFormat="1" x14ac:dyDescent="0.25"/>
    <row r="92" spans="3:3" s="31" customFormat="1" x14ac:dyDescent="0.25"/>
    <row r="93" spans="3:3" s="31" customFormat="1" x14ac:dyDescent="0.25"/>
    <row r="94" spans="3:3" s="61" customFormat="1" ht="15" x14ac:dyDescent="0.25"/>
    <row r="95" spans="3:3" s="61" customFormat="1" ht="15" x14ac:dyDescent="0.25"/>
    <row r="96" spans="3:3" s="61" customFormat="1" ht="15" x14ac:dyDescent="0.25">
      <c r="C96" s="62"/>
    </row>
    <row r="97" spans="3:3" s="61" customFormat="1" ht="15" x14ac:dyDescent="0.25">
      <c r="C97" s="62"/>
    </row>
    <row r="98" spans="3:3" s="31" customFormat="1" x14ac:dyDescent="0.25"/>
    <row r="99" spans="3:3" s="31" customFormat="1" x14ac:dyDescent="0.25"/>
    <row r="100" spans="3:3" s="31" customFormat="1" x14ac:dyDescent="0.25"/>
    <row r="101" spans="3:3" s="31" customFormat="1" x14ac:dyDescent="0.25"/>
    <row r="102" spans="3:3" s="31" customFormat="1" x14ac:dyDescent="0.25"/>
    <row r="103" spans="3:3" s="31" customFormat="1" x14ac:dyDescent="0.25"/>
    <row r="104" spans="3:3" s="31" customFormat="1" x14ac:dyDescent="0.25"/>
    <row r="105" spans="3:3" s="31" customFormat="1" x14ac:dyDescent="0.25"/>
    <row r="106" spans="3:3" s="31" customFormat="1" x14ac:dyDescent="0.25"/>
    <row r="107" spans="3:3" s="31" customFormat="1" x14ac:dyDescent="0.25"/>
    <row r="108" spans="3:3" s="31" customFormat="1" x14ac:dyDescent="0.25"/>
    <row r="109" spans="3:3" s="31" customFormat="1" x14ac:dyDescent="0.25"/>
    <row r="110" spans="3:3" s="31" customFormat="1" x14ac:dyDescent="0.25"/>
    <row r="111" spans="3:3" s="31" customFormat="1" x14ac:dyDescent="0.25"/>
    <row r="112" spans="3:3" s="31" customFormat="1" x14ac:dyDescent="0.25"/>
    <row r="113" s="31" customFormat="1" x14ac:dyDescent="0.25"/>
    <row r="114" s="31" customFormat="1" x14ac:dyDescent="0.25"/>
    <row r="115" s="31" customFormat="1" x14ac:dyDescent="0.25"/>
    <row r="116" s="31" customFormat="1" x14ac:dyDescent="0.25"/>
    <row r="117" s="31" customFormat="1" x14ac:dyDescent="0.25"/>
    <row r="118" s="31" customFormat="1" x14ac:dyDescent="0.25"/>
    <row r="119" s="31" customFormat="1" x14ac:dyDescent="0.25"/>
    <row r="120" s="31" customFormat="1" x14ac:dyDescent="0.25"/>
    <row r="121" s="31" customFormat="1" x14ac:dyDescent="0.25"/>
    <row r="122" s="31" customFormat="1" x14ac:dyDescent="0.25"/>
    <row r="123" s="31" customFormat="1" x14ac:dyDescent="0.25"/>
    <row r="124" s="31" customFormat="1" x14ac:dyDescent="0.25"/>
    <row r="125" s="31" customFormat="1" x14ac:dyDescent="0.25"/>
    <row r="126" s="31" customFormat="1" x14ac:dyDescent="0.25"/>
    <row r="127" s="31" customFormat="1" x14ac:dyDescent="0.25"/>
    <row r="128" s="31" customFormat="1" x14ac:dyDescent="0.25"/>
    <row r="129" s="31" customFormat="1" x14ac:dyDescent="0.25"/>
    <row r="130" s="31" customFormat="1" x14ac:dyDescent="0.25"/>
    <row r="131" s="31" customFormat="1" x14ac:dyDescent="0.25"/>
    <row r="132" s="31" customFormat="1" x14ac:dyDescent="0.25"/>
    <row r="133" s="31" customFormat="1" x14ac:dyDescent="0.25"/>
    <row r="134" s="31" customFormat="1" x14ac:dyDescent="0.25"/>
    <row r="135" s="31" customFormat="1" x14ac:dyDescent="0.25"/>
    <row r="136" s="31" customFormat="1" x14ac:dyDescent="0.25"/>
    <row r="137" s="31" customFormat="1" x14ac:dyDescent="0.25"/>
    <row r="138" s="31" customFormat="1" x14ac:dyDescent="0.25"/>
    <row r="139" s="31" customFormat="1" x14ac:dyDescent="0.25"/>
    <row r="140" s="31" customFormat="1" x14ac:dyDescent="0.25"/>
    <row r="141" s="31" customFormat="1" x14ac:dyDescent="0.25"/>
    <row r="142" s="31" customFormat="1" x14ac:dyDescent="0.25"/>
    <row r="143" s="31" customFormat="1" x14ac:dyDescent="0.25"/>
    <row r="144" s="31" customFormat="1" x14ac:dyDescent="0.25"/>
    <row r="145" s="31" customFormat="1" x14ac:dyDescent="0.25"/>
    <row r="146" s="31" customFormat="1" x14ac:dyDescent="0.25"/>
    <row r="147" s="31" customFormat="1" x14ac:dyDescent="0.25"/>
    <row r="148" s="31" customFormat="1" x14ac:dyDescent="0.25"/>
    <row r="149" s="31" customFormat="1" x14ac:dyDescent="0.25"/>
    <row r="150" s="31" customFormat="1" x14ac:dyDescent="0.25"/>
    <row r="151" s="31" customFormat="1" x14ac:dyDescent="0.25"/>
    <row r="152" s="31" customFormat="1" x14ac:dyDescent="0.25"/>
    <row r="153" s="31" customFormat="1" x14ac:dyDescent="0.25"/>
    <row r="154" s="31" customFormat="1" x14ac:dyDescent="0.25"/>
    <row r="155" s="31" customFormat="1" x14ac:dyDescent="0.25"/>
    <row r="156" s="31" customFormat="1" x14ac:dyDescent="0.25"/>
    <row r="157" s="31" customFormat="1" x14ac:dyDescent="0.25"/>
    <row r="158" s="31" customFormat="1" x14ac:dyDescent="0.25"/>
    <row r="159" s="31" customFormat="1" x14ac:dyDescent="0.25"/>
    <row r="160" s="31" customFormat="1" x14ac:dyDescent="0.25"/>
    <row r="161" s="31" customFormat="1" x14ac:dyDescent="0.25"/>
    <row r="162" s="31" customFormat="1" x14ac:dyDescent="0.25"/>
    <row r="163" s="31" customFormat="1" x14ac:dyDescent="0.25"/>
    <row r="164" s="31" customFormat="1" x14ac:dyDescent="0.25"/>
    <row r="165" s="31" customFormat="1" x14ac:dyDescent="0.25"/>
    <row r="166" s="31" customFormat="1" x14ac:dyDescent="0.25"/>
    <row r="167" s="31" customFormat="1" x14ac:dyDescent="0.25"/>
  </sheetData>
  <sheetProtection selectLockedCells="1"/>
  <dataConsolidate/>
  <mergeCells count="5">
    <mergeCell ref="A1:B5"/>
    <mergeCell ref="C7:D7"/>
    <mergeCell ref="H7:I7"/>
    <mergeCell ref="D21:E21"/>
    <mergeCell ref="D23:E23"/>
  </mergeCells>
  <conditionalFormatting sqref="C11">
    <cfRule type="expression" dxfId="0" priority="1">
      <formula>$C$9="OUI"</formula>
    </cfRule>
  </conditionalFormatting>
  <dataValidations count="5">
    <dataValidation type="list" allowBlank="1" showInputMessage="1" showErrorMessage="1" sqref="C7:D7">
      <formula1>"Piaggio Calessino,Ford Mustang GT,Tesla Model S P85D,Chevrolet Camaro Cabriolet,Jaguar F-Type S Cabriolet,Aston Martin Vantage"</formula1>
    </dataValidation>
    <dataValidation type="list" allowBlank="1" showInputMessage="1" showErrorMessage="1" sqref="C15">
      <formula1>"BASE,PACK 1,PACK 2,PACK 3"</formula1>
    </dataValidation>
    <dataValidation type="list" allowBlank="1" showInputMessage="1" showErrorMessage="1" sqref="C9">
      <formula1>"OUI,NON"</formula1>
    </dataValidation>
    <dataValidation type="list" allowBlank="1" showInputMessage="1" showErrorMessage="1" sqref="F19">
      <formula1>"5%,10%,15%"</formula1>
    </dataValidation>
    <dataValidation type="list" allowBlank="1" showInputMessage="1" showErrorMessage="1" sqref="C17 C19">
      <formula1>"0,1,2,3"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S39"/>
  <sheetViews>
    <sheetView topLeftCell="A12" workbookViewId="0">
      <selection activeCell="A21" sqref="A21:XFD41"/>
    </sheetView>
  </sheetViews>
  <sheetFormatPr baseColWidth="10" defaultRowHeight="15" x14ac:dyDescent="0.25"/>
  <cols>
    <col min="2" max="2" width="31.140625" bestFit="1" customWidth="1"/>
    <col min="11" max="11" width="31.140625" bestFit="1" customWidth="1"/>
    <col min="12" max="12" width="11.85546875" bestFit="1" customWidth="1"/>
  </cols>
  <sheetData>
    <row r="1" spans="2:19" s="1" customFormat="1" x14ac:dyDescent="0.25">
      <c r="B1" s="71" t="s">
        <v>0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</row>
    <row r="2" spans="2:19" s="1" customFormat="1" x14ac:dyDescent="0.25">
      <c r="B2" s="70" t="s">
        <v>1</v>
      </c>
      <c r="C2" s="70"/>
      <c r="D2" s="70"/>
      <c r="E2" s="70"/>
      <c r="F2" s="70"/>
      <c r="G2" s="70"/>
      <c r="H2" s="70"/>
      <c r="I2" s="70"/>
      <c r="J2" s="2" t="e">
        <f>MIN(B19,K19)</f>
        <v>#N/A</v>
      </c>
      <c r="K2" s="3"/>
      <c r="L2" s="3"/>
      <c r="M2" s="3"/>
      <c r="N2" s="3"/>
      <c r="O2" s="3"/>
      <c r="P2" s="3"/>
      <c r="Q2" s="3"/>
      <c r="R2" s="3"/>
    </row>
    <row r="3" spans="2:19" s="1" customFormat="1" x14ac:dyDescent="0.25">
      <c r="B3" s="4" t="s">
        <v>2</v>
      </c>
      <c r="C3" s="5">
        <f>LOOKUP(VOITURES!C11,BASEVOITURES!A7:C36)</f>
        <v>1150</v>
      </c>
      <c r="D3" s="6" t="s">
        <v>3</v>
      </c>
      <c r="E3" s="7">
        <f>BASEVOITURES!C3</f>
        <v>0</v>
      </c>
      <c r="F3" s="5"/>
      <c r="G3" s="5"/>
      <c r="H3" s="5"/>
      <c r="I3" s="5"/>
      <c r="K3" s="8"/>
      <c r="L3" s="8"/>
      <c r="M3" s="8"/>
      <c r="N3" s="8"/>
      <c r="P3" s="8"/>
      <c r="Q3" s="8"/>
      <c r="R3" s="8"/>
      <c r="S3" s="8"/>
    </row>
    <row r="4" spans="2:19" s="1" customFormat="1" x14ac:dyDescent="0.25">
      <c r="B4" s="4" t="s">
        <v>4</v>
      </c>
      <c r="C4" s="5">
        <f>LOOKUP(VOITURES!C11,BASEVOITURES!A7:D36)</f>
        <v>1920</v>
      </c>
      <c r="D4" s="6" t="s">
        <v>3</v>
      </c>
      <c r="E4" s="7">
        <f>BASEVOITURES!D3</f>
        <v>1</v>
      </c>
      <c r="F4" s="5"/>
      <c r="G4" s="5"/>
      <c r="H4" s="5"/>
      <c r="I4" s="5"/>
      <c r="K4" s="9"/>
      <c r="L4" s="10"/>
      <c r="M4" s="11"/>
      <c r="N4" s="12"/>
      <c r="O4" s="10"/>
      <c r="P4" s="10"/>
      <c r="Q4" s="10"/>
      <c r="R4" s="10"/>
    </row>
    <row r="5" spans="2:19" s="1" customFormat="1" x14ac:dyDescent="0.25">
      <c r="B5" s="4" t="s">
        <v>5</v>
      </c>
      <c r="C5" s="5">
        <f>LOOKUP(VOITURES!C11,BASEVOITURES!A7:E36)</f>
        <v>2300</v>
      </c>
      <c r="D5" s="6" t="s">
        <v>3</v>
      </c>
      <c r="E5" s="7">
        <f>BASEVOITURES!E3</f>
        <v>1</v>
      </c>
      <c r="F5" s="5"/>
      <c r="G5" s="5"/>
      <c r="H5" s="5"/>
      <c r="I5" s="5"/>
      <c r="K5" s="9"/>
      <c r="L5" s="10"/>
      <c r="M5" s="11"/>
      <c r="N5" s="12"/>
      <c r="O5" s="10"/>
      <c r="P5" s="10"/>
      <c r="Q5" s="10"/>
      <c r="R5" s="10"/>
    </row>
    <row r="6" spans="2:19" s="1" customFormat="1" x14ac:dyDescent="0.25">
      <c r="B6" s="4" t="s">
        <v>6</v>
      </c>
      <c r="C6" s="5">
        <f>LOOKUP(VOITURES!C11,BASEVOITURES!A7:F36)</f>
        <v>3450</v>
      </c>
      <c r="D6" s="6" t="s">
        <v>3</v>
      </c>
      <c r="E6" s="7">
        <f>BASEVOITURES!F3</f>
        <v>2</v>
      </c>
      <c r="F6" s="5"/>
      <c r="G6" s="5"/>
      <c r="H6" s="5"/>
      <c r="I6" s="5"/>
      <c r="K6" s="9"/>
      <c r="L6" s="10"/>
      <c r="M6" s="11"/>
      <c r="N6" s="12"/>
      <c r="O6" s="10"/>
      <c r="P6" s="10"/>
      <c r="Q6" s="10"/>
      <c r="R6" s="10"/>
    </row>
    <row r="7" spans="2:19" s="1" customFormat="1" x14ac:dyDescent="0.25">
      <c r="B7" s="4" t="s">
        <v>7</v>
      </c>
      <c r="C7" s="5">
        <f>LOOKUP(VOITURES!C11,BASEVOITURES!A7:G36)</f>
        <v>3830</v>
      </c>
      <c r="D7" s="6" t="s">
        <v>3</v>
      </c>
      <c r="E7" s="7">
        <f>BASEVOITURES!G3</f>
        <v>2</v>
      </c>
      <c r="F7" s="5"/>
      <c r="G7" s="5"/>
      <c r="H7" s="5"/>
      <c r="I7" s="5"/>
      <c r="K7" s="9"/>
      <c r="L7" s="10"/>
      <c r="M7" s="11"/>
      <c r="N7" s="12"/>
      <c r="O7" s="10"/>
      <c r="P7" s="10"/>
      <c r="Q7" s="10"/>
      <c r="R7" s="10"/>
    </row>
    <row r="8" spans="2:19" s="1" customFormat="1" x14ac:dyDescent="0.25">
      <c r="B8" s="4" t="s">
        <v>8</v>
      </c>
      <c r="C8" s="5">
        <f>LOOKUP(VOITURES!C11,BASEVOITURES!A7:H36)</f>
        <v>4600</v>
      </c>
      <c r="D8" s="6" t="s">
        <v>3</v>
      </c>
      <c r="E8" s="7">
        <f>BASEVOITURES!H3</f>
        <v>3</v>
      </c>
      <c r="F8" s="5"/>
      <c r="G8" s="5"/>
      <c r="H8" s="5"/>
      <c r="I8" s="5"/>
      <c r="K8" s="9"/>
      <c r="L8" s="10"/>
      <c r="M8" s="11"/>
      <c r="N8" s="12"/>
      <c r="O8" s="10"/>
      <c r="P8" s="10"/>
      <c r="Q8" s="10"/>
      <c r="R8" s="10"/>
    </row>
    <row r="9" spans="2:19" s="1" customFormat="1" x14ac:dyDescent="0.25">
      <c r="B9" s="4"/>
      <c r="C9" s="5"/>
      <c r="D9" s="6"/>
      <c r="E9" s="7"/>
      <c r="F9" s="5"/>
      <c r="G9" s="5"/>
      <c r="H9" s="5"/>
      <c r="I9" s="5"/>
      <c r="K9" s="9"/>
      <c r="L9" s="10"/>
      <c r="M9" s="11"/>
      <c r="N9" s="12"/>
      <c r="O9" s="10"/>
      <c r="P9" s="10"/>
      <c r="Q9" s="10"/>
      <c r="R9" s="10"/>
    </row>
    <row r="10" spans="2:19" s="1" customFormat="1" x14ac:dyDescent="0.25">
      <c r="B10" s="70" t="s">
        <v>9</v>
      </c>
      <c r="C10" s="70"/>
      <c r="D10" s="70"/>
      <c r="E10" s="70"/>
      <c r="F10" s="70"/>
      <c r="G10" s="70"/>
      <c r="H10" s="70"/>
      <c r="I10" s="70"/>
      <c r="K10" s="3"/>
      <c r="L10" s="3"/>
      <c r="M10" s="3"/>
      <c r="N10" s="3"/>
      <c r="O10" s="3"/>
      <c r="P10" s="3"/>
      <c r="Q10" s="3"/>
      <c r="R10" s="3"/>
    </row>
    <row r="11" spans="2:19" s="1" customFormat="1" x14ac:dyDescent="0.25">
      <c r="B11" s="13" t="e">
        <f>LOOKUP(VOITURES!C7,CALCULVOITURES!B3:C8)</f>
        <v>#N/A</v>
      </c>
      <c r="C11" s="14"/>
      <c r="D11" s="5"/>
      <c r="E11" s="5"/>
      <c r="F11" s="5"/>
      <c r="G11" s="5"/>
      <c r="H11" s="5"/>
      <c r="I11" s="5"/>
      <c r="K11" s="15"/>
      <c r="L11" s="16"/>
      <c r="M11" s="10"/>
      <c r="N11" s="10"/>
      <c r="O11" s="10"/>
      <c r="P11" s="10"/>
      <c r="Q11" s="10"/>
      <c r="R11" s="10"/>
    </row>
    <row r="12" spans="2:19" s="1" customFormat="1" x14ac:dyDescent="0.25">
      <c r="B12" s="70" t="s">
        <v>10</v>
      </c>
      <c r="C12" s="70"/>
      <c r="D12" s="70"/>
      <c r="E12" s="70"/>
      <c r="F12" s="70"/>
      <c r="G12" s="70"/>
      <c r="H12" s="70"/>
      <c r="I12" s="70"/>
      <c r="K12" s="3"/>
      <c r="L12" s="3"/>
      <c r="M12" s="3"/>
      <c r="N12" s="3"/>
      <c r="O12" s="3"/>
      <c r="P12" s="3"/>
      <c r="Q12" s="3"/>
      <c r="R12" s="3"/>
    </row>
    <row r="13" spans="2:19" s="1" customFormat="1" x14ac:dyDescent="0.25">
      <c r="B13" s="5">
        <f>LOOKUP(VOITURES!C11,BASEVOITURES!A7:B36)</f>
        <v>1500</v>
      </c>
      <c r="C13" s="14"/>
      <c r="D13" s="5"/>
      <c r="E13" s="5"/>
      <c r="F13" s="5"/>
      <c r="G13" s="5"/>
      <c r="H13" s="5"/>
      <c r="I13" s="5"/>
      <c r="K13" s="10"/>
      <c r="L13" s="16"/>
      <c r="M13" s="10"/>
      <c r="N13" s="10"/>
      <c r="O13" s="10"/>
      <c r="P13" s="10"/>
      <c r="Q13" s="10"/>
      <c r="R13" s="10"/>
    </row>
    <row r="14" spans="2:19" s="1" customFormat="1" x14ac:dyDescent="0.25">
      <c r="B14" s="70" t="s">
        <v>11</v>
      </c>
      <c r="C14" s="70"/>
      <c r="D14" s="70"/>
      <c r="E14" s="70"/>
      <c r="F14" s="70"/>
      <c r="G14" s="70"/>
      <c r="H14" s="70"/>
      <c r="I14" s="70"/>
      <c r="K14" s="3"/>
      <c r="L14" s="3"/>
      <c r="M14" s="3"/>
      <c r="N14" s="3"/>
      <c r="O14" s="3"/>
      <c r="P14" s="3"/>
      <c r="Q14" s="3"/>
      <c r="R14" s="3"/>
    </row>
    <row r="15" spans="2:19" s="1" customFormat="1" x14ac:dyDescent="0.25">
      <c r="B15" s="17" t="e">
        <f>LOOKUP(VOITURES!C7,B3:E8)</f>
        <v>#N/A</v>
      </c>
      <c r="C15" s="14"/>
      <c r="D15" s="5"/>
      <c r="E15" s="5"/>
      <c r="F15" s="5"/>
      <c r="G15" s="5"/>
      <c r="H15" s="5"/>
      <c r="I15" s="5"/>
      <c r="K15" s="18"/>
      <c r="L15" s="16"/>
      <c r="M15" s="10"/>
      <c r="N15" s="10"/>
      <c r="O15" s="10"/>
      <c r="P15" s="10"/>
      <c r="Q15" s="10"/>
      <c r="R15" s="10"/>
    </row>
    <row r="16" spans="2:19" s="1" customFormat="1" x14ac:dyDescent="0.25">
      <c r="B16" s="70" t="s">
        <v>12</v>
      </c>
      <c r="C16" s="70"/>
      <c r="D16" s="70"/>
      <c r="E16" s="70"/>
      <c r="F16" s="70"/>
      <c r="G16" s="70"/>
      <c r="H16" s="70"/>
      <c r="I16" s="70"/>
      <c r="K16" s="3"/>
      <c r="L16" s="3"/>
      <c r="M16" s="3"/>
      <c r="N16" s="3"/>
      <c r="O16" s="3"/>
      <c r="P16" s="3"/>
      <c r="Q16" s="3"/>
      <c r="R16" s="3"/>
    </row>
    <row r="17" spans="2:18" s="1" customFormat="1" x14ac:dyDescent="0.25">
      <c r="B17" s="19">
        <f>IF(VOITURES!C13&gt;B13,VOITURES!C13-B13,0)</f>
        <v>0</v>
      </c>
      <c r="C17" s="14"/>
      <c r="D17" s="5"/>
      <c r="E17" s="5"/>
      <c r="F17" s="5"/>
      <c r="G17" s="5"/>
      <c r="H17" s="5"/>
      <c r="I17" s="5"/>
      <c r="K17" s="20"/>
      <c r="L17" s="16"/>
      <c r="M17" s="10"/>
      <c r="N17" s="10"/>
      <c r="O17" s="10"/>
      <c r="P17" s="10"/>
      <c r="Q17" s="10"/>
      <c r="R17" s="10"/>
    </row>
    <row r="18" spans="2:18" s="1" customFormat="1" x14ac:dyDescent="0.25">
      <c r="B18" s="70" t="s">
        <v>13</v>
      </c>
      <c r="C18" s="70"/>
      <c r="D18" s="70"/>
      <c r="E18" s="70"/>
      <c r="F18" s="70"/>
      <c r="G18" s="70"/>
      <c r="H18" s="70"/>
      <c r="I18" s="70"/>
      <c r="K18" s="3"/>
      <c r="L18" s="3"/>
      <c r="M18" s="3"/>
      <c r="N18" s="3"/>
      <c r="O18" s="3"/>
      <c r="P18" s="3"/>
      <c r="Q18" s="3"/>
      <c r="R18" s="3"/>
    </row>
    <row r="19" spans="2:18" s="1" customFormat="1" x14ac:dyDescent="0.25">
      <c r="B19" s="13" t="e">
        <f>B11+B17*B15</f>
        <v>#N/A</v>
      </c>
      <c r="C19" s="14"/>
      <c r="D19" s="5"/>
      <c r="E19" s="5"/>
      <c r="F19" s="5"/>
      <c r="G19" s="5"/>
      <c r="H19" s="5"/>
      <c r="I19" s="5"/>
      <c r="K19" s="15"/>
      <c r="L19" s="16"/>
      <c r="M19" s="10"/>
      <c r="N19" s="10"/>
      <c r="O19" s="10"/>
      <c r="P19" s="10"/>
      <c r="Q19" s="10"/>
      <c r="R19" s="10"/>
    </row>
    <row r="20" spans="2:18" s="1" customFormat="1" x14ac:dyDescent="0.25">
      <c r="B20" s="21"/>
      <c r="C20" s="21"/>
    </row>
    <row r="21" spans="2:18" s="1" customFormat="1" x14ac:dyDescent="0.25">
      <c r="B21" s="71"/>
      <c r="C21" s="71"/>
      <c r="D21" s="71"/>
      <c r="E21" s="71"/>
      <c r="F21" s="71"/>
      <c r="G21" s="71"/>
      <c r="H21" s="71"/>
      <c r="I21" s="71"/>
      <c r="J21" s="22"/>
      <c r="K21" s="72"/>
      <c r="L21" s="72"/>
      <c r="M21" s="72"/>
      <c r="N21" s="72"/>
      <c r="O21" s="72"/>
      <c r="P21" s="72"/>
      <c r="Q21" s="72"/>
      <c r="R21" s="72"/>
    </row>
    <row r="22" spans="2:18" s="1" customFormat="1" x14ac:dyDescent="0.25">
      <c r="B22" s="70"/>
      <c r="C22" s="70"/>
      <c r="D22" s="70"/>
      <c r="E22" s="70"/>
      <c r="F22" s="70"/>
      <c r="G22" s="70"/>
      <c r="H22" s="70"/>
      <c r="I22" s="70"/>
      <c r="J22" s="2"/>
      <c r="K22" s="4"/>
      <c r="L22" s="23"/>
      <c r="M22" s="5"/>
      <c r="N22" s="5"/>
      <c r="O22" s="5"/>
      <c r="P22" s="5"/>
      <c r="Q22" s="5"/>
      <c r="R22" s="5"/>
    </row>
    <row r="23" spans="2:18" s="1" customFormat="1" x14ac:dyDescent="0.25">
      <c r="B23" s="4"/>
      <c r="C23" s="7"/>
      <c r="D23" s="6"/>
      <c r="E23" s="7"/>
      <c r="F23" s="5"/>
      <c r="G23" s="5"/>
      <c r="H23" s="5"/>
      <c r="I23" s="5"/>
      <c r="K23" s="4"/>
      <c r="L23" s="23"/>
      <c r="M23" s="5"/>
      <c r="N23" s="5"/>
      <c r="O23" s="5"/>
      <c r="P23" s="5"/>
      <c r="Q23" s="5"/>
      <c r="R23" s="5"/>
    </row>
    <row r="24" spans="2:18" s="1" customFormat="1" x14ac:dyDescent="0.25">
      <c r="B24" s="4"/>
      <c r="C24" s="7"/>
      <c r="D24" s="6"/>
      <c r="E24" s="7"/>
      <c r="F24" s="5"/>
      <c r="G24" s="5"/>
      <c r="H24" s="5"/>
      <c r="I24" s="5"/>
      <c r="K24" s="4"/>
      <c r="L24" s="23"/>
      <c r="M24" s="5"/>
      <c r="N24" s="5"/>
      <c r="O24" s="5"/>
      <c r="P24" s="5"/>
      <c r="Q24" s="5"/>
      <c r="R24" s="5"/>
    </row>
    <row r="25" spans="2:18" s="1" customFormat="1" x14ac:dyDescent="0.25">
      <c r="B25" s="4"/>
      <c r="C25" s="7"/>
      <c r="D25" s="6"/>
      <c r="E25" s="7"/>
      <c r="F25" s="5"/>
      <c r="G25" s="5"/>
      <c r="H25" s="5"/>
      <c r="I25" s="5"/>
      <c r="K25" s="4"/>
      <c r="L25" s="23"/>
      <c r="M25" s="5"/>
      <c r="N25" s="5"/>
      <c r="O25" s="5"/>
      <c r="P25" s="5"/>
      <c r="Q25" s="5"/>
      <c r="R25" s="5"/>
    </row>
    <row r="26" spans="2:18" s="1" customFormat="1" x14ac:dyDescent="0.25">
      <c r="B26" s="4"/>
      <c r="C26" s="7"/>
      <c r="D26" s="6"/>
      <c r="E26" s="7"/>
      <c r="F26" s="5"/>
      <c r="G26" s="5"/>
      <c r="H26" s="5"/>
      <c r="I26" s="5"/>
      <c r="K26" s="4"/>
      <c r="L26" s="23"/>
      <c r="M26" s="5"/>
      <c r="N26" s="5"/>
      <c r="O26" s="5"/>
      <c r="P26" s="5"/>
      <c r="Q26" s="5"/>
      <c r="R26" s="5"/>
    </row>
    <row r="27" spans="2:18" s="1" customFormat="1" x14ac:dyDescent="0.25">
      <c r="B27" s="4"/>
      <c r="C27" s="7"/>
      <c r="D27" s="6"/>
      <c r="E27" s="7"/>
      <c r="F27" s="5"/>
      <c r="G27" s="5"/>
      <c r="H27" s="5"/>
      <c r="I27" s="5"/>
      <c r="K27" s="4"/>
      <c r="L27" s="23"/>
      <c r="M27" s="5"/>
      <c r="N27" s="5"/>
      <c r="O27" s="5"/>
      <c r="P27" s="5"/>
      <c r="Q27" s="5"/>
      <c r="R27" s="5"/>
    </row>
    <row r="28" spans="2:18" s="1" customFormat="1" x14ac:dyDescent="0.25">
      <c r="B28" s="4"/>
      <c r="C28" s="7"/>
      <c r="D28" s="6"/>
      <c r="E28" s="7"/>
      <c r="F28" s="5"/>
      <c r="G28" s="5"/>
      <c r="H28" s="5"/>
      <c r="I28" s="5"/>
      <c r="K28" s="4"/>
      <c r="L28" s="23"/>
      <c r="M28" s="5"/>
      <c r="N28" s="5"/>
      <c r="O28" s="5"/>
      <c r="P28" s="5"/>
      <c r="Q28" s="5"/>
      <c r="R28" s="5"/>
    </row>
    <row r="29" spans="2:18" s="1" customFormat="1" x14ac:dyDescent="0.25">
      <c r="B29" s="4"/>
      <c r="C29" s="7"/>
      <c r="D29" s="6"/>
      <c r="E29" s="7"/>
      <c r="F29" s="5"/>
      <c r="G29" s="5"/>
      <c r="H29" s="5"/>
      <c r="I29" s="5"/>
      <c r="K29" s="73"/>
      <c r="L29" s="73"/>
      <c r="M29" s="73"/>
      <c r="N29" s="73"/>
      <c r="O29" s="73"/>
      <c r="P29" s="73"/>
      <c r="Q29" s="73"/>
      <c r="R29" s="73"/>
    </row>
    <row r="30" spans="2:18" s="1" customFormat="1" x14ac:dyDescent="0.25">
      <c r="B30" s="70"/>
      <c r="C30" s="70"/>
      <c r="D30" s="70"/>
      <c r="E30" s="70"/>
      <c r="F30" s="70"/>
      <c r="G30" s="70"/>
      <c r="H30" s="70"/>
      <c r="I30" s="70"/>
      <c r="K30" s="24"/>
      <c r="L30" s="5"/>
      <c r="M30" s="5"/>
      <c r="N30" s="5"/>
      <c r="O30" s="5"/>
      <c r="P30" s="5"/>
      <c r="Q30" s="5"/>
      <c r="R30" s="5"/>
    </row>
    <row r="31" spans="2:18" s="1" customFormat="1" x14ac:dyDescent="0.25">
      <c r="B31" s="13"/>
      <c r="C31" s="14"/>
      <c r="D31" s="5"/>
      <c r="E31" s="5"/>
      <c r="F31" s="5"/>
      <c r="G31" s="5"/>
      <c r="H31" s="5"/>
      <c r="I31" s="5"/>
      <c r="K31" s="25"/>
      <c r="L31" s="26"/>
      <c r="M31" s="27"/>
      <c r="N31" s="27"/>
      <c r="O31" s="27"/>
      <c r="P31" s="27"/>
      <c r="Q31" s="27"/>
      <c r="R31" s="27"/>
    </row>
    <row r="32" spans="2:18" s="1" customFormat="1" x14ac:dyDescent="0.25">
      <c r="B32" s="70"/>
      <c r="C32" s="70"/>
      <c r="D32" s="70"/>
      <c r="E32" s="70"/>
      <c r="F32" s="70"/>
      <c r="G32" s="70"/>
      <c r="H32" s="70"/>
      <c r="I32" s="70"/>
      <c r="K32" s="28"/>
      <c r="L32" s="28"/>
      <c r="M32" s="28"/>
      <c r="N32" s="28"/>
      <c r="O32" s="28"/>
      <c r="P32" s="28"/>
      <c r="Q32" s="28"/>
      <c r="R32" s="28"/>
    </row>
    <row r="33" spans="2:18" s="1" customFormat="1" x14ac:dyDescent="0.25">
      <c r="B33" s="29"/>
      <c r="C33" s="14"/>
      <c r="D33" s="5"/>
      <c r="E33" s="5"/>
      <c r="F33" s="5"/>
      <c r="G33" s="5"/>
      <c r="H33" s="5"/>
      <c r="I33" s="5"/>
      <c r="K33" s="27"/>
      <c r="L33" s="26"/>
      <c r="M33" s="27"/>
      <c r="N33" s="27"/>
      <c r="O33" s="27"/>
      <c r="P33" s="27"/>
      <c r="Q33" s="27"/>
      <c r="R33" s="27"/>
    </row>
    <row r="34" spans="2:18" s="1" customFormat="1" x14ac:dyDescent="0.25">
      <c r="B34" s="70"/>
      <c r="C34" s="70"/>
      <c r="D34" s="70"/>
      <c r="E34" s="70"/>
      <c r="F34" s="70"/>
      <c r="G34" s="70"/>
      <c r="H34" s="70"/>
      <c r="I34" s="70"/>
      <c r="K34" s="28"/>
      <c r="L34" s="28"/>
      <c r="M34" s="28"/>
      <c r="N34" s="28"/>
      <c r="O34" s="28"/>
      <c r="P34" s="28"/>
      <c r="Q34" s="28"/>
      <c r="R34" s="28"/>
    </row>
    <row r="35" spans="2:18" s="1" customFormat="1" x14ac:dyDescent="0.25">
      <c r="B35" s="17"/>
      <c r="C35" s="14"/>
      <c r="D35" s="5"/>
      <c r="E35" s="5"/>
      <c r="F35" s="5"/>
      <c r="G35" s="5"/>
      <c r="H35" s="5"/>
      <c r="I35" s="5"/>
      <c r="K35" s="30"/>
      <c r="L35" s="26"/>
      <c r="M35" s="27"/>
      <c r="N35" s="27"/>
      <c r="O35" s="27"/>
      <c r="P35" s="27"/>
      <c r="Q35" s="27"/>
      <c r="R35" s="27"/>
    </row>
    <row r="36" spans="2:18" s="1" customFormat="1" x14ac:dyDescent="0.25">
      <c r="B36" s="70"/>
      <c r="C36" s="70"/>
      <c r="D36" s="70"/>
      <c r="E36" s="70"/>
      <c r="F36" s="70"/>
      <c r="G36" s="70"/>
      <c r="H36" s="70"/>
      <c r="I36" s="70"/>
      <c r="K36" s="28"/>
      <c r="L36" s="28"/>
      <c r="M36" s="28"/>
      <c r="N36" s="28"/>
      <c r="O36" s="28"/>
      <c r="P36" s="28"/>
      <c r="Q36" s="28"/>
      <c r="R36" s="28"/>
    </row>
    <row r="37" spans="2:18" s="1" customFormat="1" x14ac:dyDescent="0.25">
      <c r="B37" s="19"/>
      <c r="C37" s="14"/>
      <c r="D37" s="5"/>
      <c r="E37" s="5"/>
      <c r="F37" s="5"/>
      <c r="G37" s="5"/>
      <c r="H37" s="5"/>
      <c r="I37" s="5"/>
      <c r="K37" s="20"/>
      <c r="L37" s="26"/>
      <c r="M37" s="27"/>
      <c r="N37" s="27"/>
      <c r="O37" s="27"/>
      <c r="P37" s="27"/>
      <c r="Q37" s="27"/>
      <c r="R37" s="27"/>
    </row>
    <row r="38" spans="2:18" s="1" customFormat="1" x14ac:dyDescent="0.25">
      <c r="B38" s="70"/>
      <c r="C38" s="70"/>
      <c r="D38" s="70"/>
      <c r="E38" s="70"/>
      <c r="F38" s="70"/>
      <c r="G38" s="70"/>
      <c r="H38" s="70"/>
      <c r="I38" s="70"/>
      <c r="K38" s="28"/>
      <c r="L38" s="28"/>
      <c r="M38" s="28"/>
      <c r="N38" s="28"/>
      <c r="O38" s="28"/>
      <c r="P38" s="28"/>
      <c r="Q38" s="28"/>
      <c r="R38" s="28"/>
    </row>
    <row r="39" spans="2:18" s="1" customFormat="1" x14ac:dyDescent="0.25">
      <c r="B39" s="13"/>
      <c r="C39" s="14"/>
      <c r="D39" s="5"/>
      <c r="E39" s="5"/>
      <c r="F39" s="5"/>
      <c r="G39" s="5"/>
      <c r="H39" s="5"/>
      <c r="I39" s="5"/>
      <c r="K39" s="25"/>
      <c r="L39" s="26"/>
      <c r="M39" s="27"/>
      <c r="N39" s="27"/>
      <c r="O39" s="27"/>
      <c r="P39" s="27"/>
      <c r="Q39" s="27"/>
      <c r="R39" s="27"/>
    </row>
  </sheetData>
  <mergeCells count="16">
    <mergeCell ref="K21:R21"/>
    <mergeCell ref="B22:I22"/>
    <mergeCell ref="K29:R29"/>
    <mergeCell ref="B30:I30"/>
    <mergeCell ref="B1:R1"/>
    <mergeCell ref="B2:I2"/>
    <mergeCell ref="B10:I10"/>
    <mergeCell ref="B12:I12"/>
    <mergeCell ref="B14:I14"/>
    <mergeCell ref="B16:I16"/>
    <mergeCell ref="B32:I32"/>
    <mergeCell ref="B34:I34"/>
    <mergeCell ref="B36:I36"/>
    <mergeCell ref="B38:I38"/>
    <mergeCell ref="B18:I18"/>
    <mergeCell ref="B21:I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8"/>
  <sheetViews>
    <sheetView zoomScale="80" zoomScaleNormal="80" workbookViewId="0">
      <selection activeCell="E16" sqref="E16"/>
    </sheetView>
  </sheetViews>
  <sheetFormatPr baseColWidth="10" defaultRowHeight="15" x14ac:dyDescent="0.25"/>
  <cols>
    <col min="3" max="3" width="18.85546875" bestFit="1" customWidth="1"/>
    <col min="4" max="4" width="18.140625" bestFit="1" customWidth="1"/>
    <col min="5" max="5" width="19.28515625" bestFit="1" customWidth="1"/>
    <col min="6" max="6" width="30" bestFit="1" customWidth="1"/>
    <col min="7" max="7" width="26" bestFit="1" customWidth="1"/>
    <col min="8" max="8" width="24" bestFit="1" customWidth="1"/>
  </cols>
  <sheetData>
    <row r="1" spans="1:8" x14ac:dyDescent="0.25">
      <c r="A1" s="74" t="s">
        <v>26</v>
      </c>
      <c r="B1" s="74"/>
      <c r="C1" t="s">
        <v>2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25">
      <c r="A2" t="s">
        <v>27</v>
      </c>
      <c r="B2" t="s">
        <v>28</v>
      </c>
    </row>
    <row r="3" spans="1:8" x14ac:dyDescent="0.25">
      <c r="A3" s="74" t="s">
        <v>29</v>
      </c>
      <c r="B3" s="74"/>
      <c r="C3" s="64">
        <v>0</v>
      </c>
      <c r="D3" s="64">
        <v>1</v>
      </c>
      <c r="E3" s="64">
        <v>1</v>
      </c>
      <c r="F3" s="64">
        <v>2</v>
      </c>
      <c r="G3" s="64">
        <v>2</v>
      </c>
      <c r="H3" s="64">
        <v>3</v>
      </c>
    </row>
    <row r="4" spans="1:8" x14ac:dyDescent="0.25">
      <c r="A4" s="74" t="s">
        <v>30</v>
      </c>
      <c r="B4" s="74"/>
      <c r="C4" s="64">
        <v>2000</v>
      </c>
      <c r="D4" s="64">
        <v>4000</v>
      </c>
      <c r="E4" s="64">
        <v>6000</v>
      </c>
      <c r="F4" s="64">
        <v>6000</v>
      </c>
      <c r="G4" s="64">
        <v>8000</v>
      </c>
      <c r="H4" s="64">
        <v>10000</v>
      </c>
    </row>
    <row r="5" spans="1:8" x14ac:dyDescent="0.25">
      <c r="A5" s="74" t="s">
        <v>31</v>
      </c>
      <c r="B5" s="74"/>
      <c r="C5">
        <v>21</v>
      </c>
      <c r="D5">
        <v>30</v>
      </c>
      <c r="E5">
        <v>30</v>
      </c>
      <c r="F5">
        <v>30</v>
      </c>
      <c r="G5">
        <v>30</v>
      </c>
      <c r="H5">
        <v>30</v>
      </c>
    </row>
    <row r="6" spans="1:8" x14ac:dyDescent="0.25">
      <c r="A6" s="74" t="s">
        <v>32</v>
      </c>
      <c r="B6" s="74"/>
      <c r="C6">
        <v>1</v>
      </c>
      <c r="D6">
        <v>10</v>
      </c>
      <c r="E6">
        <v>10</v>
      </c>
      <c r="F6">
        <v>10</v>
      </c>
      <c r="G6">
        <v>10</v>
      </c>
      <c r="H6">
        <v>10</v>
      </c>
    </row>
    <row r="7" spans="1:8" x14ac:dyDescent="0.25">
      <c r="A7">
        <v>1</v>
      </c>
      <c r="B7">
        <v>200</v>
      </c>
      <c r="C7" s="64">
        <v>100</v>
      </c>
      <c r="D7" s="64">
        <v>170</v>
      </c>
      <c r="E7" s="64">
        <v>200</v>
      </c>
      <c r="F7" s="64">
        <v>300</v>
      </c>
      <c r="G7" s="64">
        <v>330</v>
      </c>
      <c r="H7" s="64">
        <v>400</v>
      </c>
    </row>
    <row r="8" spans="1:8" x14ac:dyDescent="0.25">
      <c r="A8">
        <v>2</v>
      </c>
      <c r="B8">
        <v>400</v>
      </c>
      <c r="C8" s="64">
        <v>200</v>
      </c>
      <c r="D8" s="64">
        <v>330</v>
      </c>
      <c r="E8" s="64">
        <v>400</v>
      </c>
      <c r="F8" s="64">
        <v>600</v>
      </c>
      <c r="G8" s="64">
        <v>670</v>
      </c>
      <c r="H8" s="64">
        <v>800</v>
      </c>
    </row>
    <row r="9" spans="1:8" x14ac:dyDescent="0.25">
      <c r="A9">
        <v>3</v>
      </c>
      <c r="B9">
        <v>600</v>
      </c>
      <c r="C9" s="64">
        <v>300</v>
      </c>
      <c r="D9" s="64">
        <v>500</v>
      </c>
      <c r="E9" s="64">
        <v>600</v>
      </c>
      <c r="F9" s="64">
        <v>900</v>
      </c>
      <c r="G9" s="64">
        <v>1000</v>
      </c>
      <c r="H9" s="64">
        <v>1200</v>
      </c>
    </row>
    <row r="10" spans="1:8" x14ac:dyDescent="0.25">
      <c r="A10">
        <v>4</v>
      </c>
      <c r="B10">
        <v>700</v>
      </c>
      <c r="C10" s="64">
        <v>350</v>
      </c>
      <c r="D10" s="64">
        <v>580</v>
      </c>
      <c r="E10" s="64">
        <v>700</v>
      </c>
      <c r="F10" s="64">
        <v>1050</v>
      </c>
      <c r="G10" s="64">
        <v>1170</v>
      </c>
      <c r="H10" s="64">
        <v>1400</v>
      </c>
    </row>
    <row r="11" spans="1:8" x14ac:dyDescent="0.25">
      <c r="A11">
        <v>5</v>
      </c>
      <c r="B11">
        <v>750</v>
      </c>
      <c r="C11" s="64">
        <v>400</v>
      </c>
      <c r="D11" s="64">
        <v>670</v>
      </c>
      <c r="E11" s="64">
        <v>800</v>
      </c>
      <c r="F11" s="64">
        <v>1200</v>
      </c>
      <c r="G11" s="64">
        <v>1330</v>
      </c>
      <c r="H11" s="64">
        <v>1600</v>
      </c>
    </row>
    <row r="12" spans="1:8" x14ac:dyDescent="0.25">
      <c r="A12">
        <v>6</v>
      </c>
      <c r="B12">
        <v>800</v>
      </c>
      <c r="C12" s="64">
        <v>450</v>
      </c>
      <c r="D12" s="64">
        <v>750</v>
      </c>
      <c r="E12" s="64">
        <v>900</v>
      </c>
      <c r="F12" s="64">
        <v>1350</v>
      </c>
      <c r="G12" s="64">
        <v>1500</v>
      </c>
      <c r="H12" s="64">
        <v>1800</v>
      </c>
    </row>
    <row r="13" spans="1:8" x14ac:dyDescent="0.25">
      <c r="A13">
        <v>7</v>
      </c>
      <c r="B13">
        <v>850</v>
      </c>
      <c r="C13" s="64">
        <v>500</v>
      </c>
      <c r="D13" s="64">
        <v>830</v>
      </c>
      <c r="E13" s="64">
        <v>1000</v>
      </c>
      <c r="F13" s="64">
        <v>1500</v>
      </c>
      <c r="G13" s="64">
        <v>1670</v>
      </c>
      <c r="H13" s="64">
        <v>2000</v>
      </c>
    </row>
    <row r="14" spans="1:8" x14ac:dyDescent="0.25">
      <c r="A14">
        <v>8</v>
      </c>
      <c r="B14">
        <v>900</v>
      </c>
      <c r="C14" s="64">
        <v>550</v>
      </c>
      <c r="D14" s="64">
        <v>920</v>
      </c>
      <c r="E14" s="64">
        <v>1100</v>
      </c>
      <c r="F14" s="64">
        <v>1650</v>
      </c>
      <c r="G14" s="64">
        <v>1830</v>
      </c>
      <c r="H14" s="64">
        <v>2200</v>
      </c>
    </row>
    <row r="15" spans="1:8" x14ac:dyDescent="0.25">
      <c r="A15">
        <v>9</v>
      </c>
      <c r="B15">
        <v>950</v>
      </c>
      <c r="C15" s="64">
        <v>600</v>
      </c>
      <c r="D15" s="64">
        <v>1000</v>
      </c>
      <c r="E15" s="64">
        <v>1200</v>
      </c>
      <c r="F15" s="64">
        <v>1800</v>
      </c>
      <c r="G15" s="64">
        <v>2000</v>
      </c>
      <c r="H15" s="64">
        <v>2400</v>
      </c>
    </row>
    <row r="16" spans="1:8" x14ac:dyDescent="0.25">
      <c r="A16">
        <v>10</v>
      </c>
      <c r="B16">
        <v>1000</v>
      </c>
      <c r="C16" s="64">
        <v>650</v>
      </c>
      <c r="D16" s="64">
        <v>1080</v>
      </c>
      <c r="E16" s="64">
        <v>1300</v>
      </c>
      <c r="F16" s="64">
        <v>1950</v>
      </c>
      <c r="G16" s="64">
        <v>2170</v>
      </c>
      <c r="H16" s="64">
        <v>2600</v>
      </c>
    </row>
    <row r="17" spans="1:8" x14ac:dyDescent="0.25">
      <c r="A17">
        <v>11</v>
      </c>
      <c r="B17">
        <v>1050</v>
      </c>
      <c r="C17" s="64">
        <v>700</v>
      </c>
      <c r="D17" s="64">
        <v>1170</v>
      </c>
      <c r="E17" s="64">
        <v>1400</v>
      </c>
      <c r="F17" s="64">
        <v>2100</v>
      </c>
      <c r="G17" s="64">
        <v>2330</v>
      </c>
      <c r="H17" s="64">
        <v>2800</v>
      </c>
    </row>
    <row r="18" spans="1:8" x14ac:dyDescent="0.25">
      <c r="A18">
        <v>12</v>
      </c>
      <c r="B18">
        <v>1100</v>
      </c>
      <c r="C18" s="64">
        <v>750</v>
      </c>
      <c r="D18" s="64">
        <v>1250</v>
      </c>
      <c r="E18" s="64">
        <v>1500</v>
      </c>
      <c r="F18" s="64">
        <v>2250</v>
      </c>
      <c r="G18" s="64">
        <v>2500</v>
      </c>
      <c r="H18" s="64">
        <v>3000</v>
      </c>
    </row>
    <row r="19" spans="1:8" x14ac:dyDescent="0.25">
      <c r="A19">
        <v>13</v>
      </c>
      <c r="B19">
        <v>1150</v>
      </c>
      <c r="C19" s="64">
        <v>800</v>
      </c>
      <c r="D19" s="64">
        <v>1330</v>
      </c>
      <c r="E19" s="64">
        <v>1600</v>
      </c>
      <c r="F19" s="64">
        <v>2400</v>
      </c>
      <c r="G19" s="64">
        <v>2670</v>
      </c>
      <c r="H19" s="64">
        <v>3200</v>
      </c>
    </row>
    <row r="20" spans="1:8" x14ac:dyDescent="0.25">
      <c r="A20">
        <v>14</v>
      </c>
      <c r="B20">
        <v>1200</v>
      </c>
      <c r="C20" s="64">
        <v>850</v>
      </c>
      <c r="D20" s="64">
        <v>1420</v>
      </c>
      <c r="E20" s="64">
        <v>1700</v>
      </c>
      <c r="F20" s="64">
        <v>2550</v>
      </c>
      <c r="G20" s="64">
        <v>2830</v>
      </c>
      <c r="H20" s="64">
        <v>3400</v>
      </c>
    </row>
    <row r="21" spans="1:8" x14ac:dyDescent="0.25">
      <c r="A21">
        <v>15</v>
      </c>
      <c r="B21">
        <v>1250</v>
      </c>
      <c r="C21" s="64">
        <v>900</v>
      </c>
      <c r="D21" s="64">
        <v>1500</v>
      </c>
      <c r="E21" s="64">
        <v>1800</v>
      </c>
      <c r="F21" s="64">
        <v>2700</v>
      </c>
      <c r="G21" s="64">
        <v>3000</v>
      </c>
      <c r="H21" s="64">
        <v>3600</v>
      </c>
    </row>
    <row r="22" spans="1:8" x14ac:dyDescent="0.25">
      <c r="A22">
        <v>16</v>
      </c>
      <c r="B22">
        <v>1300</v>
      </c>
      <c r="C22" s="64">
        <v>950</v>
      </c>
      <c r="D22" s="64">
        <v>1580</v>
      </c>
      <c r="E22" s="64">
        <v>1900</v>
      </c>
      <c r="F22" s="64">
        <v>2850</v>
      </c>
      <c r="G22" s="64">
        <v>3170</v>
      </c>
      <c r="H22" s="64">
        <v>3800</v>
      </c>
    </row>
    <row r="23" spans="1:8" x14ac:dyDescent="0.25">
      <c r="A23">
        <v>17</v>
      </c>
      <c r="B23">
        <v>1350</v>
      </c>
      <c r="C23" s="64">
        <v>1000</v>
      </c>
      <c r="D23" s="64">
        <v>1670</v>
      </c>
      <c r="E23" s="64">
        <v>2000</v>
      </c>
      <c r="F23" s="64">
        <v>3000</v>
      </c>
      <c r="G23" s="64">
        <v>3330</v>
      </c>
      <c r="H23" s="64">
        <v>4000</v>
      </c>
    </row>
    <row r="24" spans="1:8" x14ac:dyDescent="0.25">
      <c r="A24">
        <v>18</v>
      </c>
      <c r="B24">
        <v>1400</v>
      </c>
      <c r="C24" s="64">
        <v>1050</v>
      </c>
      <c r="D24" s="64">
        <v>1750</v>
      </c>
      <c r="E24" s="64">
        <v>2100</v>
      </c>
      <c r="F24" s="64">
        <v>3150</v>
      </c>
      <c r="G24" s="64">
        <v>3500</v>
      </c>
      <c r="H24" s="64">
        <v>4200</v>
      </c>
    </row>
    <row r="25" spans="1:8" x14ac:dyDescent="0.25">
      <c r="A25">
        <v>19</v>
      </c>
      <c r="B25">
        <v>1450</v>
      </c>
      <c r="C25" s="64">
        <v>1100</v>
      </c>
      <c r="D25" s="64">
        <v>1830</v>
      </c>
      <c r="E25" s="64">
        <v>2200</v>
      </c>
      <c r="F25" s="64">
        <v>3300</v>
      </c>
      <c r="G25" s="64">
        <v>3670</v>
      </c>
      <c r="H25" s="64">
        <v>4400</v>
      </c>
    </row>
    <row r="26" spans="1:8" x14ac:dyDescent="0.25">
      <c r="A26">
        <v>20</v>
      </c>
      <c r="B26">
        <v>1500</v>
      </c>
      <c r="C26" s="64">
        <v>1150</v>
      </c>
      <c r="D26" s="64">
        <v>1920</v>
      </c>
      <c r="E26" s="64">
        <v>2300</v>
      </c>
      <c r="F26" s="64">
        <v>3450</v>
      </c>
      <c r="G26" s="64">
        <v>3830</v>
      </c>
      <c r="H26" s="64">
        <v>4600</v>
      </c>
    </row>
    <row r="27" spans="1:8" x14ac:dyDescent="0.25">
      <c r="A27">
        <v>21</v>
      </c>
      <c r="B27">
        <v>1550</v>
      </c>
      <c r="C27" s="64">
        <v>1200</v>
      </c>
      <c r="D27" s="64">
        <v>2000</v>
      </c>
      <c r="E27" s="64">
        <v>2400</v>
      </c>
      <c r="F27" s="64">
        <v>3600</v>
      </c>
      <c r="G27" s="64">
        <v>4000</v>
      </c>
      <c r="H27" s="64">
        <v>4800</v>
      </c>
    </row>
    <row r="28" spans="1:8" x14ac:dyDescent="0.25">
      <c r="A28">
        <v>22</v>
      </c>
      <c r="B28">
        <v>1600</v>
      </c>
      <c r="C28" s="64">
        <v>1250</v>
      </c>
      <c r="D28" s="64">
        <v>2080</v>
      </c>
      <c r="E28" s="64">
        <v>2500</v>
      </c>
      <c r="F28" s="64">
        <v>3750</v>
      </c>
      <c r="G28" s="64">
        <v>4170</v>
      </c>
      <c r="H28" s="64">
        <v>5000</v>
      </c>
    </row>
    <row r="29" spans="1:8" x14ac:dyDescent="0.25">
      <c r="A29">
        <v>23</v>
      </c>
      <c r="B29">
        <v>1650</v>
      </c>
      <c r="C29" s="64">
        <v>1300</v>
      </c>
      <c r="D29" s="64">
        <v>2170</v>
      </c>
      <c r="E29" s="64">
        <v>2600</v>
      </c>
      <c r="F29" s="64">
        <v>3900</v>
      </c>
      <c r="G29" s="64">
        <v>4330</v>
      </c>
      <c r="H29" s="64">
        <v>5200</v>
      </c>
    </row>
    <row r="30" spans="1:8" x14ac:dyDescent="0.25">
      <c r="A30">
        <v>24</v>
      </c>
      <c r="B30">
        <v>1700</v>
      </c>
      <c r="C30" s="64">
        <v>1350</v>
      </c>
      <c r="D30" s="64">
        <v>2250</v>
      </c>
      <c r="E30" s="64">
        <v>2700</v>
      </c>
      <c r="F30" s="64">
        <v>4050</v>
      </c>
      <c r="G30" s="64">
        <v>4500</v>
      </c>
      <c r="H30" s="64">
        <v>5400</v>
      </c>
    </row>
    <row r="31" spans="1:8" x14ac:dyDescent="0.25">
      <c r="A31">
        <v>25</v>
      </c>
      <c r="B31">
        <v>1750</v>
      </c>
      <c r="C31" s="64">
        <v>1400</v>
      </c>
      <c r="D31" s="64">
        <v>2330</v>
      </c>
      <c r="E31" s="64">
        <v>2800</v>
      </c>
      <c r="F31" s="64">
        <v>4200</v>
      </c>
      <c r="G31" s="64">
        <v>4670</v>
      </c>
      <c r="H31" s="64">
        <v>5600</v>
      </c>
    </row>
    <row r="32" spans="1:8" x14ac:dyDescent="0.25">
      <c r="A32">
        <v>26</v>
      </c>
      <c r="B32">
        <v>1800</v>
      </c>
      <c r="C32" s="64">
        <v>1450</v>
      </c>
      <c r="D32" s="64">
        <v>2420</v>
      </c>
      <c r="E32" s="64">
        <v>2900</v>
      </c>
      <c r="F32" s="64">
        <v>4350</v>
      </c>
      <c r="G32" s="64">
        <v>4830</v>
      </c>
      <c r="H32" s="64">
        <v>5800</v>
      </c>
    </row>
    <row r="33" spans="1:8" x14ac:dyDescent="0.25">
      <c r="A33">
        <v>27</v>
      </c>
      <c r="B33">
        <v>1850</v>
      </c>
      <c r="C33" s="64">
        <v>1500</v>
      </c>
      <c r="D33" s="64">
        <v>2500</v>
      </c>
      <c r="E33" s="64">
        <v>3000</v>
      </c>
      <c r="F33" s="64">
        <v>4500</v>
      </c>
      <c r="G33" s="64">
        <v>5000</v>
      </c>
      <c r="H33" s="64">
        <v>6000</v>
      </c>
    </row>
    <row r="34" spans="1:8" x14ac:dyDescent="0.25">
      <c r="A34">
        <v>28</v>
      </c>
      <c r="B34">
        <v>1900</v>
      </c>
      <c r="C34" s="64">
        <v>1550</v>
      </c>
      <c r="D34" s="64">
        <v>2580</v>
      </c>
      <c r="E34" s="64">
        <v>3100</v>
      </c>
      <c r="F34" s="64">
        <v>4650</v>
      </c>
      <c r="G34" s="64">
        <v>5170</v>
      </c>
      <c r="H34" s="64">
        <v>6200</v>
      </c>
    </row>
    <row r="35" spans="1:8" x14ac:dyDescent="0.25">
      <c r="A35">
        <v>29</v>
      </c>
      <c r="B35">
        <v>1950</v>
      </c>
      <c r="C35" s="64">
        <v>1600</v>
      </c>
      <c r="D35" s="64">
        <v>2670</v>
      </c>
      <c r="E35" s="64">
        <v>3200</v>
      </c>
      <c r="F35" s="64">
        <v>4800</v>
      </c>
      <c r="G35" s="64">
        <v>5330</v>
      </c>
      <c r="H35" s="64">
        <v>6400</v>
      </c>
    </row>
    <row r="36" spans="1:8" x14ac:dyDescent="0.25">
      <c r="A36">
        <v>30</v>
      </c>
      <c r="B36">
        <v>2000</v>
      </c>
      <c r="C36" s="64">
        <v>1650</v>
      </c>
      <c r="D36" s="64">
        <v>2750</v>
      </c>
      <c r="E36" s="64">
        <v>3300</v>
      </c>
      <c r="F36" s="64">
        <v>4950</v>
      </c>
      <c r="G36" s="64">
        <v>5500</v>
      </c>
      <c r="H36" s="64">
        <v>6600</v>
      </c>
    </row>
    <row r="38" spans="1:8" x14ac:dyDescent="0.25">
      <c r="A38" t="s">
        <v>33</v>
      </c>
      <c r="B38">
        <v>300</v>
      </c>
      <c r="C38" s="64">
        <v>200</v>
      </c>
      <c r="D38" s="64">
        <v>330</v>
      </c>
      <c r="E38" s="64">
        <v>400</v>
      </c>
      <c r="F38" s="64">
        <v>600</v>
      </c>
      <c r="G38" s="64">
        <v>670</v>
      </c>
      <c r="H38" s="64">
        <v>800</v>
      </c>
    </row>
  </sheetData>
  <mergeCells count="5">
    <mergeCell ref="A1:B1"/>
    <mergeCell ref="A3:B3"/>
    <mergeCell ref="A4:B4"/>
    <mergeCell ref="A5:B5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VOITURES</vt:lpstr>
      <vt:lpstr>CALCULVOITURES</vt:lpstr>
      <vt:lpstr>BASEVOITURES</vt:lpstr>
      <vt:lpstr>VOITURES!CIGAREUSB</vt:lpstr>
      <vt:lpstr>VOITURES!DVD</vt:lpstr>
      <vt:lpstr>VOITURES!GPS</vt:lpstr>
      <vt:lpstr>CALCULVOITURES!RECHERCHE2</vt:lpstr>
      <vt:lpstr>VOITURES!RECHERCHE6</vt:lpstr>
      <vt:lpstr>VOITURES!REHAUSSEUR</vt:lpstr>
      <vt:lpstr>VOITURES!SIEGEBEBE</vt:lpstr>
      <vt:lpstr>VOITURES!SMARTPHONE</vt:lpstr>
      <vt:lpstr>VOITURES!TABLETTE</vt:lpstr>
      <vt:lpstr>CALCULVOITURES!WECATA</vt:lpstr>
      <vt:lpstr>CALCULVOITURES!WECATB</vt:lpstr>
      <vt:lpstr>CALCULVOITURES!WECATC</vt:lpstr>
      <vt:lpstr>CALCULVOITURES!WECATD</vt:lpstr>
      <vt:lpstr>CALCULVOITURES!WECATE</vt:lpstr>
      <vt:lpstr>CALCULVOITURES!WECATF</vt:lpstr>
      <vt:lpstr>CALCULVOITURES!WEKMS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Starge Location</dc:creator>
  <cp:lastModifiedBy>Starge Location</cp:lastModifiedBy>
  <dcterms:created xsi:type="dcterms:W3CDTF">2021-05-09T09:45:22Z</dcterms:created>
  <dcterms:modified xsi:type="dcterms:W3CDTF">2021-05-09T12:28:19Z</dcterms:modified>
</cp:coreProperties>
</file>