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.gourlet\Documents\"/>
    </mc:Choice>
  </mc:AlternateContent>
  <xr:revisionPtr revIDLastSave="0" documentId="13_ncr:1_{A0B17D00-3FCA-4A7F-942D-C646055ED028}" xr6:coauthVersionLast="46" xr6:coauthVersionMax="46" xr10:uidLastSave="{00000000-0000-0000-0000-000000000000}"/>
  <bookViews>
    <workbookView xWindow="-108" yWindow="-108" windowWidth="23256" windowHeight="12720" tabRatio="732" xr2:uid="{00000000-000D-0000-FFFF-FFFF00000000}"/>
  </bookViews>
  <sheets>
    <sheet name="Feuil2" sheetId="34" r:id="rId1"/>
    <sheet name="Feuille de travail" sheetId="22" r:id="rId2"/>
  </sheets>
  <definedNames>
    <definedName name="_xlnm._FilterDatabase" localSheetId="0" hidden="1">Feuil2!$L$2:$BF$139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L1" i="34" l="1"/>
  <c r="AM1" i="34"/>
  <c r="BG59" i="34"/>
  <c r="BG60" i="34"/>
  <c r="BG61" i="34"/>
  <c r="BG62" i="34"/>
  <c r="BG63" i="34"/>
  <c r="BG64" i="34"/>
  <c r="BG65" i="34"/>
  <c r="BG66" i="34"/>
  <c r="BG67" i="34"/>
  <c r="BG68" i="34"/>
  <c r="BG69" i="34"/>
  <c r="BG70" i="34"/>
  <c r="BG71" i="34"/>
  <c r="BG72" i="34"/>
  <c r="BG73" i="34"/>
  <c r="BG74" i="34"/>
  <c r="BG75" i="34"/>
  <c r="BG76" i="34"/>
  <c r="BG77" i="34"/>
  <c r="BG78" i="34"/>
  <c r="BG79" i="34"/>
  <c r="BG80" i="34"/>
  <c r="BG81" i="34"/>
  <c r="BG82" i="34"/>
  <c r="BG83" i="34"/>
  <c r="BG84" i="34"/>
  <c r="BG85" i="34"/>
  <c r="BG86" i="34"/>
  <c r="BG87" i="34"/>
  <c r="BG88" i="34"/>
  <c r="BG89" i="34"/>
  <c r="BG90" i="34"/>
  <c r="BG91" i="34"/>
  <c r="BG92" i="34"/>
  <c r="BG93" i="34"/>
  <c r="BG94" i="34"/>
  <c r="BG95" i="34"/>
  <c r="BG96" i="34"/>
  <c r="BG97" i="34"/>
  <c r="BG98" i="34"/>
  <c r="BG99" i="34"/>
  <c r="BG100" i="34"/>
  <c r="BG101" i="34"/>
  <c r="BG102" i="34"/>
  <c r="BG103" i="34"/>
  <c r="BG104" i="34"/>
  <c r="BG105" i="34"/>
  <c r="BG106" i="34"/>
  <c r="BG107" i="34"/>
  <c r="BG108" i="34"/>
  <c r="BG109" i="34"/>
  <c r="BG110" i="34"/>
  <c r="BG111" i="34"/>
  <c r="BG112" i="34"/>
  <c r="BG113" i="34"/>
  <c r="BG114" i="34"/>
  <c r="BG115" i="34"/>
  <c r="BG116" i="34"/>
  <c r="BG117" i="34"/>
  <c r="BG118" i="34"/>
  <c r="BG119" i="34"/>
  <c r="BG120" i="34"/>
  <c r="BG121" i="34"/>
  <c r="BG122" i="34"/>
  <c r="BG123" i="34"/>
  <c r="BG124" i="34"/>
  <c r="BG125" i="34"/>
  <c r="BG126" i="34"/>
  <c r="BG127" i="34"/>
  <c r="BG128" i="34"/>
  <c r="BG129" i="34"/>
  <c r="BG130" i="34"/>
  <c r="BG131" i="34"/>
  <c r="BG132" i="34"/>
  <c r="BG133" i="34"/>
  <c r="BG134" i="34"/>
  <c r="BG135" i="34"/>
  <c r="BG136" i="34"/>
  <c r="BG137" i="34"/>
  <c r="BG138" i="34"/>
  <c r="P1" i="34"/>
  <c r="AG1" i="34"/>
  <c r="BA1" i="34"/>
  <c r="BB1" i="34"/>
  <c r="AS1" i="34"/>
  <c r="Y1" i="34"/>
  <c r="M1" i="34"/>
  <c r="N1" i="34"/>
  <c r="O1" i="34"/>
  <c r="Q1" i="34"/>
  <c r="R1" i="34"/>
  <c r="S1" i="34"/>
  <c r="T1" i="34"/>
  <c r="U1" i="34"/>
  <c r="V1" i="34"/>
  <c r="W1" i="34"/>
  <c r="X1" i="34"/>
  <c r="Z1" i="34"/>
  <c r="AA1" i="34"/>
  <c r="AB1" i="34"/>
  <c r="AC1" i="34"/>
  <c r="AD1" i="34"/>
  <c r="AW1" i="34"/>
  <c r="AX1" i="34"/>
  <c r="AF1" i="34"/>
  <c r="AH1" i="34"/>
  <c r="AI1" i="34"/>
  <c r="AJ1" i="34"/>
  <c r="AE1" i="34"/>
  <c r="AK1" i="34"/>
  <c r="AN1" i="34"/>
  <c r="AO1" i="34"/>
  <c r="AQ1" i="34"/>
  <c r="AR1" i="34"/>
  <c r="AT1" i="34"/>
  <c r="AU1" i="34"/>
  <c r="AP1" i="34"/>
  <c r="AV1" i="34"/>
  <c r="AY1" i="34"/>
  <c r="AZ1" i="34"/>
  <c r="BC1" i="34"/>
  <c r="BD1" i="34"/>
  <c r="BE1" i="34"/>
  <c r="BF1" i="34"/>
  <c r="L1" i="34"/>
  <c r="BG4" i="34"/>
  <c r="BG5" i="34"/>
  <c r="BG6" i="34"/>
  <c r="BG7" i="34"/>
  <c r="BG8" i="34"/>
  <c r="BG9" i="34"/>
  <c r="BG10" i="34"/>
  <c r="BG11" i="34"/>
  <c r="BG12" i="34"/>
  <c r="BG13" i="34"/>
  <c r="BG14" i="34"/>
  <c r="BG15" i="34"/>
  <c r="BG16" i="34"/>
  <c r="BG17" i="34"/>
  <c r="BG18" i="34"/>
  <c r="BG19" i="34"/>
  <c r="BG20" i="34"/>
  <c r="BG21" i="34"/>
  <c r="BG22" i="34"/>
  <c r="BG23" i="34"/>
  <c r="BG24" i="34"/>
  <c r="BG25" i="34"/>
  <c r="BG26" i="34"/>
  <c r="BG27" i="34"/>
  <c r="BG28" i="34"/>
  <c r="BG29" i="34"/>
  <c r="BG30" i="34"/>
  <c r="BG31" i="34"/>
  <c r="BG32" i="34"/>
  <c r="BG33" i="34"/>
  <c r="BG34" i="34"/>
  <c r="BG35" i="34"/>
  <c r="BG36" i="34"/>
  <c r="BG37" i="34"/>
  <c r="BG38" i="34"/>
  <c r="BG39" i="34"/>
  <c r="BG40" i="34"/>
  <c r="BG41" i="34"/>
  <c r="BG42" i="34"/>
  <c r="BG43" i="34"/>
  <c r="BG44" i="34"/>
  <c r="BG45" i="34"/>
  <c r="BG46" i="34"/>
  <c r="BG47" i="34"/>
  <c r="BG48" i="34"/>
  <c r="BG49" i="34"/>
  <c r="BG50" i="34"/>
  <c r="BG51" i="34"/>
  <c r="BG52" i="34"/>
  <c r="BG53" i="34"/>
  <c r="BG54" i="34"/>
  <c r="BG55" i="34"/>
  <c r="BG56" i="34"/>
  <c r="BG57" i="34"/>
  <c r="BG58" i="34"/>
  <c r="BG3" i="34"/>
  <c r="X31" i="22"/>
  <c r="Y31" i="22" s="1"/>
  <c r="N31" i="22"/>
  <c r="O31" i="22"/>
  <c r="S17" i="22"/>
  <c r="T17" i="22" s="1"/>
  <c r="U17" i="22" s="1"/>
  <c r="AG7" i="22"/>
  <c r="AH7" i="22" s="1"/>
  <c r="AI7" i="22" s="1"/>
  <c r="AJ7" i="22" s="1"/>
  <c r="AV7" i="22"/>
  <c r="X7" i="22"/>
  <c r="Y7" i="22" s="1"/>
  <c r="S7" i="22"/>
  <c r="T7" i="22" s="1"/>
  <c r="U7" i="22" s="1"/>
  <c r="N7" i="22"/>
  <c r="P7" i="22"/>
  <c r="Q7" i="22"/>
  <c r="R7" i="22" s="1"/>
  <c r="L7" i="22"/>
  <c r="M7" i="22" s="1"/>
  <c r="AG55" i="22"/>
  <c r="AH55" i="22"/>
  <c r="AI55" i="22" s="1"/>
  <c r="AO55" i="22" s="1"/>
  <c r="AV55" i="22"/>
  <c r="AX55" i="22" s="1"/>
  <c r="AY55" i="22" s="1"/>
  <c r="AZ55" i="22" s="1"/>
  <c r="BA55" i="22" s="1"/>
  <c r="BB55" i="22" s="1"/>
  <c r="X55" i="22"/>
  <c r="Y55" i="22"/>
  <c r="AB55" i="22"/>
  <c r="AC55" i="22" s="1"/>
  <c r="AD55" i="22" s="1"/>
  <c r="S55" i="22"/>
  <c r="T55" i="22" s="1"/>
  <c r="U55" i="22" s="1"/>
  <c r="N55" i="22"/>
  <c r="L55" i="22"/>
  <c r="M55" i="22" s="1"/>
  <c r="AG54" i="22"/>
  <c r="AH54" i="22"/>
  <c r="AI54" i="22" s="1"/>
  <c r="AV54" i="22"/>
  <c r="AX54" i="22" s="1"/>
  <c r="AY54" i="22"/>
  <c r="AZ54" i="22" s="1"/>
  <c r="BA54" i="22" s="1"/>
  <c r="BB54" i="22" s="1"/>
  <c r="X54" i="22"/>
  <c r="Y54" i="22"/>
  <c r="Z54" i="22" s="1"/>
  <c r="S54" i="22"/>
  <c r="T54" i="22"/>
  <c r="U54" i="22" s="1"/>
  <c r="N54" i="22"/>
  <c r="P54" i="22"/>
  <c r="Q54" i="22"/>
  <c r="R54" i="22" s="1"/>
  <c r="L54" i="22"/>
  <c r="M54" i="22"/>
  <c r="AG53" i="22"/>
  <c r="AH53" i="22" s="1"/>
  <c r="AI53" i="22" s="1"/>
  <c r="AV53" i="22"/>
  <c r="AW53" i="22"/>
  <c r="BC53" i="22"/>
  <c r="BD53" i="22" s="1"/>
  <c r="BE53" i="22" s="1"/>
  <c r="AX53" i="22"/>
  <c r="AY53" i="22" s="1"/>
  <c r="AZ53" i="22" s="1"/>
  <c r="BA53" i="22" s="1"/>
  <c r="BB53" i="22"/>
  <c r="X53" i="22"/>
  <c r="Y53" i="22" s="1"/>
  <c r="Z53" i="22" s="1"/>
  <c r="S53" i="22"/>
  <c r="T53" i="22" s="1"/>
  <c r="U53" i="22" s="1"/>
  <c r="W53" i="22" s="1"/>
  <c r="N53" i="22"/>
  <c r="L53" i="22"/>
  <c r="M53" i="22" s="1"/>
  <c r="AG52" i="22"/>
  <c r="AH52" i="22"/>
  <c r="AI52" i="22" s="1"/>
  <c r="AV52" i="22"/>
  <c r="AX52" i="22" s="1"/>
  <c r="AY52" i="22" s="1"/>
  <c r="AZ52" i="22" s="1"/>
  <c r="BA52" i="22" s="1"/>
  <c r="BB52" i="22" s="1"/>
  <c r="AW52" i="22"/>
  <c r="BC52" i="22" s="1"/>
  <c r="BD52" i="22" s="1"/>
  <c r="BE52" i="22" s="1"/>
  <c r="X52" i="22"/>
  <c r="Y52" i="22"/>
  <c r="AB52" i="22" s="1"/>
  <c r="S52" i="22"/>
  <c r="T52" i="22" s="1"/>
  <c r="U52" i="22" s="1"/>
  <c r="V52" i="22" s="1"/>
  <c r="N52" i="22"/>
  <c r="P52" i="22" s="1"/>
  <c r="Q52" i="22" s="1"/>
  <c r="R52" i="22" s="1"/>
  <c r="L52" i="22"/>
  <c r="M52" i="22" s="1"/>
  <c r="AG51" i="22"/>
  <c r="AH51" i="22"/>
  <c r="AI51" i="22"/>
  <c r="AO51" i="22" s="1"/>
  <c r="AP51" i="22" s="1"/>
  <c r="AV51" i="22"/>
  <c r="AX51" i="22" s="1"/>
  <c r="AY51" i="22" s="1"/>
  <c r="AZ51" i="22" s="1"/>
  <c r="BA51" i="22" s="1"/>
  <c r="BB51" i="22" s="1"/>
  <c r="AW51" i="22"/>
  <c r="BC51" i="22" s="1"/>
  <c r="BD51" i="22" s="1"/>
  <c r="BE51" i="22" s="1"/>
  <c r="X51" i="22"/>
  <c r="Y51" i="22" s="1"/>
  <c r="AB51" i="22" s="1"/>
  <c r="AC51" i="22" s="1"/>
  <c r="AD51" i="22" s="1"/>
  <c r="S51" i="22"/>
  <c r="T51" i="22"/>
  <c r="U51" i="22"/>
  <c r="N51" i="22"/>
  <c r="P51" i="22" s="1"/>
  <c r="Q51" i="22" s="1"/>
  <c r="R51" i="22" s="1"/>
  <c r="O51" i="22"/>
  <c r="L51" i="22"/>
  <c r="M51" i="22"/>
  <c r="AG50" i="22"/>
  <c r="AH50" i="22" s="1"/>
  <c r="AI50" i="22" s="1"/>
  <c r="AV50" i="22"/>
  <c r="AW50" i="22"/>
  <c r="BC50" i="22" s="1"/>
  <c r="X50" i="22"/>
  <c r="Y50" i="22"/>
  <c r="AB50" i="22" s="1"/>
  <c r="AC50" i="22" s="1"/>
  <c r="S50" i="22"/>
  <c r="T50" i="22" s="1"/>
  <c r="U50" i="22" s="1"/>
  <c r="N50" i="22"/>
  <c r="L50" i="22"/>
  <c r="M50" i="22"/>
  <c r="AG49" i="22"/>
  <c r="AH49" i="22"/>
  <c r="AI49" i="22" s="1"/>
  <c r="AV49" i="22"/>
  <c r="X49" i="22"/>
  <c r="Y49" i="22"/>
  <c r="S49" i="22"/>
  <c r="T49" i="22"/>
  <c r="U49" i="22"/>
  <c r="N49" i="22"/>
  <c r="L49" i="22"/>
  <c r="M49" i="22"/>
  <c r="AG48" i="22"/>
  <c r="AH48" i="22" s="1"/>
  <c r="AI48" i="22" s="1"/>
  <c r="AP48" i="22" s="1"/>
  <c r="AV48" i="22"/>
  <c r="AW48" i="22" s="1"/>
  <c r="BC48" i="22" s="1"/>
  <c r="BD48" i="22" s="1"/>
  <c r="BE48" i="22" s="1"/>
  <c r="X48" i="22"/>
  <c r="Y48" i="22"/>
  <c r="AB48" i="22"/>
  <c r="AC48" i="22" s="1"/>
  <c r="S48" i="22"/>
  <c r="T48" i="22" s="1"/>
  <c r="U48" i="22" s="1"/>
  <c r="W48" i="22" s="1"/>
  <c r="N48" i="22"/>
  <c r="L48" i="22"/>
  <c r="M48" i="22"/>
  <c r="AG47" i="22"/>
  <c r="AH47" i="22"/>
  <c r="AI47" i="22" s="1"/>
  <c r="AV47" i="22"/>
  <c r="AW47" i="22"/>
  <c r="BC47" i="22"/>
  <c r="BD47" i="22" s="1"/>
  <c r="BE47" i="22" s="1"/>
  <c r="X47" i="22"/>
  <c r="Y47" i="22"/>
  <c r="S47" i="22"/>
  <c r="T47" i="22"/>
  <c r="U47" i="22"/>
  <c r="N47" i="22"/>
  <c r="L47" i="22"/>
  <c r="M47" i="22" s="1"/>
  <c r="AG46" i="22"/>
  <c r="AH46" i="22"/>
  <c r="AI46" i="22" s="1"/>
  <c r="AO46" i="22" s="1"/>
  <c r="AV46" i="22"/>
  <c r="X46" i="22"/>
  <c r="Y46" i="22"/>
  <c r="AA46" i="22"/>
  <c r="S46" i="22"/>
  <c r="T46" i="22" s="1"/>
  <c r="U46" i="22" s="1"/>
  <c r="N46" i="22"/>
  <c r="L46" i="22"/>
  <c r="M46" i="22" s="1"/>
  <c r="AG45" i="22"/>
  <c r="AH45" i="22"/>
  <c r="AI45" i="22" s="1"/>
  <c r="AV45" i="22"/>
  <c r="AW45" i="22" s="1"/>
  <c r="BC45" i="22" s="1"/>
  <c r="AX45" i="22"/>
  <c r="AY45" i="22" s="1"/>
  <c r="AZ45" i="22" s="1"/>
  <c r="BA45" i="22" s="1"/>
  <c r="BB45" i="22" s="1"/>
  <c r="X45" i="22"/>
  <c r="Y45" i="22" s="1"/>
  <c r="Z45" i="22" s="1"/>
  <c r="N45" i="22"/>
  <c r="O45" i="22"/>
  <c r="S45" i="22"/>
  <c r="T45" i="22"/>
  <c r="U45" i="22"/>
  <c r="W45" i="22" s="1"/>
  <c r="L45" i="22"/>
  <c r="M45" i="22" s="1"/>
  <c r="AG44" i="22"/>
  <c r="AH44" i="22"/>
  <c r="AI44" i="22" s="1"/>
  <c r="AV44" i="22"/>
  <c r="AX44" i="22" s="1"/>
  <c r="AY44" i="22" s="1"/>
  <c r="AZ44" i="22" s="1"/>
  <c r="BA44" i="22" s="1"/>
  <c r="BB44" i="22" s="1"/>
  <c r="AW44" i="22"/>
  <c r="BC44" i="22" s="1"/>
  <c r="X44" i="22"/>
  <c r="Y44" i="22" s="1"/>
  <c r="N44" i="22"/>
  <c r="P44" i="22" s="1"/>
  <c r="Q44" i="22" s="1"/>
  <c r="R44" i="22" s="1"/>
  <c r="O44" i="22"/>
  <c r="S44" i="22"/>
  <c r="T44" i="22"/>
  <c r="U44" i="22"/>
  <c r="V44" i="22" s="1"/>
  <c r="W44" i="22"/>
  <c r="L44" i="22"/>
  <c r="M44" i="22" s="1"/>
  <c r="AG43" i="22"/>
  <c r="AH43" i="22"/>
  <c r="AI43" i="22" s="1"/>
  <c r="AV43" i="22"/>
  <c r="X43" i="22"/>
  <c r="Y43" i="22"/>
  <c r="N43" i="22"/>
  <c r="O43" i="22" s="1"/>
  <c r="S43" i="22"/>
  <c r="T43" i="22"/>
  <c r="U43" i="22" s="1"/>
  <c r="L43" i="22"/>
  <c r="M43" i="22" s="1"/>
  <c r="AG42" i="22"/>
  <c r="AH42" i="22"/>
  <c r="AI42" i="22" s="1"/>
  <c r="AV42" i="22"/>
  <c r="AW42" i="22" s="1"/>
  <c r="BC42" i="22" s="1"/>
  <c r="BD42" i="22" s="1"/>
  <c r="BE42" i="22" s="1"/>
  <c r="AX42" i="22"/>
  <c r="AY42" i="22"/>
  <c r="AZ42" i="22" s="1"/>
  <c r="BA42" i="22" s="1"/>
  <c r="BB42" i="22" s="1"/>
  <c r="X42" i="22"/>
  <c r="Y42" i="22" s="1"/>
  <c r="S42" i="22"/>
  <c r="T42" i="22"/>
  <c r="U42" i="22" s="1"/>
  <c r="W42" i="22" s="1"/>
  <c r="N42" i="22"/>
  <c r="L42" i="22"/>
  <c r="M42" i="22"/>
  <c r="AG41" i="22"/>
  <c r="AH41" i="22" s="1"/>
  <c r="AI41" i="22" s="1"/>
  <c r="AV41" i="22"/>
  <c r="AX41" i="22" s="1"/>
  <c r="AY41" i="22" s="1"/>
  <c r="AZ41" i="22" s="1"/>
  <c r="BA41" i="22" s="1"/>
  <c r="X41" i="22"/>
  <c r="Y41" i="22" s="1"/>
  <c r="AA41" i="22" s="1"/>
  <c r="S41" i="22"/>
  <c r="T41" i="22"/>
  <c r="U41" i="22" s="1"/>
  <c r="N41" i="22"/>
  <c r="L41" i="22"/>
  <c r="M41" i="22" s="1"/>
  <c r="AG40" i="22"/>
  <c r="AH40" i="22" s="1"/>
  <c r="AI40" i="22" s="1"/>
  <c r="AV40" i="22"/>
  <c r="AW40" i="22"/>
  <c r="BC40" i="22"/>
  <c r="X40" i="22"/>
  <c r="Y40" i="22" s="1"/>
  <c r="S40" i="22"/>
  <c r="T40" i="22"/>
  <c r="U40" i="22"/>
  <c r="N40" i="22"/>
  <c r="P40" i="22"/>
  <c r="Q40" i="22"/>
  <c r="R40" i="22"/>
  <c r="L40" i="22"/>
  <c r="M40" i="22" s="1"/>
  <c r="AG39" i="22"/>
  <c r="AH39" i="22"/>
  <c r="AI39" i="22" s="1"/>
  <c r="AV39" i="22"/>
  <c r="AX39" i="22" s="1"/>
  <c r="AY39" i="22" s="1"/>
  <c r="AZ39" i="22" s="1"/>
  <c r="BA39" i="22" s="1"/>
  <c r="BB39" i="22" s="1"/>
  <c r="AW39" i="22"/>
  <c r="BC39" i="22" s="1"/>
  <c r="BD39" i="22" s="1"/>
  <c r="BE39" i="22" s="1"/>
  <c r="X39" i="22"/>
  <c r="Y39" i="22" s="1"/>
  <c r="S39" i="22"/>
  <c r="T39" i="22"/>
  <c r="U39" i="22" s="1"/>
  <c r="N39" i="22"/>
  <c r="O39" i="22" s="1"/>
  <c r="L39" i="22"/>
  <c r="M39" i="22" s="1"/>
  <c r="AG38" i="22"/>
  <c r="AH38" i="22"/>
  <c r="AI38" i="22" s="1"/>
  <c r="AV38" i="22"/>
  <c r="X38" i="22"/>
  <c r="Y38" i="22" s="1"/>
  <c r="S38" i="22"/>
  <c r="T38" i="22"/>
  <c r="U38" i="22"/>
  <c r="N38" i="22"/>
  <c r="L38" i="22"/>
  <c r="M38" i="22"/>
  <c r="AG37" i="22"/>
  <c r="AH37" i="22" s="1"/>
  <c r="AI37" i="22" s="1"/>
  <c r="AV37" i="22"/>
  <c r="X37" i="22"/>
  <c r="Y37" i="22" s="1"/>
  <c r="S37" i="22"/>
  <c r="T37" i="22"/>
  <c r="N37" i="22"/>
  <c r="L37" i="22"/>
  <c r="M37" i="22"/>
  <c r="AG36" i="22"/>
  <c r="AH36" i="22" s="1"/>
  <c r="AI36" i="22" s="1"/>
  <c r="AV36" i="22"/>
  <c r="X36" i="22"/>
  <c r="Y36" i="22"/>
  <c r="Z36" i="22" s="1"/>
  <c r="AA36" i="22" s="1"/>
  <c r="N36" i="22"/>
  <c r="P36" i="22" s="1"/>
  <c r="Q36" i="22" s="1"/>
  <c r="R36" i="22" s="1"/>
  <c r="O36" i="22"/>
  <c r="S36" i="22"/>
  <c r="T36" i="22" s="1"/>
  <c r="U36" i="22" s="1"/>
  <c r="L36" i="22"/>
  <c r="M36" i="22"/>
  <c r="AG35" i="22"/>
  <c r="AH35" i="22" s="1"/>
  <c r="AI35" i="22" s="1"/>
  <c r="AV35" i="22"/>
  <c r="AW35" i="22"/>
  <c r="BC35" i="22" s="1"/>
  <c r="BD35" i="22" s="1"/>
  <c r="BE35" i="22" s="1"/>
  <c r="AX35" i="22"/>
  <c r="AY35" i="22" s="1"/>
  <c r="AZ35" i="22" s="1"/>
  <c r="BA35" i="22" s="1"/>
  <c r="BB35" i="22" s="1"/>
  <c r="X35" i="22"/>
  <c r="Y35" i="22"/>
  <c r="Z35" i="22"/>
  <c r="S35" i="22"/>
  <c r="T35" i="22" s="1"/>
  <c r="N35" i="22"/>
  <c r="L35" i="22"/>
  <c r="M35" i="22"/>
  <c r="AG34" i="22"/>
  <c r="AH34" i="22"/>
  <c r="AI34" i="22"/>
  <c r="AJ34" i="22" s="1"/>
  <c r="AV34" i="22"/>
  <c r="X34" i="22"/>
  <c r="Y34" i="22"/>
  <c r="Z34" i="22" s="1"/>
  <c r="N34" i="22"/>
  <c r="S34" i="22"/>
  <c r="T34" i="22" s="1"/>
  <c r="U34" i="22" s="1"/>
  <c r="L34" i="22"/>
  <c r="M34" i="22"/>
  <c r="AG33" i="22"/>
  <c r="AH33" i="22" s="1"/>
  <c r="AI33" i="22" s="1"/>
  <c r="AV33" i="22"/>
  <c r="X33" i="22"/>
  <c r="Y33" i="22"/>
  <c r="S33" i="22"/>
  <c r="T33" i="22" s="1"/>
  <c r="U33" i="22" s="1"/>
  <c r="N33" i="22"/>
  <c r="L33" i="22"/>
  <c r="M33" i="22" s="1"/>
  <c r="AG32" i="22"/>
  <c r="AH32" i="22"/>
  <c r="AI32" i="22" s="1"/>
  <c r="AV32" i="22"/>
  <c r="X32" i="22"/>
  <c r="Y32" i="22"/>
  <c r="Z32" i="22"/>
  <c r="N32" i="22"/>
  <c r="S32" i="22"/>
  <c r="T32" i="22"/>
  <c r="U32" i="22" s="1"/>
  <c r="L32" i="22"/>
  <c r="M32" i="22"/>
  <c r="AG31" i="22"/>
  <c r="AH31" i="22" s="1"/>
  <c r="AI31" i="22" s="1"/>
  <c r="AJ31" i="22" s="1"/>
  <c r="AV31" i="22"/>
  <c r="S31" i="22"/>
  <c r="T31" i="22" s="1"/>
  <c r="U31" i="22" s="1"/>
  <c r="P31" i="22"/>
  <c r="Q31" i="22" s="1"/>
  <c r="R31" i="22" s="1"/>
  <c r="L31" i="22"/>
  <c r="M31" i="22"/>
  <c r="AG30" i="22"/>
  <c r="AH30" i="22" s="1"/>
  <c r="AI30" i="22" s="1"/>
  <c r="AV30" i="22"/>
  <c r="X30" i="22"/>
  <c r="Y30" i="22"/>
  <c r="Z30" i="22"/>
  <c r="S30" i="22"/>
  <c r="T30" i="22"/>
  <c r="N30" i="22"/>
  <c r="L30" i="22"/>
  <c r="M30" i="22" s="1"/>
  <c r="AG29" i="22"/>
  <c r="AH29" i="22"/>
  <c r="AI29" i="22"/>
  <c r="AV29" i="22"/>
  <c r="AX29" i="22" s="1"/>
  <c r="AY29" i="22" s="1"/>
  <c r="AZ29" i="22"/>
  <c r="BA29" i="22" s="1"/>
  <c r="BB29" i="22" s="1"/>
  <c r="X29" i="22"/>
  <c r="Y29" i="22"/>
  <c r="Z29" i="22" s="1"/>
  <c r="S29" i="22"/>
  <c r="T29" i="22"/>
  <c r="N29" i="22"/>
  <c r="L29" i="22"/>
  <c r="M29" i="22"/>
  <c r="AG28" i="22"/>
  <c r="AH28" i="22" s="1"/>
  <c r="AI28" i="22" s="1"/>
  <c r="AV28" i="22"/>
  <c r="AX28" i="22"/>
  <c r="AY28" i="22"/>
  <c r="AZ28" i="22" s="1"/>
  <c r="BA28" i="22" s="1"/>
  <c r="BB28" i="22"/>
  <c r="X28" i="22"/>
  <c r="Y28" i="22" s="1"/>
  <c r="AA28" i="22" s="1"/>
  <c r="S28" i="22"/>
  <c r="T28" i="22"/>
  <c r="U28" i="22" s="1"/>
  <c r="W28" i="22" s="1"/>
  <c r="N28" i="22"/>
  <c r="O28" i="22"/>
  <c r="L28" i="22"/>
  <c r="M28" i="22" s="1"/>
  <c r="AG27" i="22"/>
  <c r="AH27" i="22"/>
  <c r="AI27" i="22"/>
  <c r="AP27" i="22" s="1"/>
  <c r="AQ27" i="22" s="1"/>
  <c r="AR27" i="22" s="1"/>
  <c r="AV27" i="22"/>
  <c r="X27" i="22"/>
  <c r="Y27" i="22" s="1"/>
  <c r="S27" i="22"/>
  <c r="T27" i="22"/>
  <c r="U27" i="22"/>
  <c r="W27" i="22"/>
  <c r="N27" i="22"/>
  <c r="O27" i="22"/>
  <c r="L27" i="22"/>
  <c r="M27" i="22" s="1"/>
  <c r="AG26" i="22"/>
  <c r="AH26" i="22"/>
  <c r="AI26" i="22"/>
  <c r="AV26" i="22"/>
  <c r="AW26" i="22" s="1"/>
  <c r="BC26" i="22" s="1"/>
  <c r="BD26" i="22" s="1"/>
  <c r="BE26" i="22" s="1"/>
  <c r="X26" i="22"/>
  <c r="Y26" i="22"/>
  <c r="AA26" i="22" s="1"/>
  <c r="S26" i="22"/>
  <c r="T26" i="22"/>
  <c r="U26" i="22"/>
  <c r="N26" i="22"/>
  <c r="L26" i="22"/>
  <c r="M26" i="22"/>
  <c r="AG25" i="22"/>
  <c r="AH25" i="22" s="1"/>
  <c r="AI25" i="22" s="1"/>
  <c r="AV25" i="22"/>
  <c r="X25" i="22"/>
  <c r="Y25" i="22"/>
  <c r="S25" i="22"/>
  <c r="T25" i="22"/>
  <c r="U25" i="22"/>
  <c r="N25" i="22"/>
  <c r="L25" i="22"/>
  <c r="M25" i="22"/>
  <c r="AG24" i="22"/>
  <c r="AH24" i="22"/>
  <c r="AI24" i="22" s="1"/>
  <c r="AO24" i="22" s="1"/>
  <c r="AV24" i="22"/>
  <c r="AX24" i="22" s="1"/>
  <c r="AY24" i="22" s="1"/>
  <c r="AZ24" i="22" s="1"/>
  <c r="BA24" i="22" s="1"/>
  <c r="AW24" i="22"/>
  <c r="BC24" i="22"/>
  <c r="BD24" i="22" s="1"/>
  <c r="BE24" i="22" s="1"/>
  <c r="BH24" i="22" s="1"/>
  <c r="BB24" i="22"/>
  <c r="X24" i="22"/>
  <c r="Y24" i="22" s="1"/>
  <c r="AA24" i="22" s="1"/>
  <c r="S24" i="22"/>
  <c r="T24" i="22"/>
  <c r="U24" i="22" s="1"/>
  <c r="V24" i="22" s="1"/>
  <c r="N24" i="22"/>
  <c r="P24" i="22" s="1"/>
  <c r="Q24" i="22" s="1"/>
  <c r="R24" i="22" s="1"/>
  <c r="L24" i="22"/>
  <c r="M24" i="22"/>
  <c r="AG23" i="22"/>
  <c r="AH23" i="22"/>
  <c r="AI23" i="22" s="1"/>
  <c r="AO23" i="22" s="1"/>
  <c r="AV23" i="22"/>
  <c r="AW23" i="22"/>
  <c r="BC23" i="22"/>
  <c r="X23" i="22"/>
  <c r="Y23" i="22"/>
  <c r="S23" i="22"/>
  <c r="T23" i="22"/>
  <c r="U23" i="22" s="1"/>
  <c r="W23" i="22" s="1"/>
  <c r="N23" i="22"/>
  <c r="O23" i="22"/>
  <c r="L23" i="22"/>
  <c r="M23" i="22" s="1"/>
  <c r="AG22" i="22"/>
  <c r="AH22" i="22"/>
  <c r="AI22" i="22"/>
  <c r="AV22" i="22"/>
  <c r="X22" i="22"/>
  <c r="Y22" i="22"/>
  <c r="AB22" i="22"/>
  <c r="AC22" i="22" s="1"/>
  <c r="AD22" i="22" s="1"/>
  <c r="S22" i="22"/>
  <c r="T22" i="22"/>
  <c r="U22" i="22"/>
  <c r="W22" i="22"/>
  <c r="N22" i="22"/>
  <c r="L22" i="22"/>
  <c r="M22" i="22"/>
  <c r="AG21" i="22"/>
  <c r="AH21" i="22" s="1"/>
  <c r="AI21" i="22" s="1"/>
  <c r="AV21" i="22"/>
  <c r="AW21" i="22"/>
  <c r="BC21" i="22"/>
  <c r="BD21" i="22" s="1"/>
  <c r="BE21" i="22" s="1"/>
  <c r="BF21" i="22" s="1"/>
  <c r="X21" i="22"/>
  <c r="Y21" i="22"/>
  <c r="AA21" i="22"/>
  <c r="S21" i="22"/>
  <c r="T21" i="22"/>
  <c r="U21" i="22"/>
  <c r="V21" i="22" s="1"/>
  <c r="N21" i="22"/>
  <c r="L21" i="22"/>
  <c r="M21" i="22"/>
  <c r="AG20" i="22"/>
  <c r="AH20" i="22" s="1"/>
  <c r="AI20" i="22" s="1"/>
  <c r="AO20" i="22"/>
  <c r="AV20" i="22"/>
  <c r="X20" i="22"/>
  <c r="Y20" i="22" s="1"/>
  <c r="Z20" i="22" s="1"/>
  <c r="S20" i="22"/>
  <c r="T20" i="22"/>
  <c r="U20" i="22"/>
  <c r="V20" i="22" s="1"/>
  <c r="N20" i="22"/>
  <c r="L20" i="22"/>
  <c r="M20" i="22" s="1"/>
  <c r="AG19" i="22"/>
  <c r="AH19" i="22"/>
  <c r="AI19" i="22"/>
  <c r="AV19" i="22"/>
  <c r="AW19" i="22"/>
  <c r="BC19" i="22"/>
  <c r="AX19" i="22"/>
  <c r="AY19" i="22" s="1"/>
  <c r="AZ19" i="22" s="1"/>
  <c r="BA19" i="22" s="1"/>
  <c r="BB19" i="22" s="1"/>
  <c r="X19" i="22"/>
  <c r="Y19" i="22"/>
  <c r="AA19" i="22" s="1"/>
  <c r="S19" i="22"/>
  <c r="T19" i="22"/>
  <c r="U19" i="22"/>
  <c r="V19" i="22" s="1"/>
  <c r="N19" i="22"/>
  <c r="O19" i="22"/>
  <c r="L19" i="22"/>
  <c r="M19" i="22" s="1"/>
  <c r="AG18" i="22"/>
  <c r="AH18" i="22"/>
  <c r="AI18" i="22"/>
  <c r="AV18" i="22"/>
  <c r="AW18" i="22" s="1"/>
  <c r="BC18" i="22"/>
  <c r="X18" i="22"/>
  <c r="Y18" i="22" s="1"/>
  <c r="S18" i="22"/>
  <c r="T18" i="22"/>
  <c r="U18" i="22"/>
  <c r="N18" i="22"/>
  <c r="O18" i="22" s="1"/>
  <c r="L18" i="22"/>
  <c r="M18" i="22" s="1"/>
  <c r="AG17" i="22"/>
  <c r="AH17" i="22"/>
  <c r="AI17" i="22"/>
  <c r="AV17" i="22"/>
  <c r="X17" i="22"/>
  <c r="Y17" i="22" s="1"/>
  <c r="AB17" i="22"/>
  <c r="AC17" i="22" s="1"/>
  <c r="AD17" i="22" s="1"/>
  <c r="N17" i="22"/>
  <c r="L17" i="22"/>
  <c r="M17" i="22"/>
  <c r="AG16" i="22"/>
  <c r="AH16" i="22" s="1"/>
  <c r="AI16" i="22"/>
  <c r="AV16" i="22"/>
  <c r="X16" i="22"/>
  <c r="Y16" i="22"/>
  <c r="AA16" i="22" s="1"/>
  <c r="S16" i="22"/>
  <c r="T16" i="22"/>
  <c r="U16" i="22"/>
  <c r="N16" i="22"/>
  <c r="L16" i="22"/>
  <c r="M16" i="22" s="1"/>
  <c r="AG15" i="22"/>
  <c r="AH15" i="22"/>
  <c r="AI15" i="22"/>
  <c r="AV15" i="22"/>
  <c r="X15" i="22"/>
  <c r="Y15" i="22"/>
  <c r="AB15" i="22"/>
  <c r="S15" i="22"/>
  <c r="T15" i="22" s="1"/>
  <c r="U15" i="22" s="1"/>
  <c r="N15" i="22"/>
  <c r="L15" i="22"/>
  <c r="M15" i="22"/>
  <c r="AG14" i="22"/>
  <c r="AH14" i="22" s="1"/>
  <c r="AI14" i="22" s="1"/>
  <c r="AV14" i="22"/>
  <c r="AX14" i="22" s="1"/>
  <c r="AY14" i="22" s="1"/>
  <c r="AZ14" i="22" s="1"/>
  <c r="BA14" i="22" s="1"/>
  <c r="BB14" i="22"/>
  <c r="X14" i="22"/>
  <c r="Y14" i="22"/>
  <c r="Z14" i="22" s="1"/>
  <c r="S14" i="22"/>
  <c r="T14" i="22"/>
  <c r="U14" i="22" s="1"/>
  <c r="V14" i="22" s="1"/>
  <c r="W14" i="22"/>
  <c r="N14" i="22"/>
  <c r="L14" i="22"/>
  <c r="M14" i="22"/>
  <c r="AG13" i="22"/>
  <c r="AH13" i="22" s="1"/>
  <c r="AI13" i="22" s="1"/>
  <c r="AV13" i="22"/>
  <c r="X13" i="22"/>
  <c r="Y13" i="22" s="1"/>
  <c r="S13" i="22"/>
  <c r="T13" i="22"/>
  <c r="U13" i="22"/>
  <c r="N13" i="22"/>
  <c r="L13" i="22"/>
  <c r="M13" i="22"/>
  <c r="AG12" i="22"/>
  <c r="AH12" i="22" s="1"/>
  <c r="AI12" i="22" s="1"/>
  <c r="AV12" i="22"/>
  <c r="X12" i="22"/>
  <c r="Y12" i="22" s="1"/>
  <c r="AA12" i="22"/>
  <c r="S12" i="22"/>
  <c r="T12" i="22" s="1"/>
  <c r="U12" i="22" s="1"/>
  <c r="N12" i="22"/>
  <c r="O12" i="22"/>
  <c r="L12" i="22"/>
  <c r="M12" i="22" s="1"/>
  <c r="AG11" i="22"/>
  <c r="AH11" i="22" s="1"/>
  <c r="AI11" i="22" s="1"/>
  <c r="AV11" i="22"/>
  <c r="X11" i="22"/>
  <c r="Y11" i="22" s="1"/>
  <c r="AB11" i="22" s="1"/>
  <c r="AC11" i="22" s="1"/>
  <c r="AD11" i="22" s="1"/>
  <c r="AE11" i="22" s="1"/>
  <c r="S11" i="22"/>
  <c r="T11" i="22"/>
  <c r="U11" i="22"/>
  <c r="W11" i="22"/>
  <c r="N11" i="22"/>
  <c r="P11" i="22" s="1"/>
  <c r="Q11" i="22"/>
  <c r="R11" i="22" s="1"/>
  <c r="L11" i="22"/>
  <c r="M11" i="22"/>
  <c r="AG10" i="22"/>
  <c r="AH10" i="22"/>
  <c r="AI10" i="22" s="1"/>
  <c r="AV10" i="22"/>
  <c r="AX10" i="22"/>
  <c r="AY10" i="22"/>
  <c r="AZ10" i="22" s="1"/>
  <c r="BA10" i="22" s="1"/>
  <c r="BB10" i="22" s="1"/>
  <c r="X10" i="22"/>
  <c r="Y10" i="22" s="1"/>
  <c r="AA10" i="22" s="1"/>
  <c r="S10" i="22"/>
  <c r="T10" i="22" s="1"/>
  <c r="U10" i="22" s="1"/>
  <c r="V10" i="22" s="1"/>
  <c r="N10" i="22"/>
  <c r="L10" i="22"/>
  <c r="M10" i="22" s="1"/>
  <c r="AG9" i="22"/>
  <c r="AH9" i="22"/>
  <c r="AI9" i="22"/>
  <c r="AV9" i="22"/>
  <c r="X9" i="22"/>
  <c r="Y9" i="22"/>
  <c r="AA9" i="22" s="1"/>
  <c r="S9" i="22"/>
  <c r="T9" i="22"/>
  <c r="U9" i="22" s="1"/>
  <c r="W9" i="22" s="1"/>
  <c r="N9" i="22"/>
  <c r="L9" i="22"/>
  <c r="M9" i="22" s="1"/>
  <c r="AG8" i="22"/>
  <c r="AH8" i="22"/>
  <c r="AI8" i="22" s="1"/>
  <c r="AJ8" i="22" s="1"/>
  <c r="AV8" i="22"/>
  <c r="X8" i="22"/>
  <c r="Y8" i="22"/>
  <c r="AA8" i="22"/>
  <c r="S8" i="22"/>
  <c r="T8" i="22" s="1"/>
  <c r="U8" i="22" s="1"/>
  <c r="N8" i="22"/>
  <c r="L8" i="22"/>
  <c r="M8" i="22"/>
  <c r="AG6" i="22"/>
  <c r="AH6" i="22" s="1"/>
  <c r="AI6" i="22"/>
  <c r="AO6" i="22"/>
  <c r="AV6" i="22"/>
  <c r="X6" i="22"/>
  <c r="Y6" i="22"/>
  <c r="AA6" i="22"/>
  <c r="S6" i="22"/>
  <c r="T6" i="22" s="1"/>
  <c r="U6" i="22" s="1"/>
  <c r="V6" i="22" s="1"/>
  <c r="N6" i="22"/>
  <c r="L6" i="22"/>
  <c r="M6" i="22"/>
  <c r="AG5" i="22"/>
  <c r="AH5" i="22" s="1"/>
  <c r="AI5" i="22" s="1"/>
  <c r="AP5" i="22" s="1"/>
  <c r="AV5" i="22"/>
  <c r="AX5" i="22" s="1"/>
  <c r="AY5" i="22" s="1"/>
  <c r="X5" i="22"/>
  <c r="Y5" i="22" s="1"/>
  <c r="AB5" i="22" s="1"/>
  <c r="AC5" i="22" s="1"/>
  <c r="AD5" i="22" s="1"/>
  <c r="S5" i="22"/>
  <c r="T5" i="22" s="1"/>
  <c r="U5" i="22" s="1"/>
  <c r="N5" i="22"/>
  <c r="L5" i="22"/>
  <c r="M5" i="22"/>
  <c r="AJ27" i="22"/>
  <c r="AK27" i="22"/>
  <c r="AO27" i="22"/>
  <c r="AP29" i="22"/>
  <c r="AW10" i="22"/>
  <c r="BC10" i="22"/>
  <c r="BD10" i="22" s="1"/>
  <c r="BE10" i="22" s="1"/>
  <c r="P16" i="22"/>
  <c r="Q16" i="22" s="1"/>
  <c r="R16" i="22" s="1"/>
  <c r="O16" i="22"/>
  <c r="P19" i="22"/>
  <c r="Q19" i="22"/>
  <c r="R19" i="22"/>
  <c r="P20" i="22"/>
  <c r="Q20" i="22" s="1"/>
  <c r="R20" i="22" s="1"/>
  <c r="O20" i="22"/>
  <c r="P21" i="22"/>
  <c r="Q21" i="22" s="1"/>
  <c r="R21" i="22" s="1"/>
  <c r="O21" i="22"/>
  <c r="P26" i="22"/>
  <c r="Q26" i="22" s="1"/>
  <c r="R26" i="22" s="1"/>
  <c r="O26" i="22"/>
  <c r="P28" i="22"/>
  <c r="Q28" i="22"/>
  <c r="R28" i="22" s="1"/>
  <c r="AW28" i="22"/>
  <c r="BC28" i="22"/>
  <c r="AW32" i="22"/>
  <c r="BC32" i="22"/>
  <c r="AX32" i="22"/>
  <c r="AY32" i="22" s="1"/>
  <c r="AZ32" i="22" s="1"/>
  <c r="BA32" i="22" s="1"/>
  <c r="BB32" i="22" s="1"/>
  <c r="AP34" i="22"/>
  <c r="AO34" i="22"/>
  <c r="AP41" i="22"/>
  <c r="AO44" i="22"/>
  <c r="BI48" i="22"/>
  <c r="P8" i="22"/>
  <c r="Q8" i="22" s="1"/>
  <c r="R8" i="22" s="1"/>
  <c r="O8" i="22"/>
  <c r="P9" i="22"/>
  <c r="Q9" i="22"/>
  <c r="R9" i="22" s="1"/>
  <c r="O9" i="22"/>
  <c r="O11" i="22"/>
  <c r="AW11" i="22"/>
  <c r="BC11" i="22" s="1"/>
  <c r="AX11" i="22"/>
  <c r="AY11" i="22"/>
  <c r="AZ11" i="22"/>
  <c r="BA11" i="22" s="1"/>
  <c r="BB11" i="22" s="1"/>
  <c r="AW15" i="22"/>
  <c r="BC15" i="22"/>
  <c r="AX15" i="22"/>
  <c r="AY15" i="22" s="1"/>
  <c r="AZ15" i="22" s="1"/>
  <c r="BA15" i="22" s="1"/>
  <c r="BB15" i="22" s="1"/>
  <c r="P22" i="22"/>
  <c r="Q22" i="22" s="1"/>
  <c r="R22" i="22" s="1"/>
  <c r="O22" i="22"/>
  <c r="AE22" i="22" s="1"/>
  <c r="AW25" i="22"/>
  <c r="BC25" i="22" s="1"/>
  <c r="AX25" i="22"/>
  <c r="AY25" i="22"/>
  <c r="AZ25" i="22" s="1"/>
  <c r="BA25" i="22" s="1"/>
  <c r="BB25" i="22" s="1"/>
  <c r="P27" i="22"/>
  <c r="Q27" i="22" s="1"/>
  <c r="R27" i="22" s="1"/>
  <c r="AW29" i="22"/>
  <c r="BC29" i="22" s="1"/>
  <c r="AA33" i="22"/>
  <c r="BF42" i="22"/>
  <c r="AC15" i="22"/>
  <c r="AD15" i="22"/>
  <c r="V22" i="22"/>
  <c r="AP24" i="22"/>
  <c r="AQ24" i="22" s="1"/>
  <c r="AR24" i="22" s="1"/>
  <c r="AS24" i="22" s="1"/>
  <c r="AT24" i="22" s="1"/>
  <c r="AB25" i="22"/>
  <c r="AC25" i="22"/>
  <c r="AD25" i="22"/>
  <c r="AA29" i="22"/>
  <c r="AB29" i="22"/>
  <c r="AC29" i="22"/>
  <c r="AD29" i="22"/>
  <c r="AW33" i="22"/>
  <c r="BC33" i="22"/>
  <c r="BD33" i="22" s="1"/>
  <c r="AX33" i="22"/>
  <c r="AY33" i="22"/>
  <c r="AZ33" i="22"/>
  <c r="BA33" i="22"/>
  <c r="BB33" i="22" s="1"/>
  <c r="AW37" i="22"/>
  <c r="BC37" i="22"/>
  <c r="AX37" i="22"/>
  <c r="AY37" i="22"/>
  <c r="AZ37" i="22"/>
  <c r="BA37" i="22" s="1"/>
  <c r="BB37" i="22" s="1"/>
  <c r="P41" i="22"/>
  <c r="Q41" i="22"/>
  <c r="R41" i="22"/>
  <c r="O41" i="22"/>
  <c r="AW41" i="22"/>
  <c r="BC41" i="22" s="1"/>
  <c r="BD41" i="22" s="1"/>
  <c r="BE41" i="22" s="1"/>
  <c r="BB41" i="22"/>
  <c r="P46" i="22"/>
  <c r="Q46" i="22"/>
  <c r="R46" i="22"/>
  <c r="O46" i="22"/>
  <c r="P48" i="22"/>
  <c r="Q48" i="22"/>
  <c r="R48" i="22"/>
  <c r="O48" i="22"/>
  <c r="P50" i="22"/>
  <c r="Q50" i="22"/>
  <c r="R50" i="22"/>
  <c r="O50" i="22"/>
  <c r="AB53" i="22"/>
  <c r="AC53" i="22"/>
  <c r="AD53" i="22" s="1"/>
  <c r="AA54" i="22"/>
  <c r="Z55" i="22"/>
  <c r="Z7" i="22"/>
  <c r="AO7" i="22"/>
  <c r="AA34" i="22"/>
  <c r="AB34" i="22" s="1"/>
  <c r="AC34" i="22" s="1"/>
  <c r="AD34" i="22" s="1"/>
  <c r="AB36" i="22"/>
  <c r="AC36" i="22" s="1"/>
  <c r="AD36" i="22" s="1"/>
  <c r="AE36" i="22" s="1"/>
  <c r="AA37" i="22"/>
  <c r="AB41" i="22"/>
  <c r="AC41" i="22" s="1"/>
  <c r="AD41" i="22"/>
  <c r="AE41" i="22" s="1"/>
  <c r="V48" i="22"/>
  <c r="AD48" i="22"/>
  <c r="AE48" i="22"/>
  <c r="AD50" i="22"/>
  <c r="AO50" i="22"/>
  <c r="AU51" i="22"/>
  <c r="AP35" i="22"/>
  <c r="AW36" i="22"/>
  <c r="BC36" i="22"/>
  <c r="AX36" i="22"/>
  <c r="AY36" i="22"/>
  <c r="P38" i="22"/>
  <c r="Q38" i="22"/>
  <c r="R38" i="22"/>
  <c r="O38" i="22"/>
  <c r="AW38" i="22"/>
  <c r="BC38" i="22"/>
  <c r="AX38" i="22"/>
  <c r="AY38" i="22" s="1"/>
  <c r="AZ38" i="22" s="1"/>
  <c r="BA38" i="22" s="1"/>
  <c r="BB38" i="22"/>
  <c r="O40" i="22"/>
  <c r="AP40" i="22"/>
  <c r="AQ40" i="22" s="1"/>
  <c r="AR40" i="22" s="1"/>
  <c r="AW43" i="22"/>
  <c r="BC43" i="22"/>
  <c r="AX43" i="22"/>
  <c r="AY43" i="22"/>
  <c r="AZ43" i="22" s="1"/>
  <c r="BA43" i="22"/>
  <c r="BB43" i="22" s="1"/>
  <c r="AW49" i="22"/>
  <c r="BC49" i="22" s="1"/>
  <c r="AX49" i="22"/>
  <c r="AY49" i="22" s="1"/>
  <c r="AZ49" i="22" s="1"/>
  <c r="BA49" i="22" s="1"/>
  <c r="BB49" i="22" s="1"/>
  <c r="AJ49" i="22"/>
  <c r="W52" i="22"/>
  <c r="AO54" i="22"/>
  <c r="O54" i="22"/>
  <c r="AS40" i="22"/>
  <c r="AT40" i="22" s="1"/>
  <c r="AK34" i="22"/>
  <c r="AL34" i="22"/>
  <c r="AM34" i="22" s="1"/>
  <c r="AN34" i="22" s="1"/>
  <c r="AU29" i="22"/>
  <c r="AQ29" i="22"/>
  <c r="AR29" i="22"/>
  <c r="AS29" i="22"/>
  <c r="AT29" i="22" s="1"/>
  <c r="AL27" i="22"/>
  <c r="AM27" i="22"/>
  <c r="AN27" i="22"/>
  <c r="AQ51" i="22"/>
  <c r="AR51" i="22" s="1"/>
  <c r="AS51" i="22" s="1"/>
  <c r="AT51" i="22"/>
  <c r="AU27" i="22"/>
  <c r="AS27" i="22"/>
  <c r="AT27" i="22" s="1"/>
  <c r="BD38" i="22"/>
  <c r="AW5" i="22"/>
  <c r="BC5" i="22"/>
  <c r="BD5" i="22" s="1"/>
  <c r="BE5" i="22" s="1"/>
  <c r="AZ5" i="22"/>
  <c r="BA5" i="22"/>
  <c r="BB5" i="22"/>
  <c r="AW9" i="22"/>
  <c r="BC9" i="22"/>
  <c r="AX9" i="22"/>
  <c r="AY9" i="22" s="1"/>
  <c r="AZ9" i="22" s="1"/>
  <c r="BA9" i="22" s="1"/>
  <c r="BB9" i="22"/>
  <c r="P13" i="22"/>
  <c r="Q13" i="22" s="1"/>
  <c r="R13" i="22"/>
  <c r="O13" i="22"/>
  <c r="AO26" i="22"/>
  <c r="AP26" i="22"/>
  <c r="W31" i="22"/>
  <c r="V31" i="22"/>
  <c r="P33" i="22"/>
  <c r="Q33" i="22"/>
  <c r="R33" i="22"/>
  <c r="O33" i="22"/>
  <c r="AA40" i="22"/>
  <c r="W41" i="22"/>
  <c r="V41" i="22"/>
  <c r="Z44" i="22"/>
  <c r="P53" i="22"/>
  <c r="Q53" i="22"/>
  <c r="O53" i="22"/>
  <c r="P55" i="22"/>
  <c r="Q55" i="22" s="1"/>
  <c r="R55" i="22"/>
  <c r="O55" i="22"/>
  <c r="AA14" i="22"/>
  <c r="AB14" i="22"/>
  <c r="AC14" i="22" s="1"/>
  <c r="AD14" i="22" s="1"/>
  <c r="AA18" i="22"/>
  <c r="Z18" i="22"/>
  <c r="AA23" i="22"/>
  <c r="Z23" i="22"/>
  <c r="AO28" i="22"/>
  <c r="AO30" i="22"/>
  <c r="AP30" i="22"/>
  <c r="Z33" i="22"/>
  <c r="AB33" i="22"/>
  <c r="AC33" i="22" s="1"/>
  <c r="AD33" i="22" s="1"/>
  <c r="AE33" i="22"/>
  <c r="AO38" i="22"/>
  <c r="AJ38" i="22"/>
  <c r="AA45" i="22"/>
  <c r="AB45" i="22" s="1"/>
  <c r="AC45" i="22"/>
  <c r="AD45" i="22" s="1"/>
  <c r="AE45" i="22" s="1"/>
  <c r="W51" i="22"/>
  <c r="V51" i="22"/>
  <c r="AC52" i="22"/>
  <c r="AD52" i="22"/>
  <c r="Z52" i="22"/>
  <c r="AA7" i="22"/>
  <c r="AB7" i="22"/>
  <c r="AC7" i="22" s="1"/>
  <c r="AD7" i="22"/>
  <c r="AP7" i="22"/>
  <c r="P10" i="22"/>
  <c r="Q10" i="22"/>
  <c r="R10" i="22" s="1"/>
  <c r="O10" i="22"/>
  <c r="AW12" i="22"/>
  <c r="BC12" i="22"/>
  <c r="BD12" i="22" s="1"/>
  <c r="AX12" i="22"/>
  <c r="AY12" i="22"/>
  <c r="AZ12" i="22"/>
  <c r="BA12" i="22" s="1"/>
  <c r="BB12" i="22" s="1"/>
  <c r="W13" i="22"/>
  <c r="V13" i="22"/>
  <c r="P17" i="22"/>
  <c r="Q17" i="22" s="1"/>
  <c r="O17" i="22"/>
  <c r="AW17" i="22"/>
  <c r="BC17" i="22"/>
  <c r="BD17" i="22" s="1"/>
  <c r="BE17" i="22" s="1"/>
  <c r="AX17" i="22"/>
  <c r="AY17" i="22" s="1"/>
  <c r="AZ17" i="22" s="1"/>
  <c r="BA17" i="22" s="1"/>
  <c r="BB17" i="22" s="1"/>
  <c r="V18" i="22"/>
  <c r="W18" i="22"/>
  <c r="AO18" i="22"/>
  <c r="AP18" i="22"/>
  <c r="AA20" i="22"/>
  <c r="AB20" i="22"/>
  <c r="AC20" i="22"/>
  <c r="AD20" i="22" s="1"/>
  <c r="AW22" i="22"/>
  <c r="BC22" i="22" s="1"/>
  <c r="BD22" i="22" s="1"/>
  <c r="BE22" i="22"/>
  <c r="AX22" i="22"/>
  <c r="AY22" i="22" s="1"/>
  <c r="AZ22" i="22"/>
  <c r="BA22" i="22" s="1"/>
  <c r="BB22" i="22" s="1"/>
  <c r="V23" i="22"/>
  <c r="V25" i="22"/>
  <c r="AB27" i="22"/>
  <c r="AC27" i="22" s="1"/>
  <c r="AD27" i="22" s="1"/>
  <c r="AE27" i="22" s="1"/>
  <c r="AO31" i="22"/>
  <c r="AP31" i="22"/>
  <c r="BG35" i="22"/>
  <c r="AO35" i="22"/>
  <c r="AJ35" i="22"/>
  <c r="Z37" i="22"/>
  <c r="AB37" i="22"/>
  <c r="AC37" i="22" s="1"/>
  <c r="AD37" i="22" s="1"/>
  <c r="AO37" i="22"/>
  <c r="AJ41" i="22"/>
  <c r="AO41" i="22"/>
  <c r="P42" i="22"/>
  <c r="Q42" i="22"/>
  <c r="R42" i="22"/>
  <c r="O42" i="22"/>
  <c r="AP42" i="22"/>
  <c r="Z43" i="22"/>
  <c r="AA43" i="22" s="1"/>
  <c r="AB43" i="22" s="1"/>
  <c r="AC43" i="22"/>
  <c r="AD43" i="22" s="1"/>
  <c r="AE43" i="22"/>
  <c r="W46" i="22"/>
  <c r="V46" i="22"/>
  <c r="AW46" i="22"/>
  <c r="BC46" i="22"/>
  <c r="BD46" i="22" s="1"/>
  <c r="BE46" i="22"/>
  <c r="AX46" i="22"/>
  <c r="AY46" i="22" s="1"/>
  <c r="AZ46" i="22"/>
  <c r="BA46" i="22" s="1"/>
  <c r="BB46" i="22"/>
  <c r="AO49" i="22"/>
  <c r="AP49" i="22"/>
  <c r="O7" i="22"/>
  <c r="O52" i="22"/>
  <c r="BI53" i="22"/>
  <c r="BG53" i="22"/>
  <c r="BJ53" i="22" s="1"/>
  <c r="BL53" i="22" s="1"/>
  <c r="AO52" i="22"/>
  <c r="AP52" i="22"/>
  <c r="AA52" i="22"/>
  <c r="BD49" i="22"/>
  <c r="AX40" i="22"/>
  <c r="AY40" i="22" s="1"/>
  <c r="AZ40" i="22"/>
  <c r="BA40" i="22" s="1"/>
  <c r="BB40" i="22" s="1"/>
  <c r="BE40" i="22" s="1"/>
  <c r="AP38" i="22"/>
  <c r="AB46" i="22"/>
  <c r="AC46" i="22"/>
  <c r="AD46" i="22" s="1"/>
  <c r="AE46" i="22" s="1"/>
  <c r="AA32" i="22"/>
  <c r="AB32" i="22" s="1"/>
  <c r="AC32" i="22" s="1"/>
  <c r="AD32" i="22" s="1"/>
  <c r="AE32" i="22" s="1"/>
  <c r="AA55" i="22"/>
  <c r="AB54" i="22"/>
  <c r="AC54" i="22" s="1"/>
  <c r="AD54" i="22" s="1"/>
  <c r="AE54" i="22" s="1"/>
  <c r="AA53" i="22"/>
  <c r="P39" i="22"/>
  <c r="Q39" i="22"/>
  <c r="R39" i="22" s="1"/>
  <c r="BD37" i="22"/>
  <c r="BE37" i="22" s="1"/>
  <c r="V27" i="22"/>
  <c r="V11" i="22"/>
  <c r="V9" i="22"/>
  <c r="AJ33" i="22"/>
  <c r="BD25" i="22"/>
  <c r="V45" i="22"/>
  <c r="BD32" i="22"/>
  <c r="AJ30" i="22"/>
  <c r="AJ26" i="22"/>
  <c r="P23" i="22"/>
  <c r="Q23" i="22" s="1"/>
  <c r="R23" i="22" s="1"/>
  <c r="P18" i="22"/>
  <c r="Q18" i="22" s="1"/>
  <c r="R18" i="22" s="1"/>
  <c r="AJ25" i="22"/>
  <c r="AB18" i="22"/>
  <c r="AC18" i="22" s="1"/>
  <c r="AD18" i="22"/>
  <c r="AE18" i="22" s="1"/>
  <c r="AX18" i="22"/>
  <c r="AY18" i="22"/>
  <c r="W20" i="22"/>
  <c r="AX21" i="22"/>
  <c r="AY21" i="22"/>
  <c r="AZ21" i="22" s="1"/>
  <c r="BA21" i="22" s="1"/>
  <c r="BB21" i="22" s="1"/>
  <c r="AB23" i="22"/>
  <c r="AC23" i="22"/>
  <c r="AD23" i="22" s="1"/>
  <c r="AX23" i="22"/>
  <c r="AY23" i="22" s="1"/>
  <c r="AB38" i="22"/>
  <c r="AC38" i="22" s="1"/>
  <c r="AD38" i="22" s="1"/>
  <c r="AE38" i="22" s="1"/>
  <c r="BD45" i="22"/>
  <c r="BE45" i="22"/>
  <c r="BF45" i="22" s="1"/>
  <c r="AP50" i="22"/>
  <c r="AE50" i="22"/>
  <c r="BD15" i="22"/>
  <c r="BE15" i="22"/>
  <c r="BI15" i="22" s="1"/>
  <c r="BD11" i="22"/>
  <c r="W6" i="22"/>
  <c r="AP13" i="22"/>
  <c r="AJ13" i="22"/>
  <c r="AO13" i="22"/>
  <c r="AO16" i="22"/>
  <c r="AJ16" i="22"/>
  <c r="AP16" i="22"/>
  <c r="AO19" i="22"/>
  <c r="AP19" i="22" s="1"/>
  <c r="BF24" i="22"/>
  <c r="BI24" i="22"/>
  <c r="BG24" i="22" s="1"/>
  <c r="BJ24" i="22" s="1"/>
  <c r="W26" i="22"/>
  <c r="V26" i="22"/>
  <c r="BF26" i="22"/>
  <c r="BD43" i="22"/>
  <c r="BE43" i="22"/>
  <c r="BD29" i="22"/>
  <c r="BE29" i="22" s="1"/>
  <c r="BD28" i="22"/>
  <c r="BE28" i="22"/>
  <c r="BH51" i="22"/>
  <c r="W12" i="22"/>
  <c r="V12" i="22"/>
  <c r="AJ14" i="22"/>
  <c r="AO14" i="22"/>
  <c r="AP14" i="22"/>
  <c r="W17" i="22"/>
  <c r="V17" i="22"/>
  <c r="AJ17" i="22"/>
  <c r="AO17" i="22"/>
  <c r="AP17" i="22"/>
  <c r="BI21" i="22"/>
  <c r="BH21" i="22" s="1"/>
  <c r="BJ21" i="22" s="1"/>
  <c r="BG21" i="22"/>
  <c r="AO22" i="22"/>
  <c r="AP22" i="22" s="1"/>
  <c r="AQ22" i="22" s="1"/>
  <c r="AR22" i="22" s="1"/>
  <c r="AS22" i="22" s="1"/>
  <c r="AT22" i="22" s="1"/>
  <c r="BE38" i="22"/>
  <c r="BE49" i="22"/>
  <c r="BE33" i="22"/>
  <c r="BG33" i="22" s="1"/>
  <c r="BJ33" i="22" s="1"/>
  <c r="BL33" i="22" s="1"/>
  <c r="BE25" i="22"/>
  <c r="BE32" i="22"/>
  <c r="AE20" i="22"/>
  <c r="AJ5" i="22"/>
  <c r="AO5" i="22"/>
  <c r="AB6" i="22"/>
  <c r="AC6" i="22" s="1"/>
  <c r="AD6" i="22"/>
  <c r="Z6" i="22"/>
  <c r="AW6" i="22"/>
  <c r="BC6" i="22"/>
  <c r="AX6" i="22"/>
  <c r="AY6" i="22" s="1"/>
  <c r="AZ6" i="22" s="1"/>
  <c r="BA6" i="22" s="1"/>
  <c r="BB6" i="22" s="1"/>
  <c r="AW8" i="22"/>
  <c r="BC8" i="22"/>
  <c r="BD8" i="22" s="1"/>
  <c r="BE8" i="22" s="1"/>
  <c r="AX8" i="22"/>
  <c r="AY8" i="22" s="1"/>
  <c r="AZ8" i="22" s="1"/>
  <c r="BA8" i="22" s="1"/>
  <c r="BB8" i="22"/>
  <c r="AB12" i="22"/>
  <c r="AC12" i="22"/>
  <c r="AD12" i="22" s="1"/>
  <c r="Z12" i="22"/>
  <c r="AA15" i="22"/>
  <c r="Z15" i="22"/>
  <c r="AA17" i="22"/>
  <c r="Z17" i="22"/>
  <c r="AB26" i="22"/>
  <c r="AC26" i="22" s="1"/>
  <c r="AD26" i="22" s="1"/>
  <c r="AE26" i="22" s="1"/>
  <c r="Z26" i="22"/>
  <c r="AW27" i="22"/>
  <c r="BC27" i="22" s="1"/>
  <c r="BD27" i="22" s="1"/>
  <c r="BE27" i="22" s="1"/>
  <c r="AX27" i="22"/>
  <c r="AY27" i="22"/>
  <c r="AZ27" i="22"/>
  <c r="BA27" i="22" s="1"/>
  <c r="BB27" i="22" s="1"/>
  <c r="V28" i="22"/>
  <c r="AJ29" i="22"/>
  <c r="AO29" i="22"/>
  <c r="O32" i="22"/>
  <c r="P32" i="22"/>
  <c r="Q32" i="22" s="1"/>
  <c r="R32" i="22" s="1"/>
  <c r="P12" i="22"/>
  <c r="Q12" i="22" s="1"/>
  <c r="R12" i="22" s="1"/>
  <c r="AJ9" i="22"/>
  <c r="AP20" i="22"/>
  <c r="Z10" i="22"/>
  <c r="W10" i="22"/>
  <c r="AB10" i="22"/>
  <c r="AC10" i="22" s="1"/>
  <c r="AD10" i="22" s="1"/>
  <c r="AE10" i="22" s="1"/>
  <c r="Z19" i="22"/>
  <c r="W19" i="22"/>
  <c r="AB19" i="22"/>
  <c r="AC19" i="22" s="1"/>
  <c r="AD19" i="22" s="1"/>
  <c r="AE19" i="22" s="1"/>
  <c r="Z21" i="22"/>
  <c r="W21" i="22"/>
  <c r="AB21" i="22"/>
  <c r="AC21" i="22"/>
  <c r="AD21" i="22"/>
  <c r="AE21" i="22"/>
  <c r="Z24" i="22"/>
  <c r="W24" i="22"/>
  <c r="AB24" i="22"/>
  <c r="AC24" i="22" s="1"/>
  <c r="AD24" i="22" s="1"/>
  <c r="AA5" i="22"/>
  <c r="Z5" i="22"/>
  <c r="AB8" i="22"/>
  <c r="AC8" i="22" s="1"/>
  <c r="AD8" i="22"/>
  <c r="AE8" i="22" s="1"/>
  <c r="Z8" i="22"/>
  <c r="AO8" i="22"/>
  <c r="AP8" i="22"/>
  <c r="AQ8" i="22" s="1"/>
  <c r="AR8" i="22" s="1"/>
  <c r="AS8" i="22" s="1"/>
  <c r="AA11" i="22"/>
  <c r="Z11" i="22"/>
  <c r="AO15" i="22"/>
  <c r="AB16" i="22"/>
  <c r="AC16" i="22" s="1"/>
  <c r="AD16" i="22"/>
  <c r="AE16" i="22" s="1"/>
  <c r="Z16" i="22"/>
  <c r="BH17" i="22"/>
  <c r="AA22" i="22"/>
  <c r="Z22" i="22"/>
  <c r="AA25" i="22"/>
  <c r="Z25" i="22"/>
  <c r="O34" i="22"/>
  <c r="AE34" i="22" s="1"/>
  <c r="P34" i="22"/>
  <c r="Q34" i="22"/>
  <c r="R34" i="22" s="1"/>
  <c r="V40" i="22"/>
  <c r="W40" i="22"/>
  <c r="V42" i="22"/>
  <c r="BH45" i="22"/>
  <c r="BI45" i="22"/>
  <c r="AB47" i="22"/>
  <c r="AC47" i="22" s="1"/>
  <c r="AD47" i="22"/>
  <c r="Z47" i="22"/>
  <c r="AA47" i="22"/>
  <c r="W49" i="22"/>
  <c r="V49" i="22"/>
  <c r="AA50" i="22"/>
  <c r="Z50" i="22"/>
  <c r="AP6" i="22"/>
  <c r="AP23" i="22"/>
  <c r="AU23" i="22" s="1"/>
  <c r="AB28" i="22"/>
  <c r="AC28" i="22" s="1"/>
  <c r="AD28" i="22" s="1"/>
  <c r="AE28" i="22" s="1"/>
  <c r="Z28" i="22"/>
  <c r="P30" i="22"/>
  <c r="Q30" i="22"/>
  <c r="R30" i="22" s="1"/>
  <c r="O30" i="22"/>
  <c r="AB30" i="22"/>
  <c r="AC30" i="22" s="1"/>
  <c r="AD30" i="22" s="1"/>
  <c r="AA30" i="22"/>
  <c r="P35" i="22"/>
  <c r="Q35" i="22" s="1"/>
  <c r="O35" i="22"/>
  <c r="AB35" i="22"/>
  <c r="AC35" i="22" s="1"/>
  <c r="AD35" i="22" s="1"/>
  <c r="AA35" i="22"/>
  <c r="V38" i="22"/>
  <c r="W38" i="22"/>
  <c r="AB42" i="22"/>
  <c r="AC42" i="22"/>
  <c r="AD42" i="22"/>
  <c r="AE42" i="22" s="1"/>
  <c r="Z42" i="22"/>
  <c r="AA42" i="22"/>
  <c r="W47" i="22"/>
  <c r="V47" i="22"/>
  <c r="AA48" i="22"/>
  <c r="Z48" i="22"/>
  <c r="AB49" i="22"/>
  <c r="AC49" i="22" s="1"/>
  <c r="AD49" i="22"/>
  <c r="Z49" i="22"/>
  <c r="AA49" i="22"/>
  <c r="AA51" i="22"/>
  <c r="Z51" i="22"/>
  <c r="AX50" i="22"/>
  <c r="AY50" i="22"/>
  <c r="Z39" i="22"/>
  <c r="Z41" i="22"/>
  <c r="P45" i="22"/>
  <c r="Q45" i="22" s="1"/>
  <c r="R45" i="22" s="1"/>
  <c r="Z46" i="22"/>
  <c r="AX47" i="22"/>
  <c r="AY47" i="22"/>
  <c r="AZ47" i="22" s="1"/>
  <c r="BA47" i="22" s="1"/>
  <c r="BB47" i="22" s="1"/>
  <c r="AX48" i="22"/>
  <c r="AY48" i="22" s="1"/>
  <c r="AZ48" i="22" s="1"/>
  <c r="BA48" i="22" s="1"/>
  <c r="BB48" i="22" s="1"/>
  <c r="AU52" i="22"/>
  <c r="AQ52" i="22"/>
  <c r="AR52" i="22"/>
  <c r="AS52" i="22"/>
  <c r="AT52" i="22" s="1"/>
  <c r="AQ18" i="22"/>
  <c r="AR18" i="22"/>
  <c r="AS18" i="22"/>
  <c r="AT18" i="22"/>
  <c r="AU18" i="22"/>
  <c r="BH15" i="22"/>
  <c r="BF15" i="22"/>
  <c r="BG45" i="22"/>
  <c r="AZ18" i="22"/>
  <c r="BA18" i="22" s="1"/>
  <c r="BB18" i="22" s="1"/>
  <c r="BD18" i="22"/>
  <c r="AK30" i="22"/>
  <c r="AL30" i="22"/>
  <c r="AM30" i="22"/>
  <c r="AN30" i="22" s="1"/>
  <c r="AU38" i="22"/>
  <c r="AQ38" i="22"/>
  <c r="AR38" i="22"/>
  <c r="AS38" i="22" s="1"/>
  <c r="AT38" i="22" s="1"/>
  <c r="AU49" i="22"/>
  <c r="AQ49" i="22"/>
  <c r="AR49" i="22"/>
  <c r="AS49" i="22"/>
  <c r="AT49" i="22" s="1"/>
  <c r="AQ7" i="22"/>
  <c r="AR7" i="22"/>
  <c r="AS7" i="22" s="1"/>
  <c r="AT7" i="22" s="1"/>
  <c r="AU7" i="22"/>
  <c r="AL38" i="22"/>
  <c r="AM38" i="22"/>
  <c r="AN38" i="22" s="1"/>
  <c r="AK38" i="22"/>
  <c r="AQ30" i="22"/>
  <c r="AR30" i="22" s="1"/>
  <c r="AS30" i="22" s="1"/>
  <c r="AT30" i="22" s="1"/>
  <c r="AU30" i="22"/>
  <c r="BJ45" i="22"/>
  <c r="BD9" i="22"/>
  <c r="BE9" i="22" s="1"/>
  <c r="BD40" i="22"/>
  <c r="AL26" i="22"/>
  <c r="AM26" i="22" s="1"/>
  <c r="AN26" i="22" s="1"/>
  <c r="AK26" i="22"/>
  <c r="AL33" i="22"/>
  <c r="AM33" i="22"/>
  <c r="AN33" i="22"/>
  <c r="AK33" i="22"/>
  <c r="AK41" i="22"/>
  <c r="AL41" i="22"/>
  <c r="AM41" i="22" s="1"/>
  <c r="AN41" i="22" s="1"/>
  <c r="AL35" i="22"/>
  <c r="AM35" i="22" s="1"/>
  <c r="AN35" i="22" s="1"/>
  <c r="AK35" i="22"/>
  <c r="AU31" i="22"/>
  <c r="AQ31" i="22"/>
  <c r="AR31" i="22"/>
  <c r="AS31" i="22" s="1"/>
  <c r="AT31" i="22" s="1"/>
  <c r="BF22" i="22"/>
  <c r="BI17" i="22"/>
  <c r="BG17" i="22"/>
  <c r="BJ17" i="22" s="1"/>
  <c r="BF17" i="22"/>
  <c r="AL7" i="22"/>
  <c r="AM7" i="22" s="1"/>
  <c r="AN7" i="22" s="1"/>
  <c r="AK7" i="22"/>
  <c r="R53" i="22"/>
  <c r="AE53" i="22"/>
  <c r="AQ26" i="22"/>
  <c r="AR26" i="22" s="1"/>
  <c r="AS26" i="22" s="1"/>
  <c r="AT26" i="22" s="1"/>
  <c r="AU26" i="22"/>
  <c r="AE52" i="22"/>
  <c r="AQ23" i="22"/>
  <c r="AR23" i="22" s="1"/>
  <c r="AS23" i="22" s="1"/>
  <c r="AT23" i="22" s="1"/>
  <c r="AQ6" i="22"/>
  <c r="AR6" i="22" s="1"/>
  <c r="AS6" i="22" s="1"/>
  <c r="AT6" i="22" s="1"/>
  <c r="AU6" i="22"/>
  <c r="AU8" i="22"/>
  <c r="AQ20" i="22"/>
  <c r="AR20" i="22"/>
  <c r="AS20" i="22"/>
  <c r="AT20" i="22" s="1"/>
  <c r="AU20" i="22"/>
  <c r="AL29" i="22"/>
  <c r="AM29" i="22"/>
  <c r="AN29" i="22"/>
  <c r="AK29" i="22"/>
  <c r="AL5" i="22"/>
  <c r="AM5" i="22" s="1"/>
  <c r="AN5" i="22" s="1"/>
  <c r="AK5" i="22"/>
  <c r="BH33" i="22"/>
  <c r="BF33" i="22"/>
  <c r="BI33" i="22"/>
  <c r="BH38" i="22"/>
  <c r="BF38" i="22"/>
  <c r="BI38" i="22"/>
  <c r="BG38" i="22"/>
  <c r="BJ38" i="22" s="1"/>
  <c r="BL38" i="22" s="1"/>
  <c r="AU22" i="22"/>
  <c r="AQ14" i="22"/>
  <c r="AR14" i="22"/>
  <c r="AS14" i="22" s="1"/>
  <c r="AT14" i="22" s="1"/>
  <c r="AU14" i="22"/>
  <c r="BH5" i="22"/>
  <c r="BF5" i="22"/>
  <c r="BI5" i="22"/>
  <c r="BG5" i="22"/>
  <c r="BJ5" i="22" s="1"/>
  <c r="BH43" i="22"/>
  <c r="BF43" i="22"/>
  <c r="BI43" i="22"/>
  <c r="BG43" i="22"/>
  <c r="AQ19" i="22"/>
  <c r="AR19" i="22"/>
  <c r="AS19" i="22" s="1"/>
  <c r="AT19" i="22" s="1"/>
  <c r="AU19" i="22"/>
  <c r="AL16" i="22"/>
  <c r="AM16" i="22" s="1"/>
  <c r="AN16" i="22" s="1"/>
  <c r="AK16" i="22"/>
  <c r="AU13" i="22"/>
  <c r="AQ13" i="22"/>
  <c r="AR13" i="22"/>
  <c r="AS13" i="22"/>
  <c r="AT13" i="22" s="1"/>
  <c r="BN53" i="22"/>
  <c r="BO53" i="22"/>
  <c r="BP53" i="22"/>
  <c r="BQ53" i="22"/>
  <c r="BM53" i="22"/>
  <c r="BR53" i="22"/>
  <c r="BS53" i="22"/>
  <c r="BT53" i="22" s="1"/>
  <c r="BU53" i="22" s="1"/>
  <c r="BL45" i="22"/>
  <c r="BQ45" i="22" s="1"/>
  <c r="BK45" i="22"/>
  <c r="AL9" i="22"/>
  <c r="AM9" i="22"/>
  <c r="AN9" i="22"/>
  <c r="AK9" i="22"/>
  <c r="BI32" i="22"/>
  <c r="BG32" i="22"/>
  <c r="BH32" i="22"/>
  <c r="BJ32" i="22" s="1"/>
  <c r="BF32" i="22"/>
  <c r="BI25" i="22"/>
  <c r="BG25" i="22"/>
  <c r="BF25" i="22"/>
  <c r="BH25" i="22"/>
  <c r="BH37" i="22"/>
  <c r="BI49" i="22"/>
  <c r="BG49" i="22"/>
  <c r="BJ49" i="22" s="1"/>
  <c r="BK49" i="22" s="1"/>
  <c r="BF49" i="22"/>
  <c r="BH49" i="22"/>
  <c r="AQ17" i="22"/>
  <c r="AR17" i="22" s="1"/>
  <c r="AS17" i="22" s="1"/>
  <c r="AT17" i="22" s="1"/>
  <c r="AU17" i="22"/>
  <c r="AL17" i="22"/>
  <c r="AM17" i="22" s="1"/>
  <c r="AN17" i="22" s="1"/>
  <c r="AK17" i="22"/>
  <c r="BH28" i="22"/>
  <c r="BG28" i="22"/>
  <c r="BF28" i="22"/>
  <c r="BI28" i="22"/>
  <c r="BF41" i="22"/>
  <c r="AU16" i="22"/>
  <c r="AQ16" i="22"/>
  <c r="AR16" i="22"/>
  <c r="AS16" i="22" s="1"/>
  <c r="AT16" i="22" s="1"/>
  <c r="AK13" i="22"/>
  <c r="AL13" i="22"/>
  <c r="AM13" i="22" s="1"/>
  <c r="AN13" i="22" s="1"/>
  <c r="BJ28" i="22"/>
  <c r="BL28" i="22" s="1"/>
  <c r="BJ43" i="22"/>
  <c r="BN45" i="22"/>
  <c r="BL43" i="22"/>
  <c r="BM43" i="22" s="1"/>
  <c r="BK43" i="22"/>
  <c r="BK38" i="22"/>
  <c r="AT8" i="22"/>
  <c r="BJ25" i="22"/>
  <c r="BL25" i="22" s="1"/>
  <c r="BN25" i="22" s="1"/>
  <c r="BK25" i="22"/>
  <c r="BQ38" i="22"/>
  <c r="BO43" i="22"/>
  <c r="BL49" i="22"/>
  <c r="BQ49" i="22"/>
  <c r="BM49" i="22"/>
  <c r="BP49" i="22"/>
  <c r="BQ25" i="22"/>
  <c r="BM25" i="22"/>
  <c r="BR25" i="22" s="1"/>
  <c r="BS25" i="22" s="1"/>
  <c r="BT25" i="22" s="1"/>
  <c r="BU25" i="22" s="1"/>
  <c r="BP25" i="22"/>
  <c r="BO25" i="22"/>
  <c r="BV25" i="22" l="1"/>
  <c r="BW25" i="22"/>
  <c r="BO33" i="22"/>
  <c r="BN33" i="22"/>
  <c r="BQ33" i="22"/>
  <c r="BP43" i="22"/>
  <c r="AU50" i="22"/>
  <c r="AQ50" i="22"/>
  <c r="AR50" i="22" s="1"/>
  <c r="AS50" i="22" s="1"/>
  <c r="AT50" i="22" s="1"/>
  <c r="R17" i="22"/>
  <c r="AE17" i="22"/>
  <c r="BE18" i="22"/>
  <c r="BK24" i="22"/>
  <c r="BL24" i="22"/>
  <c r="BG52" i="22"/>
  <c r="BJ52" i="22" s="1"/>
  <c r="BH52" i="22"/>
  <c r="BI52" i="22"/>
  <c r="BF52" i="22"/>
  <c r="W7" i="22"/>
  <c r="V7" i="22"/>
  <c r="AE7" i="22"/>
  <c r="BI8" i="22"/>
  <c r="BH8" i="22"/>
  <c r="BF8" i="22"/>
  <c r="BG8" i="22"/>
  <c r="BF29" i="22"/>
  <c r="BH29" i="22"/>
  <c r="BI29" i="22"/>
  <c r="BG29" i="22"/>
  <c r="BJ29" i="22" s="1"/>
  <c r="AE14" i="22"/>
  <c r="AP11" i="22"/>
  <c r="AJ11" i="22"/>
  <c r="AO11" i="22"/>
  <c r="AP12" i="22"/>
  <c r="AJ12" i="22"/>
  <c r="AO12" i="22"/>
  <c r="AX13" i="22"/>
  <c r="AY13" i="22" s="1"/>
  <c r="AZ13" i="22" s="1"/>
  <c r="BA13" i="22" s="1"/>
  <c r="BB13" i="22" s="1"/>
  <c r="AW13" i="22"/>
  <c r="BC13" i="22" s="1"/>
  <c r="BD13" i="22" s="1"/>
  <c r="BE13" i="22" s="1"/>
  <c r="W15" i="22"/>
  <c r="V15" i="22"/>
  <c r="AJ36" i="22"/>
  <c r="AP36" i="22"/>
  <c r="AO36" i="22"/>
  <c r="BH39" i="22"/>
  <c r="BI39" i="22"/>
  <c r="BG39" i="22" s="1"/>
  <c r="BJ39" i="22" s="1"/>
  <c r="BF39" i="22"/>
  <c r="AU48" i="22"/>
  <c r="AQ48" i="22"/>
  <c r="AR48" i="22" s="1"/>
  <c r="AS48" i="22" s="1"/>
  <c r="AT48" i="22" s="1"/>
  <c r="BO49" i="22"/>
  <c r="BN49" i="22"/>
  <c r="BR49" i="22" s="1"/>
  <c r="BS49" i="22" s="1"/>
  <c r="BT49" i="22" s="1"/>
  <c r="BU49" i="22" s="1"/>
  <c r="BK33" i="22"/>
  <c r="BL32" i="22"/>
  <c r="BK32" i="22"/>
  <c r="BO45" i="22"/>
  <c r="BM45" i="22"/>
  <c r="BR45" i="22" s="1"/>
  <c r="BS45" i="22" s="1"/>
  <c r="BT45" i="22" s="1"/>
  <c r="BP45" i="22"/>
  <c r="BK17" i="22"/>
  <c r="BL17" i="22"/>
  <c r="BI37" i="22"/>
  <c r="BG37" i="22"/>
  <c r="BJ37" i="22" s="1"/>
  <c r="BF37" i="22"/>
  <c r="BI22" i="22"/>
  <c r="BH22" i="22" s="1"/>
  <c r="BG22" i="22"/>
  <c r="BI41" i="22"/>
  <c r="BG41" i="22"/>
  <c r="BH41" i="22"/>
  <c r="BF9" i="22"/>
  <c r="BH9" i="22"/>
  <c r="BI9" i="22"/>
  <c r="BG9" i="22"/>
  <c r="AK25" i="22"/>
  <c r="AL25" i="22"/>
  <c r="AM25" i="22" s="1"/>
  <c r="AN25" i="22" s="1"/>
  <c r="BM33" i="22"/>
  <c r="BR33" i="22" s="1"/>
  <c r="BS33" i="22" s="1"/>
  <c r="BT33" i="22" s="1"/>
  <c r="BU33" i="22" s="1"/>
  <c r="BN28" i="22"/>
  <c r="BQ28" i="22"/>
  <c r="BM28" i="22"/>
  <c r="BO28" i="22"/>
  <c r="BL5" i="22"/>
  <c r="BK5" i="22"/>
  <c r="BK21" i="22"/>
  <c r="BL21" i="22"/>
  <c r="AL14" i="22"/>
  <c r="AM14" i="22" s="1"/>
  <c r="AN14" i="22" s="1"/>
  <c r="AK14" i="22"/>
  <c r="BE11" i="22"/>
  <c r="BP28" i="22"/>
  <c r="BP33" i="22"/>
  <c r="AZ23" i="22"/>
  <c r="BA23" i="22" s="1"/>
  <c r="BB23" i="22" s="1"/>
  <c r="BD23" i="22"/>
  <c r="BE23" i="22" s="1"/>
  <c r="BG40" i="22"/>
  <c r="BI40" i="22"/>
  <c r="BH40" i="22"/>
  <c r="BF40" i="22"/>
  <c r="BD50" i="22"/>
  <c r="AZ50" i="22"/>
  <c r="BA50" i="22" s="1"/>
  <c r="BB50" i="22" s="1"/>
  <c r="BN43" i="22"/>
  <c r="BR43" i="22" s="1"/>
  <c r="BS43" i="22" s="1"/>
  <c r="BT43" i="22" s="1"/>
  <c r="BU43" i="22" s="1"/>
  <c r="BQ43" i="22"/>
  <c r="BV53" i="22"/>
  <c r="BW53" i="22" s="1"/>
  <c r="AJ53" i="22"/>
  <c r="BN38" i="22"/>
  <c r="BM38" i="22"/>
  <c r="BR38" i="22" s="1"/>
  <c r="BP38" i="22"/>
  <c r="BO38" i="22"/>
  <c r="R35" i="22"/>
  <c r="U35" i="22"/>
  <c r="BF27" i="22"/>
  <c r="BH27" i="22"/>
  <c r="BI27" i="22"/>
  <c r="BG27" i="22" s="1"/>
  <c r="BJ27" i="22" s="1"/>
  <c r="AE12" i="22"/>
  <c r="AE23" i="22"/>
  <c r="BI46" i="22"/>
  <c r="BG46" i="22" s="1"/>
  <c r="BJ46" i="22" s="1"/>
  <c r="BH46" i="22"/>
  <c r="BF46" i="22"/>
  <c r="AU42" i="22"/>
  <c r="AQ42" i="22"/>
  <c r="AR42" i="22" s="1"/>
  <c r="AS42" i="22" s="1"/>
  <c r="AT42" i="22" s="1"/>
  <c r="BD6" i="22"/>
  <c r="BE6" i="22" s="1"/>
  <c r="AU34" i="22"/>
  <c r="AQ34" i="22"/>
  <c r="AR34" i="22" s="1"/>
  <c r="AA27" i="22"/>
  <c r="Z27" i="22"/>
  <c r="W33" i="22"/>
  <c r="V33" i="22"/>
  <c r="AO47" i="22"/>
  <c r="AP47" i="22"/>
  <c r="BI51" i="22"/>
  <c r="BF51" i="22"/>
  <c r="BE12" i="22"/>
  <c r="AX31" i="22"/>
  <c r="AY31" i="22" s="1"/>
  <c r="AZ31" i="22" s="1"/>
  <c r="BA31" i="22" s="1"/>
  <c r="BB31" i="22" s="1"/>
  <c r="AW31" i="22"/>
  <c r="BC31" i="22" s="1"/>
  <c r="BD31" i="22" s="1"/>
  <c r="BE31" i="22" s="1"/>
  <c r="AA38" i="22"/>
  <c r="Z38" i="22"/>
  <c r="AA39" i="22"/>
  <c r="AB39" i="22"/>
  <c r="AC39" i="22" s="1"/>
  <c r="AD39" i="22" s="1"/>
  <c r="AE39" i="22" s="1"/>
  <c r="BI10" i="22"/>
  <c r="BF10" i="22"/>
  <c r="BH10" i="22"/>
  <c r="BG10" i="22"/>
  <c r="BJ10" i="22" s="1"/>
  <c r="AK8" i="22"/>
  <c r="AL8" i="22"/>
  <c r="AM8" i="22" s="1"/>
  <c r="AN8" i="22" s="1"/>
  <c r="AX30" i="22"/>
  <c r="AY30" i="22" s="1"/>
  <c r="AZ30" i="22" s="1"/>
  <c r="BA30" i="22" s="1"/>
  <c r="BB30" i="22" s="1"/>
  <c r="AW30" i="22"/>
  <c r="BC30" i="22" s="1"/>
  <c r="BD30" i="22" s="1"/>
  <c r="BE30" i="22" s="1"/>
  <c r="AJ42" i="22"/>
  <c r="AO42" i="22"/>
  <c r="AO45" i="22"/>
  <c r="AP45" i="22"/>
  <c r="AP54" i="22"/>
  <c r="BK28" i="22"/>
  <c r="U30" i="22"/>
  <c r="BK53" i="22"/>
  <c r="V5" i="22"/>
  <c r="W5" i="22"/>
  <c r="AP25" i="22"/>
  <c r="AO25" i="22"/>
  <c r="AP32" i="22"/>
  <c r="AO32" i="22"/>
  <c r="AJ32" i="22"/>
  <c r="AP33" i="22"/>
  <c r="AO33" i="22"/>
  <c r="W36" i="22"/>
  <c r="V36" i="22"/>
  <c r="AP43" i="22"/>
  <c r="AO43" i="22"/>
  <c r="AJ43" i="22"/>
  <c r="BG15" i="22"/>
  <c r="BJ15" i="22" s="1"/>
  <c r="BI26" i="22"/>
  <c r="BG26" i="22" s="1"/>
  <c r="BJ26" i="22" s="1"/>
  <c r="BH26" i="22"/>
  <c r="V32" i="22"/>
  <c r="W32" i="22"/>
  <c r="BG47" i="22"/>
  <c r="BJ47" i="22" s="1"/>
  <c r="BF47" i="22"/>
  <c r="BI47" i="22"/>
  <c r="BH47" i="22"/>
  <c r="V54" i="22"/>
  <c r="W54" i="22"/>
  <c r="V8" i="22"/>
  <c r="W8" i="22"/>
  <c r="AP10" i="22"/>
  <c r="AO10" i="22"/>
  <c r="AJ10" i="22"/>
  <c r="W25" i="22"/>
  <c r="W43" i="22"/>
  <c r="V43" i="22"/>
  <c r="BD44" i="22"/>
  <c r="BE44" i="22" s="1"/>
  <c r="BD36" i="22"/>
  <c r="AZ36" i="22"/>
  <c r="BA36" i="22" s="1"/>
  <c r="BB36" i="22" s="1"/>
  <c r="AU5" i="22"/>
  <c r="AQ5" i="22"/>
  <c r="AR5" i="22" s="1"/>
  <c r="AS5" i="22" s="1"/>
  <c r="AT5" i="22" s="1"/>
  <c r="AP15" i="22"/>
  <c r="AJ15" i="22"/>
  <c r="AJ28" i="22"/>
  <c r="AP28" i="22"/>
  <c r="BF35" i="22"/>
  <c r="BI35" i="22"/>
  <c r="BH35" i="22" s="1"/>
  <c r="BJ35" i="22" s="1"/>
  <c r="BG51" i="22"/>
  <c r="BJ51" i="22" s="1"/>
  <c r="W55" i="22"/>
  <c r="V55" i="22"/>
  <c r="AE55" i="22"/>
  <c r="AU41" i="22"/>
  <c r="AQ41" i="22"/>
  <c r="AR41" i="22" s="1"/>
  <c r="O5" i="22"/>
  <c r="P5" i="22"/>
  <c r="Q5" i="22" s="1"/>
  <c r="P6" i="22"/>
  <c r="Q6" i="22" s="1"/>
  <c r="R6" i="22" s="1"/>
  <c r="O6" i="22"/>
  <c r="BD19" i="22"/>
  <c r="BE19" i="22" s="1"/>
  <c r="AX34" i="22"/>
  <c r="AY34" i="22" s="1"/>
  <c r="AZ34" i="22" s="1"/>
  <c r="BA34" i="22" s="1"/>
  <c r="BB34" i="22" s="1"/>
  <c r="AW34" i="22"/>
  <c r="BC34" i="22" s="1"/>
  <c r="BD34" i="22" s="1"/>
  <c r="BE34" i="22" s="1"/>
  <c r="W39" i="22"/>
  <c r="V39" i="22"/>
  <c r="P47" i="22"/>
  <c r="Q47" i="22" s="1"/>
  <c r="O47" i="22"/>
  <c r="O49" i="22"/>
  <c r="P49" i="22"/>
  <c r="Q49" i="22" s="1"/>
  <c r="R49" i="22" s="1"/>
  <c r="AO53" i="22"/>
  <c r="AP53" i="22" s="1"/>
  <c r="AB13" i="22"/>
  <c r="AC13" i="22" s="1"/>
  <c r="AD13" i="22" s="1"/>
  <c r="AE13" i="22" s="1"/>
  <c r="AA13" i="22"/>
  <c r="Z13" i="22"/>
  <c r="O25" i="22"/>
  <c r="P25" i="22"/>
  <c r="Q25" i="22" s="1"/>
  <c r="R25" i="22" s="1"/>
  <c r="AP37" i="22"/>
  <c r="AJ37" i="22"/>
  <c r="AB40" i="22"/>
  <c r="AC40" i="22" s="1"/>
  <c r="AD40" i="22" s="1"/>
  <c r="AE40" i="22" s="1"/>
  <c r="Z40" i="22"/>
  <c r="AE51" i="22"/>
  <c r="Z31" i="22"/>
  <c r="AA31" i="22"/>
  <c r="AB31" i="22" s="1"/>
  <c r="AC31" i="22" s="1"/>
  <c r="AD31" i="22" s="1"/>
  <c r="AE31" i="22" s="1"/>
  <c r="AU40" i="22"/>
  <c r="O15" i="22"/>
  <c r="P15" i="22"/>
  <c r="Q15" i="22" s="1"/>
  <c r="R15" i="22" s="1"/>
  <c r="AL31" i="22"/>
  <c r="AM31" i="22" s="1"/>
  <c r="AN31" i="22" s="1"/>
  <c r="AK31" i="22"/>
  <c r="AP44" i="22"/>
  <c r="BF48" i="22"/>
  <c r="BH48" i="22"/>
  <c r="BG48" i="22"/>
  <c r="BJ48" i="22" s="1"/>
  <c r="AP55" i="22"/>
  <c r="AU24" i="22"/>
  <c r="O24" i="22"/>
  <c r="AE24" i="22" s="1"/>
  <c r="W34" i="22"/>
  <c r="V34" i="22"/>
  <c r="O37" i="22"/>
  <c r="P37" i="22"/>
  <c r="Q37" i="22" s="1"/>
  <c r="AP46" i="22"/>
  <c r="V50" i="22"/>
  <c r="W50" i="22"/>
  <c r="AW7" i="22"/>
  <c r="BC7" i="22" s="1"/>
  <c r="AX7" i="22"/>
  <c r="AY7" i="22" s="1"/>
  <c r="AZ7" i="22" s="1"/>
  <c r="BA7" i="22" s="1"/>
  <c r="BB7" i="22" s="1"/>
  <c r="AK49" i="22"/>
  <c r="AL49" i="22"/>
  <c r="AM49" i="22" s="1"/>
  <c r="AN49" i="22" s="1"/>
  <c r="O29" i="22"/>
  <c r="P29" i="22"/>
  <c r="Q29" i="22" s="1"/>
  <c r="AO40" i="22"/>
  <c r="AJ40" i="22"/>
  <c r="AA44" i="22"/>
  <c r="AB44" i="22" s="1"/>
  <c r="AC44" i="22" s="1"/>
  <c r="AD44" i="22" s="1"/>
  <c r="AE44" i="22" s="1"/>
  <c r="AJ48" i="22"/>
  <c r="AO48" i="22"/>
  <c r="BF53" i="22"/>
  <c r="BH53" i="22"/>
  <c r="AU35" i="22"/>
  <c r="AQ35" i="22"/>
  <c r="AR35" i="22" s="1"/>
  <c r="AS35" i="22" s="1"/>
  <c r="AT35" i="22" s="1"/>
  <c r="O14" i="22"/>
  <c r="P14" i="22"/>
  <c r="Q14" i="22" s="1"/>
  <c r="R14" i="22" s="1"/>
  <c r="AW14" i="22"/>
  <c r="BC14" i="22" s="1"/>
  <c r="BD14" i="22" s="1"/>
  <c r="BE14" i="22" s="1"/>
  <c r="AX16" i="22"/>
  <c r="AY16" i="22" s="1"/>
  <c r="AZ16" i="22" s="1"/>
  <c r="BA16" i="22" s="1"/>
  <c r="BB16" i="22" s="1"/>
  <c r="AW16" i="22"/>
  <c r="BC16" i="22" s="1"/>
  <c r="BD16" i="22" s="1"/>
  <c r="BE16" i="22" s="1"/>
  <c r="AW20" i="22"/>
  <c r="BC20" i="22" s="1"/>
  <c r="BD20" i="22" s="1"/>
  <c r="BE20" i="22" s="1"/>
  <c r="AX20" i="22"/>
  <c r="AY20" i="22" s="1"/>
  <c r="AZ20" i="22" s="1"/>
  <c r="BA20" i="22" s="1"/>
  <c r="BB20" i="22" s="1"/>
  <c r="AP9" i="22"/>
  <c r="AO9" i="22"/>
  <c r="W16" i="22"/>
  <c r="V16" i="22"/>
  <c r="AO21" i="22"/>
  <c r="AP21" i="22" s="1"/>
  <c r="AP39" i="22"/>
  <c r="AO39" i="22"/>
  <c r="AJ39" i="22"/>
  <c r="BI42" i="22"/>
  <c r="BH42" i="22"/>
  <c r="BG42" i="22"/>
  <c r="BJ42" i="22" s="1"/>
  <c r="V53" i="22"/>
  <c r="Z9" i="22"/>
  <c r="AW54" i="22"/>
  <c r="BC54" i="22" s="1"/>
  <c r="BD54" i="22" s="1"/>
  <c r="BE54" i="22" s="1"/>
  <c r="AB9" i="22"/>
  <c r="AC9" i="22" s="1"/>
  <c r="AD9" i="22" s="1"/>
  <c r="AE9" i="22" s="1"/>
  <c r="AX26" i="22"/>
  <c r="AY26" i="22" s="1"/>
  <c r="AZ26" i="22" s="1"/>
  <c r="BA26" i="22" s="1"/>
  <c r="BB26" i="22" s="1"/>
  <c r="P43" i="22"/>
  <c r="Q43" i="22" s="1"/>
  <c r="R43" i="22" s="1"/>
  <c r="AW55" i="22"/>
  <c r="BC55" i="22" s="1"/>
  <c r="BD55" i="22" s="1"/>
  <c r="BE55" i="22" s="1"/>
  <c r="BV43" i="22" l="1"/>
  <c r="BW43" i="22"/>
  <c r="BL39" i="22"/>
  <c r="BK39" i="22"/>
  <c r="BK35" i="22"/>
  <c r="BL35" i="22"/>
  <c r="AU53" i="22"/>
  <c r="AQ53" i="22"/>
  <c r="AR53" i="22" s="1"/>
  <c r="AS53" i="22" s="1"/>
  <c r="AT53" i="22" s="1"/>
  <c r="AQ21" i="22"/>
  <c r="AR21" i="22" s="1"/>
  <c r="AS21" i="22" s="1"/>
  <c r="AT21" i="22" s="1"/>
  <c r="AU21" i="22"/>
  <c r="BL27" i="22"/>
  <c r="BK27" i="22"/>
  <c r="BW49" i="22"/>
  <c r="BX49" i="22" s="1"/>
  <c r="BV49" i="22"/>
  <c r="AQ54" i="22"/>
  <c r="AR54" i="22" s="1"/>
  <c r="AS54" i="22" s="1"/>
  <c r="AT54" i="22" s="1"/>
  <c r="AU54" i="22"/>
  <c r="BL52" i="22"/>
  <c r="BK52" i="22"/>
  <c r="BH16" i="22"/>
  <c r="BI16" i="22"/>
  <c r="BG16" i="22"/>
  <c r="BJ16" i="22" s="1"/>
  <c r="BF16" i="22"/>
  <c r="BK51" i="22"/>
  <c r="BL51" i="22"/>
  <c r="AE25" i="22"/>
  <c r="BL15" i="22"/>
  <c r="BK15" i="22"/>
  <c r="AK32" i="22"/>
  <c r="AL32" i="22"/>
  <c r="AM32" i="22" s="1"/>
  <c r="AN32" i="22" s="1"/>
  <c r="V30" i="22"/>
  <c r="W30" i="22" s="1"/>
  <c r="AE30" i="22" s="1"/>
  <c r="AS34" i="22"/>
  <c r="AT34" i="22" s="1"/>
  <c r="BI11" i="22"/>
  <c r="BG11" i="22"/>
  <c r="BH11" i="22"/>
  <c r="BF11" i="22"/>
  <c r="AL11" i="22"/>
  <c r="AM11" i="22" s="1"/>
  <c r="AN11" i="22" s="1"/>
  <c r="AK11" i="22"/>
  <c r="BK42" i="22"/>
  <c r="BL42" i="22"/>
  <c r="AQ47" i="22"/>
  <c r="AR47" i="22" s="1"/>
  <c r="AS47" i="22" s="1"/>
  <c r="AT47" i="22" s="1"/>
  <c r="AU47" i="22"/>
  <c r="BL37" i="22"/>
  <c r="BK37" i="22"/>
  <c r="BG20" i="22"/>
  <c r="BJ20" i="22" s="1"/>
  <c r="BI20" i="22"/>
  <c r="BF20" i="22"/>
  <c r="BH20" i="22"/>
  <c r="AU44" i="22"/>
  <c r="AQ44" i="22"/>
  <c r="AR44" i="22" s="1"/>
  <c r="AS44" i="22" s="1"/>
  <c r="AT44" i="22" s="1"/>
  <c r="R47" i="22"/>
  <c r="AE47" i="22"/>
  <c r="R5" i="22"/>
  <c r="AE5" i="22"/>
  <c r="AK10" i="22"/>
  <c r="AL10" i="22"/>
  <c r="AM10" i="22" s="1"/>
  <c r="AN10" i="22" s="1"/>
  <c r="AL43" i="22"/>
  <c r="AM43" i="22" s="1"/>
  <c r="AN43" i="22" s="1"/>
  <c r="AK43" i="22"/>
  <c r="BJ40" i="22"/>
  <c r="BR28" i="22"/>
  <c r="BS28" i="22" s="1"/>
  <c r="BT28" i="22" s="1"/>
  <c r="BU28" i="22" s="1"/>
  <c r="AE15" i="22"/>
  <c r="AQ11" i="22"/>
  <c r="AR11" i="22" s="1"/>
  <c r="AS11" i="22" s="1"/>
  <c r="AT11" i="22" s="1"/>
  <c r="AU11" i="22"/>
  <c r="AQ32" i="22"/>
  <c r="AR32" i="22" s="1"/>
  <c r="AS32" i="22" s="1"/>
  <c r="AT32" i="22" s="1"/>
  <c r="AU32" i="22"/>
  <c r="BH23" i="22"/>
  <c r="BG23" i="22"/>
  <c r="BJ23" i="22" s="1"/>
  <c r="BI23" i="22"/>
  <c r="BF23" i="22"/>
  <c r="BF55" i="22"/>
  <c r="BI55" i="22"/>
  <c r="BH55" i="22"/>
  <c r="BG55" i="22"/>
  <c r="BJ55" i="22" s="1"/>
  <c r="AS41" i="22"/>
  <c r="AT41" i="22" s="1"/>
  <c r="BE36" i="22"/>
  <c r="AU10" i="22"/>
  <c r="AQ10" i="22"/>
  <c r="AR10" i="22" s="1"/>
  <c r="AS10" i="22" s="1"/>
  <c r="AT10" i="22" s="1"/>
  <c r="BK47" i="22"/>
  <c r="BL47" i="22"/>
  <c r="AQ43" i="22"/>
  <c r="AR43" i="22" s="1"/>
  <c r="AS43" i="22" s="1"/>
  <c r="AT43" i="22" s="1"/>
  <c r="AU43" i="22"/>
  <c r="AU45" i="22"/>
  <c r="AQ45" i="22"/>
  <c r="AR45" i="22" s="1"/>
  <c r="AS45" i="22" s="1"/>
  <c r="AT45" i="22" s="1"/>
  <c r="BK10" i="22"/>
  <c r="BL10" i="22"/>
  <c r="BS38" i="22"/>
  <c r="BT38" i="22" s="1"/>
  <c r="BU38" i="22" s="1"/>
  <c r="BM21" i="22"/>
  <c r="BR21" i="22" s="1"/>
  <c r="BS21" i="22" s="1"/>
  <c r="BT21" i="22" s="1"/>
  <c r="BU21" i="22" s="1"/>
  <c r="BP21" i="22"/>
  <c r="BO21" i="22"/>
  <c r="BN21" i="22"/>
  <c r="BQ21" i="22"/>
  <c r="BL29" i="22"/>
  <c r="BK29" i="22"/>
  <c r="BN24" i="22"/>
  <c r="BP24" i="22"/>
  <c r="BQ24" i="22"/>
  <c r="BO24" i="22"/>
  <c r="BM24" i="22"/>
  <c r="BR24" i="22" s="1"/>
  <c r="BS24" i="22" s="1"/>
  <c r="BT24" i="22" s="1"/>
  <c r="BU24" i="22" s="1"/>
  <c r="BI14" i="22"/>
  <c r="BH14" i="22"/>
  <c r="BF14" i="22"/>
  <c r="BG14" i="22"/>
  <c r="BH13" i="22"/>
  <c r="BG13" i="22"/>
  <c r="BJ13" i="22" s="1"/>
  <c r="BF13" i="22"/>
  <c r="BI13" i="22"/>
  <c r="BD7" i="22"/>
  <c r="BE7" i="22" s="1"/>
  <c r="AK40" i="22"/>
  <c r="AL40" i="22"/>
  <c r="AM40" i="22" s="1"/>
  <c r="AN40" i="22" s="1"/>
  <c r="BI34" i="22"/>
  <c r="BH34" i="22"/>
  <c r="BF34" i="22"/>
  <c r="BG34" i="22"/>
  <c r="BJ34" i="22" s="1"/>
  <c r="AQ28" i="22"/>
  <c r="AR28" i="22" s="1"/>
  <c r="AS28" i="22" s="1"/>
  <c r="AT28" i="22" s="1"/>
  <c r="AU28" i="22"/>
  <c r="BF44" i="22"/>
  <c r="BI44" i="22"/>
  <c r="BG44" i="22"/>
  <c r="BH44" i="22"/>
  <c r="AU25" i="22"/>
  <c r="AQ25" i="22"/>
  <c r="AR25" i="22" s="1"/>
  <c r="AS25" i="22" s="1"/>
  <c r="AT25" i="22" s="1"/>
  <c r="BI31" i="22"/>
  <c r="BG31" i="22" s="1"/>
  <c r="BJ31" i="22" s="1"/>
  <c r="BH31" i="22"/>
  <c r="BF31" i="22"/>
  <c r="BE50" i="22"/>
  <c r="AE49" i="22"/>
  <c r="BW33" i="22"/>
  <c r="BV33" i="22"/>
  <c r="BJ41" i="22"/>
  <c r="BP17" i="22"/>
  <c r="BQ17" i="22"/>
  <c r="BO17" i="22"/>
  <c r="BM17" i="22"/>
  <c r="BR17" i="22" s="1"/>
  <c r="BS17" i="22" s="1"/>
  <c r="BT17" i="22" s="1"/>
  <c r="BU17" i="22" s="1"/>
  <c r="BN17" i="22"/>
  <c r="AK48" i="22"/>
  <c r="AL48" i="22"/>
  <c r="AM48" i="22" s="1"/>
  <c r="AN48" i="22" s="1"/>
  <c r="BH6" i="22"/>
  <c r="BF6" i="22"/>
  <c r="BG6" i="22"/>
  <c r="BI6" i="22"/>
  <c r="AK39" i="22"/>
  <c r="AL39" i="22"/>
  <c r="AM39" i="22" s="1"/>
  <c r="AN39" i="22" s="1"/>
  <c r="AU9" i="22"/>
  <c r="AQ9" i="22"/>
  <c r="AR9" i="22" s="1"/>
  <c r="AQ55" i="22"/>
  <c r="AR55" i="22" s="1"/>
  <c r="AS55" i="22" s="1"/>
  <c r="AT55" i="22" s="1"/>
  <c r="AU55" i="22"/>
  <c r="AL37" i="22"/>
  <c r="AM37" i="22" s="1"/>
  <c r="AN37" i="22" s="1"/>
  <c r="AK37" i="22"/>
  <c r="AK28" i="22"/>
  <c r="AL28" i="22"/>
  <c r="AM28" i="22" s="1"/>
  <c r="AN28" i="22" s="1"/>
  <c r="AK53" i="22"/>
  <c r="AL53" i="22"/>
  <c r="AM53" i="22" s="1"/>
  <c r="AN53" i="22" s="1"/>
  <c r="BX53" i="22" s="1"/>
  <c r="BX25" i="22"/>
  <c r="AU36" i="22"/>
  <c r="AQ36" i="22"/>
  <c r="AR36" i="22" s="1"/>
  <c r="AS36" i="22" s="1"/>
  <c r="AT36" i="22" s="1"/>
  <c r="AL12" i="22"/>
  <c r="AM12" i="22" s="1"/>
  <c r="AN12" i="22" s="1"/>
  <c r="AK12" i="22"/>
  <c r="BI18" i="22"/>
  <c r="BF18" i="22"/>
  <c r="BH18" i="22"/>
  <c r="BG18" i="22"/>
  <c r="BJ18" i="22" s="1"/>
  <c r="R29" i="22"/>
  <c r="U29" i="22"/>
  <c r="AU46" i="22"/>
  <c r="AQ46" i="22"/>
  <c r="AR46" i="22" s="1"/>
  <c r="AS46" i="22" s="1"/>
  <c r="AT46" i="22" s="1"/>
  <c r="BL48" i="22"/>
  <c r="BK48" i="22"/>
  <c r="AU37" i="22"/>
  <c r="AQ37" i="22"/>
  <c r="AR37" i="22" s="1"/>
  <c r="AS37" i="22" s="1"/>
  <c r="AT37" i="22" s="1"/>
  <c r="BI19" i="22"/>
  <c r="BF19" i="22"/>
  <c r="BH19" i="22"/>
  <c r="BG19" i="22"/>
  <c r="BJ19" i="22" s="1"/>
  <c r="AL15" i="22"/>
  <c r="AM15" i="22" s="1"/>
  <c r="AN15" i="22" s="1"/>
  <c r="AK15" i="22"/>
  <c r="AL42" i="22"/>
  <c r="AM42" i="22" s="1"/>
  <c r="AN42" i="22" s="1"/>
  <c r="AK42" i="22"/>
  <c r="BI12" i="22"/>
  <c r="BH12" i="22"/>
  <c r="BG12" i="22"/>
  <c r="BJ12" i="22" s="1"/>
  <c r="BF12" i="22"/>
  <c r="V35" i="22"/>
  <c r="W35" i="22" s="1"/>
  <c r="AE35" i="22" s="1"/>
  <c r="BJ22" i="22"/>
  <c r="AK36" i="22"/>
  <c r="AL36" i="22"/>
  <c r="AM36" i="22" s="1"/>
  <c r="AN36" i="22" s="1"/>
  <c r="AU12" i="22"/>
  <c r="AQ12" i="22"/>
  <c r="AR12" i="22" s="1"/>
  <c r="AS12" i="22" s="1"/>
  <c r="AT12" i="22" s="1"/>
  <c r="BP32" i="22"/>
  <c r="BO32" i="22"/>
  <c r="BQ32" i="22"/>
  <c r="BN32" i="22"/>
  <c r="BM32" i="22"/>
  <c r="BH54" i="22"/>
  <c r="BF54" i="22"/>
  <c r="BI54" i="22"/>
  <c r="BG54" i="22"/>
  <c r="BJ54" i="22" s="1"/>
  <c r="AU39" i="22"/>
  <c r="AQ39" i="22"/>
  <c r="AR39" i="22" s="1"/>
  <c r="AS39" i="22" s="1"/>
  <c r="AT39" i="22" s="1"/>
  <c r="R37" i="22"/>
  <c r="U37" i="22"/>
  <c r="AU15" i="22"/>
  <c r="AQ15" i="22"/>
  <c r="AR15" i="22" s="1"/>
  <c r="AS15" i="22" s="1"/>
  <c r="AT15" i="22" s="1"/>
  <c r="BL26" i="22"/>
  <c r="BK26" i="22"/>
  <c r="AQ33" i="22"/>
  <c r="AR33" i="22" s="1"/>
  <c r="AU33" i="22"/>
  <c r="BI30" i="22"/>
  <c r="BH30" i="22" s="1"/>
  <c r="BF30" i="22"/>
  <c r="BG30" i="22"/>
  <c r="AE6" i="22"/>
  <c r="BL46" i="22"/>
  <c r="BK46" i="22"/>
  <c r="BQ5" i="22"/>
  <c r="BM5" i="22"/>
  <c r="BR5" i="22" s="1"/>
  <c r="BS5" i="22" s="1"/>
  <c r="BN5" i="22"/>
  <c r="BP5" i="22"/>
  <c r="BO5" i="22"/>
  <c r="BJ9" i="22"/>
  <c r="BU45" i="22"/>
  <c r="BJ8" i="22"/>
  <c r="BL31" i="22" l="1"/>
  <c r="BK31" i="22"/>
  <c r="BK23" i="22"/>
  <c r="BL23" i="22"/>
  <c r="BL20" i="22"/>
  <c r="BK20" i="22"/>
  <c r="BW45" i="22"/>
  <c r="AJ45" i="22"/>
  <c r="BV45" i="22"/>
  <c r="BL16" i="22"/>
  <c r="BK16" i="22"/>
  <c r="BQ35" i="22"/>
  <c r="BN35" i="22"/>
  <c r="BM35" i="22"/>
  <c r="BR35" i="22" s="1"/>
  <c r="BS35" i="22" s="1"/>
  <c r="BT35" i="22" s="1"/>
  <c r="BU35" i="22" s="1"/>
  <c r="BO35" i="22"/>
  <c r="BP35" i="22"/>
  <c r="BV24" i="22"/>
  <c r="BW24" i="22"/>
  <c r="AJ24" i="22"/>
  <c r="BL13" i="22"/>
  <c r="BK13" i="22"/>
  <c r="BK55" i="22"/>
  <c r="BL55" i="22"/>
  <c r="BP37" i="22"/>
  <c r="BO37" i="22"/>
  <c r="BN37" i="22"/>
  <c r="BM37" i="22"/>
  <c r="BR37" i="22" s="1"/>
  <c r="BS37" i="22" s="1"/>
  <c r="BT37" i="22" s="1"/>
  <c r="BU37" i="22" s="1"/>
  <c r="BQ37" i="22"/>
  <c r="BK18" i="22"/>
  <c r="BL18" i="22"/>
  <c r="BF7" i="22"/>
  <c r="BI7" i="22"/>
  <c r="BH7" i="22"/>
  <c r="BG7" i="22"/>
  <c r="BJ7" i="22" s="1"/>
  <c r="AS33" i="22"/>
  <c r="AT33" i="22" s="1"/>
  <c r="BX33" i="22"/>
  <c r="AS9" i="22"/>
  <c r="AT9" i="22" s="1"/>
  <c r="BK41" i="22"/>
  <c r="BL41" i="22"/>
  <c r="BQ26" i="22"/>
  <c r="BM26" i="22"/>
  <c r="BR26" i="22" s="1"/>
  <c r="BS26" i="22" s="1"/>
  <c r="BT26" i="22" s="1"/>
  <c r="BU26" i="22" s="1"/>
  <c r="BP26" i="22"/>
  <c r="BN26" i="22"/>
  <c r="BO26" i="22"/>
  <c r="BK19" i="22"/>
  <c r="BL19" i="22"/>
  <c r="BV21" i="22"/>
  <c r="AJ21" i="22"/>
  <c r="BW21" i="22"/>
  <c r="BP47" i="22"/>
  <c r="BN47" i="22"/>
  <c r="BO47" i="22"/>
  <c r="BM47" i="22"/>
  <c r="BR47" i="22" s="1"/>
  <c r="BS47" i="22" s="1"/>
  <c r="BT47" i="22" s="1"/>
  <c r="BU47" i="22" s="1"/>
  <c r="BQ47" i="22"/>
  <c r="BX43" i="22"/>
  <c r="BJ11" i="22"/>
  <c r="BM46" i="22"/>
  <c r="BR46" i="22" s="1"/>
  <c r="BS46" i="22" s="1"/>
  <c r="BT46" i="22" s="1"/>
  <c r="BU46" i="22" s="1"/>
  <c r="BP46" i="22"/>
  <c r="BQ46" i="22"/>
  <c r="BO46" i="22"/>
  <c r="BN46" i="22"/>
  <c r="BL9" i="22"/>
  <c r="BK9" i="22"/>
  <c r="BJ30" i="22"/>
  <c r="V29" i="22"/>
  <c r="W29" i="22"/>
  <c r="AE29" i="22" s="1"/>
  <c r="BV17" i="22"/>
  <c r="BW17" i="22"/>
  <c r="BX17" i="22" s="1"/>
  <c r="BF50" i="22"/>
  <c r="BH50" i="22"/>
  <c r="BG50" i="22"/>
  <c r="BI50" i="22"/>
  <c r="BJ44" i="22"/>
  <c r="BJ14" i="22"/>
  <c r="BV38" i="22"/>
  <c r="BW38" i="22"/>
  <c r="BX38" i="22" s="1"/>
  <c r="BN15" i="22"/>
  <c r="BM15" i="22"/>
  <c r="BP15" i="22"/>
  <c r="BQ15" i="22"/>
  <c r="BO15" i="22"/>
  <c r="BO27" i="22"/>
  <c r="BQ27" i="22"/>
  <c r="BP27" i="22"/>
  <c r="BN27" i="22"/>
  <c r="BM27" i="22"/>
  <c r="BM39" i="22"/>
  <c r="BR39" i="22" s="1"/>
  <c r="BN39" i="22"/>
  <c r="BO39" i="22"/>
  <c r="BQ39" i="22"/>
  <c r="BP39" i="22"/>
  <c r="BK22" i="22"/>
  <c r="BL22" i="22"/>
  <c r="BL54" i="22"/>
  <c r="BK54" i="22"/>
  <c r="BQ48" i="22"/>
  <c r="BO48" i="22"/>
  <c r="BP48" i="22"/>
  <c r="BN48" i="22"/>
  <c r="BM48" i="22"/>
  <c r="BR48" i="22" s="1"/>
  <c r="BS48" i="22" s="1"/>
  <c r="BT48" i="22" s="1"/>
  <c r="BU48" i="22" s="1"/>
  <c r="BL34" i="22"/>
  <c r="BK34" i="22"/>
  <c r="BL12" i="22"/>
  <c r="BK12" i="22"/>
  <c r="V37" i="22"/>
  <c r="W37" i="22" s="1"/>
  <c r="AE37" i="22" s="1"/>
  <c r="BR32" i="22"/>
  <c r="BS32" i="22" s="1"/>
  <c r="BT32" i="22" s="1"/>
  <c r="BU32" i="22" s="1"/>
  <c r="BN10" i="22"/>
  <c r="BQ10" i="22"/>
  <c r="BM10" i="22"/>
  <c r="BR10" i="22" s="1"/>
  <c r="BP10" i="22"/>
  <c r="BO10" i="22"/>
  <c r="BQ42" i="22"/>
  <c r="BM42" i="22"/>
  <c r="BN42" i="22"/>
  <c r="BO42" i="22"/>
  <c r="BP42" i="22"/>
  <c r="BM52" i="22"/>
  <c r="BO52" i="22"/>
  <c r="BQ52" i="22"/>
  <c r="BN52" i="22"/>
  <c r="BP52" i="22"/>
  <c r="BL8" i="22"/>
  <c r="BK8" i="22"/>
  <c r="BK40" i="22"/>
  <c r="BL40" i="22"/>
  <c r="BT5" i="22"/>
  <c r="BU5" i="22" s="1"/>
  <c r="BJ6" i="22"/>
  <c r="BP29" i="22"/>
  <c r="BO29" i="22"/>
  <c r="BN29" i="22"/>
  <c r="BQ29" i="22"/>
  <c r="BM29" i="22"/>
  <c r="BM51" i="22"/>
  <c r="BO51" i="22"/>
  <c r="BP51" i="22"/>
  <c r="BN51" i="22"/>
  <c r="BQ51" i="22"/>
  <c r="BH36" i="22"/>
  <c r="BF36" i="22"/>
  <c r="BI36" i="22"/>
  <c r="BG36" i="22"/>
  <c r="BW28" i="22"/>
  <c r="BX28" i="22" s="1"/>
  <c r="BV28" i="22"/>
  <c r="BW32" i="22" l="1"/>
  <c r="BX32" i="22" s="1"/>
  <c r="BV32" i="22"/>
  <c r="BV48" i="22"/>
  <c r="BW48" i="22"/>
  <c r="BX48" i="22" s="1"/>
  <c r="BQ22" i="22"/>
  <c r="BP22" i="22"/>
  <c r="BM22" i="22"/>
  <c r="BR22" i="22" s="1"/>
  <c r="BS22" i="22" s="1"/>
  <c r="BT22" i="22" s="1"/>
  <c r="BU22" i="22" s="1"/>
  <c r="BO22" i="22"/>
  <c r="BN22" i="22"/>
  <c r="AK45" i="22"/>
  <c r="AL45" i="22"/>
  <c r="AM45" i="22" s="1"/>
  <c r="AN45" i="22" s="1"/>
  <c r="BX45" i="22" s="1"/>
  <c r="BV37" i="22"/>
  <c r="BW37" i="22"/>
  <c r="BX37" i="22" s="1"/>
  <c r="BK6" i="22"/>
  <c r="BL6" i="22"/>
  <c r="BL30" i="22"/>
  <c r="BK30" i="22"/>
  <c r="AJ46" i="22"/>
  <c r="BV46" i="22"/>
  <c r="BW46" i="22" s="1"/>
  <c r="BO13" i="22"/>
  <c r="BN13" i="22"/>
  <c r="BM13" i="22"/>
  <c r="BP13" i="22"/>
  <c r="BQ13" i="22"/>
  <c r="BV35" i="22"/>
  <c r="BW35" i="22"/>
  <c r="BX35" i="22" s="1"/>
  <c r="BJ36" i="22"/>
  <c r="BM40" i="22"/>
  <c r="BR40" i="22" s="1"/>
  <c r="BS40" i="22" s="1"/>
  <c r="BT40" i="22" s="1"/>
  <c r="BO40" i="22"/>
  <c r="BP40" i="22"/>
  <c r="BN40" i="22"/>
  <c r="BQ40" i="22"/>
  <c r="BR52" i="22"/>
  <c r="BS52" i="22" s="1"/>
  <c r="BT52" i="22" s="1"/>
  <c r="BU52" i="22" s="1"/>
  <c r="BL11" i="22"/>
  <c r="BK11" i="22"/>
  <c r="BP20" i="22"/>
  <c r="BN20" i="22"/>
  <c r="BM20" i="22"/>
  <c r="BQ20" i="22"/>
  <c r="BO20" i="22"/>
  <c r="BV5" i="22"/>
  <c r="BW5" i="22"/>
  <c r="BX5" i="22" s="1"/>
  <c r="BR51" i="22"/>
  <c r="BS51" i="22" s="1"/>
  <c r="BT51" i="22" s="1"/>
  <c r="BU51" i="22" s="1"/>
  <c r="BK7" i="22"/>
  <c r="BL7" i="22"/>
  <c r="BR29" i="22"/>
  <c r="BS29" i="22" s="1"/>
  <c r="BT29" i="22" s="1"/>
  <c r="BU29" i="22" s="1"/>
  <c r="BL14" i="22"/>
  <c r="BK14" i="22"/>
  <c r="BP9" i="22"/>
  <c r="BO9" i="22"/>
  <c r="BN9" i="22"/>
  <c r="BQ9" i="22"/>
  <c r="BM9" i="22"/>
  <c r="BR9" i="22" s="1"/>
  <c r="BS9" i="22" s="1"/>
  <c r="BT9" i="22" s="1"/>
  <c r="BU9" i="22" s="1"/>
  <c r="AK24" i="22"/>
  <c r="AL24" i="22"/>
  <c r="AM24" i="22" s="1"/>
  <c r="AN24" i="22" s="1"/>
  <c r="BX24" i="22" s="1"/>
  <c r="BN23" i="22"/>
  <c r="BP23" i="22"/>
  <c r="BO23" i="22"/>
  <c r="BQ23" i="22"/>
  <c r="BM23" i="22"/>
  <c r="BR23" i="22" s="1"/>
  <c r="BS23" i="22" s="1"/>
  <c r="BT23" i="22" s="1"/>
  <c r="BU23" i="22" s="1"/>
  <c r="BS10" i="22"/>
  <c r="BT10" i="22" s="1"/>
  <c r="BU10" i="22" s="1"/>
  <c r="AK21" i="22"/>
  <c r="AL21" i="22"/>
  <c r="AM21" i="22" s="1"/>
  <c r="AN21" i="22" s="1"/>
  <c r="BX21" i="22" s="1"/>
  <c r="BN12" i="22"/>
  <c r="BQ12" i="22"/>
  <c r="BM12" i="22"/>
  <c r="BR12" i="22" s="1"/>
  <c r="BO12" i="22"/>
  <c r="BP12" i="22"/>
  <c r="BL44" i="22"/>
  <c r="BK44" i="22"/>
  <c r="BQ19" i="22"/>
  <c r="BP19" i="22"/>
  <c r="BN19" i="22"/>
  <c r="BM19" i="22"/>
  <c r="BR19" i="22" s="1"/>
  <c r="BS19" i="22" s="1"/>
  <c r="BO19" i="22"/>
  <c r="BM41" i="22"/>
  <c r="BP41" i="22"/>
  <c r="BO41" i="22"/>
  <c r="BN41" i="22"/>
  <c r="BQ41" i="22"/>
  <c r="BO16" i="22"/>
  <c r="BP16" i="22"/>
  <c r="BM16" i="22"/>
  <c r="BR16" i="22" s="1"/>
  <c r="BS16" i="22" s="1"/>
  <c r="BT16" i="22" s="1"/>
  <c r="BU16" i="22" s="1"/>
  <c r="BN16" i="22"/>
  <c r="BQ16" i="22"/>
  <c r="BV26" i="22"/>
  <c r="BW26" i="22"/>
  <c r="BX26" i="22" s="1"/>
  <c r="BO8" i="22"/>
  <c r="BN8" i="22"/>
  <c r="BM8" i="22"/>
  <c r="BR8" i="22" s="1"/>
  <c r="BS8" i="22" s="1"/>
  <c r="BP8" i="22"/>
  <c r="BQ8" i="22"/>
  <c r="BP54" i="22"/>
  <c r="BQ54" i="22"/>
  <c r="BN54" i="22"/>
  <c r="BO54" i="22"/>
  <c r="BM54" i="22"/>
  <c r="BS39" i="22"/>
  <c r="BT39" i="22" s="1"/>
  <c r="BU39" i="22" s="1"/>
  <c r="BV47" i="22"/>
  <c r="BW47" i="22" s="1"/>
  <c r="AJ47" i="22"/>
  <c r="BN55" i="22"/>
  <c r="BO55" i="22"/>
  <c r="BP55" i="22"/>
  <c r="BQ55" i="22"/>
  <c r="BM55" i="22"/>
  <c r="BR55" i="22" s="1"/>
  <c r="BS55" i="22" s="1"/>
  <c r="BT55" i="22" s="1"/>
  <c r="BU55" i="22" s="1"/>
  <c r="BR42" i="22"/>
  <c r="BS42" i="22" s="1"/>
  <c r="BT42" i="22" s="1"/>
  <c r="BU42" i="22" s="1"/>
  <c r="BP34" i="22"/>
  <c r="BN34" i="22"/>
  <c r="BO34" i="22"/>
  <c r="BQ34" i="22"/>
  <c r="BM34" i="22"/>
  <c r="BR27" i="22"/>
  <c r="BS27" i="22" s="1"/>
  <c r="BT27" i="22" s="1"/>
  <c r="BU27" i="22" s="1"/>
  <c r="BR15" i="22"/>
  <c r="BS15" i="22" s="1"/>
  <c r="BT15" i="22" s="1"/>
  <c r="BU15" i="22" s="1"/>
  <c r="BJ50" i="22"/>
  <c r="BN18" i="22"/>
  <c r="BO18" i="22"/>
  <c r="BP18" i="22"/>
  <c r="BM18" i="22"/>
  <c r="BR18" i="22" s="1"/>
  <c r="BS18" i="22" s="1"/>
  <c r="BT18" i="22" s="1"/>
  <c r="BU18" i="22" s="1"/>
  <c r="BQ18" i="22"/>
  <c r="BO31" i="22"/>
  <c r="BM31" i="22"/>
  <c r="BR31" i="22" s="1"/>
  <c r="BS31" i="22" s="1"/>
  <c r="BT31" i="22" s="1"/>
  <c r="BU31" i="22" s="1"/>
  <c r="BN31" i="22"/>
  <c r="BP31" i="22"/>
  <c r="BQ31" i="22"/>
  <c r="BV18" i="22" l="1"/>
  <c r="AJ18" i="22"/>
  <c r="BW18" i="22"/>
  <c r="BN14" i="22"/>
  <c r="BM14" i="22"/>
  <c r="BR14" i="22" s="1"/>
  <c r="BQ14" i="22"/>
  <c r="BO14" i="22"/>
  <c r="BP14" i="22"/>
  <c r="BM30" i="22"/>
  <c r="BR30" i="22" s="1"/>
  <c r="BS30" i="22" s="1"/>
  <c r="BT30" i="22" s="1"/>
  <c r="BU30" i="22" s="1"/>
  <c r="BP30" i="22"/>
  <c r="BO30" i="22"/>
  <c r="BN30" i="22"/>
  <c r="BQ30" i="22"/>
  <c r="BW29" i="22"/>
  <c r="BX29" i="22" s="1"/>
  <c r="BV29" i="22"/>
  <c r="BR20" i="22"/>
  <c r="BS20" i="22" s="1"/>
  <c r="BT20" i="22" s="1"/>
  <c r="BU20" i="22" s="1"/>
  <c r="BR13" i="22"/>
  <c r="BS13" i="22" s="1"/>
  <c r="BT13" i="22" s="1"/>
  <c r="BU13" i="22" s="1"/>
  <c r="BQ6" i="22"/>
  <c r="BM6" i="22"/>
  <c r="BR6" i="22" s="1"/>
  <c r="BS6" i="22" s="1"/>
  <c r="BO6" i="22"/>
  <c r="BN6" i="22"/>
  <c r="BP6" i="22"/>
  <c r="BV22" i="22"/>
  <c r="BW22" i="22"/>
  <c r="AJ22" i="22"/>
  <c r="BW10" i="22"/>
  <c r="BX10" i="22" s="1"/>
  <c r="BV10" i="22"/>
  <c r="AJ23" i="22"/>
  <c r="BV23" i="22"/>
  <c r="BW23" i="22"/>
  <c r="BL50" i="22"/>
  <c r="BK50" i="22"/>
  <c r="BV42" i="22"/>
  <c r="BW42" i="22"/>
  <c r="BX42" i="22" s="1"/>
  <c r="BW16" i="22"/>
  <c r="BX16" i="22" s="1"/>
  <c r="BV16" i="22"/>
  <c r="BV51" i="22"/>
  <c r="AJ51" i="22"/>
  <c r="BW51" i="22"/>
  <c r="BL36" i="22"/>
  <c r="BK36" i="22"/>
  <c r="BO44" i="22"/>
  <c r="BN44" i="22"/>
  <c r="BP44" i="22"/>
  <c r="BM44" i="22"/>
  <c r="BR44" i="22" s="1"/>
  <c r="BS44" i="22" s="1"/>
  <c r="BT44" i="22" s="1"/>
  <c r="BU44" i="22" s="1"/>
  <c r="BQ44" i="22"/>
  <c r="BR41" i="22"/>
  <c r="BS41" i="22" s="1"/>
  <c r="BT41" i="22" s="1"/>
  <c r="BU41" i="22" s="1"/>
  <c r="BV55" i="22"/>
  <c r="BW55" i="22" s="1"/>
  <c r="AJ55" i="22"/>
  <c r="BT8" i="22"/>
  <c r="BU8" i="22" s="1"/>
  <c r="BT19" i="22"/>
  <c r="BU19" i="22" s="1"/>
  <c r="BS12" i="22"/>
  <c r="BT12" i="22" s="1"/>
  <c r="BU12" i="22" s="1"/>
  <c r="BO11" i="22"/>
  <c r="BN11" i="22"/>
  <c r="BQ11" i="22"/>
  <c r="BM11" i="22"/>
  <c r="BP11" i="22"/>
  <c r="BW9" i="22"/>
  <c r="BX9" i="22" s="1"/>
  <c r="BV9" i="22"/>
  <c r="BW31" i="22"/>
  <c r="BX31" i="22" s="1"/>
  <c r="BV31" i="22"/>
  <c r="BV15" i="22"/>
  <c r="BW15" i="22"/>
  <c r="BX15" i="22" s="1"/>
  <c r="BV39" i="22"/>
  <c r="BW39" i="22"/>
  <c r="BX39" i="22" s="1"/>
  <c r="BW27" i="22"/>
  <c r="BX27" i="22" s="1"/>
  <c r="BV27" i="22"/>
  <c r="BR54" i="22"/>
  <c r="BS54" i="22" s="1"/>
  <c r="BT54" i="22" s="1"/>
  <c r="BU54" i="22" s="1"/>
  <c r="AJ52" i="22"/>
  <c r="BW52" i="22"/>
  <c r="BV52" i="22"/>
  <c r="AK46" i="22"/>
  <c r="AL46" i="22"/>
  <c r="AM46" i="22" s="1"/>
  <c r="AN46" i="22" s="1"/>
  <c r="BX46" i="22" s="1"/>
  <c r="AL47" i="22"/>
  <c r="AM47" i="22" s="1"/>
  <c r="AN47" i="22" s="1"/>
  <c r="BX47" i="22" s="1"/>
  <c r="AK47" i="22"/>
  <c r="BQ7" i="22"/>
  <c r="BM7" i="22"/>
  <c r="BR7" i="22" s="1"/>
  <c r="BS7" i="22" s="1"/>
  <c r="BT7" i="22" s="1"/>
  <c r="BU7" i="22" s="1"/>
  <c r="BP7" i="22"/>
  <c r="BO7" i="22"/>
  <c r="BN7" i="22"/>
  <c r="BU40" i="22"/>
  <c r="BR34" i="22"/>
  <c r="BS34" i="22" s="1"/>
  <c r="BT34" i="22" s="1"/>
  <c r="BU34" i="22" s="1"/>
  <c r="BW20" i="22" l="1"/>
  <c r="AJ20" i="22"/>
  <c r="BV20" i="22"/>
  <c r="BW41" i="22"/>
  <c r="BX41" i="22" s="1"/>
  <c r="BV41" i="22"/>
  <c r="BM50" i="22"/>
  <c r="BP50" i="22"/>
  <c r="BN50" i="22"/>
  <c r="BO50" i="22"/>
  <c r="BQ50" i="22"/>
  <c r="BP36" i="22"/>
  <c r="BO36" i="22"/>
  <c r="BQ36" i="22"/>
  <c r="BN36" i="22"/>
  <c r="BM36" i="22"/>
  <c r="BR36" i="22" s="1"/>
  <c r="BS36" i="22" s="1"/>
  <c r="BT36" i="22" s="1"/>
  <c r="BU36" i="22" s="1"/>
  <c r="BV7" i="22"/>
  <c r="BW7" i="22" s="1"/>
  <c r="BX7" i="22" s="1"/>
  <c r="AL52" i="22"/>
  <c r="AM52" i="22" s="1"/>
  <c r="AN52" i="22" s="1"/>
  <c r="BX52" i="22" s="1"/>
  <c r="AK52" i="22"/>
  <c r="AK51" i="22"/>
  <c r="AL51" i="22"/>
  <c r="AM51" i="22" s="1"/>
  <c r="AN51" i="22" s="1"/>
  <c r="BX51" i="22" s="1"/>
  <c r="AJ54" i="22"/>
  <c r="BV54" i="22"/>
  <c r="BW54" i="22"/>
  <c r="BS14" i="22"/>
  <c r="BT14" i="22" s="1"/>
  <c r="BU14" i="22" s="1"/>
  <c r="BW12" i="22"/>
  <c r="BX12" i="22" s="1"/>
  <c r="BV12" i="22"/>
  <c r="BW44" i="22"/>
  <c r="AJ44" i="22"/>
  <c r="BV44" i="22"/>
  <c r="AJ19" i="22"/>
  <c r="BV19" i="22"/>
  <c r="BW19" i="22"/>
  <c r="AK23" i="22"/>
  <c r="AL23" i="22" s="1"/>
  <c r="AM23" i="22" s="1"/>
  <c r="AN23" i="22" s="1"/>
  <c r="BX23" i="22" s="1"/>
  <c r="BW8" i="22"/>
  <c r="BX8" i="22" s="1"/>
  <c r="BV8" i="22"/>
  <c r="BT6" i="22"/>
  <c r="BU6" i="22" s="1"/>
  <c r="BV34" i="22"/>
  <c r="BW34" i="22"/>
  <c r="BX34" i="22" s="1"/>
  <c r="BW40" i="22"/>
  <c r="BX40" i="22" s="1"/>
  <c r="BV40" i="22"/>
  <c r="AK55" i="22"/>
  <c r="AL55" i="22"/>
  <c r="AM55" i="22" s="1"/>
  <c r="AN55" i="22" s="1"/>
  <c r="BX55" i="22" s="1"/>
  <c r="AK18" i="22"/>
  <c r="AL18" i="22"/>
  <c r="AM18" i="22" s="1"/>
  <c r="AN18" i="22" s="1"/>
  <c r="BX18" i="22" s="1"/>
  <c r="BR11" i="22"/>
  <c r="BS11" i="22" s="1"/>
  <c r="BT11" i="22" s="1"/>
  <c r="BU11" i="22" s="1"/>
  <c r="AL22" i="22"/>
  <c r="AM22" i="22" s="1"/>
  <c r="AN22" i="22" s="1"/>
  <c r="BX22" i="22" s="1"/>
  <c r="AK22" i="22"/>
  <c r="BV13" i="22"/>
  <c r="BW13" i="22"/>
  <c r="BX13" i="22" s="1"/>
  <c r="BV30" i="22"/>
  <c r="BW30" i="22" s="1"/>
  <c r="BX30" i="22" s="1"/>
  <c r="AK19" i="22" l="1"/>
  <c r="AL19" i="22"/>
  <c r="AM19" i="22" s="1"/>
  <c r="AN19" i="22" s="1"/>
  <c r="BX19" i="22" s="1"/>
  <c r="BW36" i="22"/>
  <c r="BX36" i="22" s="1"/>
  <c r="BV36" i="22"/>
  <c r="BV6" i="22"/>
  <c r="BW6" i="22"/>
  <c r="AJ6" i="22"/>
  <c r="AK54" i="22"/>
  <c r="AL54" i="22" s="1"/>
  <c r="AM54" i="22" s="1"/>
  <c r="AN54" i="22" s="1"/>
  <c r="BX54" i="22" s="1"/>
  <c r="BR50" i="22"/>
  <c r="BS50" i="22" s="1"/>
  <c r="BT50" i="22" s="1"/>
  <c r="BU50" i="22" s="1"/>
  <c r="BV11" i="22"/>
  <c r="BW11" i="22"/>
  <c r="BX11" i="22" s="1"/>
  <c r="AL44" i="22"/>
  <c r="AM44" i="22" s="1"/>
  <c r="AN44" i="22" s="1"/>
  <c r="BX44" i="22" s="1"/>
  <c r="AK44" i="22"/>
  <c r="AL20" i="22"/>
  <c r="AM20" i="22" s="1"/>
  <c r="AN20" i="22" s="1"/>
  <c r="BX20" i="22" s="1"/>
  <c r="AK20" i="22"/>
  <c r="BV14" i="22"/>
  <c r="BW14" i="22"/>
  <c r="BX14" i="22" s="1"/>
  <c r="AL6" i="22" l="1"/>
  <c r="AM6" i="22" s="1"/>
  <c r="AN6" i="22" s="1"/>
  <c r="BX6" i="22" s="1"/>
  <c r="AK6" i="22"/>
  <c r="BV50" i="22"/>
  <c r="BW50" i="22"/>
  <c r="AJ50" i="22"/>
  <c r="AK50" i="22" l="1"/>
  <c r="AL50" i="22"/>
  <c r="AM50" i="22" s="1"/>
  <c r="AN50" i="22" s="1"/>
  <c r="BX50" i="22" s="1"/>
</calcChain>
</file>

<file path=xl/sharedStrings.xml><?xml version="1.0" encoding="utf-8"?>
<sst xmlns="http://schemas.openxmlformats.org/spreadsheetml/2006/main" count="1179" uniqueCount="675">
  <si>
    <t>1h19</t>
  </si>
  <si>
    <t>3h08</t>
  </si>
  <si>
    <t>2010 : l'année du premier contact</t>
  </si>
  <si>
    <t>Nous irons tous au paradis</t>
  </si>
  <si>
    <t>base de départ films</t>
  </si>
  <si>
    <t>base de départ réalisateur</t>
  </si>
  <si>
    <t>vérification taille des cases</t>
  </si>
  <si>
    <t>transformation réalisateurs</t>
  </si>
  <si>
    <t>Transformation des titres de films</t>
  </si>
  <si>
    <t>Initiales</t>
  </si>
  <si>
    <t>noms réalisateurs seul</t>
  </si>
  <si>
    <t>noms réalisateurs frères</t>
  </si>
  <si>
    <t>initiales prénoms réalisateurs frères</t>
  </si>
  <si>
    <t>noms réalisateurs multiples</t>
  </si>
  <si>
    <t>résultat</t>
  </si>
  <si>
    <t>titre des films avec des ()</t>
  </si>
  <si>
    <t>transformation article des titres</t>
  </si>
  <si>
    <t>transformation 1ère lettre pour les titres avec article</t>
  </si>
  <si>
    <t>titre des films avec des () sans article</t>
  </si>
  <si>
    <t>titre des films avec des () avec article</t>
  </si>
  <si>
    <t>titre film avec () sans ()</t>
  </si>
  <si>
    <t>titre avec () et sans 1è lettre</t>
  </si>
  <si>
    <t>ce qui est entre ()</t>
  </si>
  <si>
    <t>[</t>
  </si>
  <si>
    <t>]</t>
  </si>
  <si>
    <t>article pour tous les titres</t>
  </si>
  <si>
    <t>titres sans les articles</t>
  </si>
  <si>
    <t>1è lettre</t>
  </si>
  <si>
    <t>titre sans 1è lettre</t>
  </si>
  <si>
    <t>x</t>
  </si>
  <si>
    <t>Aventures de Jack Burton dans les griffes … (Les)</t>
  </si>
  <si>
    <t>Aventure inédite de Scrat (Une)  [s.l.d. de L'âge…]</t>
  </si>
  <si>
    <t>J. Abrahams ; D. &amp; J. Zucker</t>
  </si>
  <si>
    <t>M. Scorsese ; Coppola ; Allen</t>
  </si>
  <si>
    <t>R. Belvaux ; Bonzel ; Poelvoorde</t>
  </si>
  <si>
    <t>Star Wars ép. VI : Le retour du Jedi [nouv. édition]</t>
  </si>
  <si>
    <t>99 francs</t>
  </si>
  <si>
    <t>Dangereusement vôtre</t>
  </si>
  <si>
    <t>20 000 lieues sous les mers</t>
  </si>
  <si>
    <t>Drame psychologique</t>
  </si>
  <si>
    <t>A l'est de Shanghai</t>
  </si>
  <si>
    <t>Sport</t>
  </si>
  <si>
    <t>Die Hard 4, Retour en enfer</t>
  </si>
  <si>
    <t>Die Hard 2, 58 minutes pour vivre</t>
  </si>
  <si>
    <t>Die Hard, Piège de cristal</t>
  </si>
  <si>
    <t>Die Hard 3, Une journée en enfer</t>
  </si>
  <si>
    <t>1h31</t>
  </si>
  <si>
    <t>Armageddon</t>
  </si>
  <si>
    <t>Bloodsport, tous les coups sont permis</t>
  </si>
  <si>
    <r>
      <t>La guerre des mondes (</t>
    </r>
    <r>
      <rPr>
        <i/>
        <sz val="10"/>
        <rFont val="Arial"/>
        <family val="2"/>
      </rPr>
      <t>original</t>
    </r>
    <r>
      <rPr>
        <sz val="10"/>
        <rFont val="Arial"/>
        <family val="2"/>
      </rPr>
      <t>)</t>
    </r>
  </si>
  <si>
    <r>
      <t>La guerre des mondes (</t>
    </r>
    <r>
      <rPr>
        <i/>
        <sz val="10"/>
        <color indexed="54"/>
        <rFont val="Arial"/>
        <family val="2"/>
      </rPr>
      <t>remake</t>
    </r>
    <r>
      <rPr>
        <sz val="10"/>
        <color indexed="54"/>
        <rFont val="Arial"/>
        <family val="2"/>
      </rPr>
      <t>)</t>
    </r>
  </si>
  <si>
    <t>Western</t>
  </si>
  <si>
    <r>
      <t>Léon (</t>
    </r>
    <r>
      <rPr>
        <i/>
        <sz val="10"/>
        <rFont val="Arial"/>
        <family val="2"/>
      </rPr>
      <t>version longue</t>
    </r>
    <r>
      <rPr>
        <sz val="10"/>
        <rFont val="Arial"/>
        <family val="2"/>
      </rPr>
      <t>)</t>
    </r>
  </si>
  <si>
    <t>1h28</t>
  </si>
  <si>
    <t>* *</t>
  </si>
  <si>
    <t>Le temps d'un week-end</t>
  </si>
  <si>
    <t>M. Brest</t>
  </si>
  <si>
    <t>C. Saldanha</t>
  </si>
  <si>
    <t>Accords et désaccords</t>
  </si>
  <si>
    <r>
      <t>Le bateau (</t>
    </r>
    <r>
      <rPr>
        <i/>
        <sz val="10"/>
        <rFont val="Arial"/>
        <family val="2"/>
      </rPr>
      <t>version longue</t>
    </r>
    <r>
      <rPr>
        <sz val="10"/>
        <rFont val="Arial"/>
        <family val="2"/>
      </rPr>
      <t>) (</t>
    </r>
    <r>
      <rPr>
        <i/>
        <sz val="10"/>
        <rFont val="Arial"/>
        <family val="2"/>
      </rPr>
      <t>2 disques</t>
    </r>
    <r>
      <rPr>
        <sz val="10"/>
        <rFont val="Arial"/>
        <family val="2"/>
      </rPr>
      <t>)</t>
    </r>
  </si>
  <si>
    <t>A cause d'un assassinat</t>
  </si>
  <si>
    <t>1h00</t>
  </si>
  <si>
    <t>Agent X 27</t>
  </si>
  <si>
    <t>1h27</t>
  </si>
  <si>
    <t>2h33</t>
  </si>
  <si>
    <t>Top secret</t>
  </si>
  <si>
    <t>Affaire Thomas Crown (L')</t>
  </si>
  <si>
    <t>Age de glace (L')</t>
  </si>
  <si>
    <t>Age de glace 2 (L')</t>
  </si>
  <si>
    <t>Age d'or (L')</t>
  </si>
  <si>
    <t>Alpagueur (L')</t>
  </si>
  <si>
    <t>Alien III</t>
  </si>
  <si>
    <t>Alien IV, la résurrection</t>
  </si>
  <si>
    <t>1h45</t>
  </si>
  <si>
    <t>1h11</t>
  </si>
  <si>
    <t>S. Spielberg</t>
  </si>
  <si>
    <t>2h30</t>
  </si>
  <si>
    <t>Au revoir à jamais</t>
  </si>
  <si>
    <t>A l'origine</t>
  </si>
  <si>
    <t>2001 l'odyssée de l'espace [collector]</t>
  </si>
  <si>
    <t>Léon [version longue]</t>
  </si>
  <si>
    <t>Histoire de Kid (L')  [Animatrix]</t>
  </si>
  <si>
    <t>Les aventuriers de l'arche perdue</t>
  </si>
  <si>
    <t>Backdraft</t>
  </si>
  <si>
    <t>Talons aiguilles</t>
  </si>
  <si>
    <t>Ennemi d'état</t>
  </si>
  <si>
    <t>Charlie et ses drôles de dames</t>
  </si>
  <si>
    <t>McG</t>
  </si>
  <si>
    <t>Aguirre, la colère de dieu</t>
  </si>
  <si>
    <t>2h06</t>
  </si>
  <si>
    <t>Demolition man</t>
  </si>
  <si>
    <t>Y. Robert</t>
  </si>
  <si>
    <t/>
  </si>
  <si>
    <t>*</t>
  </si>
  <si>
    <t>C. Klapisch</t>
  </si>
  <si>
    <t>1h50</t>
  </si>
  <si>
    <t>Aladdin</t>
  </si>
  <si>
    <t>1h26</t>
  </si>
  <si>
    <t>1900, 1ère partie</t>
  </si>
  <si>
    <t>1900, 2ème partie</t>
  </si>
  <si>
    <t>Ali</t>
  </si>
  <si>
    <t>Aventure</t>
  </si>
  <si>
    <t>Allemagne année zéro</t>
  </si>
  <si>
    <t>A la poursuite d'Octobre rouge</t>
  </si>
  <si>
    <t>A la recherche de Kundun</t>
  </si>
  <si>
    <t>1h25</t>
  </si>
  <si>
    <t>13 tzameti</t>
  </si>
  <si>
    <t>Alerte !</t>
  </si>
  <si>
    <t>1h48</t>
  </si>
  <si>
    <t>2h35</t>
  </si>
  <si>
    <t>2 garçons, 1 fille : 3 possibilités</t>
  </si>
  <si>
    <t>2h22</t>
  </si>
  <si>
    <t>Dark knight, Le chevalier noir (The)</t>
  </si>
  <si>
    <t>Deuxième souffle (Le)  [original]</t>
  </si>
  <si>
    <t>Deuxième souffle (Le)  [remake]</t>
  </si>
  <si>
    <t>Diaboliques (Les)</t>
  </si>
  <si>
    <t>Diamants sont éternels (Les)</t>
  </si>
  <si>
    <t>1h59</t>
  </si>
  <si>
    <t>2h12</t>
  </si>
  <si>
    <t>Domino</t>
  </si>
  <si>
    <t>16 blocs</t>
  </si>
  <si>
    <t>28 semaines plus tard</t>
  </si>
  <si>
    <t>Horreur</t>
  </si>
  <si>
    <t>Alamo</t>
  </si>
  <si>
    <t>2h34</t>
  </si>
  <si>
    <t>Nos jours heureux</t>
  </si>
  <si>
    <t>E. Toledano ; O. Nakache</t>
  </si>
  <si>
    <t>A bittersweet life</t>
  </si>
  <si>
    <t>action</t>
  </si>
  <si>
    <t>drame</t>
  </si>
  <si>
    <t>guerre</t>
  </si>
  <si>
    <t>prison</t>
  </si>
  <si>
    <t>Charlie's Angels : les anges se déchaînent</t>
  </si>
  <si>
    <t>Alexandre</t>
  </si>
  <si>
    <t>The barber, l'homme qui n'était pas là</t>
  </si>
  <si>
    <t>21 grammes</t>
  </si>
  <si>
    <t>A. Berbérian ; F. Forestier</t>
  </si>
  <si>
    <t>Mean streets</t>
  </si>
  <si>
    <t>8 femmes</t>
  </si>
  <si>
    <t>Les aventures de Jack Burton dans les griffes …</t>
  </si>
  <si>
    <t>Battle Royale</t>
  </si>
  <si>
    <t>4 mois, 3 semaines, 2 jours</t>
  </si>
  <si>
    <t>Déjà vu</t>
  </si>
  <si>
    <t>R. Zemeckis</t>
  </si>
  <si>
    <t>H.G. Clouzot</t>
  </si>
  <si>
    <r>
      <t>Une aventure inédite de Scrat (</t>
    </r>
    <r>
      <rPr>
        <i/>
        <sz val="10"/>
        <color indexed="54"/>
        <rFont val="Arial"/>
        <family val="2"/>
      </rPr>
      <t xml:space="preserve">s.l.d. de </t>
    </r>
    <r>
      <rPr>
        <sz val="10"/>
        <color indexed="54"/>
        <rFont val="Arial"/>
        <family val="2"/>
      </rPr>
      <t>L'âge…)</t>
    </r>
  </si>
  <si>
    <t>Crazy kung-fu</t>
  </si>
  <si>
    <t>36 quai des orfèvres</t>
  </si>
  <si>
    <t>2h01</t>
  </si>
  <si>
    <t>Alien</t>
  </si>
  <si>
    <t>1h56</t>
  </si>
  <si>
    <t>Tambour (Le)</t>
  </si>
  <si>
    <t>Temps d'un week-end (Le)</t>
  </si>
  <si>
    <t>Adieu ma belle</t>
  </si>
  <si>
    <t>1h22</t>
  </si>
  <si>
    <t>A la poursuite du diamant vert</t>
  </si>
  <si>
    <t>1492, Christophe Colomb</t>
  </si>
  <si>
    <t>7h58 ce samedi là</t>
  </si>
  <si>
    <t>Policier</t>
  </si>
  <si>
    <t>Science-fiction</t>
  </si>
  <si>
    <t>De l'or pour les braves</t>
  </si>
  <si>
    <t>R. Marquand ; G. Lucas</t>
  </si>
  <si>
    <t>I. Kershner ; G. Lucas</t>
  </si>
  <si>
    <t>1h13</t>
  </si>
  <si>
    <t>1h49</t>
  </si>
  <si>
    <t>Casino Royale</t>
  </si>
  <si>
    <t>The Dark knight, Le chevalier noir</t>
  </si>
  <si>
    <t>DVD</t>
  </si>
  <si>
    <t>W. Petersen</t>
  </si>
  <si>
    <t>A l'est d'Eden</t>
  </si>
  <si>
    <t>Alice</t>
  </si>
  <si>
    <t>24 heures avant la nuit</t>
  </si>
  <si>
    <r>
      <t>Terminator 2, le jugement dernier (</t>
    </r>
    <r>
      <rPr>
        <i/>
        <sz val="10"/>
        <color indexed="54"/>
        <rFont val="Arial"/>
        <family val="2"/>
      </rPr>
      <t>vers. cinéma</t>
    </r>
    <r>
      <rPr>
        <sz val="10"/>
        <color indexed="54"/>
        <rFont val="Arial"/>
        <family val="2"/>
      </rPr>
      <t>)</t>
    </r>
  </si>
  <si>
    <t>A tombeau ouvert</t>
  </si>
  <si>
    <t>Albino alligator</t>
  </si>
  <si>
    <t>Aventuriers de l'arche perdue (Les)</t>
  </si>
  <si>
    <t>Barber, l'homme qui n'était pas là (The)</t>
  </si>
  <si>
    <t>Big Lebowski (The)</t>
  </si>
  <si>
    <t>Blade (The)</t>
  </si>
  <si>
    <t>Boulet (Le)</t>
  </si>
  <si>
    <t>A l'intérieur</t>
  </si>
  <si>
    <t>French connection II</t>
  </si>
  <si>
    <t>2h02</t>
  </si>
  <si>
    <t>1h43</t>
  </si>
  <si>
    <t>1h34</t>
  </si>
  <si>
    <t>Alice n'est plus ici</t>
  </si>
  <si>
    <t>Bobby Deerfield</t>
  </si>
  <si>
    <t>1h37</t>
  </si>
  <si>
    <t>Espion qui m'aimait (L')</t>
  </si>
  <si>
    <t>Affaire Farewell (L')</t>
  </si>
  <si>
    <t>Abîmes</t>
  </si>
  <si>
    <t>Twohy, D.</t>
  </si>
  <si>
    <t>Le boulet</t>
  </si>
  <si>
    <t>1h30</t>
  </si>
  <si>
    <t>A nous deux</t>
  </si>
  <si>
    <t>1h47</t>
  </si>
  <si>
    <t>2h27</t>
  </si>
  <si>
    <t>Apollo 13</t>
  </si>
  <si>
    <t>R. Howard</t>
  </si>
  <si>
    <t>2h14</t>
  </si>
  <si>
    <t>1h55</t>
  </si>
  <si>
    <t>1h35</t>
  </si>
  <si>
    <t>Le jour d'après</t>
  </si>
  <si>
    <t>D. et T. Poiraud</t>
  </si>
  <si>
    <t>L. Besson</t>
  </si>
  <si>
    <t>P. Leconte</t>
  </si>
  <si>
    <t>1h53</t>
  </si>
  <si>
    <t>1h38</t>
  </si>
  <si>
    <t>2h50</t>
  </si>
  <si>
    <t>Les douze salopards</t>
  </si>
  <si>
    <t>2h41</t>
  </si>
  <si>
    <t>New York stories</t>
  </si>
  <si>
    <t>M. Scorsese</t>
  </si>
  <si>
    <t>1h58</t>
  </si>
  <si>
    <t>L'alpagueur</t>
  </si>
  <si>
    <t>P. Labro</t>
  </si>
  <si>
    <t>S. Peckinpah</t>
  </si>
  <si>
    <t>1h20</t>
  </si>
  <si>
    <t>Marquand, R. (G. Lucas)</t>
  </si>
  <si>
    <t>Maury, J. (A. Bustillo)</t>
  </si>
  <si>
    <t>Musker, J. (R. Clements)</t>
  </si>
  <si>
    <t>Toledano, E. (O. Nakache)</t>
  </si>
  <si>
    <t>Wedge, C. (C. Saldanha)</t>
  </si>
  <si>
    <t>Aldrich, R.</t>
  </si>
  <si>
    <t>Allen, W.</t>
  </si>
  <si>
    <t>Almodovar, P.</t>
  </si>
  <si>
    <t>Amenabar, A.</t>
  </si>
  <si>
    <t>Anderson, W.</t>
  </si>
  <si>
    <t>Arcady, A.</t>
  </si>
  <si>
    <t>Arnold, N.</t>
  </si>
  <si>
    <t>Babluani, G.</t>
  </si>
  <si>
    <t>Baer, E.</t>
  </si>
  <si>
    <t>Breaking news</t>
  </si>
  <si>
    <t>A bout de souffle</t>
  </si>
  <si>
    <t>2h09</t>
  </si>
  <si>
    <t>3h10 pour Yuma</t>
  </si>
  <si>
    <t>Angles d'attaque</t>
  </si>
  <si>
    <t>P. Travis</t>
  </si>
  <si>
    <t>2h17</t>
  </si>
  <si>
    <t>collectif</t>
  </si>
  <si>
    <t>1h10</t>
  </si>
  <si>
    <t>P. Almodovar</t>
  </si>
  <si>
    <t>peplum</t>
  </si>
  <si>
    <t>2h03</t>
  </si>
  <si>
    <t>2h05</t>
  </si>
  <si>
    <t>The big Lebowski</t>
  </si>
  <si>
    <t>1h52</t>
  </si>
  <si>
    <t>1h42</t>
  </si>
  <si>
    <t>Alice et Martin</t>
  </si>
  <si>
    <t>Adversaire (L')</t>
  </si>
  <si>
    <t>Affaire Cicéron (L')</t>
  </si>
  <si>
    <t>SF</t>
  </si>
  <si>
    <t>J. et E. Coen</t>
  </si>
  <si>
    <t>Aliens, le retour [version longue]</t>
  </si>
  <si>
    <t>Au-delà [Animatrix]</t>
  </si>
  <si>
    <t>Agent secret</t>
  </si>
  <si>
    <t>A fleur de peau</t>
  </si>
  <si>
    <t>1h51</t>
  </si>
  <si>
    <t>J. Carpenter</t>
  </si>
  <si>
    <t>Action</t>
  </si>
  <si>
    <t>L'espion qui m'aimait</t>
  </si>
  <si>
    <r>
      <t>Aliens, le retour (</t>
    </r>
    <r>
      <rPr>
        <i/>
        <sz val="10"/>
        <color indexed="54"/>
        <rFont val="Arial"/>
        <family val="2"/>
      </rPr>
      <t>version longue</t>
    </r>
    <r>
      <rPr>
        <sz val="10"/>
        <color indexed="54"/>
        <rFont val="Arial"/>
        <family val="2"/>
      </rPr>
      <t>)</t>
    </r>
  </si>
  <si>
    <r>
      <t>2001 l'odyssée de l'espace (</t>
    </r>
    <r>
      <rPr>
        <i/>
        <sz val="10"/>
        <color indexed="54"/>
        <rFont val="Arial"/>
        <family val="2"/>
      </rPr>
      <t>collector</t>
    </r>
    <r>
      <rPr>
        <sz val="10"/>
        <color indexed="54"/>
        <rFont val="Arial"/>
        <family val="2"/>
      </rPr>
      <t>)</t>
    </r>
  </si>
  <si>
    <t>La maladie de Sachs</t>
  </si>
  <si>
    <r>
      <t>Star... V : L'empire contre-attaque (</t>
    </r>
    <r>
      <rPr>
        <i/>
        <sz val="10"/>
        <color indexed="54"/>
        <rFont val="Arial"/>
        <family val="2"/>
      </rPr>
      <t>nouv. édition</t>
    </r>
    <r>
      <rPr>
        <sz val="10"/>
        <color indexed="54"/>
        <rFont val="Arial"/>
        <family val="2"/>
      </rPr>
      <t>)</t>
    </r>
  </si>
  <si>
    <r>
      <t>Star Wars ép. VI : Le retour du Jedi (</t>
    </r>
    <r>
      <rPr>
        <i/>
        <sz val="10"/>
        <color indexed="54"/>
        <rFont val="Arial"/>
        <family val="2"/>
      </rPr>
      <t>nouv. édition</t>
    </r>
    <r>
      <rPr>
        <sz val="10"/>
        <color indexed="54"/>
        <rFont val="Arial"/>
        <family val="2"/>
      </rPr>
      <t>)</t>
    </r>
  </si>
  <si>
    <t>A mon âge</t>
  </si>
  <si>
    <t>Bodyguard</t>
  </si>
  <si>
    <t>1h57</t>
  </si>
  <si>
    <t>2h18</t>
  </si>
  <si>
    <t>2h28</t>
  </si>
  <si>
    <t>1h54</t>
  </si>
  <si>
    <t>Independence day</t>
  </si>
  <si>
    <t>R. Emmerich</t>
  </si>
  <si>
    <t>2h19</t>
  </si>
  <si>
    <t>Chevalier</t>
  </si>
  <si>
    <t>African Queen</t>
  </si>
  <si>
    <t>J. Frankenheimer</t>
  </si>
  <si>
    <r>
      <t>Le deuxième souffle (</t>
    </r>
    <r>
      <rPr>
        <i/>
        <sz val="10"/>
        <rFont val="Arial"/>
        <family val="2"/>
      </rPr>
      <t>remake</t>
    </r>
    <r>
      <rPr>
        <sz val="10"/>
        <rFont val="Arial"/>
        <family val="2"/>
      </rPr>
      <t>)</t>
    </r>
  </si>
  <si>
    <r>
      <t>Le deuxième souffle (</t>
    </r>
    <r>
      <rPr>
        <i/>
        <sz val="10"/>
        <rFont val="Arial"/>
        <family val="2"/>
      </rPr>
      <t>original</t>
    </r>
    <r>
      <rPr>
        <sz val="10"/>
        <rFont val="Arial"/>
        <family val="2"/>
      </rPr>
      <t>)</t>
    </r>
  </si>
  <si>
    <t>C'est arrivé près de chez vous</t>
  </si>
  <si>
    <t>Assaut</t>
  </si>
  <si>
    <t>Atomik Circus, le retour de James Bataille</t>
  </si>
  <si>
    <t>A.I. Intelligence Artificielle</t>
  </si>
  <si>
    <t>Apportez-moi la tête d'Alfredo Garcia</t>
  </si>
  <si>
    <t>11' 09'' 01 : september 11</t>
  </si>
  <si>
    <t>J.P. Melville</t>
  </si>
  <si>
    <t>11 septembre dans les Tours jumelles</t>
  </si>
  <si>
    <t>A bord du Darjeeling Limited</t>
  </si>
  <si>
    <t>A chaque aube je meurs</t>
  </si>
  <si>
    <t>A la petite semaine</t>
  </si>
  <si>
    <t>8 mile</t>
  </si>
  <si>
    <t>Demain ne meurt jamais</t>
  </si>
  <si>
    <t>* * * *</t>
  </si>
  <si>
    <t>After hours</t>
  </si>
  <si>
    <t>1h33</t>
  </si>
  <si>
    <t>Battle royale</t>
  </si>
  <si>
    <t>1h24</t>
  </si>
  <si>
    <t xml:space="preserve"> * * * </t>
  </si>
  <si>
    <t>Documentaire</t>
  </si>
  <si>
    <t>Espionnage</t>
  </si>
  <si>
    <t>Fantastique</t>
  </si>
  <si>
    <t>Guerre</t>
  </si>
  <si>
    <t>1h46</t>
  </si>
  <si>
    <t>39 marches (Les)</t>
  </si>
  <si>
    <t>55 jours de Pékin (Les)</t>
  </si>
  <si>
    <t>51ème état (Le)</t>
  </si>
  <si>
    <t>317ème section (La)</t>
  </si>
  <si>
    <t>Douze salopards (Les)</t>
  </si>
  <si>
    <t>5 x 2</t>
  </si>
  <si>
    <t>Godard, J.L.</t>
  </si>
  <si>
    <t>Hamilton, G.</t>
  </si>
  <si>
    <t>Hanson, C.</t>
  </si>
  <si>
    <t>Hark, T.</t>
  </si>
  <si>
    <t>Harlin, R.</t>
  </si>
  <si>
    <t>Haskin, B.</t>
  </si>
  <si>
    <t>Helgeland, B.</t>
  </si>
  <si>
    <t>Herzog, W.</t>
  </si>
  <si>
    <t>Hitchcock, A.</t>
  </si>
  <si>
    <t>Howard, R.</t>
  </si>
  <si>
    <t>Hunt, P.</t>
  </si>
  <si>
    <t>Huston, J.</t>
  </si>
  <si>
    <t>Hutton, B.G.</t>
  </si>
  <si>
    <t>Hyams, P.</t>
  </si>
  <si>
    <t>Jackson, M.</t>
  </si>
  <si>
    <t>Jacquot, B.</t>
  </si>
  <si>
    <t>Jee-Woon, K.</t>
  </si>
  <si>
    <t>Jeunet, J.P.</t>
  </si>
  <si>
    <t>Jewison, N.</t>
  </si>
  <si>
    <t>Karmann, S.</t>
  </si>
  <si>
    <t>Kazan, E.</t>
  </si>
  <si>
    <t>Keighley, W.</t>
  </si>
  <si>
    <t>Klapisch, C.</t>
  </si>
  <si>
    <t>Kounen, J.</t>
  </si>
  <si>
    <t>Kubrick, S.</t>
  </si>
  <si>
    <t>Labro, P.</t>
  </si>
  <si>
    <t>Lasseter, J.</t>
  </si>
  <si>
    <t>Leconte, P.</t>
  </si>
  <si>
    <t>Lee, S.</t>
  </si>
  <si>
    <t>Lelouch, C.</t>
  </si>
  <si>
    <t>Lester, M.L.</t>
  </si>
  <si>
    <t>Lumet, S.</t>
  </si>
  <si>
    <t>Macdonald, K.</t>
  </si>
  <si>
    <t>Malick, T.</t>
  </si>
  <si>
    <t>Mankiewicz, J.L.</t>
  </si>
  <si>
    <t>Mann, M.</t>
  </si>
  <si>
    <t>Marchal, O.</t>
  </si>
  <si>
    <t>Marker, C.</t>
  </si>
  <si>
    <t>McDonagh, M.</t>
  </si>
  <si>
    <t>McQueen, S.</t>
  </si>
  <si>
    <t>Melville, J.P.</t>
  </si>
  <si>
    <t>Mendes, S.</t>
  </si>
  <si>
    <t>Morimoto, K.</t>
  </si>
  <si>
    <t>Mungiu, C.</t>
  </si>
  <si>
    <t>Nicloux, G.</t>
  </si>
  <si>
    <t>Nolan, C.</t>
  </si>
  <si>
    <t>Ozon, F.</t>
  </si>
  <si>
    <t>Pakula, A.J.</t>
  </si>
  <si>
    <t>Commando</t>
  </si>
  <si>
    <t>S. Kubrick</t>
  </si>
  <si>
    <t>R. Harlin</t>
  </si>
  <si>
    <t>Cliffhanger</t>
  </si>
  <si>
    <t>1h36</t>
  </si>
  <si>
    <t>1h23</t>
  </si>
  <si>
    <t>Batman begins</t>
  </si>
  <si>
    <t>Le 51ème état</t>
  </si>
  <si>
    <t>2h07</t>
  </si>
  <si>
    <t>The blade</t>
  </si>
  <si>
    <t>1h40</t>
  </si>
  <si>
    <t>Les diamants sont éternels</t>
  </si>
  <si>
    <t>M. Deville</t>
  </si>
  <si>
    <t>1h16</t>
  </si>
  <si>
    <t>2h08</t>
  </si>
  <si>
    <t>Kershner, I. (G. Lucas)</t>
  </si>
  <si>
    <t>8  1/2</t>
  </si>
  <si>
    <t>J. Cameron</t>
  </si>
  <si>
    <t>* * *</t>
  </si>
  <si>
    <t>Akoibon</t>
  </si>
  <si>
    <t>1h44</t>
  </si>
  <si>
    <t>Ni pour ni contre (bien au contraire)</t>
  </si>
  <si>
    <t>2h23</t>
  </si>
  <si>
    <t>Crying Freeman</t>
  </si>
  <si>
    <t>Bittersweet life (A)</t>
  </si>
  <si>
    <t>Drame</t>
  </si>
  <si>
    <t>Film noir</t>
  </si>
  <si>
    <t>Acteurs (Les)</t>
  </si>
  <si>
    <t>Affaire de femmes (Une)</t>
  </si>
  <si>
    <t>Affaire de goût (Une)</t>
  </si>
  <si>
    <t>Affaire privée (Une)</t>
  </si>
  <si>
    <t>Affranchis (Les)</t>
  </si>
  <si>
    <t>Ailes du désir (Les)</t>
  </si>
  <si>
    <t>Air de famille (Un)</t>
  </si>
  <si>
    <t>Affaire d'état (Une)</t>
  </si>
  <si>
    <t>Valette, E.</t>
  </si>
  <si>
    <t>1001 pattes</t>
  </si>
  <si>
    <t>Gangsters</t>
  </si>
  <si>
    <t>Place, M.</t>
  </si>
  <si>
    <t>Scorsese, M. (Coppola ; Allen)</t>
  </si>
  <si>
    <t>Abrahams, J. (D. &amp; J. Zucker)</t>
  </si>
  <si>
    <t>Bay, M.</t>
  </si>
  <si>
    <t>Beinex, J.J.</t>
  </si>
  <si>
    <t>Bertolucci, B.</t>
  </si>
  <si>
    <t>Besson, L.</t>
  </si>
  <si>
    <t>Bird, B.</t>
  </si>
  <si>
    <t>Blier, B.</t>
  </si>
  <si>
    <t>Boyle, D.</t>
  </si>
  <si>
    <t>Brambilla, M.</t>
  </si>
  <si>
    <t>Brest, M.</t>
  </si>
  <si>
    <t>Bunuel, L.</t>
  </si>
  <si>
    <t>Burton, T.</t>
  </si>
  <si>
    <t>Cameron, J.</t>
  </si>
  <si>
    <t>Campbell, M.</t>
  </si>
  <si>
    <t>Carion, C.</t>
  </si>
  <si>
    <t>Carpenter, J.</t>
  </si>
  <si>
    <t>Chabrol, C.</t>
  </si>
  <si>
    <t>Chan, G.</t>
  </si>
  <si>
    <t>Chow, S.</t>
  </si>
  <si>
    <t>Clouzot, H.G.</t>
  </si>
  <si>
    <t>Colombani, L.</t>
  </si>
  <si>
    <t>Corneau, A.</t>
  </si>
  <si>
    <t>Cuaron, A.</t>
  </si>
  <si>
    <t>Dale, R.</t>
  </si>
  <si>
    <t>Daves, D.</t>
  </si>
  <si>
    <t>Deville, M.</t>
  </si>
  <si>
    <t>Dmytryk, E.</t>
  </si>
  <si>
    <t>Donner, R.</t>
  </si>
  <si>
    <t>Dupontel, A.</t>
  </si>
  <si>
    <t>Emmerich, R.</t>
  </si>
  <si>
    <t>M. Bay</t>
  </si>
  <si>
    <t>2h25</t>
  </si>
  <si>
    <t>2h04</t>
  </si>
  <si>
    <t>A couteaux tirés</t>
  </si>
  <si>
    <t>L'Alpagueur</t>
  </si>
  <si>
    <t>A la folie… pas du tout</t>
  </si>
  <si>
    <t>1h41</t>
  </si>
  <si>
    <t>Alice au pays des merveilles</t>
  </si>
  <si>
    <t>C. et P. Weitz</t>
  </si>
  <si>
    <t>Alexandre le bienheureux</t>
  </si>
  <si>
    <t>37,2° le matin</t>
  </si>
  <si>
    <t>28 jours plus tard</t>
  </si>
  <si>
    <t>1h39</t>
  </si>
  <si>
    <t>P. Hunt</t>
  </si>
  <si>
    <t>Au service secret de sa majesté</t>
  </si>
  <si>
    <t>Richet, J.F.</t>
  </si>
  <si>
    <t>Robert, Y.</t>
  </si>
  <si>
    <t>Rodriguez, R.</t>
  </si>
  <si>
    <t>Rossellini, R.</t>
  </si>
  <si>
    <t>Saldanha, C.</t>
  </si>
  <si>
    <t>Schlöndorff, V.</t>
  </si>
  <si>
    <t>Schoendoerffer, F.</t>
  </si>
  <si>
    <t>Schoendoerffer, P.</t>
  </si>
  <si>
    <t>Scorsese, M.</t>
  </si>
  <si>
    <t>Scott, R.</t>
  </si>
  <si>
    <t>Scott, T.</t>
  </si>
  <si>
    <t>Snyder, Z.</t>
  </si>
  <si>
    <t>Soderbergh, S.</t>
  </si>
  <si>
    <t>Spacey, K.</t>
  </si>
  <si>
    <t>Spielberg, S.</t>
  </si>
  <si>
    <t>Spottiswoode, R.</t>
  </si>
  <si>
    <t>Stone, O.</t>
  </si>
  <si>
    <t>Tarantino, Q.</t>
  </si>
  <si>
    <t>Téchiné, A.</t>
  </si>
  <si>
    <t>To, J.</t>
  </si>
  <si>
    <t>Travis, P.</t>
  </si>
  <si>
    <t>Von Sternberg, J.</t>
  </si>
  <si>
    <t>Watanabe, S.</t>
  </si>
  <si>
    <t>Wayne, J.</t>
  </si>
  <si>
    <t>Wei, L.</t>
  </si>
  <si>
    <t>Wenders, W.</t>
  </si>
  <si>
    <t>Wilson, M.H.</t>
  </si>
  <si>
    <t>Wiseman, L.</t>
  </si>
  <si>
    <t>Yu, R.</t>
  </si>
  <si>
    <t>Zemeckis, R.</t>
  </si>
  <si>
    <t>Coen, J. et E.</t>
  </si>
  <si>
    <t>Fellini, F.</t>
  </si>
  <si>
    <t>Fincher, D.</t>
  </si>
  <si>
    <t>Fleischer, R.</t>
  </si>
  <si>
    <t>Fleming, A.</t>
  </si>
  <si>
    <t>Frankenheimer, J.</t>
  </si>
  <si>
    <t>Fresnadillo, J.C.</t>
  </si>
  <si>
    <t>Fukasaku, K.</t>
  </si>
  <si>
    <t>Gans, C.</t>
  </si>
  <si>
    <t>Garcia, N.</t>
  </si>
  <si>
    <t>Giannoli, X.</t>
  </si>
  <si>
    <t>Gilbert, L.</t>
  </si>
  <si>
    <t>Glen, J.</t>
  </si>
  <si>
    <t>A. Corneau</t>
  </si>
  <si>
    <t>Les fils de l'homme</t>
  </si>
  <si>
    <t>2h31</t>
  </si>
  <si>
    <t>2h29</t>
  </si>
  <si>
    <t>Big boss</t>
  </si>
  <si>
    <t>Fils de l'homme (Les)</t>
  </si>
  <si>
    <t>Guerre des mondes (La)  [original]</t>
  </si>
  <si>
    <t>Guerre des mondes (La)  [remake]</t>
  </si>
  <si>
    <t>Histoire de détective (Une)  [Animatrix]</t>
  </si>
  <si>
    <t>Jour d'après (Le)</t>
  </si>
  <si>
    <t>Maladie de Sachs (La)</t>
  </si>
  <si>
    <t>Peckinpah, S.</t>
  </si>
  <si>
    <t>Petersen, W.</t>
  </si>
  <si>
    <t>Pollack, S.</t>
  </si>
  <si>
    <t>Rapp, B.</t>
  </si>
  <si>
    <t>Ray, N.</t>
  </si>
  <si>
    <t>Terminator 2, le jugement dernier [vers. cinéma]</t>
  </si>
  <si>
    <t>Star... V : L'empire contre-attaque [nouv. édition]</t>
  </si>
  <si>
    <t>Bateau (Le)  [version longue) (2 disques]</t>
  </si>
  <si>
    <t>Fist of legend</t>
  </si>
  <si>
    <t>2h43</t>
  </si>
  <si>
    <t>Assaut sur le central 13</t>
  </si>
  <si>
    <t>J.F. Richet</t>
  </si>
  <si>
    <t>Chronique sociale</t>
  </si>
  <si>
    <t>Comédie</t>
  </si>
  <si>
    <t>Comédie dramatique</t>
  </si>
  <si>
    <t>Comédie noire</t>
  </si>
  <si>
    <t>Comédie sentimentale</t>
  </si>
  <si>
    <r>
      <t>L'histoire de Kid (</t>
    </r>
    <r>
      <rPr>
        <i/>
        <sz val="10"/>
        <color indexed="54"/>
        <rFont val="Arial"/>
        <family val="2"/>
      </rPr>
      <t>Animatrix</t>
    </r>
    <r>
      <rPr>
        <sz val="10"/>
        <color indexed="54"/>
        <rFont val="Arial"/>
        <family val="2"/>
      </rPr>
      <t>)</t>
    </r>
  </si>
  <si>
    <r>
      <t>Une histoire de détective (</t>
    </r>
    <r>
      <rPr>
        <i/>
        <sz val="10"/>
        <color indexed="54"/>
        <rFont val="Arial"/>
        <family val="2"/>
      </rPr>
      <t>Animatrix</t>
    </r>
    <r>
      <rPr>
        <sz val="10"/>
        <color indexed="54"/>
        <rFont val="Arial"/>
        <family val="2"/>
      </rPr>
      <t>)</t>
    </r>
  </si>
  <si>
    <r>
      <t>Au-delà (</t>
    </r>
    <r>
      <rPr>
        <i/>
        <sz val="10"/>
        <color indexed="54"/>
        <rFont val="Arial"/>
        <family val="2"/>
      </rPr>
      <t>Animatrix</t>
    </r>
    <r>
      <rPr>
        <sz val="10"/>
        <color indexed="54"/>
        <rFont val="Arial"/>
        <family val="2"/>
      </rPr>
      <t>)</t>
    </r>
  </si>
  <si>
    <t>Peplum</t>
  </si>
  <si>
    <t>Road-movie</t>
  </si>
  <si>
    <t>1 chance sur 2</t>
  </si>
  <si>
    <t>Boulevard de la mort</t>
  </si>
  <si>
    <t>Agents secrets</t>
  </si>
  <si>
    <t>1h18</t>
  </si>
  <si>
    <t>K. Morimoto</t>
  </si>
  <si>
    <t>Le tambour</t>
  </si>
  <si>
    <t>V. Schlöndorff</t>
  </si>
  <si>
    <t>Tandem</t>
  </si>
  <si>
    <t>Tango</t>
  </si>
  <si>
    <t>Pour un garçon</t>
  </si>
  <si>
    <t>1h29</t>
  </si>
  <si>
    <t>2h13</t>
  </si>
  <si>
    <t>Les diaboliques</t>
  </si>
  <si>
    <t>B. Haskin</t>
  </si>
  <si>
    <t>S. Watanabe</t>
  </si>
  <si>
    <t>Poiraud, D. et T.</t>
  </si>
  <si>
    <t>Weitz, C. et P.</t>
  </si>
  <si>
    <t>McTiernan, J.</t>
  </si>
  <si>
    <t>Belvaux, R. (Bonzel ; Poelvoorde)</t>
  </si>
  <si>
    <t>Berbérian, A. (F. Forestier)</t>
  </si>
  <si>
    <t>Age de glace 3 : Le temps des dinosaures (L')</t>
  </si>
  <si>
    <t>Saldanha, C. (M. Thurmeier)</t>
  </si>
  <si>
    <t>Agora</t>
  </si>
  <si>
    <t>(500) jours ensemble</t>
  </si>
  <si>
    <t>Webb, M.</t>
  </si>
  <si>
    <t>127 heures</t>
  </si>
  <si>
    <t>Age de glace 4 : La dérive des continents (L')</t>
  </si>
  <si>
    <t>Martino, S. (M. Thurmeier)</t>
  </si>
  <si>
    <t>Adoptés (Les)</t>
  </si>
  <si>
    <t>Adieux à la reine (Les)</t>
  </si>
  <si>
    <t>Laurent, M.</t>
  </si>
  <si>
    <t>Aigle de la Neuvième Légion (L')</t>
  </si>
  <si>
    <t>Chandor, J.C.</t>
  </si>
  <si>
    <t>HDD1</t>
  </si>
  <si>
    <t>sport</t>
  </si>
  <si>
    <t>11.6</t>
  </si>
  <si>
    <t>Godeau, P.</t>
  </si>
  <si>
    <t>9 mois ferme</t>
  </si>
  <si>
    <t>12 years a slave</t>
  </si>
  <si>
    <t>All is lost</t>
  </si>
  <si>
    <t>300 : La naissance d'un empire</t>
  </si>
  <si>
    <t>Murro, N.</t>
  </si>
  <si>
    <t>24 jours, La vérité sur l'affaire Ilan Halimi</t>
  </si>
  <si>
    <t>A la merveille</t>
  </si>
  <si>
    <t>Demange, Y.</t>
  </si>
  <si>
    <t>Affaire SK1 (L')</t>
  </si>
  <si>
    <t>Tellier, F.</t>
  </si>
  <si>
    <t>3 petits cochons… et un bébé</t>
  </si>
  <si>
    <t>Baker, H.E. (A. Fyzee)</t>
  </si>
  <si>
    <t>A la poursuite de demain</t>
  </si>
  <si>
    <t>37,2° le matin  [version longue]</t>
  </si>
  <si>
    <t>A.K.  [sur le disque de Ran]</t>
  </si>
  <si>
    <t>Abyss  [version longue]</t>
  </si>
  <si>
    <t>Aliens, le retour  [version longue]</t>
  </si>
  <si>
    <t>Geronimi, C. (H. Luske ; W. Jackson)</t>
  </si>
  <si>
    <t>101 dalmatiens (Les)</t>
  </si>
  <si>
    <t>Geronimi, C. (H. Luske ; W. Reitherman)</t>
  </si>
  <si>
    <t>10 Cloverfield Lane</t>
  </si>
  <si>
    <t>Trachtenberg, D.</t>
  </si>
  <si>
    <t>007 Spectre</t>
  </si>
  <si>
    <t>8 salopards (Les)</t>
  </si>
  <si>
    <t>Age de glace 5 : Les lois de l'univers (L')</t>
  </si>
  <si>
    <t>Thurmeier, M. (G. Tan Chu)</t>
  </si>
  <si>
    <t>2001, l'odyssée de l'espace  [collector]</t>
  </si>
  <si>
    <t>2001, l'odyssée de l'espace</t>
  </si>
  <si>
    <t>Alliés</t>
  </si>
  <si>
    <t>A ceux qui nous ont offensés</t>
  </si>
  <si>
    <t>Smith, A.</t>
  </si>
  <si>
    <t>Alien : Covenant</t>
  </si>
  <si>
    <t>De Freitas, S.</t>
  </si>
  <si>
    <t>A voix haute - La force de la parole</t>
  </si>
  <si>
    <t>3 billboards, Les panneaux de la vengeance</t>
  </si>
  <si>
    <t>120 battements par minute</t>
  </si>
  <si>
    <t>Campillo, R.</t>
  </si>
  <si>
    <t>Johnson, R.</t>
  </si>
  <si>
    <t>Netflix</t>
  </si>
  <si>
    <t>Naudet, J. &amp; G.</t>
  </si>
  <si>
    <r>
      <t>13 novembre, Fluctuat Nec Mergitur (</t>
    </r>
    <r>
      <rPr>
        <i/>
        <sz val="10"/>
        <color theme="5" tint="-0.249977111117893"/>
        <rFont val="Arial"/>
        <family val="2"/>
      </rPr>
      <t>Episodes 1, 2 &amp; 3</t>
    </r>
    <r>
      <rPr>
        <sz val="10"/>
        <color theme="5" tint="-0.249977111117893"/>
        <rFont val="Arial"/>
        <family val="2"/>
      </rPr>
      <t>)</t>
    </r>
  </si>
  <si>
    <t>Iñárritu, A.G.</t>
  </si>
  <si>
    <t>Alita, Battle angel</t>
  </si>
  <si>
    <t>13 hours</t>
  </si>
  <si>
    <t>40 ans, toujours puceau</t>
  </si>
  <si>
    <t>Apatow, J.</t>
  </si>
  <si>
    <t>47 ronin</t>
  </si>
  <si>
    <t>Rinsch, C.</t>
  </si>
  <si>
    <t>Animation</t>
  </si>
  <si>
    <t>Catastrophe</t>
  </si>
  <si>
    <t>Biopic</t>
  </si>
  <si>
    <t>Musical</t>
  </si>
  <si>
    <t>Historique</t>
  </si>
  <si>
    <t>Prison</t>
  </si>
  <si>
    <t>Anticipation</t>
  </si>
  <si>
    <t>Thriller</t>
  </si>
  <si>
    <t>Série B</t>
  </si>
  <si>
    <t>Nanar…</t>
  </si>
  <si>
    <t>Indé</t>
  </si>
  <si>
    <t>Super-héros</t>
  </si>
  <si>
    <t>Inclassable...</t>
  </si>
  <si>
    <t>Court-métrage</t>
  </si>
  <si>
    <t>Politique-fiction</t>
  </si>
  <si>
    <t>pas vu…</t>
  </si>
  <si>
    <t>Procès</t>
  </si>
  <si>
    <t>Histoire vraie</t>
  </si>
  <si>
    <t>Supense</t>
  </si>
  <si>
    <t>Apocalypse</t>
  </si>
  <si>
    <t>Grand classique</t>
  </si>
  <si>
    <t>Chef d'œuvre perso</t>
  </si>
  <si>
    <t>Comédie d'action</t>
  </si>
  <si>
    <t>71</t>
  </si>
  <si>
    <t>Fresque</t>
  </si>
  <si>
    <t>Blockbuster</t>
  </si>
  <si>
    <t>comédie</t>
  </si>
  <si>
    <t>biopic</t>
  </si>
  <si>
    <t>indé</t>
  </si>
  <si>
    <t>policier</t>
  </si>
  <si>
    <t>thriller</t>
  </si>
  <si>
    <t>suspense</t>
  </si>
  <si>
    <t>gangsters</t>
  </si>
  <si>
    <t>procès</t>
  </si>
  <si>
    <t>road-movie</t>
  </si>
  <si>
    <t>historique</t>
  </si>
  <si>
    <t>fresque</t>
  </si>
  <si>
    <t>western</t>
  </si>
  <si>
    <t>espionnage</t>
  </si>
  <si>
    <t>aventure</t>
  </si>
  <si>
    <t>catastrophe</t>
  </si>
  <si>
    <t>apocalypse</t>
  </si>
  <si>
    <t>fantastique</t>
  </si>
  <si>
    <t>horreur</t>
  </si>
  <si>
    <t>série B</t>
  </si>
  <si>
    <t>musical</t>
  </si>
  <si>
    <t>animation</t>
  </si>
  <si>
    <t>gd classique</t>
  </si>
  <si>
    <t>chef d'œuvre</t>
  </si>
  <si>
    <t>inclassable</t>
  </si>
  <si>
    <t>nanar</t>
  </si>
  <si>
    <t>pas vu</t>
  </si>
  <si>
    <t>Réalisateur</t>
  </si>
  <si>
    <t>Film</t>
  </si>
  <si>
    <t>année</t>
  </si>
  <si>
    <t>durée</t>
  </si>
  <si>
    <t>genre</t>
  </si>
  <si>
    <t>film noir</t>
  </si>
  <si>
    <t>super-héros</t>
  </si>
  <si>
    <t>anticipation</t>
  </si>
  <si>
    <t>drame psy.</t>
  </si>
  <si>
    <t>chron. soc.</t>
  </si>
  <si>
    <t>polit. fiction</t>
  </si>
  <si>
    <t>blockbust.</t>
  </si>
  <si>
    <t>document.</t>
  </si>
  <si>
    <t>court-métra.</t>
  </si>
  <si>
    <t>com. noire</t>
  </si>
  <si>
    <t>com. sentim.</t>
  </si>
  <si>
    <t>com. dram.</t>
  </si>
  <si>
    <t>com. action</t>
  </si>
  <si>
    <t>histoire vraie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</si>
</sst>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sz val="10"/>
      <color indexed="54"/>
      <name val="Arial"/>
      <family val="2"/>
    </font>
    <font>
      <i/>
      <sz val="10"/>
      <color indexed="54"/>
      <name val="Arial"/>
      <family val="2"/>
    </font>
    <font>
      <sz val="10"/>
      <color indexed="54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12"/>
      <name val="Arial"/>
      <family val="2"/>
    </font>
    <font>
      <sz val="10"/>
      <color theme="6" tint="-0.249977111117893"/>
      <name val="Arial"/>
      <family val="2"/>
    </font>
    <font>
      <sz val="10"/>
      <color theme="5" tint="-0.249977111117893"/>
      <name val="Arial"/>
      <family val="2"/>
    </font>
    <font>
      <i/>
      <sz val="10"/>
      <color theme="5" tint="-0.249977111117893"/>
      <name val="Arial"/>
      <family val="2"/>
    </font>
    <font>
      <sz val="12"/>
      <name val="Century Gothic"/>
      <family val="2"/>
    </font>
    <font>
      <b/>
      <sz val="12"/>
      <name val="Century Gothic"/>
      <family val="2"/>
    </font>
    <font>
      <b/>
      <sz val="12"/>
      <color theme="1"/>
      <name val="Century Gothic"/>
      <family val="2"/>
    </font>
    <font>
      <sz val="12"/>
      <color theme="1"/>
      <name val="Century Gothic"/>
      <family val="2"/>
    </font>
    <font>
      <b/>
      <sz val="13"/>
      <color theme="1"/>
      <name val="Century Gothic"/>
      <family val="2"/>
    </font>
    <font>
      <b/>
      <sz val="13"/>
      <color theme="1"/>
      <name val="Arial"/>
      <family val="2"/>
    </font>
    <font>
      <sz val="13"/>
      <color theme="1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Border="1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/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Fill="1" applyBorder="1" applyAlignment="1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3" fillId="0" borderId="0" xfId="0" applyFont="1" applyFill="1" applyBorder="1" applyAlignment="1"/>
    <xf numFmtId="0" fontId="3" fillId="0" borderId="0" xfId="0" applyFont="1"/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/>
    <xf numFmtId="0" fontId="6" fillId="0" borderId="0" xfId="0" applyFont="1"/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6" fillId="0" borderId="0" xfId="0" applyFont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8" fillId="0" borderId="1" xfId="0" applyFont="1" applyFill="1" applyBorder="1" applyAlignment="1">
      <alignment horizontal="center"/>
    </xf>
    <xf numFmtId="0" fontId="8" fillId="0" borderId="1" xfId="0" applyFont="1" applyFill="1" applyBorder="1" applyAlignment="1"/>
    <xf numFmtId="0" fontId="0" fillId="0" borderId="0" xfId="0" applyBorder="1" applyAlignment="1">
      <alignment horizontal="center" vertical="center"/>
    </xf>
    <xf numFmtId="0" fontId="0" fillId="0" borderId="1" xfId="0" applyFill="1" applyBorder="1"/>
    <xf numFmtId="0" fontId="1" fillId="0" borderId="0" xfId="0" applyFont="1"/>
    <xf numFmtId="0" fontId="8" fillId="0" borderId="1" xfId="0" applyFont="1" applyFill="1" applyBorder="1" applyAlignment="1">
      <alignment horizontal="left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left"/>
    </xf>
    <xf numFmtId="0" fontId="12" fillId="0" borderId="0" xfId="0" applyFont="1" applyAlignment="1">
      <alignment vertical="center"/>
    </xf>
    <xf numFmtId="0" fontId="12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3" fillId="0" borderId="0" xfId="0" applyFont="1" applyAlignment="1">
      <alignment vertical="center"/>
    </xf>
    <xf numFmtId="0" fontId="12" fillId="0" borderId="8" xfId="0" applyFont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0" fillId="0" borderId="0" xfId="0" applyFill="1" applyBorder="1" applyAlignment="1">
      <alignment horizontal="left" vertical="center"/>
    </xf>
    <xf numFmtId="0" fontId="0" fillId="0" borderId="8" xfId="0" applyFill="1" applyBorder="1" applyAlignment="1">
      <alignment horizontal="center" vertical="center"/>
    </xf>
    <xf numFmtId="0" fontId="0" fillId="0" borderId="8" xfId="0" applyFill="1" applyBorder="1" applyAlignment="1">
      <alignment vertical="center"/>
    </xf>
    <xf numFmtId="0" fontId="12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2" fontId="0" fillId="0" borderId="8" xfId="0" applyNumberFormat="1" applyFill="1" applyBorder="1" applyAlignment="1">
      <alignment horizontal="left" vertical="center"/>
    </xf>
    <xf numFmtId="0" fontId="1" fillId="0" borderId="8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vertical="center"/>
    </xf>
    <xf numFmtId="0" fontId="13" fillId="0" borderId="8" xfId="0" applyFont="1" applyBorder="1" applyAlignment="1">
      <alignment horizontal="center" vertical="center"/>
    </xf>
    <xf numFmtId="0" fontId="0" fillId="0" borderId="8" xfId="0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0" fillId="0" borderId="8" xfId="0" applyFont="1" applyFill="1" applyBorder="1" applyAlignment="1">
      <alignment vertical="center"/>
    </xf>
    <xf numFmtId="0" fontId="20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 textRotation="170" wrapText="1"/>
    </xf>
    <xf numFmtId="0" fontId="15" fillId="0" borderId="0" xfId="0" applyFont="1" applyAlignment="1">
      <alignment horizontal="right" vertical="center" textRotation="170" wrapText="1"/>
    </xf>
    <xf numFmtId="0" fontId="0" fillId="0" borderId="8" xfId="0" quotePrefix="1" applyFill="1" applyBorder="1" applyAlignment="1">
      <alignment horizontal="left" vertical="center"/>
    </xf>
    <xf numFmtId="0" fontId="0" fillId="0" borderId="8" xfId="0" applyFont="1" applyFill="1" applyBorder="1" applyAlignment="1">
      <alignment horizontal="center" vertical="center"/>
    </xf>
    <xf numFmtId="0" fontId="16" fillId="0" borderId="0" xfId="0" applyFont="1" applyAlignment="1">
      <alignment horizontal="right" vertical="center" textRotation="170" wrapText="1"/>
    </xf>
    <xf numFmtId="0" fontId="16" fillId="3" borderId="0" xfId="0" applyFont="1" applyFill="1" applyAlignment="1">
      <alignment horizontal="right" vertical="center" textRotation="170" wrapText="1"/>
    </xf>
    <xf numFmtId="0" fontId="15" fillId="3" borderId="0" xfId="0" applyFont="1" applyFill="1" applyAlignment="1">
      <alignment horizontal="right" vertical="center" textRotation="170" wrapText="1"/>
    </xf>
    <xf numFmtId="0" fontId="16" fillId="2" borderId="0" xfId="0" applyFont="1" applyFill="1" applyAlignment="1">
      <alignment horizontal="right" vertical="center" textRotation="170" wrapText="1"/>
    </xf>
    <xf numFmtId="0" fontId="15" fillId="2" borderId="0" xfId="0" applyFont="1" applyFill="1" applyAlignment="1">
      <alignment horizontal="right" vertical="center" textRotation="170" wrapText="1"/>
    </xf>
    <xf numFmtId="0" fontId="17" fillId="4" borderId="0" xfId="0" applyFont="1" applyFill="1" applyAlignment="1">
      <alignment horizontal="right" vertical="center" textRotation="170" wrapText="1"/>
    </xf>
    <xf numFmtId="0" fontId="18" fillId="4" borderId="0" xfId="0" applyFont="1" applyFill="1" applyAlignment="1">
      <alignment horizontal="right" vertical="center" textRotation="170" wrapText="1"/>
    </xf>
    <xf numFmtId="0" fontId="18" fillId="5" borderId="0" xfId="0" applyFont="1" applyFill="1" applyAlignment="1">
      <alignment horizontal="right" vertical="center" textRotation="170" wrapText="1"/>
    </xf>
    <xf numFmtId="0" fontId="17" fillId="5" borderId="0" xfId="0" applyFont="1" applyFill="1" applyAlignment="1">
      <alignment horizontal="right" vertical="center" textRotation="170" wrapText="1"/>
    </xf>
    <xf numFmtId="0" fontId="17" fillId="6" borderId="0" xfId="0" applyFont="1" applyFill="1" applyAlignment="1">
      <alignment horizontal="right" vertical="center" textRotation="170" wrapText="1"/>
    </xf>
    <xf numFmtId="0" fontId="18" fillId="6" borderId="0" xfId="0" applyFont="1" applyFill="1" applyAlignment="1">
      <alignment horizontal="right" vertical="center" textRotation="170" wrapText="1"/>
    </xf>
    <xf numFmtId="0" fontId="18" fillId="7" borderId="0" xfId="0" applyFont="1" applyFill="1" applyAlignment="1">
      <alignment horizontal="right" vertical="center" textRotation="170" wrapText="1"/>
    </xf>
    <xf numFmtId="0" fontId="18" fillId="8" borderId="0" xfId="0" applyFont="1" applyFill="1" applyAlignment="1">
      <alignment horizontal="right" vertical="center" textRotation="170" wrapText="1"/>
    </xf>
    <xf numFmtId="0" fontId="18" fillId="3" borderId="0" xfId="0" applyFont="1" applyFill="1" applyAlignment="1">
      <alignment horizontal="right" vertical="center" textRotation="170" wrapText="1"/>
    </xf>
    <xf numFmtId="0" fontId="11" fillId="0" borderId="0" xfId="0" applyFont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left" vertical="center" wrapText="1"/>
    </xf>
    <xf numFmtId="0" fontId="24" fillId="0" borderId="0" xfId="0" applyFont="1" applyFill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 textRotation="170" wrapText="1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3" fillId="0" borderId="8" xfId="0" applyFont="1" applyFill="1" applyBorder="1" applyAlignment="1">
      <alignment horizontal="left" vertical="center"/>
    </xf>
    <xf numFmtId="0" fontId="0" fillId="0" borderId="8" xfId="0" applyFont="1" applyFill="1" applyBorder="1" applyAlignment="1">
      <alignment horizontal="left" vertical="center"/>
    </xf>
    <xf numFmtId="0" fontId="15" fillId="0" borderId="0" xfId="0" applyFont="1" applyBorder="1" applyAlignment="1">
      <alignment horizontal="right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1">
    <cellStyle name="Normal" xfId="0" builtinId="0"/>
  </cellStyles>
  <dxfs count="3">
    <dxf>
      <font>
        <color rgb="FFC00000"/>
      </font>
      <fill>
        <patternFill>
          <bgColor rgb="FFC00000"/>
        </patternFill>
      </fill>
    </dxf>
    <dxf>
      <font>
        <color rgb="FFFFF15E"/>
      </font>
      <fill>
        <patternFill>
          <bgColor rgb="FFFFF15E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</dxfs>
  <tableStyles count="0" defaultTableStyle="TableStyleMedium9" defaultPivotStyle="PivotStyleLight16"/>
  <colors>
    <mruColors>
      <color rgb="FFFFF15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139"/>
  <sheetViews>
    <sheetView tabSelected="1" zoomScale="80" zoomScaleNormal="80" zoomScalePageLayoutView="80" workbookViewId="0">
      <pane xSplit="2" ySplit="2" topLeftCell="C3" activePane="bottomRight" state="frozen"/>
      <selection pane="topRight" activeCell="C1" sqref="C1"/>
      <selection pane="bottomLeft" activeCell="A4" sqref="A4"/>
      <selection pane="bottomRight" activeCell="B2" sqref="B2"/>
    </sheetView>
  </sheetViews>
  <sheetFormatPr baseColWidth="10" defaultColWidth="10.77734375" defaultRowHeight="16.95" customHeight="1" x14ac:dyDescent="0.25"/>
  <cols>
    <col min="1" max="1" width="5.33203125" style="34" customWidth="1"/>
    <col min="2" max="2" width="27.44140625" style="6" customWidth="1"/>
    <col min="3" max="3" width="27.109375" style="6" customWidth="1"/>
    <col min="4" max="5" width="8.33203125" style="34" customWidth="1"/>
    <col min="6" max="11" width="13.77734375" style="114" customWidth="1"/>
    <col min="12" max="12" width="7.33203125" style="83" customWidth="1"/>
    <col min="13" max="14" width="7.33203125" style="84" customWidth="1"/>
    <col min="15" max="17" width="7.33203125" style="83" customWidth="1"/>
    <col min="18" max="22" width="7.33203125" style="84" customWidth="1"/>
    <col min="23" max="23" width="7.33203125" style="83" customWidth="1"/>
    <col min="24" max="31" width="7.33203125" style="84" customWidth="1"/>
    <col min="32" max="34" width="7.33203125" style="83" customWidth="1"/>
    <col min="35" max="36" width="7.33203125" style="84" customWidth="1"/>
    <col min="37" max="38" width="7.33203125" style="83" customWidth="1"/>
    <col min="39" max="39" width="7.33203125" style="84" customWidth="1"/>
    <col min="40" max="40" width="7.33203125" style="83" customWidth="1"/>
    <col min="41" max="42" width="7.33203125" style="84" customWidth="1"/>
    <col min="43" max="43" width="7.33203125" style="83" customWidth="1"/>
    <col min="44" max="45" width="7.33203125" style="84" customWidth="1"/>
    <col min="46" max="46" width="7.33203125" style="83" customWidth="1"/>
    <col min="47" max="58" width="7.33203125" style="84" customWidth="1"/>
    <col min="59" max="60" width="10.77734375" style="83"/>
    <col min="61" max="61" width="26.109375" style="103" customWidth="1"/>
    <col min="62" max="62" width="13.77734375" style="109" customWidth="1"/>
    <col min="63" max="66" width="10.77734375" style="103"/>
    <col min="67" max="16384" width="10.77734375" style="8"/>
  </cols>
  <sheetData>
    <row r="1" spans="1:66" ht="16.95" customHeight="1" x14ac:dyDescent="0.25">
      <c r="L1" s="83">
        <f t="shared" ref="L1:BF1" si="0">COUNT(L3:L7149)</f>
        <v>10</v>
      </c>
      <c r="M1" s="83">
        <f t="shared" si="0"/>
        <v>4</v>
      </c>
      <c r="N1" s="83">
        <f t="shared" si="0"/>
        <v>10</v>
      </c>
      <c r="O1" s="83">
        <f t="shared" si="0"/>
        <v>25</v>
      </c>
      <c r="P1" s="83">
        <f t="shared" si="0"/>
        <v>3</v>
      </c>
      <c r="Q1" s="83">
        <f t="shared" si="0"/>
        <v>19</v>
      </c>
      <c r="R1" s="83">
        <f t="shared" si="0"/>
        <v>6</v>
      </c>
      <c r="S1" s="83">
        <f t="shared" si="0"/>
        <v>4</v>
      </c>
      <c r="T1" s="83">
        <f t="shared" si="0"/>
        <v>4</v>
      </c>
      <c r="U1" s="83">
        <f t="shared" si="0"/>
        <v>20</v>
      </c>
      <c r="V1" s="83">
        <f t="shared" si="0"/>
        <v>1</v>
      </c>
      <c r="W1" s="83">
        <f t="shared" si="0"/>
        <v>16</v>
      </c>
      <c r="X1" s="83">
        <f t="shared" si="0"/>
        <v>9</v>
      </c>
      <c r="Y1" s="83">
        <f t="shared" si="0"/>
        <v>14</v>
      </c>
      <c r="Z1" s="83">
        <f t="shared" si="0"/>
        <v>3</v>
      </c>
      <c r="AA1" s="83">
        <f t="shared" si="0"/>
        <v>10</v>
      </c>
      <c r="AB1" s="83">
        <f t="shared" si="0"/>
        <v>2</v>
      </c>
      <c r="AC1" s="83">
        <f t="shared" si="0"/>
        <v>0</v>
      </c>
      <c r="AD1" s="83">
        <f t="shared" si="0"/>
        <v>2</v>
      </c>
      <c r="AE1" s="83">
        <f t="shared" si="0"/>
        <v>8</v>
      </c>
      <c r="AF1" s="83">
        <f t="shared" si="0"/>
        <v>8</v>
      </c>
      <c r="AG1" s="83">
        <f t="shared" si="0"/>
        <v>4</v>
      </c>
      <c r="AH1" s="83">
        <f t="shared" si="0"/>
        <v>11</v>
      </c>
      <c r="AI1" s="83">
        <f t="shared" si="0"/>
        <v>1</v>
      </c>
      <c r="AJ1" s="83">
        <f t="shared" si="0"/>
        <v>2</v>
      </c>
      <c r="AK1" s="83">
        <f t="shared" si="0"/>
        <v>9</v>
      </c>
      <c r="AL1" s="83">
        <f t="shared" si="0"/>
        <v>7</v>
      </c>
      <c r="AM1" s="83">
        <f t="shared" si="0"/>
        <v>0</v>
      </c>
      <c r="AN1" s="83">
        <f t="shared" si="0"/>
        <v>10</v>
      </c>
      <c r="AO1" s="83">
        <f t="shared" si="0"/>
        <v>0</v>
      </c>
      <c r="AP1" s="83">
        <f t="shared" si="0"/>
        <v>2</v>
      </c>
      <c r="AQ1" s="83">
        <f t="shared" si="0"/>
        <v>9</v>
      </c>
      <c r="AR1" s="83">
        <f t="shared" si="0"/>
        <v>0</v>
      </c>
      <c r="AS1" s="83">
        <f t="shared" si="0"/>
        <v>2</v>
      </c>
      <c r="AT1" s="83">
        <f t="shared" si="0"/>
        <v>9</v>
      </c>
      <c r="AU1" s="83">
        <f t="shared" si="0"/>
        <v>4</v>
      </c>
      <c r="AV1" s="83">
        <f t="shared" si="0"/>
        <v>3</v>
      </c>
      <c r="AW1" s="83">
        <f t="shared" si="0"/>
        <v>1</v>
      </c>
      <c r="AX1" s="83">
        <f t="shared" si="0"/>
        <v>0</v>
      </c>
      <c r="AY1" s="83">
        <f t="shared" si="0"/>
        <v>8</v>
      </c>
      <c r="AZ1" s="83">
        <f t="shared" si="0"/>
        <v>5</v>
      </c>
      <c r="BA1" s="83">
        <f t="shared" si="0"/>
        <v>15</v>
      </c>
      <c r="BB1" s="83">
        <f t="shared" si="0"/>
        <v>2</v>
      </c>
      <c r="BC1" s="83">
        <f t="shared" si="0"/>
        <v>4</v>
      </c>
      <c r="BD1" s="83">
        <f t="shared" si="0"/>
        <v>0</v>
      </c>
      <c r="BE1" s="83">
        <f t="shared" si="0"/>
        <v>1</v>
      </c>
      <c r="BF1" s="83">
        <f t="shared" si="0"/>
        <v>1</v>
      </c>
    </row>
    <row r="2" spans="1:66" s="86" customFormat="1" ht="148.05000000000001" customHeight="1" x14ac:dyDescent="0.25">
      <c r="A2" s="119"/>
      <c r="B2" s="120" t="s">
        <v>657</v>
      </c>
      <c r="C2" s="120" t="s">
        <v>656</v>
      </c>
      <c r="D2" s="121" t="s">
        <v>658</v>
      </c>
      <c r="E2" s="121" t="s">
        <v>659</v>
      </c>
      <c r="F2" s="122" t="s">
        <v>660</v>
      </c>
      <c r="G2" s="122"/>
      <c r="H2" s="122"/>
      <c r="I2" s="122"/>
      <c r="J2" s="122"/>
      <c r="K2" s="122"/>
      <c r="L2" s="92" t="s">
        <v>510</v>
      </c>
      <c r="M2" s="93" t="s">
        <v>512</v>
      </c>
      <c r="N2" s="93" t="s">
        <v>513</v>
      </c>
      <c r="O2" s="92" t="s">
        <v>511</v>
      </c>
      <c r="P2" s="93" t="s">
        <v>626</v>
      </c>
      <c r="Q2" s="92" t="s">
        <v>383</v>
      </c>
      <c r="R2" s="93" t="s">
        <v>39</v>
      </c>
      <c r="S2" s="93" t="s">
        <v>509</v>
      </c>
      <c r="T2" s="93" t="s">
        <v>606</v>
      </c>
      <c r="U2" s="93" t="s">
        <v>621</v>
      </c>
      <c r="V2" s="93" t="s">
        <v>614</v>
      </c>
      <c r="W2" s="90" t="s">
        <v>158</v>
      </c>
      <c r="X2" s="91" t="s">
        <v>611</v>
      </c>
      <c r="Y2" s="91" t="s">
        <v>622</v>
      </c>
      <c r="Z2" s="91" t="s">
        <v>384</v>
      </c>
      <c r="AA2" s="91" t="s">
        <v>395</v>
      </c>
      <c r="AB2" s="91" t="s">
        <v>609</v>
      </c>
      <c r="AC2" s="91" t="s">
        <v>620</v>
      </c>
      <c r="AD2" s="91" t="s">
        <v>618</v>
      </c>
      <c r="AE2" s="102" t="s">
        <v>300</v>
      </c>
      <c r="AF2" s="94" t="s">
        <v>608</v>
      </c>
      <c r="AG2" s="95" t="s">
        <v>628</v>
      </c>
      <c r="AH2" s="94" t="s">
        <v>302</v>
      </c>
      <c r="AI2" s="95" t="s">
        <v>517</v>
      </c>
      <c r="AJ2" s="95" t="s">
        <v>51</v>
      </c>
      <c r="AK2" s="97" t="s">
        <v>259</v>
      </c>
      <c r="AL2" s="96" t="s">
        <v>629</v>
      </c>
      <c r="AM2" s="96" t="s">
        <v>615</v>
      </c>
      <c r="AN2" s="97" t="s">
        <v>101</v>
      </c>
      <c r="AO2" s="96" t="s">
        <v>605</v>
      </c>
      <c r="AP2" s="96" t="s">
        <v>612</v>
      </c>
      <c r="AQ2" s="98" t="s">
        <v>159</v>
      </c>
      <c r="AR2" s="99" t="s">
        <v>610</v>
      </c>
      <c r="AS2" s="99" t="s">
        <v>623</v>
      </c>
      <c r="AT2" s="98" t="s">
        <v>301</v>
      </c>
      <c r="AU2" s="99" t="s">
        <v>122</v>
      </c>
      <c r="AV2" s="100" t="s">
        <v>607</v>
      </c>
      <c r="AW2" s="100" t="s">
        <v>518</v>
      </c>
      <c r="AX2" s="100" t="s">
        <v>41</v>
      </c>
      <c r="AY2" s="100" t="s">
        <v>604</v>
      </c>
      <c r="AZ2" s="100" t="s">
        <v>299</v>
      </c>
      <c r="BA2" s="101" t="s">
        <v>624</v>
      </c>
      <c r="BB2" s="101" t="s">
        <v>625</v>
      </c>
      <c r="BC2" s="101" t="s">
        <v>616</v>
      </c>
      <c r="BD2" s="101" t="s">
        <v>613</v>
      </c>
      <c r="BE2" s="101" t="s">
        <v>617</v>
      </c>
      <c r="BF2" s="101" t="s">
        <v>619</v>
      </c>
      <c r="BG2" s="85"/>
      <c r="BH2" s="85"/>
      <c r="BI2" s="89"/>
      <c r="BJ2" s="110"/>
      <c r="BK2" s="89"/>
      <c r="BL2" s="89"/>
      <c r="BM2" s="89"/>
      <c r="BN2" s="89"/>
    </row>
    <row r="3" spans="1:66" s="52" customFormat="1" ht="16.95" customHeight="1" x14ac:dyDescent="0.25">
      <c r="A3" s="63">
        <v>1066</v>
      </c>
      <c r="B3" s="64" t="s">
        <v>519</v>
      </c>
      <c r="C3" s="64" t="s">
        <v>337</v>
      </c>
      <c r="D3" s="63">
        <v>1998</v>
      </c>
      <c r="E3" s="63" t="s">
        <v>378</v>
      </c>
      <c r="F3" s="73"/>
      <c r="G3" s="73"/>
      <c r="H3" s="73"/>
      <c r="I3" s="73"/>
      <c r="J3" s="73"/>
      <c r="K3" s="73"/>
      <c r="L3" s="78">
        <v>1</v>
      </c>
      <c r="M3" s="79"/>
      <c r="N3" s="80"/>
      <c r="O3" s="78"/>
      <c r="P3" s="78">
        <v>1</v>
      </c>
      <c r="Q3" s="78"/>
      <c r="R3" s="80"/>
      <c r="S3" s="80"/>
      <c r="T3" s="80"/>
      <c r="U3" s="80"/>
      <c r="V3" s="80"/>
      <c r="W3" s="78"/>
      <c r="X3" s="80"/>
      <c r="Y3" s="80"/>
      <c r="Z3" s="80"/>
      <c r="AA3" s="80"/>
      <c r="AB3" s="80"/>
      <c r="AC3" s="80"/>
      <c r="AD3" s="80"/>
      <c r="AE3" s="80"/>
      <c r="AF3" s="78"/>
      <c r="AG3" s="78"/>
      <c r="AH3" s="78"/>
      <c r="AI3" s="80"/>
      <c r="AJ3" s="80"/>
      <c r="AK3" s="78">
        <v>2</v>
      </c>
      <c r="AL3" s="78"/>
      <c r="AM3" s="80"/>
      <c r="AN3" s="78"/>
      <c r="AO3" s="80"/>
      <c r="AP3" s="80"/>
      <c r="AQ3" s="78"/>
      <c r="AR3" s="80"/>
      <c r="AS3" s="80"/>
      <c r="AT3" s="78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>
        <v>3</v>
      </c>
      <c r="BG3" s="83">
        <f t="shared" ref="BG3:BG66" si="1">IF(COUNT(L3:BF3)=0,"",COUNT(L3:BF3))</f>
        <v>4</v>
      </c>
      <c r="BH3" s="83"/>
      <c r="BI3" s="105" t="s">
        <v>510</v>
      </c>
      <c r="BJ3" s="111" t="s">
        <v>630</v>
      </c>
      <c r="BK3" s="103"/>
      <c r="BL3" s="103"/>
      <c r="BM3" s="103"/>
      <c r="BN3" s="103"/>
    </row>
    <row r="4" spans="1:66" s="24" customFormat="1" ht="16.95" customHeight="1" x14ac:dyDescent="0.25">
      <c r="A4" s="65" t="s">
        <v>167</v>
      </c>
      <c r="B4" s="60" t="s">
        <v>110</v>
      </c>
      <c r="C4" s="60" t="s">
        <v>477</v>
      </c>
      <c r="D4" s="65">
        <v>1994</v>
      </c>
      <c r="E4" s="65" t="s">
        <v>529</v>
      </c>
      <c r="F4" s="74"/>
      <c r="G4" s="74"/>
      <c r="H4" s="74"/>
      <c r="I4" s="74"/>
      <c r="J4" s="74"/>
      <c r="K4" s="74"/>
      <c r="L4" s="78"/>
      <c r="M4" s="79"/>
      <c r="N4" s="80">
        <v>1</v>
      </c>
      <c r="O4" s="78">
        <v>1</v>
      </c>
      <c r="P4" s="78"/>
      <c r="Q4" s="78"/>
      <c r="R4" s="80"/>
      <c r="S4" s="80"/>
      <c r="T4" s="80"/>
      <c r="U4" s="80"/>
      <c r="V4" s="80"/>
      <c r="W4" s="78"/>
      <c r="X4" s="80"/>
      <c r="Y4" s="80"/>
      <c r="Z4" s="80"/>
      <c r="AA4" s="80"/>
      <c r="AB4" s="80"/>
      <c r="AC4" s="80"/>
      <c r="AD4" s="80"/>
      <c r="AE4" s="80"/>
      <c r="AF4" s="78"/>
      <c r="AG4" s="78"/>
      <c r="AH4" s="78"/>
      <c r="AI4" s="80"/>
      <c r="AJ4" s="80"/>
      <c r="AK4" s="78"/>
      <c r="AL4" s="78"/>
      <c r="AM4" s="80"/>
      <c r="AN4" s="78"/>
      <c r="AO4" s="80"/>
      <c r="AP4" s="80"/>
      <c r="AQ4" s="78"/>
      <c r="AR4" s="80"/>
      <c r="AS4" s="80"/>
      <c r="AT4" s="78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3">
        <f t="shared" si="1"/>
        <v>2</v>
      </c>
      <c r="BH4" s="83"/>
      <c r="BI4" s="106" t="s">
        <v>512</v>
      </c>
      <c r="BJ4" s="112" t="s">
        <v>670</v>
      </c>
      <c r="BK4" s="103"/>
      <c r="BL4" s="103"/>
      <c r="BM4" s="103"/>
      <c r="BN4" s="103"/>
    </row>
    <row r="5" spans="1:66" s="24" customFormat="1" ht="16.95" customHeight="1" x14ac:dyDescent="0.25">
      <c r="A5" s="65" t="s">
        <v>167</v>
      </c>
      <c r="B5" s="60" t="s">
        <v>590</v>
      </c>
      <c r="C5" s="60" t="s">
        <v>348</v>
      </c>
      <c r="D5" s="65">
        <v>2017</v>
      </c>
      <c r="E5" s="65" t="s">
        <v>95</v>
      </c>
      <c r="F5" s="74"/>
      <c r="G5" s="74"/>
      <c r="H5" s="74"/>
      <c r="I5" s="74"/>
      <c r="J5" s="74"/>
      <c r="K5" s="74"/>
      <c r="L5" s="78"/>
      <c r="M5" s="79"/>
      <c r="N5" s="80"/>
      <c r="O5" s="78">
        <v>2</v>
      </c>
      <c r="P5" s="78"/>
      <c r="Q5" s="78"/>
      <c r="R5" s="80"/>
      <c r="S5" s="80"/>
      <c r="T5" s="80"/>
      <c r="U5" s="80"/>
      <c r="V5" s="80"/>
      <c r="W5" s="78">
        <v>1</v>
      </c>
      <c r="X5" s="80"/>
      <c r="Y5" s="80"/>
      <c r="Z5" s="80"/>
      <c r="AA5" s="80"/>
      <c r="AB5" s="80"/>
      <c r="AC5" s="80"/>
      <c r="AD5" s="80"/>
      <c r="AE5" s="80"/>
      <c r="AF5" s="78"/>
      <c r="AG5" s="78"/>
      <c r="AH5" s="78"/>
      <c r="AI5" s="80"/>
      <c r="AJ5" s="80"/>
      <c r="AK5" s="78"/>
      <c r="AL5" s="78"/>
      <c r="AM5" s="80"/>
      <c r="AN5" s="78"/>
      <c r="AO5" s="80"/>
      <c r="AP5" s="80"/>
      <c r="AQ5" s="78"/>
      <c r="AR5" s="80"/>
      <c r="AS5" s="80"/>
      <c r="AT5" s="78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3">
        <f t="shared" si="1"/>
        <v>2</v>
      </c>
      <c r="BH5" s="83"/>
      <c r="BI5" s="106" t="s">
        <v>513</v>
      </c>
      <c r="BJ5" s="112" t="s">
        <v>671</v>
      </c>
      <c r="BK5" s="103"/>
      <c r="BL5" s="103"/>
      <c r="BM5" s="103"/>
      <c r="BN5" s="103"/>
    </row>
    <row r="6" spans="1:66" s="52" customFormat="1" ht="16.95" customHeight="1" x14ac:dyDescent="0.25">
      <c r="A6" s="63">
        <v>255</v>
      </c>
      <c r="B6" s="64" t="s">
        <v>235</v>
      </c>
      <c r="C6" s="64" t="s">
        <v>422</v>
      </c>
      <c r="D6" s="63">
        <v>1957</v>
      </c>
      <c r="E6" s="63" t="s">
        <v>53</v>
      </c>
      <c r="F6" s="73"/>
      <c r="G6" s="73"/>
      <c r="H6" s="73"/>
      <c r="I6" s="73"/>
      <c r="J6" s="73"/>
      <c r="K6" s="73"/>
      <c r="L6" s="78"/>
      <c r="M6" s="79"/>
      <c r="N6" s="80"/>
      <c r="O6" s="78"/>
      <c r="P6" s="78"/>
      <c r="Q6" s="78"/>
      <c r="R6" s="80"/>
      <c r="S6" s="80"/>
      <c r="T6" s="80"/>
      <c r="U6" s="80"/>
      <c r="V6" s="80"/>
      <c r="W6" s="78"/>
      <c r="X6" s="80"/>
      <c r="Y6" s="80"/>
      <c r="Z6" s="80"/>
      <c r="AA6" s="80"/>
      <c r="AB6" s="80"/>
      <c r="AC6" s="80"/>
      <c r="AD6" s="80"/>
      <c r="AE6" s="80"/>
      <c r="AF6" s="78"/>
      <c r="AG6" s="78"/>
      <c r="AH6" s="78"/>
      <c r="AI6" s="80"/>
      <c r="AJ6" s="80">
        <v>1</v>
      </c>
      <c r="AK6" s="78"/>
      <c r="AL6" s="78"/>
      <c r="AM6" s="80"/>
      <c r="AN6" s="78"/>
      <c r="AO6" s="80"/>
      <c r="AP6" s="80"/>
      <c r="AQ6" s="78"/>
      <c r="AR6" s="80"/>
      <c r="AS6" s="80"/>
      <c r="AT6" s="78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3">
        <f t="shared" si="1"/>
        <v>1</v>
      </c>
      <c r="BH6" s="83"/>
      <c r="BI6" s="105" t="s">
        <v>511</v>
      </c>
      <c r="BJ6" s="111" t="s">
        <v>672</v>
      </c>
      <c r="BK6" s="103"/>
      <c r="BL6" s="103"/>
      <c r="BM6" s="103"/>
      <c r="BN6" s="103"/>
    </row>
    <row r="7" spans="1:66" s="52" customFormat="1" ht="16.95" customHeight="1" x14ac:dyDescent="0.25">
      <c r="A7" s="65" t="s">
        <v>167</v>
      </c>
      <c r="B7" s="60" t="s">
        <v>566</v>
      </c>
      <c r="C7" s="60" t="s">
        <v>567</v>
      </c>
      <c r="D7" s="65">
        <v>2008</v>
      </c>
      <c r="E7" s="65" t="s">
        <v>217</v>
      </c>
      <c r="F7" s="74"/>
      <c r="G7" s="74"/>
      <c r="H7" s="74"/>
      <c r="I7" s="74"/>
      <c r="J7" s="74"/>
      <c r="K7" s="74"/>
      <c r="L7" s="78"/>
      <c r="M7" s="79"/>
      <c r="N7" s="80"/>
      <c r="O7" s="78"/>
      <c r="P7" s="78"/>
      <c r="Q7" s="78"/>
      <c r="R7" s="80"/>
      <c r="S7" s="80"/>
      <c r="T7" s="80"/>
      <c r="U7" s="80"/>
      <c r="V7" s="80"/>
      <c r="W7" s="78"/>
      <c r="X7" s="80"/>
      <c r="Y7" s="80"/>
      <c r="Z7" s="80"/>
      <c r="AA7" s="80"/>
      <c r="AB7" s="80"/>
      <c r="AC7" s="80"/>
      <c r="AD7" s="80"/>
      <c r="AE7" s="80"/>
      <c r="AF7" s="78"/>
      <c r="AG7" s="78"/>
      <c r="AH7" s="78"/>
      <c r="AI7" s="80"/>
      <c r="AJ7" s="80"/>
      <c r="AK7" s="78"/>
      <c r="AL7" s="78"/>
      <c r="AM7" s="80"/>
      <c r="AN7" s="78"/>
      <c r="AO7" s="80"/>
      <c r="AP7" s="80"/>
      <c r="AQ7" s="78"/>
      <c r="AR7" s="80"/>
      <c r="AS7" s="80"/>
      <c r="AT7" s="78"/>
      <c r="AU7" s="80"/>
      <c r="AV7" s="80"/>
      <c r="AW7" s="80"/>
      <c r="AX7" s="80"/>
      <c r="AY7" s="80">
        <v>1</v>
      </c>
      <c r="AZ7" s="80"/>
      <c r="BA7" s="80"/>
      <c r="BB7" s="80"/>
      <c r="BC7" s="80"/>
      <c r="BD7" s="80"/>
      <c r="BE7" s="80"/>
      <c r="BF7" s="80"/>
      <c r="BG7" s="83">
        <f t="shared" si="1"/>
        <v>1</v>
      </c>
      <c r="BH7" s="83"/>
      <c r="BI7" s="106" t="s">
        <v>626</v>
      </c>
      <c r="BJ7" s="111" t="s">
        <v>673</v>
      </c>
      <c r="BK7" s="103"/>
      <c r="BL7" s="103"/>
      <c r="BM7" s="103"/>
      <c r="BN7" s="103"/>
    </row>
    <row r="8" spans="1:66" ht="16.95" customHeight="1" x14ac:dyDescent="0.25">
      <c r="A8" s="63">
        <v>1299</v>
      </c>
      <c r="B8" s="64" t="s">
        <v>141</v>
      </c>
      <c r="C8" s="64" t="s">
        <v>353</v>
      </c>
      <c r="D8" s="63">
        <v>2007</v>
      </c>
      <c r="E8" s="63" t="s">
        <v>164</v>
      </c>
      <c r="F8" s="73"/>
      <c r="G8" s="73"/>
      <c r="H8" s="73"/>
      <c r="I8" s="73"/>
      <c r="J8" s="73"/>
      <c r="K8" s="73"/>
      <c r="L8" s="78"/>
      <c r="M8" s="79"/>
      <c r="N8" s="80"/>
      <c r="O8" s="78"/>
      <c r="P8" s="78"/>
      <c r="Q8" s="78">
        <v>1</v>
      </c>
      <c r="R8" s="80"/>
      <c r="S8" s="80">
        <v>1</v>
      </c>
      <c r="T8" s="80"/>
      <c r="U8" s="80"/>
      <c r="V8" s="80"/>
      <c r="W8" s="78"/>
      <c r="X8" s="80"/>
      <c r="Y8" s="80"/>
      <c r="Z8" s="80"/>
      <c r="AA8" s="80"/>
      <c r="AB8" s="80"/>
      <c r="AC8" s="80"/>
      <c r="AD8" s="80"/>
      <c r="AE8" s="80"/>
      <c r="AF8" s="78"/>
      <c r="AG8" s="78"/>
      <c r="AH8" s="78"/>
      <c r="AI8" s="80"/>
      <c r="AJ8" s="80"/>
      <c r="AK8" s="78"/>
      <c r="AL8" s="78"/>
      <c r="AM8" s="80"/>
      <c r="AN8" s="78"/>
      <c r="AO8" s="80"/>
      <c r="AP8" s="80"/>
      <c r="AQ8" s="78"/>
      <c r="AR8" s="80"/>
      <c r="AS8" s="80"/>
      <c r="AT8" s="78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3">
        <f t="shared" si="1"/>
        <v>2</v>
      </c>
      <c r="BI8" s="105" t="s">
        <v>383</v>
      </c>
      <c r="BJ8" s="111" t="s">
        <v>129</v>
      </c>
    </row>
    <row r="9" spans="1:66" ht="16.95" customHeight="1" x14ac:dyDescent="0.25">
      <c r="A9" s="63">
        <v>29</v>
      </c>
      <c r="B9" s="64" t="s">
        <v>309</v>
      </c>
      <c r="C9" s="64" t="s">
        <v>356</v>
      </c>
      <c r="D9" s="63">
        <v>2004</v>
      </c>
      <c r="E9" s="63" t="s">
        <v>97</v>
      </c>
      <c r="F9" s="73"/>
      <c r="G9" s="73"/>
      <c r="H9" s="73"/>
      <c r="I9" s="73"/>
      <c r="J9" s="73"/>
      <c r="K9" s="73"/>
      <c r="L9" s="78"/>
      <c r="M9" s="79"/>
      <c r="N9" s="80">
        <v>1</v>
      </c>
      <c r="O9" s="78">
        <v>1</v>
      </c>
      <c r="P9" s="78"/>
      <c r="Q9" s="78"/>
      <c r="R9" s="80"/>
      <c r="S9" s="80"/>
      <c r="T9" s="80"/>
      <c r="U9" s="80"/>
      <c r="V9" s="80"/>
      <c r="W9" s="78"/>
      <c r="X9" s="80"/>
      <c r="Y9" s="80"/>
      <c r="Z9" s="80"/>
      <c r="AA9" s="80"/>
      <c r="AB9" s="80"/>
      <c r="AC9" s="80"/>
      <c r="AD9" s="80"/>
      <c r="AE9" s="80"/>
      <c r="AF9" s="78"/>
      <c r="AG9" s="78"/>
      <c r="AH9" s="78"/>
      <c r="AI9" s="80"/>
      <c r="AJ9" s="80"/>
      <c r="AK9" s="78"/>
      <c r="AL9" s="78"/>
      <c r="AM9" s="80"/>
      <c r="AN9" s="78"/>
      <c r="AO9" s="80"/>
      <c r="AP9" s="80"/>
      <c r="AQ9" s="78"/>
      <c r="AR9" s="80"/>
      <c r="AS9" s="80"/>
      <c r="AT9" s="78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3">
        <f t="shared" si="1"/>
        <v>2</v>
      </c>
      <c r="BI9" s="106" t="s">
        <v>39</v>
      </c>
      <c r="BJ9" s="112" t="s">
        <v>664</v>
      </c>
    </row>
    <row r="10" spans="1:66" s="52" customFormat="1" ht="16.95" customHeight="1" x14ac:dyDescent="0.25">
      <c r="A10" s="65" t="s">
        <v>167</v>
      </c>
      <c r="B10" s="60" t="s">
        <v>578</v>
      </c>
      <c r="C10" s="60" t="s">
        <v>351</v>
      </c>
      <c r="D10" s="65">
        <v>2015</v>
      </c>
      <c r="E10" s="65" t="s">
        <v>111</v>
      </c>
      <c r="F10" s="74"/>
      <c r="G10" s="74"/>
      <c r="H10" s="74"/>
      <c r="I10" s="74"/>
      <c r="J10" s="74"/>
      <c r="K10" s="74"/>
      <c r="L10" s="78"/>
      <c r="M10" s="79"/>
      <c r="N10" s="80"/>
      <c r="O10" s="78"/>
      <c r="P10" s="78"/>
      <c r="Q10" s="78"/>
      <c r="R10" s="80"/>
      <c r="S10" s="80"/>
      <c r="T10" s="80"/>
      <c r="U10" s="80"/>
      <c r="V10" s="80"/>
      <c r="W10" s="78"/>
      <c r="X10" s="80"/>
      <c r="Y10" s="80"/>
      <c r="Z10" s="80"/>
      <c r="AA10" s="80"/>
      <c r="AB10" s="80"/>
      <c r="AC10" s="80"/>
      <c r="AD10" s="80"/>
      <c r="AE10" s="80">
        <v>1</v>
      </c>
      <c r="AF10" s="78"/>
      <c r="AG10" s="78"/>
      <c r="AH10" s="78"/>
      <c r="AI10" s="80"/>
      <c r="AJ10" s="80"/>
      <c r="AK10" s="78">
        <v>1</v>
      </c>
      <c r="AL10" s="78">
        <v>2</v>
      </c>
      <c r="AM10" s="80"/>
      <c r="AN10" s="78"/>
      <c r="AO10" s="80"/>
      <c r="AP10" s="80"/>
      <c r="AQ10" s="78"/>
      <c r="AR10" s="80"/>
      <c r="AS10" s="80"/>
      <c r="AT10" s="78"/>
      <c r="AU10" s="80"/>
      <c r="AV10" s="80"/>
      <c r="AW10" s="80"/>
      <c r="AX10" s="80"/>
      <c r="AY10" s="80"/>
      <c r="AZ10" s="80"/>
      <c r="BA10" s="80"/>
      <c r="BB10" s="80"/>
      <c r="BC10" s="80"/>
      <c r="BD10" s="80"/>
      <c r="BE10" s="80"/>
      <c r="BF10" s="80"/>
      <c r="BG10" s="83">
        <f t="shared" si="1"/>
        <v>3</v>
      </c>
      <c r="BH10" s="83"/>
      <c r="BI10" s="106" t="s">
        <v>509</v>
      </c>
      <c r="BJ10" s="112" t="s">
        <v>665</v>
      </c>
      <c r="BK10" s="103"/>
      <c r="BL10" s="103"/>
      <c r="BM10" s="103"/>
      <c r="BN10" s="103"/>
    </row>
    <row r="11" spans="1:66" ht="16.95" customHeight="1" x14ac:dyDescent="0.25">
      <c r="A11" s="63">
        <v>987</v>
      </c>
      <c r="B11" s="64" t="s">
        <v>157</v>
      </c>
      <c r="C11" s="64" t="s">
        <v>341</v>
      </c>
      <c r="D11" s="63">
        <v>2007</v>
      </c>
      <c r="E11" s="63" t="s">
        <v>246</v>
      </c>
      <c r="F11" s="73"/>
      <c r="G11" s="73"/>
      <c r="H11" s="73"/>
      <c r="I11" s="73"/>
      <c r="J11" s="73"/>
      <c r="K11" s="73"/>
      <c r="L11" s="78"/>
      <c r="M11" s="79"/>
      <c r="N11" s="80"/>
      <c r="O11" s="78"/>
      <c r="P11" s="78"/>
      <c r="Q11" s="78"/>
      <c r="R11" s="80"/>
      <c r="S11" s="80"/>
      <c r="T11" s="80"/>
      <c r="U11" s="80"/>
      <c r="V11" s="80"/>
      <c r="W11" s="78">
        <v>1</v>
      </c>
      <c r="X11" s="80"/>
      <c r="Y11" s="80"/>
      <c r="Z11" s="80">
        <v>1</v>
      </c>
      <c r="AA11" s="80">
        <v>2</v>
      </c>
      <c r="AB11" s="80"/>
      <c r="AC11" s="80"/>
      <c r="AD11" s="80"/>
      <c r="AE11" s="80"/>
      <c r="AF11" s="78"/>
      <c r="AG11" s="78"/>
      <c r="AH11" s="78"/>
      <c r="AI11" s="80"/>
      <c r="AJ11" s="80"/>
      <c r="AK11" s="78"/>
      <c r="AL11" s="78"/>
      <c r="AM11" s="80"/>
      <c r="AN11" s="78"/>
      <c r="AO11" s="80"/>
      <c r="AP11" s="80"/>
      <c r="AQ11" s="78"/>
      <c r="AR11" s="80"/>
      <c r="AS11" s="80"/>
      <c r="AT11" s="78"/>
      <c r="AU11" s="80"/>
      <c r="AV11" s="80"/>
      <c r="AW11" s="80"/>
      <c r="AX11" s="80"/>
      <c r="AY11" s="80"/>
      <c r="AZ11" s="80"/>
      <c r="BA11" s="80"/>
      <c r="BB11" s="80"/>
      <c r="BC11" s="80"/>
      <c r="BD11" s="80"/>
      <c r="BE11" s="80"/>
      <c r="BF11" s="80"/>
      <c r="BG11" s="83">
        <f t="shared" si="1"/>
        <v>3</v>
      </c>
      <c r="BI11" s="106" t="s">
        <v>606</v>
      </c>
      <c r="BJ11" s="112" t="s">
        <v>631</v>
      </c>
    </row>
    <row r="12" spans="1:66" ht="16.95" customHeight="1" x14ac:dyDescent="0.25">
      <c r="A12" s="63">
        <v>25</v>
      </c>
      <c r="B12" s="64" t="s">
        <v>138</v>
      </c>
      <c r="C12" s="64" t="s">
        <v>356</v>
      </c>
      <c r="D12" s="63">
        <v>2002</v>
      </c>
      <c r="E12" s="63" t="s">
        <v>303</v>
      </c>
      <c r="F12" s="73"/>
      <c r="G12" s="73"/>
      <c r="H12" s="73"/>
      <c r="I12" s="73"/>
      <c r="J12" s="73"/>
      <c r="K12" s="73"/>
      <c r="L12" s="78"/>
      <c r="M12" s="79">
        <v>2</v>
      </c>
      <c r="N12" s="80"/>
      <c r="O12" s="78">
        <v>2</v>
      </c>
      <c r="P12" s="78"/>
      <c r="Q12" s="78"/>
      <c r="R12" s="80"/>
      <c r="S12" s="80"/>
      <c r="T12" s="80"/>
      <c r="U12" s="80"/>
      <c r="V12" s="80"/>
      <c r="W12" s="78">
        <v>3</v>
      </c>
      <c r="X12" s="80"/>
      <c r="Y12" s="80"/>
      <c r="Z12" s="80"/>
      <c r="AA12" s="80"/>
      <c r="AB12" s="80"/>
      <c r="AC12" s="80"/>
      <c r="AD12" s="80"/>
      <c r="AE12" s="80"/>
      <c r="AF12" s="78"/>
      <c r="AG12" s="78"/>
      <c r="AH12" s="78"/>
      <c r="AI12" s="80"/>
      <c r="AJ12" s="80"/>
      <c r="AK12" s="78"/>
      <c r="AL12" s="78"/>
      <c r="AM12" s="80"/>
      <c r="AN12" s="78"/>
      <c r="AO12" s="80"/>
      <c r="AP12" s="80"/>
      <c r="AQ12" s="78"/>
      <c r="AR12" s="80"/>
      <c r="AS12" s="80"/>
      <c r="AT12" s="78"/>
      <c r="AU12" s="80"/>
      <c r="AV12" s="80">
        <v>2</v>
      </c>
      <c r="AW12" s="80"/>
      <c r="AX12" s="80"/>
      <c r="AY12" s="80"/>
      <c r="AZ12" s="80"/>
      <c r="BA12" s="80"/>
      <c r="BB12" s="80"/>
      <c r="BC12" s="80"/>
      <c r="BD12" s="80"/>
      <c r="BE12" s="80"/>
      <c r="BF12" s="80"/>
      <c r="BG12" s="83">
        <f t="shared" si="1"/>
        <v>4</v>
      </c>
      <c r="BI12" s="106" t="s">
        <v>621</v>
      </c>
      <c r="BJ12" s="112" t="s">
        <v>674</v>
      </c>
    </row>
    <row r="13" spans="1:66" s="38" customFormat="1" ht="16.95" customHeight="1" x14ac:dyDescent="0.25">
      <c r="A13" s="66">
        <v>906</v>
      </c>
      <c r="B13" s="58" t="s">
        <v>291</v>
      </c>
      <c r="C13" s="58" t="s">
        <v>312</v>
      </c>
      <c r="D13" s="66">
        <v>2002</v>
      </c>
      <c r="E13" s="66" t="s">
        <v>247</v>
      </c>
      <c r="F13" s="76"/>
      <c r="G13" s="76"/>
      <c r="H13" s="76"/>
      <c r="I13" s="76"/>
      <c r="J13" s="76"/>
      <c r="K13" s="76"/>
      <c r="L13" s="78"/>
      <c r="M13" s="79"/>
      <c r="N13" s="79"/>
      <c r="O13" s="81">
        <v>2</v>
      </c>
      <c r="P13" s="81"/>
      <c r="Q13" s="81"/>
      <c r="R13" s="79">
        <v>2</v>
      </c>
      <c r="S13" s="79"/>
      <c r="T13" s="79"/>
      <c r="U13" s="79"/>
      <c r="V13" s="79"/>
      <c r="W13" s="81"/>
      <c r="X13" s="79"/>
      <c r="Y13" s="79"/>
      <c r="Z13" s="79"/>
      <c r="AA13" s="79"/>
      <c r="AB13" s="79"/>
      <c r="AC13" s="79"/>
      <c r="AD13" s="79"/>
      <c r="AE13" s="79"/>
      <c r="AF13" s="81"/>
      <c r="AG13" s="81"/>
      <c r="AH13" s="81"/>
      <c r="AI13" s="79"/>
      <c r="AJ13" s="79"/>
      <c r="AK13" s="81"/>
      <c r="AL13" s="81"/>
      <c r="AM13" s="79"/>
      <c r="AN13" s="81"/>
      <c r="AO13" s="79"/>
      <c r="AP13" s="79"/>
      <c r="AQ13" s="81"/>
      <c r="AR13" s="79"/>
      <c r="AS13" s="79"/>
      <c r="AT13" s="81"/>
      <c r="AU13" s="79"/>
      <c r="AV13" s="79">
        <v>3</v>
      </c>
      <c r="AW13" s="79"/>
      <c r="AX13" s="79"/>
      <c r="AY13" s="79"/>
      <c r="AZ13" s="79"/>
      <c r="BA13" s="79"/>
      <c r="BB13" s="79"/>
      <c r="BC13" s="79"/>
      <c r="BD13" s="79"/>
      <c r="BE13" s="79"/>
      <c r="BF13" s="79"/>
      <c r="BG13" s="83">
        <f t="shared" si="1"/>
        <v>3</v>
      </c>
      <c r="BH13" s="83"/>
      <c r="BI13" s="106" t="s">
        <v>614</v>
      </c>
      <c r="BJ13" s="112" t="s">
        <v>632</v>
      </c>
      <c r="BK13" s="104"/>
      <c r="BL13" s="104"/>
      <c r="BM13" s="104"/>
      <c r="BN13" s="104"/>
    </row>
    <row r="14" spans="1:66" s="52" customFormat="1" ht="16.95" customHeight="1" x14ac:dyDescent="0.25">
      <c r="A14" s="65" t="s">
        <v>167</v>
      </c>
      <c r="B14" s="60" t="s">
        <v>579</v>
      </c>
      <c r="C14" s="60" t="s">
        <v>460</v>
      </c>
      <c r="D14" s="65">
        <v>2015</v>
      </c>
      <c r="E14" s="65" t="s">
        <v>210</v>
      </c>
      <c r="F14" s="74"/>
      <c r="G14" s="74"/>
      <c r="H14" s="74"/>
      <c r="I14" s="74"/>
      <c r="J14" s="74"/>
      <c r="K14" s="74"/>
      <c r="L14" s="78"/>
      <c r="M14" s="79"/>
      <c r="N14" s="80"/>
      <c r="O14" s="78"/>
      <c r="P14" s="78"/>
      <c r="Q14" s="78"/>
      <c r="R14" s="80"/>
      <c r="S14" s="80"/>
      <c r="T14" s="80"/>
      <c r="U14" s="80"/>
      <c r="V14" s="80"/>
      <c r="W14" s="78"/>
      <c r="X14" s="80"/>
      <c r="Y14" s="80"/>
      <c r="Z14" s="80"/>
      <c r="AA14" s="80">
        <v>3</v>
      </c>
      <c r="AB14" s="80"/>
      <c r="AC14" s="80"/>
      <c r="AD14" s="80"/>
      <c r="AE14" s="80"/>
      <c r="AF14" s="78"/>
      <c r="AG14" s="78"/>
      <c r="AH14" s="78"/>
      <c r="AI14" s="80"/>
      <c r="AJ14" s="80">
        <v>1</v>
      </c>
      <c r="AK14" s="78"/>
      <c r="AL14" s="78"/>
      <c r="AM14" s="80"/>
      <c r="AN14" s="78"/>
      <c r="AO14" s="80"/>
      <c r="AP14" s="80"/>
      <c r="AQ14" s="78"/>
      <c r="AR14" s="80"/>
      <c r="AS14" s="80"/>
      <c r="AT14" s="78"/>
      <c r="AU14" s="80"/>
      <c r="AV14" s="80"/>
      <c r="AW14" s="80"/>
      <c r="AX14" s="80"/>
      <c r="AY14" s="80"/>
      <c r="AZ14" s="80"/>
      <c r="BA14" s="80"/>
      <c r="BB14" s="80"/>
      <c r="BC14" s="80"/>
      <c r="BD14" s="80"/>
      <c r="BE14" s="80"/>
      <c r="BF14" s="80"/>
      <c r="BG14" s="83">
        <f t="shared" si="1"/>
        <v>2</v>
      </c>
      <c r="BH14" s="83"/>
      <c r="BI14" s="105" t="s">
        <v>158</v>
      </c>
      <c r="BJ14" s="111" t="s">
        <v>633</v>
      </c>
      <c r="BK14" s="103"/>
      <c r="BL14" s="103"/>
      <c r="BM14" s="103"/>
      <c r="BN14" s="103"/>
    </row>
    <row r="15" spans="1:66" ht="16.95" customHeight="1" x14ac:dyDescent="0.25">
      <c r="A15" s="63">
        <v>1367</v>
      </c>
      <c r="B15" s="67" t="s">
        <v>374</v>
      </c>
      <c r="C15" s="64" t="s">
        <v>474</v>
      </c>
      <c r="D15" s="63">
        <v>1963</v>
      </c>
      <c r="E15" s="63" t="s">
        <v>530</v>
      </c>
      <c r="F15" s="73"/>
      <c r="G15" s="73"/>
      <c r="H15" s="73"/>
      <c r="I15" s="73"/>
      <c r="J15" s="73"/>
      <c r="K15" s="73"/>
      <c r="L15" s="78"/>
      <c r="M15" s="79"/>
      <c r="N15" s="80"/>
      <c r="O15" s="78">
        <v>2</v>
      </c>
      <c r="P15" s="78"/>
      <c r="Q15" s="78"/>
      <c r="R15" s="80"/>
      <c r="S15" s="80"/>
      <c r="T15" s="80"/>
      <c r="U15" s="80"/>
      <c r="V15" s="80"/>
      <c r="W15" s="78"/>
      <c r="X15" s="80"/>
      <c r="Y15" s="80"/>
      <c r="Z15" s="80"/>
      <c r="AA15" s="80"/>
      <c r="AB15" s="80"/>
      <c r="AC15" s="80"/>
      <c r="AD15" s="80"/>
      <c r="AE15" s="80"/>
      <c r="AF15" s="78"/>
      <c r="AG15" s="78"/>
      <c r="AH15" s="78"/>
      <c r="AI15" s="80"/>
      <c r="AJ15" s="80"/>
      <c r="AK15" s="78"/>
      <c r="AL15" s="78"/>
      <c r="AM15" s="80"/>
      <c r="AN15" s="78"/>
      <c r="AO15" s="80"/>
      <c r="AP15" s="80"/>
      <c r="AQ15" s="78"/>
      <c r="AR15" s="80"/>
      <c r="AS15" s="80"/>
      <c r="AT15" s="78"/>
      <c r="AU15" s="80"/>
      <c r="AV15" s="80"/>
      <c r="AW15" s="80"/>
      <c r="AX15" s="80"/>
      <c r="AY15" s="80"/>
      <c r="AZ15" s="80"/>
      <c r="BA15" s="80">
        <v>1</v>
      </c>
      <c r="BB15" s="80"/>
      <c r="BC15" s="80">
        <v>2</v>
      </c>
      <c r="BD15" s="80"/>
      <c r="BE15" s="80"/>
      <c r="BF15" s="80"/>
      <c r="BG15" s="83">
        <f t="shared" si="1"/>
        <v>3</v>
      </c>
      <c r="BI15" s="106" t="s">
        <v>611</v>
      </c>
      <c r="BJ15" s="112" t="s">
        <v>634</v>
      </c>
    </row>
    <row r="16" spans="1:66" ht="16.95" customHeight="1" x14ac:dyDescent="0.25">
      <c r="A16" s="63" t="s">
        <v>552</v>
      </c>
      <c r="B16" s="64" t="s">
        <v>556</v>
      </c>
      <c r="C16" s="64" t="s">
        <v>426</v>
      </c>
      <c r="D16" s="63">
        <v>2013</v>
      </c>
      <c r="E16" s="63" t="s">
        <v>363</v>
      </c>
      <c r="F16" s="73"/>
      <c r="G16" s="73"/>
      <c r="H16" s="73"/>
      <c r="I16" s="73"/>
      <c r="J16" s="73"/>
      <c r="K16" s="73"/>
      <c r="L16" s="78">
        <v>1</v>
      </c>
      <c r="M16" s="79">
        <v>1</v>
      </c>
      <c r="N16" s="80"/>
      <c r="O16" s="78"/>
      <c r="P16" s="78"/>
      <c r="Q16" s="78"/>
      <c r="R16" s="80"/>
      <c r="S16" s="80"/>
      <c r="T16" s="80"/>
      <c r="U16" s="80"/>
      <c r="V16" s="80"/>
      <c r="W16" s="78"/>
      <c r="X16" s="80"/>
      <c r="Y16" s="80"/>
      <c r="Z16" s="80"/>
      <c r="AA16" s="80"/>
      <c r="AB16" s="80"/>
      <c r="AC16" s="80"/>
      <c r="AD16" s="80"/>
      <c r="AE16" s="80"/>
      <c r="AF16" s="78"/>
      <c r="AG16" s="78"/>
      <c r="AH16" s="78"/>
      <c r="AI16" s="80"/>
      <c r="AJ16" s="80"/>
      <c r="AK16" s="78"/>
      <c r="AL16" s="78"/>
      <c r="AM16" s="80"/>
      <c r="AN16" s="78"/>
      <c r="AO16" s="80"/>
      <c r="AP16" s="80"/>
      <c r="AQ16" s="78"/>
      <c r="AR16" s="80"/>
      <c r="AS16" s="80"/>
      <c r="AT16" s="78"/>
      <c r="AU16" s="80"/>
      <c r="AV16" s="80"/>
      <c r="AW16" s="80"/>
      <c r="AX16" s="80"/>
      <c r="AY16" s="80"/>
      <c r="AZ16" s="80"/>
      <c r="BA16" s="80"/>
      <c r="BB16" s="80"/>
      <c r="BC16" s="80"/>
      <c r="BD16" s="80"/>
      <c r="BE16" s="80"/>
      <c r="BF16" s="80"/>
      <c r="BG16" s="83">
        <f t="shared" si="1"/>
        <v>2</v>
      </c>
      <c r="BI16" s="106" t="s">
        <v>622</v>
      </c>
      <c r="BJ16" s="112" t="s">
        <v>635</v>
      </c>
    </row>
    <row r="17" spans="1:66" ht="16.95" customHeight="1" x14ac:dyDescent="0.25">
      <c r="A17" s="63" t="s">
        <v>552</v>
      </c>
      <c r="B17" s="64" t="s">
        <v>576</v>
      </c>
      <c r="C17" s="64" t="s">
        <v>577</v>
      </c>
      <c r="D17" s="63">
        <v>2016</v>
      </c>
      <c r="E17" s="63" t="s">
        <v>434</v>
      </c>
      <c r="F17" s="73"/>
      <c r="G17" s="73"/>
      <c r="H17" s="73"/>
      <c r="I17" s="73"/>
      <c r="J17" s="73"/>
      <c r="K17" s="73"/>
      <c r="L17" s="78"/>
      <c r="M17" s="79"/>
      <c r="N17" s="80"/>
      <c r="O17" s="78"/>
      <c r="P17" s="78"/>
      <c r="Q17" s="78"/>
      <c r="R17" s="80"/>
      <c r="S17" s="80"/>
      <c r="T17" s="80"/>
      <c r="U17" s="80"/>
      <c r="V17" s="80"/>
      <c r="W17" s="78"/>
      <c r="X17" s="80"/>
      <c r="Y17" s="80"/>
      <c r="Z17" s="80"/>
      <c r="AA17" s="80"/>
      <c r="AB17" s="80">
        <v>3</v>
      </c>
      <c r="AC17" s="80"/>
      <c r="AD17" s="80"/>
      <c r="AE17" s="80"/>
      <c r="AF17" s="78"/>
      <c r="AG17" s="78"/>
      <c r="AH17" s="78"/>
      <c r="AI17" s="80"/>
      <c r="AJ17" s="80"/>
      <c r="AK17" s="78"/>
      <c r="AL17" s="78"/>
      <c r="AM17" s="80"/>
      <c r="AN17" s="78"/>
      <c r="AO17" s="80"/>
      <c r="AP17" s="80"/>
      <c r="AQ17" s="78">
        <v>1</v>
      </c>
      <c r="AR17" s="80"/>
      <c r="AS17" s="80"/>
      <c r="AT17" s="78">
        <v>3</v>
      </c>
      <c r="AU17" s="80">
        <v>3</v>
      </c>
      <c r="AV17" s="80"/>
      <c r="AW17" s="80"/>
      <c r="AX17" s="80"/>
      <c r="AY17" s="80"/>
      <c r="AZ17" s="80"/>
      <c r="BA17" s="80"/>
      <c r="BB17" s="80"/>
      <c r="BC17" s="80"/>
      <c r="BD17" s="80"/>
      <c r="BE17" s="80"/>
      <c r="BF17" s="80"/>
      <c r="BG17" s="83">
        <f t="shared" si="1"/>
        <v>4</v>
      </c>
      <c r="BI17" s="106" t="s">
        <v>384</v>
      </c>
      <c r="BJ17" s="112" t="s">
        <v>661</v>
      </c>
    </row>
    <row r="18" spans="1:66" ht="16.95" customHeight="1" x14ac:dyDescent="0.25">
      <c r="A18" s="63">
        <v>974</v>
      </c>
      <c r="B18" s="64" t="s">
        <v>285</v>
      </c>
      <c r="C18" s="64" t="s">
        <v>239</v>
      </c>
      <c r="D18" s="63">
        <v>2002</v>
      </c>
      <c r="E18" s="63" t="s">
        <v>372</v>
      </c>
      <c r="F18" s="73"/>
      <c r="G18" s="73"/>
      <c r="H18" s="73"/>
      <c r="I18" s="73"/>
      <c r="J18" s="73"/>
      <c r="K18" s="73"/>
      <c r="L18" s="78"/>
      <c r="M18" s="79"/>
      <c r="N18" s="80"/>
      <c r="O18" s="78"/>
      <c r="P18" s="78"/>
      <c r="Q18" s="78">
        <v>1</v>
      </c>
      <c r="R18" s="80"/>
      <c r="S18" s="80"/>
      <c r="T18" s="80"/>
      <c r="U18" s="80">
        <v>3</v>
      </c>
      <c r="V18" s="80"/>
      <c r="W18" s="78"/>
      <c r="X18" s="80"/>
      <c r="Y18" s="80"/>
      <c r="Z18" s="80"/>
      <c r="AA18" s="80"/>
      <c r="AB18" s="80"/>
      <c r="AC18" s="80"/>
      <c r="AD18" s="80"/>
      <c r="AE18" s="80"/>
      <c r="AF18" s="78"/>
      <c r="AG18" s="78"/>
      <c r="AH18" s="78"/>
      <c r="AI18" s="80"/>
      <c r="AJ18" s="80"/>
      <c r="AK18" s="78"/>
      <c r="AL18" s="78"/>
      <c r="AM18" s="80"/>
      <c r="AN18" s="78"/>
      <c r="AO18" s="80"/>
      <c r="AP18" s="80"/>
      <c r="AQ18" s="78"/>
      <c r="AR18" s="80"/>
      <c r="AS18" s="80"/>
      <c r="AT18" s="78"/>
      <c r="AU18" s="80"/>
      <c r="AV18" s="80"/>
      <c r="AW18" s="80"/>
      <c r="AX18" s="80"/>
      <c r="AY18" s="80"/>
      <c r="AZ18" s="80"/>
      <c r="BA18" s="80"/>
      <c r="BB18" s="80"/>
      <c r="BC18" s="80"/>
      <c r="BD18" s="80"/>
      <c r="BE18" s="80">
        <v>1</v>
      </c>
      <c r="BF18" s="80"/>
      <c r="BG18" s="83">
        <f t="shared" si="1"/>
        <v>3</v>
      </c>
      <c r="BI18" s="106" t="s">
        <v>395</v>
      </c>
      <c r="BJ18" s="112" t="s">
        <v>636</v>
      </c>
    </row>
    <row r="19" spans="1:66" s="39" customFormat="1" ht="16.95" customHeight="1" x14ac:dyDescent="0.25">
      <c r="A19" s="68" t="s">
        <v>552</v>
      </c>
      <c r="B19" s="61" t="s">
        <v>554</v>
      </c>
      <c r="C19" s="61" t="s">
        <v>555</v>
      </c>
      <c r="D19" s="68">
        <v>2013</v>
      </c>
      <c r="E19" s="68" t="s">
        <v>187</v>
      </c>
      <c r="F19" s="75"/>
      <c r="G19" s="75"/>
      <c r="H19" s="75"/>
      <c r="I19" s="75"/>
      <c r="J19" s="75"/>
      <c r="K19" s="75"/>
      <c r="L19" s="78"/>
      <c r="M19" s="79"/>
      <c r="N19" s="80"/>
      <c r="O19" s="78"/>
      <c r="P19" s="78"/>
      <c r="Q19" s="78">
        <v>2</v>
      </c>
      <c r="R19" s="80"/>
      <c r="S19" s="80"/>
      <c r="T19" s="80"/>
      <c r="U19" s="80">
        <v>1</v>
      </c>
      <c r="V19" s="80"/>
      <c r="W19" s="78"/>
      <c r="X19" s="80"/>
      <c r="Y19" s="80"/>
      <c r="Z19" s="80"/>
      <c r="AA19" s="80">
        <v>3</v>
      </c>
      <c r="AB19" s="80"/>
      <c r="AC19" s="80"/>
      <c r="AD19" s="80"/>
      <c r="AE19" s="80"/>
      <c r="AF19" s="78"/>
      <c r="AG19" s="78"/>
      <c r="AH19" s="78"/>
      <c r="AI19" s="80"/>
      <c r="AJ19" s="80"/>
      <c r="AK19" s="78"/>
      <c r="AL19" s="78"/>
      <c r="AM19" s="80"/>
      <c r="AN19" s="78"/>
      <c r="AO19" s="80"/>
      <c r="AP19" s="80"/>
      <c r="AQ19" s="78"/>
      <c r="AR19" s="80"/>
      <c r="AS19" s="80"/>
      <c r="AT19" s="78"/>
      <c r="AU19" s="80"/>
      <c r="AV19" s="80"/>
      <c r="AW19" s="80"/>
      <c r="AX19" s="80"/>
      <c r="AY19" s="80"/>
      <c r="AZ19" s="80"/>
      <c r="BA19" s="80"/>
      <c r="BB19" s="80"/>
      <c r="BC19" s="80"/>
      <c r="BD19" s="80"/>
      <c r="BE19" s="80"/>
      <c r="BF19" s="80"/>
      <c r="BG19" s="83">
        <f t="shared" si="1"/>
        <v>3</v>
      </c>
      <c r="BH19" s="83"/>
      <c r="BI19" s="106" t="s">
        <v>609</v>
      </c>
      <c r="BJ19" s="112" t="s">
        <v>131</v>
      </c>
      <c r="BK19" s="103"/>
      <c r="BL19" s="103"/>
      <c r="BM19" s="103"/>
      <c r="BN19" s="103"/>
    </row>
    <row r="20" spans="1:66" ht="16.95" customHeight="1" x14ac:dyDescent="0.25">
      <c r="A20" s="63">
        <v>1303</v>
      </c>
      <c r="B20" s="64" t="s">
        <v>287</v>
      </c>
      <c r="C20" s="64" t="s">
        <v>421</v>
      </c>
      <c r="D20" s="63">
        <v>2006</v>
      </c>
      <c r="E20" s="63" t="s">
        <v>187</v>
      </c>
      <c r="F20" s="73"/>
      <c r="G20" s="73"/>
      <c r="H20" s="73"/>
      <c r="I20" s="73"/>
      <c r="J20" s="73"/>
      <c r="K20" s="73"/>
      <c r="L20" s="78"/>
      <c r="M20" s="79"/>
      <c r="N20" s="80"/>
      <c r="O20" s="78"/>
      <c r="P20" s="78"/>
      <c r="Q20" s="78"/>
      <c r="R20" s="80"/>
      <c r="S20" s="80"/>
      <c r="T20" s="80"/>
      <c r="U20" s="80"/>
      <c r="V20" s="80"/>
      <c r="W20" s="78"/>
      <c r="X20" s="80"/>
      <c r="Y20" s="80"/>
      <c r="Z20" s="80"/>
      <c r="AA20" s="80"/>
      <c r="AB20" s="80"/>
      <c r="AC20" s="80"/>
      <c r="AD20" s="80"/>
      <c r="AE20" s="80"/>
      <c r="AF20" s="78"/>
      <c r="AG20" s="78"/>
      <c r="AH20" s="78"/>
      <c r="AI20" s="80"/>
      <c r="AJ20" s="80"/>
      <c r="AK20" s="78"/>
      <c r="AL20" s="78"/>
      <c r="AM20" s="80"/>
      <c r="AN20" s="78"/>
      <c r="AO20" s="80"/>
      <c r="AP20" s="80"/>
      <c r="AQ20" s="78"/>
      <c r="AR20" s="80"/>
      <c r="AS20" s="80"/>
      <c r="AT20" s="78"/>
      <c r="AU20" s="80"/>
      <c r="AV20" s="80"/>
      <c r="AW20" s="80"/>
      <c r="AX20" s="80"/>
      <c r="AY20" s="80"/>
      <c r="AZ20" s="80">
        <v>1</v>
      </c>
      <c r="BA20" s="80"/>
      <c r="BB20" s="80"/>
      <c r="BC20" s="80"/>
      <c r="BD20" s="80"/>
      <c r="BE20" s="80"/>
      <c r="BF20" s="80"/>
      <c r="BG20" s="83">
        <f t="shared" si="1"/>
        <v>1</v>
      </c>
      <c r="BI20" s="106" t="s">
        <v>620</v>
      </c>
      <c r="BJ20" s="112" t="s">
        <v>637</v>
      </c>
    </row>
    <row r="21" spans="1:66" s="52" customFormat="1" ht="16.95" customHeight="1" x14ac:dyDescent="0.25">
      <c r="A21" s="65" t="s">
        <v>167</v>
      </c>
      <c r="B21" s="57" t="s">
        <v>557</v>
      </c>
      <c r="C21" s="60" t="s">
        <v>349</v>
      </c>
      <c r="D21" s="69">
        <v>2013</v>
      </c>
      <c r="E21" s="69" t="s">
        <v>234</v>
      </c>
      <c r="F21" s="115"/>
      <c r="G21" s="115"/>
      <c r="H21" s="115"/>
      <c r="I21" s="115"/>
      <c r="J21" s="115"/>
      <c r="K21" s="115"/>
      <c r="L21" s="78"/>
      <c r="M21" s="79"/>
      <c r="N21" s="80"/>
      <c r="O21" s="78"/>
      <c r="P21" s="78"/>
      <c r="Q21" s="78">
        <v>1</v>
      </c>
      <c r="R21" s="80"/>
      <c r="S21" s="80"/>
      <c r="T21" s="80">
        <v>1</v>
      </c>
      <c r="U21" s="80">
        <v>1</v>
      </c>
      <c r="V21" s="80"/>
      <c r="W21" s="78"/>
      <c r="X21" s="80"/>
      <c r="Y21" s="80"/>
      <c r="Z21" s="80"/>
      <c r="AA21" s="80"/>
      <c r="AB21" s="80"/>
      <c r="AC21" s="80"/>
      <c r="AD21" s="80"/>
      <c r="AE21" s="80"/>
      <c r="AF21" s="78">
        <v>1</v>
      </c>
      <c r="AG21" s="78"/>
      <c r="AH21" s="78"/>
      <c r="AI21" s="80"/>
      <c r="AJ21" s="80"/>
      <c r="AK21" s="78"/>
      <c r="AL21" s="78"/>
      <c r="AM21" s="80"/>
      <c r="AN21" s="78"/>
      <c r="AO21" s="80"/>
      <c r="AP21" s="80"/>
      <c r="AQ21" s="78"/>
      <c r="AR21" s="80"/>
      <c r="AS21" s="80"/>
      <c r="AT21" s="78"/>
      <c r="AU21" s="80"/>
      <c r="AV21" s="80"/>
      <c r="AW21" s="80"/>
      <c r="AX21" s="80"/>
      <c r="AY21" s="80"/>
      <c r="AZ21" s="80"/>
      <c r="BA21" s="80"/>
      <c r="BB21" s="80"/>
      <c r="BC21" s="80"/>
      <c r="BD21" s="80"/>
      <c r="BE21" s="80"/>
      <c r="BF21" s="80"/>
      <c r="BG21" s="83">
        <f t="shared" si="1"/>
        <v>4</v>
      </c>
      <c r="BH21" s="83"/>
      <c r="BI21" s="106" t="s">
        <v>618</v>
      </c>
      <c r="BJ21" s="112" t="s">
        <v>666</v>
      </c>
      <c r="BK21" s="103"/>
      <c r="BL21" s="103"/>
      <c r="BM21" s="103"/>
      <c r="BN21" s="103"/>
    </row>
    <row r="22" spans="1:66" s="56" customFormat="1" ht="16.95" customHeight="1" x14ac:dyDescent="0.25">
      <c r="A22" s="70" t="s">
        <v>594</v>
      </c>
      <c r="B22" s="59" t="s">
        <v>599</v>
      </c>
      <c r="C22" s="71" t="s">
        <v>399</v>
      </c>
      <c r="D22" s="72">
        <v>2016</v>
      </c>
      <c r="E22" s="72" t="s">
        <v>429</v>
      </c>
      <c r="F22" s="116"/>
      <c r="G22" s="116"/>
      <c r="H22" s="116"/>
      <c r="I22" s="116"/>
      <c r="J22" s="116"/>
      <c r="K22" s="116"/>
      <c r="L22" s="78"/>
      <c r="M22" s="79"/>
      <c r="N22" s="80"/>
      <c r="O22" s="78"/>
      <c r="P22" s="78"/>
      <c r="Q22" s="78"/>
      <c r="R22" s="80"/>
      <c r="S22" s="80"/>
      <c r="T22" s="80"/>
      <c r="U22" s="80">
        <v>1</v>
      </c>
      <c r="V22" s="80"/>
      <c r="W22" s="78"/>
      <c r="X22" s="80"/>
      <c r="Y22" s="80"/>
      <c r="Z22" s="80"/>
      <c r="AA22" s="80"/>
      <c r="AB22" s="80"/>
      <c r="AC22" s="80"/>
      <c r="AD22" s="80"/>
      <c r="AE22" s="80"/>
      <c r="AF22" s="78"/>
      <c r="AG22" s="78"/>
      <c r="AH22" s="78">
        <v>1</v>
      </c>
      <c r="AI22" s="80"/>
      <c r="AJ22" s="80"/>
      <c r="AK22" s="78">
        <v>1</v>
      </c>
      <c r="AL22" s="78"/>
      <c r="AM22" s="80"/>
      <c r="AN22" s="78"/>
      <c r="AO22" s="80"/>
      <c r="AP22" s="80"/>
      <c r="AQ22" s="78"/>
      <c r="AR22" s="80"/>
      <c r="AS22" s="80"/>
      <c r="AT22" s="78"/>
      <c r="AU22" s="80"/>
      <c r="AV22" s="80"/>
      <c r="AW22" s="80"/>
      <c r="AX22" s="80"/>
      <c r="AY22" s="80"/>
      <c r="AZ22" s="80"/>
      <c r="BA22" s="80"/>
      <c r="BB22" s="80"/>
      <c r="BC22" s="80"/>
      <c r="BD22" s="80"/>
      <c r="BE22" s="80"/>
      <c r="BF22" s="80"/>
      <c r="BG22" s="83">
        <f t="shared" si="1"/>
        <v>3</v>
      </c>
      <c r="BH22" s="83"/>
      <c r="BI22" s="107" t="s">
        <v>300</v>
      </c>
      <c r="BJ22" s="112" t="s">
        <v>642</v>
      </c>
      <c r="BK22" s="103"/>
      <c r="BL22" s="103"/>
      <c r="BM22" s="103"/>
      <c r="BN22" s="103"/>
    </row>
    <row r="23" spans="1:66" s="56" customFormat="1" ht="16.95" customHeight="1" x14ac:dyDescent="0.25">
      <c r="A23" s="70" t="s">
        <v>594</v>
      </c>
      <c r="B23" s="71" t="s">
        <v>596</v>
      </c>
      <c r="C23" s="71" t="s">
        <v>595</v>
      </c>
      <c r="D23" s="70">
        <v>2018</v>
      </c>
      <c r="E23" s="70" t="s">
        <v>210</v>
      </c>
      <c r="F23" s="117"/>
      <c r="G23" s="117"/>
      <c r="H23" s="117"/>
      <c r="I23" s="117"/>
      <c r="J23" s="117"/>
      <c r="K23" s="117"/>
      <c r="L23" s="78"/>
      <c r="M23" s="79"/>
      <c r="N23" s="80"/>
      <c r="O23" s="78"/>
      <c r="P23" s="78"/>
      <c r="Q23" s="78"/>
      <c r="R23" s="80"/>
      <c r="S23" s="80"/>
      <c r="T23" s="80"/>
      <c r="U23" s="80"/>
      <c r="V23" s="80"/>
      <c r="W23" s="78"/>
      <c r="X23" s="80"/>
      <c r="Y23" s="80"/>
      <c r="Z23" s="80"/>
      <c r="AA23" s="80"/>
      <c r="AB23" s="80"/>
      <c r="AC23" s="80"/>
      <c r="AD23" s="80"/>
      <c r="AE23" s="80"/>
      <c r="AF23" s="78"/>
      <c r="AG23" s="78"/>
      <c r="AH23" s="78"/>
      <c r="AI23" s="80"/>
      <c r="AJ23" s="80"/>
      <c r="AK23" s="78"/>
      <c r="AL23" s="78"/>
      <c r="AM23" s="80"/>
      <c r="AN23" s="78"/>
      <c r="AO23" s="80"/>
      <c r="AP23" s="80"/>
      <c r="AQ23" s="78"/>
      <c r="AR23" s="80"/>
      <c r="AS23" s="80"/>
      <c r="AT23" s="78"/>
      <c r="AU23" s="80"/>
      <c r="AV23" s="80"/>
      <c r="AW23" s="80"/>
      <c r="AX23" s="80"/>
      <c r="AY23" s="80"/>
      <c r="AZ23" s="80">
        <v>1</v>
      </c>
      <c r="BA23" s="80"/>
      <c r="BB23" s="80"/>
      <c r="BC23" s="80"/>
      <c r="BD23" s="80"/>
      <c r="BE23" s="80"/>
      <c r="BF23" s="80"/>
      <c r="BG23" s="83">
        <f t="shared" si="1"/>
        <v>1</v>
      </c>
      <c r="BH23" s="83"/>
      <c r="BI23" s="108" t="s">
        <v>608</v>
      </c>
      <c r="BJ23" s="111" t="s">
        <v>639</v>
      </c>
      <c r="BK23" s="103"/>
      <c r="BL23" s="103"/>
      <c r="BM23" s="103"/>
      <c r="BN23" s="103"/>
    </row>
    <row r="24" spans="1:66" s="53" customFormat="1" ht="16.95" customHeight="1" x14ac:dyDescent="0.25">
      <c r="A24" s="66">
        <v>446</v>
      </c>
      <c r="B24" s="58" t="s">
        <v>106</v>
      </c>
      <c r="C24" s="58" t="s">
        <v>230</v>
      </c>
      <c r="D24" s="66">
        <v>2006</v>
      </c>
      <c r="E24" s="66" t="s">
        <v>529</v>
      </c>
      <c r="F24" s="76"/>
      <c r="G24" s="75"/>
      <c r="H24" s="76"/>
      <c r="I24" s="76"/>
      <c r="J24" s="76"/>
      <c r="K24" s="76"/>
      <c r="L24" s="78"/>
      <c r="M24" s="79"/>
      <c r="N24" s="79"/>
      <c r="O24" s="81"/>
      <c r="P24" s="81"/>
      <c r="Q24" s="81"/>
      <c r="R24" s="79">
        <v>2</v>
      </c>
      <c r="S24" s="79"/>
      <c r="T24" s="79"/>
      <c r="U24" s="79"/>
      <c r="V24" s="79">
        <v>2</v>
      </c>
      <c r="W24" s="81"/>
      <c r="X24" s="79"/>
      <c r="Y24" s="79">
        <v>2</v>
      </c>
      <c r="Z24" s="79"/>
      <c r="AA24" s="79"/>
      <c r="AB24" s="79"/>
      <c r="AC24" s="79"/>
      <c r="AD24" s="79"/>
      <c r="AE24" s="79"/>
      <c r="AF24" s="81"/>
      <c r="AG24" s="81"/>
      <c r="AH24" s="81"/>
      <c r="AI24" s="79"/>
      <c r="AJ24" s="79"/>
      <c r="AK24" s="81"/>
      <c r="AL24" s="81"/>
      <c r="AM24" s="79"/>
      <c r="AN24" s="81"/>
      <c r="AO24" s="79"/>
      <c r="AP24" s="79"/>
      <c r="AQ24" s="81"/>
      <c r="AR24" s="79"/>
      <c r="AS24" s="79"/>
      <c r="AT24" s="81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83">
        <f t="shared" si="1"/>
        <v>3</v>
      </c>
      <c r="BH24" s="83"/>
      <c r="BI24" s="107" t="s">
        <v>628</v>
      </c>
      <c r="BJ24" s="111" t="s">
        <v>640</v>
      </c>
      <c r="BK24" s="104"/>
      <c r="BL24" s="104"/>
      <c r="BM24" s="104"/>
      <c r="BN24" s="104"/>
    </row>
    <row r="25" spans="1:66" s="38" customFormat="1" ht="16.95" customHeight="1" x14ac:dyDescent="0.25">
      <c r="A25" s="66">
        <v>587</v>
      </c>
      <c r="B25" s="58" t="s">
        <v>120</v>
      </c>
      <c r="C25" s="58" t="s">
        <v>425</v>
      </c>
      <c r="D25" s="66">
        <v>2006</v>
      </c>
      <c r="E25" s="66" t="s">
        <v>187</v>
      </c>
      <c r="F25" s="76"/>
      <c r="G25" s="76"/>
      <c r="H25" s="76"/>
      <c r="I25" s="76"/>
      <c r="J25" s="76"/>
      <c r="K25" s="76"/>
      <c r="L25" s="78"/>
      <c r="M25" s="79"/>
      <c r="N25" s="79"/>
      <c r="O25" s="81"/>
      <c r="P25" s="81"/>
      <c r="Q25" s="81"/>
      <c r="R25" s="79"/>
      <c r="S25" s="79"/>
      <c r="T25" s="79"/>
      <c r="U25" s="79"/>
      <c r="V25" s="79"/>
      <c r="W25" s="81">
        <v>2</v>
      </c>
      <c r="X25" s="79"/>
      <c r="Y25" s="79"/>
      <c r="Z25" s="79"/>
      <c r="AA25" s="79"/>
      <c r="AB25" s="79"/>
      <c r="AC25" s="79"/>
      <c r="AD25" s="79"/>
      <c r="AE25" s="79"/>
      <c r="AF25" s="81"/>
      <c r="AG25" s="81"/>
      <c r="AH25" s="81"/>
      <c r="AI25" s="79"/>
      <c r="AJ25" s="79"/>
      <c r="AK25" s="81">
        <v>1</v>
      </c>
      <c r="AL25" s="81"/>
      <c r="AM25" s="79"/>
      <c r="AN25" s="81"/>
      <c r="AO25" s="79"/>
      <c r="AP25" s="79">
        <v>2</v>
      </c>
      <c r="AQ25" s="81"/>
      <c r="AR25" s="79"/>
      <c r="AS25" s="79"/>
      <c r="AT25" s="81"/>
      <c r="AU25" s="79"/>
      <c r="AV25" s="79"/>
      <c r="AW25" s="79"/>
      <c r="AX25" s="79"/>
      <c r="AY25" s="79"/>
      <c r="AZ25" s="79"/>
      <c r="BA25" s="79"/>
      <c r="BB25" s="79"/>
      <c r="BC25" s="79"/>
      <c r="BD25" s="79"/>
      <c r="BE25" s="79"/>
      <c r="BF25" s="79"/>
      <c r="BG25" s="83">
        <f t="shared" si="1"/>
        <v>3</v>
      </c>
      <c r="BH25" s="83"/>
      <c r="BI25" s="108" t="s">
        <v>302</v>
      </c>
      <c r="BJ25" s="111" t="s">
        <v>130</v>
      </c>
      <c r="BK25" s="104"/>
      <c r="BL25" s="104"/>
      <c r="BM25" s="104"/>
      <c r="BN25" s="104"/>
    </row>
    <row r="26" spans="1:66" s="52" customFormat="1" ht="16.95" customHeight="1" x14ac:dyDescent="0.25">
      <c r="A26" s="65" t="s">
        <v>167</v>
      </c>
      <c r="B26" s="60" t="s">
        <v>135</v>
      </c>
      <c r="C26" s="60" t="s">
        <v>597</v>
      </c>
      <c r="D26" s="65">
        <v>2003</v>
      </c>
      <c r="E26" s="65" t="s">
        <v>244</v>
      </c>
      <c r="F26" s="74"/>
      <c r="G26" s="74"/>
      <c r="H26" s="74"/>
      <c r="I26" s="74"/>
      <c r="J26" s="74"/>
      <c r="K26" s="74"/>
      <c r="L26" s="78"/>
      <c r="M26" s="79"/>
      <c r="N26" s="80"/>
      <c r="O26" s="78"/>
      <c r="P26" s="78"/>
      <c r="Q26" s="78">
        <v>2</v>
      </c>
      <c r="R26" s="80"/>
      <c r="S26" s="80">
        <v>2</v>
      </c>
      <c r="T26" s="80"/>
      <c r="U26" s="80"/>
      <c r="V26" s="80"/>
      <c r="W26" s="78"/>
      <c r="X26" s="80"/>
      <c r="Y26" s="80"/>
      <c r="Z26" s="80"/>
      <c r="AA26" s="80"/>
      <c r="AB26" s="80"/>
      <c r="AC26" s="80"/>
      <c r="AD26" s="80"/>
      <c r="AE26" s="80"/>
      <c r="AF26" s="78"/>
      <c r="AG26" s="78"/>
      <c r="AH26" s="78"/>
      <c r="AI26" s="80"/>
      <c r="AJ26" s="80"/>
      <c r="AK26" s="78"/>
      <c r="AL26" s="78"/>
      <c r="AM26" s="80"/>
      <c r="AN26" s="78"/>
      <c r="AO26" s="80"/>
      <c r="AP26" s="80"/>
      <c r="AQ26" s="78"/>
      <c r="AR26" s="80"/>
      <c r="AS26" s="80"/>
      <c r="AT26" s="78"/>
      <c r="AU26" s="80"/>
      <c r="AV26" s="80"/>
      <c r="AW26" s="80"/>
      <c r="AX26" s="80"/>
      <c r="AY26" s="80"/>
      <c r="AZ26" s="80"/>
      <c r="BA26" s="80"/>
      <c r="BB26" s="80"/>
      <c r="BC26" s="80"/>
      <c r="BD26" s="80"/>
      <c r="BE26" s="80"/>
      <c r="BF26" s="80"/>
      <c r="BG26" s="83">
        <f t="shared" si="1"/>
        <v>2</v>
      </c>
      <c r="BH26" s="83"/>
      <c r="BI26" s="107" t="s">
        <v>517</v>
      </c>
      <c r="BJ26" s="112" t="s">
        <v>242</v>
      </c>
      <c r="BK26" s="103"/>
      <c r="BL26" s="103"/>
      <c r="BM26" s="103"/>
      <c r="BN26" s="103"/>
    </row>
    <row r="27" spans="1:66" s="52" customFormat="1" ht="16.95" customHeight="1" x14ac:dyDescent="0.25">
      <c r="A27" s="65" t="s">
        <v>167</v>
      </c>
      <c r="B27" s="60" t="s">
        <v>171</v>
      </c>
      <c r="C27" s="60" t="s">
        <v>338</v>
      </c>
      <c r="D27" s="65">
        <v>2003</v>
      </c>
      <c r="E27" s="65" t="s">
        <v>234</v>
      </c>
      <c r="F27" s="74"/>
      <c r="G27" s="74"/>
      <c r="H27" s="74"/>
      <c r="I27" s="74"/>
      <c r="J27" s="74"/>
      <c r="K27" s="74"/>
      <c r="L27" s="78"/>
      <c r="M27" s="79"/>
      <c r="N27" s="80"/>
      <c r="O27" s="78"/>
      <c r="P27" s="78"/>
      <c r="Q27" s="78">
        <v>1</v>
      </c>
      <c r="R27" s="80"/>
      <c r="S27" s="80"/>
      <c r="T27" s="80"/>
      <c r="U27" s="80"/>
      <c r="V27" s="80"/>
      <c r="W27" s="78"/>
      <c r="X27" s="80"/>
      <c r="Y27" s="80"/>
      <c r="Z27" s="80"/>
      <c r="AA27" s="80">
        <v>2</v>
      </c>
      <c r="AB27" s="80"/>
      <c r="AC27" s="80"/>
      <c r="AD27" s="80"/>
      <c r="AE27" s="80"/>
      <c r="AF27" s="78"/>
      <c r="AG27" s="78"/>
      <c r="AH27" s="78"/>
      <c r="AI27" s="80"/>
      <c r="AJ27" s="80"/>
      <c r="AK27" s="78"/>
      <c r="AL27" s="78"/>
      <c r="AM27" s="80"/>
      <c r="AN27" s="78"/>
      <c r="AO27" s="80"/>
      <c r="AP27" s="80"/>
      <c r="AQ27" s="78"/>
      <c r="AR27" s="80"/>
      <c r="AS27" s="80"/>
      <c r="AT27" s="78"/>
      <c r="AU27" s="80"/>
      <c r="AV27" s="80"/>
      <c r="AW27" s="80"/>
      <c r="AX27" s="80"/>
      <c r="AY27" s="80"/>
      <c r="AZ27" s="80"/>
      <c r="BA27" s="80"/>
      <c r="BB27" s="80"/>
      <c r="BC27" s="80"/>
      <c r="BD27" s="80"/>
      <c r="BE27" s="80"/>
      <c r="BF27" s="80"/>
      <c r="BG27" s="83">
        <f t="shared" si="1"/>
        <v>2</v>
      </c>
      <c r="BH27" s="83"/>
      <c r="BI27" s="107" t="s">
        <v>51</v>
      </c>
      <c r="BJ27" s="112" t="s">
        <v>641</v>
      </c>
      <c r="BK27" s="103"/>
      <c r="BL27" s="103"/>
      <c r="BM27" s="103"/>
      <c r="BN27" s="103"/>
    </row>
    <row r="28" spans="1:66" s="55" customFormat="1" ht="16.95" customHeight="1" x14ac:dyDescent="0.25">
      <c r="A28" s="68" t="s">
        <v>552</v>
      </c>
      <c r="B28" s="61" t="s">
        <v>561</v>
      </c>
      <c r="C28" s="61" t="s">
        <v>228</v>
      </c>
      <c r="D28" s="68">
        <v>2014</v>
      </c>
      <c r="E28" s="68" t="s">
        <v>303</v>
      </c>
      <c r="F28" s="75"/>
      <c r="G28" s="75"/>
      <c r="H28" s="75"/>
      <c r="I28" s="75"/>
      <c r="J28" s="75"/>
      <c r="K28" s="75"/>
      <c r="L28" s="78"/>
      <c r="M28" s="79"/>
      <c r="N28" s="79"/>
      <c r="O28" s="81"/>
      <c r="P28" s="81"/>
      <c r="Q28" s="81">
        <v>1</v>
      </c>
      <c r="R28" s="79"/>
      <c r="S28" s="79"/>
      <c r="T28" s="79"/>
      <c r="U28" s="79">
        <v>1</v>
      </c>
      <c r="V28" s="79"/>
      <c r="W28" s="81"/>
      <c r="X28" s="79"/>
      <c r="Y28" s="79"/>
      <c r="Z28" s="79"/>
      <c r="AA28" s="79"/>
      <c r="AB28" s="79"/>
      <c r="AC28" s="79"/>
      <c r="AD28" s="79"/>
      <c r="AE28" s="79"/>
      <c r="AF28" s="81"/>
      <c r="AG28" s="81"/>
      <c r="AH28" s="81"/>
      <c r="AI28" s="79"/>
      <c r="AJ28" s="79"/>
      <c r="AK28" s="81"/>
      <c r="AL28" s="81"/>
      <c r="AM28" s="79"/>
      <c r="AN28" s="81"/>
      <c r="AO28" s="79"/>
      <c r="AP28" s="79"/>
      <c r="AQ28" s="81"/>
      <c r="AR28" s="79"/>
      <c r="AS28" s="79"/>
      <c r="AT28" s="81"/>
      <c r="AU28" s="79"/>
      <c r="AV28" s="79"/>
      <c r="AW28" s="79"/>
      <c r="AX28" s="79"/>
      <c r="AY28" s="79"/>
      <c r="AZ28" s="79"/>
      <c r="BA28" s="79"/>
      <c r="BB28" s="79"/>
      <c r="BC28" s="79"/>
      <c r="BD28" s="79"/>
      <c r="BE28" s="79"/>
      <c r="BF28" s="79"/>
      <c r="BG28" s="83">
        <f t="shared" si="1"/>
        <v>2</v>
      </c>
      <c r="BH28" s="83"/>
      <c r="BI28" s="108" t="s">
        <v>259</v>
      </c>
      <c r="BJ28" s="111" t="s">
        <v>128</v>
      </c>
      <c r="BK28" s="104"/>
      <c r="BL28" s="104"/>
      <c r="BM28" s="104"/>
      <c r="BN28" s="104"/>
    </row>
    <row r="29" spans="1:66" s="52" customFormat="1" ht="16.95" customHeight="1" x14ac:dyDescent="0.25">
      <c r="A29" s="63">
        <v>865</v>
      </c>
      <c r="B29" s="64" t="s">
        <v>439</v>
      </c>
      <c r="C29" s="64" t="s">
        <v>405</v>
      </c>
      <c r="D29" s="63">
        <v>2002</v>
      </c>
      <c r="E29" s="63" t="s">
        <v>164</v>
      </c>
      <c r="F29" s="73"/>
      <c r="G29" s="73"/>
      <c r="H29" s="73"/>
      <c r="I29" s="73"/>
      <c r="J29" s="73"/>
      <c r="K29" s="73"/>
      <c r="L29" s="78"/>
      <c r="M29" s="79"/>
      <c r="N29" s="80"/>
      <c r="O29" s="78"/>
      <c r="P29" s="78"/>
      <c r="Q29" s="78"/>
      <c r="R29" s="80"/>
      <c r="S29" s="80"/>
      <c r="T29" s="80"/>
      <c r="U29" s="80"/>
      <c r="V29" s="80"/>
      <c r="W29" s="78"/>
      <c r="X29" s="80"/>
      <c r="Y29" s="80"/>
      <c r="Z29" s="80"/>
      <c r="AA29" s="80"/>
      <c r="AB29" s="80"/>
      <c r="AC29" s="80"/>
      <c r="AD29" s="80"/>
      <c r="AE29" s="80"/>
      <c r="AF29" s="78"/>
      <c r="AG29" s="78"/>
      <c r="AH29" s="78"/>
      <c r="AI29" s="80"/>
      <c r="AJ29" s="80"/>
      <c r="AK29" s="78"/>
      <c r="AL29" s="78"/>
      <c r="AM29" s="80"/>
      <c r="AN29" s="78"/>
      <c r="AO29" s="80"/>
      <c r="AP29" s="80"/>
      <c r="AQ29" s="78">
        <v>2</v>
      </c>
      <c r="AR29" s="80"/>
      <c r="AS29" s="80">
        <v>1</v>
      </c>
      <c r="AT29" s="78">
        <v>2</v>
      </c>
      <c r="AU29" s="80">
        <v>1</v>
      </c>
      <c r="AV29" s="80"/>
      <c r="AW29" s="80"/>
      <c r="AX29" s="80"/>
      <c r="AY29" s="80"/>
      <c r="AZ29" s="80"/>
      <c r="BA29" s="80"/>
      <c r="BB29" s="80"/>
      <c r="BC29" s="80"/>
      <c r="BD29" s="80"/>
      <c r="BE29" s="80"/>
      <c r="BF29" s="80"/>
      <c r="BG29" s="83">
        <f t="shared" si="1"/>
        <v>4</v>
      </c>
      <c r="BH29" s="83"/>
      <c r="BI29" s="107" t="s">
        <v>629</v>
      </c>
      <c r="BJ29" s="111" t="s">
        <v>667</v>
      </c>
      <c r="BK29" s="103"/>
      <c r="BL29" s="103"/>
      <c r="BM29" s="103"/>
      <c r="BN29" s="103"/>
    </row>
    <row r="30" spans="1:66" s="52" customFormat="1" ht="16.95" customHeight="1" x14ac:dyDescent="0.25">
      <c r="A30" s="65" t="s">
        <v>167</v>
      </c>
      <c r="B30" s="60" t="s">
        <v>121</v>
      </c>
      <c r="C30" s="60" t="s">
        <v>479</v>
      </c>
      <c r="D30" s="65">
        <v>2007</v>
      </c>
      <c r="E30" s="65" t="s">
        <v>201</v>
      </c>
      <c r="F30" s="74"/>
      <c r="G30" s="74"/>
      <c r="H30" s="74"/>
      <c r="I30" s="74"/>
      <c r="J30" s="74"/>
      <c r="K30" s="74"/>
      <c r="L30" s="78"/>
      <c r="M30" s="79"/>
      <c r="N30" s="80"/>
      <c r="O30" s="78"/>
      <c r="P30" s="78"/>
      <c r="Q30" s="78"/>
      <c r="R30" s="80"/>
      <c r="S30" s="80"/>
      <c r="T30" s="80"/>
      <c r="U30" s="80"/>
      <c r="V30" s="80"/>
      <c r="W30" s="78"/>
      <c r="X30" s="80"/>
      <c r="Y30" s="80"/>
      <c r="Z30" s="80"/>
      <c r="AA30" s="80"/>
      <c r="AB30" s="80"/>
      <c r="AC30" s="80"/>
      <c r="AD30" s="80"/>
      <c r="AE30" s="80"/>
      <c r="AF30" s="78"/>
      <c r="AG30" s="78"/>
      <c r="AH30" s="78"/>
      <c r="AI30" s="80"/>
      <c r="AJ30" s="80"/>
      <c r="AK30" s="78"/>
      <c r="AL30" s="78"/>
      <c r="AM30" s="80"/>
      <c r="AN30" s="78"/>
      <c r="AO30" s="80"/>
      <c r="AP30" s="80"/>
      <c r="AQ30" s="78">
        <v>2</v>
      </c>
      <c r="AR30" s="80"/>
      <c r="AS30" s="80">
        <v>1</v>
      </c>
      <c r="AT30" s="78">
        <v>2</v>
      </c>
      <c r="AU30" s="80">
        <v>1</v>
      </c>
      <c r="AV30" s="80"/>
      <c r="AW30" s="80"/>
      <c r="AX30" s="80"/>
      <c r="AY30" s="80"/>
      <c r="AZ30" s="80"/>
      <c r="BA30" s="80"/>
      <c r="BB30" s="80"/>
      <c r="BC30" s="80"/>
      <c r="BD30" s="80"/>
      <c r="BE30" s="80"/>
      <c r="BF30" s="80"/>
      <c r="BG30" s="83">
        <f t="shared" si="1"/>
        <v>4</v>
      </c>
      <c r="BH30" s="83"/>
      <c r="BI30" s="107" t="s">
        <v>615</v>
      </c>
      <c r="BJ30" s="112" t="s">
        <v>662</v>
      </c>
      <c r="BK30" s="103"/>
      <c r="BL30" s="103"/>
      <c r="BM30" s="103"/>
      <c r="BN30" s="103"/>
    </row>
    <row r="31" spans="1:66" s="52" customFormat="1" ht="16.95" customHeight="1" x14ac:dyDescent="0.25">
      <c r="A31" s="65" t="s">
        <v>167</v>
      </c>
      <c r="B31" s="60" t="s">
        <v>147</v>
      </c>
      <c r="C31" s="60" t="s">
        <v>346</v>
      </c>
      <c r="D31" s="65">
        <v>2004</v>
      </c>
      <c r="E31" s="65" t="s">
        <v>303</v>
      </c>
      <c r="F31" s="74"/>
      <c r="G31" s="74"/>
      <c r="H31" s="74"/>
      <c r="I31" s="74"/>
      <c r="J31" s="74"/>
      <c r="K31" s="74"/>
      <c r="L31" s="78"/>
      <c r="M31" s="79"/>
      <c r="N31" s="80"/>
      <c r="O31" s="78"/>
      <c r="P31" s="78"/>
      <c r="Q31" s="78"/>
      <c r="R31" s="80"/>
      <c r="S31" s="80"/>
      <c r="T31" s="80"/>
      <c r="U31" s="80">
        <v>3</v>
      </c>
      <c r="V31" s="80"/>
      <c r="W31" s="78">
        <v>1</v>
      </c>
      <c r="X31" s="80">
        <v>2</v>
      </c>
      <c r="Y31" s="80"/>
      <c r="Z31" s="80"/>
      <c r="AA31" s="80"/>
      <c r="AB31" s="80"/>
      <c r="AC31" s="80"/>
      <c r="AD31" s="80"/>
      <c r="AE31" s="80"/>
      <c r="AF31" s="78"/>
      <c r="AG31" s="78"/>
      <c r="AH31" s="78"/>
      <c r="AI31" s="80"/>
      <c r="AJ31" s="80"/>
      <c r="AK31" s="78"/>
      <c r="AL31" s="78"/>
      <c r="AM31" s="80"/>
      <c r="AN31" s="78"/>
      <c r="AO31" s="80"/>
      <c r="AP31" s="80"/>
      <c r="AQ31" s="78"/>
      <c r="AR31" s="80"/>
      <c r="AS31" s="80"/>
      <c r="AT31" s="78"/>
      <c r="AU31" s="80"/>
      <c r="AV31" s="80"/>
      <c r="AW31" s="80"/>
      <c r="AX31" s="80"/>
      <c r="AY31" s="80"/>
      <c r="AZ31" s="80"/>
      <c r="BA31" s="80"/>
      <c r="BB31" s="80"/>
      <c r="BC31" s="80"/>
      <c r="BD31" s="80"/>
      <c r="BE31" s="80"/>
      <c r="BF31" s="80"/>
      <c r="BG31" s="83">
        <f t="shared" si="1"/>
        <v>3</v>
      </c>
      <c r="BH31" s="83"/>
      <c r="BI31" s="108" t="s">
        <v>101</v>
      </c>
      <c r="BJ31" s="111" t="s">
        <v>643</v>
      </c>
      <c r="BK31" s="103"/>
      <c r="BL31" s="103"/>
      <c r="BM31" s="103"/>
      <c r="BN31" s="103"/>
    </row>
    <row r="32" spans="1:66" s="52" customFormat="1" ht="16.95" customHeight="1" x14ac:dyDescent="0.25">
      <c r="A32" s="65" t="s">
        <v>167</v>
      </c>
      <c r="B32" s="60" t="s">
        <v>438</v>
      </c>
      <c r="C32" s="60" t="s">
        <v>400</v>
      </c>
      <c r="D32" s="65">
        <v>1986</v>
      </c>
      <c r="E32" s="65" t="s">
        <v>148</v>
      </c>
      <c r="F32" s="74"/>
      <c r="G32" s="74"/>
      <c r="H32" s="74"/>
      <c r="I32" s="74"/>
      <c r="J32" s="74"/>
      <c r="K32" s="74"/>
      <c r="L32" s="78"/>
      <c r="M32" s="79"/>
      <c r="N32" s="80">
        <v>1</v>
      </c>
      <c r="O32" s="78">
        <v>1</v>
      </c>
      <c r="P32" s="78"/>
      <c r="Q32" s="78"/>
      <c r="R32" s="80"/>
      <c r="S32" s="80"/>
      <c r="T32" s="80"/>
      <c r="U32" s="80"/>
      <c r="V32" s="80"/>
      <c r="W32" s="78"/>
      <c r="X32" s="80"/>
      <c r="Y32" s="80"/>
      <c r="Z32" s="80"/>
      <c r="AA32" s="80"/>
      <c r="AB32" s="80"/>
      <c r="AC32" s="80"/>
      <c r="AD32" s="80"/>
      <c r="AE32" s="80"/>
      <c r="AF32" s="78"/>
      <c r="AG32" s="78"/>
      <c r="AH32" s="78"/>
      <c r="AI32" s="80"/>
      <c r="AJ32" s="80"/>
      <c r="AK32" s="78"/>
      <c r="AL32" s="78"/>
      <c r="AM32" s="80"/>
      <c r="AN32" s="78"/>
      <c r="AO32" s="80"/>
      <c r="AP32" s="80"/>
      <c r="AQ32" s="78"/>
      <c r="AR32" s="80"/>
      <c r="AS32" s="80"/>
      <c r="AT32" s="78"/>
      <c r="AU32" s="80"/>
      <c r="AV32" s="80"/>
      <c r="AW32" s="80"/>
      <c r="AX32" s="80"/>
      <c r="AY32" s="80"/>
      <c r="AZ32" s="80"/>
      <c r="BA32" s="80"/>
      <c r="BB32" s="80"/>
      <c r="BC32" s="80"/>
      <c r="BD32" s="80"/>
      <c r="BE32" s="80"/>
      <c r="BF32" s="80"/>
      <c r="BG32" s="83">
        <f t="shared" si="1"/>
        <v>2</v>
      </c>
      <c r="BH32" s="83"/>
      <c r="BI32" s="107" t="s">
        <v>605</v>
      </c>
      <c r="BJ32" s="112" t="s">
        <v>644</v>
      </c>
      <c r="BK32" s="103"/>
      <c r="BL32" s="103"/>
      <c r="BM32" s="103"/>
      <c r="BN32" s="103"/>
    </row>
    <row r="33" spans="1:66" s="52" customFormat="1" ht="16.95" customHeight="1" x14ac:dyDescent="0.25">
      <c r="A33" s="65" t="s">
        <v>167</v>
      </c>
      <c r="B33" s="60" t="s">
        <v>569</v>
      </c>
      <c r="C33" s="60" t="s">
        <v>400</v>
      </c>
      <c r="D33" s="65">
        <v>1986</v>
      </c>
      <c r="E33" s="65" t="s">
        <v>1</v>
      </c>
      <c r="F33" s="74"/>
      <c r="G33" s="74"/>
      <c r="H33" s="74"/>
      <c r="I33" s="74"/>
      <c r="J33" s="74"/>
      <c r="K33" s="74"/>
      <c r="L33" s="78"/>
      <c r="M33" s="79"/>
      <c r="N33" s="80">
        <v>1</v>
      </c>
      <c r="O33" s="78">
        <v>1</v>
      </c>
      <c r="P33" s="78"/>
      <c r="Q33" s="78"/>
      <c r="R33" s="80"/>
      <c r="S33" s="80"/>
      <c r="T33" s="80"/>
      <c r="U33" s="80"/>
      <c r="V33" s="80"/>
      <c r="W33" s="78"/>
      <c r="X33" s="80"/>
      <c r="Y33" s="80"/>
      <c r="Z33" s="80"/>
      <c r="AA33" s="80"/>
      <c r="AB33" s="80"/>
      <c r="AC33" s="80"/>
      <c r="AD33" s="80"/>
      <c r="AE33" s="80"/>
      <c r="AF33" s="78"/>
      <c r="AG33" s="78"/>
      <c r="AH33" s="78"/>
      <c r="AI33" s="80"/>
      <c r="AJ33" s="80"/>
      <c r="AK33" s="78"/>
      <c r="AL33" s="78"/>
      <c r="AM33" s="80"/>
      <c r="AN33" s="78"/>
      <c r="AO33" s="80"/>
      <c r="AP33" s="80"/>
      <c r="AQ33" s="78"/>
      <c r="AR33" s="80"/>
      <c r="AS33" s="80"/>
      <c r="AT33" s="78"/>
      <c r="AU33" s="80"/>
      <c r="AV33" s="80"/>
      <c r="AW33" s="80"/>
      <c r="AX33" s="80"/>
      <c r="AY33" s="80"/>
      <c r="AZ33" s="80"/>
      <c r="BA33" s="80"/>
      <c r="BB33" s="80"/>
      <c r="BC33" s="80"/>
      <c r="BD33" s="80"/>
      <c r="BE33" s="80"/>
      <c r="BF33" s="80"/>
      <c r="BG33" s="83">
        <f t="shared" si="1"/>
        <v>2</v>
      </c>
      <c r="BH33" s="83"/>
      <c r="BI33" s="107" t="s">
        <v>612</v>
      </c>
      <c r="BJ33" s="112" t="s">
        <v>648</v>
      </c>
      <c r="BK33" s="103"/>
      <c r="BL33" s="103"/>
      <c r="BM33" s="103"/>
      <c r="BN33" s="103"/>
    </row>
    <row r="34" spans="1:66" s="52" customFormat="1" ht="16.95" customHeight="1" x14ac:dyDescent="0.25">
      <c r="A34" s="63">
        <v>141</v>
      </c>
      <c r="B34" s="64" t="s">
        <v>304</v>
      </c>
      <c r="C34" s="64" t="s">
        <v>318</v>
      </c>
      <c r="D34" s="63">
        <v>1935</v>
      </c>
      <c r="E34" s="63" t="s">
        <v>154</v>
      </c>
      <c r="F34" s="73"/>
      <c r="G34" s="73"/>
      <c r="H34" s="73"/>
      <c r="I34" s="73"/>
      <c r="J34" s="73"/>
      <c r="K34" s="73"/>
      <c r="L34" s="78"/>
      <c r="M34" s="79"/>
      <c r="N34" s="80"/>
      <c r="O34" s="78"/>
      <c r="P34" s="78"/>
      <c r="Q34" s="78"/>
      <c r="R34" s="80"/>
      <c r="S34" s="80"/>
      <c r="T34" s="80"/>
      <c r="U34" s="80"/>
      <c r="V34" s="80"/>
      <c r="W34" s="78">
        <v>1</v>
      </c>
      <c r="X34" s="80">
        <v>2</v>
      </c>
      <c r="Y34" s="80">
        <v>1</v>
      </c>
      <c r="Z34" s="80"/>
      <c r="AA34" s="80"/>
      <c r="AB34" s="80"/>
      <c r="AC34" s="80"/>
      <c r="AD34" s="80"/>
      <c r="AE34" s="80">
        <v>1</v>
      </c>
      <c r="AF34" s="78"/>
      <c r="AG34" s="78"/>
      <c r="AH34" s="78"/>
      <c r="AI34" s="80"/>
      <c r="AJ34" s="80"/>
      <c r="AK34" s="78"/>
      <c r="AL34" s="78"/>
      <c r="AM34" s="80"/>
      <c r="AN34" s="78"/>
      <c r="AO34" s="80"/>
      <c r="AP34" s="80"/>
      <c r="AQ34" s="78"/>
      <c r="AR34" s="80"/>
      <c r="AS34" s="80"/>
      <c r="AT34" s="78"/>
      <c r="AU34" s="80"/>
      <c r="AV34" s="80"/>
      <c r="AW34" s="80"/>
      <c r="AX34" s="80"/>
      <c r="AY34" s="80"/>
      <c r="AZ34" s="80"/>
      <c r="BA34" s="80">
        <v>2</v>
      </c>
      <c r="BB34" s="80"/>
      <c r="BC34" s="80"/>
      <c r="BD34" s="80"/>
      <c r="BE34" s="80"/>
      <c r="BF34" s="80"/>
      <c r="BG34" s="83">
        <f t="shared" si="1"/>
        <v>5</v>
      </c>
      <c r="BH34" s="83"/>
      <c r="BI34" s="108" t="s">
        <v>159</v>
      </c>
      <c r="BJ34" s="111" t="s">
        <v>251</v>
      </c>
      <c r="BK34" s="103"/>
      <c r="BL34" s="103"/>
      <c r="BM34" s="103"/>
      <c r="BN34" s="103"/>
    </row>
    <row r="35" spans="1:66" s="56" customFormat="1" ht="16.95" customHeight="1" x14ac:dyDescent="0.25">
      <c r="A35" s="70" t="s">
        <v>594</v>
      </c>
      <c r="B35" s="71" t="s">
        <v>600</v>
      </c>
      <c r="C35" s="71" t="s">
        <v>601</v>
      </c>
      <c r="D35" s="70">
        <v>2005</v>
      </c>
      <c r="E35" s="70" t="s">
        <v>150</v>
      </c>
      <c r="F35" s="117"/>
      <c r="G35" s="117"/>
      <c r="H35" s="117"/>
      <c r="I35" s="117"/>
      <c r="J35" s="117"/>
      <c r="K35" s="117"/>
      <c r="L35" s="78">
        <v>1</v>
      </c>
      <c r="M35" s="79"/>
      <c r="N35" s="80"/>
      <c r="O35" s="78"/>
      <c r="P35" s="78"/>
      <c r="Q35" s="78"/>
      <c r="R35" s="80"/>
      <c r="S35" s="80"/>
      <c r="T35" s="80"/>
      <c r="U35" s="80"/>
      <c r="V35" s="80"/>
      <c r="W35" s="78"/>
      <c r="X35" s="80"/>
      <c r="Y35" s="80"/>
      <c r="Z35" s="80"/>
      <c r="AA35" s="80"/>
      <c r="AB35" s="80"/>
      <c r="AC35" s="80"/>
      <c r="AD35" s="80"/>
      <c r="AE35" s="80"/>
      <c r="AF35" s="78"/>
      <c r="AG35" s="78"/>
      <c r="AH35" s="78"/>
      <c r="AI35" s="80"/>
      <c r="AJ35" s="80"/>
      <c r="AK35" s="78"/>
      <c r="AL35" s="78"/>
      <c r="AM35" s="80"/>
      <c r="AN35" s="78"/>
      <c r="AO35" s="80"/>
      <c r="AP35" s="80"/>
      <c r="AQ35" s="78"/>
      <c r="AR35" s="80"/>
      <c r="AS35" s="80"/>
      <c r="AT35" s="78"/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3">
        <f t="shared" si="1"/>
        <v>1</v>
      </c>
      <c r="BH35" s="83"/>
      <c r="BI35" s="107" t="s">
        <v>610</v>
      </c>
      <c r="BJ35" s="112" t="s">
        <v>663</v>
      </c>
      <c r="BK35" s="103"/>
      <c r="BL35" s="103"/>
      <c r="BM35" s="103"/>
      <c r="BN35" s="103"/>
    </row>
    <row r="36" spans="1:66" s="56" customFormat="1" ht="16.95" customHeight="1" x14ac:dyDescent="0.25">
      <c r="A36" s="70" t="s">
        <v>594</v>
      </c>
      <c r="B36" s="71" t="s">
        <v>602</v>
      </c>
      <c r="C36" s="71" t="s">
        <v>603</v>
      </c>
      <c r="D36" s="70">
        <v>2013</v>
      </c>
      <c r="E36" s="70" t="s">
        <v>213</v>
      </c>
      <c r="F36" s="117"/>
      <c r="G36" s="117"/>
      <c r="H36" s="117"/>
      <c r="I36" s="117"/>
      <c r="J36" s="117"/>
      <c r="K36" s="117"/>
      <c r="L36" s="78"/>
      <c r="M36" s="79"/>
      <c r="N36" s="80"/>
      <c r="O36" s="78"/>
      <c r="P36" s="78"/>
      <c r="Q36" s="78"/>
      <c r="R36" s="80"/>
      <c r="S36" s="80"/>
      <c r="T36" s="80"/>
      <c r="U36" s="80">
        <v>3</v>
      </c>
      <c r="V36" s="80"/>
      <c r="W36" s="78"/>
      <c r="X36" s="80"/>
      <c r="Y36" s="80"/>
      <c r="Z36" s="80"/>
      <c r="AA36" s="80"/>
      <c r="AB36" s="80"/>
      <c r="AC36" s="80"/>
      <c r="AD36" s="80"/>
      <c r="AE36" s="80"/>
      <c r="AF36" s="78"/>
      <c r="AG36" s="78"/>
      <c r="AH36" s="78"/>
      <c r="AI36" s="80"/>
      <c r="AJ36" s="80"/>
      <c r="AK36" s="78">
        <v>2</v>
      </c>
      <c r="AL36" s="78"/>
      <c r="AM36" s="80"/>
      <c r="AN36" s="78"/>
      <c r="AO36" s="80"/>
      <c r="AP36" s="80"/>
      <c r="AQ36" s="78"/>
      <c r="AR36" s="80"/>
      <c r="AS36" s="80"/>
      <c r="AT36" s="78">
        <v>2</v>
      </c>
      <c r="AU36" s="80"/>
      <c r="AV36" s="80"/>
      <c r="AW36" s="80"/>
      <c r="AX36" s="80"/>
      <c r="AY36" s="80"/>
      <c r="AZ36" s="80"/>
      <c r="BA36" s="80"/>
      <c r="BB36" s="80"/>
      <c r="BC36" s="80"/>
      <c r="BD36" s="80"/>
      <c r="BE36" s="80"/>
      <c r="BF36" s="80"/>
      <c r="BG36" s="83">
        <f t="shared" si="1"/>
        <v>3</v>
      </c>
      <c r="BH36" s="83"/>
      <c r="BI36" s="107" t="s">
        <v>623</v>
      </c>
      <c r="BJ36" s="112" t="s">
        <v>645</v>
      </c>
      <c r="BK36" s="103"/>
      <c r="BL36" s="103"/>
      <c r="BM36" s="103"/>
      <c r="BN36" s="103"/>
    </row>
    <row r="37" spans="1:66" s="24" customFormat="1" ht="16.95" customHeight="1" x14ac:dyDescent="0.25">
      <c r="A37" s="65" t="s">
        <v>167</v>
      </c>
      <c r="B37" s="60" t="s">
        <v>305</v>
      </c>
      <c r="C37" s="60" t="s">
        <v>501</v>
      </c>
      <c r="D37" s="65">
        <v>1964</v>
      </c>
      <c r="E37" s="65" t="s">
        <v>196</v>
      </c>
      <c r="F37" s="74"/>
      <c r="G37" s="74"/>
      <c r="H37" s="74"/>
      <c r="I37" s="74"/>
      <c r="J37" s="74"/>
      <c r="K37" s="74"/>
      <c r="L37" s="78"/>
      <c r="M37" s="79"/>
      <c r="N37" s="80"/>
      <c r="O37" s="78"/>
      <c r="P37" s="78"/>
      <c r="Q37" s="78">
        <v>2</v>
      </c>
      <c r="R37" s="80"/>
      <c r="S37" s="80"/>
      <c r="T37" s="80"/>
      <c r="U37" s="80"/>
      <c r="V37" s="80"/>
      <c r="W37" s="78"/>
      <c r="X37" s="80"/>
      <c r="Y37" s="80"/>
      <c r="Z37" s="80"/>
      <c r="AA37" s="80"/>
      <c r="AB37" s="80"/>
      <c r="AC37" s="80"/>
      <c r="AD37" s="80"/>
      <c r="AE37" s="80"/>
      <c r="AF37" s="78">
        <v>1</v>
      </c>
      <c r="AG37" s="78">
        <v>2</v>
      </c>
      <c r="AH37" s="78"/>
      <c r="AI37" s="80"/>
      <c r="AJ37" s="80"/>
      <c r="AK37" s="78"/>
      <c r="AL37" s="78"/>
      <c r="AM37" s="80"/>
      <c r="AN37" s="78">
        <v>2</v>
      </c>
      <c r="AO37" s="80"/>
      <c r="AP37" s="80"/>
      <c r="AQ37" s="78"/>
      <c r="AR37" s="80"/>
      <c r="AS37" s="80"/>
      <c r="AT37" s="78"/>
      <c r="AU37" s="80"/>
      <c r="AV37" s="80"/>
      <c r="AW37" s="80"/>
      <c r="AX37" s="80"/>
      <c r="AY37" s="80"/>
      <c r="AZ37" s="80"/>
      <c r="BA37" s="80">
        <v>2</v>
      </c>
      <c r="BB37" s="80"/>
      <c r="BC37" s="80"/>
      <c r="BD37" s="80"/>
      <c r="BE37" s="80"/>
      <c r="BF37" s="80"/>
      <c r="BG37" s="83">
        <f t="shared" si="1"/>
        <v>5</v>
      </c>
      <c r="BH37" s="83"/>
      <c r="BI37" s="108" t="s">
        <v>301</v>
      </c>
      <c r="BJ37" s="111" t="s">
        <v>646</v>
      </c>
      <c r="BK37" s="103"/>
      <c r="BL37" s="103"/>
      <c r="BM37" s="103"/>
      <c r="BN37" s="103"/>
    </row>
    <row r="38" spans="1:66" s="40" customFormat="1" ht="16.95" customHeight="1" x14ac:dyDescent="0.25">
      <c r="A38" s="65" t="s">
        <v>167</v>
      </c>
      <c r="B38" s="60" t="s">
        <v>306</v>
      </c>
      <c r="C38" s="60" t="s">
        <v>471</v>
      </c>
      <c r="D38" s="65">
        <v>2001</v>
      </c>
      <c r="E38" s="65" t="s">
        <v>193</v>
      </c>
      <c r="F38" s="74"/>
      <c r="G38" s="74"/>
      <c r="H38" s="74"/>
      <c r="I38" s="74"/>
      <c r="J38" s="74"/>
      <c r="K38" s="74"/>
      <c r="L38" s="78">
        <v>3</v>
      </c>
      <c r="M38" s="79"/>
      <c r="N38" s="79"/>
      <c r="O38" s="81"/>
      <c r="P38" s="81">
        <v>1</v>
      </c>
      <c r="Q38" s="81"/>
      <c r="R38" s="79"/>
      <c r="S38" s="79"/>
      <c r="T38" s="79"/>
      <c r="U38" s="79"/>
      <c r="V38" s="79"/>
      <c r="W38" s="81"/>
      <c r="X38" s="79"/>
      <c r="Y38" s="79"/>
      <c r="Z38" s="79"/>
      <c r="AA38" s="79">
        <v>2</v>
      </c>
      <c r="AB38" s="79"/>
      <c r="AC38" s="79"/>
      <c r="AD38" s="79"/>
      <c r="AE38" s="79"/>
      <c r="AF38" s="81"/>
      <c r="AG38" s="81"/>
      <c r="AH38" s="81"/>
      <c r="AI38" s="79"/>
      <c r="AJ38" s="79"/>
      <c r="AK38" s="81"/>
      <c r="AL38" s="81"/>
      <c r="AM38" s="79"/>
      <c r="AN38" s="81"/>
      <c r="AO38" s="79"/>
      <c r="AP38" s="79"/>
      <c r="AQ38" s="81"/>
      <c r="AR38" s="79"/>
      <c r="AS38" s="79"/>
      <c r="AT38" s="81"/>
      <c r="AU38" s="79"/>
      <c r="AV38" s="79"/>
      <c r="AW38" s="79"/>
      <c r="AX38" s="79"/>
      <c r="AY38" s="79"/>
      <c r="AZ38" s="79"/>
      <c r="BA38" s="79"/>
      <c r="BB38" s="79"/>
      <c r="BC38" s="79"/>
      <c r="BD38" s="79"/>
      <c r="BE38" s="79"/>
      <c r="BF38" s="79"/>
      <c r="BG38" s="83">
        <f t="shared" si="1"/>
        <v>3</v>
      </c>
      <c r="BH38" s="83"/>
      <c r="BI38" s="107" t="s">
        <v>122</v>
      </c>
      <c r="BJ38" s="112" t="s">
        <v>647</v>
      </c>
      <c r="BK38" s="104"/>
      <c r="BL38" s="104"/>
      <c r="BM38" s="104"/>
      <c r="BN38" s="104"/>
    </row>
    <row r="39" spans="1:66" s="52" customFormat="1" ht="16.95" customHeight="1" x14ac:dyDescent="0.25">
      <c r="A39" s="68" t="s">
        <v>552</v>
      </c>
      <c r="B39" s="87" t="s">
        <v>627</v>
      </c>
      <c r="C39" s="61" t="s">
        <v>563</v>
      </c>
      <c r="D39" s="63">
        <v>2014</v>
      </c>
      <c r="E39" s="68" t="s">
        <v>201</v>
      </c>
      <c r="F39" s="75"/>
      <c r="G39" s="75"/>
      <c r="H39" s="75"/>
      <c r="I39" s="75"/>
      <c r="J39" s="75"/>
      <c r="K39" s="75"/>
      <c r="L39" s="78"/>
      <c r="M39" s="79"/>
      <c r="N39" s="80"/>
      <c r="O39" s="78"/>
      <c r="P39" s="78"/>
      <c r="Q39" s="78">
        <v>2</v>
      </c>
      <c r="R39" s="80"/>
      <c r="S39" s="80"/>
      <c r="T39" s="80"/>
      <c r="U39" s="80"/>
      <c r="V39" s="80"/>
      <c r="W39" s="78"/>
      <c r="X39" s="80"/>
      <c r="Y39" s="80"/>
      <c r="Z39" s="80"/>
      <c r="AA39" s="80"/>
      <c r="AB39" s="80"/>
      <c r="AC39" s="80"/>
      <c r="AD39" s="80"/>
      <c r="AE39" s="80"/>
      <c r="AF39" s="78"/>
      <c r="AG39" s="78"/>
      <c r="AH39" s="78">
        <v>2</v>
      </c>
      <c r="AI39" s="80"/>
      <c r="AJ39" s="80"/>
      <c r="AK39" s="78"/>
      <c r="AL39" s="78"/>
      <c r="AM39" s="80"/>
      <c r="AN39" s="78"/>
      <c r="AO39" s="80"/>
      <c r="AP39" s="80"/>
      <c r="AQ39" s="78"/>
      <c r="AR39" s="80"/>
      <c r="AS39" s="80"/>
      <c r="AT39" s="78"/>
      <c r="AU39" s="80"/>
      <c r="AV39" s="80"/>
      <c r="AW39" s="80"/>
      <c r="AX39" s="80"/>
      <c r="AY39" s="80"/>
      <c r="AZ39" s="80"/>
      <c r="BA39" s="80"/>
      <c r="BB39" s="80"/>
      <c r="BC39" s="80"/>
      <c r="BD39" s="80"/>
      <c r="BE39" s="80"/>
      <c r="BF39" s="80"/>
      <c r="BG39" s="83">
        <f t="shared" si="1"/>
        <v>2</v>
      </c>
      <c r="BH39" s="83"/>
      <c r="BI39" s="107" t="s">
        <v>607</v>
      </c>
      <c r="BJ39" s="112" t="s">
        <v>649</v>
      </c>
      <c r="BK39" s="103"/>
      <c r="BL39" s="103"/>
      <c r="BM39" s="103"/>
      <c r="BN39" s="103"/>
    </row>
    <row r="40" spans="1:66" ht="16.95" customHeight="1" x14ac:dyDescent="0.25">
      <c r="A40" s="63">
        <v>910</v>
      </c>
      <c r="B40" s="64" t="s">
        <v>36</v>
      </c>
      <c r="C40" s="64" t="s">
        <v>333</v>
      </c>
      <c r="D40" s="63">
        <v>2007</v>
      </c>
      <c r="E40" s="63" t="s">
        <v>368</v>
      </c>
      <c r="F40" s="73"/>
      <c r="G40" s="73"/>
      <c r="H40" s="73"/>
      <c r="I40" s="73"/>
      <c r="J40" s="73"/>
      <c r="K40" s="73"/>
      <c r="L40" s="78">
        <v>2</v>
      </c>
      <c r="M40" s="79">
        <v>1</v>
      </c>
      <c r="N40" s="80"/>
      <c r="O40" s="78"/>
      <c r="P40" s="78"/>
      <c r="Q40" s="78"/>
      <c r="R40" s="80"/>
      <c r="S40" s="80"/>
      <c r="T40" s="80"/>
      <c r="U40" s="80"/>
      <c r="V40" s="80"/>
      <c r="W40" s="78"/>
      <c r="X40" s="80"/>
      <c r="Y40" s="80"/>
      <c r="Z40" s="80"/>
      <c r="AA40" s="80"/>
      <c r="AB40" s="80"/>
      <c r="AC40" s="80"/>
      <c r="AD40" s="80"/>
      <c r="AE40" s="80"/>
      <c r="AF40" s="78"/>
      <c r="AG40" s="78"/>
      <c r="AH40" s="78"/>
      <c r="AI40" s="80"/>
      <c r="AJ40" s="80"/>
      <c r="AK40" s="78"/>
      <c r="AL40" s="78"/>
      <c r="AM40" s="80"/>
      <c r="AN40" s="78"/>
      <c r="AO40" s="80"/>
      <c r="AP40" s="80"/>
      <c r="AQ40" s="78"/>
      <c r="AR40" s="80"/>
      <c r="AS40" s="80"/>
      <c r="AT40" s="78"/>
      <c r="AU40" s="80"/>
      <c r="AV40" s="80"/>
      <c r="AW40" s="80"/>
      <c r="AX40" s="80"/>
      <c r="AY40" s="80"/>
      <c r="AZ40" s="80"/>
      <c r="BA40" s="80"/>
      <c r="BB40" s="80"/>
      <c r="BC40" s="80"/>
      <c r="BD40" s="80"/>
      <c r="BE40" s="80"/>
      <c r="BF40" s="80"/>
      <c r="BG40" s="83">
        <f t="shared" si="1"/>
        <v>2</v>
      </c>
      <c r="BI40" s="107" t="s">
        <v>518</v>
      </c>
      <c r="BJ40" s="112" t="s">
        <v>638</v>
      </c>
    </row>
    <row r="41" spans="1:66" s="55" customFormat="1" ht="16.95" customHeight="1" x14ac:dyDescent="0.25">
      <c r="A41" s="68" t="s">
        <v>552</v>
      </c>
      <c r="B41" s="61" t="s">
        <v>574</v>
      </c>
      <c r="C41" s="61" t="s">
        <v>575</v>
      </c>
      <c r="D41" s="68">
        <v>1961</v>
      </c>
      <c r="E41" s="68" t="s">
        <v>371</v>
      </c>
      <c r="F41" s="75"/>
      <c r="G41" s="75"/>
      <c r="H41" s="75"/>
      <c r="I41" s="75"/>
      <c r="J41" s="75"/>
      <c r="K41" s="75"/>
      <c r="L41" s="81"/>
      <c r="M41" s="79"/>
      <c r="N41" s="79"/>
      <c r="O41" s="81"/>
      <c r="P41" s="81"/>
      <c r="Q41" s="81"/>
      <c r="R41" s="79"/>
      <c r="S41" s="79"/>
      <c r="T41" s="79"/>
      <c r="U41" s="79"/>
      <c r="V41" s="79"/>
      <c r="W41" s="81"/>
      <c r="X41" s="79"/>
      <c r="Y41" s="79"/>
      <c r="Z41" s="79"/>
      <c r="AA41" s="79"/>
      <c r="AB41" s="79"/>
      <c r="AC41" s="79"/>
      <c r="AD41" s="79"/>
      <c r="AE41" s="79"/>
      <c r="AF41" s="81"/>
      <c r="AG41" s="81"/>
      <c r="AH41" s="81"/>
      <c r="AI41" s="79"/>
      <c r="AJ41" s="79"/>
      <c r="AK41" s="81"/>
      <c r="AL41" s="81"/>
      <c r="AM41" s="79"/>
      <c r="AN41" s="81"/>
      <c r="AO41" s="79"/>
      <c r="AP41" s="79"/>
      <c r="AQ41" s="81"/>
      <c r="AR41" s="79"/>
      <c r="AS41" s="79"/>
      <c r="AT41" s="81"/>
      <c r="AU41" s="79"/>
      <c r="AV41" s="79"/>
      <c r="AW41" s="79"/>
      <c r="AX41" s="79"/>
      <c r="AY41" s="79">
        <v>1</v>
      </c>
      <c r="AZ41" s="79"/>
      <c r="BA41" s="79"/>
      <c r="BB41" s="79"/>
      <c r="BC41" s="79"/>
      <c r="BD41" s="79"/>
      <c r="BE41" s="79"/>
      <c r="BF41" s="79"/>
      <c r="BG41" s="83">
        <f t="shared" si="1"/>
        <v>1</v>
      </c>
      <c r="BH41" s="83"/>
      <c r="BI41" s="107" t="s">
        <v>41</v>
      </c>
      <c r="BJ41" s="112" t="s">
        <v>553</v>
      </c>
      <c r="BK41" s="104"/>
      <c r="BL41" s="104"/>
      <c r="BM41" s="104"/>
      <c r="BN41" s="104"/>
    </row>
    <row r="42" spans="1:66" s="24" customFormat="1" ht="16.95" customHeight="1" x14ac:dyDescent="0.25">
      <c r="A42" s="65" t="s">
        <v>167</v>
      </c>
      <c r="B42" s="60" t="s">
        <v>591</v>
      </c>
      <c r="C42" s="60" t="s">
        <v>592</v>
      </c>
      <c r="D42" s="65">
        <v>2017</v>
      </c>
      <c r="E42" s="65" t="s">
        <v>111</v>
      </c>
      <c r="F42" s="74"/>
      <c r="G42" s="74"/>
      <c r="H42" s="74"/>
      <c r="I42" s="74"/>
      <c r="J42" s="74"/>
      <c r="K42" s="74"/>
      <c r="L42" s="78"/>
      <c r="M42" s="79"/>
      <c r="N42" s="80"/>
      <c r="O42" s="78"/>
      <c r="P42" s="78"/>
      <c r="Q42" s="78">
        <v>1</v>
      </c>
      <c r="R42" s="80"/>
      <c r="S42" s="80"/>
      <c r="T42" s="80"/>
      <c r="U42" s="80">
        <v>2</v>
      </c>
      <c r="V42" s="80"/>
      <c r="W42" s="78"/>
      <c r="X42" s="80"/>
      <c r="Y42" s="80"/>
      <c r="Z42" s="80"/>
      <c r="AA42" s="80"/>
      <c r="AB42" s="80"/>
      <c r="AC42" s="80"/>
      <c r="AD42" s="80"/>
      <c r="AE42" s="80"/>
      <c r="AF42" s="78"/>
      <c r="AG42" s="78"/>
      <c r="AH42" s="78"/>
      <c r="AI42" s="80"/>
      <c r="AJ42" s="80"/>
      <c r="AK42" s="78"/>
      <c r="AL42" s="78"/>
      <c r="AM42" s="80"/>
      <c r="AN42" s="78"/>
      <c r="AO42" s="80"/>
      <c r="AP42" s="80"/>
      <c r="AQ42" s="78"/>
      <c r="AR42" s="80"/>
      <c r="AS42" s="80"/>
      <c r="AT42" s="78"/>
      <c r="AU42" s="80"/>
      <c r="AV42" s="80"/>
      <c r="AW42" s="80"/>
      <c r="AX42" s="80"/>
      <c r="AY42" s="80"/>
      <c r="AZ42" s="80"/>
      <c r="BA42" s="80"/>
      <c r="BB42" s="80"/>
      <c r="BC42" s="80"/>
      <c r="BD42" s="80"/>
      <c r="BE42" s="80"/>
      <c r="BF42" s="80"/>
      <c r="BG42" s="83">
        <f t="shared" si="1"/>
        <v>2</v>
      </c>
      <c r="BH42" s="83"/>
      <c r="BI42" s="107" t="s">
        <v>604</v>
      </c>
      <c r="BJ42" s="112" t="s">
        <v>650</v>
      </c>
      <c r="BK42" s="103"/>
      <c r="BL42" s="103"/>
      <c r="BM42" s="103"/>
      <c r="BN42" s="103"/>
    </row>
    <row r="43" spans="1:66" s="24" customFormat="1" ht="16.95" customHeight="1" x14ac:dyDescent="0.25">
      <c r="A43" s="65" t="s">
        <v>167</v>
      </c>
      <c r="B43" s="60" t="s">
        <v>544</v>
      </c>
      <c r="C43" s="60" t="s">
        <v>405</v>
      </c>
      <c r="D43" s="65">
        <v>2010</v>
      </c>
      <c r="E43" s="65" t="s">
        <v>193</v>
      </c>
      <c r="F43" s="74"/>
      <c r="G43" s="74"/>
      <c r="H43" s="74"/>
      <c r="I43" s="74"/>
      <c r="J43" s="74"/>
      <c r="K43" s="74"/>
      <c r="L43" s="78"/>
      <c r="M43" s="79"/>
      <c r="N43" s="80"/>
      <c r="O43" s="78"/>
      <c r="P43" s="78"/>
      <c r="Q43" s="78"/>
      <c r="R43" s="80">
        <v>2</v>
      </c>
      <c r="S43" s="80"/>
      <c r="T43" s="80"/>
      <c r="U43" s="80">
        <v>1</v>
      </c>
      <c r="V43" s="80"/>
      <c r="W43" s="78"/>
      <c r="X43" s="80"/>
      <c r="Y43" s="80">
        <v>2</v>
      </c>
      <c r="Z43" s="80"/>
      <c r="AA43" s="80"/>
      <c r="AB43" s="80"/>
      <c r="AC43" s="80"/>
      <c r="AD43" s="80"/>
      <c r="AE43" s="80"/>
      <c r="AF43" s="78"/>
      <c r="AG43" s="78"/>
      <c r="AH43" s="78"/>
      <c r="AI43" s="80"/>
      <c r="AJ43" s="80"/>
      <c r="AK43" s="78"/>
      <c r="AL43" s="78"/>
      <c r="AM43" s="80"/>
      <c r="AN43" s="78"/>
      <c r="AO43" s="80"/>
      <c r="AP43" s="80"/>
      <c r="AQ43" s="78"/>
      <c r="AR43" s="80"/>
      <c r="AS43" s="80"/>
      <c r="AT43" s="78"/>
      <c r="AU43" s="80"/>
      <c r="AV43" s="80"/>
      <c r="AW43" s="80"/>
      <c r="AX43" s="80"/>
      <c r="AY43" s="80"/>
      <c r="AZ43" s="80"/>
      <c r="BA43" s="80"/>
      <c r="BB43" s="80"/>
      <c r="BC43" s="80"/>
      <c r="BD43" s="80"/>
      <c r="BE43" s="80"/>
      <c r="BF43" s="80"/>
      <c r="BG43" s="83">
        <f t="shared" si="1"/>
        <v>3</v>
      </c>
      <c r="BH43" s="83"/>
      <c r="BI43" s="107" t="s">
        <v>299</v>
      </c>
      <c r="BJ43" s="112" t="s">
        <v>668</v>
      </c>
      <c r="BK43" s="103"/>
      <c r="BL43" s="103"/>
      <c r="BM43" s="103"/>
      <c r="BN43" s="103"/>
    </row>
    <row r="44" spans="1:66" s="52" customFormat="1" ht="16.95" customHeight="1" x14ac:dyDescent="0.25">
      <c r="A44" s="65" t="s">
        <v>167</v>
      </c>
      <c r="B44" s="74">
        <v>300</v>
      </c>
      <c r="C44" s="60" t="s">
        <v>454</v>
      </c>
      <c r="D44" s="65">
        <v>2007</v>
      </c>
      <c r="E44" s="65" t="s">
        <v>150</v>
      </c>
      <c r="F44" s="74"/>
      <c r="G44" s="74"/>
      <c r="H44" s="74"/>
      <c r="I44" s="74"/>
      <c r="J44" s="74"/>
      <c r="K44" s="74"/>
      <c r="L44" s="78"/>
      <c r="M44" s="79"/>
      <c r="N44" s="80"/>
      <c r="O44" s="78"/>
      <c r="P44" s="78"/>
      <c r="Q44" s="78"/>
      <c r="R44" s="80"/>
      <c r="S44" s="80"/>
      <c r="T44" s="80"/>
      <c r="U44" s="80">
        <v>2</v>
      </c>
      <c r="V44" s="80"/>
      <c r="W44" s="78"/>
      <c r="X44" s="80"/>
      <c r="Y44" s="80"/>
      <c r="Z44" s="80"/>
      <c r="AA44" s="80"/>
      <c r="AB44" s="80"/>
      <c r="AC44" s="80"/>
      <c r="AD44" s="80"/>
      <c r="AE44" s="80"/>
      <c r="AF44" s="78"/>
      <c r="AG44" s="78"/>
      <c r="AH44" s="78">
        <v>2</v>
      </c>
      <c r="AI44" s="80"/>
      <c r="AJ44" s="80"/>
      <c r="AK44" s="78">
        <v>1</v>
      </c>
      <c r="AL44" s="78">
        <v>2</v>
      </c>
      <c r="AM44" s="80"/>
      <c r="AN44" s="78"/>
      <c r="AO44" s="80"/>
      <c r="AP44" s="80"/>
      <c r="AQ44" s="78"/>
      <c r="AR44" s="80"/>
      <c r="AS44" s="80"/>
      <c r="AT44" s="78">
        <v>2</v>
      </c>
      <c r="AU44" s="80"/>
      <c r="AV44" s="80"/>
      <c r="AW44" s="80"/>
      <c r="AX44" s="80"/>
      <c r="AY44" s="80"/>
      <c r="AZ44" s="80"/>
      <c r="BA44" s="80"/>
      <c r="BB44" s="80"/>
      <c r="BC44" s="80"/>
      <c r="BD44" s="80"/>
      <c r="BE44" s="80"/>
      <c r="BF44" s="80"/>
      <c r="BG44" s="83">
        <f t="shared" si="1"/>
        <v>5</v>
      </c>
      <c r="BH44" s="83"/>
      <c r="BI44" s="107" t="s">
        <v>624</v>
      </c>
      <c r="BJ44" s="112" t="s">
        <v>651</v>
      </c>
      <c r="BK44" s="103"/>
      <c r="BL44" s="103"/>
      <c r="BM44" s="103"/>
      <c r="BN44" s="103"/>
    </row>
    <row r="45" spans="1:66" s="55" customFormat="1" ht="16.95" customHeight="1" x14ac:dyDescent="0.25">
      <c r="A45" s="68" t="s">
        <v>552</v>
      </c>
      <c r="B45" s="75" t="s">
        <v>559</v>
      </c>
      <c r="C45" s="61" t="s">
        <v>560</v>
      </c>
      <c r="D45" s="68">
        <v>2014</v>
      </c>
      <c r="E45" s="68" t="s">
        <v>207</v>
      </c>
      <c r="F45" s="75"/>
      <c r="G45" s="75"/>
      <c r="H45" s="75"/>
      <c r="I45" s="75"/>
      <c r="J45" s="75"/>
      <c r="K45" s="75"/>
      <c r="L45" s="78"/>
      <c r="M45" s="79"/>
      <c r="N45" s="79"/>
      <c r="O45" s="81"/>
      <c r="P45" s="81"/>
      <c r="Q45" s="81"/>
      <c r="R45" s="79"/>
      <c r="S45" s="79"/>
      <c r="T45" s="79"/>
      <c r="U45" s="79"/>
      <c r="V45" s="79"/>
      <c r="W45" s="81"/>
      <c r="X45" s="79"/>
      <c r="Y45" s="79"/>
      <c r="Z45" s="79"/>
      <c r="AA45" s="79"/>
      <c r="AB45" s="79"/>
      <c r="AC45" s="79"/>
      <c r="AD45" s="79"/>
      <c r="AE45" s="79"/>
      <c r="AF45" s="81"/>
      <c r="AG45" s="81"/>
      <c r="AH45" s="81">
        <v>2</v>
      </c>
      <c r="AI45" s="79"/>
      <c r="AJ45" s="79"/>
      <c r="AK45" s="81">
        <v>1</v>
      </c>
      <c r="AL45" s="81">
        <v>2</v>
      </c>
      <c r="AM45" s="79"/>
      <c r="AN45" s="81"/>
      <c r="AO45" s="79"/>
      <c r="AP45" s="79"/>
      <c r="AQ45" s="81"/>
      <c r="AR45" s="79"/>
      <c r="AS45" s="79"/>
      <c r="AT45" s="81">
        <v>2</v>
      </c>
      <c r="AU45" s="79"/>
      <c r="AV45" s="79"/>
      <c r="AW45" s="79"/>
      <c r="AX45" s="79"/>
      <c r="AY45" s="79"/>
      <c r="AZ45" s="79"/>
      <c r="BA45" s="79"/>
      <c r="BB45" s="79"/>
      <c r="BC45" s="79"/>
      <c r="BD45" s="79"/>
      <c r="BE45" s="79"/>
      <c r="BF45" s="79"/>
      <c r="BG45" s="83">
        <f t="shared" si="1"/>
        <v>4</v>
      </c>
      <c r="BH45" s="83"/>
      <c r="BI45" s="107" t="s">
        <v>625</v>
      </c>
      <c r="BJ45" s="112" t="s">
        <v>652</v>
      </c>
      <c r="BK45" s="104"/>
      <c r="BL45" s="104"/>
      <c r="BM45" s="104"/>
      <c r="BN45" s="104"/>
    </row>
    <row r="46" spans="1:66" s="52" customFormat="1" ht="16.95" customHeight="1" x14ac:dyDescent="0.25">
      <c r="A46" s="65" t="s">
        <v>167</v>
      </c>
      <c r="B46" s="60" t="s">
        <v>307</v>
      </c>
      <c r="C46" s="60" t="s">
        <v>450</v>
      </c>
      <c r="D46" s="65">
        <v>1964</v>
      </c>
      <c r="E46" s="65" t="s">
        <v>193</v>
      </c>
      <c r="F46" s="74"/>
      <c r="G46" s="74"/>
      <c r="H46" s="74"/>
      <c r="I46" s="74"/>
      <c r="J46" s="74"/>
      <c r="K46" s="74"/>
      <c r="L46" s="78"/>
      <c r="M46" s="79"/>
      <c r="N46" s="80"/>
      <c r="O46" s="78"/>
      <c r="P46" s="78"/>
      <c r="Q46" s="78"/>
      <c r="R46" s="80"/>
      <c r="S46" s="80"/>
      <c r="T46" s="80"/>
      <c r="U46" s="80"/>
      <c r="V46" s="80"/>
      <c r="W46" s="78"/>
      <c r="X46" s="80"/>
      <c r="Y46" s="80"/>
      <c r="Z46" s="80"/>
      <c r="AA46" s="80"/>
      <c r="AB46" s="80"/>
      <c r="AC46" s="80"/>
      <c r="AD46" s="80"/>
      <c r="AE46" s="80"/>
      <c r="AF46" s="78">
        <v>2</v>
      </c>
      <c r="AG46" s="78"/>
      <c r="AH46" s="78">
        <v>1</v>
      </c>
      <c r="AI46" s="80"/>
      <c r="AJ46" s="80"/>
      <c r="AK46" s="78"/>
      <c r="AL46" s="78"/>
      <c r="AM46" s="80"/>
      <c r="AN46" s="78"/>
      <c r="AO46" s="80"/>
      <c r="AP46" s="80"/>
      <c r="AQ46" s="78"/>
      <c r="AR46" s="80"/>
      <c r="AS46" s="80"/>
      <c r="AT46" s="78"/>
      <c r="AU46" s="80"/>
      <c r="AV46" s="80"/>
      <c r="AW46" s="80"/>
      <c r="AX46" s="80"/>
      <c r="AY46" s="80"/>
      <c r="AZ46" s="80"/>
      <c r="BA46" s="80"/>
      <c r="BB46" s="80"/>
      <c r="BC46" s="80"/>
      <c r="BD46" s="80"/>
      <c r="BE46" s="80"/>
      <c r="BF46" s="80"/>
      <c r="BG46" s="83">
        <f t="shared" si="1"/>
        <v>2</v>
      </c>
      <c r="BH46" s="83"/>
      <c r="BI46" s="107" t="s">
        <v>616</v>
      </c>
      <c r="BJ46" s="112" t="s">
        <v>653</v>
      </c>
      <c r="BK46" s="103"/>
      <c r="BL46" s="103"/>
      <c r="BM46" s="103"/>
      <c r="BN46" s="103"/>
    </row>
    <row r="47" spans="1:66" s="38" customFormat="1" ht="16.95" customHeight="1" x14ac:dyDescent="0.25">
      <c r="A47" s="66">
        <v>1433</v>
      </c>
      <c r="B47" s="58" t="s">
        <v>542</v>
      </c>
      <c r="C47" s="58" t="s">
        <v>543</v>
      </c>
      <c r="D47" s="66">
        <v>2009</v>
      </c>
      <c r="E47" s="66" t="s">
        <v>46</v>
      </c>
      <c r="F47" s="76"/>
      <c r="G47" s="76"/>
      <c r="H47" s="76"/>
      <c r="I47" s="76"/>
      <c r="J47" s="76"/>
      <c r="K47" s="76"/>
      <c r="L47" s="78"/>
      <c r="M47" s="79"/>
      <c r="N47" s="79">
        <v>1</v>
      </c>
      <c r="O47" s="81">
        <v>2</v>
      </c>
      <c r="P47" s="81"/>
      <c r="Q47" s="81"/>
      <c r="R47" s="79"/>
      <c r="S47" s="79"/>
      <c r="T47" s="79"/>
      <c r="U47" s="79"/>
      <c r="V47" s="79"/>
      <c r="W47" s="81"/>
      <c r="X47" s="79"/>
      <c r="Y47" s="79"/>
      <c r="Z47" s="79"/>
      <c r="AA47" s="79"/>
      <c r="AB47" s="79"/>
      <c r="AC47" s="79"/>
      <c r="AD47" s="79"/>
      <c r="AE47" s="79"/>
      <c r="AF47" s="81"/>
      <c r="AG47" s="81"/>
      <c r="AH47" s="81"/>
      <c r="AI47" s="79"/>
      <c r="AJ47" s="79"/>
      <c r="AK47" s="81"/>
      <c r="AL47" s="81"/>
      <c r="AM47" s="79"/>
      <c r="AN47" s="81"/>
      <c r="AO47" s="79"/>
      <c r="AP47" s="79"/>
      <c r="AQ47" s="81"/>
      <c r="AR47" s="79"/>
      <c r="AS47" s="79"/>
      <c r="AT47" s="81"/>
      <c r="AU47" s="79"/>
      <c r="AV47" s="79"/>
      <c r="AW47" s="79"/>
      <c r="AX47" s="79"/>
      <c r="AY47" s="79"/>
      <c r="AZ47" s="79"/>
      <c r="BA47" s="79"/>
      <c r="BB47" s="79"/>
      <c r="BC47" s="79"/>
      <c r="BD47" s="79"/>
      <c r="BE47" s="79"/>
      <c r="BF47" s="79"/>
      <c r="BG47" s="83">
        <f t="shared" si="1"/>
        <v>2</v>
      </c>
      <c r="BH47" s="83"/>
      <c r="BI47" s="107" t="s">
        <v>613</v>
      </c>
      <c r="BJ47" s="112" t="s">
        <v>654</v>
      </c>
      <c r="BK47" s="104"/>
      <c r="BL47" s="104"/>
      <c r="BM47" s="104"/>
      <c r="BN47" s="104"/>
    </row>
    <row r="48" spans="1:66" s="53" customFormat="1" ht="16.95" customHeight="1" x14ac:dyDescent="0.25">
      <c r="A48" s="65" t="s">
        <v>167</v>
      </c>
      <c r="B48" s="60" t="s">
        <v>394</v>
      </c>
      <c r="C48" s="60" t="s">
        <v>336</v>
      </c>
      <c r="D48" s="65">
        <v>1998</v>
      </c>
      <c r="E48" s="65" t="s">
        <v>46</v>
      </c>
      <c r="F48" s="74"/>
      <c r="G48" s="74"/>
      <c r="H48" s="74"/>
      <c r="I48" s="74"/>
      <c r="J48" s="74"/>
      <c r="K48" s="74"/>
      <c r="L48" s="78"/>
      <c r="M48" s="79"/>
      <c r="N48" s="79"/>
      <c r="O48" s="81"/>
      <c r="P48" s="81"/>
      <c r="Q48" s="81"/>
      <c r="R48" s="79"/>
      <c r="S48" s="79"/>
      <c r="T48" s="79"/>
      <c r="U48" s="79"/>
      <c r="V48" s="79"/>
      <c r="W48" s="81"/>
      <c r="X48" s="79"/>
      <c r="Y48" s="79"/>
      <c r="Z48" s="79"/>
      <c r="AA48" s="79"/>
      <c r="AB48" s="79"/>
      <c r="AC48" s="79"/>
      <c r="AD48" s="79"/>
      <c r="AE48" s="79"/>
      <c r="AF48" s="81"/>
      <c r="AG48" s="81"/>
      <c r="AH48" s="81"/>
      <c r="AI48" s="79"/>
      <c r="AJ48" s="79"/>
      <c r="AK48" s="81"/>
      <c r="AL48" s="81"/>
      <c r="AM48" s="79"/>
      <c r="AN48" s="81"/>
      <c r="AO48" s="79"/>
      <c r="AP48" s="79"/>
      <c r="AQ48" s="81"/>
      <c r="AR48" s="79"/>
      <c r="AS48" s="79"/>
      <c r="AT48" s="81"/>
      <c r="AU48" s="79"/>
      <c r="AV48" s="79"/>
      <c r="AW48" s="79"/>
      <c r="AX48" s="79"/>
      <c r="AY48" s="79">
        <v>1</v>
      </c>
      <c r="AZ48" s="79"/>
      <c r="BA48" s="79"/>
      <c r="BB48" s="79"/>
      <c r="BC48" s="79"/>
      <c r="BD48" s="79"/>
      <c r="BE48" s="79"/>
      <c r="BF48" s="79"/>
      <c r="BG48" s="83">
        <f t="shared" si="1"/>
        <v>1</v>
      </c>
      <c r="BH48" s="83"/>
      <c r="BI48" s="107" t="s">
        <v>617</v>
      </c>
      <c r="BJ48" s="112" t="s">
        <v>669</v>
      </c>
      <c r="BK48" s="104"/>
      <c r="BL48" s="104"/>
      <c r="BM48" s="104"/>
      <c r="BN48" s="104"/>
    </row>
    <row r="49" spans="1:66" ht="16.95" customHeight="1" x14ac:dyDescent="0.25">
      <c r="A49" s="63">
        <v>538</v>
      </c>
      <c r="B49" s="58" t="s">
        <v>156</v>
      </c>
      <c r="C49" s="64" t="s">
        <v>452</v>
      </c>
      <c r="D49" s="63">
        <v>1992</v>
      </c>
      <c r="E49" s="63" t="s">
        <v>489</v>
      </c>
      <c r="F49" s="73"/>
      <c r="G49" s="73"/>
      <c r="H49" s="73"/>
      <c r="I49" s="73"/>
      <c r="J49" s="73"/>
      <c r="K49" s="73"/>
      <c r="L49" s="78"/>
      <c r="M49" s="79"/>
      <c r="N49" s="80"/>
      <c r="O49" s="78"/>
      <c r="P49" s="78"/>
      <c r="Q49" s="78"/>
      <c r="R49" s="80"/>
      <c r="S49" s="80"/>
      <c r="T49" s="80">
        <v>1</v>
      </c>
      <c r="U49" s="80">
        <v>1</v>
      </c>
      <c r="V49" s="80"/>
      <c r="W49" s="78"/>
      <c r="X49" s="80"/>
      <c r="Y49" s="80"/>
      <c r="Z49" s="80"/>
      <c r="AA49" s="80"/>
      <c r="AB49" s="80"/>
      <c r="AC49" s="80"/>
      <c r="AD49" s="80"/>
      <c r="AE49" s="80"/>
      <c r="AF49" s="78">
        <v>1</v>
      </c>
      <c r="AG49" s="78"/>
      <c r="AH49" s="78"/>
      <c r="AI49" s="80"/>
      <c r="AJ49" s="80"/>
      <c r="AK49" s="78"/>
      <c r="AL49" s="78"/>
      <c r="AM49" s="80"/>
      <c r="AN49" s="78">
        <v>1</v>
      </c>
      <c r="AO49" s="80"/>
      <c r="AP49" s="80"/>
      <c r="AQ49" s="78"/>
      <c r="AR49" s="80"/>
      <c r="AS49" s="80"/>
      <c r="AT49" s="78"/>
      <c r="AU49" s="80"/>
      <c r="AV49" s="80"/>
      <c r="AW49" s="80"/>
      <c r="AX49" s="80"/>
      <c r="AY49" s="80"/>
      <c r="AZ49" s="80"/>
      <c r="BA49" s="80"/>
      <c r="BB49" s="80"/>
      <c r="BC49" s="80"/>
      <c r="BD49" s="80"/>
      <c r="BE49" s="80"/>
      <c r="BF49" s="80"/>
      <c r="BG49" s="83">
        <f t="shared" si="1"/>
        <v>4</v>
      </c>
      <c r="BI49" s="107" t="s">
        <v>619</v>
      </c>
      <c r="BJ49" s="112" t="s">
        <v>655</v>
      </c>
    </row>
    <row r="50" spans="1:66" ht="16.95" customHeight="1" x14ac:dyDescent="0.25">
      <c r="A50" s="63">
        <v>211</v>
      </c>
      <c r="B50" s="58" t="s">
        <v>98</v>
      </c>
      <c r="C50" s="64" t="s">
        <v>401</v>
      </c>
      <c r="D50" s="63">
        <v>1976</v>
      </c>
      <c r="E50" s="63" t="s">
        <v>109</v>
      </c>
      <c r="F50" s="73"/>
      <c r="G50" s="73"/>
      <c r="H50" s="73"/>
      <c r="I50" s="73"/>
      <c r="J50" s="73"/>
      <c r="K50" s="73"/>
      <c r="L50" s="78"/>
      <c r="M50" s="79"/>
      <c r="N50" s="80"/>
      <c r="O50" s="78">
        <v>2</v>
      </c>
      <c r="P50" s="78"/>
      <c r="Q50" s="78">
        <v>2</v>
      </c>
      <c r="R50" s="80"/>
      <c r="S50" s="80"/>
      <c r="T50" s="80"/>
      <c r="U50" s="80"/>
      <c r="V50" s="80"/>
      <c r="W50" s="78"/>
      <c r="X50" s="80"/>
      <c r="Y50" s="80"/>
      <c r="Z50" s="80"/>
      <c r="AA50" s="80"/>
      <c r="AB50" s="80"/>
      <c r="AC50" s="80"/>
      <c r="AD50" s="80"/>
      <c r="AE50" s="80"/>
      <c r="AF50" s="78"/>
      <c r="AG50" s="78">
        <v>1</v>
      </c>
      <c r="AH50" s="78"/>
      <c r="AI50" s="80"/>
      <c r="AJ50" s="80"/>
      <c r="AK50" s="78"/>
      <c r="AL50" s="78"/>
      <c r="AM50" s="80"/>
      <c r="AN50" s="78"/>
      <c r="AO50" s="80"/>
      <c r="AP50" s="80"/>
      <c r="AQ50" s="78"/>
      <c r="AR50" s="80"/>
      <c r="AS50" s="80"/>
      <c r="AT50" s="78"/>
      <c r="AU50" s="80"/>
      <c r="AV50" s="80"/>
      <c r="AW50" s="80"/>
      <c r="AX50" s="80"/>
      <c r="AY50" s="80"/>
      <c r="AZ50" s="80"/>
      <c r="BA50" s="80"/>
      <c r="BB50" s="80"/>
      <c r="BC50" s="80"/>
      <c r="BD50" s="80"/>
      <c r="BE50" s="80"/>
      <c r="BF50" s="80"/>
      <c r="BG50" s="83">
        <f t="shared" si="1"/>
        <v>3</v>
      </c>
    </row>
    <row r="51" spans="1:66" ht="16.95" customHeight="1" x14ac:dyDescent="0.25">
      <c r="A51" s="63">
        <v>212</v>
      </c>
      <c r="B51" s="58" t="s">
        <v>99</v>
      </c>
      <c r="C51" s="64" t="s">
        <v>401</v>
      </c>
      <c r="D51" s="63">
        <v>1976</v>
      </c>
      <c r="E51" s="63" t="s">
        <v>196</v>
      </c>
      <c r="F51" s="73"/>
      <c r="G51" s="73"/>
      <c r="H51" s="73"/>
      <c r="I51" s="73"/>
      <c r="J51" s="73"/>
      <c r="K51" s="73"/>
      <c r="L51" s="78"/>
      <c r="M51" s="79"/>
      <c r="N51" s="80"/>
      <c r="O51" s="78">
        <v>2</v>
      </c>
      <c r="P51" s="78"/>
      <c r="Q51" s="78">
        <v>2</v>
      </c>
      <c r="R51" s="80"/>
      <c r="S51" s="80"/>
      <c r="T51" s="80"/>
      <c r="U51" s="80"/>
      <c r="V51" s="80"/>
      <c r="W51" s="78"/>
      <c r="X51" s="80"/>
      <c r="Y51" s="80"/>
      <c r="Z51" s="80"/>
      <c r="AA51" s="80"/>
      <c r="AB51" s="80"/>
      <c r="AC51" s="80"/>
      <c r="AD51" s="80"/>
      <c r="AE51" s="80"/>
      <c r="AF51" s="78"/>
      <c r="AG51" s="78">
        <v>1</v>
      </c>
      <c r="AH51" s="78"/>
      <c r="AI51" s="80"/>
      <c r="AJ51" s="80"/>
      <c r="AK51" s="78"/>
      <c r="AL51" s="78"/>
      <c r="AM51" s="80"/>
      <c r="AN51" s="78"/>
      <c r="AO51" s="80"/>
      <c r="AP51" s="80"/>
      <c r="AQ51" s="78"/>
      <c r="AR51" s="80"/>
      <c r="AS51" s="80"/>
      <c r="AT51" s="78"/>
      <c r="AU51" s="80"/>
      <c r="AV51" s="80"/>
      <c r="AW51" s="80"/>
      <c r="AX51" s="80"/>
      <c r="AY51" s="80"/>
      <c r="AZ51" s="80"/>
      <c r="BA51" s="80"/>
      <c r="BB51" s="80"/>
      <c r="BC51" s="80"/>
      <c r="BD51" s="80"/>
      <c r="BE51" s="80"/>
      <c r="BF51" s="80"/>
      <c r="BG51" s="83">
        <f t="shared" si="1"/>
        <v>3</v>
      </c>
    </row>
    <row r="52" spans="1:66" s="52" customFormat="1" ht="16.95" customHeight="1" x14ac:dyDescent="0.25">
      <c r="A52" s="65" t="s">
        <v>167</v>
      </c>
      <c r="B52" s="74">
        <v>1917</v>
      </c>
      <c r="C52" s="60" t="s">
        <v>351</v>
      </c>
      <c r="D52" s="65">
        <v>2020</v>
      </c>
      <c r="E52" s="65" t="s">
        <v>200</v>
      </c>
      <c r="F52" s="74"/>
      <c r="G52" s="74"/>
      <c r="H52" s="74"/>
      <c r="I52" s="74"/>
      <c r="J52" s="74"/>
      <c r="K52" s="74"/>
      <c r="L52" s="78"/>
      <c r="M52" s="79"/>
      <c r="N52" s="80"/>
      <c r="O52" s="78"/>
      <c r="P52" s="78"/>
      <c r="Q52" s="78"/>
      <c r="R52" s="80"/>
      <c r="S52" s="80"/>
      <c r="T52" s="80"/>
      <c r="U52" s="80"/>
      <c r="V52" s="80"/>
      <c r="W52" s="78"/>
      <c r="X52" s="80"/>
      <c r="Y52" s="80"/>
      <c r="Z52" s="80"/>
      <c r="AA52" s="80"/>
      <c r="AB52" s="80"/>
      <c r="AC52" s="80"/>
      <c r="AD52" s="80"/>
      <c r="AE52" s="80"/>
      <c r="AF52" s="78"/>
      <c r="AG52" s="78"/>
      <c r="AH52" s="78">
        <v>1</v>
      </c>
      <c r="AI52" s="80"/>
      <c r="AJ52" s="80"/>
      <c r="AK52" s="78"/>
      <c r="AL52" s="78"/>
      <c r="AM52" s="80"/>
      <c r="AN52" s="78"/>
      <c r="AO52" s="80"/>
      <c r="AP52" s="80"/>
      <c r="AQ52" s="78"/>
      <c r="AR52" s="80"/>
      <c r="AS52" s="80"/>
      <c r="AT52" s="78"/>
      <c r="AU52" s="80"/>
      <c r="AV52" s="80"/>
      <c r="AW52" s="80"/>
      <c r="AX52" s="80"/>
      <c r="AY52" s="80"/>
      <c r="AZ52" s="80"/>
      <c r="BA52" s="80"/>
      <c r="BB52" s="80"/>
      <c r="BC52" s="80"/>
      <c r="BD52" s="80"/>
      <c r="BE52" s="80"/>
      <c r="BF52" s="80"/>
      <c r="BG52" s="83">
        <f t="shared" si="1"/>
        <v>1</v>
      </c>
      <c r="BH52" s="83"/>
      <c r="BI52" s="103"/>
      <c r="BJ52" s="109"/>
      <c r="BK52" s="103"/>
      <c r="BL52" s="103"/>
      <c r="BM52" s="103"/>
      <c r="BN52" s="103"/>
    </row>
    <row r="53" spans="1:66" ht="16.95" customHeight="1" x14ac:dyDescent="0.25">
      <c r="A53" s="63">
        <v>244</v>
      </c>
      <c r="B53" s="73">
        <v>1941</v>
      </c>
      <c r="C53" s="64" t="s">
        <v>457</v>
      </c>
      <c r="D53" s="63">
        <v>1980</v>
      </c>
      <c r="E53" s="63" t="s">
        <v>271</v>
      </c>
      <c r="F53" s="73"/>
      <c r="G53" s="73"/>
      <c r="H53" s="73"/>
      <c r="I53" s="73"/>
      <c r="J53" s="73"/>
      <c r="K53" s="73"/>
      <c r="L53" s="78">
        <v>2</v>
      </c>
      <c r="M53" s="79"/>
      <c r="N53" s="80"/>
      <c r="O53" s="78"/>
      <c r="P53" s="78"/>
      <c r="Q53" s="78"/>
      <c r="R53" s="80"/>
      <c r="S53" s="80"/>
      <c r="T53" s="80"/>
      <c r="U53" s="80"/>
      <c r="V53" s="80"/>
      <c r="W53" s="78"/>
      <c r="X53" s="80"/>
      <c r="Y53" s="80"/>
      <c r="Z53" s="80"/>
      <c r="AA53" s="80"/>
      <c r="AB53" s="80"/>
      <c r="AC53" s="80"/>
      <c r="AD53" s="80"/>
      <c r="AE53" s="80"/>
      <c r="AF53" s="78"/>
      <c r="AG53" s="78"/>
      <c r="AH53" s="78">
        <v>2</v>
      </c>
      <c r="AI53" s="80"/>
      <c r="AJ53" s="80"/>
      <c r="AK53" s="78"/>
      <c r="AL53" s="78"/>
      <c r="AM53" s="80"/>
      <c r="AN53" s="78"/>
      <c r="AO53" s="80"/>
      <c r="AP53" s="80"/>
      <c r="AQ53" s="78"/>
      <c r="AR53" s="80"/>
      <c r="AS53" s="80"/>
      <c r="AT53" s="78"/>
      <c r="AU53" s="80"/>
      <c r="AV53" s="80"/>
      <c r="AW53" s="80"/>
      <c r="AX53" s="80"/>
      <c r="AY53" s="80"/>
      <c r="AZ53" s="80"/>
      <c r="BA53" s="80"/>
      <c r="BB53" s="80"/>
      <c r="BC53" s="80"/>
      <c r="BD53" s="80"/>
      <c r="BE53" s="80"/>
      <c r="BF53" s="80"/>
      <c r="BG53" s="83">
        <f t="shared" si="1"/>
        <v>2</v>
      </c>
    </row>
    <row r="54" spans="1:66" s="24" customFormat="1" ht="16.95" customHeight="1" x14ac:dyDescent="0.25">
      <c r="A54" s="69" t="s">
        <v>167</v>
      </c>
      <c r="B54" s="57" t="s">
        <v>582</v>
      </c>
      <c r="C54" s="57" t="s">
        <v>334</v>
      </c>
      <c r="D54" s="69">
        <v>1968</v>
      </c>
      <c r="E54" s="69" t="s">
        <v>380</v>
      </c>
      <c r="F54" s="115"/>
      <c r="G54" s="115"/>
      <c r="H54" s="115"/>
      <c r="I54" s="115"/>
      <c r="J54" s="115"/>
      <c r="K54" s="115"/>
      <c r="L54" s="78"/>
      <c r="M54" s="79"/>
      <c r="N54" s="80"/>
      <c r="O54" s="78"/>
      <c r="P54" s="78"/>
      <c r="Q54" s="78"/>
      <c r="R54" s="80"/>
      <c r="S54" s="80"/>
      <c r="T54" s="80"/>
      <c r="U54" s="80"/>
      <c r="V54" s="80"/>
      <c r="W54" s="78"/>
      <c r="X54" s="80"/>
      <c r="Y54" s="80"/>
      <c r="Z54" s="80"/>
      <c r="AA54" s="80"/>
      <c r="AB54" s="80"/>
      <c r="AC54" s="80"/>
      <c r="AD54" s="80"/>
      <c r="AE54" s="80"/>
      <c r="AF54" s="78"/>
      <c r="AG54" s="78"/>
      <c r="AH54" s="78"/>
      <c r="AI54" s="80"/>
      <c r="AJ54" s="80"/>
      <c r="AK54" s="78"/>
      <c r="AL54" s="78"/>
      <c r="AM54" s="80"/>
      <c r="AN54" s="78"/>
      <c r="AO54" s="80"/>
      <c r="AP54" s="80"/>
      <c r="AQ54" s="78">
        <v>1</v>
      </c>
      <c r="AR54" s="80"/>
      <c r="AS54" s="80"/>
      <c r="AT54" s="78"/>
      <c r="AU54" s="80"/>
      <c r="AV54" s="80"/>
      <c r="AW54" s="80"/>
      <c r="AX54" s="80"/>
      <c r="AY54" s="80"/>
      <c r="AZ54" s="80"/>
      <c r="BA54" s="80">
        <v>1</v>
      </c>
      <c r="BB54" s="80">
        <v>1</v>
      </c>
      <c r="BC54" s="80"/>
      <c r="BD54" s="80"/>
      <c r="BE54" s="80"/>
      <c r="BF54" s="80"/>
      <c r="BG54" s="83">
        <f t="shared" si="1"/>
        <v>3</v>
      </c>
      <c r="BH54" s="83"/>
      <c r="BI54" s="103"/>
      <c r="BJ54" s="109"/>
      <c r="BK54" s="103"/>
      <c r="BL54" s="103"/>
      <c r="BM54" s="103"/>
      <c r="BN54" s="103"/>
    </row>
    <row r="55" spans="1:66" s="24" customFormat="1" ht="16.95" customHeight="1" x14ac:dyDescent="0.25">
      <c r="A55" s="69" t="s">
        <v>167</v>
      </c>
      <c r="B55" s="57" t="s">
        <v>583</v>
      </c>
      <c r="C55" s="57" t="s">
        <v>334</v>
      </c>
      <c r="D55" s="69">
        <v>1968</v>
      </c>
      <c r="E55" s="69" t="s">
        <v>380</v>
      </c>
      <c r="F55" s="115"/>
      <c r="G55" s="115"/>
      <c r="H55" s="115"/>
      <c r="I55" s="115"/>
      <c r="J55" s="115"/>
      <c r="K55" s="115"/>
      <c r="L55" s="78"/>
      <c r="M55" s="79"/>
      <c r="N55" s="80"/>
      <c r="O55" s="78"/>
      <c r="P55" s="78"/>
      <c r="Q55" s="78"/>
      <c r="R55" s="80"/>
      <c r="S55" s="80"/>
      <c r="T55" s="80"/>
      <c r="U55" s="80"/>
      <c r="V55" s="80"/>
      <c r="W55" s="78"/>
      <c r="X55" s="80"/>
      <c r="Y55" s="80"/>
      <c r="Z55" s="80"/>
      <c r="AA55" s="80"/>
      <c r="AB55" s="80"/>
      <c r="AC55" s="80"/>
      <c r="AD55" s="80"/>
      <c r="AE55" s="80"/>
      <c r="AF55" s="78"/>
      <c r="AG55" s="78"/>
      <c r="AH55" s="78"/>
      <c r="AI55" s="80"/>
      <c r="AJ55" s="80"/>
      <c r="AK55" s="78"/>
      <c r="AL55" s="78"/>
      <c r="AM55" s="80"/>
      <c r="AN55" s="78"/>
      <c r="AO55" s="80"/>
      <c r="AP55" s="80"/>
      <c r="AQ55" s="78">
        <v>1</v>
      </c>
      <c r="AR55" s="80"/>
      <c r="AS55" s="80"/>
      <c r="AT55" s="78"/>
      <c r="AU55" s="80"/>
      <c r="AV55" s="80"/>
      <c r="AW55" s="80"/>
      <c r="AX55" s="80"/>
      <c r="AY55" s="80"/>
      <c r="AZ55" s="80"/>
      <c r="BA55" s="80">
        <v>1</v>
      </c>
      <c r="BB55" s="80">
        <v>1</v>
      </c>
      <c r="BC55" s="80"/>
      <c r="BD55" s="80"/>
      <c r="BE55" s="80"/>
      <c r="BF55" s="80"/>
      <c r="BG55" s="83">
        <f t="shared" si="1"/>
        <v>3</v>
      </c>
      <c r="BH55" s="83"/>
      <c r="BI55" s="103"/>
      <c r="BJ55" s="109"/>
      <c r="BK55" s="103"/>
      <c r="BL55" s="103"/>
      <c r="BM55" s="103"/>
      <c r="BN55" s="103"/>
    </row>
    <row r="56" spans="1:66" ht="16.95" customHeight="1" x14ac:dyDescent="0.25">
      <c r="A56" s="63">
        <v>299</v>
      </c>
      <c r="B56" s="61" t="s">
        <v>2</v>
      </c>
      <c r="C56" s="64" t="s">
        <v>323</v>
      </c>
      <c r="D56" s="63">
        <v>1984</v>
      </c>
      <c r="E56" s="63" t="s">
        <v>257</v>
      </c>
      <c r="F56" s="73"/>
      <c r="G56" s="73"/>
      <c r="H56" s="73"/>
      <c r="I56" s="73"/>
      <c r="J56" s="73"/>
      <c r="K56" s="73"/>
      <c r="L56" s="78"/>
      <c r="M56" s="79"/>
      <c r="N56" s="80"/>
      <c r="O56" s="78"/>
      <c r="P56" s="78"/>
      <c r="Q56" s="78"/>
      <c r="R56" s="80"/>
      <c r="S56" s="80"/>
      <c r="T56" s="80"/>
      <c r="U56" s="80"/>
      <c r="V56" s="80"/>
      <c r="W56" s="78"/>
      <c r="X56" s="80"/>
      <c r="Y56" s="80"/>
      <c r="Z56" s="80"/>
      <c r="AA56" s="80"/>
      <c r="AB56" s="80"/>
      <c r="AC56" s="80"/>
      <c r="AD56" s="80"/>
      <c r="AE56" s="80"/>
      <c r="AF56" s="78"/>
      <c r="AG56" s="78"/>
      <c r="AH56" s="78"/>
      <c r="AI56" s="80"/>
      <c r="AJ56" s="80"/>
      <c r="AK56" s="78"/>
      <c r="AL56" s="78"/>
      <c r="AM56" s="80"/>
      <c r="AN56" s="78"/>
      <c r="AO56" s="80"/>
      <c r="AP56" s="80"/>
      <c r="AQ56" s="78">
        <v>1</v>
      </c>
      <c r="AR56" s="80"/>
      <c r="AS56" s="80"/>
      <c r="AT56" s="78"/>
      <c r="AU56" s="80"/>
      <c r="AV56" s="80"/>
      <c r="AW56" s="80"/>
      <c r="AX56" s="80"/>
      <c r="AY56" s="80"/>
      <c r="AZ56" s="80"/>
      <c r="BA56" s="80"/>
      <c r="BB56" s="80"/>
      <c r="BC56" s="80"/>
      <c r="BD56" s="80"/>
      <c r="BE56" s="80"/>
      <c r="BF56" s="80"/>
      <c r="BG56" s="83">
        <f t="shared" si="1"/>
        <v>1</v>
      </c>
    </row>
    <row r="57" spans="1:66" ht="16.95" customHeight="1" x14ac:dyDescent="0.25">
      <c r="A57" s="63">
        <v>1426</v>
      </c>
      <c r="B57" s="73">
        <v>2012</v>
      </c>
      <c r="C57" s="64" t="s">
        <v>427</v>
      </c>
      <c r="D57" s="63">
        <v>2009</v>
      </c>
      <c r="E57" s="63" t="s">
        <v>488</v>
      </c>
      <c r="F57" s="73"/>
      <c r="G57" s="73"/>
      <c r="H57" s="73"/>
      <c r="I57" s="73"/>
      <c r="J57" s="73"/>
      <c r="K57" s="73"/>
      <c r="L57" s="78"/>
      <c r="M57" s="79"/>
      <c r="N57" s="80"/>
      <c r="O57" s="78"/>
      <c r="P57" s="78"/>
      <c r="Q57" s="78"/>
      <c r="R57" s="80"/>
      <c r="S57" s="80"/>
      <c r="T57" s="80"/>
      <c r="U57" s="80"/>
      <c r="V57" s="80"/>
      <c r="W57" s="78"/>
      <c r="X57" s="80"/>
      <c r="Y57" s="80"/>
      <c r="Z57" s="80"/>
      <c r="AA57" s="80"/>
      <c r="AB57" s="80"/>
      <c r="AC57" s="80"/>
      <c r="AD57" s="80"/>
      <c r="AE57" s="80"/>
      <c r="AF57" s="78"/>
      <c r="AG57" s="78"/>
      <c r="AH57" s="78"/>
      <c r="AI57" s="80"/>
      <c r="AJ57" s="80"/>
      <c r="AK57" s="78">
        <v>2</v>
      </c>
      <c r="AL57" s="78">
        <v>1</v>
      </c>
      <c r="AM57" s="80"/>
      <c r="AN57" s="78">
        <v>1</v>
      </c>
      <c r="AO57" s="80"/>
      <c r="AP57" s="80"/>
      <c r="AQ57" s="78">
        <v>2</v>
      </c>
      <c r="AR57" s="80"/>
      <c r="AS57" s="80"/>
      <c r="AT57" s="78"/>
      <c r="AU57" s="80"/>
      <c r="AV57" s="80"/>
      <c r="AW57" s="80"/>
      <c r="AX57" s="80"/>
      <c r="AY57" s="80"/>
      <c r="AZ57" s="80"/>
      <c r="BA57" s="80"/>
      <c r="BB57" s="80"/>
      <c r="BC57" s="80"/>
      <c r="BD57" s="80"/>
      <c r="BE57" s="80"/>
      <c r="BF57" s="80"/>
      <c r="BG57" s="83">
        <f t="shared" si="1"/>
        <v>4</v>
      </c>
    </row>
    <row r="58" spans="1:66" s="52" customFormat="1" ht="16.95" customHeight="1" x14ac:dyDescent="0.25">
      <c r="A58" s="63">
        <v>94</v>
      </c>
      <c r="B58" s="64" t="s">
        <v>38</v>
      </c>
      <c r="C58" s="64" t="s">
        <v>476</v>
      </c>
      <c r="D58" s="63">
        <v>1954</v>
      </c>
      <c r="E58" s="63" t="s">
        <v>182</v>
      </c>
      <c r="F58" s="73"/>
      <c r="G58" s="73"/>
      <c r="H58" s="73"/>
      <c r="I58" s="73"/>
      <c r="J58" s="73"/>
      <c r="K58" s="73"/>
      <c r="L58" s="78"/>
      <c r="M58" s="79"/>
      <c r="N58" s="80"/>
      <c r="O58" s="78"/>
      <c r="P58" s="78"/>
      <c r="Q58" s="78"/>
      <c r="R58" s="80"/>
      <c r="S58" s="80"/>
      <c r="T58" s="80"/>
      <c r="U58" s="80"/>
      <c r="V58" s="80"/>
      <c r="W58" s="78"/>
      <c r="X58" s="80"/>
      <c r="Y58" s="80"/>
      <c r="Z58" s="80"/>
      <c r="AA58" s="80"/>
      <c r="AB58" s="80"/>
      <c r="AC58" s="80"/>
      <c r="AD58" s="80"/>
      <c r="AE58" s="80"/>
      <c r="AF58" s="78"/>
      <c r="AG58" s="78"/>
      <c r="AH58" s="78"/>
      <c r="AI58" s="80"/>
      <c r="AJ58" s="80"/>
      <c r="AK58" s="78"/>
      <c r="AL58" s="78"/>
      <c r="AM58" s="80"/>
      <c r="AN58" s="78">
        <v>1</v>
      </c>
      <c r="AO58" s="80"/>
      <c r="AP58" s="80"/>
      <c r="AQ58" s="78"/>
      <c r="AR58" s="80"/>
      <c r="AS58" s="80"/>
      <c r="AT58" s="78">
        <v>1</v>
      </c>
      <c r="AU58" s="80"/>
      <c r="AV58" s="80"/>
      <c r="AW58" s="80"/>
      <c r="AX58" s="80"/>
      <c r="AY58" s="80"/>
      <c r="AZ58" s="80"/>
      <c r="BA58" s="80">
        <v>2</v>
      </c>
      <c r="BB58" s="80"/>
      <c r="BC58" s="80"/>
      <c r="BD58" s="80"/>
      <c r="BE58" s="80"/>
      <c r="BF58" s="80"/>
      <c r="BG58" s="83">
        <f t="shared" si="1"/>
        <v>3</v>
      </c>
      <c r="BH58" s="83"/>
      <c r="BI58" s="103"/>
      <c r="BJ58" s="109"/>
      <c r="BK58" s="103"/>
      <c r="BL58" s="103"/>
      <c r="BM58" s="103"/>
      <c r="BN58" s="103"/>
    </row>
    <row r="59" spans="1:66" s="24" customFormat="1" ht="16.95" customHeight="1" x14ac:dyDescent="0.25">
      <c r="A59" s="65" t="s">
        <v>167</v>
      </c>
      <c r="B59" s="60" t="s">
        <v>288</v>
      </c>
      <c r="C59" s="60" t="s">
        <v>227</v>
      </c>
      <c r="D59" s="65">
        <v>2007</v>
      </c>
      <c r="E59" s="65" t="s">
        <v>53</v>
      </c>
      <c r="F59" s="74"/>
      <c r="G59" s="74"/>
      <c r="H59" s="74"/>
      <c r="I59" s="74"/>
      <c r="J59" s="74"/>
      <c r="K59" s="74"/>
      <c r="L59" s="78">
        <v>2</v>
      </c>
      <c r="M59" s="79"/>
      <c r="N59" s="80"/>
      <c r="O59" s="78">
        <v>2</v>
      </c>
      <c r="P59" s="78"/>
      <c r="Q59" s="78"/>
      <c r="R59" s="80"/>
      <c r="S59" s="80"/>
      <c r="T59" s="80"/>
      <c r="U59" s="80"/>
      <c r="V59" s="80"/>
      <c r="W59" s="78"/>
      <c r="X59" s="80"/>
      <c r="Y59" s="80"/>
      <c r="Z59" s="80"/>
      <c r="AA59" s="80"/>
      <c r="AB59" s="80"/>
      <c r="AC59" s="80"/>
      <c r="AD59" s="80"/>
      <c r="AE59" s="80"/>
      <c r="AF59" s="78"/>
      <c r="AG59" s="78"/>
      <c r="AH59" s="78"/>
      <c r="AI59" s="80"/>
      <c r="AJ59" s="80"/>
      <c r="AK59" s="78"/>
      <c r="AL59" s="78"/>
      <c r="AM59" s="80"/>
      <c r="AN59" s="78"/>
      <c r="AO59" s="80"/>
      <c r="AP59" s="80"/>
      <c r="AQ59" s="78"/>
      <c r="AR59" s="80"/>
      <c r="AS59" s="80"/>
      <c r="AT59" s="78"/>
      <c r="AU59" s="80"/>
      <c r="AV59" s="80"/>
      <c r="AW59" s="80"/>
      <c r="AX59" s="80"/>
      <c r="AY59" s="80"/>
      <c r="AZ59" s="80"/>
      <c r="BA59" s="80"/>
      <c r="BB59" s="80"/>
      <c r="BC59" s="80"/>
      <c r="BD59" s="80"/>
      <c r="BE59" s="80"/>
      <c r="BF59" s="80"/>
      <c r="BG59" s="83">
        <f t="shared" si="1"/>
        <v>2</v>
      </c>
      <c r="BH59" s="83"/>
      <c r="BI59" s="103"/>
      <c r="BJ59" s="109"/>
      <c r="BK59" s="103"/>
      <c r="BL59" s="103"/>
      <c r="BM59" s="103"/>
      <c r="BN59" s="103"/>
    </row>
    <row r="60" spans="1:66" s="24" customFormat="1" ht="16.95" customHeight="1" x14ac:dyDescent="0.25">
      <c r="A60" s="65" t="s">
        <v>167</v>
      </c>
      <c r="B60" s="60" t="s">
        <v>233</v>
      </c>
      <c r="C60" s="60" t="s">
        <v>310</v>
      </c>
      <c r="D60" s="65">
        <v>1959</v>
      </c>
      <c r="E60" s="65" t="s">
        <v>529</v>
      </c>
      <c r="F60" s="74"/>
      <c r="G60" s="74"/>
      <c r="H60" s="74"/>
      <c r="I60" s="74"/>
      <c r="J60" s="74"/>
      <c r="K60" s="74"/>
      <c r="L60" s="78"/>
      <c r="M60" s="79"/>
      <c r="N60" s="80"/>
      <c r="O60" s="78"/>
      <c r="P60" s="78"/>
      <c r="Q60" s="78">
        <v>2</v>
      </c>
      <c r="R60" s="80"/>
      <c r="S60" s="80">
        <v>2</v>
      </c>
      <c r="T60" s="80"/>
      <c r="U60" s="80"/>
      <c r="V60" s="80"/>
      <c r="W60" s="78"/>
      <c r="X60" s="80"/>
      <c r="Y60" s="80"/>
      <c r="Z60" s="80"/>
      <c r="AA60" s="80"/>
      <c r="AB60" s="80"/>
      <c r="AC60" s="80"/>
      <c r="AD60" s="80"/>
      <c r="AE60" s="80"/>
      <c r="AF60" s="78"/>
      <c r="AG60" s="78"/>
      <c r="AH60" s="78"/>
      <c r="AI60" s="80"/>
      <c r="AJ60" s="80"/>
      <c r="AK60" s="78"/>
      <c r="AL60" s="78"/>
      <c r="AM60" s="80"/>
      <c r="AN60" s="78"/>
      <c r="AO60" s="80"/>
      <c r="AP60" s="80"/>
      <c r="AQ60" s="78"/>
      <c r="AR60" s="80"/>
      <c r="AS60" s="80"/>
      <c r="AT60" s="78"/>
      <c r="AU60" s="80"/>
      <c r="AV60" s="80"/>
      <c r="AW60" s="80">
        <v>2</v>
      </c>
      <c r="AX60" s="80"/>
      <c r="AY60" s="80"/>
      <c r="AZ60" s="80"/>
      <c r="BA60" s="80">
        <v>1</v>
      </c>
      <c r="BB60" s="80"/>
      <c r="BC60" s="80"/>
      <c r="BD60" s="80"/>
      <c r="BE60" s="80"/>
      <c r="BF60" s="80"/>
      <c r="BG60" s="83">
        <f t="shared" si="1"/>
        <v>4</v>
      </c>
      <c r="BH60" s="83"/>
      <c r="BI60" s="103"/>
      <c r="BJ60" s="109"/>
      <c r="BK60" s="103"/>
      <c r="BL60" s="103"/>
      <c r="BM60" s="103"/>
      <c r="BN60" s="103"/>
    </row>
    <row r="61" spans="1:66" s="38" customFormat="1" ht="16.95" customHeight="1" x14ac:dyDescent="0.25">
      <c r="A61" s="66">
        <v>775</v>
      </c>
      <c r="B61" s="58" t="s">
        <v>60</v>
      </c>
      <c r="C61" s="58" t="s">
        <v>357</v>
      </c>
      <c r="D61" s="66">
        <v>1974</v>
      </c>
      <c r="E61" s="66" t="s">
        <v>207</v>
      </c>
      <c r="F61" s="76"/>
      <c r="G61" s="76"/>
      <c r="H61" s="76"/>
      <c r="I61" s="76"/>
      <c r="J61" s="76"/>
      <c r="K61" s="76"/>
      <c r="L61" s="78"/>
      <c r="M61" s="79"/>
      <c r="N61" s="79"/>
      <c r="O61" s="81"/>
      <c r="P61" s="81"/>
      <c r="Q61" s="81"/>
      <c r="R61" s="79"/>
      <c r="S61" s="79"/>
      <c r="T61" s="79"/>
      <c r="U61" s="79"/>
      <c r="V61" s="79"/>
      <c r="W61" s="81"/>
      <c r="X61" s="79">
        <v>3</v>
      </c>
      <c r="Y61" s="79">
        <v>2</v>
      </c>
      <c r="Z61" s="79"/>
      <c r="AA61" s="79"/>
      <c r="AB61" s="79"/>
      <c r="AC61" s="79"/>
      <c r="AD61" s="79">
        <v>1</v>
      </c>
      <c r="AE61" s="79"/>
      <c r="AF61" s="81"/>
      <c r="AG61" s="81"/>
      <c r="AH61" s="81"/>
      <c r="AI61" s="79"/>
      <c r="AJ61" s="79"/>
      <c r="AK61" s="81"/>
      <c r="AL61" s="81"/>
      <c r="AM61" s="79"/>
      <c r="AN61" s="81"/>
      <c r="AO61" s="79"/>
      <c r="AP61" s="79"/>
      <c r="AQ61" s="81"/>
      <c r="AR61" s="79"/>
      <c r="AS61" s="79"/>
      <c r="AT61" s="81"/>
      <c r="AU61" s="79"/>
      <c r="AV61" s="79"/>
      <c r="AW61" s="79"/>
      <c r="AX61" s="79"/>
      <c r="AY61" s="79"/>
      <c r="AZ61" s="79"/>
      <c r="BA61" s="79"/>
      <c r="BB61" s="79"/>
      <c r="BC61" s="79"/>
      <c r="BD61" s="79"/>
      <c r="BE61" s="79"/>
      <c r="BF61" s="79"/>
      <c r="BG61" s="83">
        <f t="shared" si="1"/>
        <v>3</v>
      </c>
      <c r="BH61" s="83"/>
      <c r="BI61" s="104"/>
      <c r="BJ61" s="113"/>
      <c r="BK61" s="104"/>
      <c r="BL61" s="104"/>
      <c r="BM61" s="104"/>
      <c r="BN61" s="104"/>
    </row>
    <row r="62" spans="1:66" s="38" customFormat="1" ht="16.95" customHeight="1" x14ac:dyDescent="0.25">
      <c r="A62" s="88" t="s">
        <v>552</v>
      </c>
      <c r="B62" s="77" t="s">
        <v>585</v>
      </c>
      <c r="C62" s="77" t="s">
        <v>586</v>
      </c>
      <c r="D62" s="66">
        <v>2016</v>
      </c>
      <c r="E62" s="88" t="s">
        <v>201</v>
      </c>
      <c r="F62" s="118"/>
      <c r="G62" s="118"/>
      <c r="H62" s="118"/>
      <c r="I62" s="118"/>
      <c r="J62" s="118"/>
      <c r="K62" s="118"/>
      <c r="L62" s="78"/>
      <c r="M62" s="79"/>
      <c r="N62" s="79"/>
      <c r="O62" s="81"/>
      <c r="P62" s="81"/>
      <c r="Q62" s="81"/>
      <c r="R62" s="79"/>
      <c r="S62" s="79"/>
      <c r="T62" s="79"/>
      <c r="U62" s="79"/>
      <c r="V62" s="79"/>
      <c r="W62" s="81"/>
      <c r="X62" s="79"/>
      <c r="Y62" s="79"/>
      <c r="Z62" s="79"/>
      <c r="AA62" s="79">
        <v>1</v>
      </c>
      <c r="AB62" s="79"/>
      <c r="AC62" s="79"/>
      <c r="AD62" s="79"/>
      <c r="AE62" s="79"/>
      <c r="AF62" s="81"/>
      <c r="AG62" s="81"/>
      <c r="AH62" s="81"/>
      <c r="AI62" s="79"/>
      <c r="AJ62" s="79"/>
      <c r="AK62" s="81"/>
      <c r="AL62" s="81"/>
      <c r="AM62" s="79"/>
      <c r="AN62" s="81"/>
      <c r="AO62" s="79"/>
      <c r="AP62" s="79"/>
      <c r="AQ62" s="81"/>
      <c r="AR62" s="79"/>
      <c r="AS62" s="79"/>
      <c r="AT62" s="81"/>
      <c r="AU62" s="79"/>
      <c r="AV62" s="79"/>
      <c r="AW62" s="79"/>
      <c r="AX62" s="79"/>
      <c r="AY62" s="79"/>
      <c r="AZ62" s="79"/>
      <c r="BA62" s="79"/>
      <c r="BB62" s="79"/>
      <c r="BC62" s="79"/>
      <c r="BD62" s="79"/>
      <c r="BE62" s="79"/>
      <c r="BF62" s="79"/>
      <c r="BG62" s="83">
        <f t="shared" si="1"/>
        <v>1</v>
      </c>
      <c r="BH62" s="83"/>
      <c r="BI62" s="104"/>
      <c r="BJ62" s="113"/>
      <c r="BK62" s="104"/>
      <c r="BL62" s="104"/>
      <c r="BM62" s="104"/>
      <c r="BN62" s="104"/>
    </row>
    <row r="63" spans="1:66" ht="16.95" customHeight="1" x14ac:dyDescent="0.25">
      <c r="A63" s="63">
        <v>274</v>
      </c>
      <c r="B63" s="64" t="s">
        <v>289</v>
      </c>
      <c r="C63" s="64" t="s">
        <v>331</v>
      </c>
      <c r="D63" s="63">
        <v>1939</v>
      </c>
      <c r="E63" s="63" t="s">
        <v>63</v>
      </c>
      <c r="F63" s="73"/>
      <c r="G63" s="73"/>
      <c r="H63" s="73"/>
      <c r="I63" s="73"/>
      <c r="J63" s="73"/>
      <c r="K63" s="73"/>
      <c r="L63" s="78"/>
      <c r="M63" s="79"/>
      <c r="N63" s="80"/>
      <c r="O63" s="78"/>
      <c r="P63" s="78"/>
      <c r="Q63" s="78"/>
      <c r="R63" s="80"/>
      <c r="S63" s="80"/>
      <c r="T63" s="80"/>
      <c r="U63" s="80"/>
      <c r="V63" s="80"/>
      <c r="W63" s="78">
        <v>2</v>
      </c>
      <c r="X63" s="80">
        <v>2</v>
      </c>
      <c r="Y63" s="80"/>
      <c r="Z63" s="80"/>
      <c r="AA63" s="80"/>
      <c r="AB63" s="80">
        <v>1</v>
      </c>
      <c r="AC63" s="80"/>
      <c r="AD63" s="80">
        <v>3</v>
      </c>
      <c r="AE63" s="80"/>
      <c r="AF63" s="78"/>
      <c r="AG63" s="78"/>
      <c r="AH63" s="78"/>
      <c r="AI63" s="80"/>
      <c r="AJ63" s="80"/>
      <c r="AK63" s="78"/>
      <c r="AL63" s="78"/>
      <c r="AM63" s="80"/>
      <c r="AN63" s="78"/>
      <c r="AO63" s="80"/>
      <c r="AP63" s="80"/>
      <c r="AQ63" s="78"/>
      <c r="AR63" s="80"/>
      <c r="AS63" s="80"/>
      <c r="AT63" s="78"/>
      <c r="AU63" s="80"/>
      <c r="AV63" s="80"/>
      <c r="AW63" s="80"/>
      <c r="AX63" s="80"/>
      <c r="AY63" s="80"/>
      <c r="AZ63" s="80"/>
      <c r="BA63" s="80"/>
      <c r="BB63" s="80"/>
      <c r="BC63" s="80"/>
      <c r="BD63" s="80"/>
      <c r="BE63" s="80"/>
      <c r="BF63" s="80"/>
      <c r="BG63" s="83">
        <f t="shared" si="1"/>
        <v>4</v>
      </c>
    </row>
    <row r="64" spans="1:66" s="52" customFormat="1" ht="16.95" customHeight="1" x14ac:dyDescent="0.25">
      <c r="A64" s="65" t="s">
        <v>167</v>
      </c>
      <c r="B64" s="60" t="s">
        <v>431</v>
      </c>
      <c r="C64" s="60" t="s">
        <v>593</v>
      </c>
      <c r="D64" s="65">
        <v>2019</v>
      </c>
      <c r="E64" s="65" t="s">
        <v>244</v>
      </c>
      <c r="F64" s="74"/>
      <c r="G64" s="74"/>
      <c r="H64" s="74"/>
      <c r="I64" s="74"/>
      <c r="J64" s="74"/>
      <c r="K64" s="74"/>
      <c r="L64" s="78"/>
      <c r="M64" s="79"/>
      <c r="N64" s="80"/>
      <c r="O64" s="78">
        <v>2</v>
      </c>
      <c r="P64" s="78"/>
      <c r="Q64" s="78"/>
      <c r="R64" s="80"/>
      <c r="S64" s="80"/>
      <c r="T64" s="80"/>
      <c r="U64" s="80"/>
      <c r="V64" s="80"/>
      <c r="W64" s="78">
        <v>1</v>
      </c>
      <c r="X64" s="80"/>
      <c r="Y64" s="80"/>
      <c r="Z64" s="80"/>
      <c r="AA64" s="80"/>
      <c r="AB64" s="80"/>
      <c r="AC64" s="80"/>
      <c r="AD64" s="80"/>
      <c r="AE64" s="80"/>
      <c r="AF64" s="78"/>
      <c r="AG64" s="78"/>
      <c r="AH64" s="78"/>
      <c r="AI64" s="80"/>
      <c r="AJ64" s="80"/>
      <c r="AK64" s="78"/>
      <c r="AL64" s="78"/>
      <c r="AM64" s="80"/>
      <c r="AN64" s="78"/>
      <c r="AO64" s="80"/>
      <c r="AP64" s="80"/>
      <c r="AQ64" s="78"/>
      <c r="AR64" s="80"/>
      <c r="AS64" s="80"/>
      <c r="AT64" s="78"/>
      <c r="AU64" s="80"/>
      <c r="AV64" s="80"/>
      <c r="AW64" s="80"/>
      <c r="AX64" s="80"/>
      <c r="AY64" s="80"/>
      <c r="AZ64" s="80"/>
      <c r="BA64" s="80"/>
      <c r="BB64" s="80"/>
      <c r="BC64" s="80"/>
      <c r="BD64" s="80"/>
      <c r="BE64" s="80"/>
      <c r="BF64" s="80"/>
      <c r="BG64" s="83">
        <f t="shared" si="1"/>
        <v>2</v>
      </c>
      <c r="BH64" s="83"/>
      <c r="BI64" s="103"/>
      <c r="BJ64" s="109"/>
      <c r="BK64" s="103"/>
      <c r="BL64" s="103"/>
      <c r="BM64" s="103"/>
      <c r="BN64" s="103"/>
    </row>
    <row r="65" spans="1:66" s="40" customFormat="1" ht="16.95" customHeight="1" x14ac:dyDescent="0.25">
      <c r="A65" s="65" t="s">
        <v>167</v>
      </c>
      <c r="B65" s="60" t="s">
        <v>256</v>
      </c>
      <c r="C65" s="60" t="s">
        <v>455</v>
      </c>
      <c r="D65" s="65">
        <v>1994</v>
      </c>
      <c r="E65" s="65" t="s">
        <v>434</v>
      </c>
      <c r="F65" s="74"/>
      <c r="G65" s="74"/>
      <c r="H65" s="74"/>
      <c r="I65" s="74"/>
      <c r="J65" s="74"/>
      <c r="K65" s="74"/>
      <c r="L65" s="78"/>
      <c r="M65" s="79"/>
      <c r="N65" s="79"/>
      <c r="O65" s="81"/>
      <c r="P65" s="81"/>
      <c r="Q65" s="81"/>
      <c r="R65" s="79"/>
      <c r="S65" s="79"/>
      <c r="T65" s="79"/>
      <c r="U65" s="79"/>
      <c r="V65" s="79"/>
      <c r="W65" s="81">
        <v>2</v>
      </c>
      <c r="X65" s="79"/>
      <c r="Y65" s="79"/>
      <c r="Z65" s="79">
        <v>2</v>
      </c>
      <c r="AA65" s="79">
        <v>1</v>
      </c>
      <c r="AB65" s="79"/>
      <c r="AC65" s="79"/>
      <c r="AD65" s="79"/>
      <c r="AE65" s="79"/>
      <c r="AF65" s="81"/>
      <c r="AG65" s="81"/>
      <c r="AH65" s="81"/>
      <c r="AI65" s="79"/>
      <c r="AJ65" s="79"/>
      <c r="AK65" s="81"/>
      <c r="AL65" s="81"/>
      <c r="AM65" s="79"/>
      <c r="AN65" s="81"/>
      <c r="AO65" s="79"/>
      <c r="AP65" s="79"/>
      <c r="AQ65" s="81"/>
      <c r="AR65" s="79"/>
      <c r="AS65" s="79"/>
      <c r="AT65" s="81"/>
      <c r="AU65" s="79"/>
      <c r="AV65" s="79"/>
      <c r="AW65" s="79"/>
      <c r="AX65" s="79"/>
      <c r="AY65" s="79"/>
      <c r="AZ65" s="79"/>
      <c r="BA65" s="79"/>
      <c r="BB65" s="79"/>
      <c r="BC65" s="79"/>
      <c r="BD65" s="79"/>
      <c r="BE65" s="79"/>
      <c r="BF65" s="79"/>
      <c r="BG65" s="83">
        <f t="shared" si="1"/>
        <v>3</v>
      </c>
      <c r="BH65" s="83"/>
      <c r="BI65" s="104"/>
      <c r="BJ65" s="113"/>
      <c r="BK65" s="104"/>
      <c r="BL65" s="104"/>
      <c r="BM65" s="104"/>
      <c r="BN65" s="104"/>
    </row>
    <row r="66" spans="1:66" ht="16.95" customHeight="1" x14ac:dyDescent="0.25">
      <c r="A66" s="63">
        <v>258</v>
      </c>
      <c r="B66" s="64" t="s">
        <v>169</v>
      </c>
      <c r="C66" s="64" t="s">
        <v>330</v>
      </c>
      <c r="D66" s="63">
        <v>1954</v>
      </c>
      <c r="E66" s="63" t="s">
        <v>95</v>
      </c>
      <c r="F66" s="73"/>
      <c r="G66" s="73"/>
      <c r="H66" s="73"/>
      <c r="I66" s="73"/>
      <c r="J66" s="73"/>
      <c r="K66" s="73"/>
      <c r="L66" s="78"/>
      <c r="M66" s="79"/>
      <c r="N66" s="80"/>
      <c r="O66" s="78"/>
      <c r="P66" s="78"/>
      <c r="Q66" s="78">
        <v>1</v>
      </c>
      <c r="R66" s="80"/>
      <c r="S66" s="80"/>
      <c r="T66" s="80"/>
      <c r="U66" s="80"/>
      <c r="V66" s="80"/>
      <c r="W66" s="78"/>
      <c r="X66" s="80"/>
      <c r="Y66" s="80"/>
      <c r="Z66" s="80"/>
      <c r="AA66" s="80"/>
      <c r="AB66" s="80"/>
      <c r="AC66" s="80"/>
      <c r="AD66" s="80"/>
      <c r="AE66" s="80"/>
      <c r="AF66" s="78"/>
      <c r="AG66" s="78">
        <v>1</v>
      </c>
      <c r="AH66" s="78"/>
      <c r="AI66" s="80"/>
      <c r="AJ66" s="80"/>
      <c r="AK66" s="78"/>
      <c r="AL66" s="78"/>
      <c r="AM66" s="80"/>
      <c r="AN66" s="78"/>
      <c r="AO66" s="80"/>
      <c r="AP66" s="80"/>
      <c r="AQ66" s="78"/>
      <c r="AR66" s="80"/>
      <c r="AS66" s="80"/>
      <c r="AT66" s="78"/>
      <c r="AU66" s="80"/>
      <c r="AV66" s="80"/>
      <c r="AW66" s="80"/>
      <c r="AX66" s="80"/>
      <c r="AY66" s="80"/>
      <c r="AZ66" s="80"/>
      <c r="BA66" s="80">
        <v>2</v>
      </c>
      <c r="BB66" s="80"/>
      <c r="BC66" s="80"/>
      <c r="BD66" s="80"/>
      <c r="BE66" s="80"/>
      <c r="BF66" s="80"/>
      <c r="BG66" s="83">
        <f t="shared" si="1"/>
        <v>3</v>
      </c>
    </row>
    <row r="67" spans="1:66" ht="16.95" customHeight="1" x14ac:dyDescent="0.25">
      <c r="A67" s="63">
        <v>1213</v>
      </c>
      <c r="B67" s="64" t="s">
        <v>40</v>
      </c>
      <c r="C67" s="64" t="s">
        <v>318</v>
      </c>
      <c r="D67" s="63">
        <v>1932</v>
      </c>
      <c r="E67" s="63" t="s">
        <v>0</v>
      </c>
      <c r="F67" s="73"/>
      <c r="G67" s="73"/>
      <c r="H67" s="73"/>
      <c r="I67" s="73"/>
      <c r="J67" s="73"/>
      <c r="K67" s="73"/>
      <c r="L67" s="78"/>
      <c r="M67" s="79"/>
      <c r="N67" s="80"/>
      <c r="O67" s="78">
        <v>1</v>
      </c>
      <c r="P67" s="78"/>
      <c r="Q67" s="78"/>
      <c r="R67" s="80"/>
      <c r="S67" s="80"/>
      <c r="T67" s="80"/>
      <c r="U67" s="80"/>
      <c r="V67" s="80"/>
      <c r="W67" s="78"/>
      <c r="X67" s="80"/>
      <c r="Y67" s="80"/>
      <c r="Z67" s="80"/>
      <c r="AA67" s="80"/>
      <c r="AB67" s="80"/>
      <c r="AC67" s="80"/>
      <c r="AD67" s="80"/>
      <c r="AE67" s="80"/>
      <c r="AF67" s="78"/>
      <c r="AG67" s="78"/>
      <c r="AH67" s="78"/>
      <c r="AI67" s="80"/>
      <c r="AJ67" s="80"/>
      <c r="AK67" s="78"/>
      <c r="AL67" s="78"/>
      <c r="AM67" s="80"/>
      <c r="AN67" s="78"/>
      <c r="AO67" s="80"/>
      <c r="AP67" s="80"/>
      <c r="AQ67" s="78"/>
      <c r="AR67" s="80"/>
      <c r="AS67" s="80"/>
      <c r="AT67" s="78"/>
      <c r="AU67" s="80"/>
      <c r="AV67" s="80"/>
      <c r="AW67" s="80"/>
      <c r="AX67" s="80"/>
      <c r="AY67" s="80"/>
      <c r="AZ67" s="80"/>
      <c r="BA67" s="80">
        <v>2</v>
      </c>
      <c r="BB67" s="80"/>
      <c r="BC67" s="80"/>
      <c r="BD67" s="80"/>
      <c r="BE67" s="80"/>
      <c r="BF67" s="80"/>
      <c r="BG67" s="83">
        <f t="shared" ref="BG67:BG130" si="2">IF(COUNT(L67:BF67)=0,"",COUNT(L67:BF67))</f>
        <v>2</v>
      </c>
    </row>
    <row r="68" spans="1:66" s="38" customFormat="1" ht="16.95" customHeight="1" x14ac:dyDescent="0.25">
      <c r="A68" s="66">
        <v>1327</v>
      </c>
      <c r="B68" s="58" t="s">
        <v>180</v>
      </c>
      <c r="C68" s="58" t="s">
        <v>219</v>
      </c>
      <c r="D68" s="66">
        <v>2007</v>
      </c>
      <c r="E68" s="66" t="s">
        <v>522</v>
      </c>
      <c r="F68" s="76"/>
      <c r="G68" s="76"/>
      <c r="H68" s="76"/>
      <c r="I68" s="76"/>
      <c r="J68" s="76"/>
      <c r="K68" s="76"/>
      <c r="L68" s="78"/>
      <c r="M68" s="79"/>
      <c r="N68" s="79"/>
      <c r="O68" s="81"/>
      <c r="P68" s="81"/>
      <c r="Q68" s="81"/>
      <c r="R68" s="79"/>
      <c r="S68" s="79"/>
      <c r="T68" s="79"/>
      <c r="U68" s="79"/>
      <c r="V68" s="79"/>
      <c r="W68" s="81"/>
      <c r="X68" s="79"/>
      <c r="Y68" s="79">
        <v>2</v>
      </c>
      <c r="Z68" s="79"/>
      <c r="AA68" s="79"/>
      <c r="AB68" s="79"/>
      <c r="AC68" s="79"/>
      <c r="AD68" s="79"/>
      <c r="AE68" s="79"/>
      <c r="AF68" s="81"/>
      <c r="AG68" s="81"/>
      <c r="AH68" s="81"/>
      <c r="AI68" s="79"/>
      <c r="AJ68" s="79"/>
      <c r="AK68" s="81"/>
      <c r="AL68" s="81"/>
      <c r="AM68" s="79"/>
      <c r="AN68" s="81"/>
      <c r="AO68" s="79"/>
      <c r="AP68" s="79">
        <v>2</v>
      </c>
      <c r="AQ68" s="81"/>
      <c r="AR68" s="79"/>
      <c r="AS68" s="79"/>
      <c r="AT68" s="81"/>
      <c r="AU68" s="79">
        <v>1</v>
      </c>
      <c r="AV68" s="79"/>
      <c r="AW68" s="79"/>
      <c r="AX68" s="79"/>
      <c r="AY68" s="79"/>
      <c r="AZ68" s="79"/>
      <c r="BA68" s="79"/>
      <c r="BB68" s="79"/>
      <c r="BC68" s="79"/>
      <c r="BD68" s="79"/>
      <c r="BE68" s="79"/>
      <c r="BF68" s="79"/>
      <c r="BG68" s="83">
        <f t="shared" si="2"/>
        <v>3</v>
      </c>
      <c r="BH68" s="83"/>
      <c r="BI68" s="104"/>
      <c r="BJ68" s="113"/>
      <c r="BK68" s="104"/>
      <c r="BL68" s="104"/>
      <c r="BM68" s="104"/>
      <c r="BN68" s="104"/>
    </row>
    <row r="69" spans="1:66" s="38" customFormat="1" ht="16.95" customHeight="1" x14ac:dyDescent="0.25">
      <c r="A69" s="66">
        <v>1420</v>
      </c>
      <c r="B69" s="58" t="s">
        <v>78</v>
      </c>
      <c r="C69" s="58" t="s">
        <v>483</v>
      </c>
      <c r="D69" s="66">
        <v>2009</v>
      </c>
      <c r="E69" s="66" t="s">
        <v>372</v>
      </c>
      <c r="F69" s="76"/>
      <c r="G69" s="76"/>
      <c r="H69" s="76"/>
      <c r="I69" s="76"/>
      <c r="J69" s="76"/>
      <c r="K69" s="76"/>
      <c r="L69" s="78"/>
      <c r="M69" s="79"/>
      <c r="N69" s="79"/>
      <c r="O69" s="81">
        <v>1</v>
      </c>
      <c r="P69" s="81"/>
      <c r="Q69" s="81">
        <v>2</v>
      </c>
      <c r="R69" s="79"/>
      <c r="S69" s="79"/>
      <c r="T69" s="79"/>
      <c r="U69" s="79">
        <v>1</v>
      </c>
      <c r="V69" s="79"/>
      <c r="W69" s="81"/>
      <c r="X69" s="79"/>
      <c r="Y69" s="79"/>
      <c r="Z69" s="79"/>
      <c r="AA69" s="79"/>
      <c r="AB69" s="79"/>
      <c r="AC69" s="79"/>
      <c r="AD69" s="79"/>
      <c r="AE69" s="79"/>
      <c r="AF69" s="81"/>
      <c r="AG69" s="81"/>
      <c r="AH69" s="81"/>
      <c r="AI69" s="79"/>
      <c r="AJ69" s="79"/>
      <c r="AK69" s="81"/>
      <c r="AL69" s="81"/>
      <c r="AM69" s="79"/>
      <c r="AN69" s="81"/>
      <c r="AO69" s="79"/>
      <c r="AP69" s="79"/>
      <c r="AQ69" s="81"/>
      <c r="AR69" s="79"/>
      <c r="AS69" s="79"/>
      <c r="AT69" s="81"/>
      <c r="AU69" s="79"/>
      <c r="AV69" s="79"/>
      <c r="AW69" s="79"/>
      <c r="AX69" s="79"/>
      <c r="AY69" s="79"/>
      <c r="AZ69" s="79"/>
      <c r="BA69" s="79"/>
      <c r="BB69" s="79"/>
      <c r="BC69" s="79"/>
      <c r="BD69" s="79"/>
      <c r="BE69" s="79"/>
      <c r="BF69" s="79"/>
      <c r="BG69" s="83">
        <f t="shared" si="2"/>
        <v>3</v>
      </c>
      <c r="BH69" s="83"/>
      <c r="BI69" s="104"/>
      <c r="BJ69" s="113"/>
      <c r="BK69" s="104"/>
      <c r="BL69" s="104"/>
      <c r="BM69" s="104"/>
      <c r="BN69" s="104"/>
    </row>
    <row r="70" spans="1:66" ht="16.95" customHeight="1" x14ac:dyDescent="0.25">
      <c r="A70" s="63">
        <v>199</v>
      </c>
      <c r="B70" s="64" t="s">
        <v>433</v>
      </c>
      <c r="C70" s="64" t="s">
        <v>418</v>
      </c>
      <c r="D70" s="63">
        <v>2002</v>
      </c>
      <c r="E70" s="63" t="s">
        <v>46</v>
      </c>
      <c r="F70" s="73"/>
      <c r="G70" s="73"/>
      <c r="H70" s="73"/>
      <c r="I70" s="73"/>
      <c r="J70" s="73"/>
      <c r="K70" s="73"/>
      <c r="L70" s="78"/>
      <c r="M70" s="79"/>
      <c r="N70" s="80">
        <v>2</v>
      </c>
      <c r="O70" s="78"/>
      <c r="P70" s="78"/>
      <c r="Q70" s="78"/>
      <c r="R70" s="80">
        <v>2</v>
      </c>
      <c r="S70" s="80"/>
      <c r="T70" s="80"/>
      <c r="U70" s="80"/>
      <c r="V70" s="80"/>
      <c r="W70" s="78"/>
      <c r="X70" s="80">
        <v>2</v>
      </c>
      <c r="Y70" s="80"/>
      <c r="Z70" s="80"/>
      <c r="AA70" s="80"/>
      <c r="AB70" s="80"/>
      <c r="AC70" s="80"/>
      <c r="AD70" s="80"/>
      <c r="AE70" s="80"/>
      <c r="AF70" s="78"/>
      <c r="AG70" s="78"/>
      <c r="AH70" s="78"/>
      <c r="AI70" s="80"/>
      <c r="AJ70" s="80"/>
      <c r="AK70" s="78"/>
      <c r="AL70" s="78"/>
      <c r="AM70" s="80"/>
      <c r="AN70" s="78"/>
      <c r="AO70" s="80"/>
      <c r="AP70" s="80"/>
      <c r="AQ70" s="78"/>
      <c r="AR70" s="80"/>
      <c r="AS70" s="80"/>
      <c r="AT70" s="78"/>
      <c r="AU70" s="80"/>
      <c r="AV70" s="80"/>
      <c r="AW70" s="80"/>
      <c r="AX70" s="80"/>
      <c r="AY70" s="80"/>
      <c r="AZ70" s="80"/>
      <c r="BA70" s="80"/>
      <c r="BB70" s="80"/>
      <c r="BC70" s="80"/>
      <c r="BD70" s="80"/>
      <c r="BE70" s="80"/>
      <c r="BF70" s="80"/>
      <c r="BG70" s="83">
        <f t="shared" si="2"/>
        <v>3</v>
      </c>
    </row>
    <row r="71" spans="1:66" s="52" customFormat="1" ht="16.95" customHeight="1" x14ac:dyDescent="0.25">
      <c r="A71" s="65" t="s">
        <v>167</v>
      </c>
      <c r="B71" s="60" t="s">
        <v>562</v>
      </c>
      <c r="C71" s="60" t="s">
        <v>343</v>
      </c>
      <c r="D71" s="65">
        <v>2013</v>
      </c>
      <c r="E71" s="65" t="s">
        <v>108</v>
      </c>
      <c r="F71" s="74"/>
      <c r="G71" s="74"/>
      <c r="H71" s="74"/>
      <c r="I71" s="74"/>
      <c r="J71" s="74"/>
      <c r="K71" s="74"/>
      <c r="L71" s="78"/>
      <c r="M71" s="79"/>
      <c r="N71" s="80">
        <v>2</v>
      </c>
      <c r="O71" s="78">
        <v>2</v>
      </c>
      <c r="P71" s="78"/>
      <c r="Q71" s="78"/>
      <c r="R71" s="80"/>
      <c r="S71" s="80"/>
      <c r="T71" s="80"/>
      <c r="U71" s="80"/>
      <c r="V71" s="80"/>
      <c r="W71" s="78"/>
      <c r="X71" s="80"/>
      <c r="Y71" s="80"/>
      <c r="Z71" s="80"/>
      <c r="AA71" s="80"/>
      <c r="AB71" s="80"/>
      <c r="AC71" s="80"/>
      <c r="AD71" s="80"/>
      <c r="AE71" s="80"/>
      <c r="AF71" s="78"/>
      <c r="AG71" s="78"/>
      <c r="AH71" s="78"/>
      <c r="AI71" s="80"/>
      <c r="AJ71" s="80"/>
      <c r="AK71" s="78"/>
      <c r="AL71" s="78"/>
      <c r="AM71" s="80"/>
      <c r="AN71" s="78"/>
      <c r="AO71" s="80"/>
      <c r="AP71" s="80"/>
      <c r="AQ71" s="78"/>
      <c r="AR71" s="80"/>
      <c r="AS71" s="80"/>
      <c r="AT71" s="78"/>
      <c r="AU71" s="80"/>
      <c r="AV71" s="80"/>
      <c r="AW71" s="80"/>
      <c r="AX71" s="80"/>
      <c r="AY71" s="80"/>
      <c r="AZ71" s="80"/>
      <c r="BA71" s="80"/>
      <c r="BB71" s="80"/>
      <c r="BC71" s="80"/>
      <c r="BD71" s="80"/>
      <c r="BE71" s="80"/>
      <c r="BF71" s="80"/>
      <c r="BG71" s="83">
        <f t="shared" si="2"/>
        <v>2</v>
      </c>
      <c r="BH71" s="83"/>
      <c r="BI71" s="103"/>
      <c r="BJ71" s="109"/>
      <c r="BK71" s="103"/>
      <c r="BL71" s="103"/>
      <c r="BM71" s="103"/>
      <c r="BN71" s="103"/>
    </row>
    <row r="72" spans="1:66" s="38" customFormat="1" ht="16.95" customHeight="1" x14ac:dyDescent="0.25">
      <c r="A72" s="66">
        <v>121</v>
      </c>
      <c r="B72" s="58" t="s">
        <v>290</v>
      </c>
      <c r="C72" s="58" t="s">
        <v>329</v>
      </c>
      <c r="D72" s="66">
        <v>2003</v>
      </c>
      <c r="E72" s="66" t="s">
        <v>440</v>
      </c>
      <c r="F72" s="76"/>
      <c r="G72" s="76"/>
      <c r="H72" s="76"/>
      <c r="I72" s="76"/>
      <c r="J72" s="76"/>
      <c r="K72" s="76"/>
      <c r="L72" s="78"/>
      <c r="M72" s="79"/>
      <c r="N72" s="79"/>
      <c r="O72" s="81">
        <v>2</v>
      </c>
      <c r="P72" s="81"/>
      <c r="Q72" s="81"/>
      <c r="R72" s="79"/>
      <c r="S72" s="79"/>
      <c r="T72" s="79"/>
      <c r="U72" s="79"/>
      <c r="V72" s="79"/>
      <c r="W72" s="81"/>
      <c r="X72" s="79"/>
      <c r="Y72" s="79"/>
      <c r="Z72" s="79"/>
      <c r="AA72" s="79">
        <v>2</v>
      </c>
      <c r="AB72" s="79"/>
      <c r="AC72" s="79"/>
      <c r="AD72" s="79"/>
      <c r="AE72" s="79"/>
      <c r="AF72" s="81"/>
      <c r="AG72" s="81"/>
      <c r="AH72" s="81"/>
      <c r="AI72" s="79"/>
      <c r="AJ72" s="79"/>
      <c r="AK72" s="81"/>
      <c r="AL72" s="81"/>
      <c r="AM72" s="79"/>
      <c r="AN72" s="81"/>
      <c r="AO72" s="79"/>
      <c r="AP72" s="79"/>
      <c r="AQ72" s="81"/>
      <c r="AR72" s="79"/>
      <c r="AS72" s="79"/>
      <c r="AT72" s="81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F72" s="79"/>
      <c r="BG72" s="83">
        <f t="shared" si="2"/>
        <v>2</v>
      </c>
      <c r="BH72" s="83"/>
      <c r="BI72" s="104"/>
      <c r="BJ72" s="113"/>
      <c r="BK72" s="104"/>
      <c r="BL72" s="104"/>
      <c r="BM72" s="104"/>
      <c r="BN72" s="104"/>
    </row>
    <row r="73" spans="1:66" s="53" customFormat="1" ht="16.95" customHeight="1" x14ac:dyDescent="0.25">
      <c r="A73" s="65" t="s">
        <v>167</v>
      </c>
      <c r="B73" s="60" t="s">
        <v>568</v>
      </c>
      <c r="C73" s="60" t="s">
        <v>403</v>
      </c>
      <c r="D73" s="65">
        <v>2015</v>
      </c>
      <c r="E73" s="65" t="s">
        <v>244</v>
      </c>
      <c r="F73" s="74"/>
      <c r="G73" s="74"/>
      <c r="H73" s="74"/>
      <c r="I73" s="74"/>
      <c r="J73" s="74"/>
      <c r="K73" s="74"/>
      <c r="L73" s="78"/>
      <c r="M73" s="79"/>
      <c r="N73" s="79"/>
      <c r="O73" s="81"/>
      <c r="P73" s="81"/>
      <c r="Q73" s="81"/>
      <c r="R73" s="79"/>
      <c r="S73" s="79"/>
      <c r="T73" s="79"/>
      <c r="U73" s="79"/>
      <c r="V73" s="79"/>
      <c r="W73" s="81"/>
      <c r="X73" s="79"/>
      <c r="Y73" s="79"/>
      <c r="Z73" s="79"/>
      <c r="AA73" s="79"/>
      <c r="AB73" s="79"/>
      <c r="AC73" s="79"/>
      <c r="AD73" s="79"/>
      <c r="AE73" s="79"/>
      <c r="AF73" s="81"/>
      <c r="AG73" s="81"/>
      <c r="AH73" s="81"/>
      <c r="AI73" s="79"/>
      <c r="AJ73" s="79"/>
      <c r="AK73" s="81"/>
      <c r="AL73" s="81">
        <v>1</v>
      </c>
      <c r="AM73" s="79"/>
      <c r="AN73" s="81">
        <v>2</v>
      </c>
      <c r="AO73" s="79"/>
      <c r="AP73" s="79"/>
      <c r="AQ73" s="81"/>
      <c r="AR73" s="79"/>
      <c r="AS73" s="79"/>
      <c r="AT73" s="81">
        <v>1</v>
      </c>
      <c r="AU73" s="79"/>
      <c r="AV73" s="79"/>
      <c r="AW73" s="79"/>
      <c r="AX73" s="79"/>
      <c r="AY73" s="79"/>
      <c r="AZ73" s="79"/>
      <c r="BA73" s="79"/>
      <c r="BB73" s="79"/>
      <c r="BC73" s="79"/>
      <c r="BD73" s="79"/>
      <c r="BE73" s="79"/>
      <c r="BF73" s="79"/>
      <c r="BG73" s="83">
        <f t="shared" si="2"/>
        <v>3</v>
      </c>
      <c r="BH73" s="83"/>
      <c r="BI73" s="104"/>
      <c r="BJ73" s="113"/>
      <c r="BK73" s="104"/>
      <c r="BL73" s="104"/>
      <c r="BM73" s="104"/>
      <c r="BN73" s="104"/>
    </row>
    <row r="74" spans="1:66" ht="16.95" customHeight="1" x14ac:dyDescent="0.25">
      <c r="A74" s="63">
        <v>898</v>
      </c>
      <c r="B74" s="64" t="s">
        <v>103</v>
      </c>
      <c r="C74" s="64" t="s">
        <v>536</v>
      </c>
      <c r="D74" s="63">
        <v>1989</v>
      </c>
      <c r="E74" s="63" t="s">
        <v>234</v>
      </c>
      <c r="F74" s="73"/>
      <c r="G74" s="73"/>
      <c r="H74" s="73"/>
      <c r="I74" s="73"/>
      <c r="J74" s="73"/>
      <c r="K74" s="73"/>
      <c r="L74" s="78"/>
      <c r="M74" s="79"/>
      <c r="N74" s="80"/>
      <c r="O74" s="78"/>
      <c r="P74" s="78"/>
      <c r="Q74" s="78"/>
      <c r="R74" s="80"/>
      <c r="S74" s="80"/>
      <c r="T74" s="80"/>
      <c r="U74" s="80"/>
      <c r="V74" s="80"/>
      <c r="W74" s="78"/>
      <c r="X74" s="80"/>
      <c r="Y74" s="80">
        <v>2</v>
      </c>
      <c r="Z74" s="80"/>
      <c r="AA74" s="80"/>
      <c r="AB74" s="80"/>
      <c r="AC74" s="80"/>
      <c r="AD74" s="80"/>
      <c r="AE74" s="80"/>
      <c r="AF74" s="78"/>
      <c r="AG74" s="78"/>
      <c r="AH74" s="78">
        <v>3</v>
      </c>
      <c r="AI74" s="80"/>
      <c r="AJ74" s="80"/>
      <c r="AK74" s="78"/>
      <c r="AL74" s="78">
        <v>2</v>
      </c>
      <c r="AM74" s="80"/>
      <c r="AN74" s="78">
        <v>2</v>
      </c>
      <c r="AO74" s="80"/>
      <c r="AP74" s="80"/>
      <c r="AQ74" s="78"/>
      <c r="AR74" s="80"/>
      <c r="AS74" s="80"/>
      <c r="AT74" s="78"/>
      <c r="AU74" s="80"/>
      <c r="AV74" s="80"/>
      <c r="AW74" s="80"/>
      <c r="AX74" s="80"/>
      <c r="AY74" s="80"/>
      <c r="AZ74" s="80"/>
      <c r="BA74" s="80"/>
      <c r="BB74" s="80"/>
      <c r="BC74" s="80"/>
      <c r="BD74" s="80"/>
      <c r="BE74" s="80"/>
      <c r="BF74" s="80"/>
      <c r="BG74" s="83">
        <f t="shared" si="2"/>
        <v>4</v>
      </c>
    </row>
    <row r="75" spans="1:66" ht="16.95" customHeight="1" x14ac:dyDescent="0.25">
      <c r="A75" s="63">
        <v>471</v>
      </c>
      <c r="B75" s="64" t="s">
        <v>155</v>
      </c>
      <c r="C75" s="64" t="s">
        <v>472</v>
      </c>
      <c r="D75" s="63">
        <v>1984</v>
      </c>
      <c r="E75" s="63" t="s">
        <v>434</v>
      </c>
      <c r="F75" s="73"/>
      <c r="G75" s="73"/>
      <c r="H75" s="73"/>
      <c r="I75" s="73"/>
      <c r="J75" s="73"/>
      <c r="K75" s="73"/>
      <c r="L75" s="78">
        <v>3</v>
      </c>
      <c r="M75" s="79"/>
      <c r="N75" s="80"/>
      <c r="O75" s="78"/>
      <c r="P75" s="78">
        <v>1</v>
      </c>
      <c r="Q75" s="78"/>
      <c r="R75" s="80"/>
      <c r="S75" s="80"/>
      <c r="T75" s="80"/>
      <c r="U75" s="80"/>
      <c r="V75" s="80"/>
      <c r="W75" s="78"/>
      <c r="X75" s="80"/>
      <c r="Y75" s="80"/>
      <c r="Z75" s="80"/>
      <c r="AA75" s="80"/>
      <c r="AB75" s="80"/>
      <c r="AC75" s="80"/>
      <c r="AD75" s="80"/>
      <c r="AE75" s="80"/>
      <c r="AF75" s="78"/>
      <c r="AG75" s="78"/>
      <c r="AH75" s="78"/>
      <c r="AI75" s="80"/>
      <c r="AJ75" s="80"/>
      <c r="AK75" s="78">
        <v>2</v>
      </c>
      <c r="AL75" s="78"/>
      <c r="AM75" s="80"/>
      <c r="AN75" s="78">
        <v>1</v>
      </c>
      <c r="AO75" s="80"/>
      <c r="AP75" s="80"/>
      <c r="AQ75" s="78"/>
      <c r="AR75" s="80"/>
      <c r="AS75" s="80"/>
      <c r="AT75" s="78"/>
      <c r="AU75" s="80"/>
      <c r="AV75" s="80"/>
      <c r="AW75" s="80"/>
      <c r="AX75" s="80"/>
      <c r="AY75" s="80"/>
      <c r="AZ75" s="80"/>
      <c r="BA75" s="80"/>
      <c r="BB75" s="80"/>
      <c r="BC75" s="80"/>
      <c r="BD75" s="80"/>
      <c r="BE75" s="80"/>
      <c r="BF75" s="80"/>
      <c r="BG75" s="83">
        <f t="shared" si="2"/>
        <v>4</v>
      </c>
    </row>
    <row r="76" spans="1:66" ht="16.95" customHeight="1" x14ac:dyDescent="0.25">
      <c r="A76" s="63">
        <v>1002</v>
      </c>
      <c r="B76" s="64" t="s">
        <v>104</v>
      </c>
      <c r="C76" s="64" t="s">
        <v>469</v>
      </c>
      <c r="D76" s="63">
        <v>1998</v>
      </c>
      <c r="E76" s="63" t="s">
        <v>105</v>
      </c>
      <c r="F76" s="73"/>
      <c r="G76" s="73"/>
      <c r="H76" s="73"/>
      <c r="I76" s="73"/>
      <c r="J76" s="73"/>
      <c r="K76" s="73"/>
      <c r="L76" s="78"/>
      <c r="M76" s="79"/>
      <c r="N76" s="80"/>
      <c r="O76" s="78"/>
      <c r="P76" s="78"/>
      <c r="Q76" s="78"/>
      <c r="R76" s="80"/>
      <c r="S76" s="80"/>
      <c r="T76" s="80"/>
      <c r="U76" s="80"/>
      <c r="V76" s="80"/>
      <c r="W76" s="78"/>
      <c r="X76" s="80"/>
      <c r="Y76" s="80"/>
      <c r="Z76" s="80"/>
      <c r="AA76" s="80"/>
      <c r="AB76" s="80"/>
      <c r="AC76" s="80"/>
      <c r="AD76" s="80"/>
      <c r="AE76" s="80"/>
      <c r="AF76" s="78"/>
      <c r="AG76" s="78"/>
      <c r="AH76" s="78"/>
      <c r="AI76" s="80"/>
      <c r="AJ76" s="80"/>
      <c r="AK76" s="78"/>
      <c r="AL76" s="78"/>
      <c r="AM76" s="80"/>
      <c r="AN76" s="78"/>
      <c r="AO76" s="80"/>
      <c r="AP76" s="80"/>
      <c r="AQ76" s="78"/>
      <c r="AR76" s="80"/>
      <c r="AS76" s="80"/>
      <c r="AT76" s="78"/>
      <c r="AU76" s="80"/>
      <c r="AV76" s="80"/>
      <c r="AW76" s="80"/>
      <c r="AX76" s="80"/>
      <c r="AY76" s="80"/>
      <c r="AZ76" s="80">
        <v>1</v>
      </c>
      <c r="BA76" s="80"/>
      <c r="BB76" s="80"/>
      <c r="BC76" s="80"/>
      <c r="BD76" s="80"/>
      <c r="BE76" s="80"/>
      <c r="BF76" s="80"/>
      <c r="BG76" s="83">
        <f t="shared" si="2"/>
        <v>1</v>
      </c>
    </row>
    <row r="77" spans="1:66" ht="16.95" customHeight="1" x14ac:dyDescent="0.25">
      <c r="A77" s="63">
        <v>1300</v>
      </c>
      <c r="B77" s="64" t="s">
        <v>266</v>
      </c>
      <c r="C77" s="64" t="s">
        <v>396</v>
      </c>
      <c r="D77" s="63">
        <v>2003</v>
      </c>
      <c r="E77" s="63" t="s">
        <v>73</v>
      </c>
      <c r="F77" s="73"/>
      <c r="G77" s="73"/>
      <c r="H77" s="73"/>
      <c r="I77" s="73"/>
      <c r="J77" s="73"/>
      <c r="K77" s="73"/>
      <c r="L77" s="78"/>
      <c r="M77" s="79"/>
      <c r="N77" s="80"/>
      <c r="O77" s="78"/>
      <c r="P77" s="78"/>
      <c r="Q77" s="78"/>
      <c r="R77" s="80"/>
      <c r="S77" s="80"/>
      <c r="T77" s="80"/>
      <c r="U77" s="80"/>
      <c r="V77" s="80"/>
      <c r="W77" s="78"/>
      <c r="X77" s="80"/>
      <c r="Y77" s="80"/>
      <c r="Z77" s="80"/>
      <c r="AA77" s="80"/>
      <c r="AB77" s="80"/>
      <c r="AC77" s="80"/>
      <c r="AD77" s="80"/>
      <c r="AE77" s="80"/>
      <c r="AF77" s="78"/>
      <c r="AG77" s="78"/>
      <c r="AH77" s="78"/>
      <c r="AI77" s="80"/>
      <c r="AJ77" s="80"/>
      <c r="AK77" s="78"/>
      <c r="AL77" s="78"/>
      <c r="AM77" s="80"/>
      <c r="AN77" s="78"/>
      <c r="AO77" s="80"/>
      <c r="AP77" s="80"/>
      <c r="AQ77" s="78"/>
      <c r="AR77" s="80"/>
      <c r="AS77" s="80"/>
      <c r="AT77" s="78"/>
      <c r="AU77" s="80"/>
      <c r="AV77" s="80"/>
      <c r="AW77" s="80"/>
      <c r="AX77" s="80"/>
      <c r="AY77" s="80"/>
      <c r="AZ77" s="80">
        <v>1</v>
      </c>
      <c r="BA77" s="80"/>
      <c r="BB77" s="80"/>
      <c r="BC77" s="80"/>
      <c r="BD77" s="80"/>
      <c r="BE77" s="80"/>
      <c r="BF77" s="80"/>
      <c r="BG77" s="83">
        <f t="shared" si="2"/>
        <v>1</v>
      </c>
    </row>
    <row r="78" spans="1:66" s="24" customFormat="1" ht="16.95" customHeight="1" x14ac:dyDescent="0.25">
      <c r="A78" s="65" t="s">
        <v>167</v>
      </c>
      <c r="B78" s="60" t="s">
        <v>194</v>
      </c>
      <c r="C78" s="60" t="s">
        <v>339</v>
      </c>
      <c r="D78" s="65">
        <v>1979</v>
      </c>
      <c r="E78" s="65" t="s">
        <v>108</v>
      </c>
      <c r="F78" s="74"/>
      <c r="G78" s="74"/>
      <c r="H78" s="74"/>
      <c r="I78" s="74"/>
      <c r="J78" s="74"/>
      <c r="K78" s="74"/>
      <c r="L78" s="78"/>
      <c r="M78" s="79"/>
      <c r="N78" s="80">
        <v>2</v>
      </c>
      <c r="O78" s="78">
        <v>2</v>
      </c>
      <c r="P78" s="78"/>
      <c r="Q78" s="78"/>
      <c r="R78" s="80"/>
      <c r="S78" s="80"/>
      <c r="T78" s="80"/>
      <c r="U78" s="80"/>
      <c r="V78" s="80"/>
      <c r="W78" s="78"/>
      <c r="X78" s="80"/>
      <c r="Y78" s="80"/>
      <c r="Z78" s="80"/>
      <c r="AA78" s="80"/>
      <c r="AB78" s="80"/>
      <c r="AC78" s="80"/>
      <c r="AD78" s="80"/>
      <c r="AE78" s="80"/>
      <c r="AF78" s="78"/>
      <c r="AG78" s="78"/>
      <c r="AH78" s="78"/>
      <c r="AI78" s="80"/>
      <c r="AJ78" s="80"/>
      <c r="AK78" s="78"/>
      <c r="AL78" s="78"/>
      <c r="AM78" s="80"/>
      <c r="AN78" s="78"/>
      <c r="AO78" s="80"/>
      <c r="AP78" s="80"/>
      <c r="AQ78" s="78"/>
      <c r="AR78" s="80"/>
      <c r="AS78" s="80"/>
      <c r="AT78" s="78"/>
      <c r="AU78" s="80"/>
      <c r="AV78" s="80"/>
      <c r="AW78" s="80"/>
      <c r="AX78" s="80"/>
      <c r="AY78" s="80"/>
      <c r="AZ78" s="80"/>
      <c r="BA78" s="80"/>
      <c r="BB78" s="80"/>
      <c r="BC78" s="80"/>
      <c r="BD78" s="80"/>
      <c r="BE78" s="80"/>
      <c r="BF78" s="80"/>
      <c r="BG78" s="83">
        <f t="shared" si="2"/>
        <v>2</v>
      </c>
      <c r="BH78" s="83"/>
      <c r="BI78" s="103"/>
      <c r="BJ78" s="109"/>
      <c r="BK78" s="103"/>
      <c r="BL78" s="103"/>
      <c r="BM78" s="103"/>
      <c r="BN78" s="103"/>
    </row>
    <row r="79" spans="1:66" ht="16.95" customHeight="1" x14ac:dyDescent="0.25">
      <c r="A79" s="63">
        <v>499</v>
      </c>
      <c r="B79" s="64" t="s">
        <v>173</v>
      </c>
      <c r="C79" s="64" t="s">
        <v>451</v>
      </c>
      <c r="D79" s="63">
        <v>1999</v>
      </c>
      <c r="E79" s="63" t="s">
        <v>150</v>
      </c>
      <c r="F79" s="73"/>
      <c r="G79" s="73"/>
      <c r="H79" s="73"/>
      <c r="I79" s="73"/>
      <c r="J79" s="73"/>
      <c r="K79" s="73"/>
      <c r="L79" s="78"/>
      <c r="M79" s="79"/>
      <c r="N79" s="80"/>
      <c r="O79" s="78">
        <v>3</v>
      </c>
      <c r="P79" s="78"/>
      <c r="Q79" s="78"/>
      <c r="R79" s="80"/>
      <c r="S79" s="80"/>
      <c r="T79" s="80"/>
      <c r="U79" s="80"/>
      <c r="V79" s="80"/>
      <c r="W79" s="78"/>
      <c r="X79" s="80"/>
      <c r="Y79" s="80"/>
      <c r="Z79" s="80"/>
      <c r="AA79" s="80"/>
      <c r="AB79" s="80"/>
      <c r="AC79" s="80"/>
      <c r="AD79" s="80"/>
      <c r="AE79" s="80"/>
      <c r="AF79" s="78"/>
      <c r="AG79" s="78"/>
      <c r="AH79" s="78"/>
      <c r="AI79" s="80"/>
      <c r="AJ79" s="80"/>
      <c r="AK79" s="78"/>
      <c r="AL79" s="78"/>
      <c r="AM79" s="80"/>
      <c r="AN79" s="78"/>
      <c r="AO79" s="80"/>
      <c r="AP79" s="80"/>
      <c r="AQ79" s="78"/>
      <c r="AR79" s="80"/>
      <c r="AS79" s="80"/>
      <c r="AT79" s="78"/>
      <c r="AU79" s="80"/>
      <c r="AV79" s="80"/>
      <c r="AW79" s="80"/>
      <c r="AX79" s="80"/>
      <c r="AY79" s="80"/>
      <c r="AZ79" s="80"/>
      <c r="BA79" s="80"/>
      <c r="BB79" s="80"/>
      <c r="BC79" s="80">
        <v>2</v>
      </c>
      <c r="BD79" s="80"/>
      <c r="BE79" s="80"/>
      <c r="BF79" s="80"/>
      <c r="BG79" s="83">
        <f t="shared" si="2"/>
        <v>2</v>
      </c>
    </row>
    <row r="80" spans="1:66" ht="16.95" customHeight="1" x14ac:dyDescent="0.25">
      <c r="A80" s="65" t="s">
        <v>167</v>
      </c>
      <c r="B80" s="60" t="s">
        <v>589</v>
      </c>
      <c r="C80" s="60" t="s">
        <v>588</v>
      </c>
      <c r="D80" s="65">
        <v>2017</v>
      </c>
      <c r="E80" s="65" t="s">
        <v>440</v>
      </c>
      <c r="F80" s="74"/>
      <c r="G80" s="74"/>
      <c r="H80" s="74"/>
      <c r="I80" s="74"/>
      <c r="J80" s="74"/>
      <c r="K80" s="74"/>
      <c r="L80" s="78"/>
      <c r="M80" s="79"/>
      <c r="N80" s="80"/>
      <c r="O80" s="78"/>
      <c r="P80" s="78"/>
      <c r="Q80" s="78"/>
      <c r="R80" s="80"/>
      <c r="S80" s="80"/>
      <c r="T80" s="80"/>
      <c r="U80" s="80"/>
      <c r="V80" s="80"/>
      <c r="W80" s="78"/>
      <c r="X80" s="80"/>
      <c r="Y80" s="80"/>
      <c r="Z80" s="80"/>
      <c r="AA80" s="80"/>
      <c r="AB80" s="80"/>
      <c r="AC80" s="80"/>
      <c r="AD80" s="80"/>
      <c r="AE80" s="80"/>
      <c r="AF80" s="78"/>
      <c r="AG80" s="78"/>
      <c r="AH80" s="78"/>
      <c r="AI80" s="80"/>
      <c r="AJ80" s="80"/>
      <c r="AK80" s="78"/>
      <c r="AL80" s="78"/>
      <c r="AM80" s="80"/>
      <c r="AN80" s="78"/>
      <c r="AO80" s="80"/>
      <c r="AP80" s="80"/>
      <c r="AQ80" s="78"/>
      <c r="AR80" s="80"/>
      <c r="AS80" s="80"/>
      <c r="AT80" s="78"/>
      <c r="AU80" s="80"/>
      <c r="AV80" s="80"/>
      <c r="AW80" s="80"/>
      <c r="AX80" s="80"/>
      <c r="AY80" s="80"/>
      <c r="AZ80" s="80">
        <v>1</v>
      </c>
      <c r="BA80" s="80"/>
      <c r="BB80" s="80"/>
      <c r="BC80" s="80"/>
      <c r="BD80" s="80"/>
      <c r="BE80" s="80"/>
      <c r="BF80" s="80"/>
      <c r="BG80" s="83">
        <f t="shared" si="2"/>
        <v>1</v>
      </c>
    </row>
    <row r="81" spans="1:66" s="38" customFormat="1" ht="16.95" customHeight="1" x14ac:dyDescent="0.25">
      <c r="A81" s="66">
        <v>1396</v>
      </c>
      <c r="B81" s="58" t="s">
        <v>190</v>
      </c>
      <c r="C81" s="58" t="s">
        <v>191</v>
      </c>
      <c r="D81" s="66">
        <v>2001</v>
      </c>
      <c r="E81" s="66" t="s">
        <v>434</v>
      </c>
      <c r="F81" s="76"/>
      <c r="G81" s="76"/>
      <c r="H81" s="76"/>
      <c r="I81" s="76"/>
      <c r="J81" s="76"/>
      <c r="K81" s="76"/>
      <c r="L81" s="78"/>
      <c r="M81" s="79"/>
      <c r="N81" s="79"/>
      <c r="O81" s="81"/>
      <c r="P81" s="81"/>
      <c r="Q81" s="81"/>
      <c r="R81" s="79"/>
      <c r="S81" s="79"/>
      <c r="T81" s="79"/>
      <c r="U81" s="79"/>
      <c r="V81" s="79"/>
      <c r="W81" s="81"/>
      <c r="X81" s="79"/>
      <c r="Y81" s="79"/>
      <c r="Z81" s="79"/>
      <c r="AA81" s="79"/>
      <c r="AB81" s="79"/>
      <c r="AC81" s="79"/>
      <c r="AD81" s="79"/>
      <c r="AE81" s="79"/>
      <c r="AF81" s="81"/>
      <c r="AG81" s="81"/>
      <c r="AH81" s="81">
        <v>2</v>
      </c>
      <c r="AI81" s="79"/>
      <c r="AJ81" s="79"/>
      <c r="AK81" s="81"/>
      <c r="AL81" s="81"/>
      <c r="AM81" s="79"/>
      <c r="AN81" s="81"/>
      <c r="AO81" s="79"/>
      <c r="AP81" s="79"/>
      <c r="AQ81" s="81">
        <v>2</v>
      </c>
      <c r="AR81" s="79"/>
      <c r="AS81" s="79"/>
      <c r="AT81" s="81">
        <v>2</v>
      </c>
      <c r="AU81" s="79"/>
      <c r="AV81" s="79"/>
      <c r="AW81" s="79"/>
      <c r="AX81" s="79"/>
      <c r="AY81" s="79"/>
      <c r="AZ81" s="79"/>
      <c r="BA81" s="79"/>
      <c r="BB81" s="79"/>
      <c r="BC81" s="79"/>
      <c r="BD81" s="79"/>
      <c r="BE81" s="79"/>
      <c r="BF81" s="79"/>
      <c r="BG81" s="83">
        <f t="shared" si="2"/>
        <v>3</v>
      </c>
      <c r="BH81" s="83"/>
      <c r="BI81" s="104"/>
      <c r="BJ81" s="113"/>
      <c r="BK81" s="104"/>
      <c r="BL81" s="104"/>
      <c r="BM81" s="104"/>
      <c r="BN81" s="104"/>
    </row>
    <row r="82" spans="1:66" s="24" customFormat="1" ht="16.95" customHeight="1" x14ac:dyDescent="0.25">
      <c r="A82" s="65" t="s">
        <v>167</v>
      </c>
      <c r="B82" s="60" t="s">
        <v>571</v>
      </c>
      <c r="C82" s="60" t="s">
        <v>410</v>
      </c>
      <c r="D82" s="65">
        <v>1989</v>
      </c>
      <c r="E82" s="65" t="s">
        <v>506</v>
      </c>
      <c r="F82" s="74"/>
      <c r="G82" s="74"/>
      <c r="H82" s="74"/>
      <c r="I82" s="74"/>
      <c r="J82" s="74"/>
      <c r="K82" s="74"/>
      <c r="L82" s="78"/>
      <c r="M82" s="79"/>
      <c r="N82" s="80"/>
      <c r="O82" s="78"/>
      <c r="P82" s="78"/>
      <c r="Q82" s="78"/>
      <c r="R82" s="80"/>
      <c r="S82" s="80"/>
      <c r="T82" s="80"/>
      <c r="U82" s="80"/>
      <c r="V82" s="80"/>
      <c r="W82" s="78"/>
      <c r="X82" s="80"/>
      <c r="Y82" s="80">
        <v>3</v>
      </c>
      <c r="Z82" s="80"/>
      <c r="AA82" s="80"/>
      <c r="AB82" s="80"/>
      <c r="AC82" s="80"/>
      <c r="AD82" s="80"/>
      <c r="AE82" s="80"/>
      <c r="AF82" s="78"/>
      <c r="AG82" s="78"/>
      <c r="AH82" s="78"/>
      <c r="AI82" s="80"/>
      <c r="AJ82" s="80"/>
      <c r="AK82" s="78"/>
      <c r="AL82" s="78">
        <v>2</v>
      </c>
      <c r="AM82" s="80"/>
      <c r="AN82" s="78">
        <v>2</v>
      </c>
      <c r="AO82" s="80"/>
      <c r="AP82" s="80"/>
      <c r="AQ82" s="78">
        <v>1</v>
      </c>
      <c r="AR82" s="80"/>
      <c r="AS82" s="80"/>
      <c r="AT82" s="78"/>
      <c r="AU82" s="80"/>
      <c r="AV82" s="80"/>
      <c r="AW82" s="80"/>
      <c r="AX82" s="80"/>
      <c r="AY82" s="80"/>
      <c r="AZ82" s="80"/>
      <c r="BA82" s="80"/>
      <c r="BB82" s="80"/>
      <c r="BC82" s="80"/>
      <c r="BD82" s="80"/>
      <c r="BE82" s="80"/>
      <c r="BF82" s="80"/>
      <c r="BG82" s="83">
        <f t="shared" si="2"/>
        <v>4</v>
      </c>
      <c r="BH82" s="83"/>
      <c r="BI82" s="103"/>
      <c r="BJ82" s="109"/>
      <c r="BK82" s="103"/>
      <c r="BL82" s="103"/>
      <c r="BM82" s="103"/>
      <c r="BN82" s="103"/>
    </row>
    <row r="83" spans="1:66" s="39" customFormat="1" ht="16.95" customHeight="1" x14ac:dyDescent="0.25">
      <c r="A83" s="66">
        <v>752</v>
      </c>
      <c r="B83" s="58" t="s">
        <v>58</v>
      </c>
      <c r="C83" s="58" t="s">
        <v>224</v>
      </c>
      <c r="D83" s="66">
        <v>1999</v>
      </c>
      <c r="E83" s="66" t="s">
        <v>46</v>
      </c>
      <c r="F83" s="76"/>
      <c r="G83" s="76"/>
      <c r="H83" s="76"/>
      <c r="I83" s="76"/>
      <c r="J83" s="76"/>
      <c r="K83" s="76"/>
      <c r="L83" s="78"/>
      <c r="M83" s="79"/>
      <c r="N83" s="80"/>
      <c r="O83" s="78">
        <v>2</v>
      </c>
      <c r="P83" s="78"/>
      <c r="Q83" s="78"/>
      <c r="R83" s="80"/>
      <c r="S83" s="80"/>
      <c r="T83" s="80"/>
      <c r="U83" s="80"/>
      <c r="V83" s="80"/>
      <c r="W83" s="78"/>
      <c r="X83" s="80"/>
      <c r="Y83" s="80"/>
      <c r="Z83" s="80"/>
      <c r="AA83" s="80"/>
      <c r="AB83" s="80"/>
      <c r="AC83" s="80"/>
      <c r="AD83" s="80"/>
      <c r="AE83" s="80"/>
      <c r="AF83" s="78"/>
      <c r="AG83" s="78"/>
      <c r="AH83" s="78"/>
      <c r="AI83" s="80"/>
      <c r="AJ83" s="80"/>
      <c r="AK83" s="78"/>
      <c r="AL83" s="78"/>
      <c r="AM83" s="80"/>
      <c r="AN83" s="78"/>
      <c r="AO83" s="80"/>
      <c r="AP83" s="80"/>
      <c r="AQ83" s="78"/>
      <c r="AR83" s="80"/>
      <c r="AS83" s="80"/>
      <c r="AT83" s="78"/>
      <c r="AU83" s="80"/>
      <c r="AV83" s="80">
        <v>2</v>
      </c>
      <c r="AW83" s="80"/>
      <c r="AX83" s="80"/>
      <c r="AY83" s="80"/>
      <c r="AZ83" s="80"/>
      <c r="BA83" s="80"/>
      <c r="BB83" s="80"/>
      <c r="BC83" s="80"/>
      <c r="BD83" s="80"/>
      <c r="BE83" s="80"/>
      <c r="BF83" s="80"/>
      <c r="BG83" s="83">
        <f t="shared" si="2"/>
        <v>2</v>
      </c>
      <c r="BH83" s="83"/>
      <c r="BI83" s="103"/>
      <c r="BJ83" s="109"/>
      <c r="BK83" s="103"/>
      <c r="BL83" s="103"/>
      <c r="BM83" s="103"/>
      <c r="BN83" s="103"/>
    </row>
    <row r="84" spans="1:66" ht="16.95" customHeight="1" x14ac:dyDescent="0.25">
      <c r="A84" s="63">
        <v>727</v>
      </c>
      <c r="B84" s="64" t="s">
        <v>385</v>
      </c>
      <c r="C84" s="64" t="s">
        <v>404</v>
      </c>
      <c r="D84" s="63">
        <v>2000</v>
      </c>
      <c r="E84" s="63" t="s">
        <v>529</v>
      </c>
      <c r="F84" s="73"/>
      <c r="G84" s="73"/>
      <c r="H84" s="73"/>
      <c r="I84" s="73"/>
      <c r="J84" s="73"/>
      <c r="K84" s="73"/>
      <c r="L84" s="78">
        <v>2</v>
      </c>
      <c r="M84" s="79"/>
      <c r="N84" s="80"/>
      <c r="O84" s="78">
        <v>2</v>
      </c>
      <c r="P84" s="78"/>
      <c r="Q84" s="78"/>
      <c r="R84" s="80"/>
      <c r="S84" s="80"/>
      <c r="T84" s="80"/>
      <c r="U84" s="80"/>
      <c r="V84" s="80"/>
      <c r="W84" s="78"/>
      <c r="X84" s="80"/>
      <c r="Y84" s="80"/>
      <c r="Z84" s="80"/>
      <c r="AA84" s="80"/>
      <c r="AB84" s="80"/>
      <c r="AC84" s="80"/>
      <c r="AD84" s="80"/>
      <c r="AE84" s="80"/>
      <c r="AF84" s="78"/>
      <c r="AG84" s="78"/>
      <c r="AH84" s="78"/>
      <c r="AI84" s="80"/>
      <c r="AJ84" s="80"/>
      <c r="AK84" s="78"/>
      <c r="AL84" s="78"/>
      <c r="AM84" s="80"/>
      <c r="AN84" s="78"/>
      <c r="AO84" s="80"/>
      <c r="AP84" s="80"/>
      <c r="AQ84" s="78"/>
      <c r="AR84" s="80"/>
      <c r="AS84" s="80"/>
      <c r="AT84" s="78"/>
      <c r="AU84" s="80"/>
      <c r="AV84" s="80"/>
      <c r="AW84" s="80"/>
      <c r="AX84" s="80"/>
      <c r="AY84" s="80"/>
      <c r="AZ84" s="80"/>
      <c r="BA84" s="80"/>
      <c r="BB84" s="80"/>
      <c r="BC84" s="80"/>
      <c r="BD84" s="80"/>
      <c r="BE84" s="80"/>
      <c r="BF84" s="80"/>
      <c r="BG84" s="83">
        <f t="shared" si="2"/>
        <v>2</v>
      </c>
    </row>
    <row r="85" spans="1:66" ht="16.95" customHeight="1" x14ac:dyDescent="0.25">
      <c r="A85" s="63">
        <v>1220</v>
      </c>
      <c r="B85" s="64" t="s">
        <v>153</v>
      </c>
      <c r="C85" s="64" t="s">
        <v>424</v>
      </c>
      <c r="D85" s="63">
        <v>1945</v>
      </c>
      <c r="E85" s="63" t="s">
        <v>184</v>
      </c>
      <c r="F85" s="73"/>
      <c r="G85" s="73"/>
      <c r="H85" s="73"/>
      <c r="I85" s="73"/>
      <c r="J85" s="73"/>
      <c r="K85" s="73"/>
      <c r="L85" s="78"/>
      <c r="M85" s="79"/>
      <c r="N85" s="80"/>
      <c r="O85" s="78"/>
      <c r="P85" s="78"/>
      <c r="Q85" s="78"/>
      <c r="R85" s="80"/>
      <c r="S85" s="80"/>
      <c r="T85" s="80"/>
      <c r="U85" s="80"/>
      <c r="V85" s="80"/>
      <c r="W85" s="78">
        <v>1</v>
      </c>
      <c r="X85" s="80">
        <v>2</v>
      </c>
      <c r="Y85" s="80"/>
      <c r="Z85" s="80">
        <v>1</v>
      </c>
      <c r="AA85" s="80"/>
      <c r="AB85" s="80"/>
      <c r="AC85" s="80"/>
      <c r="AD85" s="80"/>
      <c r="AE85" s="80"/>
      <c r="AF85" s="78"/>
      <c r="AG85" s="78"/>
      <c r="AH85" s="78"/>
      <c r="AI85" s="80"/>
      <c r="AJ85" s="80"/>
      <c r="AK85" s="78"/>
      <c r="AL85" s="78"/>
      <c r="AM85" s="80"/>
      <c r="AN85" s="78"/>
      <c r="AO85" s="80"/>
      <c r="AP85" s="80"/>
      <c r="AQ85" s="78"/>
      <c r="AR85" s="80"/>
      <c r="AS85" s="80"/>
      <c r="AT85" s="78"/>
      <c r="AU85" s="80"/>
      <c r="AV85" s="80"/>
      <c r="AW85" s="80"/>
      <c r="AX85" s="80"/>
      <c r="AY85" s="80"/>
      <c r="AZ85" s="80"/>
      <c r="BA85" s="80">
        <v>3</v>
      </c>
      <c r="BB85" s="80"/>
      <c r="BC85" s="80"/>
      <c r="BD85" s="80"/>
      <c r="BE85" s="80"/>
      <c r="BF85" s="80"/>
      <c r="BG85" s="83">
        <f t="shared" si="2"/>
        <v>4</v>
      </c>
    </row>
    <row r="86" spans="1:66" ht="16.95" customHeight="1" x14ac:dyDescent="0.25">
      <c r="A86" s="68" t="s">
        <v>552</v>
      </c>
      <c r="B86" s="61" t="s">
        <v>548</v>
      </c>
      <c r="C86" s="61" t="s">
        <v>325</v>
      </c>
      <c r="D86" s="68">
        <v>2012</v>
      </c>
      <c r="E86" s="68" t="s">
        <v>368</v>
      </c>
      <c r="F86" s="75"/>
      <c r="G86" s="75"/>
      <c r="H86" s="75"/>
      <c r="I86" s="75"/>
      <c r="J86" s="75"/>
      <c r="K86" s="75"/>
      <c r="L86" s="78"/>
      <c r="M86" s="79"/>
      <c r="N86" s="80"/>
      <c r="O86" s="78"/>
      <c r="P86" s="78"/>
      <c r="Q86" s="78"/>
      <c r="R86" s="80"/>
      <c r="S86" s="80"/>
      <c r="T86" s="80"/>
      <c r="U86" s="80">
        <v>2</v>
      </c>
      <c r="V86" s="80"/>
      <c r="W86" s="78"/>
      <c r="X86" s="80"/>
      <c r="Y86" s="80"/>
      <c r="Z86" s="80"/>
      <c r="AA86" s="80"/>
      <c r="AB86" s="80"/>
      <c r="AC86" s="80"/>
      <c r="AD86" s="80"/>
      <c r="AE86" s="80"/>
      <c r="AF86" s="78">
        <v>1</v>
      </c>
      <c r="AG86" s="78"/>
      <c r="AH86" s="78"/>
      <c r="AI86" s="80"/>
      <c r="AJ86" s="80"/>
      <c r="AK86" s="78"/>
      <c r="AL86" s="78"/>
      <c r="AM86" s="80"/>
      <c r="AN86" s="78"/>
      <c r="AO86" s="80"/>
      <c r="AP86" s="80"/>
      <c r="AQ86" s="78"/>
      <c r="AR86" s="80"/>
      <c r="AS86" s="80"/>
      <c r="AT86" s="78"/>
      <c r="AU86" s="80"/>
      <c r="AV86" s="80"/>
      <c r="AW86" s="80"/>
      <c r="AX86" s="80"/>
      <c r="AY86" s="80"/>
      <c r="AZ86" s="80"/>
      <c r="BA86" s="80"/>
      <c r="BB86" s="80"/>
      <c r="BC86" s="80"/>
      <c r="BD86" s="80"/>
      <c r="BE86" s="80"/>
      <c r="BF86" s="80"/>
      <c r="BG86" s="83">
        <f t="shared" si="2"/>
        <v>2</v>
      </c>
    </row>
    <row r="87" spans="1:66" ht="16.95" customHeight="1" x14ac:dyDescent="0.25">
      <c r="A87" s="68" t="s">
        <v>552</v>
      </c>
      <c r="B87" s="61" t="s">
        <v>547</v>
      </c>
      <c r="C87" s="61" t="s">
        <v>549</v>
      </c>
      <c r="D87" s="68">
        <v>2011</v>
      </c>
      <c r="E87" s="68" t="s">
        <v>368</v>
      </c>
      <c r="F87" s="75"/>
      <c r="G87" s="75"/>
      <c r="H87" s="75"/>
      <c r="I87" s="75"/>
      <c r="J87" s="75"/>
      <c r="K87" s="75"/>
      <c r="L87" s="78"/>
      <c r="M87" s="79"/>
      <c r="N87" s="80">
        <v>2</v>
      </c>
      <c r="O87" s="78"/>
      <c r="P87" s="78"/>
      <c r="Q87" s="78">
        <v>2</v>
      </c>
      <c r="R87" s="80"/>
      <c r="S87" s="80"/>
      <c r="T87" s="80"/>
      <c r="U87" s="80"/>
      <c r="V87" s="80"/>
      <c r="W87" s="78"/>
      <c r="X87" s="80"/>
      <c r="Y87" s="80"/>
      <c r="Z87" s="80"/>
      <c r="AA87" s="80"/>
      <c r="AB87" s="80"/>
      <c r="AC87" s="80"/>
      <c r="AD87" s="80"/>
      <c r="AE87" s="80"/>
      <c r="AF87" s="78"/>
      <c r="AG87" s="78"/>
      <c r="AH87" s="78"/>
      <c r="AI87" s="80"/>
      <c r="AJ87" s="80"/>
      <c r="AK87" s="78"/>
      <c r="AL87" s="78"/>
      <c r="AM87" s="80"/>
      <c r="AN87" s="78"/>
      <c r="AO87" s="80"/>
      <c r="AP87" s="80"/>
      <c r="AQ87" s="78"/>
      <c r="AR87" s="80"/>
      <c r="AS87" s="80"/>
      <c r="AT87" s="78"/>
      <c r="AU87" s="80"/>
      <c r="AV87" s="80"/>
      <c r="AW87" s="80"/>
      <c r="AX87" s="80"/>
      <c r="AY87" s="80"/>
      <c r="AZ87" s="80"/>
      <c r="BA87" s="80"/>
      <c r="BB87" s="80"/>
      <c r="BC87" s="80"/>
      <c r="BD87" s="80"/>
      <c r="BE87" s="80"/>
      <c r="BF87" s="80"/>
      <c r="BG87" s="83">
        <f t="shared" si="2"/>
        <v>2</v>
      </c>
    </row>
    <row r="88" spans="1:66" ht="16.95" customHeight="1" x14ac:dyDescent="0.25">
      <c r="A88" s="63">
        <v>225</v>
      </c>
      <c r="B88" s="64" t="s">
        <v>249</v>
      </c>
      <c r="C88" s="64" t="s">
        <v>482</v>
      </c>
      <c r="D88" s="63">
        <v>2002</v>
      </c>
      <c r="E88" s="63" t="s">
        <v>430</v>
      </c>
      <c r="F88" s="73"/>
      <c r="G88" s="73"/>
      <c r="H88" s="73"/>
      <c r="I88" s="73"/>
      <c r="J88" s="73"/>
      <c r="K88" s="73"/>
      <c r="L88" s="78"/>
      <c r="M88" s="79"/>
      <c r="N88" s="80"/>
      <c r="O88" s="78"/>
      <c r="P88" s="78"/>
      <c r="Q88" s="78">
        <v>1</v>
      </c>
      <c r="R88" s="80">
        <v>2</v>
      </c>
      <c r="S88" s="80"/>
      <c r="T88" s="80"/>
      <c r="U88" s="80">
        <v>1</v>
      </c>
      <c r="V88" s="80"/>
      <c r="W88" s="78"/>
      <c r="X88" s="80"/>
      <c r="Y88" s="80">
        <v>3</v>
      </c>
      <c r="Z88" s="80"/>
      <c r="AA88" s="80"/>
      <c r="AB88" s="80"/>
      <c r="AC88" s="80"/>
      <c r="AD88" s="80"/>
      <c r="AE88" s="80"/>
      <c r="AF88" s="78"/>
      <c r="AG88" s="78"/>
      <c r="AH88" s="78"/>
      <c r="AI88" s="80"/>
      <c r="AJ88" s="80"/>
      <c r="AK88" s="78"/>
      <c r="AL88" s="78"/>
      <c r="AM88" s="80"/>
      <c r="AN88" s="78"/>
      <c r="AO88" s="80"/>
      <c r="AP88" s="80"/>
      <c r="AQ88" s="78"/>
      <c r="AR88" s="80"/>
      <c r="AS88" s="80"/>
      <c r="AT88" s="78"/>
      <c r="AU88" s="80"/>
      <c r="AV88" s="80"/>
      <c r="AW88" s="80"/>
      <c r="AX88" s="80"/>
      <c r="AY88" s="80"/>
      <c r="AZ88" s="80"/>
      <c r="BA88" s="80"/>
      <c r="BB88" s="80"/>
      <c r="BC88" s="80"/>
      <c r="BD88" s="80"/>
      <c r="BE88" s="80"/>
      <c r="BF88" s="80"/>
      <c r="BG88" s="83">
        <f t="shared" si="2"/>
        <v>4</v>
      </c>
    </row>
    <row r="89" spans="1:66" s="24" customFormat="1" ht="16.95" customHeight="1" x14ac:dyDescent="0.25">
      <c r="A89" s="65" t="s">
        <v>167</v>
      </c>
      <c r="B89" s="60" t="s">
        <v>250</v>
      </c>
      <c r="C89" s="60" t="s">
        <v>344</v>
      </c>
      <c r="D89" s="65">
        <v>1952</v>
      </c>
      <c r="E89" s="65" t="s">
        <v>183</v>
      </c>
      <c r="F89" s="74"/>
      <c r="G89" s="74"/>
      <c r="H89" s="74"/>
      <c r="I89" s="74"/>
      <c r="J89" s="74"/>
      <c r="K89" s="74"/>
      <c r="L89" s="78"/>
      <c r="M89" s="79"/>
      <c r="N89" s="80"/>
      <c r="O89" s="78"/>
      <c r="P89" s="78"/>
      <c r="Q89" s="78"/>
      <c r="R89" s="80"/>
      <c r="S89" s="80"/>
      <c r="T89" s="80"/>
      <c r="U89" s="80"/>
      <c r="V89" s="80"/>
      <c r="W89" s="78"/>
      <c r="X89" s="80"/>
      <c r="Y89" s="80">
        <v>2</v>
      </c>
      <c r="Z89" s="80"/>
      <c r="AA89" s="80"/>
      <c r="AB89" s="80"/>
      <c r="AC89" s="80"/>
      <c r="AD89" s="80"/>
      <c r="AE89" s="80">
        <v>1</v>
      </c>
      <c r="AF89" s="78"/>
      <c r="AG89" s="78"/>
      <c r="AH89" s="78">
        <v>2</v>
      </c>
      <c r="AI89" s="80"/>
      <c r="AJ89" s="80"/>
      <c r="AK89" s="78"/>
      <c r="AL89" s="78"/>
      <c r="AM89" s="80"/>
      <c r="AN89" s="78"/>
      <c r="AO89" s="80"/>
      <c r="AP89" s="80"/>
      <c r="AQ89" s="78"/>
      <c r="AR89" s="80"/>
      <c r="AS89" s="80"/>
      <c r="AT89" s="78"/>
      <c r="AU89" s="80"/>
      <c r="AV89" s="80"/>
      <c r="AW89" s="80"/>
      <c r="AX89" s="80"/>
      <c r="AY89" s="80"/>
      <c r="AZ89" s="80"/>
      <c r="BA89" s="80">
        <v>2</v>
      </c>
      <c r="BB89" s="80"/>
      <c r="BC89" s="80"/>
      <c r="BD89" s="80"/>
      <c r="BE89" s="80"/>
      <c r="BF89" s="80"/>
      <c r="BG89" s="83">
        <f t="shared" si="2"/>
        <v>4</v>
      </c>
      <c r="BH89" s="83"/>
      <c r="BI89" s="103"/>
      <c r="BJ89" s="109"/>
      <c r="BK89" s="103"/>
      <c r="BL89" s="103"/>
      <c r="BM89" s="103"/>
      <c r="BN89" s="103"/>
    </row>
    <row r="90" spans="1:66" ht="16.95" customHeight="1" x14ac:dyDescent="0.25">
      <c r="A90" s="63">
        <v>179</v>
      </c>
      <c r="B90" s="64" t="s">
        <v>386</v>
      </c>
      <c r="C90" s="64" t="s">
        <v>414</v>
      </c>
      <c r="D90" s="63">
        <v>1988</v>
      </c>
      <c r="E90" s="63" t="s">
        <v>183</v>
      </c>
      <c r="F90" s="73"/>
      <c r="G90" s="73"/>
      <c r="H90" s="73"/>
      <c r="I90" s="73"/>
      <c r="J90" s="73"/>
      <c r="K90" s="73"/>
      <c r="L90" s="78"/>
      <c r="M90" s="79"/>
      <c r="N90" s="80"/>
      <c r="O90" s="78"/>
      <c r="P90" s="78"/>
      <c r="Q90" s="78">
        <v>1</v>
      </c>
      <c r="R90" s="80"/>
      <c r="S90" s="80">
        <v>3</v>
      </c>
      <c r="T90" s="80">
        <v>3</v>
      </c>
      <c r="U90" s="80">
        <v>1</v>
      </c>
      <c r="V90" s="80"/>
      <c r="W90" s="78"/>
      <c r="X90" s="80"/>
      <c r="Y90" s="80"/>
      <c r="Z90" s="80"/>
      <c r="AA90" s="80"/>
      <c r="AB90" s="80"/>
      <c r="AC90" s="80"/>
      <c r="AD90" s="80"/>
      <c r="AE90" s="80"/>
      <c r="AF90" s="78">
        <v>3</v>
      </c>
      <c r="AG90" s="78"/>
      <c r="AH90" s="78"/>
      <c r="AI90" s="80"/>
      <c r="AJ90" s="80"/>
      <c r="AK90" s="78"/>
      <c r="AL90" s="78"/>
      <c r="AM90" s="80"/>
      <c r="AN90" s="78"/>
      <c r="AO90" s="80"/>
      <c r="AP90" s="80"/>
      <c r="AQ90" s="78"/>
      <c r="AR90" s="80"/>
      <c r="AS90" s="80"/>
      <c r="AT90" s="78"/>
      <c r="AU90" s="80"/>
      <c r="AV90" s="80"/>
      <c r="AW90" s="80"/>
      <c r="AX90" s="80"/>
      <c r="AY90" s="80"/>
      <c r="AZ90" s="80"/>
      <c r="BA90" s="80"/>
      <c r="BB90" s="80"/>
      <c r="BC90" s="80"/>
      <c r="BD90" s="80"/>
      <c r="BE90" s="80"/>
      <c r="BF90" s="80"/>
      <c r="BG90" s="83">
        <f t="shared" si="2"/>
        <v>5</v>
      </c>
    </row>
    <row r="91" spans="1:66" ht="16.95" customHeight="1" x14ac:dyDescent="0.25">
      <c r="A91" s="63">
        <v>69</v>
      </c>
      <c r="B91" s="64" t="s">
        <v>387</v>
      </c>
      <c r="C91" s="64" t="s">
        <v>500</v>
      </c>
      <c r="D91" s="63">
        <v>1999</v>
      </c>
      <c r="E91" s="63" t="s">
        <v>53</v>
      </c>
      <c r="F91" s="73"/>
      <c r="G91" s="73"/>
      <c r="H91" s="73"/>
      <c r="I91" s="73"/>
      <c r="J91" s="73"/>
      <c r="K91" s="73"/>
      <c r="L91" s="78"/>
      <c r="M91" s="79"/>
      <c r="N91" s="80"/>
      <c r="O91" s="78">
        <v>2</v>
      </c>
      <c r="P91" s="78"/>
      <c r="Q91" s="78"/>
      <c r="R91" s="80">
        <v>2</v>
      </c>
      <c r="S91" s="80"/>
      <c r="T91" s="80"/>
      <c r="U91" s="80"/>
      <c r="V91" s="80"/>
      <c r="W91" s="78"/>
      <c r="X91" s="80"/>
      <c r="Y91" s="80"/>
      <c r="Z91" s="80"/>
      <c r="AA91" s="80"/>
      <c r="AB91" s="80"/>
      <c r="AC91" s="80"/>
      <c r="AD91" s="80"/>
      <c r="AE91" s="80"/>
      <c r="AF91" s="78"/>
      <c r="AG91" s="78"/>
      <c r="AH91" s="78"/>
      <c r="AI91" s="80"/>
      <c r="AJ91" s="80"/>
      <c r="AK91" s="78"/>
      <c r="AL91" s="78"/>
      <c r="AM91" s="80"/>
      <c r="AN91" s="78"/>
      <c r="AO91" s="80"/>
      <c r="AP91" s="80"/>
      <c r="AQ91" s="78"/>
      <c r="AR91" s="80"/>
      <c r="AS91" s="80"/>
      <c r="AT91" s="78"/>
      <c r="AU91" s="80"/>
      <c r="AV91" s="80"/>
      <c r="AW91" s="80"/>
      <c r="AX91" s="80"/>
      <c r="AY91" s="80"/>
      <c r="AZ91" s="80"/>
      <c r="BA91" s="80"/>
      <c r="BB91" s="80"/>
      <c r="BC91" s="80"/>
      <c r="BD91" s="80"/>
      <c r="BE91" s="80"/>
      <c r="BF91" s="80"/>
      <c r="BG91" s="83">
        <f t="shared" si="2"/>
        <v>2</v>
      </c>
    </row>
    <row r="92" spans="1:66" ht="16.95" customHeight="1" x14ac:dyDescent="0.25">
      <c r="A92" s="63">
        <v>1417</v>
      </c>
      <c r="B92" s="64" t="s">
        <v>392</v>
      </c>
      <c r="C92" s="64" t="s">
        <v>393</v>
      </c>
      <c r="D92" s="63">
        <v>2008</v>
      </c>
      <c r="E92" s="63" t="s">
        <v>201</v>
      </c>
      <c r="F92" s="73"/>
      <c r="G92" s="73"/>
      <c r="H92" s="73"/>
      <c r="I92" s="73"/>
      <c r="J92" s="73"/>
      <c r="K92" s="73"/>
      <c r="L92" s="78"/>
      <c r="M92" s="79"/>
      <c r="N92" s="80"/>
      <c r="O92" s="78"/>
      <c r="P92" s="78"/>
      <c r="Q92" s="78"/>
      <c r="R92" s="80"/>
      <c r="S92" s="80"/>
      <c r="T92" s="80"/>
      <c r="U92" s="80"/>
      <c r="V92" s="80"/>
      <c r="W92" s="78">
        <v>2</v>
      </c>
      <c r="X92" s="80">
        <v>3</v>
      </c>
      <c r="Y92" s="80"/>
      <c r="Z92" s="80"/>
      <c r="AA92" s="80"/>
      <c r="AB92" s="80"/>
      <c r="AC92" s="80"/>
      <c r="AD92" s="80"/>
      <c r="AE92" s="80">
        <v>3</v>
      </c>
      <c r="AF92" s="78"/>
      <c r="AG92" s="78"/>
      <c r="AH92" s="78"/>
      <c r="AI92" s="80"/>
      <c r="AJ92" s="80"/>
      <c r="AK92" s="78"/>
      <c r="AL92" s="78"/>
      <c r="AM92" s="80"/>
      <c r="AN92" s="78"/>
      <c r="AO92" s="80"/>
      <c r="AP92" s="80"/>
      <c r="AQ92" s="78"/>
      <c r="AR92" s="80"/>
      <c r="AS92" s="80"/>
      <c r="AT92" s="78"/>
      <c r="AU92" s="80"/>
      <c r="AV92" s="80"/>
      <c r="AW92" s="80"/>
      <c r="AX92" s="80"/>
      <c r="AY92" s="80"/>
      <c r="AZ92" s="80"/>
      <c r="BA92" s="80"/>
      <c r="BB92" s="80"/>
      <c r="BC92" s="80"/>
      <c r="BD92" s="80"/>
      <c r="BE92" s="80"/>
      <c r="BF92" s="80"/>
      <c r="BG92" s="83">
        <f t="shared" si="2"/>
        <v>3</v>
      </c>
    </row>
    <row r="93" spans="1:66" ht="16.95" customHeight="1" x14ac:dyDescent="0.25">
      <c r="A93" s="63">
        <v>1393</v>
      </c>
      <c r="B93" s="64" t="s">
        <v>189</v>
      </c>
      <c r="C93" s="64" t="s">
        <v>412</v>
      </c>
      <c r="D93" s="63">
        <v>2009</v>
      </c>
      <c r="E93" s="63" t="s">
        <v>108</v>
      </c>
      <c r="F93" s="73"/>
      <c r="G93" s="73"/>
      <c r="H93" s="73"/>
      <c r="I93" s="73"/>
      <c r="J93" s="73"/>
      <c r="K93" s="73"/>
      <c r="L93" s="78"/>
      <c r="M93" s="79"/>
      <c r="N93" s="80"/>
      <c r="O93" s="78"/>
      <c r="P93" s="78"/>
      <c r="Q93" s="78"/>
      <c r="R93" s="80"/>
      <c r="S93" s="80"/>
      <c r="T93" s="80"/>
      <c r="U93" s="80">
        <v>2</v>
      </c>
      <c r="V93" s="80"/>
      <c r="W93" s="78"/>
      <c r="X93" s="80"/>
      <c r="Y93" s="80">
        <v>2</v>
      </c>
      <c r="Z93" s="80"/>
      <c r="AA93" s="80"/>
      <c r="AB93" s="80"/>
      <c r="AC93" s="80"/>
      <c r="AD93" s="80"/>
      <c r="AE93" s="80">
        <v>2</v>
      </c>
      <c r="AF93" s="78"/>
      <c r="AG93" s="78"/>
      <c r="AH93" s="78"/>
      <c r="AI93" s="80"/>
      <c r="AJ93" s="80"/>
      <c r="AK93" s="78"/>
      <c r="AL93" s="78"/>
      <c r="AM93" s="80"/>
      <c r="AN93" s="78"/>
      <c r="AO93" s="80"/>
      <c r="AP93" s="80"/>
      <c r="AQ93" s="78"/>
      <c r="AR93" s="80"/>
      <c r="AS93" s="80"/>
      <c r="AT93" s="78"/>
      <c r="AU93" s="80"/>
      <c r="AV93" s="80"/>
      <c r="AW93" s="80"/>
      <c r="AX93" s="80"/>
      <c r="AY93" s="80"/>
      <c r="AZ93" s="80"/>
      <c r="BA93" s="80"/>
      <c r="BB93" s="80"/>
      <c r="BC93" s="80"/>
      <c r="BD93" s="80"/>
      <c r="BE93" s="80"/>
      <c r="BF93" s="80"/>
      <c r="BG93" s="83">
        <f t="shared" si="2"/>
        <v>3</v>
      </c>
    </row>
    <row r="94" spans="1:66" ht="16.95" customHeight="1" x14ac:dyDescent="0.25">
      <c r="A94" s="63">
        <v>1055</v>
      </c>
      <c r="B94" s="64" t="s">
        <v>388</v>
      </c>
      <c r="C94" s="64" t="s">
        <v>354</v>
      </c>
      <c r="D94" s="63">
        <v>2002</v>
      </c>
      <c r="E94" s="63" t="s">
        <v>434</v>
      </c>
      <c r="F94" s="73"/>
      <c r="G94" s="73"/>
      <c r="H94" s="73"/>
      <c r="I94" s="73"/>
      <c r="J94" s="73"/>
      <c r="K94" s="73"/>
      <c r="L94" s="78"/>
      <c r="M94" s="79"/>
      <c r="N94" s="80"/>
      <c r="O94" s="78"/>
      <c r="P94" s="78"/>
      <c r="Q94" s="78"/>
      <c r="R94" s="80"/>
      <c r="S94" s="80"/>
      <c r="T94" s="80"/>
      <c r="U94" s="80"/>
      <c r="V94" s="80"/>
      <c r="W94" s="78">
        <v>1</v>
      </c>
      <c r="X94" s="80"/>
      <c r="Y94" s="80"/>
      <c r="Z94" s="80"/>
      <c r="AA94" s="80"/>
      <c r="AB94" s="80"/>
      <c r="AC94" s="80"/>
      <c r="AD94" s="80"/>
      <c r="AE94" s="80"/>
      <c r="AF94" s="78"/>
      <c r="AG94" s="78"/>
      <c r="AH94" s="78"/>
      <c r="AI94" s="80"/>
      <c r="AJ94" s="80"/>
      <c r="AK94" s="78"/>
      <c r="AL94" s="78"/>
      <c r="AM94" s="80"/>
      <c r="AN94" s="78"/>
      <c r="AO94" s="80"/>
      <c r="AP94" s="80"/>
      <c r="AQ94" s="78"/>
      <c r="AR94" s="80"/>
      <c r="AS94" s="80"/>
      <c r="AT94" s="78"/>
      <c r="AU94" s="80"/>
      <c r="AV94" s="80"/>
      <c r="AW94" s="80"/>
      <c r="AX94" s="80"/>
      <c r="AY94" s="80"/>
      <c r="AZ94" s="80"/>
      <c r="BA94" s="80"/>
      <c r="BB94" s="80"/>
      <c r="BC94" s="80"/>
      <c r="BD94" s="80"/>
      <c r="BE94" s="80"/>
      <c r="BF94" s="80"/>
      <c r="BG94" s="83">
        <f t="shared" si="2"/>
        <v>1</v>
      </c>
    </row>
    <row r="95" spans="1:66" s="52" customFormat="1" ht="16.95" customHeight="1" x14ac:dyDescent="0.25">
      <c r="A95" s="65" t="s">
        <v>167</v>
      </c>
      <c r="B95" s="60" t="s">
        <v>564</v>
      </c>
      <c r="C95" s="60" t="s">
        <v>565</v>
      </c>
      <c r="D95" s="65">
        <v>2015</v>
      </c>
      <c r="E95" s="65" t="s">
        <v>150</v>
      </c>
      <c r="F95" s="74"/>
      <c r="G95" s="74"/>
      <c r="H95" s="74"/>
      <c r="I95" s="74"/>
      <c r="J95" s="74"/>
      <c r="K95" s="74"/>
      <c r="L95" s="78"/>
      <c r="M95" s="79"/>
      <c r="N95" s="80"/>
      <c r="O95" s="78"/>
      <c r="P95" s="78"/>
      <c r="Q95" s="78"/>
      <c r="R95" s="80"/>
      <c r="S95" s="80"/>
      <c r="T95" s="80"/>
      <c r="U95" s="80">
        <v>1</v>
      </c>
      <c r="V95" s="80"/>
      <c r="W95" s="78">
        <v>1</v>
      </c>
      <c r="X95" s="80"/>
      <c r="Y95" s="80"/>
      <c r="Z95" s="80"/>
      <c r="AA95" s="80"/>
      <c r="AB95" s="80"/>
      <c r="AC95" s="80"/>
      <c r="AD95" s="80"/>
      <c r="AE95" s="80"/>
      <c r="AF95" s="78"/>
      <c r="AG95" s="78"/>
      <c r="AH95" s="78"/>
      <c r="AI95" s="80"/>
      <c r="AJ95" s="80"/>
      <c r="AK95" s="78"/>
      <c r="AL95" s="78"/>
      <c r="AM95" s="80"/>
      <c r="AN95" s="78"/>
      <c r="AO95" s="80"/>
      <c r="AP95" s="80"/>
      <c r="AQ95" s="78"/>
      <c r="AR95" s="80"/>
      <c r="AS95" s="80"/>
      <c r="AT95" s="78"/>
      <c r="AU95" s="80"/>
      <c r="AV95" s="80"/>
      <c r="AW95" s="80"/>
      <c r="AX95" s="80"/>
      <c r="AY95" s="80"/>
      <c r="AZ95" s="80"/>
      <c r="BA95" s="80"/>
      <c r="BB95" s="80"/>
      <c r="BC95" s="80"/>
      <c r="BD95" s="80"/>
      <c r="BE95" s="80"/>
      <c r="BF95" s="80"/>
      <c r="BG95" s="83">
        <f t="shared" si="2"/>
        <v>2</v>
      </c>
      <c r="BH95" s="83"/>
      <c r="BI95" s="103"/>
      <c r="BJ95" s="109"/>
      <c r="BK95" s="103"/>
      <c r="BL95" s="103"/>
      <c r="BM95" s="103"/>
      <c r="BN95" s="103"/>
    </row>
    <row r="96" spans="1:66" ht="16.95" customHeight="1" x14ac:dyDescent="0.25">
      <c r="A96" s="63">
        <v>715</v>
      </c>
      <c r="B96" s="64" t="s">
        <v>66</v>
      </c>
      <c r="C96" s="64" t="s">
        <v>328</v>
      </c>
      <c r="D96" s="63">
        <v>1968</v>
      </c>
      <c r="E96" s="63" t="s">
        <v>207</v>
      </c>
      <c r="F96" s="73"/>
      <c r="G96" s="73"/>
      <c r="H96" s="73"/>
      <c r="I96" s="73"/>
      <c r="J96" s="73"/>
      <c r="K96" s="73"/>
      <c r="L96" s="78"/>
      <c r="M96" s="79"/>
      <c r="N96" s="80"/>
      <c r="O96" s="78"/>
      <c r="P96" s="78"/>
      <c r="Q96" s="78"/>
      <c r="R96" s="80"/>
      <c r="S96" s="80"/>
      <c r="T96" s="80"/>
      <c r="U96" s="80"/>
      <c r="V96" s="80"/>
      <c r="W96" s="78">
        <v>2</v>
      </c>
      <c r="X96" s="80">
        <v>2</v>
      </c>
      <c r="Y96" s="80"/>
      <c r="Z96" s="80"/>
      <c r="AA96" s="80">
        <v>3</v>
      </c>
      <c r="AB96" s="80"/>
      <c r="AC96" s="80"/>
      <c r="AD96" s="80"/>
      <c r="AE96" s="80"/>
      <c r="AF96" s="78"/>
      <c r="AG96" s="78"/>
      <c r="AH96" s="78"/>
      <c r="AI96" s="80"/>
      <c r="AJ96" s="80"/>
      <c r="AK96" s="78"/>
      <c r="AL96" s="78"/>
      <c r="AM96" s="80"/>
      <c r="AN96" s="78"/>
      <c r="AO96" s="80"/>
      <c r="AP96" s="80"/>
      <c r="AQ96" s="78"/>
      <c r="AR96" s="80"/>
      <c r="AS96" s="80"/>
      <c r="AT96" s="78"/>
      <c r="AU96" s="80"/>
      <c r="AV96" s="80"/>
      <c r="AW96" s="80"/>
      <c r="AX96" s="80"/>
      <c r="AY96" s="80"/>
      <c r="AZ96" s="80"/>
      <c r="BA96" s="80"/>
      <c r="BB96" s="80"/>
      <c r="BC96" s="80"/>
      <c r="BD96" s="80"/>
      <c r="BE96" s="80"/>
      <c r="BF96" s="80"/>
      <c r="BG96" s="83">
        <f t="shared" si="2"/>
        <v>3</v>
      </c>
    </row>
    <row r="97" spans="1:66" s="24" customFormat="1" ht="16.95" customHeight="1" x14ac:dyDescent="0.25">
      <c r="A97" s="65" t="s">
        <v>167</v>
      </c>
      <c r="B97" s="60" t="s">
        <v>389</v>
      </c>
      <c r="C97" s="60" t="s">
        <v>451</v>
      </c>
      <c r="D97" s="65">
        <v>1990</v>
      </c>
      <c r="E97" s="65" t="s">
        <v>274</v>
      </c>
      <c r="F97" s="74"/>
      <c r="G97" s="74"/>
      <c r="H97" s="74"/>
      <c r="I97" s="74"/>
      <c r="J97" s="74"/>
      <c r="K97" s="74"/>
      <c r="L97" s="78"/>
      <c r="M97" s="79"/>
      <c r="N97" s="80"/>
      <c r="O97" s="78"/>
      <c r="P97" s="78"/>
      <c r="Q97" s="78"/>
      <c r="R97" s="80"/>
      <c r="S97" s="80"/>
      <c r="T97" s="80"/>
      <c r="U97" s="80">
        <v>3</v>
      </c>
      <c r="V97" s="80"/>
      <c r="W97" s="78"/>
      <c r="X97" s="80"/>
      <c r="Y97" s="80"/>
      <c r="Z97" s="80"/>
      <c r="AA97" s="80">
        <v>1</v>
      </c>
      <c r="AB97" s="80"/>
      <c r="AC97" s="80"/>
      <c r="AD97" s="80"/>
      <c r="AE97" s="80"/>
      <c r="AF97" s="78"/>
      <c r="AG97" s="78"/>
      <c r="AH97" s="78"/>
      <c r="AI97" s="80"/>
      <c r="AJ97" s="80"/>
      <c r="AK97" s="78"/>
      <c r="AL97" s="78"/>
      <c r="AM97" s="80"/>
      <c r="AN97" s="78"/>
      <c r="AO97" s="80"/>
      <c r="AP97" s="80"/>
      <c r="AQ97" s="78"/>
      <c r="AR97" s="80"/>
      <c r="AS97" s="80"/>
      <c r="AT97" s="78"/>
      <c r="AU97" s="80"/>
      <c r="AV97" s="80"/>
      <c r="AW97" s="80"/>
      <c r="AX97" s="80"/>
      <c r="AY97" s="80"/>
      <c r="AZ97" s="80"/>
      <c r="BA97" s="80"/>
      <c r="BB97" s="80"/>
      <c r="BC97" s="80"/>
      <c r="BD97" s="80"/>
      <c r="BE97" s="80"/>
      <c r="BF97" s="80"/>
      <c r="BG97" s="83">
        <f t="shared" si="2"/>
        <v>2</v>
      </c>
      <c r="BH97" s="83"/>
      <c r="BI97" s="103"/>
      <c r="BJ97" s="109"/>
      <c r="BK97" s="103"/>
      <c r="BL97" s="103"/>
      <c r="BM97" s="103"/>
      <c r="BN97" s="103"/>
    </row>
    <row r="98" spans="1:66" ht="16.95" customHeight="1" x14ac:dyDescent="0.25">
      <c r="A98" s="63">
        <v>680</v>
      </c>
      <c r="B98" s="64" t="s">
        <v>276</v>
      </c>
      <c r="C98" s="64" t="s">
        <v>321</v>
      </c>
      <c r="D98" s="63">
        <v>1951</v>
      </c>
      <c r="E98" s="63" t="s">
        <v>368</v>
      </c>
      <c r="F98" s="73"/>
      <c r="G98" s="73"/>
      <c r="H98" s="73"/>
      <c r="I98" s="73"/>
      <c r="J98" s="73"/>
      <c r="K98" s="73"/>
      <c r="L98" s="78"/>
      <c r="M98" s="79"/>
      <c r="N98" s="80">
        <v>3</v>
      </c>
      <c r="O98" s="78"/>
      <c r="P98" s="78"/>
      <c r="Q98" s="78"/>
      <c r="R98" s="80"/>
      <c r="S98" s="80"/>
      <c r="T98" s="80"/>
      <c r="U98" s="80"/>
      <c r="V98" s="80"/>
      <c r="W98" s="78"/>
      <c r="X98" s="80"/>
      <c r="Y98" s="80">
        <v>2</v>
      </c>
      <c r="Z98" s="80"/>
      <c r="AA98" s="80"/>
      <c r="AB98" s="80"/>
      <c r="AC98" s="80"/>
      <c r="AD98" s="80"/>
      <c r="AE98" s="80"/>
      <c r="AF98" s="78"/>
      <c r="AG98" s="78"/>
      <c r="AH98" s="78">
        <v>2</v>
      </c>
      <c r="AI98" s="80"/>
      <c r="AJ98" s="80"/>
      <c r="AK98" s="78"/>
      <c r="AL98" s="78"/>
      <c r="AM98" s="80"/>
      <c r="AN98" s="78">
        <v>2</v>
      </c>
      <c r="AO98" s="80"/>
      <c r="AP98" s="80"/>
      <c r="AQ98" s="78"/>
      <c r="AR98" s="80"/>
      <c r="AS98" s="80"/>
      <c r="AT98" s="78"/>
      <c r="AU98" s="80"/>
      <c r="AV98" s="80"/>
      <c r="AW98" s="80"/>
      <c r="AX98" s="80"/>
      <c r="AY98" s="80"/>
      <c r="AZ98" s="80"/>
      <c r="BA98" s="80">
        <v>2</v>
      </c>
      <c r="BB98" s="80"/>
      <c r="BC98" s="80"/>
      <c r="BD98" s="80"/>
      <c r="BE98" s="80"/>
      <c r="BF98" s="80"/>
      <c r="BG98" s="83">
        <f t="shared" si="2"/>
        <v>5</v>
      </c>
    </row>
    <row r="99" spans="1:66" ht="16.95" customHeight="1" x14ac:dyDescent="0.25">
      <c r="A99" s="63">
        <v>111</v>
      </c>
      <c r="B99" s="64" t="s">
        <v>294</v>
      </c>
      <c r="C99" s="64" t="s">
        <v>451</v>
      </c>
      <c r="D99" s="63">
        <v>1985</v>
      </c>
      <c r="E99" s="63" t="s">
        <v>295</v>
      </c>
      <c r="F99" s="73"/>
      <c r="G99" s="73"/>
      <c r="H99" s="73"/>
      <c r="I99" s="73"/>
      <c r="J99" s="73"/>
      <c r="K99" s="73"/>
      <c r="L99" s="78"/>
      <c r="M99" s="79"/>
      <c r="N99" s="80"/>
      <c r="O99" s="78">
        <v>2</v>
      </c>
      <c r="P99" s="78"/>
      <c r="Q99" s="78"/>
      <c r="R99" s="80"/>
      <c r="S99" s="80"/>
      <c r="T99" s="80"/>
      <c r="U99" s="80"/>
      <c r="V99" s="80"/>
      <c r="W99" s="78"/>
      <c r="X99" s="80"/>
      <c r="Y99" s="80">
        <v>3</v>
      </c>
      <c r="Z99" s="80"/>
      <c r="AA99" s="80"/>
      <c r="AB99" s="80"/>
      <c r="AC99" s="80"/>
      <c r="AD99" s="80"/>
      <c r="AE99" s="80"/>
      <c r="AF99" s="78"/>
      <c r="AG99" s="78"/>
      <c r="AH99" s="78"/>
      <c r="AI99" s="80"/>
      <c r="AJ99" s="80"/>
      <c r="AK99" s="78"/>
      <c r="AL99" s="78"/>
      <c r="AM99" s="80"/>
      <c r="AN99" s="78"/>
      <c r="AO99" s="80"/>
      <c r="AP99" s="80"/>
      <c r="AQ99" s="78"/>
      <c r="AR99" s="80"/>
      <c r="AS99" s="80"/>
      <c r="AT99" s="78"/>
      <c r="AU99" s="80"/>
      <c r="AV99" s="80"/>
      <c r="AW99" s="80"/>
      <c r="AX99" s="80"/>
      <c r="AY99" s="80"/>
      <c r="AZ99" s="80"/>
      <c r="BA99" s="80"/>
      <c r="BB99" s="80"/>
      <c r="BC99" s="80">
        <v>2</v>
      </c>
      <c r="BD99" s="80"/>
      <c r="BE99" s="80"/>
      <c r="BF99" s="80"/>
      <c r="BG99" s="83">
        <f t="shared" si="2"/>
        <v>3</v>
      </c>
    </row>
    <row r="100" spans="1:66" s="24" customFormat="1" ht="16.95" customHeight="1" x14ac:dyDescent="0.25">
      <c r="A100" s="65" t="s">
        <v>167</v>
      </c>
      <c r="B100" s="60" t="s">
        <v>67</v>
      </c>
      <c r="C100" s="60" t="s">
        <v>222</v>
      </c>
      <c r="D100" s="65">
        <v>2002</v>
      </c>
      <c r="E100" s="65" t="s">
        <v>522</v>
      </c>
      <c r="F100" s="74"/>
      <c r="G100" s="74"/>
      <c r="H100" s="74"/>
      <c r="I100" s="74"/>
      <c r="J100" s="74"/>
      <c r="K100" s="74"/>
      <c r="L100" s="78"/>
      <c r="M100" s="79"/>
      <c r="N100" s="80"/>
      <c r="O100" s="78"/>
      <c r="P100" s="78"/>
      <c r="Q100" s="78"/>
      <c r="R100" s="80"/>
      <c r="S100" s="80"/>
      <c r="T100" s="80"/>
      <c r="U100" s="80"/>
      <c r="V100" s="80"/>
      <c r="W100" s="78"/>
      <c r="X100" s="80"/>
      <c r="Y100" s="80"/>
      <c r="Z100" s="80"/>
      <c r="AA100" s="80"/>
      <c r="AB100" s="80"/>
      <c r="AC100" s="80"/>
      <c r="AD100" s="80"/>
      <c r="AE100" s="80"/>
      <c r="AF100" s="78"/>
      <c r="AG100" s="78"/>
      <c r="AH100" s="78"/>
      <c r="AI100" s="80"/>
      <c r="AJ100" s="80"/>
      <c r="AK100" s="78"/>
      <c r="AL100" s="78"/>
      <c r="AM100" s="80"/>
      <c r="AN100" s="78"/>
      <c r="AO100" s="80"/>
      <c r="AP100" s="80"/>
      <c r="AQ100" s="78"/>
      <c r="AR100" s="80"/>
      <c r="AS100" s="80"/>
      <c r="AT100" s="78"/>
      <c r="AU100" s="80"/>
      <c r="AV100" s="80"/>
      <c r="AW100" s="80"/>
      <c r="AX100" s="80"/>
      <c r="AY100" s="80">
        <v>1</v>
      </c>
      <c r="AZ100" s="80"/>
      <c r="BA100" s="80"/>
      <c r="BB100" s="80"/>
      <c r="BC100" s="80"/>
      <c r="BD100" s="80"/>
      <c r="BE100" s="80"/>
      <c r="BF100" s="80"/>
      <c r="BG100" s="83">
        <f t="shared" si="2"/>
        <v>1</v>
      </c>
      <c r="BH100" s="83"/>
      <c r="BI100" s="103"/>
      <c r="BJ100" s="109"/>
      <c r="BK100" s="103"/>
      <c r="BL100" s="103"/>
      <c r="BM100" s="103"/>
      <c r="BN100" s="103"/>
    </row>
    <row r="101" spans="1:66" ht="16.95" customHeight="1" x14ac:dyDescent="0.25">
      <c r="A101" s="63">
        <v>674</v>
      </c>
      <c r="B101" s="64" t="s">
        <v>68</v>
      </c>
      <c r="C101" s="64" t="s">
        <v>447</v>
      </c>
      <c r="D101" s="63">
        <v>2005</v>
      </c>
      <c r="E101" s="63" t="s">
        <v>97</v>
      </c>
      <c r="F101" s="73"/>
      <c r="G101" s="73"/>
      <c r="H101" s="73"/>
      <c r="I101" s="73"/>
      <c r="J101" s="73"/>
      <c r="K101" s="73"/>
      <c r="L101" s="78"/>
      <c r="M101" s="79"/>
      <c r="N101" s="80"/>
      <c r="O101" s="78"/>
      <c r="P101" s="78"/>
      <c r="Q101" s="78"/>
      <c r="R101" s="80"/>
      <c r="S101" s="80"/>
      <c r="T101" s="80"/>
      <c r="U101" s="80"/>
      <c r="V101" s="80"/>
      <c r="W101" s="78"/>
      <c r="X101" s="80"/>
      <c r="Y101" s="80"/>
      <c r="Z101" s="80"/>
      <c r="AA101" s="80"/>
      <c r="AB101" s="80"/>
      <c r="AC101" s="80"/>
      <c r="AD101" s="80"/>
      <c r="AE101" s="80"/>
      <c r="AF101" s="78"/>
      <c r="AG101" s="78"/>
      <c r="AH101" s="78"/>
      <c r="AI101" s="80"/>
      <c r="AJ101" s="80"/>
      <c r="AK101" s="78"/>
      <c r="AL101" s="78"/>
      <c r="AM101" s="80"/>
      <c r="AN101" s="78"/>
      <c r="AO101" s="80"/>
      <c r="AP101" s="80"/>
      <c r="AQ101" s="78"/>
      <c r="AR101" s="80"/>
      <c r="AS101" s="80"/>
      <c r="AT101" s="78"/>
      <c r="AU101" s="80"/>
      <c r="AV101" s="80"/>
      <c r="AW101" s="80"/>
      <c r="AX101" s="80"/>
      <c r="AY101" s="80">
        <v>1</v>
      </c>
      <c r="AZ101" s="80"/>
      <c r="BA101" s="80"/>
      <c r="BB101" s="80"/>
      <c r="BC101" s="80"/>
      <c r="BD101" s="80"/>
      <c r="BE101" s="80"/>
      <c r="BF101" s="80"/>
      <c r="BG101" s="83">
        <f t="shared" si="2"/>
        <v>1</v>
      </c>
    </row>
    <row r="102" spans="1:66" s="52" customFormat="1" ht="16.95" customHeight="1" x14ac:dyDescent="0.25">
      <c r="A102" s="65" t="s">
        <v>167</v>
      </c>
      <c r="B102" s="60" t="s">
        <v>539</v>
      </c>
      <c r="C102" s="60" t="s">
        <v>540</v>
      </c>
      <c r="D102" s="65">
        <v>2009</v>
      </c>
      <c r="E102" s="65" t="s">
        <v>295</v>
      </c>
      <c r="F102" s="74"/>
      <c r="G102" s="74"/>
      <c r="H102" s="74"/>
      <c r="I102" s="74"/>
      <c r="J102" s="74"/>
      <c r="K102" s="74"/>
      <c r="L102" s="78"/>
      <c r="M102" s="79"/>
      <c r="N102" s="80"/>
      <c r="O102" s="78"/>
      <c r="P102" s="78"/>
      <c r="Q102" s="78"/>
      <c r="R102" s="80"/>
      <c r="S102" s="80"/>
      <c r="T102" s="80"/>
      <c r="U102" s="80"/>
      <c r="V102" s="80"/>
      <c r="W102" s="78"/>
      <c r="X102" s="80"/>
      <c r="Y102" s="80"/>
      <c r="Z102" s="80"/>
      <c r="AA102" s="80"/>
      <c r="AB102" s="80"/>
      <c r="AC102" s="80"/>
      <c r="AD102" s="80"/>
      <c r="AE102" s="80"/>
      <c r="AF102" s="78"/>
      <c r="AG102" s="78"/>
      <c r="AH102" s="78"/>
      <c r="AI102" s="80"/>
      <c r="AJ102" s="80"/>
      <c r="AK102" s="78"/>
      <c r="AL102" s="78"/>
      <c r="AM102" s="80"/>
      <c r="AN102" s="78"/>
      <c r="AO102" s="80"/>
      <c r="AP102" s="80"/>
      <c r="AQ102" s="78"/>
      <c r="AR102" s="80"/>
      <c r="AS102" s="80"/>
      <c r="AT102" s="78"/>
      <c r="AU102" s="80"/>
      <c r="AV102" s="80"/>
      <c r="AW102" s="80"/>
      <c r="AX102" s="80"/>
      <c r="AY102" s="80">
        <v>1</v>
      </c>
      <c r="AZ102" s="80"/>
      <c r="BA102" s="80"/>
      <c r="BB102" s="80"/>
      <c r="BC102" s="80"/>
      <c r="BD102" s="80"/>
      <c r="BE102" s="80"/>
      <c r="BF102" s="80"/>
      <c r="BG102" s="83">
        <f t="shared" si="2"/>
        <v>1</v>
      </c>
      <c r="BH102" s="83"/>
      <c r="BI102" s="103"/>
      <c r="BJ102" s="109"/>
      <c r="BK102" s="103"/>
      <c r="BL102" s="103"/>
      <c r="BM102" s="103"/>
      <c r="BN102" s="103"/>
    </row>
    <row r="103" spans="1:66" s="52" customFormat="1" ht="16.95" customHeight="1" x14ac:dyDescent="0.25">
      <c r="A103" s="65" t="s">
        <v>167</v>
      </c>
      <c r="B103" s="60" t="s">
        <v>545</v>
      </c>
      <c r="C103" s="60" t="s">
        <v>546</v>
      </c>
      <c r="D103" s="65">
        <v>2012</v>
      </c>
      <c r="E103" s="65" t="s">
        <v>297</v>
      </c>
      <c r="F103" s="74"/>
      <c r="G103" s="74"/>
      <c r="H103" s="74"/>
      <c r="I103" s="74"/>
      <c r="J103" s="74"/>
      <c r="K103" s="74"/>
      <c r="L103" s="78"/>
      <c r="M103" s="79"/>
      <c r="N103" s="80"/>
      <c r="O103" s="78"/>
      <c r="P103" s="78"/>
      <c r="Q103" s="78"/>
      <c r="R103" s="80"/>
      <c r="S103" s="80"/>
      <c r="T103" s="80"/>
      <c r="U103" s="80"/>
      <c r="V103" s="80"/>
      <c r="W103" s="78"/>
      <c r="X103" s="80"/>
      <c r="Y103" s="80"/>
      <c r="Z103" s="80"/>
      <c r="AA103" s="80"/>
      <c r="AB103" s="80"/>
      <c r="AC103" s="80"/>
      <c r="AD103" s="80"/>
      <c r="AE103" s="80"/>
      <c r="AF103" s="78"/>
      <c r="AG103" s="78"/>
      <c r="AH103" s="78"/>
      <c r="AI103" s="80"/>
      <c r="AJ103" s="80"/>
      <c r="AK103" s="78"/>
      <c r="AL103" s="78"/>
      <c r="AM103" s="80"/>
      <c r="AN103" s="78"/>
      <c r="AO103" s="80"/>
      <c r="AP103" s="80"/>
      <c r="AQ103" s="78"/>
      <c r="AR103" s="80"/>
      <c r="AS103" s="80"/>
      <c r="AT103" s="78"/>
      <c r="AU103" s="80"/>
      <c r="AV103" s="80"/>
      <c r="AW103" s="80"/>
      <c r="AX103" s="80"/>
      <c r="AY103" s="80">
        <v>1</v>
      </c>
      <c r="AZ103" s="80"/>
      <c r="BA103" s="80"/>
      <c r="BB103" s="80"/>
      <c r="BC103" s="80"/>
      <c r="BD103" s="80"/>
      <c r="BE103" s="80"/>
      <c r="BF103" s="80"/>
      <c r="BG103" s="83">
        <f t="shared" si="2"/>
        <v>1</v>
      </c>
      <c r="BH103" s="83"/>
      <c r="BI103" s="103"/>
      <c r="BJ103" s="109"/>
      <c r="BK103" s="103"/>
      <c r="BL103" s="103"/>
      <c r="BM103" s="103"/>
      <c r="BN103" s="103"/>
    </row>
    <row r="104" spans="1:66" s="52" customFormat="1" ht="16.95" customHeight="1" x14ac:dyDescent="0.25">
      <c r="A104" s="65" t="s">
        <v>167</v>
      </c>
      <c r="B104" s="60" t="s">
        <v>580</v>
      </c>
      <c r="C104" s="60" t="s">
        <v>581</v>
      </c>
      <c r="D104" s="65">
        <v>2016</v>
      </c>
      <c r="E104" s="65" t="s">
        <v>193</v>
      </c>
      <c r="F104" s="74"/>
      <c r="G104" s="74"/>
      <c r="H104" s="74"/>
      <c r="I104" s="74"/>
      <c r="J104" s="74"/>
      <c r="K104" s="74"/>
      <c r="L104" s="78"/>
      <c r="M104" s="79"/>
      <c r="N104" s="80"/>
      <c r="O104" s="78"/>
      <c r="P104" s="78"/>
      <c r="Q104" s="78"/>
      <c r="R104" s="80"/>
      <c r="S104" s="80"/>
      <c r="T104" s="80"/>
      <c r="U104" s="80"/>
      <c r="V104" s="80"/>
      <c r="W104" s="78"/>
      <c r="X104" s="80"/>
      <c r="Y104" s="80"/>
      <c r="Z104" s="80"/>
      <c r="AA104" s="80"/>
      <c r="AB104" s="80"/>
      <c r="AC104" s="80"/>
      <c r="AD104" s="80"/>
      <c r="AE104" s="80"/>
      <c r="AF104" s="78"/>
      <c r="AG104" s="78"/>
      <c r="AH104" s="78"/>
      <c r="AI104" s="80"/>
      <c r="AJ104" s="80"/>
      <c r="AK104" s="78"/>
      <c r="AL104" s="78"/>
      <c r="AM104" s="80"/>
      <c r="AN104" s="78"/>
      <c r="AO104" s="80"/>
      <c r="AP104" s="80"/>
      <c r="AQ104" s="78"/>
      <c r="AR104" s="80"/>
      <c r="AS104" s="80"/>
      <c r="AT104" s="78"/>
      <c r="AU104" s="80"/>
      <c r="AV104" s="80"/>
      <c r="AW104" s="80"/>
      <c r="AX104" s="80"/>
      <c r="AY104" s="80">
        <v>1</v>
      </c>
      <c r="AZ104" s="80"/>
      <c r="BA104" s="80"/>
      <c r="BB104" s="80"/>
      <c r="BC104" s="80"/>
      <c r="BD104" s="80"/>
      <c r="BE104" s="80"/>
      <c r="BF104" s="80"/>
      <c r="BG104" s="83">
        <f t="shared" si="2"/>
        <v>1</v>
      </c>
      <c r="BH104" s="83"/>
      <c r="BI104" s="103"/>
      <c r="BJ104" s="109"/>
      <c r="BK104" s="103"/>
      <c r="BL104" s="103"/>
      <c r="BM104" s="103"/>
      <c r="BN104" s="103"/>
    </row>
    <row r="105" spans="1:66" ht="16.95" customHeight="1" x14ac:dyDescent="0.25">
      <c r="A105" s="63">
        <v>1017</v>
      </c>
      <c r="B105" s="64" t="s">
        <v>69</v>
      </c>
      <c r="C105" s="64" t="s">
        <v>408</v>
      </c>
      <c r="D105" s="63">
        <v>1930</v>
      </c>
      <c r="E105" s="63" t="s">
        <v>61</v>
      </c>
      <c r="F105" s="73"/>
      <c r="G105" s="73"/>
      <c r="H105" s="73"/>
      <c r="I105" s="73"/>
      <c r="J105" s="73"/>
      <c r="K105" s="73"/>
      <c r="L105" s="78">
        <v>3</v>
      </c>
      <c r="M105" s="79">
        <v>3</v>
      </c>
      <c r="N105" s="80"/>
      <c r="O105" s="78">
        <v>3</v>
      </c>
      <c r="P105" s="78"/>
      <c r="Q105" s="78"/>
      <c r="R105" s="80"/>
      <c r="S105" s="80"/>
      <c r="T105" s="80"/>
      <c r="U105" s="80"/>
      <c r="V105" s="80"/>
      <c r="W105" s="78"/>
      <c r="X105" s="80"/>
      <c r="Y105" s="80"/>
      <c r="Z105" s="80"/>
      <c r="AA105" s="80"/>
      <c r="AB105" s="80"/>
      <c r="AC105" s="80"/>
      <c r="AD105" s="80"/>
      <c r="AE105" s="80"/>
      <c r="AF105" s="78"/>
      <c r="AG105" s="78"/>
      <c r="AH105" s="78"/>
      <c r="AI105" s="80"/>
      <c r="AJ105" s="80"/>
      <c r="AK105" s="78"/>
      <c r="AL105" s="78"/>
      <c r="AM105" s="80"/>
      <c r="AN105" s="78"/>
      <c r="AO105" s="80"/>
      <c r="AP105" s="80"/>
      <c r="AQ105" s="78"/>
      <c r="AR105" s="80"/>
      <c r="AS105" s="80"/>
      <c r="AT105" s="78"/>
      <c r="AU105" s="80"/>
      <c r="AV105" s="80"/>
      <c r="AW105" s="80"/>
      <c r="AX105" s="80"/>
      <c r="AY105" s="80"/>
      <c r="AZ105" s="80"/>
      <c r="BA105" s="80">
        <v>1</v>
      </c>
      <c r="BB105" s="80"/>
      <c r="BC105" s="80">
        <v>2</v>
      </c>
      <c r="BD105" s="80"/>
      <c r="BE105" s="80"/>
      <c r="BF105" s="80"/>
      <c r="BG105" s="83">
        <f t="shared" si="2"/>
        <v>5</v>
      </c>
    </row>
    <row r="106" spans="1:66" ht="16.95" customHeight="1" x14ac:dyDescent="0.25">
      <c r="A106" s="63">
        <v>483</v>
      </c>
      <c r="B106" s="64" t="s">
        <v>255</v>
      </c>
      <c r="C106" s="64" t="s">
        <v>318</v>
      </c>
      <c r="D106" s="63">
        <v>1936</v>
      </c>
      <c r="E106" s="63" t="s">
        <v>371</v>
      </c>
      <c r="F106" s="73"/>
      <c r="G106" s="73"/>
      <c r="H106" s="73"/>
      <c r="I106" s="73"/>
      <c r="J106" s="73"/>
      <c r="K106" s="73"/>
      <c r="L106" s="78"/>
      <c r="M106" s="79"/>
      <c r="N106" s="80"/>
      <c r="O106" s="78"/>
      <c r="P106" s="78"/>
      <c r="Q106" s="78"/>
      <c r="R106" s="80"/>
      <c r="S106" s="80"/>
      <c r="T106" s="80"/>
      <c r="U106" s="80"/>
      <c r="V106" s="80"/>
      <c r="W106" s="78">
        <v>2</v>
      </c>
      <c r="X106" s="80"/>
      <c r="Y106" s="80"/>
      <c r="Z106" s="80"/>
      <c r="AA106" s="80"/>
      <c r="AB106" s="80"/>
      <c r="AC106" s="80"/>
      <c r="AD106" s="80"/>
      <c r="AE106" s="80">
        <v>1</v>
      </c>
      <c r="AF106" s="78"/>
      <c r="AG106" s="78"/>
      <c r="AH106" s="78"/>
      <c r="AI106" s="80"/>
      <c r="AJ106" s="80"/>
      <c r="AK106" s="78"/>
      <c r="AL106" s="78"/>
      <c r="AM106" s="80"/>
      <c r="AN106" s="78"/>
      <c r="AO106" s="80"/>
      <c r="AP106" s="80"/>
      <c r="AQ106" s="78"/>
      <c r="AR106" s="80"/>
      <c r="AS106" s="80"/>
      <c r="AT106" s="78"/>
      <c r="AU106" s="80"/>
      <c r="AV106" s="80"/>
      <c r="AW106" s="80"/>
      <c r="AX106" s="80"/>
      <c r="AY106" s="80"/>
      <c r="AZ106" s="80"/>
      <c r="BA106" s="80">
        <v>3</v>
      </c>
      <c r="BB106" s="80"/>
      <c r="BC106" s="80"/>
      <c r="BD106" s="80"/>
      <c r="BE106" s="80"/>
      <c r="BF106" s="80"/>
      <c r="BG106" s="83">
        <f t="shared" si="2"/>
        <v>3</v>
      </c>
    </row>
    <row r="107" spans="1:66" ht="16.95" customHeight="1" x14ac:dyDescent="0.25">
      <c r="A107" s="63">
        <v>1113</v>
      </c>
      <c r="B107" s="64" t="s">
        <v>62</v>
      </c>
      <c r="C107" s="64" t="s">
        <v>464</v>
      </c>
      <c r="D107" s="63">
        <v>1931</v>
      </c>
      <c r="E107" s="63" t="s">
        <v>63</v>
      </c>
      <c r="F107" s="73"/>
      <c r="G107" s="73"/>
      <c r="H107" s="73"/>
      <c r="I107" s="73"/>
      <c r="J107" s="73"/>
      <c r="K107" s="73"/>
      <c r="L107" s="78"/>
      <c r="M107" s="79"/>
      <c r="N107" s="80"/>
      <c r="O107" s="78">
        <v>3</v>
      </c>
      <c r="P107" s="78"/>
      <c r="Q107" s="78"/>
      <c r="R107" s="80"/>
      <c r="S107" s="80"/>
      <c r="T107" s="80"/>
      <c r="U107" s="80">
        <v>3</v>
      </c>
      <c r="V107" s="80"/>
      <c r="W107" s="78"/>
      <c r="X107" s="80"/>
      <c r="Y107" s="80">
        <v>2</v>
      </c>
      <c r="Z107" s="80"/>
      <c r="AA107" s="80"/>
      <c r="AB107" s="80"/>
      <c r="AC107" s="80"/>
      <c r="AD107" s="80"/>
      <c r="AE107" s="80">
        <v>2</v>
      </c>
      <c r="AF107" s="78"/>
      <c r="AG107" s="78"/>
      <c r="AH107" s="78"/>
      <c r="AI107" s="80"/>
      <c r="AJ107" s="80"/>
      <c r="AK107" s="78"/>
      <c r="AL107" s="78"/>
      <c r="AM107" s="80"/>
      <c r="AN107" s="78"/>
      <c r="AO107" s="80"/>
      <c r="AP107" s="80"/>
      <c r="AQ107" s="78"/>
      <c r="AR107" s="80"/>
      <c r="AS107" s="80"/>
      <c r="AT107" s="78"/>
      <c r="AU107" s="80"/>
      <c r="AV107" s="80"/>
      <c r="AW107" s="80"/>
      <c r="AX107" s="80"/>
      <c r="AY107" s="80"/>
      <c r="AZ107" s="80"/>
      <c r="BA107" s="80">
        <v>3</v>
      </c>
      <c r="BB107" s="80"/>
      <c r="BC107" s="80"/>
      <c r="BD107" s="80"/>
      <c r="BE107" s="80"/>
      <c r="BF107" s="80"/>
      <c r="BG107" s="83">
        <f t="shared" si="2"/>
        <v>5</v>
      </c>
    </row>
    <row r="108" spans="1:66" ht="16.95" customHeight="1" x14ac:dyDescent="0.25">
      <c r="A108" s="63">
        <v>803</v>
      </c>
      <c r="B108" s="64" t="s">
        <v>521</v>
      </c>
      <c r="C108" s="64" t="s">
        <v>449</v>
      </c>
      <c r="D108" s="63">
        <v>2004</v>
      </c>
      <c r="E108" s="63" t="s">
        <v>73</v>
      </c>
      <c r="F108" s="73"/>
      <c r="G108" s="73"/>
      <c r="H108" s="73"/>
      <c r="I108" s="73"/>
      <c r="J108" s="73"/>
      <c r="K108" s="73"/>
      <c r="L108" s="78"/>
      <c r="M108" s="79"/>
      <c r="N108" s="80"/>
      <c r="O108" s="78"/>
      <c r="P108" s="78"/>
      <c r="Q108" s="78"/>
      <c r="R108" s="80"/>
      <c r="S108" s="80"/>
      <c r="T108" s="80"/>
      <c r="U108" s="80"/>
      <c r="V108" s="80"/>
      <c r="W108" s="78">
        <v>3</v>
      </c>
      <c r="X108" s="80">
        <v>3</v>
      </c>
      <c r="Y108" s="80">
        <v>3</v>
      </c>
      <c r="Z108" s="80"/>
      <c r="AA108" s="80"/>
      <c r="AB108" s="80"/>
      <c r="AC108" s="80"/>
      <c r="AD108" s="80"/>
      <c r="AE108" s="80">
        <v>1</v>
      </c>
      <c r="AF108" s="78"/>
      <c r="AG108" s="78"/>
      <c r="AH108" s="78"/>
      <c r="AI108" s="80"/>
      <c r="AJ108" s="80"/>
      <c r="AK108" s="78"/>
      <c r="AL108" s="78"/>
      <c r="AM108" s="80"/>
      <c r="AN108" s="78"/>
      <c r="AO108" s="80"/>
      <c r="AP108" s="80"/>
      <c r="AQ108" s="78"/>
      <c r="AR108" s="80"/>
      <c r="AS108" s="80"/>
      <c r="AT108" s="78"/>
      <c r="AU108" s="80"/>
      <c r="AV108" s="80"/>
      <c r="AW108" s="80"/>
      <c r="AX108" s="80"/>
      <c r="AY108" s="80"/>
      <c r="AZ108" s="80"/>
      <c r="BA108" s="80"/>
      <c r="BB108" s="80"/>
      <c r="BC108" s="80"/>
      <c r="BD108" s="80"/>
      <c r="BE108" s="80"/>
      <c r="BF108" s="80"/>
      <c r="BG108" s="83">
        <f t="shared" si="2"/>
        <v>4</v>
      </c>
    </row>
    <row r="109" spans="1:66" ht="16.95" customHeight="1" x14ac:dyDescent="0.25">
      <c r="A109" s="63">
        <v>50</v>
      </c>
      <c r="B109" s="58" t="s">
        <v>541</v>
      </c>
      <c r="C109" s="58" t="s">
        <v>226</v>
      </c>
      <c r="D109" s="63">
        <v>2009</v>
      </c>
      <c r="E109" s="66" t="s">
        <v>148</v>
      </c>
      <c r="F109" s="76"/>
      <c r="G109" s="76"/>
      <c r="H109" s="76"/>
      <c r="I109" s="76"/>
      <c r="J109" s="76"/>
      <c r="K109" s="76"/>
      <c r="L109" s="78"/>
      <c r="M109" s="79"/>
      <c r="N109" s="80"/>
      <c r="O109" s="78"/>
      <c r="P109" s="78"/>
      <c r="Q109" s="78">
        <v>2</v>
      </c>
      <c r="R109" s="80"/>
      <c r="S109" s="80"/>
      <c r="T109" s="80"/>
      <c r="U109" s="80"/>
      <c r="V109" s="80"/>
      <c r="W109" s="78"/>
      <c r="X109" s="80"/>
      <c r="Y109" s="80"/>
      <c r="Z109" s="80"/>
      <c r="AA109" s="80"/>
      <c r="AB109" s="80"/>
      <c r="AC109" s="80"/>
      <c r="AD109" s="80"/>
      <c r="AE109" s="80"/>
      <c r="AF109" s="78">
        <v>2</v>
      </c>
      <c r="AG109" s="78"/>
      <c r="AH109" s="78"/>
      <c r="AI109" s="80">
        <v>2</v>
      </c>
      <c r="AJ109" s="80"/>
      <c r="AK109" s="78"/>
      <c r="AL109" s="78"/>
      <c r="AM109" s="80"/>
      <c r="AN109" s="78"/>
      <c r="AO109" s="80"/>
      <c r="AP109" s="80"/>
      <c r="AQ109" s="78"/>
      <c r="AR109" s="80"/>
      <c r="AS109" s="80"/>
      <c r="AT109" s="78"/>
      <c r="AU109" s="80"/>
      <c r="AV109" s="80"/>
      <c r="AW109" s="80"/>
      <c r="AX109" s="80"/>
      <c r="AY109" s="80"/>
      <c r="AZ109" s="80"/>
      <c r="BA109" s="80"/>
      <c r="BB109" s="80"/>
      <c r="BC109" s="80"/>
      <c r="BD109" s="80"/>
      <c r="BE109" s="80"/>
      <c r="BF109" s="80"/>
      <c r="BG109" s="83">
        <f t="shared" si="2"/>
        <v>3</v>
      </c>
    </row>
    <row r="110" spans="1:66" ht="16.95" customHeight="1" x14ac:dyDescent="0.25">
      <c r="A110" s="63">
        <v>977</v>
      </c>
      <c r="B110" s="64" t="s">
        <v>88</v>
      </c>
      <c r="C110" s="64" t="s">
        <v>317</v>
      </c>
      <c r="D110" s="63">
        <v>1972</v>
      </c>
      <c r="E110" s="63" t="s">
        <v>46</v>
      </c>
      <c r="F110" s="73"/>
      <c r="G110" s="73"/>
      <c r="H110" s="73"/>
      <c r="I110" s="73"/>
      <c r="J110" s="73"/>
      <c r="K110" s="73"/>
      <c r="L110" s="78"/>
      <c r="M110" s="79"/>
      <c r="N110" s="80"/>
      <c r="O110" s="78"/>
      <c r="P110" s="78"/>
      <c r="Q110" s="78"/>
      <c r="R110" s="80"/>
      <c r="S110" s="80"/>
      <c r="T110" s="80">
        <v>2</v>
      </c>
      <c r="U110" s="80">
        <v>2</v>
      </c>
      <c r="V110" s="80"/>
      <c r="W110" s="78"/>
      <c r="X110" s="80"/>
      <c r="Y110" s="80"/>
      <c r="Z110" s="80"/>
      <c r="AA110" s="80"/>
      <c r="AB110" s="80"/>
      <c r="AC110" s="80"/>
      <c r="AD110" s="80"/>
      <c r="AE110" s="80"/>
      <c r="AF110" s="78">
        <v>1</v>
      </c>
      <c r="AG110" s="78"/>
      <c r="AH110" s="78"/>
      <c r="AI110" s="80"/>
      <c r="AJ110" s="80"/>
      <c r="AK110" s="78"/>
      <c r="AL110" s="78"/>
      <c r="AM110" s="80"/>
      <c r="AN110" s="78">
        <v>1</v>
      </c>
      <c r="AO110" s="80"/>
      <c r="AP110" s="80"/>
      <c r="AQ110" s="78"/>
      <c r="AR110" s="80"/>
      <c r="AS110" s="80"/>
      <c r="AT110" s="78"/>
      <c r="AU110" s="80"/>
      <c r="AV110" s="80"/>
      <c r="AW110" s="80"/>
      <c r="AX110" s="80"/>
      <c r="AY110" s="80"/>
      <c r="AZ110" s="80"/>
      <c r="BA110" s="80"/>
      <c r="BB110" s="80"/>
      <c r="BC110" s="80"/>
      <c r="BD110" s="80"/>
      <c r="BE110" s="80"/>
      <c r="BF110" s="80"/>
      <c r="BG110" s="83">
        <f t="shared" si="2"/>
        <v>4</v>
      </c>
    </row>
    <row r="111" spans="1:66" s="24" customFormat="1" ht="16.95" customHeight="1" x14ac:dyDescent="0.25">
      <c r="A111" s="65" t="s">
        <v>167</v>
      </c>
      <c r="B111" s="60" t="s">
        <v>283</v>
      </c>
      <c r="C111" s="60" t="s">
        <v>457</v>
      </c>
      <c r="D111" s="65">
        <v>2001</v>
      </c>
      <c r="E111" s="65" t="s">
        <v>274</v>
      </c>
      <c r="F111" s="74"/>
      <c r="G111" s="74"/>
      <c r="H111" s="74"/>
      <c r="I111" s="74"/>
      <c r="J111" s="74"/>
      <c r="K111" s="74"/>
      <c r="L111" s="78"/>
      <c r="M111" s="79"/>
      <c r="N111" s="80"/>
      <c r="O111" s="78"/>
      <c r="P111" s="78"/>
      <c r="Q111" s="78"/>
      <c r="R111" s="80"/>
      <c r="S111" s="80"/>
      <c r="T111" s="80"/>
      <c r="U111" s="80"/>
      <c r="V111" s="80"/>
      <c r="W111" s="78"/>
      <c r="X111" s="80"/>
      <c r="Y111" s="80"/>
      <c r="Z111" s="80"/>
      <c r="AA111" s="80"/>
      <c r="AB111" s="80"/>
      <c r="AC111" s="80"/>
      <c r="AD111" s="80"/>
      <c r="AE111" s="80"/>
      <c r="AF111" s="78"/>
      <c r="AG111" s="78"/>
      <c r="AH111" s="78"/>
      <c r="AI111" s="80"/>
      <c r="AJ111" s="80"/>
      <c r="AK111" s="78"/>
      <c r="AL111" s="78"/>
      <c r="AM111" s="80"/>
      <c r="AN111" s="78"/>
      <c r="AO111" s="80"/>
      <c r="AP111" s="80"/>
      <c r="AQ111" s="78"/>
      <c r="AR111" s="80"/>
      <c r="AS111" s="80"/>
      <c r="AT111" s="78"/>
      <c r="AU111" s="80"/>
      <c r="AV111" s="80"/>
      <c r="AW111" s="80"/>
      <c r="AX111" s="80"/>
      <c r="AY111" s="80"/>
      <c r="AZ111" s="80"/>
      <c r="BA111" s="80"/>
      <c r="BB111" s="80"/>
      <c r="BC111" s="80"/>
      <c r="BD111" s="80"/>
      <c r="BE111" s="80"/>
      <c r="BF111" s="80"/>
      <c r="BG111" s="83" t="str">
        <f t="shared" si="2"/>
        <v/>
      </c>
      <c r="BH111" s="83"/>
      <c r="BI111" s="103"/>
      <c r="BJ111" s="109"/>
      <c r="BK111" s="103"/>
      <c r="BL111" s="103"/>
      <c r="BM111" s="103"/>
      <c r="BN111" s="103"/>
    </row>
    <row r="112" spans="1:66" ht="16.95" customHeight="1" x14ac:dyDescent="0.25">
      <c r="A112" s="68" t="s">
        <v>552</v>
      </c>
      <c r="B112" s="61" t="s">
        <v>550</v>
      </c>
      <c r="C112" s="61" t="s">
        <v>342</v>
      </c>
      <c r="D112" s="68">
        <v>2011</v>
      </c>
      <c r="E112" s="68" t="s">
        <v>271</v>
      </c>
      <c r="F112" s="75"/>
      <c r="G112" s="75"/>
      <c r="H112" s="75"/>
      <c r="I112" s="75"/>
      <c r="J112" s="75"/>
      <c r="K112" s="75"/>
      <c r="L112" s="78"/>
      <c r="M112" s="79"/>
      <c r="N112" s="80"/>
      <c r="O112" s="78"/>
      <c r="P112" s="78"/>
      <c r="Q112" s="78"/>
      <c r="R112" s="80"/>
      <c r="S112" s="80"/>
      <c r="T112" s="80"/>
      <c r="U112" s="80"/>
      <c r="V112" s="80"/>
      <c r="W112" s="78"/>
      <c r="X112" s="80"/>
      <c r="Y112" s="80"/>
      <c r="Z112" s="80"/>
      <c r="AA112" s="80"/>
      <c r="AB112" s="80"/>
      <c r="AC112" s="80"/>
      <c r="AD112" s="80"/>
      <c r="AE112" s="80"/>
      <c r="AF112" s="78"/>
      <c r="AG112" s="78"/>
      <c r="AH112" s="78"/>
      <c r="AI112" s="80"/>
      <c r="AJ112" s="80"/>
      <c r="AK112" s="78"/>
      <c r="AL112" s="78"/>
      <c r="AM112" s="80"/>
      <c r="AN112" s="78"/>
      <c r="AO112" s="80"/>
      <c r="AP112" s="80"/>
      <c r="AQ112" s="78"/>
      <c r="AR112" s="80"/>
      <c r="AS112" s="80"/>
      <c r="AT112" s="78"/>
      <c r="AU112" s="80"/>
      <c r="AV112" s="80"/>
      <c r="AW112" s="80"/>
      <c r="AX112" s="80"/>
      <c r="AY112" s="80"/>
      <c r="AZ112" s="80"/>
      <c r="BA112" s="80"/>
      <c r="BB112" s="80"/>
      <c r="BC112" s="80"/>
      <c r="BD112" s="80"/>
      <c r="BE112" s="80"/>
      <c r="BF112" s="80"/>
      <c r="BG112" s="83" t="str">
        <f t="shared" si="2"/>
        <v/>
      </c>
    </row>
    <row r="113" spans="1:66" ht="16.95" customHeight="1" x14ac:dyDescent="0.25">
      <c r="A113" s="63">
        <v>768</v>
      </c>
      <c r="B113" s="64" t="s">
        <v>390</v>
      </c>
      <c r="C113" s="64" t="s">
        <v>468</v>
      </c>
      <c r="D113" s="63">
        <v>1987</v>
      </c>
      <c r="E113" s="63" t="s">
        <v>182</v>
      </c>
      <c r="F113" s="73"/>
      <c r="G113" s="73"/>
      <c r="H113" s="73"/>
      <c r="I113" s="73"/>
      <c r="J113" s="73"/>
      <c r="K113" s="73"/>
      <c r="L113" s="78"/>
      <c r="M113" s="79"/>
      <c r="N113" s="80"/>
      <c r="O113" s="78"/>
      <c r="P113" s="78"/>
      <c r="Q113" s="78"/>
      <c r="R113" s="80"/>
      <c r="S113" s="80"/>
      <c r="T113" s="80"/>
      <c r="U113" s="80"/>
      <c r="V113" s="80"/>
      <c r="W113" s="78"/>
      <c r="X113" s="80"/>
      <c r="Y113" s="80"/>
      <c r="Z113" s="80"/>
      <c r="AA113" s="80"/>
      <c r="AB113" s="80"/>
      <c r="AC113" s="80"/>
      <c r="AD113" s="80"/>
      <c r="AE113" s="80"/>
      <c r="AF113" s="78"/>
      <c r="AG113" s="78"/>
      <c r="AH113" s="78"/>
      <c r="AI113" s="80"/>
      <c r="AJ113" s="80"/>
      <c r="AK113" s="78"/>
      <c r="AL113" s="78"/>
      <c r="AM113" s="80"/>
      <c r="AN113" s="78"/>
      <c r="AO113" s="80"/>
      <c r="AP113" s="80"/>
      <c r="AQ113" s="78"/>
      <c r="AR113" s="80"/>
      <c r="AS113" s="80"/>
      <c r="AT113" s="78"/>
      <c r="AU113" s="80"/>
      <c r="AV113" s="80"/>
      <c r="AW113" s="80"/>
      <c r="AX113" s="80"/>
      <c r="AY113" s="80"/>
      <c r="AZ113" s="80"/>
      <c r="BA113" s="80"/>
      <c r="BB113" s="80"/>
      <c r="BC113" s="80"/>
      <c r="BD113" s="80"/>
      <c r="BE113" s="80"/>
      <c r="BF113" s="80"/>
      <c r="BG113" s="83" t="str">
        <f t="shared" si="2"/>
        <v/>
      </c>
    </row>
    <row r="114" spans="1:66" ht="16.95" customHeight="1" x14ac:dyDescent="0.25">
      <c r="A114" s="63">
        <v>444</v>
      </c>
      <c r="B114" s="64" t="s">
        <v>391</v>
      </c>
      <c r="C114" s="64" t="s">
        <v>332</v>
      </c>
      <c r="D114" s="63">
        <v>1996</v>
      </c>
      <c r="E114" s="63" t="s">
        <v>73</v>
      </c>
      <c r="F114" s="73"/>
      <c r="G114" s="73"/>
      <c r="H114" s="73"/>
      <c r="I114" s="73"/>
      <c r="J114" s="73"/>
      <c r="K114" s="73"/>
      <c r="L114" s="78"/>
      <c r="M114" s="79"/>
      <c r="N114" s="80"/>
      <c r="O114" s="78"/>
      <c r="P114" s="78"/>
      <c r="Q114" s="78"/>
      <c r="R114" s="80"/>
      <c r="S114" s="80"/>
      <c r="T114" s="80"/>
      <c r="U114" s="80"/>
      <c r="V114" s="80"/>
      <c r="W114" s="78"/>
      <c r="X114" s="80"/>
      <c r="Y114" s="80"/>
      <c r="Z114" s="80"/>
      <c r="AA114" s="80"/>
      <c r="AB114" s="80"/>
      <c r="AC114" s="80"/>
      <c r="AD114" s="80"/>
      <c r="AE114" s="80"/>
      <c r="AF114" s="78"/>
      <c r="AG114" s="78"/>
      <c r="AH114" s="78"/>
      <c r="AI114" s="80"/>
      <c r="AJ114" s="80"/>
      <c r="AK114" s="78"/>
      <c r="AL114" s="78"/>
      <c r="AM114" s="80"/>
      <c r="AN114" s="78"/>
      <c r="AO114" s="80"/>
      <c r="AP114" s="80"/>
      <c r="AQ114" s="78"/>
      <c r="AR114" s="80"/>
      <c r="AS114" s="80"/>
      <c r="AT114" s="78"/>
      <c r="AU114" s="80"/>
      <c r="AV114" s="80"/>
      <c r="AW114" s="80"/>
      <c r="AX114" s="80"/>
      <c r="AY114" s="80"/>
      <c r="AZ114" s="80"/>
      <c r="BA114" s="80"/>
      <c r="BB114" s="80"/>
      <c r="BC114" s="80"/>
      <c r="BD114" s="80"/>
      <c r="BE114" s="80"/>
      <c r="BF114" s="80"/>
      <c r="BG114" s="83" t="str">
        <f t="shared" si="2"/>
        <v/>
      </c>
    </row>
    <row r="115" spans="1:66" ht="16.95" customHeight="1" x14ac:dyDescent="0.25">
      <c r="A115" s="63">
        <v>596</v>
      </c>
      <c r="B115" s="61" t="s">
        <v>570</v>
      </c>
      <c r="C115" s="64" t="s">
        <v>347</v>
      </c>
      <c r="D115" s="63">
        <v>1985</v>
      </c>
      <c r="E115" s="63" t="s">
        <v>74</v>
      </c>
      <c r="F115" s="73"/>
      <c r="G115" s="73"/>
      <c r="H115" s="73"/>
      <c r="I115" s="73"/>
      <c r="J115" s="73"/>
      <c r="K115" s="73"/>
      <c r="L115" s="78"/>
      <c r="M115" s="79"/>
      <c r="N115" s="80"/>
      <c r="O115" s="78"/>
      <c r="P115" s="78"/>
      <c r="Q115" s="78"/>
      <c r="R115" s="80"/>
      <c r="S115" s="80"/>
      <c r="T115" s="80"/>
      <c r="U115" s="80"/>
      <c r="V115" s="80"/>
      <c r="W115" s="78"/>
      <c r="X115" s="80"/>
      <c r="Y115" s="80"/>
      <c r="Z115" s="80"/>
      <c r="AA115" s="80"/>
      <c r="AB115" s="80"/>
      <c r="AC115" s="80"/>
      <c r="AD115" s="80"/>
      <c r="AE115" s="80"/>
      <c r="AF115" s="78"/>
      <c r="AG115" s="78"/>
      <c r="AH115" s="78"/>
      <c r="AI115" s="80"/>
      <c r="AJ115" s="80"/>
      <c r="AK115" s="78"/>
      <c r="AL115" s="78"/>
      <c r="AM115" s="80"/>
      <c r="AN115" s="78"/>
      <c r="AO115" s="80"/>
      <c r="AP115" s="80"/>
      <c r="AQ115" s="78"/>
      <c r="AR115" s="80"/>
      <c r="AS115" s="80"/>
      <c r="AT115" s="78"/>
      <c r="AU115" s="80"/>
      <c r="AV115" s="80"/>
      <c r="AW115" s="80"/>
      <c r="AX115" s="80"/>
      <c r="AY115" s="80"/>
      <c r="AZ115" s="80"/>
      <c r="BA115" s="80"/>
      <c r="BB115" s="80"/>
      <c r="BC115" s="80"/>
      <c r="BD115" s="80"/>
      <c r="BE115" s="80"/>
      <c r="BF115" s="80"/>
      <c r="BG115" s="83" t="str">
        <f t="shared" si="2"/>
        <v/>
      </c>
    </row>
    <row r="116" spans="1:66" ht="16.95" customHeight="1" x14ac:dyDescent="0.25">
      <c r="A116" s="63">
        <v>340</v>
      </c>
      <c r="B116" s="64" t="s">
        <v>377</v>
      </c>
      <c r="C116" s="64" t="s">
        <v>231</v>
      </c>
      <c r="D116" s="63">
        <v>2004</v>
      </c>
      <c r="E116" s="63" t="s">
        <v>295</v>
      </c>
      <c r="F116" s="73"/>
      <c r="G116" s="73"/>
      <c r="H116" s="73"/>
      <c r="I116" s="73"/>
      <c r="J116" s="73"/>
      <c r="K116" s="73"/>
      <c r="L116" s="78"/>
      <c r="M116" s="79"/>
      <c r="N116" s="80"/>
      <c r="O116" s="78"/>
      <c r="P116" s="78"/>
      <c r="Q116" s="78"/>
      <c r="R116" s="80"/>
      <c r="S116" s="80"/>
      <c r="T116" s="80"/>
      <c r="U116" s="80"/>
      <c r="V116" s="80"/>
      <c r="W116" s="78"/>
      <c r="X116" s="80"/>
      <c r="Y116" s="80"/>
      <c r="Z116" s="80"/>
      <c r="AA116" s="80"/>
      <c r="AB116" s="80"/>
      <c r="AC116" s="80"/>
      <c r="AD116" s="80"/>
      <c r="AE116" s="80"/>
      <c r="AF116" s="78"/>
      <c r="AG116" s="78"/>
      <c r="AH116" s="78"/>
      <c r="AI116" s="80"/>
      <c r="AJ116" s="80"/>
      <c r="AK116" s="78"/>
      <c r="AL116" s="78"/>
      <c r="AM116" s="80"/>
      <c r="AN116" s="78"/>
      <c r="AO116" s="80"/>
      <c r="AP116" s="80"/>
      <c r="AQ116" s="78"/>
      <c r="AR116" s="80"/>
      <c r="AS116" s="80"/>
      <c r="AT116" s="78"/>
      <c r="AU116" s="80"/>
      <c r="AV116" s="80"/>
      <c r="AW116" s="80"/>
      <c r="AX116" s="80"/>
      <c r="AY116" s="80"/>
      <c r="AZ116" s="80"/>
      <c r="BA116" s="80"/>
      <c r="BB116" s="80"/>
      <c r="BC116" s="80"/>
      <c r="BD116" s="80"/>
      <c r="BE116" s="80"/>
      <c r="BF116" s="80"/>
      <c r="BG116" s="83" t="str">
        <f t="shared" si="2"/>
        <v/>
      </c>
    </row>
    <row r="117" spans="1:66" s="24" customFormat="1" ht="16.95" customHeight="1" x14ac:dyDescent="0.25">
      <c r="A117" s="65" t="s">
        <v>167</v>
      </c>
      <c r="B117" s="60" t="s">
        <v>96</v>
      </c>
      <c r="C117" s="60" t="s">
        <v>220</v>
      </c>
      <c r="D117" s="65">
        <v>1992</v>
      </c>
      <c r="E117" s="65" t="s">
        <v>63</v>
      </c>
      <c r="F117" s="74"/>
      <c r="G117" s="74"/>
      <c r="H117" s="74"/>
      <c r="I117" s="74"/>
      <c r="J117" s="74"/>
      <c r="K117" s="74"/>
      <c r="L117" s="78"/>
      <c r="M117" s="79"/>
      <c r="N117" s="80"/>
      <c r="O117" s="78"/>
      <c r="P117" s="78"/>
      <c r="Q117" s="78"/>
      <c r="R117" s="80"/>
      <c r="S117" s="80"/>
      <c r="T117" s="80"/>
      <c r="U117" s="80"/>
      <c r="V117" s="80"/>
      <c r="W117" s="78"/>
      <c r="X117" s="80"/>
      <c r="Y117" s="80"/>
      <c r="Z117" s="80"/>
      <c r="AA117" s="80"/>
      <c r="AB117" s="80"/>
      <c r="AC117" s="80"/>
      <c r="AD117" s="80"/>
      <c r="AE117" s="80"/>
      <c r="AF117" s="78"/>
      <c r="AG117" s="78"/>
      <c r="AH117" s="78"/>
      <c r="AI117" s="80"/>
      <c r="AJ117" s="80"/>
      <c r="AK117" s="78"/>
      <c r="AL117" s="78"/>
      <c r="AM117" s="80"/>
      <c r="AN117" s="78"/>
      <c r="AO117" s="80"/>
      <c r="AP117" s="80"/>
      <c r="AQ117" s="78"/>
      <c r="AR117" s="80"/>
      <c r="AS117" s="80"/>
      <c r="AT117" s="78"/>
      <c r="AU117" s="80"/>
      <c r="AV117" s="80"/>
      <c r="AW117" s="80"/>
      <c r="AX117" s="80"/>
      <c r="AY117" s="80"/>
      <c r="AZ117" s="80"/>
      <c r="BA117" s="80"/>
      <c r="BB117" s="80"/>
      <c r="BC117" s="80"/>
      <c r="BD117" s="80"/>
      <c r="BE117" s="80"/>
      <c r="BF117" s="80"/>
      <c r="BG117" s="83" t="str">
        <f t="shared" si="2"/>
        <v/>
      </c>
      <c r="BH117" s="83"/>
      <c r="BI117" s="103"/>
      <c r="BJ117" s="109"/>
      <c r="BK117" s="103"/>
      <c r="BL117" s="103"/>
      <c r="BM117" s="103"/>
      <c r="BN117" s="103"/>
    </row>
    <row r="118" spans="1:66" s="24" customFormat="1" ht="16.95" customHeight="1" x14ac:dyDescent="0.25">
      <c r="A118" s="65" t="s">
        <v>167</v>
      </c>
      <c r="B118" s="60" t="s">
        <v>123</v>
      </c>
      <c r="C118" s="60" t="s">
        <v>466</v>
      </c>
      <c r="D118" s="65">
        <v>1960</v>
      </c>
      <c r="E118" s="65" t="s">
        <v>124</v>
      </c>
      <c r="F118" s="74"/>
      <c r="G118" s="74"/>
      <c r="H118" s="74"/>
      <c r="I118" s="74"/>
      <c r="J118" s="74"/>
      <c r="K118" s="74"/>
      <c r="L118" s="78"/>
      <c r="M118" s="79"/>
      <c r="N118" s="80"/>
      <c r="O118" s="78"/>
      <c r="P118" s="78"/>
      <c r="Q118" s="78"/>
      <c r="R118" s="80"/>
      <c r="S118" s="80"/>
      <c r="T118" s="80"/>
      <c r="U118" s="80"/>
      <c r="V118" s="80"/>
      <c r="W118" s="78"/>
      <c r="X118" s="80"/>
      <c r="Y118" s="80"/>
      <c r="Z118" s="80"/>
      <c r="AA118" s="80"/>
      <c r="AB118" s="80"/>
      <c r="AC118" s="80"/>
      <c r="AD118" s="80"/>
      <c r="AE118" s="80"/>
      <c r="AF118" s="78"/>
      <c r="AG118" s="78"/>
      <c r="AH118" s="78"/>
      <c r="AI118" s="80"/>
      <c r="AJ118" s="80"/>
      <c r="AK118" s="78"/>
      <c r="AL118" s="78"/>
      <c r="AM118" s="80"/>
      <c r="AN118" s="78"/>
      <c r="AO118" s="80"/>
      <c r="AP118" s="80"/>
      <c r="AQ118" s="78"/>
      <c r="AR118" s="80"/>
      <c r="AS118" s="80"/>
      <c r="AT118" s="78"/>
      <c r="AU118" s="80"/>
      <c r="AV118" s="80"/>
      <c r="AW118" s="80"/>
      <c r="AX118" s="80"/>
      <c r="AY118" s="80"/>
      <c r="AZ118" s="80"/>
      <c r="BA118" s="80"/>
      <c r="BB118" s="80"/>
      <c r="BC118" s="80"/>
      <c r="BD118" s="80"/>
      <c r="BE118" s="80"/>
      <c r="BF118" s="80"/>
      <c r="BG118" s="83" t="str">
        <f t="shared" si="2"/>
        <v/>
      </c>
      <c r="BH118" s="83"/>
      <c r="BI118" s="103"/>
      <c r="BJ118" s="109"/>
      <c r="BK118" s="103"/>
      <c r="BL118" s="103"/>
      <c r="BM118" s="103"/>
      <c r="BN118" s="103"/>
    </row>
    <row r="119" spans="1:66" s="24" customFormat="1" ht="16.95" customHeight="1" x14ac:dyDescent="0.25">
      <c r="A119" s="65" t="s">
        <v>167</v>
      </c>
      <c r="B119" s="60" t="s">
        <v>174</v>
      </c>
      <c r="C119" s="60" t="s">
        <v>456</v>
      </c>
      <c r="D119" s="65">
        <v>1997</v>
      </c>
      <c r="E119" s="65" t="s">
        <v>201</v>
      </c>
      <c r="F119" s="74"/>
      <c r="G119" s="74"/>
      <c r="H119" s="74"/>
      <c r="I119" s="74"/>
      <c r="J119" s="74"/>
      <c r="K119" s="74"/>
      <c r="L119" s="78"/>
      <c r="M119" s="79"/>
      <c r="N119" s="80"/>
      <c r="O119" s="78"/>
      <c r="P119" s="78"/>
      <c r="Q119" s="78"/>
      <c r="R119" s="80"/>
      <c r="S119" s="80"/>
      <c r="T119" s="80"/>
      <c r="U119" s="80"/>
      <c r="V119" s="80"/>
      <c r="W119" s="78"/>
      <c r="X119" s="80"/>
      <c r="Y119" s="80"/>
      <c r="Z119" s="80"/>
      <c r="AA119" s="80"/>
      <c r="AB119" s="80"/>
      <c r="AC119" s="80"/>
      <c r="AD119" s="80"/>
      <c r="AE119" s="80"/>
      <c r="AF119" s="78"/>
      <c r="AG119" s="78"/>
      <c r="AH119" s="78"/>
      <c r="AI119" s="80"/>
      <c r="AJ119" s="80"/>
      <c r="AK119" s="78"/>
      <c r="AL119" s="78"/>
      <c r="AM119" s="80"/>
      <c r="AN119" s="78"/>
      <c r="AO119" s="80"/>
      <c r="AP119" s="80"/>
      <c r="AQ119" s="78"/>
      <c r="AR119" s="80"/>
      <c r="AS119" s="80"/>
      <c r="AT119" s="78"/>
      <c r="AU119" s="80"/>
      <c r="AV119" s="80"/>
      <c r="AW119" s="80"/>
      <c r="AX119" s="80"/>
      <c r="AY119" s="80"/>
      <c r="AZ119" s="80"/>
      <c r="BA119" s="80"/>
      <c r="BB119" s="80"/>
      <c r="BC119" s="80"/>
      <c r="BD119" s="80"/>
      <c r="BE119" s="80"/>
      <c r="BF119" s="80"/>
      <c r="BG119" s="83" t="str">
        <f t="shared" si="2"/>
        <v/>
      </c>
      <c r="BH119" s="83"/>
      <c r="BI119" s="103"/>
      <c r="BJ119" s="109"/>
      <c r="BK119" s="103"/>
      <c r="BL119" s="103"/>
      <c r="BM119" s="103"/>
      <c r="BN119" s="103"/>
    </row>
    <row r="120" spans="1:66" ht="16.95" customHeight="1" x14ac:dyDescent="0.25">
      <c r="A120" s="63">
        <v>864</v>
      </c>
      <c r="B120" s="64" t="s">
        <v>107</v>
      </c>
      <c r="C120" s="64" t="s">
        <v>498</v>
      </c>
      <c r="D120" s="63">
        <v>1995</v>
      </c>
      <c r="E120" s="63" t="s">
        <v>182</v>
      </c>
      <c r="F120" s="73"/>
      <c r="G120" s="73"/>
      <c r="H120" s="73"/>
      <c r="I120" s="73"/>
      <c r="J120" s="73"/>
      <c r="K120" s="73"/>
      <c r="L120" s="78"/>
      <c r="M120" s="79"/>
      <c r="N120" s="80"/>
      <c r="O120" s="78"/>
      <c r="P120" s="78"/>
      <c r="Q120" s="78"/>
      <c r="R120" s="80"/>
      <c r="S120" s="80"/>
      <c r="T120" s="80"/>
      <c r="U120" s="80"/>
      <c r="V120" s="80"/>
      <c r="W120" s="78"/>
      <c r="X120" s="80"/>
      <c r="Y120" s="80"/>
      <c r="Z120" s="80"/>
      <c r="AA120" s="80"/>
      <c r="AB120" s="80"/>
      <c r="AC120" s="80"/>
      <c r="AD120" s="80"/>
      <c r="AE120" s="80"/>
      <c r="AF120" s="78"/>
      <c r="AG120" s="78"/>
      <c r="AH120" s="78"/>
      <c r="AI120" s="80"/>
      <c r="AJ120" s="80"/>
      <c r="AK120" s="78"/>
      <c r="AL120" s="78"/>
      <c r="AM120" s="80"/>
      <c r="AN120" s="78"/>
      <c r="AO120" s="80"/>
      <c r="AP120" s="80"/>
      <c r="AQ120" s="78"/>
      <c r="AR120" s="80"/>
      <c r="AS120" s="80"/>
      <c r="AT120" s="78"/>
      <c r="AU120" s="80"/>
      <c r="AV120" s="80"/>
      <c r="AW120" s="80"/>
      <c r="AX120" s="80"/>
      <c r="AY120" s="80"/>
      <c r="AZ120" s="80"/>
      <c r="BA120" s="80"/>
      <c r="BB120" s="80"/>
      <c r="BC120" s="80"/>
      <c r="BD120" s="80"/>
      <c r="BE120" s="80"/>
      <c r="BF120" s="80"/>
      <c r="BG120" s="83" t="str">
        <f t="shared" si="2"/>
        <v/>
      </c>
    </row>
    <row r="121" spans="1:66" s="41" customFormat="1" ht="16.95" customHeight="1" x14ac:dyDescent="0.25">
      <c r="A121" s="65" t="s">
        <v>167</v>
      </c>
      <c r="B121" s="60" t="s">
        <v>133</v>
      </c>
      <c r="C121" s="60" t="s">
        <v>459</v>
      </c>
      <c r="D121" s="65">
        <v>2004</v>
      </c>
      <c r="E121" s="65" t="s">
        <v>208</v>
      </c>
      <c r="F121" s="74"/>
      <c r="G121" s="74"/>
      <c r="H121" s="74"/>
      <c r="I121" s="74"/>
      <c r="J121" s="74"/>
      <c r="K121" s="74"/>
      <c r="L121" s="78"/>
      <c r="M121" s="79"/>
      <c r="N121" s="80"/>
      <c r="O121" s="78"/>
      <c r="P121" s="78"/>
      <c r="Q121" s="78"/>
      <c r="R121" s="80"/>
      <c r="S121" s="80"/>
      <c r="T121" s="80"/>
      <c r="U121" s="80"/>
      <c r="V121" s="80"/>
      <c r="W121" s="78"/>
      <c r="X121" s="80"/>
      <c r="Y121" s="80"/>
      <c r="Z121" s="80"/>
      <c r="AA121" s="80"/>
      <c r="AB121" s="80"/>
      <c r="AC121" s="80"/>
      <c r="AD121" s="80"/>
      <c r="AE121" s="80"/>
      <c r="AF121" s="78"/>
      <c r="AG121" s="78"/>
      <c r="AH121" s="78"/>
      <c r="AI121" s="80"/>
      <c r="AJ121" s="80"/>
      <c r="AK121" s="78"/>
      <c r="AL121" s="78"/>
      <c r="AM121" s="80"/>
      <c r="AN121" s="78"/>
      <c r="AO121" s="80"/>
      <c r="AP121" s="80"/>
      <c r="AQ121" s="78"/>
      <c r="AR121" s="80"/>
      <c r="AS121" s="80"/>
      <c r="AT121" s="78"/>
      <c r="AU121" s="80"/>
      <c r="AV121" s="80"/>
      <c r="AW121" s="80"/>
      <c r="AX121" s="80"/>
      <c r="AY121" s="80"/>
      <c r="AZ121" s="80"/>
      <c r="BA121" s="80"/>
      <c r="BB121" s="80"/>
      <c r="BC121" s="80"/>
      <c r="BD121" s="80"/>
      <c r="BE121" s="80"/>
      <c r="BF121" s="80"/>
      <c r="BG121" s="83" t="str">
        <f t="shared" si="2"/>
        <v/>
      </c>
      <c r="BH121" s="83"/>
      <c r="BI121" s="103"/>
      <c r="BJ121" s="109"/>
      <c r="BK121" s="103"/>
      <c r="BL121" s="103"/>
      <c r="BM121" s="103"/>
      <c r="BN121" s="103"/>
    </row>
    <row r="122" spans="1:66" ht="16.95" customHeight="1" x14ac:dyDescent="0.25">
      <c r="A122" s="63">
        <v>163</v>
      </c>
      <c r="B122" s="64" t="s">
        <v>437</v>
      </c>
      <c r="C122" s="64" t="s">
        <v>444</v>
      </c>
      <c r="D122" s="63">
        <v>1967</v>
      </c>
      <c r="E122" s="63" t="s">
        <v>46</v>
      </c>
      <c r="F122" s="73"/>
      <c r="G122" s="73"/>
      <c r="H122" s="73"/>
      <c r="I122" s="73"/>
      <c r="J122" s="73"/>
      <c r="K122" s="73"/>
      <c r="L122" s="78"/>
      <c r="M122" s="79"/>
      <c r="N122" s="80"/>
      <c r="O122" s="78"/>
      <c r="P122" s="78"/>
      <c r="Q122" s="78"/>
      <c r="R122" s="80"/>
      <c r="S122" s="80"/>
      <c r="T122" s="80"/>
      <c r="U122" s="80"/>
      <c r="V122" s="80"/>
      <c r="W122" s="78"/>
      <c r="X122" s="80"/>
      <c r="Y122" s="80"/>
      <c r="Z122" s="80"/>
      <c r="AA122" s="80"/>
      <c r="AB122" s="80"/>
      <c r="AC122" s="80"/>
      <c r="AD122" s="80"/>
      <c r="AE122" s="80"/>
      <c r="AF122" s="78"/>
      <c r="AG122" s="78"/>
      <c r="AH122" s="78"/>
      <c r="AI122" s="80"/>
      <c r="AJ122" s="80"/>
      <c r="AK122" s="78"/>
      <c r="AL122" s="78"/>
      <c r="AM122" s="80"/>
      <c r="AN122" s="78"/>
      <c r="AO122" s="80"/>
      <c r="AP122" s="80"/>
      <c r="AQ122" s="78"/>
      <c r="AR122" s="80"/>
      <c r="AS122" s="80"/>
      <c r="AT122" s="78"/>
      <c r="AU122" s="80"/>
      <c r="AV122" s="80"/>
      <c r="AW122" s="80"/>
      <c r="AX122" s="80"/>
      <c r="AY122" s="80"/>
      <c r="AZ122" s="80"/>
      <c r="BA122" s="80"/>
      <c r="BB122" s="80"/>
      <c r="BC122" s="80"/>
      <c r="BD122" s="80"/>
      <c r="BE122" s="80"/>
      <c r="BF122" s="80"/>
      <c r="BG122" s="83" t="str">
        <f t="shared" si="2"/>
        <v/>
      </c>
    </row>
    <row r="123" spans="1:66" ht="16.95" customHeight="1" x14ac:dyDescent="0.25">
      <c r="A123" s="65" t="s">
        <v>167</v>
      </c>
      <c r="B123" s="60" t="s">
        <v>100</v>
      </c>
      <c r="C123" s="60" t="s">
        <v>345</v>
      </c>
      <c r="D123" s="65">
        <v>2001</v>
      </c>
      <c r="E123" s="65" t="s">
        <v>76</v>
      </c>
      <c r="F123" s="74"/>
      <c r="G123" s="74"/>
      <c r="H123" s="74"/>
      <c r="I123" s="74"/>
      <c r="J123" s="74"/>
      <c r="K123" s="74"/>
      <c r="L123" s="78"/>
      <c r="M123" s="79"/>
      <c r="N123" s="80"/>
      <c r="O123" s="78"/>
      <c r="P123" s="78"/>
      <c r="Q123" s="78"/>
      <c r="R123" s="80"/>
      <c r="S123" s="80"/>
      <c r="T123" s="80"/>
      <c r="U123" s="80"/>
      <c r="V123" s="80"/>
      <c r="W123" s="78"/>
      <c r="X123" s="80"/>
      <c r="Y123" s="80"/>
      <c r="Z123" s="80"/>
      <c r="AA123" s="80"/>
      <c r="AB123" s="80"/>
      <c r="AC123" s="80"/>
      <c r="AD123" s="80"/>
      <c r="AE123" s="80"/>
      <c r="AF123" s="78"/>
      <c r="AG123" s="78"/>
      <c r="AH123" s="78"/>
      <c r="AI123" s="80"/>
      <c r="AJ123" s="80"/>
      <c r="AK123" s="78"/>
      <c r="AL123" s="78"/>
      <c r="AM123" s="80"/>
      <c r="AN123" s="78"/>
      <c r="AO123" s="80"/>
      <c r="AP123" s="80"/>
      <c r="AQ123" s="78"/>
      <c r="AR123" s="80"/>
      <c r="AS123" s="80"/>
      <c r="AT123" s="78"/>
      <c r="AU123" s="80"/>
      <c r="AV123" s="80"/>
      <c r="AW123" s="80"/>
      <c r="AX123" s="80"/>
      <c r="AY123" s="80"/>
      <c r="AZ123" s="80"/>
      <c r="BA123" s="80"/>
      <c r="BB123" s="80"/>
      <c r="BC123" s="80"/>
      <c r="BD123" s="80"/>
      <c r="BE123" s="80"/>
      <c r="BF123" s="80"/>
      <c r="BG123" s="83" t="str">
        <f t="shared" si="2"/>
        <v/>
      </c>
    </row>
    <row r="124" spans="1:66" ht="16.95" customHeight="1" x14ac:dyDescent="0.25">
      <c r="A124" s="63">
        <v>205</v>
      </c>
      <c r="B124" s="64" t="s">
        <v>170</v>
      </c>
      <c r="C124" s="64" t="s">
        <v>224</v>
      </c>
      <c r="D124" s="63">
        <v>1990</v>
      </c>
      <c r="E124" s="63" t="s">
        <v>434</v>
      </c>
      <c r="F124" s="73"/>
      <c r="G124" s="73"/>
      <c r="H124" s="73"/>
      <c r="I124" s="73"/>
      <c r="J124" s="73"/>
      <c r="K124" s="73"/>
      <c r="L124" s="78"/>
      <c r="M124" s="79"/>
      <c r="N124" s="80"/>
      <c r="O124" s="78"/>
      <c r="P124" s="78"/>
      <c r="Q124" s="78"/>
      <c r="R124" s="80"/>
      <c r="S124" s="80"/>
      <c r="T124" s="80"/>
      <c r="U124" s="80"/>
      <c r="V124" s="80"/>
      <c r="W124" s="78"/>
      <c r="X124" s="80"/>
      <c r="Y124" s="80"/>
      <c r="Z124" s="80"/>
      <c r="AA124" s="80"/>
      <c r="AB124" s="80"/>
      <c r="AC124" s="80"/>
      <c r="AD124" s="80"/>
      <c r="AE124" s="80"/>
      <c r="AF124" s="78"/>
      <c r="AG124" s="78"/>
      <c r="AH124" s="78"/>
      <c r="AI124" s="80"/>
      <c r="AJ124" s="80"/>
      <c r="AK124" s="78"/>
      <c r="AL124" s="78"/>
      <c r="AM124" s="80"/>
      <c r="AN124" s="78"/>
      <c r="AO124" s="80"/>
      <c r="AP124" s="80"/>
      <c r="AQ124" s="78"/>
      <c r="AR124" s="80"/>
      <c r="AS124" s="80"/>
      <c r="AT124" s="78"/>
      <c r="AU124" s="80"/>
      <c r="AV124" s="80"/>
      <c r="AW124" s="80"/>
      <c r="AX124" s="80"/>
      <c r="AY124" s="80"/>
      <c r="AZ124" s="80"/>
      <c r="BA124" s="80"/>
      <c r="BB124" s="80"/>
      <c r="BC124" s="80"/>
      <c r="BD124" s="80"/>
      <c r="BE124" s="80"/>
      <c r="BF124" s="80"/>
      <c r="BG124" s="83" t="str">
        <f t="shared" si="2"/>
        <v/>
      </c>
    </row>
    <row r="125" spans="1:66" s="24" customFormat="1" ht="16.95" customHeight="1" x14ac:dyDescent="0.25">
      <c r="A125" s="69" t="s">
        <v>167</v>
      </c>
      <c r="B125" s="60" t="s">
        <v>435</v>
      </c>
      <c r="C125" s="60" t="s">
        <v>573</v>
      </c>
      <c r="D125" s="69">
        <v>1951</v>
      </c>
      <c r="E125" s="69" t="s">
        <v>163</v>
      </c>
      <c r="F125" s="115"/>
      <c r="G125" s="115"/>
      <c r="H125" s="115"/>
      <c r="I125" s="115"/>
      <c r="J125" s="115"/>
      <c r="K125" s="115"/>
      <c r="L125" s="78"/>
      <c r="M125" s="79"/>
      <c r="N125" s="80"/>
      <c r="O125" s="78"/>
      <c r="P125" s="78"/>
      <c r="Q125" s="78"/>
      <c r="R125" s="80"/>
      <c r="S125" s="80"/>
      <c r="T125" s="80"/>
      <c r="U125" s="80"/>
      <c r="V125" s="80"/>
      <c r="W125" s="78"/>
      <c r="X125" s="80"/>
      <c r="Y125" s="80"/>
      <c r="Z125" s="80"/>
      <c r="AA125" s="80"/>
      <c r="AB125" s="80"/>
      <c r="AC125" s="80"/>
      <c r="AD125" s="80"/>
      <c r="AE125" s="80"/>
      <c r="AF125" s="78"/>
      <c r="AG125" s="78"/>
      <c r="AH125" s="78"/>
      <c r="AI125" s="80"/>
      <c r="AJ125" s="80"/>
      <c r="AK125" s="78"/>
      <c r="AL125" s="78"/>
      <c r="AM125" s="80"/>
      <c r="AN125" s="78"/>
      <c r="AO125" s="80"/>
      <c r="AP125" s="80"/>
      <c r="AQ125" s="78"/>
      <c r="AR125" s="80"/>
      <c r="AS125" s="80"/>
      <c r="AT125" s="78"/>
      <c r="AU125" s="80"/>
      <c r="AV125" s="80"/>
      <c r="AW125" s="80"/>
      <c r="AX125" s="80"/>
      <c r="AY125" s="80"/>
      <c r="AZ125" s="80"/>
      <c r="BA125" s="80"/>
      <c r="BB125" s="80"/>
      <c r="BC125" s="80"/>
      <c r="BD125" s="80"/>
      <c r="BE125" s="80"/>
      <c r="BF125" s="80"/>
      <c r="BG125" s="83" t="str">
        <f t="shared" si="2"/>
        <v/>
      </c>
      <c r="BH125" s="83"/>
      <c r="BI125" s="103"/>
      <c r="BJ125" s="109"/>
      <c r="BK125" s="103"/>
      <c r="BL125" s="103"/>
      <c r="BM125" s="103"/>
      <c r="BN125" s="103"/>
    </row>
    <row r="126" spans="1:66" s="54" customFormat="1" ht="16.95" customHeight="1" x14ac:dyDescent="0.25">
      <c r="A126" s="65" t="s">
        <v>167</v>
      </c>
      <c r="B126" s="60" t="s">
        <v>435</v>
      </c>
      <c r="C126" s="60" t="s">
        <v>409</v>
      </c>
      <c r="D126" s="65">
        <v>2010</v>
      </c>
      <c r="E126" s="65" t="s">
        <v>378</v>
      </c>
      <c r="F126" s="74"/>
      <c r="G126" s="74"/>
      <c r="H126" s="74"/>
      <c r="I126" s="74"/>
      <c r="J126" s="74"/>
      <c r="K126" s="74"/>
      <c r="L126" s="78"/>
      <c r="M126" s="79"/>
      <c r="N126" s="80"/>
      <c r="O126" s="78"/>
      <c r="P126" s="78"/>
      <c r="Q126" s="78"/>
      <c r="R126" s="80"/>
      <c r="S126" s="80"/>
      <c r="T126" s="80"/>
      <c r="U126" s="80"/>
      <c r="V126" s="80"/>
      <c r="W126" s="78"/>
      <c r="X126" s="80"/>
      <c r="Y126" s="80"/>
      <c r="Z126" s="80"/>
      <c r="AA126" s="80"/>
      <c r="AB126" s="80"/>
      <c r="AC126" s="80"/>
      <c r="AD126" s="80"/>
      <c r="AE126" s="80"/>
      <c r="AF126" s="78"/>
      <c r="AG126" s="78"/>
      <c r="AH126" s="78"/>
      <c r="AI126" s="80"/>
      <c r="AJ126" s="80"/>
      <c r="AK126" s="78"/>
      <c r="AL126" s="78"/>
      <c r="AM126" s="80"/>
      <c r="AN126" s="78"/>
      <c r="AO126" s="80"/>
      <c r="AP126" s="80"/>
      <c r="AQ126" s="78"/>
      <c r="AR126" s="80"/>
      <c r="AS126" s="80"/>
      <c r="AT126" s="78"/>
      <c r="AU126" s="80"/>
      <c r="AV126" s="80"/>
      <c r="AW126" s="80"/>
      <c r="AX126" s="80"/>
      <c r="AY126" s="80"/>
      <c r="AZ126" s="80"/>
      <c r="BA126" s="80"/>
      <c r="BB126" s="80"/>
      <c r="BC126" s="80"/>
      <c r="BD126" s="80"/>
      <c r="BE126" s="80"/>
      <c r="BF126" s="80"/>
      <c r="BG126" s="83" t="str">
        <f t="shared" si="2"/>
        <v/>
      </c>
      <c r="BH126" s="83"/>
      <c r="BI126" s="103"/>
      <c r="BJ126" s="109"/>
      <c r="BK126" s="103"/>
      <c r="BL126" s="103"/>
      <c r="BM126" s="103"/>
      <c r="BN126" s="103"/>
    </row>
    <row r="127" spans="1:66" ht="16.95" customHeight="1" x14ac:dyDescent="0.25">
      <c r="A127" s="63">
        <v>929</v>
      </c>
      <c r="B127" s="64" t="s">
        <v>248</v>
      </c>
      <c r="C127" s="64" t="s">
        <v>461</v>
      </c>
      <c r="D127" s="63">
        <v>1998</v>
      </c>
      <c r="E127" s="63" t="s">
        <v>117</v>
      </c>
      <c r="F127" s="73"/>
      <c r="G127" s="73"/>
      <c r="H127" s="73"/>
      <c r="I127" s="73"/>
      <c r="J127" s="73"/>
      <c r="K127" s="73"/>
      <c r="L127" s="78"/>
      <c r="M127" s="79"/>
      <c r="N127" s="80"/>
      <c r="O127" s="78"/>
      <c r="P127" s="78"/>
      <c r="Q127" s="78"/>
      <c r="R127" s="80"/>
      <c r="S127" s="80"/>
      <c r="T127" s="80"/>
      <c r="U127" s="80"/>
      <c r="V127" s="80"/>
      <c r="W127" s="78"/>
      <c r="X127" s="80"/>
      <c r="Y127" s="80"/>
      <c r="Z127" s="80"/>
      <c r="AA127" s="80"/>
      <c r="AB127" s="80"/>
      <c r="AC127" s="80"/>
      <c r="AD127" s="80"/>
      <c r="AE127" s="80"/>
      <c r="AF127" s="78"/>
      <c r="AG127" s="78"/>
      <c r="AH127" s="78"/>
      <c r="AI127" s="80"/>
      <c r="AJ127" s="80"/>
      <c r="AK127" s="78"/>
      <c r="AL127" s="78"/>
      <c r="AM127" s="80"/>
      <c r="AN127" s="78"/>
      <c r="AO127" s="80"/>
      <c r="AP127" s="80"/>
      <c r="AQ127" s="78"/>
      <c r="AR127" s="80"/>
      <c r="AS127" s="80"/>
      <c r="AT127" s="78"/>
      <c r="AU127" s="80"/>
      <c r="AV127" s="80"/>
      <c r="AW127" s="80"/>
      <c r="AX127" s="80"/>
      <c r="AY127" s="80"/>
      <c r="AZ127" s="80"/>
      <c r="BA127" s="80"/>
      <c r="BB127" s="80"/>
      <c r="BC127" s="80"/>
      <c r="BD127" s="80"/>
      <c r="BE127" s="80"/>
      <c r="BF127" s="80"/>
      <c r="BG127" s="83" t="str">
        <f t="shared" si="2"/>
        <v/>
      </c>
    </row>
    <row r="128" spans="1:66" ht="16.95" customHeight="1" x14ac:dyDescent="0.25">
      <c r="A128" s="63">
        <v>808</v>
      </c>
      <c r="B128" s="64" t="s">
        <v>185</v>
      </c>
      <c r="C128" s="64" t="s">
        <v>451</v>
      </c>
      <c r="D128" s="63">
        <v>1974</v>
      </c>
      <c r="E128" s="63" t="s">
        <v>195</v>
      </c>
      <c r="F128" s="73"/>
      <c r="G128" s="73"/>
      <c r="H128" s="73"/>
      <c r="I128" s="73"/>
      <c r="J128" s="73"/>
      <c r="K128" s="73"/>
      <c r="L128" s="78"/>
      <c r="M128" s="79"/>
      <c r="N128" s="80"/>
      <c r="O128" s="78"/>
      <c r="P128" s="78"/>
      <c r="Q128" s="78"/>
      <c r="R128" s="80"/>
      <c r="S128" s="80"/>
      <c r="T128" s="80"/>
      <c r="U128" s="80"/>
      <c r="V128" s="80"/>
      <c r="W128" s="78"/>
      <c r="X128" s="80"/>
      <c r="Y128" s="80"/>
      <c r="Z128" s="80"/>
      <c r="AA128" s="80"/>
      <c r="AB128" s="80"/>
      <c r="AC128" s="80"/>
      <c r="AD128" s="80"/>
      <c r="AE128" s="80"/>
      <c r="AF128" s="78"/>
      <c r="AG128" s="78"/>
      <c r="AH128" s="78"/>
      <c r="AI128" s="80"/>
      <c r="AJ128" s="80"/>
      <c r="AK128" s="78"/>
      <c r="AL128" s="78"/>
      <c r="AM128" s="80"/>
      <c r="AN128" s="78"/>
      <c r="AO128" s="80"/>
      <c r="AP128" s="80"/>
      <c r="AQ128" s="78"/>
      <c r="AR128" s="80"/>
      <c r="AS128" s="80"/>
      <c r="AT128" s="78"/>
      <c r="AU128" s="80"/>
      <c r="AV128" s="80"/>
      <c r="AW128" s="80"/>
      <c r="AX128" s="80"/>
      <c r="AY128" s="80"/>
      <c r="AZ128" s="80"/>
      <c r="BA128" s="80"/>
      <c r="BB128" s="80"/>
      <c r="BC128" s="80"/>
      <c r="BD128" s="80"/>
      <c r="BE128" s="80"/>
      <c r="BF128" s="80"/>
      <c r="BG128" s="83" t="str">
        <f t="shared" si="2"/>
        <v/>
      </c>
    </row>
    <row r="129" spans="1:66" s="24" customFormat="1" ht="16.95" customHeight="1" x14ac:dyDescent="0.25">
      <c r="A129" s="65" t="s">
        <v>167</v>
      </c>
      <c r="B129" s="60" t="s">
        <v>149</v>
      </c>
      <c r="C129" s="60" t="s">
        <v>452</v>
      </c>
      <c r="D129" s="65">
        <v>1979</v>
      </c>
      <c r="E129" s="65" t="s">
        <v>246</v>
      </c>
      <c r="F129" s="74"/>
      <c r="G129" s="74"/>
      <c r="H129" s="74"/>
      <c r="I129" s="74"/>
      <c r="J129" s="74"/>
      <c r="K129" s="74"/>
      <c r="L129" s="78"/>
      <c r="M129" s="79"/>
      <c r="N129" s="80"/>
      <c r="O129" s="78"/>
      <c r="P129" s="78"/>
      <c r="Q129" s="78"/>
      <c r="R129" s="80"/>
      <c r="S129" s="80"/>
      <c r="T129" s="80"/>
      <c r="U129" s="80"/>
      <c r="V129" s="80"/>
      <c r="W129" s="78"/>
      <c r="X129" s="80"/>
      <c r="Y129" s="80"/>
      <c r="Z129" s="80"/>
      <c r="AA129" s="80"/>
      <c r="AB129" s="80"/>
      <c r="AC129" s="80"/>
      <c r="AD129" s="80"/>
      <c r="AE129" s="80"/>
      <c r="AF129" s="78"/>
      <c r="AG129" s="78"/>
      <c r="AH129" s="78"/>
      <c r="AI129" s="80"/>
      <c r="AJ129" s="80"/>
      <c r="AK129" s="78"/>
      <c r="AL129" s="78"/>
      <c r="AM129" s="80"/>
      <c r="AN129" s="78"/>
      <c r="AO129" s="80"/>
      <c r="AP129" s="80"/>
      <c r="AQ129" s="78"/>
      <c r="AR129" s="80"/>
      <c r="AS129" s="80"/>
      <c r="AT129" s="78"/>
      <c r="AU129" s="80"/>
      <c r="AV129" s="80"/>
      <c r="AW129" s="80"/>
      <c r="AX129" s="80"/>
      <c r="AY129" s="80"/>
      <c r="AZ129" s="80"/>
      <c r="BA129" s="80"/>
      <c r="BB129" s="80"/>
      <c r="BC129" s="80"/>
      <c r="BD129" s="80"/>
      <c r="BE129" s="80"/>
      <c r="BF129" s="80"/>
      <c r="BG129" s="83" t="str">
        <f t="shared" si="2"/>
        <v/>
      </c>
      <c r="BH129" s="83"/>
      <c r="BI129" s="103"/>
      <c r="BJ129" s="109"/>
      <c r="BK129" s="103"/>
      <c r="BL129" s="103"/>
      <c r="BM129" s="103"/>
      <c r="BN129" s="103"/>
    </row>
    <row r="130" spans="1:66" s="24" customFormat="1" ht="16.95" customHeight="1" x14ac:dyDescent="0.25">
      <c r="A130" s="65" t="s">
        <v>167</v>
      </c>
      <c r="B130" s="60" t="s">
        <v>572</v>
      </c>
      <c r="C130" s="60" t="s">
        <v>410</v>
      </c>
      <c r="D130" s="65">
        <v>1986</v>
      </c>
      <c r="E130" s="65" t="s">
        <v>270</v>
      </c>
      <c r="F130" s="74"/>
      <c r="G130" s="74"/>
      <c r="H130" s="74"/>
      <c r="I130" s="74"/>
      <c r="J130" s="74"/>
      <c r="K130" s="74"/>
      <c r="L130" s="78"/>
      <c r="M130" s="79"/>
      <c r="N130" s="80"/>
      <c r="O130" s="78"/>
      <c r="P130" s="78"/>
      <c r="Q130" s="78"/>
      <c r="R130" s="80"/>
      <c r="S130" s="80"/>
      <c r="T130" s="80"/>
      <c r="U130" s="80"/>
      <c r="V130" s="80"/>
      <c r="W130" s="78"/>
      <c r="X130" s="80"/>
      <c r="Y130" s="80"/>
      <c r="Z130" s="80"/>
      <c r="AA130" s="80"/>
      <c r="AB130" s="80"/>
      <c r="AC130" s="80"/>
      <c r="AD130" s="80"/>
      <c r="AE130" s="80"/>
      <c r="AF130" s="78"/>
      <c r="AG130" s="78"/>
      <c r="AH130" s="78"/>
      <c r="AI130" s="80"/>
      <c r="AJ130" s="80"/>
      <c r="AK130" s="78"/>
      <c r="AL130" s="78"/>
      <c r="AM130" s="80"/>
      <c r="AN130" s="78"/>
      <c r="AO130" s="80"/>
      <c r="AP130" s="80"/>
      <c r="AQ130" s="78"/>
      <c r="AR130" s="80"/>
      <c r="AS130" s="80"/>
      <c r="AT130" s="78"/>
      <c r="AU130" s="80"/>
      <c r="AV130" s="80"/>
      <c r="AW130" s="80"/>
      <c r="AX130" s="80"/>
      <c r="AY130" s="80"/>
      <c r="AZ130" s="80"/>
      <c r="BA130" s="80"/>
      <c r="BB130" s="80"/>
      <c r="BC130" s="80"/>
      <c r="BD130" s="80"/>
      <c r="BE130" s="80"/>
      <c r="BF130" s="80"/>
      <c r="BG130" s="83" t="str">
        <f t="shared" si="2"/>
        <v/>
      </c>
      <c r="BH130" s="83"/>
      <c r="BI130" s="103"/>
      <c r="BJ130" s="109"/>
      <c r="BK130" s="103"/>
      <c r="BL130" s="103"/>
      <c r="BM130" s="103"/>
      <c r="BN130" s="103"/>
    </row>
    <row r="131" spans="1:66" s="24" customFormat="1" ht="16.95" customHeight="1" x14ac:dyDescent="0.25">
      <c r="A131" s="65" t="s">
        <v>167</v>
      </c>
      <c r="B131" s="60" t="s">
        <v>71</v>
      </c>
      <c r="C131" s="60" t="s">
        <v>475</v>
      </c>
      <c r="D131" s="65">
        <v>1992</v>
      </c>
      <c r="E131" s="65" t="s">
        <v>95</v>
      </c>
      <c r="F131" s="74"/>
      <c r="G131" s="74"/>
      <c r="H131" s="74"/>
      <c r="I131" s="74"/>
      <c r="J131" s="74"/>
      <c r="K131" s="74"/>
      <c r="L131" s="78"/>
      <c r="M131" s="79"/>
      <c r="N131" s="80"/>
      <c r="O131" s="78"/>
      <c r="P131" s="78"/>
      <c r="Q131" s="78"/>
      <c r="R131" s="80"/>
      <c r="S131" s="80"/>
      <c r="T131" s="80"/>
      <c r="U131" s="80"/>
      <c r="V131" s="80"/>
      <c r="W131" s="78"/>
      <c r="X131" s="80"/>
      <c r="Y131" s="80"/>
      <c r="Z131" s="80"/>
      <c r="AA131" s="80"/>
      <c r="AB131" s="80"/>
      <c r="AC131" s="80"/>
      <c r="AD131" s="80"/>
      <c r="AE131" s="80"/>
      <c r="AF131" s="78"/>
      <c r="AG131" s="78"/>
      <c r="AH131" s="78"/>
      <c r="AI131" s="80"/>
      <c r="AJ131" s="80"/>
      <c r="AK131" s="78"/>
      <c r="AL131" s="78"/>
      <c r="AM131" s="80"/>
      <c r="AN131" s="78"/>
      <c r="AO131" s="80"/>
      <c r="AP131" s="80"/>
      <c r="AQ131" s="78"/>
      <c r="AR131" s="80"/>
      <c r="AS131" s="80"/>
      <c r="AT131" s="78"/>
      <c r="AU131" s="80"/>
      <c r="AV131" s="80"/>
      <c r="AW131" s="80"/>
      <c r="AX131" s="80"/>
      <c r="AY131" s="80"/>
      <c r="AZ131" s="80"/>
      <c r="BA131" s="80"/>
      <c r="BB131" s="80"/>
      <c r="BC131" s="80"/>
      <c r="BD131" s="80"/>
      <c r="BE131" s="80"/>
      <c r="BF131" s="80"/>
      <c r="BG131" s="83" t="str">
        <f t="shared" ref="BG131:BG138" si="3">IF(COUNT(L131:BF131)=0,"",COUNT(L131:BF131))</f>
        <v/>
      </c>
      <c r="BH131" s="83"/>
      <c r="BI131" s="103"/>
      <c r="BJ131" s="109"/>
      <c r="BK131" s="103"/>
      <c r="BL131" s="103"/>
      <c r="BM131" s="103"/>
      <c r="BN131" s="103"/>
    </row>
    <row r="132" spans="1:66" s="24" customFormat="1" ht="16.95" customHeight="1" x14ac:dyDescent="0.25">
      <c r="A132" s="65" t="s">
        <v>167</v>
      </c>
      <c r="B132" s="60" t="s">
        <v>72</v>
      </c>
      <c r="C132" s="60" t="s">
        <v>327</v>
      </c>
      <c r="D132" s="65">
        <v>1997</v>
      </c>
      <c r="E132" s="65" t="s">
        <v>378</v>
      </c>
      <c r="F132" s="74"/>
      <c r="G132" s="74"/>
      <c r="H132" s="74"/>
      <c r="I132" s="74"/>
      <c r="J132" s="74"/>
      <c r="K132" s="74"/>
      <c r="L132" s="78"/>
      <c r="M132" s="79"/>
      <c r="N132" s="80"/>
      <c r="O132" s="78"/>
      <c r="P132" s="78"/>
      <c r="Q132" s="78"/>
      <c r="R132" s="80"/>
      <c r="S132" s="80"/>
      <c r="T132" s="80"/>
      <c r="U132" s="80"/>
      <c r="V132" s="80"/>
      <c r="W132" s="78"/>
      <c r="X132" s="80"/>
      <c r="Y132" s="80"/>
      <c r="Z132" s="80"/>
      <c r="AA132" s="80"/>
      <c r="AB132" s="80"/>
      <c r="AC132" s="80"/>
      <c r="AD132" s="80"/>
      <c r="AE132" s="80"/>
      <c r="AF132" s="78"/>
      <c r="AG132" s="78"/>
      <c r="AH132" s="78"/>
      <c r="AI132" s="80"/>
      <c r="AJ132" s="80"/>
      <c r="AK132" s="78"/>
      <c r="AL132" s="78"/>
      <c r="AM132" s="80"/>
      <c r="AN132" s="78"/>
      <c r="AO132" s="80"/>
      <c r="AP132" s="80"/>
      <c r="AQ132" s="78"/>
      <c r="AR132" s="80"/>
      <c r="AS132" s="80"/>
      <c r="AT132" s="78"/>
      <c r="AU132" s="80"/>
      <c r="AV132" s="80"/>
      <c r="AW132" s="80"/>
      <c r="AX132" s="80"/>
      <c r="AY132" s="80"/>
      <c r="AZ132" s="80"/>
      <c r="BA132" s="80"/>
      <c r="BB132" s="80"/>
      <c r="BC132" s="80"/>
      <c r="BD132" s="80"/>
      <c r="BE132" s="80"/>
      <c r="BF132" s="80"/>
      <c r="BG132" s="83" t="str">
        <f t="shared" si="3"/>
        <v/>
      </c>
      <c r="BH132" s="83"/>
      <c r="BI132" s="103"/>
      <c r="BJ132" s="109"/>
      <c r="BK132" s="103"/>
      <c r="BL132" s="103"/>
      <c r="BM132" s="103"/>
      <c r="BN132" s="103"/>
    </row>
    <row r="133" spans="1:66" s="53" customFormat="1" ht="16.95" customHeight="1" x14ac:dyDescent="0.25">
      <c r="A133" s="65" t="s">
        <v>167</v>
      </c>
      <c r="B133" s="60" t="s">
        <v>587</v>
      </c>
      <c r="C133" s="60" t="s">
        <v>452</v>
      </c>
      <c r="D133" s="65">
        <v>2017</v>
      </c>
      <c r="E133" s="65" t="s">
        <v>268</v>
      </c>
      <c r="F133" s="74"/>
      <c r="G133" s="74"/>
      <c r="H133" s="74"/>
      <c r="I133" s="74"/>
      <c r="J133" s="74"/>
      <c r="K133" s="74"/>
      <c r="L133" s="81"/>
      <c r="M133" s="79"/>
      <c r="N133" s="79"/>
      <c r="O133" s="81"/>
      <c r="P133" s="81"/>
      <c r="Q133" s="81"/>
      <c r="R133" s="79"/>
      <c r="S133" s="79"/>
      <c r="T133" s="79"/>
      <c r="U133" s="79"/>
      <c r="V133" s="79"/>
      <c r="W133" s="81"/>
      <c r="X133" s="79"/>
      <c r="Y133" s="79"/>
      <c r="Z133" s="79"/>
      <c r="AA133" s="79"/>
      <c r="AB133" s="79"/>
      <c r="AC133" s="79"/>
      <c r="AD133" s="79"/>
      <c r="AE133" s="79"/>
      <c r="AF133" s="81"/>
      <c r="AG133" s="81"/>
      <c r="AH133" s="81"/>
      <c r="AI133" s="79"/>
      <c r="AJ133" s="79"/>
      <c r="AK133" s="81"/>
      <c r="AL133" s="81"/>
      <c r="AM133" s="79"/>
      <c r="AN133" s="81"/>
      <c r="AO133" s="79"/>
      <c r="AP133" s="79"/>
      <c r="AQ133" s="81"/>
      <c r="AR133" s="79"/>
      <c r="AS133" s="79"/>
      <c r="AT133" s="81"/>
      <c r="AU133" s="79"/>
      <c r="AV133" s="79"/>
      <c r="AW133" s="79"/>
      <c r="AX133" s="79"/>
      <c r="AY133" s="79"/>
      <c r="AZ133" s="79"/>
      <c r="BA133" s="79"/>
      <c r="BB133" s="79"/>
      <c r="BC133" s="79"/>
      <c r="BD133" s="79"/>
      <c r="BE133" s="79"/>
      <c r="BF133" s="79"/>
      <c r="BG133" s="83" t="str">
        <f t="shared" si="3"/>
        <v/>
      </c>
      <c r="BH133" s="83"/>
      <c r="BI133" s="104"/>
      <c r="BJ133" s="113"/>
      <c r="BK133" s="104"/>
      <c r="BL133" s="104"/>
      <c r="BM133" s="104"/>
      <c r="BN133" s="104"/>
    </row>
    <row r="134" spans="1:66" s="53" customFormat="1" ht="16.95" customHeight="1" x14ac:dyDescent="0.25">
      <c r="A134" s="65" t="s">
        <v>167</v>
      </c>
      <c r="B134" s="60" t="s">
        <v>598</v>
      </c>
      <c r="C134" s="60" t="s">
        <v>445</v>
      </c>
      <c r="D134" s="65">
        <v>2019</v>
      </c>
      <c r="E134" s="65" t="s">
        <v>150</v>
      </c>
      <c r="F134" s="74"/>
      <c r="G134" s="74"/>
      <c r="H134" s="74"/>
      <c r="I134" s="74"/>
      <c r="J134" s="74"/>
      <c r="K134" s="74"/>
      <c r="L134" s="81"/>
      <c r="M134" s="79"/>
      <c r="N134" s="79"/>
      <c r="O134" s="81"/>
      <c r="P134" s="81"/>
      <c r="Q134" s="81"/>
      <c r="R134" s="79"/>
      <c r="S134" s="79"/>
      <c r="T134" s="79"/>
      <c r="U134" s="79"/>
      <c r="V134" s="79"/>
      <c r="W134" s="81"/>
      <c r="X134" s="79"/>
      <c r="Y134" s="79"/>
      <c r="Z134" s="79"/>
      <c r="AA134" s="79"/>
      <c r="AB134" s="79"/>
      <c r="AC134" s="79"/>
      <c r="AD134" s="79"/>
      <c r="AE134" s="79"/>
      <c r="AF134" s="81"/>
      <c r="AG134" s="81"/>
      <c r="AH134" s="81"/>
      <c r="AI134" s="79"/>
      <c r="AJ134" s="79"/>
      <c r="AK134" s="81"/>
      <c r="AL134" s="81"/>
      <c r="AM134" s="79"/>
      <c r="AN134" s="81"/>
      <c r="AO134" s="79"/>
      <c r="AP134" s="79"/>
      <c r="AQ134" s="81"/>
      <c r="AR134" s="79"/>
      <c r="AS134" s="79"/>
      <c r="AT134" s="81"/>
      <c r="AU134" s="79"/>
      <c r="AV134" s="79"/>
      <c r="AW134" s="79"/>
      <c r="AX134" s="79"/>
      <c r="AY134" s="79"/>
      <c r="AZ134" s="79"/>
      <c r="BA134" s="79"/>
      <c r="BB134" s="79"/>
      <c r="BC134" s="79"/>
      <c r="BD134" s="79"/>
      <c r="BE134" s="79"/>
      <c r="BF134" s="79"/>
      <c r="BG134" s="83" t="str">
        <f t="shared" si="3"/>
        <v/>
      </c>
      <c r="BH134" s="83"/>
      <c r="BI134" s="104"/>
      <c r="BJ134" s="113"/>
      <c r="BK134" s="104"/>
      <c r="BL134" s="104"/>
      <c r="BM134" s="104"/>
      <c r="BN134" s="104"/>
    </row>
    <row r="135" spans="1:66" s="41" customFormat="1" ht="16.95" customHeight="1" x14ac:dyDescent="0.25">
      <c r="A135" s="65" t="s">
        <v>167</v>
      </c>
      <c r="B135" s="60" t="s">
        <v>558</v>
      </c>
      <c r="C135" s="60" t="s">
        <v>551</v>
      </c>
      <c r="D135" s="65">
        <v>2013</v>
      </c>
      <c r="E135" s="65" t="s">
        <v>434</v>
      </c>
      <c r="F135" s="74"/>
      <c r="G135" s="74"/>
      <c r="H135" s="74"/>
      <c r="I135" s="74"/>
      <c r="J135" s="74"/>
      <c r="K135" s="74"/>
      <c r="L135" s="78"/>
      <c r="M135" s="79"/>
      <c r="N135" s="80"/>
      <c r="O135" s="78"/>
      <c r="P135" s="78"/>
      <c r="Q135" s="78"/>
      <c r="R135" s="80"/>
      <c r="S135" s="80"/>
      <c r="T135" s="80"/>
      <c r="U135" s="80"/>
      <c r="V135" s="80"/>
      <c r="W135" s="78"/>
      <c r="X135" s="80"/>
      <c r="Y135" s="80"/>
      <c r="Z135" s="80"/>
      <c r="AA135" s="80"/>
      <c r="AB135" s="80"/>
      <c r="AC135" s="80"/>
      <c r="AD135" s="80"/>
      <c r="AE135" s="80"/>
      <c r="AF135" s="78"/>
      <c r="AG135" s="78"/>
      <c r="AH135" s="78"/>
      <c r="AI135" s="80"/>
      <c r="AJ135" s="80"/>
      <c r="AK135" s="78"/>
      <c r="AL135" s="78"/>
      <c r="AM135" s="80"/>
      <c r="AN135" s="78"/>
      <c r="AO135" s="80"/>
      <c r="AP135" s="80"/>
      <c r="AQ135" s="78"/>
      <c r="AR135" s="80"/>
      <c r="AS135" s="80"/>
      <c r="AT135" s="78"/>
      <c r="AU135" s="80"/>
      <c r="AV135" s="80"/>
      <c r="AW135" s="80"/>
      <c r="AX135" s="80"/>
      <c r="AY135" s="80"/>
      <c r="AZ135" s="80"/>
      <c r="BA135" s="80"/>
      <c r="BB135" s="80"/>
      <c r="BC135" s="80"/>
      <c r="BD135" s="80"/>
      <c r="BE135" s="80"/>
      <c r="BF135" s="80"/>
      <c r="BG135" s="83" t="str">
        <f t="shared" si="3"/>
        <v/>
      </c>
      <c r="BH135" s="83"/>
      <c r="BI135" s="103"/>
      <c r="BJ135" s="109"/>
      <c r="BK135" s="103"/>
      <c r="BL135" s="103"/>
      <c r="BM135" s="103"/>
      <c r="BN135" s="103"/>
    </row>
    <row r="136" spans="1:66" s="41" customFormat="1" ht="16.95" customHeight="1" x14ac:dyDescent="0.25">
      <c r="A136" s="65" t="s">
        <v>167</v>
      </c>
      <c r="B136" s="60" t="s">
        <v>102</v>
      </c>
      <c r="C136" s="60" t="s">
        <v>446</v>
      </c>
      <c r="D136" s="65">
        <v>1947</v>
      </c>
      <c r="E136" s="65" t="s">
        <v>240</v>
      </c>
      <c r="F136" s="74"/>
      <c r="G136" s="74"/>
      <c r="H136" s="74"/>
      <c r="I136" s="74"/>
      <c r="J136" s="74"/>
      <c r="K136" s="74"/>
      <c r="L136" s="78"/>
      <c r="M136" s="79"/>
      <c r="N136" s="80"/>
      <c r="O136" s="78"/>
      <c r="P136" s="78"/>
      <c r="Q136" s="78"/>
      <c r="R136" s="80"/>
      <c r="S136" s="80"/>
      <c r="T136" s="80"/>
      <c r="U136" s="80"/>
      <c r="V136" s="80"/>
      <c r="W136" s="78"/>
      <c r="X136" s="80"/>
      <c r="Y136" s="80"/>
      <c r="Z136" s="80"/>
      <c r="AA136" s="80"/>
      <c r="AB136" s="80"/>
      <c r="AC136" s="80"/>
      <c r="AD136" s="80"/>
      <c r="AE136" s="80"/>
      <c r="AF136" s="78"/>
      <c r="AG136" s="78"/>
      <c r="AH136" s="78"/>
      <c r="AI136" s="80"/>
      <c r="AJ136" s="80"/>
      <c r="AK136" s="78"/>
      <c r="AL136" s="78"/>
      <c r="AM136" s="80"/>
      <c r="AN136" s="78"/>
      <c r="AO136" s="80"/>
      <c r="AP136" s="80"/>
      <c r="AQ136" s="78"/>
      <c r="AR136" s="80"/>
      <c r="AS136" s="80"/>
      <c r="AT136" s="78"/>
      <c r="AU136" s="80"/>
      <c r="AV136" s="80"/>
      <c r="AW136" s="80"/>
      <c r="AX136" s="80"/>
      <c r="AY136" s="80"/>
      <c r="AZ136" s="80"/>
      <c r="BA136" s="80"/>
      <c r="BB136" s="80"/>
      <c r="BC136" s="80"/>
      <c r="BD136" s="80"/>
      <c r="BE136" s="80"/>
      <c r="BF136" s="80"/>
      <c r="BG136" s="83" t="str">
        <f t="shared" si="3"/>
        <v/>
      </c>
      <c r="BH136" s="83"/>
      <c r="BI136" s="103"/>
      <c r="BJ136" s="109"/>
      <c r="BK136" s="103"/>
      <c r="BL136" s="103"/>
      <c r="BM136" s="103"/>
      <c r="BN136" s="103"/>
    </row>
    <row r="137" spans="1:66" s="41" customFormat="1" ht="16.95" customHeight="1" x14ac:dyDescent="0.25">
      <c r="A137" s="65" t="s">
        <v>167</v>
      </c>
      <c r="B137" s="60" t="s">
        <v>584</v>
      </c>
      <c r="C137" s="60" t="s">
        <v>472</v>
      </c>
      <c r="D137" s="65">
        <v>2016</v>
      </c>
      <c r="E137" s="65" t="s">
        <v>117</v>
      </c>
      <c r="F137" s="74"/>
      <c r="G137" s="74"/>
      <c r="H137" s="74"/>
      <c r="I137" s="74"/>
      <c r="J137" s="74"/>
      <c r="K137" s="74"/>
      <c r="L137" s="78"/>
      <c r="M137" s="79"/>
      <c r="N137" s="80"/>
      <c r="O137" s="78"/>
      <c r="P137" s="78"/>
      <c r="Q137" s="78"/>
      <c r="R137" s="80"/>
      <c r="S137" s="80"/>
      <c r="T137" s="80"/>
      <c r="U137" s="80"/>
      <c r="V137" s="80"/>
      <c r="W137" s="78"/>
      <c r="X137" s="80"/>
      <c r="Y137" s="80"/>
      <c r="Z137" s="80"/>
      <c r="AA137" s="80"/>
      <c r="AB137" s="80"/>
      <c r="AC137" s="80"/>
      <c r="AD137" s="80"/>
      <c r="AE137" s="80"/>
      <c r="AF137" s="78"/>
      <c r="AG137" s="78"/>
      <c r="AH137" s="78"/>
      <c r="AI137" s="80"/>
      <c r="AJ137" s="80"/>
      <c r="AK137" s="78"/>
      <c r="AL137" s="78"/>
      <c r="AM137" s="80"/>
      <c r="AN137" s="78"/>
      <c r="AO137" s="80"/>
      <c r="AP137" s="80"/>
      <c r="AQ137" s="78"/>
      <c r="AR137" s="80"/>
      <c r="AS137" s="80"/>
      <c r="AT137" s="78"/>
      <c r="AU137" s="80"/>
      <c r="AV137" s="80"/>
      <c r="AW137" s="80"/>
      <c r="AX137" s="80"/>
      <c r="AY137" s="80"/>
      <c r="AZ137" s="80"/>
      <c r="BA137" s="80"/>
      <c r="BB137" s="80"/>
      <c r="BC137" s="80"/>
      <c r="BD137" s="80"/>
      <c r="BE137" s="80"/>
      <c r="BF137" s="80"/>
      <c r="BG137" s="83" t="str">
        <f t="shared" si="3"/>
        <v/>
      </c>
      <c r="BH137" s="83"/>
      <c r="BI137" s="103"/>
      <c r="BJ137" s="109"/>
      <c r="BK137" s="103"/>
      <c r="BL137" s="103"/>
      <c r="BM137" s="103"/>
      <c r="BN137" s="103"/>
    </row>
    <row r="138" spans="1:66" s="24" customFormat="1" ht="16.95" customHeight="1" x14ac:dyDescent="0.25">
      <c r="A138" s="65" t="s">
        <v>167</v>
      </c>
      <c r="B138" s="60" t="s">
        <v>70</v>
      </c>
      <c r="C138" s="60" t="s">
        <v>335</v>
      </c>
      <c r="D138" s="65">
        <v>1976</v>
      </c>
      <c r="E138" s="65" t="s">
        <v>187</v>
      </c>
      <c r="F138" s="74"/>
      <c r="G138" s="74"/>
      <c r="H138" s="74"/>
      <c r="I138" s="74"/>
      <c r="J138" s="74"/>
      <c r="K138" s="74"/>
      <c r="L138" s="78"/>
      <c r="M138" s="79"/>
      <c r="N138" s="80"/>
      <c r="O138" s="78"/>
      <c r="P138" s="78"/>
      <c r="Q138" s="78"/>
      <c r="R138" s="80"/>
      <c r="S138" s="80"/>
      <c r="T138" s="80"/>
      <c r="U138" s="80"/>
      <c r="V138" s="80"/>
      <c r="W138" s="78"/>
      <c r="X138" s="80"/>
      <c r="Y138" s="80"/>
      <c r="Z138" s="80"/>
      <c r="AA138" s="80"/>
      <c r="AB138" s="80"/>
      <c r="AC138" s="80"/>
      <c r="AD138" s="80"/>
      <c r="AE138" s="80"/>
      <c r="AF138" s="78"/>
      <c r="AG138" s="78"/>
      <c r="AH138" s="78"/>
      <c r="AI138" s="80"/>
      <c r="AJ138" s="80"/>
      <c r="AK138" s="78"/>
      <c r="AL138" s="78"/>
      <c r="AM138" s="80"/>
      <c r="AN138" s="78"/>
      <c r="AO138" s="80"/>
      <c r="AP138" s="80"/>
      <c r="AQ138" s="78"/>
      <c r="AR138" s="80"/>
      <c r="AS138" s="80"/>
      <c r="AT138" s="78"/>
      <c r="AU138" s="80"/>
      <c r="AV138" s="80"/>
      <c r="AW138" s="80"/>
      <c r="AX138" s="80"/>
      <c r="AY138" s="80"/>
      <c r="AZ138" s="80"/>
      <c r="BA138" s="80"/>
      <c r="BB138" s="80"/>
      <c r="BC138" s="80"/>
      <c r="BD138" s="80"/>
      <c r="BE138" s="80"/>
      <c r="BF138" s="80"/>
      <c r="BG138" s="83" t="str">
        <f t="shared" si="3"/>
        <v/>
      </c>
      <c r="BH138" s="83"/>
      <c r="BI138" s="103"/>
      <c r="BJ138" s="109"/>
      <c r="BK138" s="103"/>
      <c r="BL138" s="103"/>
      <c r="BM138" s="103"/>
      <c r="BN138" s="103"/>
    </row>
    <row r="139" spans="1:66" ht="16.95" customHeight="1" x14ac:dyDescent="0.25">
      <c r="A139" s="25"/>
      <c r="B139" s="7" t="s">
        <v>92</v>
      </c>
      <c r="C139" s="7" t="s">
        <v>92</v>
      </c>
      <c r="D139" s="25"/>
      <c r="E139" s="25"/>
      <c r="F139" s="62"/>
      <c r="G139" s="62"/>
      <c r="H139" s="62"/>
      <c r="I139" s="62"/>
      <c r="J139" s="62"/>
      <c r="K139" s="62"/>
      <c r="M139" s="82"/>
    </row>
  </sheetData>
  <autoFilter ref="L2:BF139" xr:uid="{00000000-0009-0000-0000-000000000000}"/>
  <mergeCells count="1">
    <mergeCell ref="F2:K2"/>
  </mergeCells>
  <conditionalFormatting sqref="L3:BF139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1</formula>
    </cfRule>
  </conditionalFormatting>
  <pageMargins left="0.7" right="0.7" top="0.75" bottom="0.75" header="0.3" footer="0.3"/>
  <pageSetup paperSize="9" orientation="portrait" r:id="rId1"/>
  <ignoredErrors>
    <ignoredError sqref="B15" twoDigitTextYear="1"/>
    <ignoredError sqref="B3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4"/>
  <dimension ref="A1:BZ55"/>
  <sheetViews>
    <sheetView topLeftCell="H1" zoomScale="80" workbookViewId="0">
      <selection activeCell="K13" sqref="K13"/>
    </sheetView>
  </sheetViews>
  <sheetFormatPr baseColWidth="10" defaultColWidth="11.44140625" defaultRowHeight="13.2" outlineLevelCol="1" x14ac:dyDescent="0.25"/>
  <cols>
    <col min="1" max="1" width="5.109375" style="3" customWidth="1"/>
    <col min="2" max="2" width="40.6640625" style="3" customWidth="1" outlineLevel="1"/>
    <col min="3" max="3" width="40.6640625" style="3" customWidth="1"/>
    <col min="4" max="4" width="23.33203125" style="3" customWidth="1"/>
    <col min="5" max="6" width="5.44140625" style="3" customWidth="1"/>
    <col min="7" max="7" width="6.33203125" style="3" customWidth="1"/>
    <col min="8" max="8" width="4.44140625" style="3" customWidth="1"/>
    <col min="10" max="10" width="40.6640625" style="3" customWidth="1"/>
    <col min="11" max="11" width="23.33203125" style="3" customWidth="1"/>
    <col min="12" max="26" width="11.44140625" customWidth="1"/>
    <col min="27" max="30" width="15.6640625" customWidth="1"/>
    <col min="31" max="31" width="22.77734375" style="36" customWidth="1"/>
    <col min="32" max="32" width="23.33203125" style="3" customWidth="1"/>
    <col min="33" max="47" width="11.44140625" style="3" customWidth="1"/>
    <col min="48" max="76" width="11.44140625" customWidth="1"/>
    <col min="77" max="77" width="40.6640625" style="3" customWidth="1" collapsed="1"/>
    <col min="78" max="93" width="11.44140625" customWidth="1"/>
  </cols>
  <sheetData>
    <row r="1" spans="1:78" s="44" customFormat="1" ht="22.5" customHeight="1" thickBot="1" x14ac:dyDescent="0.3">
      <c r="A1" s="43"/>
      <c r="B1" s="43"/>
      <c r="C1" s="43"/>
      <c r="D1" s="43"/>
      <c r="E1" s="43"/>
      <c r="F1" s="43"/>
      <c r="G1" s="43"/>
      <c r="H1" s="43"/>
      <c r="J1" s="45" t="s">
        <v>4</v>
      </c>
      <c r="K1" s="46" t="s">
        <v>5</v>
      </c>
      <c r="L1" s="130" t="s">
        <v>6</v>
      </c>
      <c r="M1" s="130"/>
      <c r="N1" s="131" t="s">
        <v>7</v>
      </c>
      <c r="O1" s="132"/>
      <c r="P1" s="132"/>
      <c r="Q1" s="132"/>
      <c r="R1" s="132"/>
      <c r="S1" s="132"/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3"/>
      <c r="AG1" s="131" t="s">
        <v>8</v>
      </c>
      <c r="AH1" s="132"/>
      <c r="AI1" s="132"/>
      <c r="AJ1" s="132"/>
      <c r="AK1" s="132"/>
      <c r="AL1" s="132"/>
      <c r="AM1" s="132"/>
      <c r="AN1" s="132"/>
      <c r="AO1" s="132"/>
      <c r="AP1" s="132"/>
      <c r="AQ1" s="132"/>
      <c r="AR1" s="132"/>
      <c r="AS1" s="132"/>
      <c r="AT1" s="132"/>
      <c r="AU1" s="132"/>
      <c r="AV1" s="132"/>
      <c r="AW1" s="132"/>
      <c r="AX1" s="132"/>
      <c r="AY1" s="132"/>
      <c r="AZ1" s="132"/>
      <c r="BA1" s="132"/>
      <c r="BB1" s="132"/>
      <c r="BC1" s="132"/>
      <c r="BD1" s="132"/>
      <c r="BE1" s="132"/>
      <c r="BF1" s="132"/>
      <c r="BG1" s="132"/>
      <c r="BH1" s="132"/>
      <c r="BI1" s="132"/>
      <c r="BJ1" s="132"/>
      <c r="BK1" s="132"/>
      <c r="BL1" s="132"/>
      <c r="BM1" s="132"/>
      <c r="BN1" s="132"/>
      <c r="BO1" s="132"/>
      <c r="BP1" s="132"/>
      <c r="BQ1" s="132"/>
      <c r="BR1" s="132"/>
      <c r="BS1" s="132"/>
      <c r="BT1" s="132"/>
      <c r="BU1" s="132"/>
      <c r="BV1" s="132"/>
      <c r="BW1" s="132"/>
      <c r="BX1" s="132"/>
      <c r="BY1" s="134"/>
    </row>
    <row r="2" spans="1:78" s="44" customFormat="1" ht="22.5" customHeight="1" thickBot="1" x14ac:dyDescent="0.3">
      <c r="A2" s="43"/>
      <c r="B2" s="43"/>
      <c r="C2" s="43"/>
      <c r="D2" s="43"/>
      <c r="E2" s="43"/>
      <c r="F2" s="43"/>
      <c r="G2" s="43"/>
      <c r="H2" s="43"/>
      <c r="J2" s="43"/>
      <c r="K2" s="43"/>
      <c r="N2" s="129" t="s">
        <v>9</v>
      </c>
      <c r="O2" s="126"/>
      <c r="P2" s="126" t="s">
        <v>10</v>
      </c>
      <c r="Q2" s="126"/>
      <c r="R2" s="126" t="s">
        <v>11</v>
      </c>
      <c r="S2" s="126"/>
      <c r="T2" s="126"/>
      <c r="U2" s="126"/>
      <c r="V2" s="126" t="s">
        <v>12</v>
      </c>
      <c r="W2" s="126"/>
      <c r="X2" s="126" t="s">
        <v>13</v>
      </c>
      <c r="Y2" s="126"/>
      <c r="Z2" s="126"/>
      <c r="AA2" s="126"/>
      <c r="AB2" s="126"/>
      <c r="AC2" s="126"/>
      <c r="AD2" s="126"/>
      <c r="AE2" s="127" t="s">
        <v>14</v>
      </c>
      <c r="AF2" s="128"/>
      <c r="AG2" s="129" t="s">
        <v>15</v>
      </c>
      <c r="AH2" s="126"/>
      <c r="AI2" s="126"/>
      <c r="AJ2" s="126"/>
      <c r="AK2" s="126"/>
      <c r="AL2" s="126"/>
      <c r="AM2" s="126"/>
      <c r="AN2" s="126"/>
      <c r="AO2" s="126"/>
      <c r="AP2" s="126"/>
      <c r="AQ2" s="126"/>
      <c r="AR2" s="126"/>
      <c r="AS2" s="126"/>
      <c r="AT2" s="126"/>
      <c r="AU2" s="126"/>
      <c r="AV2" s="126" t="s">
        <v>16</v>
      </c>
      <c r="AW2" s="126"/>
      <c r="AX2" s="126"/>
      <c r="AY2" s="126"/>
      <c r="AZ2" s="126"/>
      <c r="BA2" s="126"/>
      <c r="BB2" s="126"/>
      <c r="BC2" s="126"/>
      <c r="BD2" s="126"/>
      <c r="BE2" s="126"/>
      <c r="BF2" s="126"/>
      <c r="BG2" s="126"/>
      <c r="BH2" s="126"/>
      <c r="BI2" s="126"/>
      <c r="BJ2" s="126"/>
      <c r="BK2" s="126"/>
      <c r="BL2" s="130" t="s">
        <v>17</v>
      </c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 t="s">
        <v>14</v>
      </c>
      <c r="BY2" s="135"/>
    </row>
    <row r="3" spans="1:78" s="44" customFormat="1" ht="22.5" customHeight="1" thickBot="1" x14ac:dyDescent="0.3">
      <c r="A3" s="43"/>
      <c r="B3" s="43"/>
      <c r="C3" s="43"/>
      <c r="D3" s="43"/>
      <c r="E3" s="43"/>
      <c r="F3" s="43"/>
      <c r="G3" s="43"/>
      <c r="H3" s="43"/>
      <c r="J3" s="43"/>
      <c r="K3" s="43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8"/>
      <c r="AF3" s="43"/>
      <c r="AG3" s="123" t="s">
        <v>18</v>
      </c>
      <c r="AH3" s="124"/>
      <c r="AI3" s="124" t="s">
        <v>19</v>
      </c>
      <c r="AJ3" s="124"/>
      <c r="AK3" s="124"/>
      <c r="AL3" s="124"/>
      <c r="AM3" s="124"/>
      <c r="AN3" s="124"/>
      <c r="AO3" s="124"/>
      <c r="AP3" s="124"/>
      <c r="AQ3" s="124"/>
      <c r="AR3" s="124"/>
      <c r="AS3" s="124"/>
      <c r="AT3" s="124"/>
      <c r="AU3" s="125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3"/>
      <c r="BS3" s="43"/>
      <c r="BT3" s="43"/>
      <c r="BU3" s="43"/>
      <c r="BV3" s="43"/>
      <c r="BW3" s="43"/>
      <c r="BX3" s="43"/>
      <c r="BY3" s="43"/>
    </row>
    <row r="4" spans="1:78" s="44" customFormat="1" ht="22.5" customHeight="1" x14ac:dyDescent="0.25">
      <c r="A4" s="43"/>
      <c r="B4" s="43"/>
      <c r="C4" s="43"/>
      <c r="D4" s="43"/>
      <c r="E4" s="43"/>
      <c r="F4" s="43"/>
      <c r="G4" s="43"/>
      <c r="H4" s="43"/>
      <c r="J4" s="43"/>
      <c r="K4" s="43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8"/>
      <c r="AF4" s="43"/>
      <c r="AG4" s="49"/>
      <c r="AH4" s="49"/>
      <c r="AI4" s="49" t="s">
        <v>20</v>
      </c>
      <c r="AJ4" s="49"/>
      <c r="AK4" s="49"/>
      <c r="AL4" s="49"/>
      <c r="AM4" s="49"/>
      <c r="AN4" s="49" t="s">
        <v>21</v>
      </c>
      <c r="AO4" s="49"/>
      <c r="AP4" s="49"/>
      <c r="AQ4" s="49"/>
      <c r="AR4" s="49" t="s">
        <v>22</v>
      </c>
      <c r="AS4" s="49" t="s">
        <v>23</v>
      </c>
      <c r="AT4" s="49" t="s">
        <v>24</v>
      </c>
      <c r="AU4" s="49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 t="s">
        <v>25</v>
      </c>
      <c r="BG4" s="50"/>
      <c r="BH4" s="50"/>
      <c r="BI4" s="50"/>
      <c r="BJ4" s="50"/>
      <c r="BK4" s="50" t="s">
        <v>26</v>
      </c>
      <c r="BL4" s="50"/>
      <c r="BM4" s="50"/>
      <c r="BN4" s="50"/>
      <c r="BO4" s="50"/>
      <c r="BP4" s="50"/>
      <c r="BQ4" s="50"/>
      <c r="BR4" s="50"/>
      <c r="BS4" s="50"/>
      <c r="BT4" s="50"/>
      <c r="BU4" s="50" t="s">
        <v>27</v>
      </c>
      <c r="BV4" s="50"/>
      <c r="BW4" s="50" t="s">
        <v>28</v>
      </c>
      <c r="BX4" s="50"/>
      <c r="BY4" s="43"/>
    </row>
    <row r="5" spans="1:78" ht="12.75" customHeight="1" x14ac:dyDescent="0.25">
      <c r="A5" s="4">
        <v>471</v>
      </c>
      <c r="B5" s="5" t="s">
        <v>155</v>
      </c>
      <c r="C5" s="5" t="s">
        <v>155</v>
      </c>
      <c r="D5" s="5" t="s">
        <v>472</v>
      </c>
      <c r="E5" s="4">
        <v>1984</v>
      </c>
      <c r="F5" s="4" t="s">
        <v>434</v>
      </c>
      <c r="G5" s="4" t="s">
        <v>54</v>
      </c>
      <c r="H5" s="2"/>
      <c r="I5" s="23" t="s">
        <v>29</v>
      </c>
      <c r="J5" s="5" t="s">
        <v>155</v>
      </c>
      <c r="K5" s="5" t="s">
        <v>143</v>
      </c>
      <c r="L5" s="24">
        <f t="shared" ref="L5:L37" si="0">LEN(D5)</f>
        <v>12</v>
      </c>
      <c r="M5" s="42" t="str">
        <f t="shared" ref="M5:M37" si="1">IF(L5&gt;24,"XXXX","")</f>
        <v/>
      </c>
      <c r="N5" s="12" t="str">
        <f>IF(A5="","",LEFT(K5,FIND(" ",K5)))</f>
        <v xml:space="preserve">R. </v>
      </c>
      <c r="O5" t="str">
        <f t="shared" ref="O5:O37" si="2">IF(N5="","",LEFT(N5,LEN(N5)-1))</f>
        <v>R.</v>
      </c>
      <c r="P5" s="1">
        <f t="shared" ref="P5:P37" si="3">LEN(N5)</f>
        <v>3</v>
      </c>
      <c r="Q5" t="str">
        <f>IF(A5="","",RIGHT(K5,LEN(K5)-P5))</f>
        <v>Zemeckis</v>
      </c>
      <c r="R5" s="1" t="str">
        <f>IF(A5="","",IF(ISERROR(Q5)=FALSE,"",Q5))</f>
        <v/>
      </c>
      <c r="S5" s="12" t="e">
        <f>IF(A5="","",LEFT(K5,FIND(" et ",K5)))</f>
        <v>#VALUE!</v>
      </c>
      <c r="T5" s="1" t="str">
        <f>IF(A5="","",IF(ISERROR(S5)=TRUE,"",S5))</f>
        <v/>
      </c>
      <c r="U5" s="1" t="str">
        <f t="shared" ref="U5:U37" si="4">IF(T5="","",(RIGHT(Q5,LEN(Q5)-6)))</f>
        <v/>
      </c>
      <c r="V5" s="1" t="str">
        <f t="shared" ref="V5:V37" si="5">IF(U5="","",LEN(U5))</f>
        <v/>
      </c>
      <c r="W5" s="1" t="str">
        <f t="shared" ref="W5:W37" si="6">IF(U5="","",LEFT(K5,LEN(K5)-V5-1))</f>
        <v/>
      </c>
      <c r="X5" s="12" t="e">
        <f>IF(A5="","",LEFT(K5,FIND(";",K5)))</f>
        <v>#VALUE!</v>
      </c>
      <c r="Y5" s="1" t="str">
        <f t="shared" ref="Y5:Y37" si="7">IF(K5="","",IF(ISERROR(X5)=TRUE,"",X5))</f>
        <v/>
      </c>
      <c r="Z5" s="1" t="str">
        <f t="shared" ref="Z5:Z37" si="8">IF(Y5="","",LEN(Y5))</f>
        <v/>
      </c>
      <c r="AA5" s="1" t="str">
        <f t="shared" ref="AA5:AA37" si="9">IF(Y5="","",RIGHT(K5,LEN(K5)-Z5))</f>
        <v/>
      </c>
      <c r="AB5" s="12" t="str">
        <f t="shared" ref="AB5:AB37" si="10">IF(Y5="","",RIGHT(AA5,LEN(AA5)-1))</f>
        <v/>
      </c>
      <c r="AC5" s="1" t="str">
        <f t="shared" ref="AC5:AC37" si="11">IF(AB5="","",(RIGHT(Y5,LEN(Y5)-3)))</f>
        <v/>
      </c>
      <c r="AD5" t="str">
        <f t="shared" ref="AD5:AD37" si="12">IF(AC5="","",LEFT(AC5,LEN(AC5)-2))</f>
        <v/>
      </c>
      <c r="AE5" s="51" t="str">
        <f>IF(A5="","",IF(AD5="",IF(U5="",CONCATENATE(Q5,", ",O5),CONCATENATE(U5,", ",W5)),CONCATENATE(AD5,", ",O5," (",AB5,")")))</f>
        <v>Zemeckis, R.</v>
      </c>
      <c r="AF5" s="5" t="s">
        <v>472</v>
      </c>
      <c r="AG5" t="e">
        <f>IF(A5="","",LEFT(J5,FIND("(",J5)))</f>
        <v>#VALUE!</v>
      </c>
      <c r="AH5" t="str">
        <f t="shared" ref="AH5:AH37" si="13">IF(ISERROR(AG5)=TRUE,"",AG5)</f>
        <v/>
      </c>
      <c r="AI5" t="str">
        <f t="shared" ref="AI5:AI37" si="14">IF(AH5="","",LEFT(AH5,LEN(AH5)-1))</f>
        <v/>
      </c>
      <c r="AJ5" t="str">
        <f t="shared" ref="AJ5:AJ37" si="15">IF(AI5="","",BU5)</f>
        <v/>
      </c>
      <c r="AK5" s="8" t="str">
        <f t="shared" ref="AK5:AK37" si="16">IF(AJ5="","",LEN(AJ5))</f>
        <v/>
      </c>
      <c r="AL5" s="8" t="str">
        <f t="shared" ref="AL5:AL37" si="17">IF(AJ5="","",RIGHT(BK5,LEN(BK5)-AK5))</f>
        <v/>
      </c>
      <c r="AM5" s="8" t="str">
        <f t="shared" ref="AM5:AM37" si="18">IF(AL5="","",LEFT(AL5,LEN(AL5)-AU5))</f>
        <v/>
      </c>
      <c r="AN5" s="8" t="str">
        <f t="shared" ref="AN5:AN37" si="19">IF(AM5="","",LEFT(AM5,LEN(AM5)-1))</f>
        <v/>
      </c>
      <c r="AO5" t="str">
        <f t="shared" ref="AO5:AO37" si="20">IF(AI5="","",LEN(AI5))</f>
        <v/>
      </c>
      <c r="AP5" t="str">
        <f t="shared" ref="AP5:AP37" si="21">IF(AI5="","",RIGHT(J5,LEN(J5)-AO5))</f>
        <v/>
      </c>
      <c r="AQ5" t="str">
        <f t="shared" ref="AQ5:AQ37" si="22">IF(AP5="","",LEFT(AP5,LEN(AP5)-1))</f>
        <v/>
      </c>
      <c r="AR5" t="str">
        <f t="shared" ref="AR5:AR37" si="23">IF(AQ5="","",RIGHT(AQ5,LEN(AQ5)-1))</f>
        <v/>
      </c>
      <c r="AS5" t="str">
        <f t="shared" ref="AS5:AS37" si="24">IF(AR5="","","[")</f>
        <v/>
      </c>
      <c r="AT5" t="str">
        <f t="shared" ref="AT5:AT37" si="25">IF(AS5="","","]")</f>
        <v/>
      </c>
      <c r="AU5" t="str">
        <f t="shared" ref="AU5:AU37" si="26">IF(AP5="","",LEN(AP5))</f>
        <v/>
      </c>
      <c r="AV5" s="24" t="str">
        <f>IF(A5="","",LEFT(J5,FIND(" ",J5)))</f>
        <v xml:space="preserve">A </v>
      </c>
      <c r="AW5" s="1" t="str">
        <f>IF(A5="","",IF(ISERROR(AV5)=TRUE,"",IF(ISERROR(AV5)=FALSE,AV5)))</f>
        <v xml:space="preserve">A </v>
      </c>
      <c r="AX5" s="24" t="e">
        <f>IF(A5="","",LEFT(AV5,FIND("'",AV5)))</f>
        <v>#VALUE!</v>
      </c>
      <c r="AY5" s="1" t="str">
        <f>IF(A5="","",IF(ISERROR(AX5)=TRUE,"",IF(ISERROR(AX5)=FALSE,AX5)))</f>
        <v/>
      </c>
      <c r="AZ5" s="1" t="e">
        <f t="shared" ref="AZ5:AZ37" si="27">IF(AY5="l'","",LEFT(J5,FIND("'",J5)))</f>
        <v>#VALUE!</v>
      </c>
      <c r="BA5" s="1" t="str">
        <f>IF(A5="","",IF(ISERROR(AZ5)=TRUE,"",IF(ISERROR(AZ5)=FALSE,AZ5)))</f>
        <v/>
      </c>
      <c r="BB5" s="1" t="str">
        <f t="shared" ref="BB5:BB37" si="28">IF(BA5="L'",BA5,"")</f>
        <v/>
      </c>
      <c r="BC5" s="24" t="str">
        <f>IF(A5="","",IF(AW5="le ",AW5,IF(AW5="la ",AW5,IF(AW5="les ",AW5,IF(AW5="un ",AW5,IF(AW5="une ",AW5,IF(AW5="des ",AW5,IF(AW5="the ",AW5,""))))))))</f>
        <v/>
      </c>
      <c r="BD5" s="24" t="str">
        <f t="shared" ref="BD5:BD37" si="29">IF(BC5="",IF(AY5="L'",AY5,""),BC5)</f>
        <v/>
      </c>
      <c r="BE5" s="24" t="str">
        <f t="shared" ref="BE5:BE37" si="30">IF(BD5="",IF(BB5="L'",BB5,""),BD5)</f>
        <v/>
      </c>
      <c r="BF5" s="24" t="str">
        <f t="shared" ref="BF5:BF37" si="31">IF(BE5="","",IF(BE5="l'",BE5,LEFT(BE5,LEN(BE5)-1)))</f>
        <v/>
      </c>
      <c r="BG5" s="24" t="str">
        <f t="shared" ref="BG5:BG37" si="32">IF(BE5="","",IF(BE5="le ",RIGHT(J5,LEN(J5)-BI5),IF(BE5="la ",RIGHT(J5,LEN(J5)-BI5),IF(BE5="les ",RIGHT(J5,LEN(J5)-BI5),IF(BE5="un ",RIGHT(J5,LEN(J5)-BI5),"")))))</f>
        <v/>
      </c>
      <c r="BH5" s="24" t="str">
        <f t="shared" ref="BH5:BH37" si="33">IF(BE5="","",IF(BE5="une ",RIGHT(J5,LEN(J5)-BI5),IF(BE5="des ",RIGHT(J5,LEN(J5)-BI5),IF(BE5="the ",RIGHT(J5,LEN(J5)-BI5),IF(BE5="l'",RIGHT(J5,LEN(J5)-BI5),"")))))</f>
        <v/>
      </c>
      <c r="BI5" s="8" t="str">
        <f t="shared" ref="BI5:BI37" si="34">IF(BE5="","",LEN(BE5))</f>
        <v/>
      </c>
      <c r="BJ5" s="24" t="str">
        <f t="shared" ref="BJ5:BJ37" si="35">IF(BG5="",IF(BH5="","",BH5),BG5)</f>
        <v/>
      </c>
      <c r="BK5" s="24" t="str">
        <f>IF(A5="","",IF(A5=0,"",IF(BJ5="",J5,BJ5)))</f>
        <v>A la poursuite du diamant vert</v>
      </c>
      <c r="BL5" s="39" t="str">
        <f t="shared" ref="BL5:BL37" si="36">LEFT(BJ5,(LEN(1)))</f>
        <v/>
      </c>
      <c r="BM5" s="24" t="str">
        <f t="shared" ref="BM5:BM37" si="37">IF(BL5="","",IF(BL5="a","A",IF(BL5="â","A",IF(BL5="b","B",IF(BL5="c","C",IF(BL5="d","D",IF(BL5="e","E",IF(BL5="é","E",""))))))))</f>
        <v/>
      </c>
      <c r="BN5" s="24" t="str">
        <f t="shared" ref="BN5:BN37" si="38">IF(BL5="","",IF(BL5="f","F",IF(BL5="g","G",IF(BL5="i","I",IF(BL5="î","I",IF(BL5="h","H",IF(BL5="l","L",IF(BL5="k","K",""))))))))</f>
        <v/>
      </c>
      <c r="BO5" s="24" t="str">
        <f t="shared" ref="BO5:BO37" si="39">IF(BL5="","",IF(BL5="m","M",IF(BL5="n","N",IF(BL5="o","O",IF(BL5="œ","Œ",IF(BL5="p","P",IF(BL5="q","Q",IF(BL5="r","R",""))))))))</f>
        <v/>
      </c>
      <c r="BP5" s="24" t="str">
        <f t="shared" ref="BP5:BP37" si="40">IF(BL5="","",IF(BL5="s","S",IF(BL5="t","T",IF(BL5="u","U",IF(BL5="v","V",IF(BL5="w","W",IF(BL5="y","Y",IF(BL5="z","Z",""))))))))</f>
        <v/>
      </c>
      <c r="BQ5" s="24" t="str">
        <f t="shared" ref="BQ5:BQ37" si="41">IF(BL5="","",IF(BL5="j","J",""))</f>
        <v/>
      </c>
      <c r="BR5" s="24" t="str">
        <f t="shared" ref="BR5:BR37" si="42">IF(BM5="",IF(BN5="","",BN5),BM5)</f>
        <v/>
      </c>
      <c r="BS5" s="24" t="str">
        <f t="shared" ref="BS5:BS37" si="43">IF(BR5="",IF(BP5="","",BP5),BR5)</f>
        <v/>
      </c>
      <c r="BT5" s="24" t="str">
        <f t="shared" ref="BT5:BT37" si="44">IF(BS5="",IF(BQ5="","",BQ5),BS5)</f>
        <v/>
      </c>
      <c r="BU5" s="24" t="str">
        <f t="shared" ref="BU5:BU37" si="45">IF(BT5="",IF(BO5="","",BO5),BT5)</f>
        <v/>
      </c>
      <c r="BV5" s="8" t="str">
        <f t="shared" ref="BV5:BV37" si="46">IF(BU5="","",LEN(BU5))</f>
        <v/>
      </c>
      <c r="BW5" s="8" t="str">
        <f t="shared" ref="BW5:BW37" si="47">IF(BU5="","",RIGHT(BJ5,LEN(BJ5)-BV5))</f>
        <v/>
      </c>
      <c r="BX5" t="str">
        <f>IF(A5="","",IF(AN5="",IF(AR5="",IF(BW5="",J5,IF(AR5="",CONCATENATE(BU5,BW5," (",BF5,")"))),CONCATENATE(AI5,AS5,AR5,AT5)),CONCATENATE(BU5,AN5," (",BF5,")","  ",AS5,AR5,AT5)))</f>
        <v>A la poursuite du diamant vert</v>
      </c>
      <c r="BY5" s="5" t="s">
        <v>155</v>
      </c>
    </row>
    <row r="6" spans="1:78" ht="12.75" customHeight="1" x14ac:dyDescent="0.25">
      <c r="A6" s="16" t="s">
        <v>167</v>
      </c>
      <c r="B6" s="17" t="s">
        <v>261</v>
      </c>
      <c r="C6" s="17" t="s">
        <v>253</v>
      </c>
      <c r="D6" s="17" t="s">
        <v>410</v>
      </c>
      <c r="E6" s="16">
        <v>1986</v>
      </c>
      <c r="F6" s="16" t="s">
        <v>270</v>
      </c>
      <c r="G6" s="16" t="s">
        <v>54</v>
      </c>
      <c r="H6" s="21"/>
      <c r="I6" s="23" t="s">
        <v>29</v>
      </c>
      <c r="J6" s="17" t="s">
        <v>261</v>
      </c>
      <c r="K6" s="17" t="s">
        <v>375</v>
      </c>
      <c r="L6" s="24">
        <f t="shared" si="0"/>
        <v>11</v>
      </c>
      <c r="M6" s="42" t="str">
        <f t="shared" si="1"/>
        <v/>
      </c>
      <c r="N6" s="12" t="str">
        <f t="shared" ref="N6:N55" si="48">IF(A6="","",LEFT(K6,FIND(" ",K6)))</f>
        <v xml:space="preserve">J. </v>
      </c>
      <c r="O6" t="str">
        <f t="shared" si="2"/>
        <v>J.</v>
      </c>
      <c r="P6" s="1">
        <f t="shared" si="3"/>
        <v>3</v>
      </c>
      <c r="Q6" t="str">
        <f t="shared" ref="Q6:Q55" si="49">IF(A6="","",RIGHT(K6,LEN(K6)-P6))</f>
        <v>Cameron</v>
      </c>
      <c r="R6" s="1" t="str">
        <f t="shared" ref="R6:R55" si="50">IF(A6="","",IF(ISERROR(Q6)=FALSE,"",Q6))</f>
        <v/>
      </c>
      <c r="S6" s="12" t="e">
        <f t="shared" ref="S6:S55" si="51">IF(A6="","",LEFT(K6,FIND(" et ",K6)))</f>
        <v>#VALUE!</v>
      </c>
      <c r="T6" s="1" t="str">
        <f t="shared" ref="T6:T55" si="52">IF(A6="","",IF(ISERROR(S6)=TRUE,"",S6))</f>
        <v/>
      </c>
      <c r="U6" s="1" t="str">
        <f t="shared" si="4"/>
        <v/>
      </c>
      <c r="V6" s="1" t="str">
        <f t="shared" si="5"/>
        <v/>
      </c>
      <c r="W6" s="1" t="str">
        <f t="shared" si="6"/>
        <v/>
      </c>
      <c r="X6" s="12" t="e">
        <f t="shared" ref="X6:X55" si="53">IF(A6="","",LEFT(K6,FIND(";",K6)))</f>
        <v>#VALUE!</v>
      </c>
      <c r="Y6" s="1" t="str">
        <f t="shared" si="7"/>
        <v/>
      </c>
      <c r="Z6" s="1" t="str">
        <f t="shared" si="8"/>
        <v/>
      </c>
      <c r="AA6" s="1" t="str">
        <f t="shared" si="9"/>
        <v/>
      </c>
      <c r="AB6" s="12" t="str">
        <f t="shared" si="10"/>
        <v/>
      </c>
      <c r="AC6" s="1" t="str">
        <f t="shared" si="11"/>
        <v/>
      </c>
      <c r="AD6" t="str">
        <f t="shared" si="12"/>
        <v/>
      </c>
      <c r="AE6" s="51" t="str">
        <f t="shared" ref="AE6:AE55" si="54">IF(A6="","",IF(AD6="",IF(U6="",CONCATENATE(Q6,", ",O6),CONCATENATE(U6,", ",W6)),CONCATENATE(AD6,", ",O6," (",AB6,")")))</f>
        <v>Cameron, J.</v>
      </c>
      <c r="AF6" s="17" t="s">
        <v>410</v>
      </c>
      <c r="AG6" t="str">
        <f t="shared" ref="AG6:AG55" si="55">IF(A6="","",LEFT(J6,FIND("(",J6)))</f>
        <v>Aliens, le retour (</v>
      </c>
      <c r="AH6" t="str">
        <f t="shared" si="13"/>
        <v>Aliens, le retour (</v>
      </c>
      <c r="AI6" t="str">
        <f t="shared" si="14"/>
        <v xml:space="preserve">Aliens, le retour </v>
      </c>
      <c r="AJ6" t="str">
        <f t="shared" si="15"/>
        <v/>
      </c>
      <c r="AK6" s="8" t="str">
        <f t="shared" si="16"/>
        <v/>
      </c>
      <c r="AL6" s="8" t="str">
        <f t="shared" si="17"/>
        <v/>
      </c>
      <c r="AM6" s="8" t="str">
        <f t="shared" si="18"/>
        <v/>
      </c>
      <c r="AN6" s="8" t="str">
        <f t="shared" si="19"/>
        <v/>
      </c>
      <c r="AO6">
        <f t="shared" si="20"/>
        <v>18</v>
      </c>
      <c r="AP6" t="str">
        <f t="shared" si="21"/>
        <v>(version longue)</v>
      </c>
      <c r="AQ6" t="str">
        <f t="shared" si="22"/>
        <v>(version longue</v>
      </c>
      <c r="AR6" t="str">
        <f t="shared" si="23"/>
        <v>version longue</v>
      </c>
      <c r="AS6" t="str">
        <f t="shared" si="24"/>
        <v>[</v>
      </c>
      <c r="AT6" t="str">
        <f t="shared" si="25"/>
        <v>]</v>
      </c>
      <c r="AU6">
        <f t="shared" si="26"/>
        <v>16</v>
      </c>
      <c r="AV6" s="24" t="str">
        <f t="shared" ref="AV6:AV55" si="56">IF(A6="","",LEFT(J6,FIND(" ",J6)))</f>
        <v xml:space="preserve">Aliens, </v>
      </c>
      <c r="AW6" s="1" t="str">
        <f t="shared" ref="AW6:AW55" si="57">IF(A6="","",IF(ISERROR(AV6)=TRUE,"",IF(ISERROR(AV6)=FALSE,AV6)))</f>
        <v xml:space="preserve">Aliens, </v>
      </c>
      <c r="AX6" s="24" t="e">
        <f t="shared" ref="AX6:AX55" si="58">IF(A6="","",LEFT(AV6,FIND("'",AV6)))</f>
        <v>#VALUE!</v>
      </c>
      <c r="AY6" s="1" t="str">
        <f t="shared" ref="AY6:AY55" si="59">IF(A6="","",IF(ISERROR(AX6)=TRUE,"",IF(ISERROR(AX6)=FALSE,AX6)))</f>
        <v/>
      </c>
      <c r="AZ6" s="1" t="e">
        <f t="shared" si="27"/>
        <v>#VALUE!</v>
      </c>
      <c r="BA6" s="1" t="str">
        <f t="shared" ref="BA6:BA55" si="60">IF(A6="","",IF(ISERROR(AZ6)=TRUE,"",IF(ISERROR(AZ6)=FALSE,AZ6)))</f>
        <v/>
      </c>
      <c r="BB6" s="1" t="str">
        <f t="shared" si="28"/>
        <v/>
      </c>
      <c r="BC6" s="24" t="str">
        <f t="shared" ref="BC6:BC55" si="61">IF(A6="","",IF(AW6="le ",AW6,IF(AW6="la ",AW6,IF(AW6="les ",AW6,IF(AW6="un ",AW6,IF(AW6="une ",AW6,IF(AW6="des ",AW6,IF(AW6="the ",AW6,""))))))))</f>
        <v/>
      </c>
      <c r="BD6" s="24" t="str">
        <f t="shared" si="29"/>
        <v/>
      </c>
      <c r="BE6" s="24" t="str">
        <f t="shared" si="30"/>
        <v/>
      </c>
      <c r="BF6" s="24" t="str">
        <f t="shared" si="31"/>
        <v/>
      </c>
      <c r="BG6" s="24" t="str">
        <f t="shared" si="32"/>
        <v/>
      </c>
      <c r="BH6" s="24" t="str">
        <f t="shared" si="33"/>
        <v/>
      </c>
      <c r="BI6" s="8" t="str">
        <f t="shared" si="34"/>
        <v/>
      </c>
      <c r="BJ6" s="24" t="str">
        <f t="shared" si="35"/>
        <v/>
      </c>
      <c r="BK6" s="24" t="str">
        <f t="shared" ref="BK6:BK55" si="62">IF(A6="","",IF(A6=0,"",IF(BJ6="",J6,BJ6)))</f>
        <v>Aliens, le retour (version longue)</v>
      </c>
      <c r="BL6" s="39" t="str">
        <f t="shared" si="36"/>
        <v/>
      </c>
      <c r="BM6" s="24" t="str">
        <f t="shared" si="37"/>
        <v/>
      </c>
      <c r="BN6" s="24" t="str">
        <f t="shared" si="38"/>
        <v/>
      </c>
      <c r="BO6" s="24" t="str">
        <f t="shared" si="39"/>
        <v/>
      </c>
      <c r="BP6" s="24" t="str">
        <f t="shared" si="40"/>
        <v/>
      </c>
      <c r="BQ6" s="24" t="str">
        <f t="shared" si="41"/>
        <v/>
      </c>
      <c r="BR6" s="24" t="str">
        <f t="shared" si="42"/>
        <v/>
      </c>
      <c r="BS6" s="24" t="str">
        <f t="shared" si="43"/>
        <v/>
      </c>
      <c r="BT6" s="24" t="str">
        <f t="shared" si="44"/>
        <v/>
      </c>
      <c r="BU6" s="24" t="str">
        <f t="shared" si="45"/>
        <v/>
      </c>
      <c r="BV6" s="8" t="str">
        <f t="shared" si="46"/>
        <v/>
      </c>
      <c r="BW6" s="8" t="str">
        <f t="shared" si="47"/>
        <v/>
      </c>
      <c r="BX6" t="str">
        <f t="shared" ref="BX6:BX55" si="63">IF(A6="","",IF(AN6="",IF(AR6="",IF(BW6="",J6,IF(AR6="",CONCATENATE(BU6,BW6," (",BF6,")"))),CONCATENATE(AI6,AS6,AR6,AT6)),CONCATENATE(BU6,AN6," (",BF6,")","  ",AS6,AR6,AT6)))</f>
        <v>Aliens, le retour [version longue]</v>
      </c>
      <c r="BY6" s="17" t="s">
        <v>253</v>
      </c>
    </row>
    <row r="7" spans="1:78" ht="12.75" customHeight="1" x14ac:dyDescent="0.25">
      <c r="A7" s="28" t="s">
        <v>167</v>
      </c>
      <c r="B7" s="27" t="s">
        <v>214</v>
      </c>
      <c r="C7" s="27" t="s">
        <v>432</v>
      </c>
      <c r="D7" s="27" t="s">
        <v>215</v>
      </c>
      <c r="E7" s="10">
        <v>1974</v>
      </c>
      <c r="F7" s="10" t="s">
        <v>108</v>
      </c>
      <c r="G7" s="10" t="s">
        <v>54</v>
      </c>
      <c r="H7" s="21"/>
      <c r="I7" s="23" t="s">
        <v>29</v>
      </c>
      <c r="J7" s="27" t="s">
        <v>214</v>
      </c>
      <c r="K7" s="27" t="s">
        <v>215</v>
      </c>
      <c r="L7" s="24">
        <f>LEN(D7)</f>
        <v>8</v>
      </c>
      <c r="M7" s="42" t="str">
        <f t="shared" si="1"/>
        <v/>
      </c>
      <c r="N7" s="12" t="str">
        <f>IF(A7="","",LEFT(K7,FIND(" ",K7)))</f>
        <v xml:space="preserve">P. </v>
      </c>
      <c r="O7" t="str">
        <f t="shared" si="2"/>
        <v>P.</v>
      </c>
      <c r="P7" s="1">
        <f>LEN(N7)</f>
        <v>3</v>
      </c>
      <c r="Q7" t="str">
        <f>IF(A7="","",RIGHT(K7,LEN(K7)-P7))</f>
        <v>Labro</v>
      </c>
      <c r="R7" s="1" t="str">
        <f>IF(A7="","",IF(ISERROR(Q7)=FALSE,"",Q7))</f>
        <v/>
      </c>
      <c r="S7" s="12" t="e">
        <f>IF(A7="","",LEFT(K7,FIND(" et ",K7)))</f>
        <v>#VALUE!</v>
      </c>
      <c r="T7" s="1" t="str">
        <f>IF(A7="","",IF(ISERROR(S7)=TRUE,"",S7))</f>
        <v/>
      </c>
      <c r="U7" s="1" t="str">
        <f>IF(T7="","",(RIGHT(Q7,LEN(Q7)-6)))</f>
        <v/>
      </c>
      <c r="V7" s="1" t="str">
        <f t="shared" si="5"/>
        <v/>
      </c>
      <c r="W7" s="1" t="str">
        <f>IF(U7="","",LEFT(K7,LEN(K7)-V7-1))</f>
        <v/>
      </c>
      <c r="X7" s="12" t="e">
        <f>IF(A7="","",LEFT(K7,FIND(";",K7)))</f>
        <v>#VALUE!</v>
      </c>
      <c r="Y7" s="1" t="str">
        <f>IF(K7="","",IF(ISERROR(X7)=TRUE,"",X7))</f>
        <v/>
      </c>
      <c r="Z7" s="1" t="str">
        <f t="shared" si="8"/>
        <v/>
      </c>
      <c r="AA7" s="1" t="str">
        <f>IF(Y7="","",RIGHT(K7,LEN(K7)-Z7))</f>
        <v/>
      </c>
      <c r="AB7" s="12" t="str">
        <f>IF(Y7="","",RIGHT(AA7,LEN(AA7)-1))</f>
        <v/>
      </c>
      <c r="AC7" s="1" t="str">
        <f>IF(AB7="","",(RIGHT(Y7,LEN(Y7)-3)))</f>
        <v/>
      </c>
      <c r="AD7" t="str">
        <f t="shared" si="12"/>
        <v/>
      </c>
      <c r="AE7" s="51" t="str">
        <f>IF(A7="","",IF(AD7="",IF(U7="",CONCATENATE(Q7,", ",O7),CONCATENATE(U7,", ",W7)),CONCATENATE(AD7,", ",O7," (",AB7,")")))</f>
        <v>Labro, P.</v>
      </c>
      <c r="AF7" s="9" t="s">
        <v>497</v>
      </c>
      <c r="AG7" t="e">
        <f>IF(A7="","",LEFT(J7,FIND("(",J7)))</f>
        <v>#VALUE!</v>
      </c>
      <c r="AH7" t="str">
        <f t="shared" si="13"/>
        <v/>
      </c>
      <c r="AI7" t="str">
        <f t="shared" si="14"/>
        <v/>
      </c>
      <c r="AJ7" t="str">
        <f>IF(AI7="","",BU7)</f>
        <v/>
      </c>
      <c r="AK7" s="8" t="str">
        <f t="shared" si="16"/>
        <v/>
      </c>
      <c r="AL7" s="8" t="str">
        <f>IF(AJ7="","",RIGHT(BK7,LEN(BK7)-AK7))</f>
        <v/>
      </c>
      <c r="AM7" s="8" t="str">
        <f>IF(AL7="","",LEFT(AL7,LEN(AL7)-AU7))</f>
        <v/>
      </c>
      <c r="AN7" s="8" t="str">
        <f t="shared" si="19"/>
        <v/>
      </c>
      <c r="AO7" t="str">
        <f>IF(AI7="","",LEN(AI7))</f>
        <v/>
      </c>
      <c r="AP7" t="str">
        <f>IF(AI7="","",RIGHT(J7,LEN(J7)-AO7))</f>
        <v/>
      </c>
      <c r="AQ7" t="str">
        <f t="shared" si="22"/>
        <v/>
      </c>
      <c r="AR7" t="str">
        <f t="shared" si="23"/>
        <v/>
      </c>
      <c r="AS7" t="str">
        <f t="shared" si="24"/>
        <v/>
      </c>
      <c r="AT7" t="str">
        <f t="shared" si="25"/>
        <v/>
      </c>
      <c r="AU7" t="str">
        <f>IF(AP7="","",LEN(AP7))</f>
        <v/>
      </c>
      <c r="AV7" s="24" t="e">
        <f>IF(A7="","",LEFT(J7,FIND(" ",J7)))</f>
        <v>#VALUE!</v>
      </c>
      <c r="AW7" s="1" t="str">
        <f>IF(A7="","",IF(ISERROR(AV7)=TRUE,"",IF(ISERROR(AV7)=FALSE,AV7)))</f>
        <v/>
      </c>
      <c r="AX7" s="24" t="e">
        <f>IF(A7="","",LEFT(AV7,FIND("'",AV7)))</f>
        <v>#VALUE!</v>
      </c>
      <c r="AY7" s="1" t="str">
        <f>IF(A7="","",IF(ISERROR(AX7)=TRUE,"",IF(ISERROR(AX7)=FALSE,AX7)))</f>
        <v/>
      </c>
      <c r="AZ7" s="1" t="str">
        <f>IF(AY7="l'","",LEFT(J7,FIND("'",J7)))</f>
        <v>L'</v>
      </c>
      <c r="BA7" s="1" t="str">
        <f>IF(A7="","",IF(ISERROR(AZ7)=TRUE,"",IF(ISERROR(AZ7)=FALSE,AZ7)))</f>
        <v>L'</v>
      </c>
      <c r="BB7" s="1" t="str">
        <f t="shared" si="28"/>
        <v>L'</v>
      </c>
      <c r="BC7" s="24" t="str">
        <f>IF(A7="","",IF(AW7="le ",AW7,IF(AW7="la ",AW7,IF(AW7="les ",AW7,IF(AW7="un ",AW7,IF(AW7="une ",AW7,IF(AW7="des ",AW7,IF(AW7="the ",AW7,""))))))))</f>
        <v/>
      </c>
      <c r="BD7" s="24" t="str">
        <f>IF(BC7="",IF(AY7="L'",AY7,""),BC7)</f>
        <v/>
      </c>
      <c r="BE7" s="24" t="str">
        <f>IF(BD7="",IF(BB7="L'",BB7,""),BD7)</f>
        <v>L'</v>
      </c>
      <c r="BF7" s="24" t="str">
        <f t="shared" si="31"/>
        <v>L'</v>
      </c>
      <c r="BG7" s="24" t="str">
        <f>IF(BE7="","",IF(BE7="le ",RIGHT(J7,LEN(J7)-BI7),IF(BE7="la ",RIGHT(J7,LEN(J7)-BI7),IF(BE7="les ",RIGHT(J7,LEN(J7)-BI7),IF(BE7="un ",RIGHT(J7,LEN(J7)-BI7),"")))))</f>
        <v/>
      </c>
      <c r="BH7" s="24" t="str">
        <f>IF(BE7="","",IF(BE7="une ",RIGHT(J7,LEN(J7)-BI7),IF(BE7="des ",RIGHT(J7,LEN(J7)-BI7),IF(BE7="the ",RIGHT(J7,LEN(J7)-BI7),IF(BE7="l'",RIGHT(J7,LEN(J7)-BI7),"")))))</f>
        <v>alpagueur</v>
      </c>
      <c r="BI7" s="8">
        <f>IF(BE7="","",LEN(BE7))</f>
        <v>2</v>
      </c>
      <c r="BJ7" s="24" t="str">
        <f>IF(BG7="",IF(BH7="","",BH7),BG7)</f>
        <v>alpagueur</v>
      </c>
      <c r="BK7" s="24" t="str">
        <f>IF(A7="","",IF(A7=0,"",IF(BJ7="",J7,BJ7)))</f>
        <v>alpagueur</v>
      </c>
      <c r="BL7" s="39" t="str">
        <f>LEFT(BJ7,(LEN(1)))</f>
        <v>a</v>
      </c>
      <c r="BM7" s="24" t="str">
        <f t="shared" si="37"/>
        <v>A</v>
      </c>
      <c r="BN7" s="24" t="str">
        <f>IF(BL7="","",IF(BL7="f","F",IF(BL7="g","G",IF(BL7="i","I",IF(BL7="î","I",IF(BL7="h","H",IF(BL7="l","L",IF(BL7="k","K",""))))))))</f>
        <v/>
      </c>
      <c r="BO7" s="24" t="str">
        <f>IF(BL7="","",IF(BL7="m","M",IF(BL7="n","N",IF(BL7="o","O",IF(BL7="œ","Œ",IF(BL7="p","P",IF(BL7="q","Q",IF(BL7="r","R",""))))))))</f>
        <v/>
      </c>
      <c r="BP7" s="24" t="str">
        <f>IF(BL7="","",IF(BL7="s","S",IF(BL7="t","T",IF(BL7="u","U",IF(BL7="v","V",IF(BL7="w","W",IF(BL7="y","Y",IF(BL7="z","Z",""))))))))</f>
        <v/>
      </c>
      <c r="BQ7" s="24" t="str">
        <f>IF(BL7="","",IF(BL7="j","J",""))</f>
        <v/>
      </c>
      <c r="BR7" s="24" t="str">
        <f>IF(BM7="",IF(BN7="","",BN7),BM7)</f>
        <v>A</v>
      </c>
      <c r="BS7" s="24" t="str">
        <f>IF(BR7="",IF(BP7="","",BP7),BR7)</f>
        <v>A</v>
      </c>
      <c r="BT7" s="24" t="str">
        <f>IF(BS7="",IF(BQ7="","",BQ7),BS7)</f>
        <v>A</v>
      </c>
      <c r="BU7" s="24" t="str">
        <f>IF(BT7="",IF(BO7="","",BO7),BT7)</f>
        <v>A</v>
      </c>
      <c r="BV7" s="8">
        <f t="shared" si="46"/>
        <v>1</v>
      </c>
      <c r="BW7" s="8" t="str">
        <f>IF(BU7="","",RIGHT(BJ7,LEN(BJ7)-BV7))</f>
        <v>lpagueur</v>
      </c>
      <c r="BX7" t="str">
        <f>IF(A7="","",IF(AN7="",IF(AR7="",IF(BW7="",J7,IF(AR7="",CONCATENATE(BU7,BW7," (",BF7,")"))),CONCATENATE(AI7,AS7,AR7,AT7)),CONCATENATE(BU7,AN7," (",BF7,")","  ",AS7,AR7,AT7)))</f>
        <v>Alpagueur (L')</v>
      </c>
      <c r="BY7" s="9" t="s">
        <v>284</v>
      </c>
    </row>
    <row r="8" spans="1:78" s="13" customFormat="1" ht="12.75" customHeight="1" x14ac:dyDescent="0.25">
      <c r="A8" s="10">
        <v>1258</v>
      </c>
      <c r="B8" s="9" t="s">
        <v>236</v>
      </c>
      <c r="C8" s="9" t="s">
        <v>236</v>
      </c>
      <c r="D8" s="9" t="s">
        <v>463</v>
      </c>
      <c r="E8" s="10">
        <v>2008</v>
      </c>
      <c r="F8" s="10" t="s">
        <v>97</v>
      </c>
      <c r="G8" s="10" t="s">
        <v>54</v>
      </c>
      <c r="H8" s="15"/>
      <c r="I8" s="23" t="s">
        <v>29</v>
      </c>
      <c r="J8" s="9" t="s">
        <v>236</v>
      </c>
      <c r="K8" s="9" t="s">
        <v>237</v>
      </c>
      <c r="L8" s="24">
        <f t="shared" si="0"/>
        <v>10</v>
      </c>
      <c r="M8" s="42" t="str">
        <f t="shared" si="1"/>
        <v/>
      </c>
      <c r="N8" s="12" t="str">
        <f t="shared" si="48"/>
        <v xml:space="preserve">P. </v>
      </c>
      <c r="O8" t="str">
        <f t="shared" si="2"/>
        <v>P.</v>
      </c>
      <c r="P8" s="1">
        <f t="shared" si="3"/>
        <v>3</v>
      </c>
      <c r="Q8" t="str">
        <f t="shared" si="49"/>
        <v>Travis</v>
      </c>
      <c r="R8" s="1" t="str">
        <f t="shared" si="50"/>
        <v/>
      </c>
      <c r="S8" s="12" t="e">
        <f t="shared" si="51"/>
        <v>#VALUE!</v>
      </c>
      <c r="T8" s="1" t="str">
        <f t="shared" si="52"/>
        <v/>
      </c>
      <c r="U8" s="1" t="str">
        <f t="shared" si="4"/>
        <v/>
      </c>
      <c r="V8" s="1" t="str">
        <f t="shared" si="5"/>
        <v/>
      </c>
      <c r="W8" s="1" t="str">
        <f t="shared" si="6"/>
        <v/>
      </c>
      <c r="X8" s="12" t="e">
        <f t="shared" si="53"/>
        <v>#VALUE!</v>
      </c>
      <c r="Y8" s="1" t="str">
        <f t="shared" si="7"/>
        <v/>
      </c>
      <c r="Z8" s="1" t="str">
        <f t="shared" si="8"/>
        <v/>
      </c>
      <c r="AA8" s="1" t="str">
        <f t="shared" si="9"/>
        <v/>
      </c>
      <c r="AB8" s="12" t="str">
        <f t="shared" si="10"/>
        <v/>
      </c>
      <c r="AC8" s="1" t="str">
        <f t="shared" si="11"/>
        <v/>
      </c>
      <c r="AD8" t="str">
        <f t="shared" si="12"/>
        <v/>
      </c>
      <c r="AE8" s="51" t="str">
        <f t="shared" si="54"/>
        <v>Travis, P.</v>
      </c>
      <c r="AF8" s="9" t="s">
        <v>463</v>
      </c>
      <c r="AG8" t="e">
        <f t="shared" si="55"/>
        <v>#VALUE!</v>
      </c>
      <c r="AH8" t="str">
        <f t="shared" si="13"/>
        <v/>
      </c>
      <c r="AI8" t="str">
        <f t="shared" si="14"/>
        <v/>
      </c>
      <c r="AJ8" t="str">
        <f t="shared" si="15"/>
        <v/>
      </c>
      <c r="AK8" s="8" t="str">
        <f t="shared" si="16"/>
        <v/>
      </c>
      <c r="AL8" s="8" t="str">
        <f t="shared" si="17"/>
        <v/>
      </c>
      <c r="AM8" s="8" t="str">
        <f t="shared" si="18"/>
        <v/>
      </c>
      <c r="AN8" s="8" t="str">
        <f t="shared" si="19"/>
        <v/>
      </c>
      <c r="AO8" t="str">
        <f t="shared" si="20"/>
        <v/>
      </c>
      <c r="AP8" t="str">
        <f t="shared" si="21"/>
        <v/>
      </c>
      <c r="AQ8" t="str">
        <f t="shared" si="22"/>
        <v/>
      </c>
      <c r="AR8" t="str">
        <f t="shared" si="23"/>
        <v/>
      </c>
      <c r="AS8" t="str">
        <f t="shared" si="24"/>
        <v/>
      </c>
      <c r="AT8" t="str">
        <f t="shared" si="25"/>
        <v/>
      </c>
      <c r="AU8" t="str">
        <f t="shared" si="26"/>
        <v/>
      </c>
      <c r="AV8" s="24" t="str">
        <f t="shared" si="56"/>
        <v xml:space="preserve">Angles </v>
      </c>
      <c r="AW8" s="1" t="str">
        <f t="shared" si="57"/>
        <v xml:space="preserve">Angles </v>
      </c>
      <c r="AX8" s="24" t="e">
        <f t="shared" si="58"/>
        <v>#VALUE!</v>
      </c>
      <c r="AY8" s="1" t="str">
        <f t="shared" si="59"/>
        <v/>
      </c>
      <c r="AZ8" s="1" t="str">
        <f t="shared" si="27"/>
        <v>Angles d'</v>
      </c>
      <c r="BA8" s="1" t="str">
        <f t="shared" si="60"/>
        <v>Angles d'</v>
      </c>
      <c r="BB8" s="1" t="str">
        <f t="shared" si="28"/>
        <v/>
      </c>
      <c r="BC8" s="24" t="str">
        <f t="shared" si="61"/>
        <v/>
      </c>
      <c r="BD8" s="24" t="str">
        <f t="shared" si="29"/>
        <v/>
      </c>
      <c r="BE8" s="24" t="str">
        <f t="shared" si="30"/>
        <v/>
      </c>
      <c r="BF8" s="24" t="str">
        <f t="shared" si="31"/>
        <v/>
      </c>
      <c r="BG8" s="24" t="str">
        <f t="shared" si="32"/>
        <v/>
      </c>
      <c r="BH8" s="24" t="str">
        <f t="shared" si="33"/>
        <v/>
      </c>
      <c r="BI8" s="8" t="str">
        <f t="shared" si="34"/>
        <v/>
      </c>
      <c r="BJ8" s="24" t="str">
        <f t="shared" si="35"/>
        <v/>
      </c>
      <c r="BK8" s="24" t="str">
        <f t="shared" si="62"/>
        <v>Angles d'attaque</v>
      </c>
      <c r="BL8" s="39" t="str">
        <f t="shared" si="36"/>
        <v/>
      </c>
      <c r="BM8" s="24" t="str">
        <f t="shared" si="37"/>
        <v/>
      </c>
      <c r="BN8" s="24" t="str">
        <f t="shared" si="38"/>
        <v/>
      </c>
      <c r="BO8" s="24" t="str">
        <f t="shared" si="39"/>
        <v/>
      </c>
      <c r="BP8" s="24" t="str">
        <f t="shared" si="40"/>
        <v/>
      </c>
      <c r="BQ8" s="24" t="str">
        <f t="shared" si="41"/>
        <v/>
      </c>
      <c r="BR8" s="24" t="str">
        <f t="shared" si="42"/>
        <v/>
      </c>
      <c r="BS8" s="24" t="str">
        <f t="shared" si="43"/>
        <v/>
      </c>
      <c r="BT8" s="24" t="str">
        <f t="shared" si="44"/>
        <v/>
      </c>
      <c r="BU8" s="24" t="str">
        <f t="shared" si="45"/>
        <v/>
      </c>
      <c r="BV8" s="8" t="str">
        <f t="shared" si="46"/>
        <v/>
      </c>
      <c r="BW8" s="8" t="str">
        <f t="shared" si="47"/>
        <v/>
      </c>
      <c r="BX8" t="str">
        <f t="shared" si="63"/>
        <v>Angles d'attaque</v>
      </c>
      <c r="BY8" s="9" t="s">
        <v>236</v>
      </c>
      <c r="BZ8"/>
    </row>
    <row r="9" spans="1:78" ht="12.75" customHeight="1" x14ac:dyDescent="0.25">
      <c r="A9" s="16" t="s">
        <v>167</v>
      </c>
      <c r="B9" s="17" t="s">
        <v>197</v>
      </c>
      <c r="C9" s="17" t="s">
        <v>197</v>
      </c>
      <c r="D9" s="17" t="s">
        <v>319</v>
      </c>
      <c r="E9" s="16">
        <v>1995</v>
      </c>
      <c r="F9" s="16" t="s">
        <v>199</v>
      </c>
      <c r="G9" s="16" t="s">
        <v>376</v>
      </c>
      <c r="H9" s="21"/>
      <c r="I9" s="23" t="s">
        <v>29</v>
      </c>
      <c r="J9" s="17" t="s">
        <v>197</v>
      </c>
      <c r="K9" s="17" t="s">
        <v>198</v>
      </c>
      <c r="L9" s="24">
        <f t="shared" si="0"/>
        <v>10</v>
      </c>
      <c r="M9" s="42" t="str">
        <f t="shared" si="1"/>
        <v/>
      </c>
      <c r="N9" s="12" t="str">
        <f t="shared" si="48"/>
        <v xml:space="preserve">R. </v>
      </c>
      <c r="O9" t="str">
        <f t="shared" si="2"/>
        <v>R.</v>
      </c>
      <c r="P9" s="1">
        <f t="shared" si="3"/>
        <v>3</v>
      </c>
      <c r="Q9" t="str">
        <f t="shared" si="49"/>
        <v>Howard</v>
      </c>
      <c r="R9" s="1" t="str">
        <f t="shared" si="50"/>
        <v/>
      </c>
      <c r="S9" s="12" t="e">
        <f t="shared" si="51"/>
        <v>#VALUE!</v>
      </c>
      <c r="T9" s="1" t="str">
        <f t="shared" si="52"/>
        <v/>
      </c>
      <c r="U9" s="1" t="str">
        <f t="shared" si="4"/>
        <v/>
      </c>
      <c r="V9" s="1" t="str">
        <f t="shared" si="5"/>
        <v/>
      </c>
      <c r="W9" s="1" t="str">
        <f t="shared" si="6"/>
        <v/>
      </c>
      <c r="X9" s="12" t="e">
        <f t="shared" si="53"/>
        <v>#VALUE!</v>
      </c>
      <c r="Y9" s="1" t="str">
        <f t="shared" si="7"/>
        <v/>
      </c>
      <c r="Z9" s="1" t="str">
        <f t="shared" si="8"/>
        <v/>
      </c>
      <c r="AA9" s="1" t="str">
        <f t="shared" si="9"/>
        <v/>
      </c>
      <c r="AB9" s="12" t="str">
        <f t="shared" si="10"/>
        <v/>
      </c>
      <c r="AC9" s="1" t="str">
        <f t="shared" si="11"/>
        <v/>
      </c>
      <c r="AD9" t="str">
        <f t="shared" si="12"/>
        <v/>
      </c>
      <c r="AE9" s="51" t="str">
        <f t="shared" si="54"/>
        <v>Howard, R.</v>
      </c>
      <c r="AF9" s="17" t="s">
        <v>319</v>
      </c>
      <c r="AG9" t="e">
        <f t="shared" si="55"/>
        <v>#VALUE!</v>
      </c>
      <c r="AH9" t="str">
        <f t="shared" si="13"/>
        <v/>
      </c>
      <c r="AI9" t="str">
        <f t="shared" si="14"/>
        <v/>
      </c>
      <c r="AJ9" t="str">
        <f t="shared" si="15"/>
        <v/>
      </c>
      <c r="AK9" s="8" t="str">
        <f t="shared" si="16"/>
        <v/>
      </c>
      <c r="AL9" s="8" t="str">
        <f t="shared" si="17"/>
        <v/>
      </c>
      <c r="AM9" s="8" t="str">
        <f t="shared" si="18"/>
        <v/>
      </c>
      <c r="AN9" s="8" t="str">
        <f t="shared" si="19"/>
        <v/>
      </c>
      <c r="AO9" t="str">
        <f t="shared" si="20"/>
        <v/>
      </c>
      <c r="AP9" t="str">
        <f t="shared" si="21"/>
        <v/>
      </c>
      <c r="AQ9" t="str">
        <f t="shared" si="22"/>
        <v/>
      </c>
      <c r="AR9" t="str">
        <f t="shared" si="23"/>
        <v/>
      </c>
      <c r="AS9" t="str">
        <f t="shared" si="24"/>
        <v/>
      </c>
      <c r="AT9" t="str">
        <f t="shared" si="25"/>
        <v/>
      </c>
      <c r="AU9" t="str">
        <f t="shared" si="26"/>
        <v/>
      </c>
      <c r="AV9" s="24" t="str">
        <f t="shared" si="56"/>
        <v xml:space="preserve">Apollo </v>
      </c>
      <c r="AW9" s="1" t="str">
        <f t="shared" si="57"/>
        <v xml:space="preserve">Apollo </v>
      </c>
      <c r="AX9" s="24" t="e">
        <f t="shared" si="58"/>
        <v>#VALUE!</v>
      </c>
      <c r="AY9" s="1" t="str">
        <f t="shared" si="59"/>
        <v/>
      </c>
      <c r="AZ9" s="1" t="e">
        <f t="shared" si="27"/>
        <v>#VALUE!</v>
      </c>
      <c r="BA9" s="1" t="str">
        <f t="shared" si="60"/>
        <v/>
      </c>
      <c r="BB9" s="1" t="str">
        <f t="shared" si="28"/>
        <v/>
      </c>
      <c r="BC9" s="24" t="str">
        <f t="shared" si="61"/>
        <v/>
      </c>
      <c r="BD9" s="24" t="str">
        <f t="shared" si="29"/>
        <v/>
      </c>
      <c r="BE9" s="24" t="str">
        <f t="shared" si="30"/>
        <v/>
      </c>
      <c r="BF9" s="24" t="str">
        <f t="shared" si="31"/>
        <v/>
      </c>
      <c r="BG9" s="24" t="str">
        <f t="shared" si="32"/>
        <v/>
      </c>
      <c r="BH9" s="24" t="str">
        <f t="shared" si="33"/>
        <v/>
      </c>
      <c r="BI9" s="8" t="str">
        <f t="shared" si="34"/>
        <v/>
      </c>
      <c r="BJ9" s="24" t="str">
        <f t="shared" si="35"/>
        <v/>
      </c>
      <c r="BK9" s="24" t="str">
        <f t="shared" si="62"/>
        <v>Apollo 13</v>
      </c>
      <c r="BL9" s="39" t="str">
        <f t="shared" si="36"/>
        <v/>
      </c>
      <c r="BM9" s="24" t="str">
        <f t="shared" si="37"/>
        <v/>
      </c>
      <c r="BN9" s="24" t="str">
        <f t="shared" si="38"/>
        <v/>
      </c>
      <c r="BO9" s="24" t="str">
        <f t="shared" si="39"/>
        <v/>
      </c>
      <c r="BP9" s="24" t="str">
        <f t="shared" si="40"/>
        <v/>
      </c>
      <c r="BQ9" s="24" t="str">
        <f t="shared" si="41"/>
        <v/>
      </c>
      <c r="BR9" s="24" t="str">
        <f t="shared" si="42"/>
        <v/>
      </c>
      <c r="BS9" s="24" t="str">
        <f t="shared" si="43"/>
        <v/>
      </c>
      <c r="BT9" s="24" t="str">
        <f t="shared" si="44"/>
        <v/>
      </c>
      <c r="BU9" s="24" t="str">
        <f t="shared" si="45"/>
        <v/>
      </c>
      <c r="BV9" s="8" t="str">
        <f t="shared" si="46"/>
        <v/>
      </c>
      <c r="BW9" s="8" t="str">
        <f t="shared" si="47"/>
        <v/>
      </c>
      <c r="BX9" t="str">
        <f t="shared" si="63"/>
        <v>Apollo 13</v>
      </c>
      <c r="BY9" s="17" t="s">
        <v>197</v>
      </c>
    </row>
    <row r="10" spans="1:78" ht="12.75" customHeight="1" x14ac:dyDescent="0.25">
      <c r="A10" s="10">
        <v>520</v>
      </c>
      <c r="B10" s="9" t="s">
        <v>284</v>
      </c>
      <c r="C10" s="9" t="s">
        <v>284</v>
      </c>
      <c r="D10" s="9" t="s">
        <v>497</v>
      </c>
      <c r="E10" s="10">
        <v>1974</v>
      </c>
      <c r="F10" s="10" t="s">
        <v>108</v>
      </c>
      <c r="G10" s="10" t="s">
        <v>54</v>
      </c>
      <c r="H10" s="21"/>
      <c r="I10" s="23" t="s">
        <v>29</v>
      </c>
      <c r="J10" s="9" t="s">
        <v>284</v>
      </c>
      <c r="K10" s="9" t="s">
        <v>216</v>
      </c>
      <c r="L10" s="24">
        <f t="shared" si="0"/>
        <v>13</v>
      </c>
      <c r="M10" s="42" t="str">
        <f t="shared" si="1"/>
        <v/>
      </c>
      <c r="N10" s="12" t="str">
        <f t="shared" si="48"/>
        <v xml:space="preserve">S. </v>
      </c>
      <c r="O10" t="str">
        <f t="shared" si="2"/>
        <v>S.</v>
      </c>
      <c r="P10" s="1">
        <f t="shared" si="3"/>
        <v>3</v>
      </c>
      <c r="Q10" t="str">
        <f t="shared" si="49"/>
        <v>Peckinpah</v>
      </c>
      <c r="R10" s="1" t="str">
        <f t="shared" si="50"/>
        <v/>
      </c>
      <c r="S10" s="12" t="e">
        <f t="shared" si="51"/>
        <v>#VALUE!</v>
      </c>
      <c r="T10" s="1" t="str">
        <f t="shared" si="52"/>
        <v/>
      </c>
      <c r="U10" s="1" t="str">
        <f t="shared" si="4"/>
        <v/>
      </c>
      <c r="V10" s="1" t="str">
        <f t="shared" si="5"/>
        <v/>
      </c>
      <c r="W10" s="1" t="str">
        <f t="shared" si="6"/>
        <v/>
      </c>
      <c r="X10" s="12" t="e">
        <f t="shared" si="53"/>
        <v>#VALUE!</v>
      </c>
      <c r="Y10" s="1" t="str">
        <f t="shared" si="7"/>
        <v/>
      </c>
      <c r="Z10" s="1" t="str">
        <f t="shared" si="8"/>
        <v/>
      </c>
      <c r="AA10" s="1" t="str">
        <f t="shared" si="9"/>
        <v/>
      </c>
      <c r="AB10" s="12" t="str">
        <f t="shared" si="10"/>
        <v/>
      </c>
      <c r="AC10" s="1" t="str">
        <f t="shared" si="11"/>
        <v/>
      </c>
      <c r="AD10" t="str">
        <f t="shared" si="12"/>
        <v/>
      </c>
      <c r="AE10" s="51" t="str">
        <f t="shared" si="54"/>
        <v>Peckinpah, S.</v>
      </c>
      <c r="AF10" s="9" t="s">
        <v>497</v>
      </c>
      <c r="AG10" t="e">
        <f t="shared" si="55"/>
        <v>#VALUE!</v>
      </c>
      <c r="AH10" t="str">
        <f t="shared" si="13"/>
        <v/>
      </c>
      <c r="AI10" t="str">
        <f t="shared" si="14"/>
        <v/>
      </c>
      <c r="AJ10" t="str">
        <f t="shared" si="15"/>
        <v/>
      </c>
      <c r="AK10" s="8" t="str">
        <f t="shared" si="16"/>
        <v/>
      </c>
      <c r="AL10" s="8" t="str">
        <f t="shared" si="17"/>
        <v/>
      </c>
      <c r="AM10" s="8" t="str">
        <f t="shared" si="18"/>
        <v/>
      </c>
      <c r="AN10" s="8" t="str">
        <f t="shared" si="19"/>
        <v/>
      </c>
      <c r="AO10" t="str">
        <f t="shared" si="20"/>
        <v/>
      </c>
      <c r="AP10" t="str">
        <f t="shared" si="21"/>
        <v/>
      </c>
      <c r="AQ10" t="str">
        <f t="shared" si="22"/>
        <v/>
      </c>
      <c r="AR10" t="str">
        <f t="shared" si="23"/>
        <v/>
      </c>
      <c r="AS10" t="str">
        <f t="shared" si="24"/>
        <v/>
      </c>
      <c r="AT10" t="str">
        <f t="shared" si="25"/>
        <v/>
      </c>
      <c r="AU10" t="str">
        <f t="shared" si="26"/>
        <v/>
      </c>
      <c r="AV10" s="24" t="str">
        <f t="shared" si="56"/>
        <v xml:space="preserve">Apportez-moi </v>
      </c>
      <c r="AW10" s="1" t="str">
        <f t="shared" si="57"/>
        <v xml:space="preserve">Apportez-moi </v>
      </c>
      <c r="AX10" s="24" t="e">
        <f t="shared" si="58"/>
        <v>#VALUE!</v>
      </c>
      <c r="AY10" s="1" t="str">
        <f t="shared" si="59"/>
        <v/>
      </c>
      <c r="AZ10" s="1" t="str">
        <f t="shared" si="27"/>
        <v>Apportez-moi la tête d'</v>
      </c>
      <c r="BA10" s="1" t="str">
        <f t="shared" si="60"/>
        <v>Apportez-moi la tête d'</v>
      </c>
      <c r="BB10" s="1" t="str">
        <f t="shared" si="28"/>
        <v/>
      </c>
      <c r="BC10" s="24" t="str">
        <f t="shared" si="61"/>
        <v/>
      </c>
      <c r="BD10" s="24" t="str">
        <f t="shared" si="29"/>
        <v/>
      </c>
      <c r="BE10" s="24" t="str">
        <f t="shared" si="30"/>
        <v/>
      </c>
      <c r="BF10" s="24" t="str">
        <f t="shared" si="31"/>
        <v/>
      </c>
      <c r="BG10" s="24" t="str">
        <f t="shared" si="32"/>
        <v/>
      </c>
      <c r="BH10" s="24" t="str">
        <f t="shared" si="33"/>
        <v/>
      </c>
      <c r="BI10" s="8" t="str">
        <f t="shared" si="34"/>
        <v/>
      </c>
      <c r="BJ10" s="24" t="str">
        <f t="shared" si="35"/>
        <v/>
      </c>
      <c r="BK10" s="24" t="str">
        <f t="shared" si="62"/>
        <v>Apportez-moi la tête d'Alfredo Garcia</v>
      </c>
      <c r="BL10" s="39" t="str">
        <f t="shared" si="36"/>
        <v/>
      </c>
      <c r="BM10" s="24" t="str">
        <f t="shared" si="37"/>
        <v/>
      </c>
      <c r="BN10" s="24" t="str">
        <f t="shared" si="38"/>
        <v/>
      </c>
      <c r="BO10" s="24" t="str">
        <f t="shared" si="39"/>
        <v/>
      </c>
      <c r="BP10" s="24" t="str">
        <f t="shared" si="40"/>
        <v/>
      </c>
      <c r="BQ10" s="24" t="str">
        <f t="shared" si="41"/>
        <v/>
      </c>
      <c r="BR10" s="24" t="str">
        <f t="shared" si="42"/>
        <v/>
      </c>
      <c r="BS10" s="24" t="str">
        <f t="shared" si="43"/>
        <v/>
      </c>
      <c r="BT10" s="24" t="str">
        <f t="shared" si="44"/>
        <v/>
      </c>
      <c r="BU10" s="24" t="str">
        <f t="shared" si="45"/>
        <v/>
      </c>
      <c r="BV10" s="8" t="str">
        <f t="shared" si="46"/>
        <v/>
      </c>
      <c r="BW10" s="8" t="str">
        <f t="shared" si="47"/>
        <v/>
      </c>
      <c r="BX10" t="str">
        <f t="shared" si="63"/>
        <v>Apportez-moi la tête d'Alfredo Garcia</v>
      </c>
      <c r="BY10" s="9" t="s">
        <v>284</v>
      </c>
    </row>
    <row r="11" spans="1:78" ht="12.75" customHeight="1" x14ac:dyDescent="0.25">
      <c r="A11" s="4">
        <v>846</v>
      </c>
      <c r="B11" s="5" t="s">
        <v>47</v>
      </c>
      <c r="C11" s="5" t="s">
        <v>47</v>
      </c>
      <c r="D11" s="5" t="s">
        <v>399</v>
      </c>
      <c r="E11" s="4">
        <v>1998</v>
      </c>
      <c r="F11" s="4" t="s">
        <v>274</v>
      </c>
      <c r="G11" s="4" t="s">
        <v>54</v>
      </c>
      <c r="H11" s="2"/>
      <c r="I11" s="23" t="s">
        <v>29</v>
      </c>
      <c r="J11" s="5" t="s">
        <v>47</v>
      </c>
      <c r="K11" s="5" t="s">
        <v>428</v>
      </c>
      <c r="L11" s="24">
        <f t="shared" si="0"/>
        <v>7</v>
      </c>
      <c r="M11" s="42" t="str">
        <f t="shared" si="1"/>
        <v/>
      </c>
      <c r="N11" s="12" t="str">
        <f t="shared" si="48"/>
        <v xml:space="preserve">M. </v>
      </c>
      <c r="O11" t="str">
        <f t="shared" si="2"/>
        <v>M.</v>
      </c>
      <c r="P11" s="1">
        <f t="shared" si="3"/>
        <v>3</v>
      </c>
      <c r="Q11" t="str">
        <f t="shared" si="49"/>
        <v>Bay</v>
      </c>
      <c r="R11" s="1" t="str">
        <f t="shared" si="50"/>
        <v/>
      </c>
      <c r="S11" s="12" t="e">
        <f t="shared" si="51"/>
        <v>#VALUE!</v>
      </c>
      <c r="T11" s="1" t="str">
        <f t="shared" si="52"/>
        <v/>
      </c>
      <c r="U11" s="1" t="str">
        <f t="shared" si="4"/>
        <v/>
      </c>
      <c r="V11" s="1" t="str">
        <f t="shared" si="5"/>
        <v/>
      </c>
      <c r="W11" s="1" t="str">
        <f t="shared" si="6"/>
        <v/>
      </c>
      <c r="X11" s="12" t="e">
        <f t="shared" si="53"/>
        <v>#VALUE!</v>
      </c>
      <c r="Y11" s="1" t="str">
        <f t="shared" si="7"/>
        <v/>
      </c>
      <c r="Z11" s="1" t="str">
        <f t="shared" si="8"/>
        <v/>
      </c>
      <c r="AA11" s="1" t="str">
        <f t="shared" si="9"/>
        <v/>
      </c>
      <c r="AB11" s="12" t="str">
        <f t="shared" si="10"/>
        <v/>
      </c>
      <c r="AC11" s="1" t="str">
        <f t="shared" si="11"/>
        <v/>
      </c>
      <c r="AD11" t="str">
        <f t="shared" si="12"/>
        <v/>
      </c>
      <c r="AE11" s="51" t="str">
        <f t="shared" si="54"/>
        <v>Bay, M.</v>
      </c>
      <c r="AF11" s="5" t="s">
        <v>399</v>
      </c>
      <c r="AG11" t="e">
        <f t="shared" si="55"/>
        <v>#VALUE!</v>
      </c>
      <c r="AH11" t="str">
        <f t="shared" si="13"/>
        <v/>
      </c>
      <c r="AI11" t="str">
        <f t="shared" si="14"/>
        <v/>
      </c>
      <c r="AJ11" t="str">
        <f t="shared" si="15"/>
        <v/>
      </c>
      <c r="AK11" s="8" t="str">
        <f t="shared" si="16"/>
        <v/>
      </c>
      <c r="AL11" s="8" t="str">
        <f t="shared" si="17"/>
        <v/>
      </c>
      <c r="AM11" s="8" t="str">
        <f t="shared" si="18"/>
        <v/>
      </c>
      <c r="AN11" s="8" t="str">
        <f t="shared" si="19"/>
        <v/>
      </c>
      <c r="AO11" t="str">
        <f t="shared" si="20"/>
        <v/>
      </c>
      <c r="AP11" t="str">
        <f t="shared" si="21"/>
        <v/>
      </c>
      <c r="AQ11" t="str">
        <f t="shared" si="22"/>
        <v/>
      </c>
      <c r="AR11" t="str">
        <f t="shared" si="23"/>
        <v/>
      </c>
      <c r="AS11" t="str">
        <f t="shared" si="24"/>
        <v/>
      </c>
      <c r="AT11" t="str">
        <f t="shared" si="25"/>
        <v/>
      </c>
      <c r="AU11" t="str">
        <f t="shared" si="26"/>
        <v/>
      </c>
      <c r="AV11" s="24" t="e">
        <f t="shared" si="56"/>
        <v>#VALUE!</v>
      </c>
      <c r="AW11" s="1" t="str">
        <f t="shared" si="57"/>
        <v/>
      </c>
      <c r="AX11" s="24" t="e">
        <f t="shared" si="58"/>
        <v>#VALUE!</v>
      </c>
      <c r="AY11" s="1" t="str">
        <f t="shared" si="59"/>
        <v/>
      </c>
      <c r="AZ11" s="1" t="e">
        <f t="shared" si="27"/>
        <v>#VALUE!</v>
      </c>
      <c r="BA11" s="1" t="str">
        <f t="shared" si="60"/>
        <v/>
      </c>
      <c r="BB11" s="1" t="str">
        <f t="shared" si="28"/>
        <v/>
      </c>
      <c r="BC11" s="24" t="str">
        <f t="shared" si="61"/>
        <v/>
      </c>
      <c r="BD11" s="24" t="str">
        <f t="shared" si="29"/>
        <v/>
      </c>
      <c r="BE11" s="24" t="str">
        <f t="shared" si="30"/>
        <v/>
      </c>
      <c r="BF11" s="24" t="str">
        <f t="shared" si="31"/>
        <v/>
      </c>
      <c r="BG11" s="24" t="str">
        <f t="shared" si="32"/>
        <v/>
      </c>
      <c r="BH11" s="24" t="str">
        <f t="shared" si="33"/>
        <v/>
      </c>
      <c r="BI11" s="8" t="str">
        <f t="shared" si="34"/>
        <v/>
      </c>
      <c r="BJ11" s="24" t="str">
        <f t="shared" si="35"/>
        <v/>
      </c>
      <c r="BK11" s="24" t="str">
        <f t="shared" si="62"/>
        <v>Armageddon</v>
      </c>
      <c r="BL11" s="39" t="str">
        <f t="shared" si="36"/>
        <v/>
      </c>
      <c r="BM11" s="24" t="str">
        <f t="shared" si="37"/>
        <v/>
      </c>
      <c r="BN11" s="24" t="str">
        <f t="shared" si="38"/>
        <v/>
      </c>
      <c r="BO11" s="24" t="str">
        <f t="shared" si="39"/>
        <v/>
      </c>
      <c r="BP11" s="24" t="str">
        <f t="shared" si="40"/>
        <v/>
      </c>
      <c r="BQ11" s="24" t="str">
        <f t="shared" si="41"/>
        <v/>
      </c>
      <c r="BR11" s="24" t="str">
        <f t="shared" si="42"/>
        <v/>
      </c>
      <c r="BS11" s="24" t="str">
        <f t="shared" si="43"/>
        <v/>
      </c>
      <c r="BT11" s="24" t="str">
        <f t="shared" si="44"/>
        <v/>
      </c>
      <c r="BU11" s="24" t="str">
        <f t="shared" si="45"/>
        <v/>
      </c>
      <c r="BV11" s="8" t="str">
        <f t="shared" si="46"/>
        <v/>
      </c>
      <c r="BW11" s="8" t="str">
        <f t="shared" si="47"/>
        <v/>
      </c>
      <c r="BX11" t="str">
        <f t="shared" si="63"/>
        <v>Armageddon</v>
      </c>
      <c r="BY11" s="5" t="s">
        <v>47</v>
      </c>
    </row>
    <row r="12" spans="1:78" ht="12.75" customHeight="1" x14ac:dyDescent="0.25">
      <c r="A12" s="10">
        <v>1196</v>
      </c>
      <c r="B12" s="9" t="s">
        <v>281</v>
      </c>
      <c r="C12" s="9" t="s">
        <v>281</v>
      </c>
      <c r="D12" s="9" t="s">
        <v>413</v>
      </c>
      <c r="E12" s="10">
        <v>1976</v>
      </c>
      <c r="F12" s="10" t="s">
        <v>97</v>
      </c>
      <c r="G12" s="10" t="s">
        <v>93</v>
      </c>
      <c r="H12" s="15"/>
      <c r="I12" s="23" t="s">
        <v>29</v>
      </c>
      <c r="J12" s="9" t="s">
        <v>281</v>
      </c>
      <c r="K12" s="9" t="s">
        <v>258</v>
      </c>
      <c r="L12" s="24">
        <f t="shared" si="0"/>
        <v>13</v>
      </c>
      <c r="M12" s="42" t="str">
        <f t="shared" si="1"/>
        <v/>
      </c>
      <c r="N12" s="12" t="str">
        <f t="shared" si="48"/>
        <v xml:space="preserve">J. </v>
      </c>
      <c r="O12" t="str">
        <f t="shared" si="2"/>
        <v>J.</v>
      </c>
      <c r="P12" s="1">
        <f t="shared" si="3"/>
        <v>3</v>
      </c>
      <c r="Q12" t="str">
        <f t="shared" si="49"/>
        <v>Carpenter</v>
      </c>
      <c r="R12" s="1" t="str">
        <f t="shared" si="50"/>
        <v/>
      </c>
      <c r="S12" s="12" t="e">
        <f t="shared" si="51"/>
        <v>#VALUE!</v>
      </c>
      <c r="T12" s="1" t="str">
        <f t="shared" si="52"/>
        <v/>
      </c>
      <c r="U12" s="1" t="str">
        <f t="shared" si="4"/>
        <v/>
      </c>
      <c r="V12" s="1" t="str">
        <f t="shared" si="5"/>
        <v/>
      </c>
      <c r="W12" s="1" t="str">
        <f t="shared" si="6"/>
        <v/>
      </c>
      <c r="X12" s="12" t="e">
        <f t="shared" si="53"/>
        <v>#VALUE!</v>
      </c>
      <c r="Y12" s="1" t="str">
        <f t="shared" si="7"/>
        <v/>
      </c>
      <c r="Z12" s="1" t="str">
        <f t="shared" si="8"/>
        <v/>
      </c>
      <c r="AA12" s="1" t="str">
        <f t="shared" si="9"/>
        <v/>
      </c>
      <c r="AB12" s="12" t="str">
        <f t="shared" si="10"/>
        <v/>
      </c>
      <c r="AC12" s="1" t="str">
        <f t="shared" si="11"/>
        <v/>
      </c>
      <c r="AD12" t="str">
        <f t="shared" si="12"/>
        <v/>
      </c>
      <c r="AE12" s="51" t="str">
        <f t="shared" si="54"/>
        <v>Carpenter, J.</v>
      </c>
      <c r="AF12" s="9" t="s">
        <v>413</v>
      </c>
      <c r="AG12" t="e">
        <f t="shared" si="55"/>
        <v>#VALUE!</v>
      </c>
      <c r="AH12" t="str">
        <f t="shared" si="13"/>
        <v/>
      </c>
      <c r="AI12" t="str">
        <f t="shared" si="14"/>
        <v/>
      </c>
      <c r="AJ12" t="str">
        <f t="shared" si="15"/>
        <v/>
      </c>
      <c r="AK12" s="8" t="str">
        <f t="shared" si="16"/>
        <v/>
      </c>
      <c r="AL12" s="8" t="str">
        <f t="shared" si="17"/>
        <v/>
      </c>
      <c r="AM12" s="8" t="str">
        <f t="shared" si="18"/>
        <v/>
      </c>
      <c r="AN12" s="8" t="str">
        <f t="shared" si="19"/>
        <v/>
      </c>
      <c r="AO12" t="str">
        <f t="shared" si="20"/>
        <v/>
      </c>
      <c r="AP12" t="str">
        <f t="shared" si="21"/>
        <v/>
      </c>
      <c r="AQ12" t="str">
        <f t="shared" si="22"/>
        <v/>
      </c>
      <c r="AR12" t="str">
        <f t="shared" si="23"/>
        <v/>
      </c>
      <c r="AS12" t="str">
        <f t="shared" si="24"/>
        <v/>
      </c>
      <c r="AT12" t="str">
        <f t="shared" si="25"/>
        <v/>
      </c>
      <c r="AU12" t="str">
        <f t="shared" si="26"/>
        <v/>
      </c>
      <c r="AV12" s="24" t="e">
        <f t="shared" si="56"/>
        <v>#VALUE!</v>
      </c>
      <c r="AW12" s="1" t="str">
        <f t="shared" si="57"/>
        <v/>
      </c>
      <c r="AX12" s="24" t="e">
        <f t="shared" si="58"/>
        <v>#VALUE!</v>
      </c>
      <c r="AY12" s="1" t="str">
        <f t="shared" si="59"/>
        <v/>
      </c>
      <c r="AZ12" s="1" t="e">
        <f t="shared" si="27"/>
        <v>#VALUE!</v>
      </c>
      <c r="BA12" s="1" t="str">
        <f t="shared" si="60"/>
        <v/>
      </c>
      <c r="BB12" s="1" t="str">
        <f t="shared" si="28"/>
        <v/>
      </c>
      <c r="BC12" s="24" t="str">
        <f t="shared" si="61"/>
        <v/>
      </c>
      <c r="BD12" s="24" t="str">
        <f t="shared" si="29"/>
        <v/>
      </c>
      <c r="BE12" s="24" t="str">
        <f t="shared" si="30"/>
        <v/>
      </c>
      <c r="BF12" s="24" t="str">
        <f t="shared" si="31"/>
        <v/>
      </c>
      <c r="BG12" s="24" t="str">
        <f t="shared" si="32"/>
        <v/>
      </c>
      <c r="BH12" s="24" t="str">
        <f t="shared" si="33"/>
        <v/>
      </c>
      <c r="BI12" s="8" t="str">
        <f t="shared" si="34"/>
        <v/>
      </c>
      <c r="BJ12" s="24" t="str">
        <f t="shared" si="35"/>
        <v/>
      </c>
      <c r="BK12" s="24" t="str">
        <f t="shared" si="62"/>
        <v>Assaut</v>
      </c>
      <c r="BL12" s="39" t="str">
        <f t="shared" si="36"/>
        <v/>
      </c>
      <c r="BM12" s="24" t="str">
        <f t="shared" si="37"/>
        <v/>
      </c>
      <c r="BN12" s="24" t="str">
        <f t="shared" si="38"/>
        <v/>
      </c>
      <c r="BO12" s="24" t="str">
        <f t="shared" si="39"/>
        <v/>
      </c>
      <c r="BP12" s="24" t="str">
        <f t="shared" si="40"/>
        <v/>
      </c>
      <c r="BQ12" s="24" t="str">
        <f t="shared" si="41"/>
        <v/>
      </c>
      <c r="BR12" s="24" t="str">
        <f t="shared" si="42"/>
        <v/>
      </c>
      <c r="BS12" s="24" t="str">
        <f t="shared" si="43"/>
        <v/>
      </c>
      <c r="BT12" s="24" t="str">
        <f t="shared" si="44"/>
        <v/>
      </c>
      <c r="BU12" s="24" t="str">
        <f t="shared" si="45"/>
        <v/>
      </c>
      <c r="BV12" s="8" t="str">
        <f t="shared" si="46"/>
        <v/>
      </c>
      <c r="BW12" s="8" t="str">
        <f t="shared" si="47"/>
        <v/>
      </c>
      <c r="BX12" t="str">
        <f t="shared" si="63"/>
        <v>Assaut</v>
      </c>
      <c r="BY12" s="9" t="s">
        <v>281</v>
      </c>
    </row>
    <row r="13" spans="1:78" ht="12.75" customHeight="1" x14ac:dyDescent="0.25">
      <c r="A13" s="16" t="s">
        <v>167</v>
      </c>
      <c r="B13" s="17" t="s">
        <v>507</v>
      </c>
      <c r="C13" s="17" t="s">
        <v>507</v>
      </c>
      <c r="D13" s="17" t="s">
        <v>443</v>
      </c>
      <c r="E13" s="16">
        <v>2004</v>
      </c>
      <c r="F13" s="16" t="s">
        <v>164</v>
      </c>
      <c r="G13" s="16" t="s">
        <v>54</v>
      </c>
      <c r="H13" s="15"/>
      <c r="I13" s="23" t="s">
        <v>29</v>
      </c>
      <c r="J13" s="17" t="s">
        <v>507</v>
      </c>
      <c r="K13" s="17" t="s">
        <v>508</v>
      </c>
      <c r="L13" s="24">
        <f t="shared" si="0"/>
        <v>12</v>
      </c>
      <c r="M13" s="42" t="str">
        <f t="shared" si="1"/>
        <v/>
      </c>
      <c r="N13" s="12" t="str">
        <f t="shared" si="48"/>
        <v xml:space="preserve">J.F. </v>
      </c>
      <c r="O13" t="str">
        <f t="shared" si="2"/>
        <v>J.F.</v>
      </c>
      <c r="P13" s="1">
        <f t="shared" si="3"/>
        <v>5</v>
      </c>
      <c r="Q13" t="str">
        <f t="shared" si="49"/>
        <v>Richet</v>
      </c>
      <c r="R13" s="1" t="str">
        <f t="shared" si="50"/>
        <v/>
      </c>
      <c r="S13" s="12" t="e">
        <f t="shared" si="51"/>
        <v>#VALUE!</v>
      </c>
      <c r="T13" s="1" t="str">
        <f t="shared" si="52"/>
        <v/>
      </c>
      <c r="U13" s="1" t="str">
        <f t="shared" si="4"/>
        <v/>
      </c>
      <c r="V13" s="1" t="str">
        <f t="shared" si="5"/>
        <v/>
      </c>
      <c r="W13" s="1" t="str">
        <f t="shared" si="6"/>
        <v/>
      </c>
      <c r="X13" s="12" t="e">
        <f t="shared" si="53"/>
        <v>#VALUE!</v>
      </c>
      <c r="Y13" s="1" t="str">
        <f t="shared" si="7"/>
        <v/>
      </c>
      <c r="Z13" s="1" t="str">
        <f t="shared" si="8"/>
        <v/>
      </c>
      <c r="AA13" s="1" t="str">
        <f t="shared" si="9"/>
        <v/>
      </c>
      <c r="AB13" s="12" t="str">
        <f t="shared" si="10"/>
        <v/>
      </c>
      <c r="AC13" s="1" t="str">
        <f t="shared" si="11"/>
        <v/>
      </c>
      <c r="AD13" t="str">
        <f t="shared" si="12"/>
        <v/>
      </c>
      <c r="AE13" s="51" t="str">
        <f t="shared" si="54"/>
        <v>Richet, J.F.</v>
      </c>
      <c r="AF13" s="17" t="s">
        <v>443</v>
      </c>
      <c r="AG13" t="e">
        <f t="shared" si="55"/>
        <v>#VALUE!</v>
      </c>
      <c r="AH13" t="str">
        <f t="shared" si="13"/>
        <v/>
      </c>
      <c r="AI13" t="str">
        <f t="shared" si="14"/>
        <v/>
      </c>
      <c r="AJ13" t="str">
        <f t="shared" si="15"/>
        <v/>
      </c>
      <c r="AK13" s="8" t="str">
        <f t="shared" si="16"/>
        <v/>
      </c>
      <c r="AL13" s="8" t="str">
        <f t="shared" si="17"/>
        <v/>
      </c>
      <c r="AM13" s="8" t="str">
        <f t="shared" si="18"/>
        <v/>
      </c>
      <c r="AN13" s="8" t="str">
        <f t="shared" si="19"/>
        <v/>
      </c>
      <c r="AO13" t="str">
        <f t="shared" si="20"/>
        <v/>
      </c>
      <c r="AP13" t="str">
        <f t="shared" si="21"/>
        <v/>
      </c>
      <c r="AQ13" t="str">
        <f t="shared" si="22"/>
        <v/>
      </c>
      <c r="AR13" t="str">
        <f t="shared" si="23"/>
        <v/>
      </c>
      <c r="AS13" t="str">
        <f t="shared" si="24"/>
        <v/>
      </c>
      <c r="AT13" t="str">
        <f t="shared" si="25"/>
        <v/>
      </c>
      <c r="AU13" t="str">
        <f t="shared" si="26"/>
        <v/>
      </c>
      <c r="AV13" s="24" t="str">
        <f t="shared" si="56"/>
        <v xml:space="preserve">Assaut </v>
      </c>
      <c r="AW13" s="1" t="str">
        <f t="shared" si="57"/>
        <v xml:space="preserve">Assaut </v>
      </c>
      <c r="AX13" s="24" t="e">
        <f t="shared" si="58"/>
        <v>#VALUE!</v>
      </c>
      <c r="AY13" s="1" t="str">
        <f t="shared" si="59"/>
        <v/>
      </c>
      <c r="AZ13" s="1" t="e">
        <f t="shared" si="27"/>
        <v>#VALUE!</v>
      </c>
      <c r="BA13" s="1" t="str">
        <f t="shared" si="60"/>
        <v/>
      </c>
      <c r="BB13" s="1" t="str">
        <f t="shared" si="28"/>
        <v/>
      </c>
      <c r="BC13" s="24" t="str">
        <f t="shared" si="61"/>
        <v/>
      </c>
      <c r="BD13" s="24" t="str">
        <f t="shared" si="29"/>
        <v/>
      </c>
      <c r="BE13" s="24" t="str">
        <f t="shared" si="30"/>
        <v/>
      </c>
      <c r="BF13" s="24" t="str">
        <f t="shared" si="31"/>
        <v/>
      </c>
      <c r="BG13" s="24" t="str">
        <f t="shared" si="32"/>
        <v/>
      </c>
      <c r="BH13" s="24" t="str">
        <f t="shared" si="33"/>
        <v/>
      </c>
      <c r="BI13" s="8" t="str">
        <f t="shared" si="34"/>
        <v/>
      </c>
      <c r="BJ13" s="24" t="str">
        <f t="shared" si="35"/>
        <v/>
      </c>
      <c r="BK13" s="24" t="str">
        <f t="shared" si="62"/>
        <v>Assaut sur le central 13</v>
      </c>
      <c r="BL13" s="39" t="str">
        <f t="shared" si="36"/>
        <v/>
      </c>
      <c r="BM13" s="24" t="str">
        <f t="shared" si="37"/>
        <v/>
      </c>
      <c r="BN13" s="24" t="str">
        <f t="shared" si="38"/>
        <v/>
      </c>
      <c r="BO13" s="24" t="str">
        <f t="shared" si="39"/>
        <v/>
      </c>
      <c r="BP13" s="24" t="str">
        <f t="shared" si="40"/>
        <v/>
      </c>
      <c r="BQ13" s="24" t="str">
        <f t="shared" si="41"/>
        <v/>
      </c>
      <c r="BR13" s="24" t="str">
        <f t="shared" si="42"/>
        <v/>
      </c>
      <c r="BS13" s="24" t="str">
        <f t="shared" si="43"/>
        <v/>
      </c>
      <c r="BT13" s="24" t="str">
        <f t="shared" si="44"/>
        <v/>
      </c>
      <c r="BU13" s="24" t="str">
        <f t="shared" si="45"/>
        <v/>
      </c>
      <c r="BV13" s="8" t="str">
        <f t="shared" si="46"/>
        <v/>
      </c>
      <c r="BW13" s="8" t="str">
        <f t="shared" si="47"/>
        <v/>
      </c>
      <c r="BX13" t="str">
        <f t="shared" si="63"/>
        <v>Assaut sur le central 13</v>
      </c>
      <c r="BY13" s="17" t="s">
        <v>507</v>
      </c>
    </row>
    <row r="14" spans="1:78" ht="12.75" customHeight="1" x14ac:dyDescent="0.25">
      <c r="A14" s="4">
        <v>1289</v>
      </c>
      <c r="B14" s="5" t="s">
        <v>77</v>
      </c>
      <c r="C14" s="5" t="s">
        <v>77</v>
      </c>
      <c r="D14" s="5" t="s">
        <v>314</v>
      </c>
      <c r="E14" s="4">
        <v>1996</v>
      </c>
      <c r="F14" s="4" t="s">
        <v>182</v>
      </c>
      <c r="G14" s="4" t="s">
        <v>54</v>
      </c>
      <c r="H14" s="2"/>
      <c r="I14" s="23" t="s">
        <v>29</v>
      </c>
      <c r="J14" s="5" t="s">
        <v>77</v>
      </c>
      <c r="K14" s="5" t="s">
        <v>360</v>
      </c>
      <c r="L14" s="24">
        <f t="shared" si="0"/>
        <v>10</v>
      </c>
      <c r="M14" s="42" t="str">
        <f t="shared" si="1"/>
        <v/>
      </c>
      <c r="N14" s="12" t="str">
        <f t="shared" si="48"/>
        <v xml:space="preserve">R. </v>
      </c>
      <c r="O14" t="str">
        <f t="shared" si="2"/>
        <v>R.</v>
      </c>
      <c r="P14" s="1">
        <f t="shared" si="3"/>
        <v>3</v>
      </c>
      <c r="Q14" t="str">
        <f t="shared" si="49"/>
        <v>Harlin</v>
      </c>
      <c r="R14" s="1" t="str">
        <f t="shared" si="50"/>
        <v/>
      </c>
      <c r="S14" s="12" t="e">
        <f t="shared" si="51"/>
        <v>#VALUE!</v>
      </c>
      <c r="T14" s="1" t="str">
        <f t="shared" si="52"/>
        <v/>
      </c>
      <c r="U14" s="1" t="str">
        <f t="shared" si="4"/>
        <v/>
      </c>
      <c r="V14" s="1" t="str">
        <f t="shared" si="5"/>
        <v/>
      </c>
      <c r="W14" s="1" t="str">
        <f t="shared" si="6"/>
        <v/>
      </c>
      <c r="X14" s="12" t="e">
        <f t="shared" si="53"/>
        <v>#VALUE!</v>
      </c>
      <c r="Y14" s="1" t="str">
        <f t="shared" si="7"/>
        <v/>
      </c>
      <c r="Z14" s="1" t="str">
        <f t="shared" si="8"/>
        <v/>
      </c>
      <c r="AA14" s="1" t="str">
        <f t="shared" si="9"/>
        <v/>
      </c>
      <c r="AB14" s="12" t="str">
        <f t="shared" si="10"/>
        <v/>
      </c>
      <c r="AC14" s="1" t="str">
        <f t="shared" si="11"/>
        <v/>
      </c>
      <c r="AD14" t="str">
        <f t="shared" si="12"/>
        <v/>
      </c>
      <c r="AE14" s="51" t="str">
        <f t="shared" si="54"/>
        <v>Harlin, R.</v>
      </c>
      <c r="AF14" s="5" t="s">
        <v>314</v>
      </c>
      <c r="AG14" t="e">
        <f t="shared" si="55"/>
        <v>#VALUE!</v>
      </c>
      <c r="AH14" t="str">
        <f t="shared" si="13"/>
        <v/>
      </c>
      <c r="AI14" t="str">
        <f t="shared" si="14"/>
        <v/>
      </c>
      <c r="AJ14" t="str">
        <f t="shared" si="15"/>
        <v/>
      </c>
      <c r="AK14" s="8" t="str">
        <f t="shared" si="16"/>
        <v/>
      </c>
      <c r="AL14" s="8" t="str">
        <f t="shared" si="17"/>
        <v/>
      </c>
      <c r="AM14" s="8" t="str">
        <f t="shared" si="18"/>
        <v/>
      </c>
      <c r="AN14" s="8" t="str">
        <f t="shared" si="19"/>
        <v/>
      </c>
      <c r="AO14" t="str">
        <f t="shared" si="20"/>
        <v/>
      </c>
      <c r="AP14" t="str">
        <f t="shared" si="21"/>
        <v/>
      </c>
      <c r="AQ14" t="str">
        <f t="shared" si="22"/>
        <v/>
      </c>
      <c r="AR14" t="str">
        <f t="shared" si="23"/>
        <v/>
      </c>
      <c r="AS14" t="str">
        <f t="shared" si="24"/>
        <v/>
      </c>
      <c r="AT14" t="str">
        <f t="shared" si="25"/>
        <v/>
      </c>
      <c r="AU14" t="str">
        <f t="shared" si="26"/>
        <v/>
      </c>
      <c r="AV14" s="24" t="str">
        <f t="shared" si="56"/>
        <v xml:space="preserve">Au </v>
      </c>
      <c r="AW14" s="1" t="str">
        <f t="shared" si="57"/>
        <v xml:space="preserve">Au </v>
      </c>
      <c r="AX14" s="24" t="e">
        <f t="shared" si="58"/>
        <v>#VALUE!</v>
      </c>
      <c r="AY14" s="1" t="str">
        <f t="shared" si="59"/>
        <v/>
      </c>
      <c r="AZ14" s="1" t="e">
        <f t="shared" si="27"/>
        <v>#VALUE!</v>
      </c>
      <c r="BA14" s="1" t="str">
        <f t="shared" si="60"/>
        <v/>
      </c>
      <c r="BB14" s="1" t="str">
        <f t="shared" si="28"/>
        <v/>
      </c>
      <c r="BC14" s="24" t="str">
        <f t="shared" si="61"/>
        <v/>
      </c>
      <c r="BD14" s="24" t="str">
        <f t="shared" si="29"/>
        <v/>
      </c>
      <c r="BE14" s="24" t="str">
        <f t="shared" si="30"/>
        <v/>
      </c>
      <c r="BF14" s="24" t="str">
        <f t="shared" si="31"/>
        <v/>
      </c>
      <c r="BG14" s="24" t="str">
        <f t="shared" si="32"/>
        <v/>
      </c>
      <c r="BH14" s="24" t="str">
        <f t="shared" si="33"/>
        <v/>
      </c>
      <c r="BI14" s="8" t="str">
        <f t="shared" si="34"/>
        <v/>
      </c>
      <c r="BJ14" s="24" t="str">
        <f t="shared" si="35"/>
        <v/>
      </c>
      <c r="BK14" s="24" t="str">
        <f t="shared" si="62"/>
        <v>Au revoir à jamais</v>
      </c>
      <c r="BL14" s="39" t="str">
        <f t="shared" si="36"/>
        <v/>
      </c>
      <c r="BM14" s="24" t="str">
        <f t="shared" si="37"/>
        <v/>
      </c>
      <c r="BN14" s="24" t="str">
        <f t="shared" si="38"/>
        <v/>
      </c>
      <c r="BO14" s="24" t="str">
        <f t="shared" si="39"/>
        <v/>
      </c>
      <c r="BP14" s="24" t="str">
        <f t="shared" si="40"/>
        <v/>
      </c>
      <c r="BQ14" s="24" t="str">
        <f t="shared" si="41"/>
        <v/>
      </c>
      <c r="BR14" s="24" t="str">
        <f t="shared" si="42"/>
        <v/>
      </c>
      <c r="BS14" s="24" t="str">
        <f t="shared" si="43"/>
        <v/>
      </c>
      <c r="BT14" s="24" t="str">
        <f t="shared" si="44"/>
        <v/>
      </c>
      <c r="BU14" s="24" t="str">
        <f t="shared" si="45"/>
        <v/>
      </c>
      <c r="BV14" s="8" t="str">
        <f t="shared" si="46"/>
        <v/>
      </c>
      <c r="BW14" s="8" t="str">
        <f t="shared" si="47"/>
        <v/>
      </c>
      <c r="BX14" t="str">
        <f t="shared" si="63"/>
        <v>Au revoir à jamais</v>
      </c>
      <c r="BY14" s="5" t="s">
        <v>77</v>
      </c>
    </row>
    <row r="15" spans="1:78" ht="12.75" customHeight="1" x14ac:dyDescent="0.25">
      <c r="A15" s="4">
        <v>1114</v>
      </c>
      <c r="B15" s="5" t="s">
        <v>442</v>
      </c>
      <c r="C15" s="5" t="s">
        <v>442</v>
      </c>
      <c r="D15" s="5" t="s">
        <v>320</v>
      </c>
      <c r="E15" s="4">
        <v>1969</v>
      </c>
      <c r="F15" s="4" t="s">
        <v>199</v>
      </c>
      <c r="G15" s="4" t="s">
        <v>376</v>
      </c>
      <c r="H15" s="2"/>
      <c r="I15" s="23" t="s">
        <v>29</v>
      </c>
      <c r="J15" s="5" t="s">
        <v>442</v>
      </c>
      <c r="K15" s="5" t="s">
        <v>441</v>
      </c>
      <c r="L15" s="24">
        <f t="shared" si="0"/>
        <v>8</v>
      </c>
      <c r="M15" s="42" t="str">
        <f t="shared" si="1"/>
        <v/>
      </c>
      <c r="N15" s="12" t="str">
        <f t="shared" si="48"/>
        <v xml:space="preserve">P. </v>
      </c>
      <c r="O15" t="str">
        <f t="shared" si="2"/>
        <v>P.</v>
      </c>
      <c r="P15" s="1">
        <f t="shared" si="3"/>
        <v>3</v>
      </c>
      <c r="Q15" t="str">
        <f t="shared" si="49"/>
        <v>Hunt</v>
      </c>
      <c r="R15" s="1" t="str">
        <f t="shared" si="50"/>
        <v/>
      </c>
      <c r="S15" s="12" t="e">
        <f t="shared" si="51"/>
        <v>#VALUE!</v>
      </c>
      <c r="T15" s="1" t="str">
        <f t="shared" si="52"/>
        <v/>
      </c>
      <c r="U15" s="1" t="str">
        <f t="shared" si="4"/>
        <v/>
      </c>
      <c r="V15" s="1" t="str">
        <f t="shared" si="5"/>
        <v/>
      </c>
      <c r="W15" s="1" t="str">
        <f t="shared" si="6"/>
        <v/>
      </c>
      <c r="X15" s="12" t="e">
        <f t="shared" si="53"/>
        <v>#VALUE!</v>
      </c>
      <c r="Y15" s="1" t="str">
        <f t="shared" si="7"/>
        <v/>
      </c>
      <c r="Z15" s="1" t="str">
        <f t="shared" si="8"/>
        <v/>
      </c>
      <c r="AA15" s="1" t="str">
        <f t="shared" si="9"/>
        <v/>
      </c>
      <c r="AB15" s="12" t="str">
        <f t="shared" si="10"/>
        <v/>
      </c>
      <c r="AC15" s="1" t="str">
        <f t="shared" si="11"/>
        <v/>
      </c>
      <c r="AD15" t="str">
        <f t="shared" si="12"/>
        <v/>
      </c>
      <c r="AE15" s="51" t="str">
        <f t="shared" si="54"/>
        <v>Hunt, P.</v>
      </c>
      <c r="AF15" s="5" t="s">
        <v>320</v>
      </c>
      <c r="AG15" t="e">
        <f t="shared" si="55"/>
        <v>#VALUE!</v>
      </c>
      <c r="AH15" t="str">
        <f t="shared" si="13"/>
        <v/>
      </c>
      <c r="AI15" t="str">
        <f t="shared" si="14"/>
        <v/>
      </c>
      <c r="AJ15" t="str">
        <f t="shared" si="15"/>
        <v/>
      </c>
      <c r="AK15" s="8" t="str">
        <f t="shared" si="16"/>
        <v/>
      </c>
      <c r="AL15" s="8" t="str">
        <f t="shared" si="17"/>
        <v/>
      </c>
      <c r="AM15" s="8" t="str">
        <f t="shared" si="18"/>
        <v/>
      </c>
      <c r="AN15" s="8" t="str">
        <f t="shared" si="19"/>
        <v/>
      </c>
      <c r="AO15" t="str">
        <f t="shared" si="20"/>
        <v/>
      </c>
      <c r="AP15" t="str">
        <f t="shared" si="21"/>
        <v/>
      </c>
      <c r="AQ15" t="str">
        <f t="shared" si="22"/>
        <v/>
      </c>
      <c r="AR15" t="str">
        <f t="shared" si="23"/>
        <v/>
      </c>
      <c r="AS15" t="str">
        <f t="shared" si="24"/>
        <v/>
      </c>
      <c r="AT15" t="str">
        <f t="shared" si="25"/>
        <v/>
      </c>
      <c r="AU15" t="str">
        <f t="shared" si="26"/>
        <v/>
      </c>
      <c r="AV15" s="24" t="str">
        <f t="shared" si="56"/>
        <v xml:space="preserve">Au </v>
      </c>
      <c r="AW15" s="1" t="str">
        <f t="shared" si="57"/>
        <v xml:space="preserve">Au </v>
      </c>
      <c r="AX15" s="24" t="e">
        <f t="shared" si="58"/>
        <v>#VALUE!</v>
      </c>
      <c r="AY15" s="1" t="str">
        <f t="shared" si="59"/>
        <v/>
      </c>
      <c r="AZ15" s="1" t="e">
        <f t="shared" si="27"/>
        <v>#VALUE!</v>
      </c>
      <c r="BA15" s="1" t="str">
        <f t="shared" si="60"/>
        <v/>
      </c>
      <c r="BB15" s="1" t="str">
        <f t="shared" si="28"/>
        <v/>
      </c>
      <c r="BC15" s="24" t="str">
        <f t="shared" si="61"/>
        <v/>
      </c>
      <c r="BD15" s="24" t="str">
        <f t="shared" si="29"/>
        <v/>
      </c>
      <c r="BE15" s="24" t="str">
        <f t="shared" si="30"/>
        <v/>
      </c>
      <c r="BF15" s="24" t="str">
        <f t="shared" si="31"/>
        <v/>
      </c>
      <c r="BG15" s="24" t="str">
        <f t="shared" si="32"/>
        <v/>
      </c>
      <c r="BH15" s="24" t="str">
        <f t="shared" si="33"/>
        <v/>
      </c>
      <c r="BI15" s="8" t="str">
        <f t="shared" si="34"/>
        <v/>
      </c>
      <c r="BJ15" s="24" t="str">
        <f t="shared" si="35"/>
        <v/>
      </c>
      <c r="BK15" s="24" t="str">
        <f t="shared" si="62"/>
        <v>Au service secret de sa majesté</v>
      </c>
      <c r="BL15" s="39" t="str">
        <f t="shared" si="36"/>
        <v/>
      </c>
      <c r="BM15" s="24" t="str">
        <f t="shared" si="37"/>
        <v/>
      </c>
      <c r="BN15" s="24" t="str">
        <f t="shared" si="38"/>
        <v/>
      </c>
      <c r="BO15" s="24" t="str">
        <f t="shared" si="39"/>
        <v/>
      </c>
      <c r="BP15" s="24" t="str">
        <f t="shared" si="40"/>
        <v/>
      </c>
      <c r="BQ15" s="24" t="str">
        <f t="shared" si="41"/>
        <v/>
      </c>
      <c r="BR15" s="24" t="str">
        <f t="shared" si="42"/>
        <v/>
      </c>
      <c r="BS15" s="24" t="str">
        <f t="shared" si="43"/>
        <v/>
      </c>
      <c r="BT15" s="24" t="str">
        <f t="shared" si="44"/>
        <v/>
      </c>
      <c r="BU15" s="24" t="str">
        <f t="shared" si="45"/>
        <v/>
      </c>
      <c r="BV15" s="8" t="str">
        <f t="shared" si="46"/>
        <v/>
      </c>
      <c r="BW15" s="8" t="str">
        <f t="shared" si="47"/>
        <v/>
      </c>
      <c r="BX15" t="str">
        <f t="shared" si="63"/>
        <v>Au service secret de sa majesté</v>
      </c>
      <c r="BY15" s="5" t="s">
        <v>442</v>
      </c>
    </row>
    <row r="16" spans="1:78" ht="12.75" customHeight="1" x14ac:dyDescent="0.25">
      <c r="A16" s="4">
        <v>843</v>
      </c>
      <c r="B16" s="5" t="s">
        <v>139</v>
      </c>
      <c r="C16" s="5" t="s">
        <v>30</v>
      </c>
      <c r="D16" s="5" t="s">
        <v>413</v>
      </c>
      <c r="E16" s="4">
        <v>1986</v>
      </c>
      <c r="F16" s="4" t="s">
        <v>201</v>
      </c>
      <c r="G16" s="4" t="s">
        <v>54</v>
      </c>
      <c r="H16" s="2"/>
      <c r="I16" s="23" t="s">
        <v>29</v>
      </c>
      <c r="J16" s="5" t="s">
        <v>139</v>
      </c>
      <c r="K16" s="5" t="s">
        <v>258</v>
      </c>
      <c r="L16" s="24">
        <f t="shared" si="0"/>
        <v>13</v>
      </c>
      <c r="M16" s="42" t="str">
        <f t="shared" si="1"/>
        <v/>
      </c>
      <c r="N16" s="12" t="str">
        <f t="shared" si="48"/>
        <v xml:space="preserve">J. </v>
      </c>
      <c r="O16" t="str">
        <f t="shared" si="2"/>
        <v>J.</v>
      </c>
      <c r="P16" s="1">
        <f t="shared" si="3"/>
        <v>3</v>
      </c>
      <c r="Q16" t="str">
        <f t="shared" si="49"/>
        <v>Carpenter</v>
      </c>
      <c r="R16" s="1" t="str">
        <f t="shared" si="50"/>
        <v/>
      </c>
      <c r="S16" s="12" t="e">
        <f t="shared" si="51"/>
        <v>#VALUE!</v>
      </c>
      <c r="T16" s="1" t="str">
        <f t="shared" si="52"/>
        <v/>
      </c>
      <c r="U16" s="1" t="str">
        <f t="shared" si="4"/>
        <v/>
      </c>
      <c r="V16" s="1" t="str">
        <f t="shared" si="5"/>
        <v/>
      </c>
      <c r="W16" s="1" t="str">
        <f t="shared" si="6"/>
        <v/>
      </c>
      <c r="X16" s="12" t="e">
        <f t="shared" si="53"/>
        <v>#VALUE!</v>
      </c>
      <c r="Y16" s="1" t="str">
        <f t="shared" si="7"/>
        <v/>
      </c>
      <c r="Z16" s="1" t="str">
        <f t="shared" si="8"/>
        <v/>
      </c>
      <c r="AA16" s="1" t="str">
        <f t="shared" si="9"/>
        <v/>
      </c>
      <c r="AB16" s="12" t="str">
        <f t="shared" si="10"/>
        <v/>
      </c>
      <c r="AC16" s="1" t="str">
        <f t="shared" si="11"/>
        <v/>
      </c>
      <c r="AD16" t="str">
        <f t="shared" si="12"/>
        <v/>
      </c>
      <c r="AE16" s="51" t="str">
        <f t="shared" si="54"/>
        <v>Carpenter, J.</v>
      </c>
      <c r="AF16" s="5" t="s">
        <v>413</v>
      </c>
      <c r="AG16" t="e">
        <f t="shared" si="55"/>
        <v>#VALUE!</v>
      </c>
      <c r="AH16" t="str">
        <f t="shared" si="13"/>
        <v/>
      </c>
      <c r="AI16" t="str">
        <f t="shared" si="14"/>
        <v/>
      </c>
      <c r="AJ16" t="str">
        <f t="shared" si="15"/>
        <v/>
      </c>
      <c r="AK16" s="8" t="str">
        <f t="shared" si="16"/>
        <v/>
      </c>
      <c r="AL16" s="8" t="str">
        <f t="shared" si="17"/>
        <v/>
      </c>
      <c r="AM16" s="8" t="str">
        <f t="shared" si="18"/>
        <v/>
      </c>
      <c r="AN16" s="8" t="str">
        <f t="shared" si="19"/>
        <v/>
      </c>
      <c r="AO16" t="str">
        <f t="shared" si="20"/>
        <v/>
      </c>
      <c r="AP16" t="str">
        <f t="shared" si="21"/>
        <v/>
      </c>
      <c r="AQ16" t="str">
        <f t="shared" si="22"/>
        <v/>
      </c>
      <c r="AR16" t="str">
        <f t="shared" si="23"/>
        <v/>
      </c>
      <c r="AS16" t="str">
        <f t="shared" si="24"/>
        <v/>
      </c>
      <c r="AT16" t="str">
        <f t="shared" si="25"/>
        <v/>
      </c>
      <c r="AU16" t="str">
        <f t="shared" si="26"/>
        <v/>
      </c>
      <c r="AV16" s="24" t="str">
        <f t="shared" si="56"/>
        <v xml:space="preserve">Les </v>
      </c>
      <c r="AW16" s="1" t="str">
        <f t="shared" si="57"/>
        <v xml:space="preserve">Les </v>
      </c>
      <c r="AX16" s="24" t="e">
        <f t="shared" si="58"/>
        <v>#VALUE!</v>
      </c>
      <c r="AY16" s="1" t="str">
        <f t="shared" si="59"/>
        <v/>
      </c>
      <c r="AZ16" s="1" t="e">
        <f t="shared" si="27"/>
        <v>#VALUE!</v>
      </c>
      <c r="BA16" s="1" t="str">
        <f t="shared" si="60"/>
        <v/>
      </c>
      <c r="BB16" s="1" t="str">
        <f t="shared" si="28"/>
        <v/>
      </c>
      <c r="BC16" s="24" t="str">
        <f t="shared" si="61"/>
        <v xml:space="preserve">Les </v>
      </c>
      <c r="BD16" s="24" t="str">
        <f t="shared" si="29"/>
        <v xml:space="preserve">Les </v>
      </c>
      <c r="BE16" s="24" t="str">
        <f t="shared" si="30"/>
        <v xml:space="preserve">Les </v>
      </c>
      <c r="BF16" s="24" t="str">
        <f t="shared" si="31"/>
        <v>Les</v>
      </c>
      <c r="BG16" s="24" t="str">
        <f t="shared" si="32"/>
        <v>aventures de Jack Burton dans les griffes …</v>
      </c>
      <c r="BH16" s="24" t="str">
        <f t="shared" si="33"/>
        <v/>
      </c>
      <c r="BI16" s="8">
        <f t="shared" si="34"/>
        <v>4</v>
      </c>
      <c r="BJ16" s="24" t="str">
        <f t="shared" si="35"/>
        <v>aventures de Jack Burton dans les griffes …</v>
      </c>
      <c r="BK16" s="24" t="str">
        <f t="shared" si="62"/>
        <v>aventures de Jack Burton dans les griffes …</v>
      </c>
      <c r="BL16" s="39" t="str">
        <f t="shared" si="36"/>
        <v>a</v>
      </c>
      <c r="BM16" s="24" t="str">
        <f t="shared" si="37"/>
        <v>A</v>
      </c>
      <c r="BN16" s="24" t="str">
        <f t="shared" si="38"/>
        <v/>
      </c>
      <c r="BO16" s="24" t="str">
        <f t="shared" si="39"/>
        <v/>
      </c>
      <c r="BP16" s="24" t="str">
        <f t="shared" si="40"/>
        <v/>
      </c>
      <c r="BQ16" s="24" t="str">
        <f t="shared" si="41"/>
        <v/>
      </c>
      <c r="BR16" s="24" t="str">
        <f t="shared" si="42"/>
        <v>A</v>
      </c>
      <c r="BS16" s="24" t="str">
        <f t="shared" si="43"/>
        <v>A</v>
      </c>
      <c r="BT16" s="24" t="str">
        <f t="shared" si="44"/>
        <v>A</v>
      </c>
      <c r="BU16" s="24" t="str">
        <f t="shared" si="45"/>
        <v>A</v>
      </c>
      <c r="BV16" s="8">
        <f t="shared" si="46"/>
        <v>1</v>
      </c>
      <c r="BW16" s="8" t="str">
        <f t="shared" si="47"/>
        <v>ventures de Jack Burton dans les griffes …</v>
      </c>
      <c r="BX16" t="str">
        <f t="shared" si="63"/>
        <v>Aventures de Jack Burton dans les griffes … (Les)</v>
      </c>
      <c r="BY16" s="5" t="s">
        <v>30</v>
      </c>
    </row>
    <row r="17" spans="1:78" ht="12.75" customHeight="1" x14ac:dyDescent="0.25">
      <c r="A17" s="16" t="s">
        <v>167</v>
      </c>
      <c r="B17" s="17" t="s">
        <v>82</v>
      </c>
      <c r="C17" s="17" t="s">
        <v>175</v>
      </c>
      <c r="D17" s="17" t="s">
        <v>457</v>
      </c>
      <c r="E17" s="16">
        <v>1981</v>
      </c>
      <c r="F17" s="16" t="s">
        <v>257</v>
      </c>
      <c r="G17" s="16" t="s">
        <v>376</v>
      </c>
      <c r="H17" s="21"/>
      <c r="I17" s="23" t="s">
        <v>29</v>
      </c>
      <c r="J17" s="17" t="s">
        <v>82</v>
      </c>
      <c r="K17" s="17" t="s">
        <v>75</v>
      </c>
      <c r="L17" s="24">
        <f t="shared" si="0"/>
        <v>13</v>
      </c>
      <c r="M17" s="42" t="str">
        <f t="shared" si="1"/>
        <v/>
      </c>
      <c r="N17" s="12" t="str">
        <f t="shared" si="48"/>
        <v xml:space="preserve">S. </v>
      </c>
      <c r="O17" t="str">
        <f t="shared" si="2"/>
        <v>S.</v>
      </c>
      <c r="P17" s="1">
        <f t="shared" si="3"/>
        <v>3</v>
      </c>
      <c r="Q17" t="str">
        <f t="shared" si="49"/>
        <v>Spielberg</v>
      </c>
      <c r="R17" s="1" t="str">
        <f t="shared" si="50"/>
        <v/>
      </c>
      <c r="S17" s="12" t="e">
        <f t="shared" si="51"/>
        <v>#VALUE!</v>
      </c>
      <c r="T17" s="1" t="str">
        <f t="shared" si="52"/>
        <v/>
      </c>
      <c r="U17" s="1" t="str">
        <f>IF(T17="","",(RIGHT(Q17,LEN(Q17)-6)))</f>
        <v/>
      </c>
      <c r="V17" s="1" t="str">
        <f t="shared" si="5"/>
        <v/>
      </c>
      <c r="W17" s="1" t="str">
        <f t="shared" si="6"/>
        <v/>
      </c>
      <c r="X17" s="12" t="e">
        <f t="shared" si="53"/>
        <v>#VALUE!</v>
      </c>
      <c r="Y17" s="1" t="str">
        <f t="shared" si="7"/>
        <v/>
      </c>
      <c r="Z17" s="1" t="str">
        <f t="shared" si="8"/>
        <v/>
      </c>
      <c r="AA17" s="1" t="str">
        <f t="shared" si="9"/>
        <v/>
      </c>
      <c r="AB17" s="12" t="str">
        <f t="shared" si="10"/>
        <v/>
      </c>
      <c r="AC17" s="1" t="str">
        <f t="shared" si="11"/>
        <v/>
      </c>
      <c r="AD17" t="str">
        <f t="shared" si="12"/>
        <v/>
      </c>
      <c r="AE17" s="51" t="str">
        <f t="shared" si="54"/>
        <v>Spielberg, S.</v>
      </c>
      <c r="AF17" s="17" t="s">
        <v>457</v>
      </c>
      <c r="AG17" t="e">
        <f t="shared" si="55"/>
        <v>#VALUE!</v>
      </c>
      <c r="AH17" t="str">
        <f t="shared" si="13"/>
        <v/>
      </c>
      <c r="AI17" t="str">
        <f t="shared" si="14"/>
        <v/>
      </c>
      <c r="AJ17" t="str">
        <f t="shared" si="15"/>
        <v/>
      </c>
      <c r="AK17" s="8" t="str">
        <f t="shared" si="16"/>
        <v/>
      </c>
      <c r="AL17" s="8" t="str">
        <f t="shared" si="17"/>
        <v/>
      </c>
      <c r="AM17" s="8" t="str">
        <f t="shared" si="18"/>
        <v/>
      </c>
      <c r="AN17" s="8" t="str">
        <f t="shared" si="19"/>
        <v/>
      </c>
      <c r="AO17" t="str">
        <f t="shared" si="20"/>
        <v/>
      </c>
      <c r="AP17" t="str">
        <f t="shared" si="21"/>
        <v/>
      </c>
      <c r="AQ17" t="str">
        <f t="shared" si="22"/>
        <v/>
      </c>
      <c r="AR17" t="str">
        <f t="shared" si="23"/>
        <v/>
      </c>
      <c r="AS17" t="str">
        <f t="shared" si="24"/>
        <v/>
      </c>
      <c r="AT17" t="str">
        <f t="shared" si="25"/>
        <v/>
      </c>
      <c r="AU17" t="str">
        <f t="shared" si="26"/>
        <v/>
      </c>
      <c r="AV17" s="24" t="str">
        <f t="shared" si="56"/>
        <v xml:space="preserve">Les </v>
      </c>
      <c r="AW17" s="1" t="str">
        <f t="shared" si="57"/>
        <v xml:space="preserve">Les </v>
      </c>
      <c r="AX17" s="24" t="e">
        <f t="shared" si="58"/>
        <v>#VALUE!</v>
      </c>
      <c r="AY17" s="1" t="str">
        <f t="shared" si="59"/>
        <v/>
      </c>
      <c r="AZ17" s="1" t="str">
        <f t="shared" si="27"/>
        <v>Les aventuriers de l'</v>
      </c>
      <c r="BA17" s="1" t="str">
        <f t="shared" si="60"/>
        <v>Les aventuriers de l'</v>
      </c>
      <c r="BB17" s="1" t="str">
        <f t="shared" si="28"/>
        <v/>
      </c>
      <c r="BC17" s="24" t="str">
        <f t="shared" si="61"/>
        <v xml:space="preserve">Les </v>
      </c>
      <c r="BD17" s="24" t="str">
        <f t="shared" si="29"/>
        <v xml:space="preserve">Les </v>
      </c>
      <c r="BE17" s="24" t="str">
        <f t="shared" si="30"/>
        <v xml:space="preserve">Les </v>
      </c>
      <c r="BF17" s="24" t="str">
        <f t="shared" si="31"/>
        <v>Les</v>
      </c>
      <c r="BG17" s="24" t="str">
        <f t="shared" si="32"/>
        <v>aventuriers de l'arche perdue</v>
      </c>
      <c r="BH17" s="24" t="str">
        <f t="shared" si="33"/>
        <v/>
      </c>
      <c r="BI17" s="8">
        <f t="shared" si="34"/>
        <v>4</v>
      </c>
      <c r="BJ17" s="24" t="str">
        <f t="shared" si="35"/>
        <v>aventuriers de l'arche perdue</v>
      </c>
      <c r="BK17" s="24" t="str">
        <f t="shared" si="62"/>
        <v>aventuriers de l'arche perdue</v>
      </c>
      <c r="BL17" s="39" t="str">
        <f t="shared" si="36"/>
        <v>a</v>
      </c>
      <c r="BM17" s="24" t="str">
        <f t="shared" si="37"/>
        <v>A</v>
      </c>
      <c r="BN17" s="24" t="str">
        <f t="shared" si="38"/>
        <v/>
      </c>
      <c r="BO17" s="24" t="str">
        <f t="shared" si="39"/>
        <v/>
      </c>
      <c r="BP17" s="24" t="str">
        <f t="shared" si="40"/>
        <v/>
      </c>
      <c r="BQ17" s="24" t="str">
        <f t="shared" si="41"/>
        <v/>
      </c>
      <c r="BR17" s="24" t="str">
        <f t="shared" si="42"/>
        <v>A</v>
      </c>
      <c r="BS17" s="24" t="str">
        <f t="shared" si="43"/>
        <v>A</v>
      </c>
      <c r="BT17" s="24" t="str">
        <f t="shared" si="44"/>
        <v>A</v>
      </c>
      <c r="BU17" s="24" t="str">
        <f t="shared" si="45"/>
        <v>A</v>
      </c>
      <c r="BV17" s="8">
        <f t="shared" si="46"/>
        <v>1</v>
      </c>
      <c r="BW17" s="8" t="str">
        <f t="shared" si="47"/>
        <v>venturiers de l'arche perdue</v>
      </c>
      <c r="BX17" t="str">
        <f t="shared" si="63"/>
        <v>Aventuriers de l'arche perdue (Les)</v>
      </c>
      <c r="BY17" s="17" t="s">
        <v>175</v>
      </c>
    </row>
    <row r="18" spans="1:78" ht="12.75" customHeight="1" x14ac:dyDescent="0.25">
      <c r="A18" s="19" t="s">
        <v>167</v>
      </c>
      <c r="B18" s="20" t="s">
        <v>83</v>
      </c>
      <c r="C18" s="20" t="s">
        <v>83</v>
      </c>
      <c r="D18" s="20" t="s">
        <v>319</v>
      </c>
      <c r="E18" s="19">
        <v>1991</v>
      </c>
      <c r="F18" s="19" t="s">
        <v>118</v>
      </c>
      <c r="G18" s="19" t="s">
        <v>376</v>
      </c>
      <c r="H18" s="22"/>
      <c r="I18" s="23" t="s">
        <v>29</v>
      </c>
      <c r="J18" s="5" t="s">
        <v>52</v>
      </c>
      <c r="K18" s="5" t="s">
        <v>204</v>
      </c>
      <c r="L18" s="24">
        <f t="shared" si="0"/>
        <v>10</v>
      </c>
      <c r="M18" s="42" t="str">
        <f t="shared" si="1"/>
        <v/>
      </c>
      <c r="N18" s="12" t="str">
        <f t="shared" si="48"/>
        <v xml:space="preserve">L. </v>
      </c>
      <c r="O18" t="str">
        <f t="shared" si="2"/>
        <v>L.</v>
      </c>
      <c r="P18" s="1">
        <f t="shared" si="3"/>
        <v>3</v>
      </c>
      <c r="Q18" t="str">
        <f t="shared" si="49"/>
        <v>Besson</v>
      </c>
      <c r="R18" s="1" t="str">
        <f t="shared" si="50"/>
        <v/>
      </c>
      <c r="S18" s="12" t="e">
        <f t="shared" si="51"/>
        <v>#VALUE!</v>
      </c>
      <c r="T18" s="1" t="str">
        <f t="shared" si="52"/>
        <v/>
      </c>
      <c r="U18" s="1" t="str">
        <f t="shared" si="4"/>
        <v/>
      </c>
      <c r="V18" s="1" t="str">
        <f t="shared" si="5"/>
        <v/>
      </c>
      <c r="W18" s="1" t="str">
        <f t="shared" si="6"/>
        <v/>
      </c>
      <c r="X18" s="12" t="e">
        <f t="shared" si="53"/>
        <v>#VALUE!</v>
      </c>
      <c r="Y18" s="1" t="str">
        <f t="shared" si="7"/>
        <v/>
      </c>
      <c r="Z18" s="1" t="str">
        <f t="shared" si="8"/>
        <v/>
      </c>
      <c r="AA18" s="1" t="str">
        <f t="shared" si="9"/>
        <v/>
      </c>
      <c r="AB18" s="12" t="str">
        <f t="shared" si="10"/>
        <v/>
      </c>
      <c r="AC18" s="1" t="str">
        <f t="shared" si="11"/>
        <v/>
      </c>
      <c r="AD18" t="str">
        <f t="shared" si="12"/>
        <v/>
      </c>
      <c r="AE18" s="51" t="str">
        <f t="shared" si="54"/>
        <v>Besson, L.</v>
      </c>
      <c r="AF18" s="20" t="s">
        <v>402</v>
      </c>
      <c r="AG18" t="str">
        <f t="shared" si="55"/>
        <v>Léon (</v>
      </c>
      <c r="AH18" t="str">
        <f t="shared" si="13"/>
        <v>Léon (</v>
      </c>
      <c r="AI18" t="str">
        <f t="shared" si="14"/>
        <v xml:space="preserve">Léon </v>
      </c>
      <c r="AJ18" t="str">
        <f t="shared" si="15"/>
        <v/>
      </c>
      <c r="AK18" s="8" t="str">
        <f t="shared" si="16"/>
        <v/>
      </c>
      <c r="AL18" s="8" t="str">
        <f t="shared" si="17"/>
        <v/>
      </c>
      <c r="AM18" s="8" t="str">
        <f t="shared" si="18"/>
        <v/>
      </c>
      <c r="AN18" s="8" t="str">
        <f t="shared" si="19"/>
        <v/>
      </c>
      <c r="AO18">
        <f t="shared" si="20"/>
        <v>5</v>
      </c>
      <c r="AP18" t="str">
        <f t="shared" si="21"/>
        <v>(version longue)</v>
      </c>
      <c r="AQ18" t="str">
        <f t="shared" si="22"/>
        <v>(version longue</v>
      </c>
      <c r="AR18" t="str">
        <f t="shared" si="23"/>
        <v>version longue</v>
      </c>
      <c r="AS18" t="str">
        <f t="shared" si="24"/>
        <v>[</v>
      </c>
      <c r="AT18" t="str">
        <f t="shared" si="25"/>
        <v>]</v>
      </c>
      <c r="AU18">
        <f t="shared" si="26"/>
        <v>16</v>
      </c>
      <c r="AV18" s="24" t="str">
        <f t="shared" si="56"/>
        <v xml:space="preserve">Léon </v>
      </c>
      <c r="AW18" s="1" t="str">
        <f t="shared" si="57"/>
        <v xml:space="preserve">Léon </v>
      </c>
      <c r="AX18" s="24" t="e">
        <f t="shared" si="58"/>
        <v>#VALUE!</v>
      </c>
      <c r="AY18" s="1" t="str">
        <f t="shared" si="59"/>
        <v/>
      </c>
      <c r="AZ18" s="1" t="e">
        <f t="shared" si="27"/>
        <v>#VALUE!</v>
      </c>
      <c r="BA18" s="1" t="str">
        <f t="shared" si="60"/>
        <v/>
      </c>
      <c r="BB18" s="1" t="str">
        <f t="shared" si="28"/>
        <v/>
      </c>
      <c r="BC18" s="24" t="str">
        <f t="shared" si="61"/>
        <v/>
      </c>
      <c r="BD18" s="24" t="str">
        <f t="shared" si="29"/>
        <v/>
      </c>
      <c r="BE18" s="24" t="str">
        <f t="shared" si="30"/>
        <v/>
      </c>
      <c r="BF18" s="24" t="str">
        <f t="shared" si="31"/>
        <v/>
      </c>
      <c r="BG18" s="24" t="str">
        <f t="shared" si="32"/>
        <v/>
      </c>
      <c r="BH18" s="24" t="str">
        <f t="shared" si="33"/>
        <v/>
      </c>
      <c r="BI18" s="8" t="str">
        <f t="shared" si="34"/>
        <v/>
      </c>
      <c r="BJ18" s="24" t="str">
        <f t="shared" si="35"/>
        <v/>
      </c>
      <c r="BK18" s="24" t="str">
        <f t="shared" si="62"/>
        <v>Léon (version longue)</v>
      </c>
      <c r="BL18" s="39" t="str">
        <f t="shared" si="36"/>
        <v/>
      </c>
      <c r="BM18" s="24" t="str">
        <f t="shared" si="37"/>
        <v/>
      </c>
      <c r="BN18" s="24" t="str">
        <f t="shared" si="38"/>
        <v/>
      </c>
      <c r="BO18" s="24" t="str">
        <f t="shared" si="39"/>
        <v/>
      </c>
      <c r="BP18" s="24" t="str">
        <f t="shared" si="40"/>
        <v/>
      </c>
      <c r="BQ18" s="24" t="str">
        <f t="shared" si="41"/>
        <v/>
      </c>
      <c r="BR18" s="24" t="str">
        <f t="shared" si="42"/>
        <v/>
      </c>
      <c r="BS18" s="24" t="str">
        <f t="shared" si="43"/>
        <v/>
      </c>
      <c r="BT18" s="24" t="str">
        <f t="shared" si="44"/>
        <v/>
      </c>
      <c r="BU18" s="24" t="str">
        <f t="shared" si="45"/>
        <v/>
      </c>
      <c r="BV18" s="8" t="str">
        <f t="shared" si="46"/>
        <v/>
      </c>
      <c r="BW18" s="8" t="str">
        <f t="shared" si="47"/>
        <v/>
      </c>
      <c r="BX18" t="str">
        <f t="shared" si="63"/>
        <v>Léon [version longue]</v>
      </c>
      <c r="BY18" s="20" t="s">
        <v>80</v>
      </c>
    </row>
    <row r="19" spans="1:78" ht="12.75" customHeight="1" x14ac:dyDescent="0.25">
      <c r="A19" s="32" t="s">
        <v>167</v>
      </c>
      <c r="B19" s="33" t="s">
        <v>364</v>
      </c>
      <c r="C19" s="33" t="s">
        <v>364</v>
      </c>
      <c r="D19" s="33" t="s">
        <v>355</v>
      </c>
      <c r="E19" s="32">
        <v>2005</v>
      </c>
      <c r="F19" s="32" t="s">
        <v>199</v>
      </c>
      <c r="G19" s="32" t="s">
        <v>376</v>
      </c>
      <c r="H19" s="2"/>
      <c r="I19" s="23" t="s">
        <v>29</v>
      </c>
      <c r="J19" s="17" t="s">
        <v>172</v>
      </c>
      <c r="K19" s="17" t="s">
        <v>375</v>
      </c>
      <c r="L19" s="24">
        <f t="shared" si="0"/>
        <v>9</v>
      </c>
      <c r="M19" s="42" t="str">
        <f t="shared" si="1"/>
        <v/>
      </c>
      <c r="N19" s="12" t="str">
        <f t="shared" si="48"/>
        <v xml:space="preserve">J. </v>
      </c>
      <c r="O19" t="str">
        <f t="shared" si="2"/>
        <v>J.</v>
      </c>
      <c r="P19" s="1">
        <f t="shared" si="3"/>
        <v>3</v>
      </c>
      <c r="Q19" t="str">
        <f t="shared" si="49"/>
        <v>Cameron</v>
      </c>
      <c r="R19" s="1" t="str">
        <f t="shared" si="50"/>
        <v/>
      </c>
      <c r="S19" s="12" t="e">
        <f t="shared" si="51"/>
        <v>#VALUE!</v>
      </c>
      <c r="T19" s="1" t="str">
        <f t="shared" si="52"/>
        <v/>
      </c>
      <c r="U19" s="1" t="str">
        <f t="shared" si="4"/>
        <v/>
      </c>
      <c r="V19" s="1" t="str">
        <f t="shared" si="5"/>
        <v/>
      </c>
      <c r="W19" s="1" t="str">
        <f t="shared" si="6"/>
        <v/>
      </c>
      <c r="X19" s="12" t="e">
        <f t="shared" si="53"/>
        <v>#VALUE!</v>
      </c>
      <c r="Y19" s="1" t="str">
        <f t="shared" si="7"/>
        <v/>
      </c>
      <c r="Z19" s="1" t="str">
        <f t="shared" si="8"/>
        <v/>
      </c>
      <c r="AA19" s="1" t="str">
        <f t="shared" si="9"/>
        <v/>
      </c>
      <c r="AB19" s="12" t="str">
        <f t="shared" si="10"/>
        <v/>
      </c>
      <c r="AC19" s="1" t="str">
        <f t="shared" si="11"/>
        <v/>
      </c>
      <c r="AD19" t="str">
        <f t="shared" si="12"/>
        <v/>
      </c>
      <c r="AE19" s="51" t="str">
        <f t="shared" si="54"/>
        <v>Cameron, J.</v>
      </c>
      <c r="AF19" s="33" t="s">
        <v>410</v>
      </c>
      <c r="AG19" t="str">
        <f t="shared" si="55"/>
        <v>Terminator 2, le jugement dernier (</v>
      </c>
      <c r="AH19" t="str">
        <f t="shared" si="13"/>
        <v>Terminator 2, le jugement dernier (</v>
      </c>
      <c r="AI19" t="str">
        <f t="shared" si="14"/>
        <v xml:space="preserve">Terminator 2, le jugement dernier </v>
      </c>
      <c r="AJ19" t="str">
        <f t="shared" si="15"/>
        <v/>
      </c>
      <c r="AK19" s="8" t="str">
        <f t="shared" si="16"/>
        <v/>
      </c>
      <c r="AL19" s="8" t="str">
        <f t="shared" si="17"/>
        <v/>
      </c>
      <c r="AM19" s="8" t="str">
        <f t="shared" si="18"/>
        <v/>
      </c>
      <c r="AN19" s="8" t="str">
        <f t="shared" si="19"/>
        <v/>
      </c>
      <c r="AO19">
        <f t="shared" si="20"/>
        <v>34</v>
      </c>
      <c r="AP19" t="str">
        <f t="shared" si="21"/>
        <v>(vers. cinéma)</v>
      </c>
      <c r="AQ19" t="str">
        <f t="shared" si="22"/>
        <v>(vers. cinéma</v>
      </c>
      <c r="AR19" t="str">
        <f t="shared" si="23"/>
        <v>vers. cinéma</v>
      </c>
      <c r="AS19" t="str">
        <f t="shared" si="24"/>
        <v>[</v>
      </c>
      <c r="AT19" t="str">
        <f t="shared" si="25"/>
        <v>]</v>
      </c>
      <c r="AU19">
        <f t="shared" si="26"/>
        <v>14</v>
      </c>
      <c r="AV19" s="24" t="str">
        <f t="shared" si="56"/>
        <v xml:space="preserve">Terminator </v>
      </c>
      <c r="AW19" s="1" t="str">
        <f t="shared" si="57"/>
        <v xml:space="preserve">Terminator </v>
      </c>
      <c r="AX19" s="24" t="e">
        <f t="shared" si="58"/>
        <v>#VALUE!</v>
      </c>
      <c r="AY19" s="1" t="str">
        <f t="shared" si="59"/>
        <v/>
      </c>
      <c r="AZ19" s="1" t="e">
        <f t="shared" si="27"/>
        <v>#VALUE!</v>
      </c>
      <c r="BA19" s="1" t="str">
        <f t="shared" si="60"/>
        <v/>
      </c>
      <c r="BB19" s="1" t="str">
        <f t="shared" si="28"/>
        <v/>
      </c>
      <c r="BC19" s="24" t="str">
        <f t="shared" si="61"/>
        <v/>
      </c>
      <c r="BD19" s="24" t="str">
        <f t="shared" si="29"/>
        <v/>
      </c>
      <c r="BE19" s="24" t="str">
        <f t="shared" si="30"/>
        <v/>
      </c>
      <c r="BF19" s="24" t="str">
        <f t="shared" si="31"/>
        <v/>
      </c>
      <c r="BG19" s="24" t="str">
        <f t="shared" si="32"/>
        <v/>
      </c>
      <c r="BH19" s="24" t="str">
        <f t="shared" si="33"/>
        <v/>
      </c>
      <c r="BI19" s="8" t="str">
        <f t="shared" si="34"/>
        <v/>
      </c>
      <c r="BJ19" s="24" t="str">
        <f t="shared" si="35"/>
        <v/>
      </c>
      <c r="BK19" s="24" t="str">
        <f t="shared" si="62"/>
        <v>Terminator 2, le jugement dernier (vers. cinéma)</v>
      </c>
      <c r="BL19" s="39" t="str">
        <f t="shared" si="36"/>
        <v/>
      </c>
      <c r="BM19" s="24" t="str">
        <f t="shared" si="37"/>
        <v/>
      </c>
      <c r="BN19" s="24" t="str">
        <f t="shared" si="38"/>
        <v/>
      </c>
      <c r="BO19" s="24" t="str">
        <f t="shared" si="39"/>
        <v/>
      </c>
      <c r="BP19" s="24" t="str">
        <f t="shared" si="40"/>
        <v/>
      </c>
      <c r="BQ19" s="24" t="str">
        <f t="shared" si="41"/>
        <v/>
      </c>
      <c r="BR19" s="24" t="str">
        <f t="shared" si="42"/>
        <v/>
      </c>
      <c r="BS19" s="24" t="str">
        <f t="shared" si="43"/>
        <v/>
      </c>
      <c r="BT19" s="24" t="str">
        <f t="shared" si="44"/>
        <v/>
      </c>
      <c r="BU19" s="24" t="str">
        <f t="shared" si="45"/>
        <v/>
      </c>
      <c r="BV19" s="8" t="str">
        <f t="shared" si="46"/>
        <v/>
      </c>
      <c r="BW19" s="8" t="str">
        <f t="shared" si="47"/>
        <v/>
      </c>
      <c r="BX19" t="str">
        <f t="shared" si="63"/>
        <v>Terminator 2, le jugement dernier [vers. cinéma]</v>
      </c>
      <c r="BY19" s="33" t="s">
        <v>502</v>
      </c>
    </row>
    <row r="20" spans="1:78" ht="12.75" customHeight="1" x14ac:dyDescent="0.25">
      <c r="A20" s="4">
        <v>407</v>
      </c>
      <c r="B20" s="5" t="s">
        <v>296</v>
      </c>
      <c r="C20" s="5" t="s">
        <v>140</v>
      </c>
      <c r="D20" s="5" t="s">
        <v>480</v>
      </c>
      <c r="E20" s="4">
        <v>2000</v>
      </c>
      <c r="F20" s="4" t="s">
        <v>195</v>
      </c>
      <c r="G20" s="4" t="s">
        <v>54</v>
      </c>
      <c r="H20" s="2"/>
      <c r="I20" s="23" t="s">
        <v>29</v>
      </c>
      <c r="J20" s="17" t="s">
        <v>516</v>
      </c>
      <c r="K20" s="17" t="s">
        <v>523</v>
      </c>
      <c r="L20" s="24">
        <f t="shared" si="0"/>
        <v>12</v>
      </c>
      <c r="M20" s="42" t="str">
        <f t="shared" si="1"/>
        <v/>
      </c>
      <c r="N20" s="12" t="str">
        <f t="shared" si="48"/>
        <v xml:space="preserve">K. </v>
      </c>
      <c r="O20" t="str">
        <f t="shared" si="2"/>
        <v>K.</v>
      </c>
      <c r="P20" s="1">
        <f t="shared" si="3"/>
        <v>3</v>
      </c>
      <c r="Q20" t="str">
        <f t="shared" si="49"/>
        <v>Morimoto</v>
      </c>
      <c r="R20" s="1" t="str">
        <f t="shared" si="50"/>
        <v/>
      </c>
      <c r="S20" s="12" t="e">
        <f t="shared" si="51"/>
        <v>#VALUE!</v>
      </c>
      <c r="T20" s="1" t="str">
        <f t="shared" si="52"/>
        <v/>
      </c>
      <c r="U20" s="1" t="str">
        <f t="shared" si="4"/>
        <v/>
      </c>
      <c r="V20" s="1" t="str">
        <f t="shared" si="5"/>
        <v/>
      </c>
      <c r="W20" s="1" t="str">
        <f t="shared" si="6"/>
        <v/>
      </c>
      <c r="X20" s="12" t="e">
        <f t="shared" si="53"/>
        <v>#VALUE!</v>
      </c>
      <c r="Y20" s="1" t="str">
        <f t="shared" si="7"/>
        <v/>
      </c>
      <c r="Z20" s="1" t="str">
        <f t="shared" si="8"/>
        <v/>
      </c>
      <c r="AA20" s="1" t="str">
        <f t="shared" si="9"/>
        <v/>
      </c>
      <c r="AB20" s="12" t="str">
        <f t="shared" si="10"/>
        <v/>
      </c>
      <c r="AC20" s="1" t="str">
        <f t="shared" si="11"/>
        <v/>
      </c>
      <c r="AD20" t="str">
        <f t="shared" si="12"/>
        <v/>
      </c>
      <c r="AE20" s="51" t="str">
        <f t="shared" si="54"/>
        <v>Morimoto, K.</v>
      </c>
      <c r="AF20" s="5" t="s">
        <v>352</v>
      </c>
      <c r="AG20" t="str">
        <f t="shared" si="55"/>
        <v>Au-delà (</v>
      </c>
      <c r="AH20" t="str">
        <f t="shared" si="13"/>
        <v>Au-delà (</v>
      </c>
      <c r="AI20" t="str">
        <f t="shared" si="14"/>
        <v xml:space="preserve">Au-delà </v>
      </c>
      <c r="AJ20" t="str">
        <f t="shared" si="15"/>
        <v/>
      </c>
      <c r="AK20" s="8" t="str">
        <f t="shared" si="16"/>
        <v/>
      </c>
      <c r="AL20" s="8" t="str">
        <f t="shared" si="17"/>
        <v/>
      </c>
      <c r="AM20" s="8" t="str">
        <f t="shared" si="18"/>
        <v/>
      </c>
      <c r="AN20" s="8" t="str">
        <f t="shared" si="19"/>
        <v/>
      </c>
      <c r="AO20">
        <f t="shared" si="20"/>
        <v>8</v>
      </c>
      <c r="AP20" t="str">
        <f t="shared" si="21"/>
        <v>(Animatrix)</v>
      </c>
      <c r="AQ20" t="str">
        <f t="shared" si="22"/>
        <v>(Animatrix</v>
      </c>
      <c r="AR20" t="str">
        <f t="shared" si="23"/>
        <v>Animatrix</v>
      </c>
      <c r="AS20" t="str">
        <f t="shared" si="24"/>
        <v>[</v>
      </c>
      <c r="AT20" t="str">
        <f t="shared" si="25"/>
        <v>]</v>
      </c>
      <c r="AU20">
        <f t="shared" si="26"/>
        <v>11</v>
      </c>
      <c r="AV20" s="24" t="str">
        <f t="shared" si="56"/>
        <v xml:space="preserve">Au-delà </v>
      </c>
      <c r="AW20" s="1" t="str">
        <f t="shared" si="57"/>
        <v xml:space="preserve">Au-delà </v>
      </c>
      <c r="AX20" s="24" t="e">
        <f t="shared" si="58"/>
        <v>#VALUE!</v>
      </c>
      <c r="AY20" s="1" t="str">
        <f t="shared" si="59"/>
        <v/>
      </c>
      <c r="AZ20" s="1" t="e">
        <f t="shared" si="27"/>
        <v>#VALUE!</v>
      </c>
      <c r="BA20" s="1" t="str">
        <f t="shared" si="60"/>
        <v/>
      </c>
      <c r="BB20" s="1" t="str">
        <f t="shared" si="28"/>
        <v/>
      </c>
      <c r="BC20" s="24" t="str">
        <f t="shared" si="61"/>
        <v/>
      </c>
      <c r="BD20" s="24" t="str">
        <f t="shared" si="29"/>
        <v/>
      </c>
      <c r="BE20" s="24" t="str">
        <f t="shared" si="30"/>
        <v/>
      </c>
      <c r="BF20" s="24" t="str">
        <f t="shared" si="31"/>
        <v/>
      </c>
      <c r="BG20" s="24" t="str">
        <f t="shared" si="32"/>
        <v/>
      </c>
      <c r="BH20" s="24" t="str">
        <f t="shared" si="33"/>
        <v/>
      </c>
      <c r="BI20" s="8" t="str">
        <f t="shared" si="34"/>
        <v/>
      </c>
      <c r="BJ20" s="24" t="str">
        <f t="shared" si="35"/>
        <v/>
      </c>
      <c r="BK20" s="24" t="str">
        <f t="shared" si="62"/>
        <v>Au-delà (Animatrix)</v>
      </c>
      <c r="BL20" s="39" t="str">
        <f t="shared" si="36"/>
        <v/>
      </c>
      <c r="BM20" s="24" t="str">
        <f t="shared" si="37"/>
        <v/>
      </c>
      <c r="BN20" s="24" t="str">
        <f t="shared" si="38"/>
        <v/>
      </c>
      <c r="BO20" s="24" t="str">
        <f t="shared" si="39"/>
        <v/>
      </c>
      <c r="BP20" s="24" t="str">
        <f t="shared" si="40"/>
        <v/>
      </c>
      <c r="BQ20" s="24" t="str">
        <f t="shared" si="41"/>
        <v/>
      </c>
      <c r="BR20" s="24" t="str">
        <f t="shared" si="42"/>
        <v/>
      </c>
      <c r="BS20" s="24" t="str">
        <f t="shared" si="43"/>
        <v/>
      </c>
      <c r="BT20" s="24" t="str">
        <f t="shared" si="44"/>
        <v/>
      </c>
      <c r="BU20" s="24" t="str">
        <f t="shared" si="45"/>
        <v/>
      </c>
      <c r="BV20" s="8" t="str">
        <f t="shared" si="46"/>
        <v/>
      </c>
      <c r="BW20" s="8" t="str">
        <f t="shared" si="47"/>
        <v/>
      </c>
      <c r="BX20" t="str">
        <f t="shared" si="63"/>
        <v>Au-delà [Animatrix]</v>
      </c>
      <c r="BY20" s="5" t="s">
        <v>254</v>
      </c>
    </row>
    <row r="21" spans="1:78" ht="12.75" customHeight="1" x14ac:dyDescent="0.25">
      <c r="A21" s="16" t="s">
        <v>167</v>
      </c>
      <c r="B21" s="17" t="s">
        <v>490</v>
      </c>
      <c r="C21" s="17" t="s">
        <v>490</v>
      </c>
      <c r="D21" s="17" t="s">
        <v>467</v>
      </c>
      <c r="E21" s="16">
        <v>1971</v>
      </c>
      <c r="F21" s="16" t="s">
        <v>362</v>
      </c>
      <c r="G21" s="16" t="s">
        <v>93</v>
      </c>
      <c r="H21" s="21"/>
      <c r="I21" s="23" t="s">
        <v>29</v>
      </c>
      <c r="J21" s="29" t="s">
        <v>145</v>
      </c>
      <c r="K21" s="33" t="s">
        <v>57</v>
      </c>
      <c r="L21" s="24">
        <f t="shared" si="0"/>
        <v>7</v>
      </c>
      <c r="M21" s="42" t="str">
        <f t="shared" si="1"/>
        <v/>
      </c>
      <c r="N21" s="12" t="str">
        <f t="shared" si="48"/>
        <v xml:space="preserve">C. </v>
      </c>
      <c r="O21" t="str">
        <f t="shared" si="2"/>
        <v>C.</v>
      </c>
      <c r="P21" s="1">
        <f t="shared" si="3"/>
        <v>3</v>
      </c>
      <c r="Q21" t="str">
        <f t="shared" si="49"/>
        <v>Saldanha</v>
      </c>
      <c r="R21" s="1" t="str">
        <f t="shared" si="50"/>
        <v/>
      </c>
      <c r="S21" s="12" t="e">
        <f t="shared" si="51"/>
        <v>#VALUE!</v>
      </c>
      <c r="T21" s="1" t="str">
        <f t="shared" si="52"/>
        <v/>
      </c>
      <c r="U21" s="1" t="str">
        <f t="shared" si="4"/>
        <v/>
      </c>
      <c r="V21" s="1" t="str">
        <f t="shared" si="5"/>
        <v/>
      </c>
      <c r="W21" s="1" t="str">
        <f t="shared" si="6"/>
        <v/>
      </c>
      <c r="X21" s="12" t="e">
        <f t="shared" si="53"/>
        <v>#VALUE!</v>
      </c>
      <c r="Y21" s="1" t="str">
        <f t="shared" si="7"/>
        <v/>
      </c>
      <c r="Z21" s="1" t="str">
        <f t="shared" si="8"/>
        <v/>
      </c>
      <c r="AA21" s="1" t="str">
        <f t="shared" si="9"/>
        <v/>
      </c>
      <c r="AB21" s="12" t="str">
        <f t="shared" si="10"/>
        <v/>
      </c>
      <c r="AC21" s="1" t="str">
        <f t="shared" si="11"/>
        <v/>
      </c>
      <c r="AD21" t="str">
        <f t="shared" si="12"/>
        <v/>
      </c>
      <c r="AE21" s="51" t="str">
        <f t="shared" si="54"/>
        <v>Saldanha, C.</v>
      </c>
      <c r="AF21" s="17" t="s">
        <v>447</v>
      </c>
      <c r="AG21" t="str">
        <f t="shared" si="55"/>
        <v>Une aventure inédite de Scrat (</v>
      </c>
      <c r="AH21" t="str">
        <f t="shared" si="13"/>
        <v>Une aventure inédite de Scrat (</v>
      </c>
      <c r="AI21" t="str">
        <f t="shared" si="14"/>
        <v xml:space="preserve">Une aventure inédite de Scrat </v>
      </c>
      <c r="AJ21" t="str">
        <f t="shared" si="15"/>
        <v>A</v>
      </c>
      <c r="AK21" s="8">
        <f t="shared" si="16"/>
        <v>1</v>
      </c>
      <c r="AL21" s="8" t="str">
        <f t="shared" si="17"/>
        <v>venture inédite de Scrat (s.l.d. de L'âge…)</v>
      </c>
      <c r="AM21" s="8" t="str">
        <f t="shared" si="18"/>
        <v xml:space="preserve">venture inédite de Scrat </v>
      </c>
      <c r="AN21" s="8" t="str">
        <f t="shared" si="19"/>
        <v>venture inédite de Scrat</v>
      </c>
      <c r="AO21">
        <f t="shared" si="20"/>
        <v>30</v>
      </c>
      <c r="AP21" t="str">
        <f t="shared" si="21"/>
        <v>(s.l.d. de L'âge…)</v>
      </c>
      <c r="AQ21" t="str">
        <f t="shared" si="22"/>
        <v>(s.l.d. de L'âge…</v>
      </c>
      <c r="AR21" t="str">
        <f t="shared" si="23"/>
        <v>s.l.d. de L'âge…</v>
      </c>
      <c r="AS21" t="str">
        <f t="shared" si="24"/>
        <v>[</v>
      </c>
      <c r="AT21" t="str">
        <f t="shared" si="25"/>
        <v>]</v>
      </c>
      <c r="AU21">
        <f t="shared" si="26"/>
        <v>18</v>
      </c>
      <c r="AV21" s="24" t="str">
        <f t="shared" si="56"/>
        <v xml:space="preserve">Une </v>
      </c>
      <c r="AW21" s="1" t="str">
        <f t="shared" si="57"/>
        <v xml:space="preserve">Une </v>
      </c>
      <c r="AX21" s="24" t="e">
        <f t="shared" si="58"/>
        <v>#VALUE!</v>
      </c>
      <c r="AY21" s="1" t="str">
        <f t="shared" si="59"/>
        <v/>
      </c>
      <c r="AZ21" s="1" t="str">
        <f t="shared" si="27"/>
        <v>Une aventure inédite de Scrat (s.l.d. de L'</v>
      </c>
      <c r="BA21" s="1" t="str">
        <f t="shared" si="60"/>
        <v>Une aventure inédite de Scrat (s.l.d. de L'</v>
      </c>
      <c r="BB21" s="1" t="str">
        <f t="shared" si="28"/>
        <v/>
      </c>
      <c r="BC21" s="24" t="str">
        <f t="shared" si="61"/>
        <v xml:space="preserve">Une </v>
      </c>
      <c r="BD21" s="24" t="str">
        <f t="shared" si="29"/>
        <v xml:space="preserve">Une </v>
      </c>
      <c r="BE21" s="24" t="str">
        <f t="shared" si="30"/>
        <v xml:space="preserve">Une </v>
      </c>
      <c r="BF21" s="24" t="str">
        <f t="shared" si="31"/>
        <v>Une</v>
      </c>
      <c r="BG21" s="24" t="str">
        <f t="shared" si="32"/>
        <v/>
      </c>
      <c r="BH21" s="24" t="str">
        <f t="shared" si="33"/>
        <v>aventure inédite de Scrat (s.l.d. de L'âge…)</v>
      </c>
      <c r="BI21" s="8">
        <f t="shared" si="34"/>
        <v>4</v>
      </c>
      <c r="BJ21" s="24" t="str">
        <f t="shared" si="35"/>
        <v>aventure inédite de Scrat (s.l.d. de L'âge…)</v>
      </c>
      <c r="BK21" s="24" t="str">
        <f t="shared" si="62"/>
        <v>aventure inédite de Scrat (s.l.d. de L'âge…)</v>
      </c>
      <c r="BL21" s="39" t="str">
        <f t="shared" si="36"/>
        <v>a</v>
      </c>
      <c r="BM21" s="24" t="str">
        <f t="shared" si="37"/>
        <v>A</v>
      </c>
      <c r="BN21" s="24" t="str">
        <f t="shared" si="38"/>
        <v/>
      </c>
      <c r="BO21" s="24" t="str">
        <f t="shared" si="39"/>
        <v/>
      </c>
      <c r="BP21" s="24" t="str">
        <f t="shared" si="40"/>
        <v/>
      </c>
      <c r="BQ21" s="24" t="str">
        <f t="shared" si="41"/>
        <v/>
      </c>
      <c r="BR21" s="24" t="str">
        <f t="shared" si="42"/>
        <v>A</v>
      </c>
      <c r="BS21" s="24" t="str">
        <f t="shared" si="43"/>
        <v>A</v>
      </c>
      <c r="BT21" s="24" t="str">
        <f t="shared" si="44"/>
        <v>A</v>
      </c>
      <c r="BU21" s="24" t="str">
        <f t="shared" si="45"/>
        <v>A</v>
      </c>
      <c r="BV21" s="8">
        <f t="shared" si="46"/>
        <v>1</v>
      </c>
      <c r="BW21" s="8" t="str">
        <f t="shared" si="47"/>
        <v>venture inédite de Scrat (s.l.d. de L'âge…)</v>
      </c>
      <c r="BX21" t="str">
        <f t="shared" si="63"/>
        <v>Aventure inédite de Scrat (Une)  [s.l.d. de L'âge…]</v>
      </c>
      <c r="BY21" s="17" t="s">
        <v>31</v>
      </c>
    </row>
    <row r="22" spans="1:78" ht="12.75" customHeight="1" x14ac:dyDescent="0.25">
      <c r="A22" s="4">
        <v>543</v>
      </c>
      <c r="B22" s="5" t="s">
        <v>127</v>
      </c>
      <c r="C22" s="5" t="s">
        <v>382</v>
      </c>
      <c r="D22" s="5" t="s">
        <v>326</v>
      </c>
      <c r="E22" s="4">
        <v>2005</v>
      </c>
      <c r="F22" s="4" t="s">
        <v>271</v>
      </c>
      <c r="G22" s="4" t="s">
        <v>293</v>
      </c>
      <c r="H22" s="2"/>
      <c r="I22" s="23" t="s">
        <v>29</v>
      </c>
      <c r="J22" s="17" t="s">
        <v>515</v>
      </c>
      <c r="K22" s="17" t="s">
        <v>533</v>
      </c>
      <c r="L22" s="24">
        <f t="shared" si="0"/>
        <v>12</v>
      </c>
      <c r="M22" s="42" t="str">
        <f t="shared" si="1"/>
        <v/>
      </c>
      <c r="N22" s="12" t="str">
        <f t="shared" si="48"/>
        <v xml:space="preserve">S. </v>
      </c>
      <c r="O22" t="str">
        <f t="shared" si="2"/>
        <v>S.</v>
      </c>
      <c r="P22" s="1">
        <f t="shared" si="3"/>
        <v>3</v>
      </c>
      <c r="Q22" t="str">
        <f t="shared" si="49"/>
        <v>Watanabe</v>
      </c>
      <c r="R22" s="1" t="str">
        <f t="shared" si="50"/>
        <v/>
      </c>
      <c r="S22" s="12" t="e">
        <f t="shared" si="51"/>
        <v>#VALUE!</v>
      </c>
      <c r="T22" s="1" t="str">
        <f t="shared" si="52"/>
        <v/>
      </c>
      <c r="U22" s="1" t="str">
        <f t="shared" si="4"/>
        <v/>
      </c>
      <c r="V22" s="1" t="str">
        <f t="shared" si="5"/>
        <v/>
      </c>
      <c r="W22" s="1" t="str">
        <f t="shared" si="6"/>
        <v/>
      </c>
      <c r="X22" s="12" t="e">
        <f t="shared" si="53"/>
        <v>#VALUE!</v>
      </c>
      <c r="Y22" s="1" t="str">
        <f t="shared" si="7"/>
        <v/>
      </c>
      <c r="Z22" s="1" t="str">
        <f t="shared" si="8"/>
        <v/>
      </c>
      <c r="AA22" s="1" t="str">
        <f t="shared" si="9"/>
        <v/>
      </c>
      <c r="AB22" s="12" t="str">
        <f t="shared" si="10"/>
        <v/>
      </c>
      <c r="AC22" s="1" t="str">
        <f t="shared" si="11"/>
        <v/>
      </c>
      <c r="AD22" t="str">
        <f t="shared" si="12"/>
        <v/>
      </c>
      <c r="AE22" s="51" t="str">
        <f t="shared" si="54"/>
        <v>Watanabe, S.</v>
      </c>
      <c r="AF22" s="5" t="s">
        <v>465</v>
      </c>
      <c r="AG22" t="str">
        <f t="shared" si="55"/>
        <v>Une histoire de détective (</v>
      </c>
      <c r="AH22" t="str">
        <f t="shared" si="13"/>
        <v>Une histoire de détective (</v>
      </c>
      <c r="AI22" t="str">
        <f t="shared" si="14"/>
        <v xml:space="preserve">Une histoire de détective </v>
      </c>
      <c r="AJ22" t="str">
        <f t="shared" si="15"/>
        <v>H</v>
      </c>
      <c r="AK22" s="8">
        <f t="shared" si="16"/>
        <v>1</v>
      </c>
      <c r="AL22" s="8" t="str">
        <f t="shared" si="17"/>
        <v>istoire de détective (Animatrix)</v>
      </c>
      <c r="AM22" s="8" t="str">
        <f t="shared" si="18"/>
        <v xml:space="preserve">istoire de détective </v>
      </c>
      <c r="AN22" s="8" t="str">
        <f t="shared" si="19"/>
        <v>istoire de détective</v>
      </c>
      <c r="AO22">
        <f t="shared" si="20"/>
        <v>26</v>
      </c>
      <c r="AP22" t="str">
        <f t="shared" si="21"/>
        <v>(Animatrix)</v>
      </c>
      <c r="AQ22" t="str">
        <f t="shared" si="22"/>
        <v>(Animatrix</v>
      </c>
      <c r="AR22" t="str">
        <f t="shared" si="23"/>
        <v>Animatrix</v>
      </c>
      <c r="AS22" t="str">
        <f t="shared" si="24"/>
        <v>[</v>
      </c>
      <c r="AT22" t="str">
        <f t="shared" si="25"/>
        <v>]</v>
      </c>
      <c r="AU22">
        <f t="shared" si="26"/>
        <v>11</v>
      </c>
      <c r="AV22" s="24" t="str">
        <f t="shared" si="56"/>
        <v xml:space="preserve">Une </v>
      </c>
      <c r="AW22" s="1" t="str">
        <f t="shared" si="57"/>
        <v xml:space="preserve">Une </v>
      </c>
      <c r="AX22" s="24" t="e">
        <f t="shared" si="58"/>
        <v>#VALUE!</v>
      </c>
      <c r="AY22" s="1" t="str">
        <f t="shared" si="59"/>
        <v/>
      </c>
      <c r="AZ22" s="1" t="e">
        <f t="shared" si="27"/>
        <v>#VALUE!</v>
      </c>
      <c r="BA22" s="1" t="str">
        <f t="shared" si="60"/>
        <v/>
      </c>
      <c r="BB22" s="1" t="str">
        <f t="shared" si="28"/>
        <v/>
      </c>
      <c r="BC22" s="24" t="str">
        <f t="shared" si="61"/>
        <v xml:space="preserve">Une </v>
      </c>
      <c r="BD22" s="24" t="str">
        <f t="shared" si="29"/>
        <v xml:space="preserve">Une </v>
      </c>
      <c r="BE22" s="24" t="str">
        <f t="shared" si="30"/>
        <v xml:space="preserve">Une </v>
      </c>
      <c r="BF22" s="24" t="str">
        <f t="shared" si="31"/>
        <v>Une</v>
      </c>
      <c r="BG22" s="24" t="str">
        <f t="shared" si="32"/>
        <v/>
      </c>
      <c r="BH22" s="24" t="str">
        <f t="shared" si="33"/>
        <v>histoire de détective (Animatrix)</v>
      </c>
      <c r="BI22" s="8">
        <f t="shared" si="34"/>
        <v>4</v>
      </c>
      <c r="BJ22" s="24" t="str">
        <f t="shared" si="35"/>
        <v>histoire de détective (Animatrix)</v>
      </c>
      <c r="BK22" s="24" t="str">
        <f t="shared" si="62"/>
        <v>histoire de détective (Animatrix)</v>
      </c>
      <c r="BL22" s="39" t="str">
        <f t="shared" si="36"/>
        <v>h</v>
      </c>
      <c r="BM22" s="24" t="str">
        <f t="shared" si="37"/>
        <v/>
      </c>
      <c r="BN22" s="24" t="str">
        <f t="shared" si="38"/>
        <v>H</v>
      </c>
      <c r="BO22" s="24" t="str">
        <f t="shared" si="39"/>
        <v/>
      </c>
      <c r="BP22" s="24" t="str">
        <f t="shared" si="40"/>
        <v/>
      </c>
      <c r="BQ22" s="24" t="str">
        <f t="shared" si="41"/>
        <v/>
      </c>
      <c r="BR22" s="24" t="str">
        <f t="shared" si="42"/>
        <v>H</v>
      </c>
      <c r="BS22" s="24" t="str">
        <f t="shared" si="43"/>
        <v>H</v>
      </c>
      <c r="BT22" s="24" t="str">
        <f t="shared" si="44"/>
        <v>H</v>
      </c>
      <c r="BU22" s="24" t="str">
        <f t="shared" si="45"/>
        <v>H</v>
      </c>
      <c r="BV22" s="8">
        <f t="shared" si="46"/>
        <v>1</v>
      </c>
      <c r="BW22" s="8" t="str">
        <f t="shared" si="47"/>
        <v>istoire de détective (Animatrix)</v>
      </c>
      <c r="BX22" t="str">
        <f t="shared" si="63"/>
        <v>Histoire de détective (Une)  [Animatrix]</v>
      </c>
      <c r="BY22" s="5" t="s">
        <v>494</v>
      </c>
    </row>
    <row r="23" spans="1:78" ht="12.75" customHeight="1" x14ac:dyDescent="0.25">
      <c r="A23" s="4">
        <v>990</v>
      </c>
      <c r="B23" s="5" t="s">
        <v>367</v>
      </c>
      <c r="C23" s="5" t="s">
        <v>178</v>
      </c>
      <c r="D23" s="5" t="s">
        <v>313</v>
      </c>
      <c r="E23" s="4">
        <v>1995</v>
      </c>
      <c r="F23" s="4" t="s">
        <v>434</v>
      </c>
      <c r="G23" s="4" t="s">
        <v>293</v>
      </c>
      <c r="H23" s="2"/>
      <c r="I23" s="23" t="s">
        <v>29</v>
      </c>
      <c r="J23" s="17" t="s">
        <v>514</v>
      </c>
      <c r="K23" s="17" t="s">
        <v>533</v>
      </c>
      <c r="L23" s="24">
        <f t="shared" si="0"/>
        <v>8</v>
      </c>
      <c r="M23" s="42" t="str">
        <f t="shared" si="1"/>
        <v/>
      </c>
      <c r="N23" s="12" t="str">
        <f t="shared" si="48"/>
        <v xml:space="preserve">S. </v>
      </c>
      <c r="O23" t="str">
        <f t="shared" si="2"/>
        <v>S.</v>
      </c>
      <c r="P23" s="1">
        <f t="shared" si="3"/>
        <v>3</v>
      </c>
      <c r="Q23" t="str">
        <f t="shared" si="49"/>
        <v>Watanabe</v>
      </c>
      <c r="R23" s="1" t="str">
        <f t="shared" si="50"/>
        <v/>
      </c>
      <c r="S23" s="12" t="e">
        <f t="shared" si="51"/>
        <v>#VALUE!</v>
      </c>
      <c r="T23" s="1" t="str">
        <f t="shared" si="52"/>
        <v/>
      </c>
      <c r="U23" s="1" t="str">
        <f t="shared" si="4"/>
        <v/>
      </c>
      <c r="V23" s="1" t="str">
        <f t="shared" si="5"/>
        <v/>
      </c>
      <c r="W23" s="1" t="str">
        <f t="shared" si="6"/>
        <v/>
      </c>
      <c r="X23" s="12" t="e">
        <f t="shared" si="53"/>
        <v>#VALUE!</v>
      </c>
      <c r="Y23" s="1" t="str">
        <f t="shared" si="7"/>
        <v/>
      </c>
      <c r="Z23" s="1" t="str">
        <f t="shared" si="8"/>
        <v/>
      </c>
      <c r="AA23" s="1" t="str">
        <f t="shared" si="9"/>
        <v/>
      </c>
      <c r="AB23" s="12" t="str">
        <f t="shared" si="10"/>
        <v/>
      </c>
      <c r="AC23" s="1" t="str">
        <f t="shared" si="11"/>
        <v/>
      </c>
      <c r="AD23" t="str">
        <f t="shared" si="12"/>
        <v/>
      </c>
      <c r="AE23" s="51" t="str">
        <f t="shared" si="54"/>
        <v>Watanabe, S.</v>
      </c>
      <c r="AF23" s="5" t="s">
        <v>465</v>
      </c>
      <c r="AG23" t="str">
        <f t="shared" si="55"/>
        <v>L'histoire de Kid (</v>
      </c>
      <c r="AH23" t="str">
        <f t="shared" si="13"/>
        <v>L'histoire de Kid (</v>
      </c>
      <c r="AI23" t="str">
        <f t="shared" si="14"/>
        <v xml:space="preserve">L'histoire de Kid </v>
      </c>
      <c r="AJ23" t="str">
        <f t="shared" si="15"/>
        <v>H</v>
      </c>
      <c r="AK23" s="8">
        <f t="shared" si="16"/>
        <v>1</v>
      </c>
      <c r="AL23" s="8" t="str">
        <f t="shared" si="17"/>
        <v>istoire de Kid (Animatrix)</v>
      </c>
      <c r="AM23" s="8" t="str">
        <f t="shared" si="18"/>
        <v xml:space="preserve">istoire de Kid </v>
      </c>
      <c r="AN23" s="8" t="str">
        <f t="shared" si="19"/>
        <v>istoire de Kid</v>
      </c>
      <c r="AO23">
        <f t="shared" si="20"/>
        <v>18</v>
      </c>
      <c r="AP23" t="str">
        <f t="shared" si="21"/>
        <v>(Animatrix)</v>
      </c>
      <c r="AQ23" t="str">
        <f t="shared" si="22"/>
        <v>(Animatrix</v>
      </c>
      <c r="AR23" t="str">
        <f t="shared" si="23"/>
        <v>Animatrix</v>
      </c>
      <c r="AS23" t="str">
        <f t="shared" si="24"/>
        <v>[</v>
      </c>
      <c r="AT23" t="str">
        <f t="shared" si="25"/>
        <v>]</v>
      </c>
      <c r="AU23">
        <f t="shared" si="26"/>
        <v>11</v>
      </c>
      <c r="AV23" s="24" t="str">
        <f t="shared" si="56"/>
        <v xml:space="preserve">L'histoire </v>
      </c>
      <c r="AW23" s="1" t="str">
        <f t="shared" si="57"/>
        <v xml:space="preserve">L'histoire </v>
      </c>
      <c r="AX23" s="24" t="str">
        <f t="shared" si="58"/>
        <v>L'</v>
      </c>
      <c r="AY23" s="1" t="str">
        <f t="shared" si="59"/>
        <v>L'</v>
      </c>
      <c r="AZ23" s="1" t="str">
        <f t="shared" si="27"/>
        <v/>
      </c>
      <c r="BA23" s="1" t="str">
        <f t="shared" si="60"/>
        <v/>
      </c>
      <c r="BB23" s="1" t="str">
        <f t="shared" si="28"/>
        <v/>
      </c>
      <c r="BC23" s="24" t="str">
        <f t="shared" si="61"/>
        <v/>
      </c>
      <c r="BD23" s="24" t="str">
        <f t="shared" si="29"/>
        <v>L'</v>
      </c>
      <c r="BE23" s="24" t="str">
        <f t="shared" si="30"/>
        <v>L'</v>
      </c>
      <c r="BF23" s="24" t="str">
        <f t="shared" si="31"/>
        <v>L'</v>
      </c>
      <c r="BG23" s="24" t="str">
        <f t="shared" si="32"/>
        <v/>
      </c>
      <c r="BH23" s="24" t="str">
        <f t="shared" si="33"/>
        <v>histoire de Kid (Animatrix)</v>
      </c>
      <c r="BI23" s="8">
        <f t="shared" si="34"/>
        <v>2</v>
      </c>
      <c r="BJ23" s="24" t="str">
        <f t="shared" si="35"/>
        <v>histoire de Kid (Animatrix)</v>
      </c>
      <c r="BK23" s="24" t="str">
        <f t="shared" si="62"/>
        <v>histoire de Kid (Animatrix)</v>
      </c>
      <c r="BL23" s="39" t="str">
        <f t="shared" si="36"/>
        <v>h</v>
      </c>
      <c r="BM23" s="24" t="str">
        <f t="shared" si="37"/>
        <v/>
      </c>
      <c r="BN23" s="24" t="str">
        <f t="shared" si="38"/>
        <v>H</v>
      </c>
      <c r="BO23" s="24" t="str">
        <f t="shared" si="39"/>
        <v/>
      </c>
      <c r="BP23" s="24" t="str">
        <f t="shared" si="40"/>
        <v/>
      </c>
      <c r="BQ23" s="24" t="str">
        <f t="shared" si="41"/>
        <v/>
      </c>
      <c r="BR23" s="24" t="str">
        <f t="shared" si="42"/>
        <v>H</v>
      </c>
      <c r="BS23" s="24" t="str">
        <f t="shared" si="43"/>
        <v>H</v>
      </c>
      <c r="BT23" s="24" t="str">
        <f t="shared" si="44"/>
        <v>H</v>
      </c>
      <c r="BU23" s="24" t="str">
        <f t="shared" si="45"/>
        <v>H</v>
      </c>
      <c r="BV23" s="8">
        <f t="shared" si="46"/>
        <v>1</v>
      </c>
      <c r="BW23" s="8" t="str">
        <f t="shared" si="47"/>
        <v>istoire de Kid (Animatrix)</v>
      </c>
      <c r="BX23" t="str">
        <f t="shared" si="63"/>
        <v>Histoire de Kid (L')  [Animatrix]</v>
      </c>
      <c r="BY23" s="5" t="s">
        <v>81</v>
      </c>
    </row>
    <row r="24" spans="1:78" ht="12.75" customHeight="1" x14ac:dyDescent="0.25">
      <c r="A24" s="4">
        <v>1284</v>
      </c>
      <c r="B24" s="5" t="s">
        <v>48</v>
      </c>
      <c r="C24" s="5" t="s">
        <v>48</v>
      </c>
      <c r="D24" s="5" t="s">
        <v>229</v>
      </c>
      <c r="E24" s="4">
        <v>1987</v>
      </c>
      <c r="F24" s="4" t="s">
        <v>53</v>
      </c>
      <c r="G24" s="4" t="s">
        <v>54</v>
      </c>
      <c r="H24" s="2"/>
      <c r="I24" s="23" t="s">
        <v>29</v>
      </c>
      <c r="J24" s="33" t="s">
        <v>50</v>
      </c>
      <c r="K24" s="33" t="s">
        <v>75</v>
      </c>
      <c r="L24" s="24">
        <f t="shared" si="0"/>
        <v>10</v>
      </c>
      <c r="M24" s="42" t="str">
        <f t="shared" si="1"/>
        <v/>
      </c>
      <c r="N24" s="12" t="str">
        <f t="shared" si="48"/>
        <v xml:space="preserve">S. </v>
      </c>
      <c r="O24" t="str">
        <f t="shared" si="2"/>
        <v>S.</v>
      </c>
      <c r="P24" s="1">
        <f t="shared" si="3"/>
        <v>3</v>
      </c>
      <c r="Q24" t="str">
        <f t="shared" si="49"/>
        <v>Spielberg</v>
      </c>
      <c r="R24" s="1" t="str">
        <f t="shared" si="50"/>
        <v/>
      </c>
      <c r="S24" s="12" t="e">
        <f t="shared" si="51"/>
        <v>#VALUE!</v>
      </c>
      <c r="T24" s="1" t="str">
        <f t="shared" si="52"/>
        <v/>
      </c>
      <c r="U24" s="1" t="str">
        <f t="shared" si="4"/>
        <v/>
      </c>
      <c r="V24" s="1" t="str">
        <f t="shared" si="5"/>
        <v/>
      </c>
      <c r="W24" s="1" t="str">
        <f t="shared" si="6"/>
        <v/>
      </c>
      <c r="X24" s="12" t="e">
        <f t="shared" si="53"/>
        <v>#VALUE!</v>
      </c>
      <c r="Y24" s="1" t="str">
        <f t="shared" si="7"/>
        <v/>
      </c>
      <c r="Z24" s="1" t="str">
        <f t="shared" si="8"/>
        <v/>
      </c>
      <c r="AA24" s="1" t="str">
        <f t="shared" si="9"/>
        <v/>
      </c>
      <c r="AB24" s="12" t="str">
        <f t="shared" si="10"/>
        <v/>
      </c>
      <c r="AC24" s="1" t="str">
        <f t="shared" si="11"/>
        <v/>
      </c>
      <c r="AD24" t="str">
        <f t="shared" si="12"/>
        <v/>
      </c>
      <c r="AE24" s="51" t="str">
        <f t="shared" si="54"/>
        <v>Spielberg, S.</v>
      </c>
      <c r="AF24" s="5" t="s">
        <v>457</v>
      </c>
      <c r="AG24" t="str">
        <f t="shared" si="55"/>
        <v>La guerre des mondes (</v>
      </c>
      <c r="AH24" t="str">
        <f t="shared" si="13"/>
        <v>La guerre des mondes (</v>
      </c>
      <c r="AI24" t="str">
        <f t="shared" si="14"/>
        <v xml:space="preserve">La guerre des mondes </v>
      </c>
      <c r="AJ24" t="str">
        <f t="shared" si="15"/>
        <v>G</v>
      </c>
      <c r="AK24" s="8">
        <f t="shared" si="16"/>
        <v>1</v>
      </c>
      <c r="AL24" s="8" t="str">
        <f t="shared" si="17"/>
        <v>uerre des mondes (remake)</v>
      </c>
      <c r="AM24" s="8" t="str">
        <f t="shared" si="18"/>
        <v xml:space="preserve">uerre des mondes </v>
      </c>
      <c r="AN24" s="8" t="str">
        <f t="shared" si="19"/>
        <v>uerre des mondes</v>
      </c>
      <c r="AO24">
        <f t="shared" si="20"/>
        <v>21</v>
      </c>
      <c r="AP24" t="str">
        <f t="shared" si="21"/>
        <v>(remake)</v>
      </c>
      <c r="AQ24" t="str">
        <f t="shared" si="22"/>
        <v>(remake</v>
      </c>
      <c r="AR24" t="str">
        <f t="shared" si="23"/>
        <v>remake</v>
      </c>
      <c r="AS24" t="str">
        <f t="shared" si="24"/>
        <v>[</v>
      </c>
      <c r="AT24" t="str">
        <f t="shared" si="25"/>
        <v>]</v>
      </c>
      <c r="AU24">
        <f t="shared" si="26"/>
        <v>8</v>
      </c>
      <c r="AV24" s="24" t="str">
        <f t="shared" si="56"/>
        <v xml:space="preserve">La </v>
      </c>
      <c r="AW24" s="1" t="str">
        <f t="shared" si="57"/>
        <v xml:space="preserve">La </v>
      </c>
      <c r="AX24" s="24" t="e">
        <f t="shared" si="58"/>
        <v>#VALUE!</v>
      </c>
      <c r="AY24" s="1" t="str">
        <f t="shared" si="59"/>
        <v/>
      </c>
      <c r="AZ24" s="1" t="e">
        <f t="shared" si="27"/>
        <v>#VALUE!</v>
      </c>
      <c r="BA24" s="1" t="str">
        <f t="shared" si="60"/>
        <v/>
      </c>
      <c r="BB24" s="1" t="str">
        <f t="shared" si="28"/>
        <v/>
      </c>
      <c r="BC24" s="24" t="str">
        <f t="shared" si="61"/>
        <v xml:space="preserve">La </v>
      </c>
      <c r="BD24" s="24" t="str">
        <f t="shared" si="29"/>
        <v xml:space="preserve">La </v>
      </c>
      <c r="BE24" s="24" t="str">
        <f t="shared" si="30"/>
        <v xml:space="preserve">La </v>
      </c>
      <c r="BF24" s="24" t="str">
        <f t="shared" si="31"/>
        <v>La</v>
      </c>
      <c r="BG24" s="24" t="str">
        <f t="shared" si="32"/>
        <v>guerre des mondes (remake)</v>
      </c>
      <c r="BH24" s="24" t="str">
        <f t="shared" si="33"/>
        <v/>
      </c>
      <c r="BI24" s="8">
        <f t="shared" si="34"/>
        <v>3</v>
      </c>
      <c r="BJ24" s="24" t="str">
        <f t="shared" si="35"/>
        <v>guerre des mondes (remake)</v>
      </c>
      <c r="BK24" s="24" t="str">
        <f t="shared" si="62"/>
        <v>guerre des mondes (remake)</v>
      </c>
      <c r="BL24" s="39" t="str">
        <f t="shared" si="36"/>
        <v>g</v>
      </c>
      <c r="BM24" s="24" t="str">
        <f t="shared" si="37"/>
        <v/>
      </c>
      <c r="BN24" s="24" t="str">
        <f t="shared" si="38"/>
        <v>G</v>
      </c>
      <c r="BO24" s="24" t="str">
        <f t="shared" si="39"/>
        <v/>
      </c>
      <c r="BP24" s="24" t="str">
        <f t="shared" si="40"/>
        <v/>
      </c>
      <c r="BQ24" s="24" t="str">
        <f t="shared" si="41"/>
        <v/>
      </c>
      <c r="BR24" s="24" t="str">
        <f t="shared" si="42"/>
        <v>G</v>
      </c>
      <c r="BS24" s="24" t="str">
        <f t="shared" si="43"/>
        <v>G</v>
      </c>
      <c r="BT24" s="24" t="str">
        <f t="shared" si="44"/>
        <v>G</v>
      </c>
      <c r="BU24" s="24" t="str">
        <f t="shared" si="45"/>
        <v>G</v>
      </c>
      <c r="BV24" s="8">
        <f t="shared" si="46"/>
        <v>1</v>
      </c>
      <c r="BW24" s="8" t="str">
        <f t="shared" si="47"/>
        <v>uerre des mondes (remake)</v>
      </c>
      <c r="BX24" t="str">
        <f t="shared" si="63"/>
        <v>Guerre des mondes (La)  [remake]</v>
      </c>
      <c r="BY24" s="5" t="s">
        <v>493</v>
      </c>
    </row>
    <row r="25" spans="1:78" ht="12.75" customHeight="1" x14ac:dyDescent="0.25">
      <c r="A25" s="4">
        <v>1229</v>
      </c>
      <c r="B25" s="5" t="s">
        <v>186</v>
      </c>
      <c r="C25" s="5" t="s">
        <v>186</v>
      </c>
      <c r="D25" s="5" t="s">
        <v>499</v>
      </c>
      <c r="E25" s="4">
        <v>1977</v>
      </c>
      <c r="F25" s="4" t="s">
        <v>117</v>
      </c>
      <c r="G25" s="4" t="s">
        <v>54</v>
      </c>
      <c r="H25" s="2"/>
      <c r="I25" s="23" t="s">
        <v>29</v>
      </c>
      <c r="J25" s="5" t="s">
        <v>272</v>
      </c>
      <c r="K25" s="5" t="s">
        <v>273</v>
      </c>
      <c r="L25" s="24">
        <f t="shared" si="0"/>
        <v>11</v>
      </c>
      <c r="M25" s="42" t="str">
        <f t="shared" si="1"/>
        <v/>
      </c>
      <c r="N25" s="12" t="str">
        <f t="shared" si="48"/>
        <v xml:space="preserve">R. </v>
      </c>
      <c r="O25" t="str">
        <f t="shared" si="2"/>
        <v>R.</v>
      </c>
      <c r="P25" s="1">
        <f t="shared" si="3"/>
        <v>3</v>
      </c>
      <c r="Q25" t="str">
        <f t="shared" si="49"/>
        <v>Emmerich</v>
      </c>
      <c r="R25" s="1" t="str">
        <f t="shared" si="50"/>
        <v/>
      </c>
      <c r="S25" s="12" t="e">
        <f t="shared" si="51"/>
        <v>#VALUE!</v>
      </c>
      <c r="T25" s="1" t="str">
        <f t="shared" si="52"/>
        <v/>
      </c>
      <c r="U25" s="1" t="str">
        <f t="shared" si="4"/>
        <v/>
      </c>
      <c r="V25" s="1" t="str">
        <f t="shared" si="5"/>
        <v/>
      </c>
      <c r="W25" s="1" t="str">
        <f t="shared" si="6"/>
        <v/>
      </c>
      <c r="X25" s="12" t="e">
        <f t="shared" si="53"/>
        <v>#VALUE!</v>
      </c>
      <c r="Y25" s="1" t="str">
        <f t="shared" si="7"/>
        <v/>
      </c>
      <c r="Z25" s="1" t="str">
        <f t="shared" si="8"/>
        <v/>
      </c>
      <c r="AA25" s="1" t="str">
        <f t="shared" si="9"/>
        <v/>
      </c>
      <c r="AB25" s="12" t="str">
        <f t="shared" si="10"/>
        <v/>
      </c>
      <c r="AC25" s="1" t="str">
        <f t="shared" si="11"/>
        <v/>
      </c>
      <c r="AD25" t="str">
        <f t="shared" si="12"/>
        <v/>
      </c>
      <c r="AE25" s="51" t="str">
        <f t="shared" si="54"/>
        <v>Emmerich, R.</v>
      </c>
      <c r="AF25" s="5" t="s">
        <v>427</v>
      </c>
      <c r="AG25" t="e">
        <f t="shared" si="55"/>
        <v>#VALUE!</v>
      </c>
      <c r="AH25" t="str">
        <f t="shared" si="13"/>
        <v/>
      </c>
      <c r="AI25" t="str">
        <f t="shared" si="14"/>
        <v/>
      </c>
      <c r="AJ25" t="str">
        <f t="shared" si="15"/>
        <v/>
      </c>
      <c r="AK25" s="8" t="str">
        <f t="shared" si="16"/>
        <v/>
      </c>
      <c r="AL25" s="8" t="str">
        <f t="shared" si="17"/>
        <v/>
      </c>
      <c r="AM25" s="8" t="str">
        <f t="shared" si="18"/>
        <v/>
      </c>
      <c r="AN25" s="8" t="str">
        <f t="shared" si="19"/>
        <v/>
      </c>
      <c r="AO25" t="str">
        <f t="shared" si="20"/>
        <v/>
      </c>
      <c r="AP25" t="str">
        <f t="shared" si="21"/>
        <v/>
      </c>
      <c r="AQ25" t="str">
        <f t="shared" si="22"/>
        <v/>
      </c>
      <c r="AR25" t="str">
        <f t="shared" si="23"/>
        <v/>
      </c>
      <c r="AS25" t="str">
        <f t="shared" si="24"/>
        <v/>
      </c>
      <c r="AT25" t="str">
        <f t="shared" si="25"/>
        <v/>
      </c>
      <c r="AU25" t="str">
        <f t="shared" si="26"/>
        <v/>
      </c>
      <c r="AV25" s="24" t="str">
        <f t="shared" si="56"/>
        <v xml:space="preserve">Independence </v>
      </c>
      <c r="AW25" s="1" t="str">
        <f t="shared" si="57"/>
        <v xml:space="preserve">Independence </v>
      </c>
      <c r="AX25" s="24" t="e">
        <f t="shared" si="58"/>
        <v>#VALUE!</v>
      </c>
      <c r="AY25" s="1" t="str">
        <f t="shared" si="59"/>
        <v/>
      </c>
      <c r="AZ25" s="1" t="e">
        <f t="shared" si="27"/>
        <v>#VALUE!</v>
      </c>
      <c r="BA25" s="1" t="str">
        <f t="shared" si="60"/>
        <v/>
      </c>
      <c r="BB25" s="1" t="str">
        <f t="shared" si="28"/>
        <v/>
      </c>
      <c r="BC25" s="24" t="str">
        <f t="shared" si="61"/>
        <v/>
      </c>
      <c r="BD25" s="24" t="str">
        <f t="shared" si="29"/>
        <v/>
      </c>
      <c r="BE25" s="24" t="str">
        <f t="shared" si="30"/>
        <v/>
      </c>
      <c r="BF25" s="24" t="str">
        <f t="shared" si="31"/>
        <v/>
      </c>
      <c r="BG25" s="24" t="str">
        <f t="shared" si="32"/>
        <v/>
      </c>
      <c r="BH25" s="24" t="str">
        <f t="shared" si="33"/>
        <v/>
      </c>
      <c r="BI25" s="8" t="str">
        <f t="shared" si="34"/>
        <v/>
      </c>
      <c r="BJ25" s="24" t="str">
        <f t="shared" si="35"/>
        <v/>
      </c>
      <c r="BK25" s="24" t="str">
        <f t="shared" si="62"/>
        <v>Independence day</v>
      </c>
      <c r="BL25" s="39" t="str">
        <f t="shared" si="36"/>
        <v/>
      </c>
      <c r="BM25" s="24" t="str">
        <f t="shared" si="37"/>
        <v/>
      </c>
      <c r="BN25" s="24" t="str">
        <f t="shared" si="38"/>
        <v/>
      </c>
      <c r="BO25" s="24" t="str">
        <f t="shared" si="39"/>
        <v/>
      </c>
      <c r="BP25" s="24" t="str">
        <f t="shared" si="40"/>
        <v/>
      </c>
      <c r="BQ25" s="24" t="str">
        <f t="shared" si="41"/>
        <v/>
      </c>
      <c r="BR25" s="24" t="str">
        <f t="shared" si="42"/>
        <v/>
      </c>
      <c r="BS25" s="24" t="str">
        <f t="shared" si="43"/>
        <v/>
      </c>
      <c r="BT25" s="24" t="str">
        <f t="shared" si="44"/>
        <v/>
      </c>
      <c r="BU25" s="24" t="str">
        <f t="shared" si="45"/>
        <v/>
      </c>
      <c r="BV25" s="8" t="str">
        <f t="shared" si="46"/>
        <v/>
      </c>
      <c r="BW25" s="8" t="str">
        <f t="shared" si="47"/>
        <v/>
      </c>
      <c r="BX25" t="str">
        <f t="shared" si="63"/>
        <v>Independence day</v>
      </c>
      <c r="BY25" s="5" t="s">
        <v>272</v>
      </c>
    </row>
    <row r="26" spans="1:78" ht="12.75" customHeight="1" x14ac:dyDescent="0.25">
      <c r="A26" s="4">
        <v>920</v>
      </c>
      <c r="B26" s="5" t="s">
        <v>267</v>
      </c>
      <c r="C26" s="5" t="s">
        <v>267</v>
      </c>
      <c r="D26" s="5" t="s">
        <v>324</v>
      </c>
      <c r="E26" s="4">
        <v>1992</v>
      </c>
      <c r="F26" s="4" t="s">
        <v>243</v>
      </c>
      <c r="G26" s="4" t="s">
        <v>54</v>
      </c>
      <c r="H26" s="2"/>
      <c r="I26" s="23" t="s">
        <v>29</v>
      </c>
      <c r="J26" s="5" t="s">
        <v>202</v>
      </c>
      <c r="K26" s="5" t="s">
        <v>273</v>
      </c>
      <c r="L26" s="24">
        <f t="shared" si="0"/>
        <v>11</v>
      </c>
      <c r="M26" s="42" t="str">
        <f t="shared" si="1"/>
        <v/>
      </c>
      <c r="N26" s="12" t="str">
        <f t="shared" si="48"/>
        <v xml:space="preserve">R. </v>
      </c>
      <c r="O26" t="str">
        <f t="shared" si="2"/>
        <v>R.</v>
      </c>
      <c r="P26" s="1">
        <f t="shared" si="3"/>
        <v>3</v>
      </c>
      <c r="Q26" t="str">
        <f t="shared" si="49"/>
        <v>Emmerich</v>
      </c>
      <c r="R26" s="1" t="str">
        <f t="shared" si="50"/>
        <v/>
      </c>
      <c r="S26" s="12" t="e">
        <f t="shared" si="51"/>
        <v>#VALUE!</v>
      </c>
      <c r="T26" s="1" t="str">
        <f t="shared" si="52"/>
        <v/>
      </c>
      <c r="U26" s="1" t="str">
        <f t="shared" si="4"/>
        <v/>
      </c>
      <c r="V26" s="1" t="str">
        <f t="shared" si="5"/>
        <v/>
      </c>
      <c r="W26" s="1" t="str">
        <f t="shared" si="6"/>
        <v/>
      </c>
      <c r="X26" s="12" t="e">
        <f t="shared" si="53"/>
        <v>#VALUE!</v>
      </c>
      <c r="Y26" s="1" t="str">
        <f t="shared" si="7"/>
        <v/>
      </c>
      <c r="Z26" s="1" t="str">
        <f t="shared" si="8"/>
        <v/>
      </c>
      <c r="AA26" s="1" t="str">
        <f t="shared" si="9"/>
        <v/>
      </c>
      <c r="AB26" s="12" t="str">
        <f t="shared" si="10"/>
        <v/>
      </c>
      <c r="AC26" s="1" t="str">
        <f t="shared" si="11"/>
        <v/>
      </c>
      <c r="AD26" t="str">
        <f t="shared" si="12"/>
        <v/>
      </c>
      <c r="AE26" s="51" t="str">
        <f t="shared" si="54"/>
        <v>Emmerich, R.</v>
      </c>
      <c r="AF26" s="5" t="s">
        <v>427</v>
      </c>
      <c r="AG26" t="e">
        <f t="shared" si="55"/>
        <v>#VALUE!</v>
      </c>
      <c r="AH26" t="str">
        <f t="shared" si="13"/>
        <v/>
      </c>
      <c r="AI26" t="str">
        <f t="shared" si="14"/>
        <v/>
      </c>
      <c r="AJ26" t="str">
        <f t="shared" si="15"/>
        <v/>
      </c>
      <c r="AK26" s="8" t="str">
        <f t="shared" si="16"/>
        <v/>
      </c>
      <c r="AL26" s="8" t="str">
        <f t="shared" si="17"/>
        <v/>
      </c>
      <c r="AM26" s="8" t="str">
        <f t="shared" si="18"/>
        <v/>
      </c>
      <c r="AN26" s="8" t="str">
        <f t="shared" si="19"/>
        <v/>
      </c>
      <c r="AO26" t="str">
        <f t="shared" si="20"/>
        <v/>
      </c>
      <c r="AP26" t="str">
        <f t="shared" si="21"/>
        <v/>
      </c>
      <c r="AQ26" t="str">
        <f t="shared" si="22"/>
        <v/>
      </c>
      <c r="AR26" t="str">
        <f t="shared" si="23"/>
        <v/>
      </c>
      <c r="AS26" t="str">
        <f t="shared" si="24"/>
        <v/>
      </c>
      <c r="AT26" t="str">
        <f t="shared" si="25"/>
        <v/>
      </c>
      <c r="AU26" t="str">
        <f t="shared" si="26"/>
        <v/>
      </c>
      <c r="AV26" s="24" t="str">
        <f t="shared" si="56"/>
        <v xml:space="preserve">Le </v>
      </c>
      <c r="AW26" s="1" t="str">
        <f t="shared" si="57"/>
        <v xml:space="preserve">Le </v>
      </c>
      <c r="AX26" s="24" t="e">
        <f t="shared" si="58"/>
        <v>#VALUE!</v>
      </c>
      <c r="AY26" s="1" t="str">
        <f t="shared" si="59"/>
        <v/>
      </c>
      <c r="AZ26" s="1" t="str">
        <f t="shared" si="27"/>
        <v>Le jour d'</v>
      </c>
      <c r="BA26" s="1" t="str">
        <f t="shared" si="60"/>
        <v>Le jour d'</v>
      </c>
      <c r="BB26" s="1" t="str">
        <f t="shared" si="28"/>
        <v/>
      </c>
      <c r="BC26" s="24" t="str">
        <f t="shared" si="61"/>
        <v xml:space="preserve">Le </v>
      </c>
      <c r="BD26" s="24" t="str">
        <f t="shared" si="29"/>
        <v xml:space="preserve">Le </v>
      </c>
      <c r="BE26" s="24" t="str">
        <f t="shared" si="30"/>
        <v xml:space="preserve">Le </v>
      </c>
      <c r="BF26" s="24" t="str">
        <f t="shared" si="31"/>
        <v>Le</v>
      </c>
      <c r="BG26" s="24" t="str">
        <f t="shared" si="32"/>
        <v>jour d'après</v>
      </c>
      <c r="BH26" s="24" t="str">
        <f t="shared" si="33"/>
        <v/>
      </c>
      <c r="BI26" s="8">
        <f t="shared" si="34"/>
        <v>3</v>
      </c>
      <c r="BJ26" s="24" t="str">
        <f t="shared" si="35"/>
        <v>jour d'après</v>
      </c>
      <c r="BK26" s="24" t="str">
        <f t="shared" si="62"/>
        <v>jour d'après</v>
      </c>
      <c r="BL26" s="39" t="str">
        <f t="shared" si="36"/>
        <v>j</v>
      </c>
      <c r="BM26" s="24" t="str">
        <f t="shared" si="37"/>
        <v/>
      </c>
      <c r="BN26" s="24" t="str">
        <f t="shared" si="38"/>
        <v/>
      </c>
      <c r="BO26" s="24" t="str">
        <f t="shared" si="39"/>
        <v/>
      </c>
      <c r="BP26" s="24" t="str">
        <f t="shared" si="40"/>
        <v/>
      </c>
      <c r="BQ26" s="24" t="str">
        <f t="shared" si="41"/>
        <v>J</v>
      </c>
      <c r="BR26" s="24" t="str">
        <f t="shared" si="42"/>
        <v/>
      </c>
      <c r="BS26" s="24" t="str">
        <f t="shared" si="43"/>
        <v/>
      </c>
      <c r="BT26" s="24" t="str">
        <f t="shared" si="44"/>
        <v>J</v>
      </c>
      <c r="BU26" s="24" t="str">
        <f t="shared" si="45"/>
        <v>J</v>
      </c>
      <c r="BV26" s="8">
        <f t="shared" si="46"/>
        <v>1</v>
      </c>
      <c r="BW26" s="8" t="str">
        <f t="shared" si="47"/>
        <v>our d'après</v>
      </c>
      <c r="BX26" t="str">
        <f t="shared" si="63"/>
        <v>Jour d'après (Le)</v>
      </c>
      <c r="BY26" s="5" t="s">
        <v>495</v>
      </c>
    </row>
    <row r="27" spans="1:78" ht="12.75" customHeight="1" x14ac:dyDescent="0.25">
      <c r="A27" s="32" t="s">
        <v>167</v>
      </c>
      <c r="B27" s="33" t="s">
        <v>520</v>
      </c>
      <c r="C27" s="33" t="s">
        <v>520</v>
      </c>
      <c r="D27" s="33" t="s">
        <v>460</v>
      </c>
      <c r="E27" s="32">
        <v>2007</v>
      </c>
      <c r="F27" s="32" t="s">
        <v>108</v>
      </c>
      <c r="G27" s="32" t="s">
        <v>54</v>
      </c>
      <c r="H27" s="2"/>
      <c r="I27" s="23" t="s">
        <v>29</v>
      </c>
      <c r="J27" s="35" t="s">
        <v>263</v>
      </c>
      <c r="K27" s="5" t="s">
        <v>370</v>
      </c>
      <c r="L27" s="24">
        <f t="shared" si="0"/>
        <v>13</v>
      </c>
      <c r="M27" s="42" t="str">
        <f t="shared" si="1"/>
        <v/>
      </c>
      <c r="N27" s="12" t="str">
        <f t="shared" si="48"/>
        <v xml:space="preserve">M. </v>
      </c>
      <c r="O27" t="str">
        <f t="shared" si="2"/>
        <v>M.</v>
      </c>
      <c r="P27" s="1">
        <f t="shared" si="3"/>
        <v>3</v>
      </c>
      <c r="Q27" t="str">
        <f t="shared" si="49"/>
        <v>Deville</v>
      </c>
      <c r="R27" s="1" t="str">
        <f t="shared" si="50"/>
        <v/>
      </c>
      <c r="S27" s="12" t="e">
        <f t="shared" si="51"/>
        <v>#VALUE!</v>
      </c>
      <c r="T27" s="1" t="str">
        <f t="shared" si="52"/>
        <v/>
      </c>
      <c r="U27" s="1" t="str">
        <f t="shared" si="4"/>
        <v/>
      </c>
      <c r="V27" s="1" t="str">
        <f t="shared" si="5"/>
        <v/>
      </c>
      <c r="W27" s="1" t="str">
        <f t="shared" si="6"/>
        <v/>
      </c>
      <c r="X27" s="12" t="e">
        <f t="shared" si="53"/>
        <v>#VALUE!</v>
      </c>
      <c r="Y27" s="1" t="str">
        <f t="shared" si="7"/>
        <v/>
      </c>
      <c r="Z27" s="1" t="str">
        <f t="shared" si="8"/>
        <v/>
      </c>
      <c r="AA27" s="1" t="str">
        <f t="shared" si="9"/>
        <v/>
      </c>
      <c r="AB27" s="12" t="str">
        <f t="shared" si="10"/>
        <v/>
      </c>
      <c r="AC27" s="1" t="str">
        <f t="shared" si="11"/>
        <v/>
      </c>
      <c r="AD27" t="str">
        <f t="shared" si="12"/>
        <v/>
      </c>
      <c r="AE27" s="51" t="str">
        <f t="shared" si="54"/>
        <v>Deville, M.</v>
      </c>
      <c r="AF27" s="33" t="s">
        <v>423</v>
      </c>
      <c r="AG27" t="e">
        <f t="shared" si="55"/>
        <v>#VALUE!</v>
      </c>
      <c r="AH27" t="str">
        <f t="shared" si="13"/>
        <v/>
      </c>
      <c r="AI27" t="str">
        <f t="shared" si="14"/>
        <v/>
      </c>
      <c r="AJ27" t="str">
        <f t="shared" si="15"/>
        <v/>
      </c>
      <c r="AK27" s="8" t="str">
        <f t="shared" si="16"/>
        <v/>
      </c>
      <c r="AL27" s="8" t="str">
        <f t="shared" si="17"/>
        <v/>
      </c>
      <c r="AM27" s="8" t="str">
        <f t="shared" si="18"/>
        <v/>
      </c>
      <c r="AN27" s="8" t="str">
        <f t="shared" si="19"/>
        <v/>
      </c>
      <c r="AO27" t="str">
        <f t="shared" si="20"/>
        <v/>
      </c>
      <c r="AP27" t="str">
        <f t="shared" si="21"/>
        <v/>
      </c>
      <c r="AQ27" t="str">
        <f t="shared" si="22"/>
        <v/>
      </c>
      <c r="AR27" t="str">
        <f t="shared" si="23"/>
        <v/>
      </c>
      <c r="AS27" t="str">
        <f t="shared" si="24"/>
        <v/>
      </c>
      <c r="AT27" t="str">
        <f t="shared" si="25"/>
        <v/>
      </c>
      <c r="AU27" t="str">
        <f t="shared" si="26"/>
        <v/>
      </c>
      <c r="AV27" s="24" t="str">
        <f t="shared" si="56"/>
        <v xml:space="preserve">La </v>
      </c>
      <c r="AW27" s="1" t="str">
        <f t="shared" si="57"/>
        <v xml:space="preserve">La </v>
      </c>
      <c r="AX27" s="24" t="e">
        <f t="shared" si="58"/>
        <v>#VALUE!</v>
      </c>
      <c r="AY27" s="1" t="str">
        <f t="shared" si="59"/>
        <v/>
      </c>
      <c r="AZ27" s="1" t="e">
        <f t="shared" si="27"/>
        <v>#VALUE!</v>
      </c>
      <c r="BA27" s="1" t="str">
        <f t="shared" si="60"/>
        <v/>
      </c>
      <c r="BB27" s="1" t="str">
        <f t="shared" si="28"/>
        <v/>
      </c>
      <c r="BC27" s="24" t="str">
        <f t="shared" si="61"/>
        <v xml:space="preserve">La </v>
      </c>
      <c r="BD27" s="24" t="str">
        <f t="shared" si="29"/>
        <v xml:space="preserve">La </v>
      </c>
      <c r="BE27" s="24" t="str">
        <f t="shared" si="30"/>
        <v xml:space="preserve">La </v>
      </c>
      <c r="BF27" s="24" t="str">
        <f t="shared" si="31"/>
        <v>La</v>
      </c>
      <c r="BG27" s="24" t="str">
        <f t="shared" si="32"/>
        <v>maladie de Sachs</v>
      </c>
      <c r="BH27" s="24" t="str">
        <f t="shared" si="33"/>
        <v/>
      </c>
      <c r="BI27" s="8">
        <f t="shared" si="34"/>
        <v>3</v>
      </c>
      <c r="BJ27" s="24" t="str">
        <f t="shared" si="35"/>
        <v>maladie de Sachs</v>
      </c>
      <c r="BK27" s="24" t="str">
        <f t="shared" si="62"/>
        <v>maladie de Sachs</v>
      </c>
      <c r="BL27" s="39" t="str">
        <f t="shared" si="36"/>
        <v>m</v>
      </c>
      <c r="BM27" s="24" t="str">
        <f t="shared" si="37"/>
        <v/>
      </c>
      <c r="BN27" s="24" t="str">
        <f t="shared" si="38"/>
        <v/>
      </c>
      <c r="BO27" s="24" t="str">
        <f t="shared" si="39"/>
        <v>M</v>
      </c>
      <c r="BP27" s="24" t="str">
        <f t="shared" si="40"/>
        <v/>
      </c>
      <c r="BQ27" s="24" t="str">
        <f t="shared" si="41"/>
        <v/>
      </c>
      <c r="BR27" s="24" t="str">
        <f t="shared" si="42"/>
        <v/>
      </c>
      <c r="BS27" s="24" t="str">
        <f t="shared" si="43"/>
        <v/>
      </c>
      <c r="BT27" s="24" t="str">
        <f t="shared" si="44"/>
        <v/>
      </c>
      <c r="BU27" s="24" t="str">
        <f t="shared" si="45"/>
        <v>M</v>
      </c>
      <c r="BV27" s="8">
        <f t="shared" si="46"/>
        <v>1</v>
      </c>
      <c r="BW27" s="8" t="str">
        <f t="shared" si="47"/>
        <v>aladie de Sachs</v>
      </c>
      <c r="BX27" t="str">
        <f t="shared" si="63"/>
        <v>Maladie de Sachs (La)</v>
      </c>
      <c r="BY27" s="33" t="s">
        <v>496</v>
      </c>
    </row>
    <row r="28" spans="1:78" ht="12.75" customHeight="1" x14ac:dyDescent="0.25">
      <c r="A28" s="10">
        <v>659</v>
      </c>
      <c r="B28" s="9" t="s">
        <v>232</v>
      </c>
      <c r="C28" s="9" t="s">
        <v>232</v>
      </c>
      <c r="D28" s="9" t="s">
        <v>462</v>
      </c>
      <c r="E28" s="10">
        <v>2004</v>
      </c>
      <c r="F28" s="10" t="s">
        <v>97</v>
      </c>
      <c r="G28" s="10" t="s">
        <v>54</v>
      </c>
      <c r="H28" s="15"/>
      <c r="I28" s="23" t="s">
        <v>29</v>
      </c>
      <c r="J28" s="33" t="s">
        <v>137</v>
      </c>
      <c r="K28" s="33" t="s">
        <v>212</v>
      </c>
      <c r="L28" s="24">
        <f t="shared" si="0"/>
        <v>6</v>
      </c>
      <c r="M28" s="42" t="str">
        <f t="shared" si="1"/>
        <v/>
      </c>
      <c r="N28" s="12" t="str">
        <f t="shared" si="48"/>
        <v xml:space="preserve">M. </v>
      </c>
      <c r="O28" t="str">
        <f t="shared" si="2"/>
        <v>M.</v>
      </c>
      <c r="P28" s="1">
        <f t="shared" si="3"/>
        <v>3</v>
      </c>
      <c r="Q28" t="str">
        <f t="shared" si="49"/>
        <v>Scorsese</v>
      </c>
      <c r="R28" s="1" t="str">
        <f t="shared" si="50"/>
        <v/>
      </c>
      <c r="S28" s="12" t="e">
        <f t="shared" si="51"/>
        <v>#VALUE!</v>
      </c>
      <c r="T28" s="1" t="str">
        <f t="shared" si="52"/>
        <v/>
      </c>
      <c r="U28" s="1" t="str">
        <f t="shared" si="4"/>
        <v/>
      </c>
      <c r="V28" s="1" t="str">
        <f t="shared" si="5"/>
        <v/>
      </c>
      <c r="W28" s="1" t="str">
        <f t="shared" si="6"/>
        <v/>
      </c>
      <c r="X28" s="12" t="e">
        <f t="shared" si="53"/>
        <v>#VALUE!</v>
      </c>
      <c r="Y28" s="1" t="str">
        <f t="shared" si="7"/>
        <v/>
      </c>
      <c r="Z28" s="1" t="str">
        <f t="shared" si="8"/>
        <v/>
      </c>
      <c r="AA28" s="1" t="str">
        <f t="shared" si="9"/>
        <v/>
      </c>
      <c r="AB28" s="12" t="str">
        <f t="shared" si="10"/>
        <v/>
      </c>
      <c r="AC28" s="1" t="str">
        <f t="shared" si="11"/>
        <v/>
      </c>
      <c r="AD28" t="str">
        <f t="shared" si="12"/>
        <v/>
      </c>
      <c r="AE28" s="51" t="str">
        <f t="shared" si="54"/>
        <v>Scorsese, M.</v>
      </c>
      <c r="AF28" s="9" t="s">
        <v>451</v>
      </c>
      <c r="AG28" t="e">
        <f t="shared" si="55"/>
        <v>#VALUE!</v>
      </c>
      <c r="AH28" t="str">
        <f t="shared" si="13"/>
        <v/>
      </c>
      <c r="AI28" t="str">
        <f t="shared" si="14"/>
        <v/>
      </c>
      <c r="AJ28" t="str">
        <f t="shared" si="15"/>
        <v/>
      </c>
      <c r="AK28" s="8" t="str">
        <f t="shared" si="16"/>
        <v/>
      </c>
      <c r="AL28" s="8" t="str">
        <f t="shared" si="17"/>
        <v/>
      </c>
      <c r="AM28" s="8" t="str">
        <f t="shared" si="18"/>
        <v/>
      </c>
      <c r="AN28" s="8" t="str">
        <f t="shared" si="19"/>
        <v/>
      </c>
      <c r="AO28" t="str">
        <f t="shared" si="20"/>
        <v/>
      </c>
      <c r="AP28" t="str">
        <f t="shared" si="21"/>
        <v/>
      </c>
      <c r="AQ28" t="str">
        <f t="shared" si="22"/>
        <v/>
      </c>
      <c r="AR28" t="str">
        <f t="shared" si="23"/>
        <v/>
      </c>
      <c r="AS28" t="str">
        <f t="shared" si="24"/>
        <v/>
      </c>
      <c r="AT28" t="str">
        <f t="shared" si="25"/>
        <v/>
      </c>
      <c r="AU28" t="str">
        <f t="shared" si="26"/>
        <v/>
      </c>
      <c r="AV28" s="24" t="str">
        <f t="shared" si="56"/>
        <v xml:space="preserve">Mean </v>
      </c>
      <c r="AW28" s="1" t="str">
        <f t="shared" si="57"/>
        <v xml:space="preserve">Mean </v>
      </c>
      <c r="AX28" s="24" t="e">
        <f t="shared" si="58"/>
        <v>#VALUE!</v>
      </c>
      <c r="AY28" s="1" t="str">
        <f t="shared" si="59"/>
        <v/>
      </c>
      <c r="AZ28" s="1" t="e">
        <f t="shared" si="27"/>
        <v>#VALUE!</v>
      </c>
      <c r="BA28" s="1" t="str">
        <f t="shared" si="60"/>
        <v/>
      </c>
      <c r="BB28" s="1" t="str">
        <f t="shared" si="28"/>
        <v/>
      </c>
      <c r="BC28" s="24" t="str">
        <f t="shared" si="61"/>
        <v/>
      </c>
      <c r="BD28" s="24" t="str">
        <f t="shared" si="29"/>
        <v/>
      </c>
      <c r="BE28" s="24" t="str">
        <f t="shared" si="30"/>
        <v/>
      </c>
      <c r="BF28" s="24" t="str">
        <f t="shared" si="31"/>
        <v/>
      </c>
      <c r="BG28" s="24" t="str">
        <f t="shared" si="32"/>
        <v/>
      </c>
      <c r="BH28" s="24" t="str">
        <f t="shared" si="33"/>
        <v/>
      </c>
      <c r="BI28" s="8" t="str">
        <f t="shared" si="34"/>
        <v/>
      </c>
      <c r="BJ28" s="24" t="str">
        <f t="shared" si="35"/>
        <v/>
      </c>
      <c r="BK28" s="24" t="str">
        <f t="shared" si="62"/>
        <v>Mean streets</v>
      </c>
      <c r="BL28" s="39" t="str">
        <f t="shared" si="36"/>
        <v/>
      </c>
      <c r="BM28" s="24" t="str">
        <f t="shared" si="37"/>
        <v/>
      </c>
      <c r="BN28" s="24" t="str">
        <f t="shared" si="38"/>
        <v/>
      </c>
      <c r="BO28" s="24" t="str">
        <f t="shared" si="39"/>
        <v/>
      </c>
      <c r="BP28" s="24" t="str">
        <f t="shared" si="40"/>
        <v/>
      </c>
      <c r="BQ28" s="24" t="str">
        <f t="shared" si="41"/>
        <v/>
      </c>
      <c r="BR28" s="24" t="str">
        <f t="shared" si="42"/>
        <v/>
      </c>
      <c r="BS28" s="24" t="str">
        <f t="shared" si="43"/>
        <v/>
      </c>
      <c r="BT28" s="24" t="str">
        <f t="shared" si="44"/>
        <v/>
      </c>
      <c r="BU28" s="24" t="str">
        <f t="shared" si="45"/>
        <v/>
      </c>
      <c r="BV28" s="8" t="str">
        <f t="shared" si="46"/>
        <v/>
      </c>
      <c r="BW28" s="8" t="str">
        <f t="shared" si="47"/>
        <v/>
      </c>
      <c r="BX28" t="str">
        <f t="shared" si="63"/>
        <v>Mean streets</v>
      </c>
      <c r="BY28" s="9" t="s">
        <v>137</v>
      </c>
    </row>
    <row r="29" spans="1:78" ht="12.75" customHeight="1" x14ac:dyDescent="0.25">
      <c r="A29" s="32" t="s">
        <v>167</v>
      </c>
      <c r="B29" s="33" t="s">
        <v>165</v>
      </c>
      <c r="C29" s="33" t="s">
        <v>165</v>
      </c>
      <c r="D29" s="33" t="s">
        <v>411</v>
      </c>
      <c r="E29" s="32">
        <v>2006</v>
      </c>
      <c r="F29" s="32" t="s">
        <v>269</v>
      </c>
      <c r="G29" s="32" t="s">
        <v>376</v>
      </c>
      <c r="H29" s="2"/>
      <c r="I29" s="23" t="s">
        <v>29</v>
      </c>
      <c r="J29" s="5" t="s">
        <v>282</v>
      </c>
      <c r="K29" s="5" t="s">
        <v>203</v>
      </c>
      <c r="L29" s="24">
        <f t="shared" si="0"/>
        <v>12</v>
      </c>
      <c r="M29" s="42" t="str">
        <f t="shared" si="1"/>
        <v/>
      </c>
      <c r="N29" s="12" t="str">
        <f t="shared" si="48"/>
        <v xml:space="preserve">D. </v>
      </c>
      <c r="O29" t="str">
        <f t="shared" si="2"/>
        <v>D.</v>
      </c>
      <c r="P29" s="1">
        <f t="shared" si="3"/>
        <v>3</v>
      </c>
      <c r="Q29" t="str">
        <f t="shared" si="49"/>
        <v>et T. Poiraud</v>
      </c>
      <c r="R29" s="1" t="str">
        <f t="shared" si="50"/>
        <v/>
      </c>
      <c r="S29" s="12" t="str">
        <f t="shared" si="51"/>
        <v xml:space="preserve">D. </v>
      </c>
      <c r="T29" s="1" t="str">
        <f t="shared" si="52"/>
        <v xml:space="preserve">D. </v>
      </c>
      <c r="U29" s="1" t="str">
        <f t="shared" si="4"/>
        <v>Poiraud</v>
      </c>
      <c r="V29" s="1">
        <f t="shared" si="5"/>
        <v>7</v>
      </c>
      <c r="W29" s="1" t="str">
        <f t="shared" si="6"/>
        <v>D. et T.</v>
      </c>
      <c r="X29" s="12" t="e">
        <f t="shared" si="53"/>
        <v>#VALUE!</v>
      </c>
      <c r="Y29" s="1" t="str">
        <f t="shared" si="7"/>
        <v/>
      </c>
      <c r="Z29" s="1" t="str">
        <f t="shared" si="8"/>
        <v/>
      </c>
      <c r="AA29" s="1" t="str">
        <f t="shared" si="9"/>
        <v/>
      </c>
      <c r="AB29" s="12" t="str">
        <f t="shared" si="10"/>
        <v/>
      </c>
      <c r="AC29" s="1" t="str">
        <f t="shared" si="11"/>
        <v/>
      </c>
      <c r="AD29" t="str">
        <f t="shared" si="12"/>
        <v/>
      </c>
      <c r="AE29" s="51" t="str">
        <f t="shared" si="54"/>
        <v>Poiraud, D. et T.</v>
      </c>
      <c r="AF29" s="33" t="s">
        <v>534</v>
      </c>
      <c r="AG29" t="e">
        <f t="shared" si="55"/>
        <v>#VALUE!</v>
      </c>
      <c r="AH29" t="str">
        <f t="shared" si="13"/>
        <v/>
      </c>
      <c r="AI29" t="str">
        <f t="shared" si="14"/>
        <v/>
      </c>
      <c r="AJ29" t="str">
        <f t="shared" si="15"/>
        <v/>
      </c>
      <c r="AK29" s="8" t="str">
        <f t="shared" si="16"/>
        <v/>
      </c>
      <c r="AL29" s="8" t="str">
        <f t="shared" si="17"/>
        <v/>
      </c>
      <c r="AM29" s="8" t="str">
        <f t="shared" si="18"/>
        <v/>
      </c>
      <c r="AN29" s="8" t="str">
        <f t="shared" si="19"/>
        <v/>
      </c>
      <c r="AO29" t="str">
        <f t="shared" si="20"/>
        <v/>
      </c>
      <c r="AP29" t="str">
        <f t="shared" si="21"/>
        <v/>
      </c>
      <c r="AQ29" t="str">
        <f t="shared" si="22"/>
        <v/>
      </c>
      <c r="AR29" t="str">
        <f t="shared" si="23"/>
        <v/>
      </c>
      <c r="AS29" t="str">
        <f t="shared" si="24"/>
        <v/>
      </c>
      <c r="AT29" t="str">
        <f t="shared" si="25"/>
        <v/>
      </c>
      <c r="AU29" t="str">
        <f t="shared" si="26"/>
        <v/>
      </c>
      <c r="AV29" s="24" t="str">
        <f t="shared" si="56"/>
        <v xml:space="preserve">Atomik </v>
      </c>
      <c r="AW29" s="1" t="str">
        <f t="shared" si="57"/>
        <v xml:space="preserve">Atomik </v>
      </c>
      <c r="AX29" s="24" t="e">
        <f t="shared" si="58"/>
        <v>#VALUE!</v>
      </c>
      <c r="AY29" s="1" t="str">
        <f t="shared" si="59"/>
        <v/>
      </c>
      <c r="AZ29" s="1" t="e">
        <f t="shared" si="27"/>
        <v>#VALUE!</v>
      </c>
      <c r="BA29" s="1" t="str">
        <f t="shared" si="60"/>
        <v/>
      </c>
      <c r="BB29" s="1" t="str">
        <f t="shared" si="28"/>
        <v/>
      </c>
      <c r="BC29" s="24" t="str">
        <f t="shared" si="61"/>
        <v/>
      </c>
      <c r="BD29" s="24" t="str">
        <f t="shared" si="29"/>
        <v/>
      </c>
      <c r="BE29" s="24" t="str">
        <f t="shared" si="30"/>
        <v/>
      </c>
      <c r="BF29" s="24" t="str">
        <f t="shared" si="31"/>
        <v/>
      </c>
      <c r="BG29" s="24" t="str">
        <f t="shared" si="32"/>
        <v/>
      </c>
      <c r="BH29" s="24" t="str">
        <f t="shared" si="33"/>
        <v/>
      </c>
      <c r="BI29" s="8" t="str">
        <f t="shared" si="34"/>
        <v/>
      </c>
      <c r="BJ29" s="24" t="str">
        <f t="shared" si="35"/>
        <v/>
      </c>
      <c r="BK29" s="24" t="str">
        <f t="shared" si="62"/>
        <v>Atomik Circus, le retour de James Bataille</v>
      </c>
      <c r="BL29" s="39" t="str">
        <f t="shared" si="36"/>
        <v/>
      </c>
      <c r="BM29" s="24" t="str">
        <f t="shared" si="37"/>
        <v/>
      </c>
      <c r="BN29" s="24" t="str">
        <f t="shared" si="38"/>
        <v/>
      </c>
      <c r="BO29" s="24" t="str">
        <f t="shared" si="39"/>
        <v/>
      </c>
      <c r="BP29" s="24" t="str">
        <f t="shared" si="40"/>
        <v/>
      </c>
      <c r="BQ29" s="24" t="str">
        <f t="shared" si="41"/>
        <v/>
      </c>
      <c r="BR29" s="24" t="str">
        <f t="shared" si="42"/>
        <v/>
      </c>
      <c r="BS29" s="24" t="str">
        <f t="shared" si="43"/>
        <v/>
      </c>
      <c r="BT29" s="24" t="str">
        <f t="shared" si="44"/>
        <v/>
      </c>
      <c r="BU29" s="24" t="str">
        <f t="shared" si="45"/>
        <v/>
      </c>
      <c r="BV29" s="8" t="str">
        <f t="shared" si="46"/>
        <v/>
      </c>
      <c r="BW29" s="8" t="str">
        <f t="shared" si="47"/>
        <v/>
      </c>
      <c r="BX29" t="str">
        <f t="shared" si="63"/>
        <v>Atomik Circus, le retour de James Bataille</v>
      </c>
      <c r="BY29" s="33" t="s">
        <v>282</v>
      </c>
    </row>
    <row r="30" spans="1:78" ht="12.75" customHeight="1" x14ac:dyDescent="0.25">
      <c r="A30" s="4">
        <v>1066</v>
      </c>
      <c r="B30" s="5" t="s">
        <v>519</v>
      </c>
      <c r="C30" s="5" t="s">
        <v>519</v>
      </c>
      <c r="D30" s="5" t="s">
        <v>337</v>
      </c>
      <c r="E30" s="4">
        <v>1998</v>
      </c>
      <c r="F30" s="4" t="s">
        <v>378</v>
      </c>
      <c r="G30" s="4" t="s">
        <v>54</v>
      </c>
      <c r="H30" s="2"/>
      <c r="I30" s="23" t="s">
        <v>29</v>
      </c>
      <c r="J30" s="20" t="s">
        <v>245</v>
      </c>
      <c r="K30" s="20" t="s">
        <v>252</v>
      </c>
      <c r="L30" s="24">
        <f t="shared" si="0"/>
        <v>11</v>
      </c>
      <c r="M30" s="42" t="str">
        <f t="shared" si="1"/>
        <v/>
      </c>
      <c r="N30" s="12" t="str">
        <f t="shared" si="48"/>
        <v xml:space="preserve">J. </v>
      </c>
      <c r="O30" t="str">
        <f t="shared" si="2"/>
        <v>J.</v>
      </c>
      <c r="P30" s="1">
        <f t="shared" si="3"/>
        <v>3</v>
      </c>
      <c r="Q30" t="str">
        <f t="shared" si="49"/>
        <v>et E. Coen</v>
      </c>
      <c r="R30" s="1" t="str">
        <f t="shared" si="50"/>
        <v/>
      </c>
      <c r="S30" s="12" t="str">
        <f t="shared" si="51"/>
        <v xml:space="preserve">J. </v>
      </c>
      <c r="T30" s="1" t="str">
        <f t="shared" si="52"/>
        <v xml:space="preserve">J. </v>
      </c>
      <c r="U30" s="1" t="str">
        <f t="shared" si="4"/>
        <v>Coen</v>
      </c>
      <c r="V30" s="1">
        <f t="shared" si="5"/>
        <v>4</v>
      </c>
      <c r="W30" s="1" t="str">
        <f t="shared" si="6"/>
        <v>J. et E.</v>
      </c>
      <c r="X30" s="12" t="e">
        <f t="shared" si="53"/>
        <v>#VALUE!</v>
      </c>
      <c r="Y30" s="1" t="str">
        <f t="shared" si="7"/>
        <v/>
      </c>
      <c r="Z30" s="1" t="str">
        <f t="shared" si="8"/>
        <v/>
      </c>
      <c r="AA30" s="1" t="str">
        <f t="shared" si="9"/>
        <v/>
      </c>
      <c r="AB30" s="12" t="str">
        <f t="shared" si="10"/>
        <v/>
      </c>
      <c r="AC30" s="1" t="str">
        <f t="shared" si="11"/>
        <v/>
      </c>
      <c r="AD30" t="str">
        <f t="shared" si="12"/>
        <v/>
      </c>
      <c r="AE30" s="51" t="str">
        <f t="shared" si="54"/>
        <v>Coen, J. et E.</v>
      </c>
      <c r="AF30" s="5" t="s">
        <v>473</v>
      </c>
      <c r="AG30" t="e">
        <f t="shared" si="55"/>
        <v>#VALUE!</v>
      </c>
      <c r="AH30" t="str">
        <f t="shared" si="13"/>
        <v/>
      </c>
      <c r="AI30" t="str">
        <f t="shared" si="14"/>
        <v/>
      </c>
      <c r="AJ30" t="str">
        <f t="shared" si="15"/>
        <v/>
      </c>
      <c r="AK30" s="8" t="str">
        <f t="shared" si="16"/>
        <v/>
      </c>
      <c r="AL30" s="8" t="str">
        <f t="shared" si="17"/>
        <v/>
      </c>
      <c r="AM30" s="8" t="str">
        <f t="shared" si="18"/>
        <v/>
      </c>
      <c r="AN30" s="8" t="str">
        <f t="shared" si="19"/>
        <v/>
      </c>
      <c r="AO30" t="str">
        <f t="shared" si="20"/>
        <v/>
      </c>
      <c r="AP30" t="str">
        <f t="shared" si="21"/>
        <v/>
      </c>
      <c r="AQ30" t="str">
        <f t="shared" si="22"/>
        <v/>
      </c>
      <c r="AR30" t="str">
        <f t="shared" si="23"/>
        <v/>
      </c>
      <c r="AS30" t="str">
        <f t="shared" si="24"/>
        <v/>
      </c>
      <c r="AT30" t="str">
        <f t="shared" si="25"/>
        <v/>
      </c>
      <c r="AU30" t="str">
        <f t="shared" si="26"/>
        <v/>
      </c>
      <c r="AV30" s="24" t="str">
        <f t="shared" si="56"/>
        <v xml:space="preserve">The </v>
      </c>
      <c r="AW30" s="1" t="str">
        <f t="shared" si="57"/>
        <v xml:space="preserve">The </v>
      </c>
      <c r="AX30" s="24" t="e">
        <f t="shared" si="58"/>
        <v>#VALUE!</v>
      </c>
      <c r="AY30" s="1" t="str">
        <f t="shared" si="59"/>
        <v/>
      </c>
      <c r="AZ30" s="1" t="e">
        <f t="shared" si="27"/>
        <v>#VALUE!</v>
      </c>
      <c r="BA30" s="1" t="str">
        <f t="shared" si="60"/>
        <v/>
      </c>
      <c r="BB30" s="1" t="str">
        <f t="shared" si="28"/>
        <v/>
      </c>
      <c r="BC30" s="24" t="str">
        <f t="shared" si="61"/>
        <v xml:space="preserve">The </v>
      </c>
      <c r="BD30" s="24" t="str">
        <f t="shared" si="29"/>
        <v xml:space="preserve">The </v>
      </c>
      <c r="BE30" s="24" t="str">
        <f t="shared" si="30"/>
        <v xml:space="preserve">The </v>
      </c>
      <c r="BF30" s="24" t="str">
        <f t="shared" si="31"/>
        <v>The</v>
      </c>
      <c r="BG30" s="24" t="str">
        <f t="shared" si="32"/>
        <v/>
      </c>
      <c r="BH30" s="24" t="str">
        <f t="shared" si="33"/>
        <v>big Lebowski</v>
      </c>
      <c r="BI30" s="8">
        <f t="shared" si="34"/>
        <v>4</v>
      </c>
      <c r="BJ30" s="24" t="str">
        <f t="shared" si="35"/>
        <v>big Lebowski</v>
      </c>
      <c r="BK30" s="24" t="str">
        <f t="shared" si="62"/>
        <v>big Lebowski</v>
      </c>
      <c r="BL30" s="39" t="str">
        <f t="shared" si="36"/>
        <v>b</v>
      </c>
      <c r="BM30" s="24" t="str">
        <f t="shared" si="37"/>
        <v>B</v>
      </c>
      <c r="BN30" s="24" t="str">
        <f t="shared" si="38"/>
        <v/>
      </c>
      <c r="BO30" s="24" t="str">
        <f t="shared" si="39"/>
        <v/>
      </c>
      <c r="BP30" s="24" t="str">
        <f t="shared" si="40"/>
        <v/>
      </c>
      <c r="BQ30" s="24" t="str">
        <f t="shared" si="41"/>
        <v/>
      </c>
      <c r="BR30" s="24" t="str">
        <f t="shared" si="42"/>
        <v>B</v>
      </c>
      <c r="BS30" s="24" t="str">
        <f t="shared" si="43"/>
        <v>B</v>
      </c>
      <c r="BT30" s="24" t="str">
        <f t="shared" si="44"/>
        <v>B</v>
      </c>
      <c r="BU30" s="24" t="str">
        <f t="shared" si="45"/>
        <v>B</v>
      </c>
      <c r="BV30" s="8">
        <f t="shared" si="46"/>
        <v>1</v>
      </c>
      <c r="BW30" s="8" t="str">
        <f t="shared" si="47"/>
        <v>ig Lebowski</v>
      </c>
      <c r="BX30" t="str">
        <f t="shared" si="63"/>
        <v>Big Lebowski (The)</v>
      </c>
      <c r="BY30" s="5" t="s">
        <v>177</v>
      </c>
    </row>
    <row r="31" spans="1:78" s="18" customFormat="1" ht="12.75" customHeight="1" x14ac:dyDescent="0.25">
      <c r="A31" s="10">
        <v>991</v>
      </c>
      <c r="B31" s="9" t="s">
        <v>86</v>
      </c>
      <c r="C31" s="9" t="s">
        <v>86</v>
      </c>
      <c r="D31" s="9" t="s">
        <v>87</v>
      </c>
      <c r="E31" s="10">
        <v>2000</v>
      </c>
      <c r="F31" s="10" t="s">
        <v>184</v>
      </c>
      <c r="G31" s="10" t="s">
        <v>54</v>
      </c>
      <c r="H31" s="15"/>
      <c r="I31" s="23" t="s">
        <v>29</v>
      </c>
      <c r="J31" s="33" t="s">
        <v>192</v>
      </c>
      <c r="K31" s="33" t="s">
        <v>136</v>
      </c>
      <c r="L31" s="24">
        <f t="shared" si="0"/>
        <v>3</v>
      </c>
      <c r="M31" s="42" t="str">
        <f t="shared" si="1"/>
        <v/>
      </c>
      <c r="N31" s="12" t="str">
        <f t="shared" si="48"/>
        <v xml:space="preserve">A. </v>
      </c>
      <c r="O31" t="str">
        <f t="shared" si="2"/>
        <v>A.</v>
      </c>
      <c r="P31" s="1">
        <f t="shared" si="3"/>
        <v>3</v>
      </c>
      <c r="Q31" t="str">
        <f t="shared" si="49"/>
        <v>Berbérian ; F. Forestier</v>
      </c>
      <c r="R31" s="1" t="str">
        <f t="shared" si="50"/>
        <v/>
      </c>
      <c r="S31" s="12" t="e">
        <f t="shared" si="51"/>
        <v>#VALUE!</v>
      </c>
      <c r="T31" s="1" t="str">
        <f t="shared" si="52"/>
        <v/>
      </c>
      <c r="U31" s="1" t="str">
        <f t="shared" si="4"/>
        <v/>
      </c>
      <c r="V31" s="1" t="str">
        <f t="shared" si="5"/>
        <v/>
      </c>
      <c r="W31" s="1" t="str">
        <f t="shared" si="6"/>
        <v/>
      </c>
      <c r="X31" s="12" t="str">
        <f t="shared" si="53"/>
        <v>A. Berbérian ;</v>
      </c>
      <c r="Y31" s="1" t="str">
        <f t="shared" si="7"/>
        <v>A. Berbérian ;</v>
      </c>
      <c r="Z31" s="1">
        <f t="shared" si="8"/>
        <v>14</v>
      </c>
      <c r="AA31" s="1" t="str">
        <f t="shared" si="9"/>
        <v xml:space="preserve"> F. Forestier</v>
      </c>
      <c r="AB31" s="12" t="str">
        <f t="shared" si="10"/>
        <v>F. Forestier</v>
      </c>
      <c r="AC31" s="1" t="str">
        <f t="shared" si="11"/>
        <v>Berbérian ;</v>
      </c>
      <c r="AD31" t="str">
        <f t="shared" si="12"/>
        <v>Berbérian</v>
      </c>
      <c r="AE31" s="51" t="str">
        <f>IF(A31="","",IF(AD31="",IF(U31="",CONCATENATE(Q31,", ",O31),CONCATENATE(U31,", ",W31)),CONCATENATE(AD31,", ",O31," (",AB31,")")))</f>
        <v>Berbérian, A. (F. Forestier)</v>
      </c>
      <c r="AF31" s="9" t="s">
        <v>538</v>
      </c>
      <c r="AG31" t="e">
        <f t="shared" si="55"/>
        <v>#VALUE!</v>
      </c>
      <c r="AH31" t="str">
        <f t="shared" si="13"/>
        <v/>
      </c>
      <c r="AI31" t="str">
        <f t="shared" si="14"/>
        <v/>
      </c>
      <c r="AJ31" t="str">
        <f t="shared" si="15"/>
        <v/>
      </c>
      <c r="AK31" s="8" t="str">
        <f t="shared" si="16"/>
        <v/>
      </c>
      <c r="AL31" s="8" t="str">
        <f t="shared" si="17"/>
        <v/>
      </c>
      <c r="AM31" s="8" t="str">
        <f t="shared" si="18"/>
        <v/>
      </c>
      <c r="AN31" s="8" t="str">
        <f t="shared" si="19"/>
        <v/>
      </c>
      <c r="AO31" t="str">
        <f t="shared" si="20"/>
        <v/>
      </c>
      <c r="AP31" t="str">
        <f t="shared" si="21"/>
        <v/>
      </c>
      <c r="AQ31" t="str">
        <f t="shared" si="22"/>
        <v/>
      </c>
      <c r="AR31" t="str">
        <f t="shared" si="23"/>
        <v/>
      </c>
      <c r="AS31" t="str">
        <f t="shared" si="24"/>
        <v/>
      </c>
      <c r="AT31" t="str">
        <f t="shared" si="25"/>
        <v/>
      </c>
      <c r="AU31" t="str">
        <f t="shared" si="26"/>
        <v/>
      </c>
      <c r="AV31" s="24" t="str">
        <f t="shared" si="56"/>
        <v xml:space="preserve">Le </v>
      </c>
      <c r="AW31" s="1" t="str">
        <f t="shared" si="57"/>
        <v xml:space="preserve">Le </v>
      </c>
      <c r="AX31" s="24" t="e">
        <f t="shared" si="58"/>
        <v>#VALUE!</v>
      </c>
      <c r="AY31" s="1" t="str">
        <f t="shared" si="59"/>
        <v/>
      </c>
      <c r="AZ31" s="1" t="e">
        <f t="shared" si="27"/>
        <v>#VALUE!</v>
      </c>
      <c r="BA31" s="1" t="str">
        <f t="shared" si="60"/>
        <v/>
      </c>
      <c r="BB31" s="1" t="str">
        <f t="shared" si="28"/>
        <v/>
      </c>
      <c r="BC31" s="24" t="str">
        <f t="shared" si="61"/>
        <v xml:space="preserve">Le </v>
      </c>
      <c r="BD31" s="24" t="str">
        <f t="shared" si="29"/>
        <v xml:space="preserve">Le </v>
      </c>
      <c r="BE31" s="24" t="str">
        <f t="shared" si="30"/>
        <v xml:space="preserve">Le </v>
      </c>
      <c r="BF31" s="24" t="str">
        <f t="shared" si="31"/>
        <v>Le</v>
      </c>
      <c r="BG31" s="24" t="str">
        <f t="shared" si="32"/>
        <v>boulet</v>
      </c>
      <c r="BH31" s="24" t="str">
        <f t="shared" si="33"/>
        <v/>
      </c>
      <c r="BI31" s="8">
        <f t="shared" si="34"/>
        <v>3</v>
      </c>
      <c r="BJ31" s="24" t="str">
        <f t="shared" si="35"/>
        <v>boulet</v>
      </c>
      <c r="BK31" s="24" t="str">
        <f t="shared" si="62"/>
        <v>boulet</v>
      </c>
      <c r="BL31" s="39" t="str">
        <f t="shared" si="36"/>
        <v>b</v>
      </c>
      <c r="BM31" s="24" t="str">
        <f t="shared" si="37"/>
        <v>B</v>
      </c>
      <c r="BN31" s="24" t="str">
        <f t="shared" si="38"/>
        <v/>
      </c>
      <c r="BO31" s="24" t="str">
        <f t="shared" si="39"/>
        <v/>
      </c>
      <c r="BP31" s="24" t="str">
        <f t="shared" si="40"/>
        <v/>
      </c>
      <c r="BQ31" s="24" t="str">
        <f t="shared" si="41"/>
        <v/>
      </c>
      <c r="BR31" s="24" t="str">
        <f t="shared" si="42"/>
        <v>B</v>
      </c>
      <c r="BS31" s="24" t="str">
        <f t="shared" si="43"/>
        <v>B</v>
      </c>
      <c r="BT31" s="24" t="str">
        <f t="shared" si="44"/>
        <v>B</v>
      </c>
      <c r="BU31" s="24" t="str">
        <f t="shared" si="45"/>
        <v>B</v>
      </c>
      <c r="BV31" s="8">
        <f t="shared" si="46"/>
        <v>1</v>
      </c>
      <c r="BW31" s="8" t="str">
        <f t="shared" si="47"/>
        <v>oulet</v>
      </c>
      <c r="BX31" t="str">
        <f t="shared" si="63"/>
        <v>Boulet (Le)</v>
      </c>
      <c r="BY31" s="9" t="s">
        <v>179</v>
      </c>
      <c r="BZ31"/>
    </row>
    <row r="32" spans="1:78" ht="12.75" customHeight="1" x14ac:dyDescent="0.25">
      <c r="A32" s="10">
        <v>992</v>
      </c>
      <c r="B32" s="9" t="s">
        <v>132</v>
      </c>
      <c r="C32" s="9" t="s">
        <v>132</v>
      </c>
      <c r="D32" s="9" t="s">
        <v>87</v>
      </c>
      <c r="E32" s="10">
        <v>2003</v>
      </c>
      <c r="F32" s="10" t="s">
        <v>434</v>
      </c>
      <c r="G32" s="10" t="s">
        <v>54</v>
      </c>
      <c r="H32" s="15"/>
      <c r="I32" s="23" t="s">
        <v>29</v>
      </c>
      <c r="J32" s="37" t="s">
        <v>125</v>
      </c>
      <c r="K32" s="33" t="s">
        <v>126</v>
      </c>
      <c r="L32" s="24">
        <f t="shared" si="0"/>
        <v>3</v>
      </c>
      <c r="M32" s="42" t="str">
        <f t="shared" si="1"/>
        <v/>
      </c>
      <c r="N32" s="12" t="str">
        <f t="shared" si="48"/>
        <v xml:space="preserve">E. </v>
      </c>
      <c r="O32" t="str">
        <f t="shared" si="2"/>
        <v>E.</v>
      </c>
      <c r="P32" s="1">
        <f t="shared" si="3"/>
        <v>3</v>
      </c>
      <c r="Q32" t="str">
        <f t="shared" si="49"/>
        <v>Toledano ; O. Nakache</v>
      </c>
      <c r="R32" s="1" t="str">
        <f t="shared" si="50"/>
        <v/>
      </c>
      <c r="S32" s="12" t="e">
        <f t="shared" si="51"/>
        <v>#VALUE!</v>
      </c>
      <c r="T32" s="1" t="str">
        <f t="shared" si="52"/>
        <v/>
      </c>
      <c r="U32" s="1" t="str">
        <f t="shared" si="4"/>
        <v/>
      </c>
      <c r="V32" s="1" t="str">
        <f t="shared" si="5"/>
        <v/>
      </c>
      <c r="W32" s="1" t="str">
        <f t="shared" si="6"/>
        <v/>
      </c>
      <c r="X32" s="12" t="str">
        <f t="shared" si="53"/>
        <v>E. Toledano ;</v>
      </c>
      <c r="Y32" s="1" t="str">
        <f t="shared" si="7"/>
        <v>E. Toledano ;</v>
      </c>
      <c r="Z32" s="1">
        <f t="shared" si="8"/>
        <v>13</v>
      </c>
      <c r="AA32" s="1" t="str">
        <f t="shared" si="9"/>
        <v xml:space="preserve"> O. Nakache</v>
      </c>
      <c r="AB32" s="12" t="str">
        <f t="shared" si="10"/>
        <v>O. Nakache</v>
      </c>
      <c r="AC32" s="1" t="str">
        <f t="shared" si="11"/>
        <v>Toledano ;</v>
      </c>
      <c r="AD32" t="str">
        <f t="shared" si="12"/>
        <v>Toledano</v>
      </c>
      <c r="AE32" s="51" t="str">
        <f t="shared" si="54"/>
        <v>Toledano, E. (O. Nakache)</v>
      </c>
      <c r="AF32" s="9" t="s">
        <v>221</v>
      </c>
      <c r="AG32" t="e">
        <f t="shared" si="55"/>
        <v>#VALUE!</v>
      </c>
      <c r="AH32" t="str">
        <f t="shared" si="13"/>
        <v/>
      </c>
      <c r="AI32" t="str">
        <f t="shared" si="14"/>
        <v/>
      </c>
      <c r="AJ32" t="str">
        <f t="shared" si="15"/>
        <v/>
      </c>
      <c r="AK32" s="8" t="str">
        <f t="shared" si="16"/>
        <v/>
      </c>
      <c r="AL32" s="8" t="str">
        <f t="shared" si="17"/>
        <v/>
      </c>
      <c r="AM32" s="8" t="str">
        <f t="shared" si="18"/>
        <v/>
      </c>
      <c r="AN32" s="8" t="str">
        <f t="shared" si="19"/>
        <v/>
      </c>
      <c r="AO32" t="str">
        <f t="shared" si="20"/>
        <v/>
      </c>
      <c r="AP32" t="str">
        <f t="shared" si="21"/>
        <v/>
      </c>
      <c r="AQ32" t="str">
        <f t="shared" si="22"/>
        <v/>
      </c>
      <c r="AR32" t="str">
        <f t="shared" si="23"/>
        <v/>
      </c>
      <c r="AS32" t="str">
        <f t="shared" si="24"/>
        <v/>
      </c>
      <c r="AT32" t="str">
        <f t="shared" si="25"/>
        <v/>
      </c>
      <c r="AU32" t="str">
        <f t="shared" si="26"/>
        <v/>
      </c>
      <c r="AV32" s="24" t="str">
        <f t="shared" si="56"/>
        <v xml:space="preserve">Nos </v>
      </c>
      <c r="AW32" s="1" t="str">
        <f t="shared" si="57"/>
        <v xml:space="preserve">Nos </v>
      </c>
      <c r="AX32" s="24" t="e">
        <f t="shared" si="58"/>
        <v>#VALUE!</v>
      </c>
      <c r="AY32" s="1" t="str">
        <f t="shared" si="59"/>
        <v/>
      </c>
      <c r="AZ32" s="1" t="e">
        <f t="shared" si="27"/>
        <v>#VALUE!</v>
      </c>
      <c r="BA32" s="1" t="str">
        <f t="shared" si="60"/>
        <v/>
      </c>
      <c r="BB32" s="1" t="str">
        <f t="shared" si="28"/>
        <v/>
      </c>
      <c r="BC32" s="24" t="str">
        <f t="shared" si="61"/>
        <v/>
      </c>
      <c r="BD32" s="24" t="str">
        <f t="shared" si="29"/>
        <v/>
      </c>
      <c r="BE32" s="24" t="str">
        <f t="shared" si="30"/>
        <v/>
      </c>
      <c r="BF32" s="24" t="str">
        <f t="shared" si="31"/>
        <v/>
      </c>
      <c r="BG32" s="24" t="str">
        <f t="shared" si="32"/>
        <v/>
      </c>
      <c r="BH32" s="24" t="str">
        <f t="shared" si="33"/>
        <v/>
      </c>
      <c r="BI32" s="8" t="str">
        <f t="shared" si="34"/>
        <v/>
      </c>
      <c r="BJ32" s="24" t="str">
        <f t="shared" si="35"/>
        <v/>
      </c>
      <c r="BK32" s="24" t="str">
        <f t="shared" si="62"/>
        <v>Nos jours heureux</v>
      </c>
      <c r="BL32" s="39" t="str">
        <f t="shared" si="36"/>
        <v/>
      </c>
      <c r="BM32" s="24" t="str">
        <f t="shared" si="37"/>
        <v/>
      </c>
      <c r="BN32" s="24" t="str">
        <f t="shared" si="38"/>
        <v/>
      </c>
      <c r="BO32" s="24" t="str">
        <f t="shared" si="39"/>
        <v/>
      </c>
      <c r="BP32" s="24" t="str">
        <f t="shared" si="40"/>
        <v/>
      </c>
      <c r="BQ32" s="24" t="str">
        <f t="shared" si="41"/>
        <v/>
      </c>
      <c r="BR32" s="24" t="str">
        <f t="shared" si="42"/>
        <v/>
      </c>
      <c r="BS32" s="24" t="str">
        <f t="shared" si="43"/>
        <v/>
      </c>
      <c r="BT32" s="24" t="str">
        <f t="shared" si="44"/>
        <v/>
      </c>
      <c r="BU32" s="24" t="str">
        <f t="shared" si="45"/>
        <v/>
      </c>
      <c r="BV32" s="8" t="str">
        <f t="shared" si="46"/>
        <v/>
      </c>
      <c r="BW32" s="8" t="str">
        <f t="shared" si="47"/>
        <v/>
      </c>
      <c r="BX32" t="str">
        <f t="shared" si="63"/>
        <v>Nos jours heureux</v>
      </c>
      <c r="BY32" s="9" t="s">
        <v>125</v>
      </c>
    </row>
    <row r="33" spans="1:78" ht="12.75" customHeight="1" x14ac:dyDescent="0.25">
      <c r="A33" s="10">
        <v>675</v>
      </c>
      <c r="B33" s="9" t="s">
        <v>275</v>
      </c>
      <c r="C33" s="9" t="s">
        <v>275</v>
      </c>
      <c r="D33" s="9" t="s">
        <v>316</v>
      </c>
      <c r="E33" s="10">
        <v>2001</v>
      </c>
      <c r="F33" s="10" t="s">
        <v>366</v>
      </c>
      <c r="G33" s="10" t="s">
        <v>54</v>
      </c>
      <c r="H33" s="15"/>
      <c r="I33" s="23" t="s">
        <v>29</v>
      </c>
      <c r="J33" s="5" t="s">
        <v>3</v>
      </c>
      <c r="K33" s="5" t="s">
        <v>91</v>
      </c>
      <c r="L33" s="24">
        <f t="shared" si="0"/>
        <v>13</v>
      </c>
      <c r="M33" s="42" t="str">
        <f t="shared" si="1"/>
        <v/>
      </c>
      <c r="N33" s="12" t="str">
        <f t="shared" si="48"/>
        <v xml:space="preserve">Y. </v>
      </c>
      <c r="O33" t="str">
        <f t="shared" si="2"/>
        <v>Y.</v>
      </c>
      <c r="P33" s="1">
        <f t="shared" si="3"/>
        <v>3</v>
      </c>
      <c r="Q33" t="str">
        <f t="shared" si="49"/>
        <v>Robert</v>
      </c>
      <c r="R33" s="1" t="str">
        <f t="shared" si="50"/>
        <v/>
      </c>
      <c r="S33" s="12" t="e">
        <f t="shared" si="51"/>
        <v>#VALUE!</v>
      </c>
      <c r="T33" s="1" t="str">
        <f t="shared" si="52"/>
        <v/>
      </c>
      <c r="U33" s="1" t="str">
        <f t="shared" si="4"/>
        <v/>
      </c>
      <c r="V33" s="1" t="str">
        <f t="shared" si="5"/>
        <v/>
      </c>
      <c r="W33" s="1" t="str">
        <f t="shared" si="6"/>
        <v/>
      </c>
      <c r="X33" s="12" t="e">
        <f t="shared" si="53"/>
        <v>#VALUE!</v>
      </c>
      <c r="Y33" s="1" t="str">
        <f t="shared" si="7"/>
        <v/>
      </c>
      <c r="Z33" s="1" t="str">
        <f t="shared" si="8"/>
        <v/>
      </c>
      <c r="AA33" s="1" t="str">
        <f t="shared" si="9"/>
        <v/>
      </c>
      <c r="AB33" s="12" t="str">
        <f t="shared" si="10"/>
        <v/>
      </c>
      <c r="AC33" s="1" t="str">
        <f t="shared" si="11"/>
        <v/>
      </c>
      <c r="AD33" t="str">
        <f t="shared" si="12"/>
        <v/>
      </c>
      <c r="AE33" s="51" t="str">
        <f t="shared" si="54"/>
        <v>Robert, Y.</v>
      </c>
      <c r="AF33" s="9" t="s">
        <v>444</v>
      </c>
      <c r="AG33" t="e">
        <f t="shared" si="55"/>
        <v>#VALUE!</v>
      </c>
      <c r="AH33" t="str">
        <f t="shared" si="13"/>
        <v/>
      </c>
      <c r="AI33" t="str">
        <f t="shared" si="14"/>
        <v/>
      </c>
      <c r="AJ33" t="str">
        <f t="shared" si="15"/>
        <v/>
      </c>
      <c r="AK33" s="8" t="str">
        <f t="shared" si="16"/>
        <v/>
      </c>
      <c r="AL33" s="8" t="str">
        <f t="shared" si="17"/>
        <v/>
      </c>
      <c r="AM33" s="8" t="str">
        <f t="shared" si="18"/>
        <v/>
      </c>
      <c r="AN33" s="8" t="str">
        <f t="shared" si="19"/>
        <v/>
      </c>
      <c r="AO33" t="str">
        <f t="shared" si="20"/>
        <v/>
      </c>
      <c r="AP33" t="str">
        <f t="shared" si="21"/>
        <v/>
      </c>
      <c r="AQ33" t="str">
        <f t="shared" si="22"/>
        <v/>
      </c>
      <c r="AR33" t="str">
        <f t="shared" si="23"/>
        <v/>
      </c>
      <c r="AS33" t="str">
        <f t="shared" si="24"/>
        <v/>
      </c>
      <c r="AT33" t="str">
        <f t="shared" si="25"/>
        <v/>
      </c>
      <c r="AU33" t="str">
        <f t="shared" si="26"/>
        <v/>
      </c>
      <c r="AV33" s="24" t="str">
        <f t="shared" si="56"/>
        <v xml:space="preserve">Nous </v>
      </c>
      <c r="AW33" s="1" t="str">
        <f t="shared" si="57"/>
        <v xml:space="preserve">Nous </v>
      </c>
      <c r="AX33" s="24" t="e">
        <f t="shared" si="58"/>
        <v>#VALUE!</v>
      </c>
      <c r="AY33" s="1" t="str">
        <f t="shared" si="59"/>
        <v/>
      </c>
      <c r="AZ33" s="1" t="e">
        <f t="shared" si="27"/>
        <v>#VALUE!</v>
      </c>
      <c r="BA33" s="1" t="str">
        <f t="shared" si="60"/>
        <v/>
      </c>
      <c r="BB33" s="1" t="str">
        <f t="shared" si="28"/>
        <v/>
      </c>
      <c r="BC33" s="24" t="str">
        <f t="shared" si="61"/>
        <v/>
      </c>
      <c r="BD33" s="24" t="str">
        <f t="shared" si="29"/>
        <v/>
      </c>
      <c r="BE33" s="24" t="str">
        <f t="shared" si="30"/>
        <v/>
      </c>
      <c r="BF33" s="24" t="str">
        <f t="shared" si="31"/>
        <v/>
      </c>
      <c r="BG33" s="24" t="str">
        <f t="shared" si="32"/>
        <v/>
      </c>
      <c r="BH33" s="24" t="str">
        <f t="shared" si="33"/>
        <v/>
      </c>
      <c r="BI33" s="8" t="str">
        <f t="shared" si="34"/>
        <v/>
      </c>
      <c r="BJ33" s="24" t="str">
        <f t="shared" si="35"/>
        <v/>
      </c>
      <c r="BK33" s="24" t="str">
        <f t="shared" si="62"/>
        <v>Nous irons tous au paradis</v>
      </c>
      <c r="BL33" s="39" t="str">
        <f t="shared" si="36"/>
        <v/>
      </c>
      <c r="BM33" s="24" t="str">
        <f t="shared" si="37"/>
        <v/>
      </c>
      <c r="BN33" s="24" t="str">
        <f t="shared" si="38"/>
        <v/>
      </c>
      <c r="BO33" s="24" t="str">
        <f t="shared" si="39"/>
        <v/>
      </c>
      <c r="BP33" s="24" t="str">
        <f t="shared" si="40"/>
        <v/>
      </c>
      <c r="BQ33" s="24" t="str">
        <f t="shared" si="41"/>
        <v/>
      </c>
      <c r="BR33" s="24" t="str">
        <f t="shared" si="42"/>
        <v/>
      </c>
      <c r="BS33" s="24" t="str">
        <f t="shared" si="43"/>
        <v/>
      </c>
      <c r="BT33" s="24" t="str">
        <f t="shared" si="44"/>
        <v/>
      </c>
      <c r="BU33" s="24" t="str">
        <f t="shared" si="45"/>
        <v/>
      </c>
      <c r="BV33" s="8" t="str">
        <f t="shared" si="46"/>
        <v/>
      </c>
      <c r="BW33" s="8" t="str">
        <f t="shared" si="47"/>
        <v/>
      </c>
      <c r="BX33" t="str">
        <f t="shared" si="63"/>
        <v>Nous irons tous au paradis</v>
      </c>
      <c r="BY33" s="9" t="s">
        <v>3</v>
      </c>
    </row>
    <row r="34" spans="1:78" ht="12.75" customHeight="1" x14ac:dyDescent="0.25">
      <c r="A34" s="16" t="s">
        <v>167</v>
      </c>
      <c r="B34" s="17" t="s">
        <v>365</v>
      </c>
      <c r="C34" s="17" t="s">
        <v>306</v>
      </c>
      <c r="D34" s="17" t="s">
        <v>471</v>
      </c>
      <c r="E34" s="16">
        <v>2001</v>
      </c>
      <c r="F34" s="16" t="s">
        <v>53</v>
      </c>
      <c r="G34" s="16" t="s">
        <v>54</v>
      </c>
      <c r="H34" s="15"/>
      <c r="I34" s="23" t="s">
        <v>29</v>
      </c>
      <c r="J34" s="31" t="s">
        <v>65</v>
      </c>
      <c r="K34" s="26" t="s">
        <v>32</v>
      </c>
      <c r="L34" s="24">
        <f t="shared" si="0"/>
        <v>6</v>
      </c>
      <c r="M34" s="42" t="str">
        <f t="shared" si="1"/>
        <v/>
      </c>
      <c r="N34" s="12" t="str">
        <f t="shared" si="48"/>
        <v xml:space="preserve">J. </v>
      </c>
      <c r="O34" t="str">
        <f t="shared" si="2"/>
        <v>J.</v>
      </c>
      <c r="P34" s="1">
        <f t="shared" si="3"/>
        <v>3</v>
      </c>
      <c r="Q34" t="str">
        <f t="shared" si="49"/>
        <v>Abrahams ; D. &amp; J. Zucker</v>
      </c>
      <c r="R34" s="1" t="str">
        <f t="shared" si="50"/>
        <v/>
      </c>
      <c r="S34" s="12" t="e">
        <f t="shared" si="51"/>
        <v>#VALUE!</v>
      </c>
      <c r="T34" s="1" t="str">
        <f t="shared" si="52"/>
        <v/>
      </c>
      <c r="U34" s="1" t="str">
        <f t="shared" si="4"/>
        <v/>
      </c>
      <c r="V34" s="1" t="str">
        <f t="shared" si="5"/>
        <v/>
      </c>
      <c r="W34" s="1" t="str">
        <f t="shared" si="6"/>
        <v/>
      </c>
      <c r="X34" s="12" t="str">
        <f t="shared" si="53"/>
        <v>J. Abrahams ;</v>
      </c>
      <c r="Y34" s="1" t="str">
        <f t="shared" si="7"/>
        <v>J. Abrahams ;</v>
      </c>
      <c r="Z34" s="1">
        <f t="shared" si="8"/>
        <v>13</v>
      </c>
      <c r="AA34" s="1" t="str">
        <f t="shared" si="9"/>
        <v xml:space="preserve"> D. &amp; J. Zucker</v>
      </c>
      <c r="AB34" s="12" t="str">
        <f t="shared" si="10"/>
        <v>D. &amp; J. Zucker</v>
      </c>
      <c r="AC34" s="1" t="str">
        <f t="shared" si="11"/>
        <v>Abrahams ;</v>
      </c>
      <c r="AD34" t="str">
        <f t="shared" si="12"/>
        <v>Abrahams</v>
      </c>
      <c r="AE34" s="51" t="str">
        <f t="shared" si="54"/>
        <v>Abrahams, J. (D. &amp; J. Zucker)</v>
      </c>
      <c r="AF34" s="17" t="s">
        <v>398</v>
      </c>
      <c r="AG34" t="e">
        <f t="shared" si="55"/>
        <v>#VALUE!</v>
      </c>
      <c r="AH34" t="str">
        <f t="shared" si="13"/>
        <v/>
      </c>
      <c r="AI34" t="str">
        <f t="shared" si="14"/>
        <v/>
      </c>
      <c r="AJ34" t="str">
        <f t="shared" si="15"/>
        <v/>
      </c>
      <c r="AK34" s="8" t="str">
        <f t="shared" si="16"/>
        <v/>
      </c>
      <c r="AL34" s="8" t="str">
        <f t="shared" si="17"/>
        <v/>
      </c>
      <c r="AM34" s="8" t="str">
        <f t="shared" si="18"/>
        <v/>
      </c>
      <c r="AN34" s="8" t="str">
        <f t="shared" si="19"/>
        <v/>
      </c>
      <c r="AO34" t="str">
        <f t="shared" si="20"/>
        <v/>
      </c>
      <c r="AP34" t="str">
        <f t="shared" si="21"/>
        <v/>
      </c>
      <c r="AQ34" t="str">
        <f t="shared" si="22"/>
        <v/>
      </c>
      <c r="AR34" t="str">
        <f t="shared" si="23"/>
        <v/>
      </c>
      <c r="AS34" t="str">
        <f t="shared" si="24"/>
        <v/>
      </c>
      <c r="AT34" t="str">
        <f t="shared" si="25"/>
        <v/>
      </c>
      <c r="AU34" t="str">
        <f t="shared" si="26"/>
        <v/>
      </c>
      <c r="AV34" s="24" t="str">
        <f t="shared" si="56"/>
        <v xml:space="preserve">Top </v>
      </c>
      <c r="AW34" s="1" t="str">
        <f t="shared" si="57"/>
        <v xml:space="preserve">Top </v>
      </c>
      <c r="AX34" s="24" t="e">
        <f t="shared" si="58"/>
        <v>#VALUE!</v>
      </c>
      <c r="AY34" s="1" t="str">
        <f t="shared" si="59"/>
        <v/>
      </c>
      <c r="AZ34" s="1" t="e">
        <f t="shared" si="27"/>
        <v>#VALUE!</v>
      </c>
      <c r="BA34" s="1" t="str">
        <f t="shared" si="60"/>
        <v/>
      </c>
      <c r="BB34" s="1" t="str">
        <f t="shared" si="28"/>
        <v/>
      </c>
      <c r="BC34" s="24" t="str">
        <f t="shared" si="61"/>
        <v/>
      </c>
      <c r="BD34" s="24" t="str">
        <f t="shared" si="29"/>
        <v/>
      </c>
      <c r="BE34" s="24" t="str">
        <f t="shared" si="30"/>
        <v/>
      </c>
      <c r="BF34" s="24" t="str">
        <f t="shared" si="31"/>
        <v/>
      </c>
      <c r="BG34" s="24" t="str">
        <f t="shared" si="32"/>
        <v/>
      </c>
      <c r="BH34" s="24" t="str">
        <f t="shared" si="33"/>
        <v/>
      </c>
      <c r="BI34" s="8" t="str">
        <f t="shared" si="34"/>
        <v/>
      </c>
      <c r="BJ34" s="24" t="str">
        <f t="shared" si="35"/>
        <v/>
      </c>
      <c r="BK34" s="24" t="str">
        <f t="shared" si="62"/>
        <v>Top secret</v>
      </c>
      <c r="BL34" s="39" t="str">
        <f t="shared" si="36"/>
        <v/>
      </c>
      <c r="BM34" s="24" t="str">
        <f t="shared" si="37"/>
        <v/>
      </c>
      <c r="BN34" s="24" t="str">
        <f t="shared" si="38"/>
        <v/>
      </c>
      <c r="BO34" s="24" t="str">
        <f t="shared" si="39"/>
        <v/>
      </c>
      <c r="BP34" s="24" t="str">
        <f t="shared" si="40"/>
        <v/>
      </c>
      <c r="BQ34" s="24" t="str">
        <f t="shared" si="41"/>
        <v/>
      </c>
      <c r="BR34" s="24" t="str">
        <f t="shared" si="42"/>
        <v/>
      </c>
      <c r="BS34" s="24" t="str">
        <f t="shared" si="43"/>
        <v/>
      </c>
      <c r="BT34" s="24" t="str">
        <f t="shared" si="44"/>
        <v/>
      </c>
      <c r="BU34" s="24" t="str">
        <f t="shared" si="45"/>
        <v/>
      </c>
      <c r="BV34" s="8" t="str">
        <f t="shared" si="46"/>
        <v/>
      </c>
      <c r="BW34" s="8" t="str">
        <f t="shared" si="47"/>
        <v/>
      </c>
      <c r="BX34" t="str">
        <f t="shared" si="63"/>
        <v>Top secret</v>
      </c>
      <c r="BY34" s="17" t="s">
        <v>65</v>
      </c>
    </row>
    <row r="35" spans="1:78" ht="12.75" customHeight="1" x14ac:dyDescent="0.25">
      <c r="A35" s="19" t="s">
        <v>167</v>
      </c>
      <c r="B35" s="20" t="s">
        <v>361</v>
      </c>
      <c r="C35" s="20" t="s">
        <v>361</v>
      </c>
      <c r="D35" s="20" t="s">
        <v>314</v>
      </c>
      <c r="E35" s="19">
        <v>1993</v>
      </c>
      <c r="F35" s="19" t="s">
        <v>108</v>
      </c>
      <c r="G35" s="19" t="s">
        <v>376</v>
      </c>
      <c r="H35" s="22"/>
      <c r="I35" s="23" t="s">
        <v>29</v>
      </c>
      <c r="J35" s="5" t="s">
        <v>134</v>
      </c>
      <c r="K35" s="5" t="s">
        <v>252</v>
      </c>
      <c r="L35" s="24">
        <f t="shared" si="0"/>
        <v>10</v>
      </c>
      <c r="M35" s="42" t="str">
        <f t="shared" si="1"/>
        <v/>
      </c>
      <c r="N35" s="12" t="str">
        <f t="shared" si="48"/>
        <v xml:space="preserve">J. </v>
      </c>
      <c r="O35" t="str">
        <f t="shared" si="2"/>
        <v>J.</v>
      </c>
      <c r="P35" s="1">
        <f t="shared" si="3"/>
        <v>3</v>
      </c>
      <c r="Q35" t="str">
        <f t="shared" si="49"/>
        <v>et E. Coen</v>
      </c>
      <c r="R35" s="1" t="str">
        <f t="shared" si="50"/>
        <v/>
      </c>
      <c r="S35" s="12" t="str">
        <f t="shared" si="51"/>
        <v xml:space="preserve">J. </v>
      </c>
      <c r="T35" s="1" t="str">
        <f t="shared" si="52"/>
        <v xml:space="preserve">J. </v>
      </c>
      <c r="U35" s="1" t="str">
        <f t="shared" si="4"/>
        <v>Coen</v>
      </c>
      <c r="V35" s="1">
        <f t="shared" si="5"/>
        <v>4</v>
      </c>
      <c r="W35" s="1" t="str">
        <f t="shared" si="6"/>
        <v>J. et E.</v>
      </c>
      <c r="X35" s="12" t="e">
        <f t="shared" si="53"/>
        <v>#VALUE!</v>
      </c>
      <c r="Y35" s="1" t="str">
        <f t="shared" si="7"/>
        <v/>
      </c>
      <c r="Z35" s="1" t="str">
        <f t="shared" si="8"/>
        <v/>
      </c>
      <c r="AA35" s="1" t="str">
        <f t="shared" si="9"/>
        <v/>
      </c>
      <c r="AB35" s="12" t="str">
        <f t="shared" si="10"/>
        <v/>
      </c>
      <c r="AC35" s="1" t="str">
        <f t="shared" si="11"/>
        <v/>
      </c>
      <c r="AD35" t="str">
        <f t="shared" si="12"/>
        <v/>
      </c>
      <c r="AE35" s="51" t="str">
        <f t="shared" si="54"/>
        <v>Coen, J. et E.</v>
      </c>
      <c r="AF35" s="20" t="s">
        <v>473</v>
      </c>
      <c r="AG35" t="e">
        <f t="shared" si="55"/>
        <v>#VALUE!</v>
      </c>
      <c r="AH35" t="str">
        <f t="shared" si="13"/>
        <v/>
      </c>
      <c r="AI35" t="str">
        <f t="shared" si="14"/>
        <v/>
      </c>
      <c r="AJ35" t="str">
        <f t="shared" si="15"/>
        <v/>
      </c>
      <c r="AK35" s="8" t="str">
        <f t="shared" si="16"/>
        <v/>
      </c>
      <c r="AL35" s="8" t="str">
        <f t="shared" si="17"/>
        <v/>
      </c>
      <c r="AM35" s="8" t="str">
        <f t="shared" si="18"/>
        <v/>
      </c>
      <c r="AN35" s="8" t="str">
        <f t="shared" si="19"/>
        <v/>
      </c>
      <c r="AO35" t="str">
        <f t="shared" si="20"/>
        <v/>
      </c>
      <c r="AP35" t="str">
        <f t="shared" si="21"/>
        <v/>
      </c>
      <c r="AQ35" t="str">
        <f t="shared" si="22"/>
        <v/>
      </c>
      <c r="AR35" t="str">
        <f t="shared" si="23"/>
        <v/>
      </c>
      <c r="AS35" t="str">
        <f t="shared" si="24"/>
        <v/>
      </c>
      <c r="AT35" t="str">
        <f t="shared" si="25"/>
        <v/>
      </c>
      <c r="AU35" t="str">
        <f t="shared" si="26"/>
        <v/>
      </c>
      <c r="AV35" s="24" t="str">
        <f t="shared" si="56"/>
        <v xml:space="preserve">The </v>
      </c>
      <c r="AW35" s="1" t="str">
        <f t="shared" si="57"/>
        <v xml:space="preserve">The </v>
      </c>
      <c r="AX35" s="24" t="e">
        <f t="shared" si="58"/>
        <v>#VALUE!</v>
      </c>
      <c r="AY35" s="1" t="str">
        <f t="shared" si="59"/>
        <v/>
      </c>
      <c r="AZ35" s="1" t="str">
        <f t="shared" si="27"/>
        <v>The barber, l'</v>
      </c>
      <c r="BA35" s="1" t="str">
        <f t="shared" si="60"/>
        <v>The barber, l'</v>
      </c>
      <c r="BB35" s="1" t="str">
        <f t="shared" si="28"/>
        <v/>
      </c>
      <c r="BC35" s="24" t="str">
        <f t="shared" si="61"/>
        <v xml:space="preserve">The </v>
      </c>
      <c r="BD35" s="24" t="str">
        <f t="shared" si="29"/>
        <v xml:space="preserve">The </v>
      </c>
      <c r="BE35" s="24" t="str">
        <f t="shared" si="30"/>
        <v xml:space="preserve">The </v>
      </c>
      <c r="BF35" s="24" t="str">
        <f t="shared" si="31"/>
        <v>The</v>
      </c>
      <c r="BG35" s="24" t="str">
        <f t="shared" si="32"/>
        <v/>
      </c>
      <c r="BH35" s="24" t="str">
        <f t="shared" si="33"/>
        <v>barber, l'homme qui n'était pas là</v>
      </c>
      <c r="BI35" s="8">
        <f t="shared" si="34"/>
        <v>4</v>
      </c>
      <c r="BJ35" s="24" t="str">
        <f t="shared" si="35"/>
        <v>barber, l'homme qui n'était pas là</v>
      </c>
      <c r="BK35" s="24" t="str">
        <f t="shared" si="62"/>
        <v>barber, l'homme qui n'était pas là</v>
      </c>
      <c r="BL35" s="39" t="str">
        <f t="shared" si="36"/>
        <v>b</v>
      </c>
      <c r="BM35" s="24" t="str">
        <f t="shared" si="37"/>
        <v>B</v>
      </c>
      <c r="BN35" s="24" t="str">
        <f t="shared" si="38"/>
        <v/>
      </c>
      <c r="BO35" s="24" t="str">
        <f t="shared" si="39"/>
        <v/>
      </c>
      <c r="BP35" s="24" t="str">
        <f t="shared" si="40"/>
        <v/>
      </c>
      <c r="BQ35" s="24" t="str">
        <f t="shared" si="41"/>
        <v/>
      </c>
      <c r="BR35" s="24" t="str">
        <f t="shared" si="42"/>
        <v>B</v>
      </c>
      <c r="BS35" s="24" t="str">
        <f t="shared" si="43"/>
        <v>B</v>
      </c>
      <c r="BT35" s="24" t="str">
        <f t="shared" si="44"/>
        <v>B</v>
      </c>
      <c r="BU35" s="24" t="str">
        <f t="shared" si="45"/>
        <v>B</v>
      </c>
      <c r="BV35" s="8">
        <f t="shared" si="46"/>
        <v>1</v>
      </c>
      <c r="BW35" s="8" t="str">
        <f t="shared" si="47"/>
        <v>arber, l'homme qui n'était pas là</v>
      </c>
      <c r="BX35" t="str">
        <f t="shared" si="63"/>
        <v>Barber, l'homme qui n'était pas là (The)</v>
      </c>
      <c r="BY35" s="20" t="s">
        <v>176</v>
      </c>
    </row>
    <row r="36" spans="1:78" ht="12.75" customHeight="1" x14ac:dyDescent="0.25">
      <c r="A36" s="30">
        <v>756</v>
      </c>
      <c r="B36" s="31" t="s">
        <v>358</v>
      </c>
      <c r="C36" s="31" t="s">
        <v>358</v>
      </c>
      <c r="D36" s="31" t="s">
        <v>340</v>
      </c>
      <c r="E36" s="30">
        <v>1985</v>
      </c>
      <c r="F36" s="30" t="s">
        <v>97</v>
      </c>
      <c r="G36" s="30" t="s">
        <v>93</v>
      </c>
      <c r="H36" s="14"/>
      <c r="I36" s="23" t="s">
        <v>29</v>
      </c>
      <c r="J36" s="5" t="s">
        <v>211</v>
      </c>
      <c r="K36" s="5" t="s">
        <v>33</v>
      </c>
      <c r="L36" s="24">
        <f t="shared" si="0"/>
        <v>12</v>
      </c>
      <c r="M36" s="42" t="str">
        <f t="shared" si="1"/>
        <v/>
      </c>
      <c r="N36" s="12" t="str">
        <f t="shared" si="48"/>
        <v xml:space="preserve">M. </v>
      </c>
      <c r="O36" t="str">
        <f t="shared" si="2"/>
        <v>M.</v>
      </c>
      <c r="P36" s="1">
        <f t="shared" si="3"/>
        <v>3</v>
      </c>
      <c r="Q36" t="str">
        <f t="shared" si="49"/>
        <v>Scorsese ; Coppola ; Allen</v>
      </c>
      <c r="R36" s="1" t="str">
        <f t="shared" si="50"/>
        <v/>
      </c>
      <c r="S36" s="12" t="e">
        <f t="shared" si="51"/>
        <v>#VALUE!</v>
      </c>
      <c r="T36" s="1" t="str">
        <f t="shared" si="52"/>
        <v/>
      </c>
      <c r="U36" s="1" t="str">
        <f t="shared" si="4"/>
        <v/>
      </c>
      <c r="V36" s="1" t="str">
        <f t="shared" si="5"/>
        <v/>
      </c>
      <c r="W36" s="1" t="str">
        <f t="shared" si="6"/>
        <v/>
      </c>
      <c r="X36" s="12" t="str">
        <f t="shared" si="53"/>
        <v>M. Scorsese ;</v>
      </c>
      <c r="Y36" s="1" t="str">
        <f t="shared" si="7"/>
        <v>M. Scorsese ;</v>
      </c>
      <c r="Z36" s="1">
        <f t="shared" si="8"/>
        <v>13</v>
      </c>
      <c r="AA36" s="1" t="str">
        <f t="shared" si="9"/>
        <v xml:space="preserve"> Coppola ; Allen</v>
      </c>
      <c r="AB36" s="12" t="str">
        <f t="shared" si="10"/>
        <v>Coppola ; Allen</v>
      </c>
      <c r="AC36" s="1" t="str">
        <f t="shared" si="11"/>
        <v>Scorsese ;</v>
      </c>
      <c r="AD36" t="str">
        <f t="shared" si="12"/>
        <v>Scorsese</v>
      </c>
      <c r="AE36" s="51" t="str">
        <f t="shared" si="54"/>
        <v>Scorsese, M. (Coppola ; Allen)</v>
      </c>
      <c r="AF36" s="31" t="s">
        <v>397</v>
      </c>
      <c r="AG36" t="e">
        <f t="shared" si="55"/>
        <v>#VALUE!</v>
      </c>
      <c r="AH36" t="str">
        <f t="shared" si="13"/>
        <v/>
      </c>
      <c r="AI36" t="str">
        <f t="shared" si="14"/>
        <v/>
      </c>
      <c r="AJ36" t="str">
        <f t="shared" si="15"/>
        <v/>
      </c>
      <c r="AK36" s="8" t="str">
        <f t="shared" si="16"/>
        <v/>
      </c>
      <c r="AL36" s="8" t="str">
        <f t="shared" si="17"/>
        <v/>
      </c>
      <c r="AM36" s="8" t="str">
        <f t="shared" si="18"/>
        <v/>
      </c>
      <c r="AN36" s="8" t="str">
        <f t="shared" si="19"/>
        <v/>
      </c>
      <c r="AO36" t="str">
        <f t="shared" si="20"/>
        <v/>
      </c>
      <c r="AP36" t="str">
        <f t="shared" si="21"/>
        <v/>
      </c>
      <c r="AQ36" t="str">
        <f t="shared" si="22"/>
        <v/>
      </c>
      <c r="AR36" t="str">
        <f t="shared" si="23"/>
        <v/>
      </c>
      <c r="AS36" t="str">
        <f t="shared" si="24"/>
        <v/>
      </c>
      <c r="AT36" t="str">
        <f t="shared" si="25"/>
        <v/>
      </c>
      <c r="AU36" t="str">
        <f t="shared" si="26"/>
        <v/>
      </c>
      <c r="AV36" s="24" t="str">
        <f t="shared" si="56"/>
        <v xml:space="preserve">New </v>
      </c>
      <c r="AW36" s="1" t="str">
        <f t="shared" si="57"/>
        <v xml:space="preserve">New </v>
      </c>
      <c r="AX36" s="24" t="e">
        <f t="shared" si="58"/>
        <v>#VALUE!</v>
      </c>
      <c r="AY36" s="1" t="str">
        <f t="shared" si="59"/>
        <v/>
      </c>
      <c r="AZ36" s="1" t="e">
        <f t="shared" si="27"/>
        <v>#VALUE!</v>
      </c>
      <c r="BA36" s="1" t="str">
        <f t="shared" si="60"/>
        <v/>
      </c>
      <c r="BB36" s="1" t="str">
        <f t="shared" si="28"/>
        <v/>
      </c>
      <c r="BC36" s="24" t="str">
        <f t="shared" si="61"/>
        <v/>
      </c>
      <c r="BD36" s="24" t="str">
        <f t="shared" si="29"/>
        <v/>
      </c>
      <c r="BE36" s="24" t="str">
        <f t="shared" si="30"/>
        <v/>
      </c>
      <c r="BF36" s="24" t="str">
        <f t="shared" si="31"/>
        <v/>
      </c>
      <c r="BG36" s="24" t="str">
        <f t="shared" si="32"/>
        <v/>
      </c>
      <c r="BH36" s="24" t="str">
        <f t="shared" si="33"/>
        <v/>
      </c>
      <c r="BI36" s="8" t="str">
        <f t="shared" si="34"/>
        <v/>
      </c>
      <c r="BJ36" s="24" t="str">
        <f t="shared" si="35"/>
        <v/>
      </c>
      <c r="BK36" s="24" t="str">
        <f t="shared" si="62"/>
        <v>New York stories</v>
      </c>
      <c r="BL36" s="39" t="str">
        <f t="shared" si="36"/>
        <v/>
      </c>
      <c r="BM36" s="24" t="str">
        <f t="shared" si="37"/>
        <v/>
      </c>
      <c r="BN36" s="24" t="str">
        <f t="shared" si="38"/>
        <v/>
      </c>
      <c r="BO36" s="24" t="str">
        <f t="shared" si="39"/>
        <v/>
      </c>
      <c r="BP36" s="24" t="str">
        <f t="shared" si="40"/>
        <v/>
      </c>
      <c r="BQ36" s="24" t="str">
        <f t="shared" si="41"/>
        <v/>
      </c>
      <c r="BR36" s="24" t="str">
        <f t="shared" si="42"/>
        <v/>
      </c>
      <c r="BS36" s="24" t="str">
        <f t="shared" si="43"/>
        <v/>
      </c>
      <c r="BT36" s="24" t="str">
        <f t="shared" si="44"/>
        <v/>
      </c>
      <c r="BU36" s="24" t="str">
        <f t="shared" si="45"/>
        <v/>
      </c>
      <c r="BV36" s="8" t="str">
        <f t="shared" si="46"/>
        <v/>
      </c>
      <c r="BW36" s="8" t="str">
        <f t="shared" si="47"/>
        <v/>
      </c>
      <c r="BX36" t="str">
        <f t="shared" si="63"/>
        <v>New York stories</v>
      </c>
      <c r="BY36" s="31" t="s">
        <v>211</v>
      </c>
    </row>
    <row r="37" spans="1:78" ht="12.75" customHeight="1" x14ac:dyDescent="0.25">
      <c r="A37" s="4">
        <v>135</v>
      </c>
      <c r="B37" s="5" t="s">
        <v>146</v>
      </c>
      <c r="C37" s="5" t="s">
        <v>146</v>
      </c>
      <c r="D37" s="5" t="s">
        <v>416</v>
      </c>
      <c r="E37" s="4">
        <v>2005</v>
      </c>
      <c r="F37" s="4" t="s">
        <v>362</v>
      </c>
      <c r="G37" s="4" t="s">
        <v>54</v>
      </c>
      <c r="H37" s="2"/>
      <c r="I37" s="23" t="s">
        <v>29</v>
      </c>
      <c r="J37" s="5" t="s">
        <v>528</v>
      </c>
      <c r="K37" s="5" t="s">
        <v>436</v>
      </c>
      <c r="L37" s="24">
        <f t="shared" si="0"/>
        <v>8</v>
      </c>
      <c r="M37" s="42" t="str">
        <f t="shared" si="1"/>
        <v/>
      </c>
      <c r="N37" s="12" t="str">
        <f t="shared" si="48"/>
        <v xml:space="preserve">C. </v>
      </c>
      <c r="O37" t="str">
        <f t="shared" si="2"/>
        <v>C.</v>
      </c>
      <c r="P37" s="1">
        <f t="shared" si="3"/>
        <v>3</v>
      </c>
      <c r="Q37" t="str">
        <f t="shared" si="49"/>
        <v>et P. Weitz</v>
      </c>
      <c r="R37" s="1" t="str">
        <f t="shared" si="50"/>
        <v/>
      </c>
      <c r="S37" s="12" t="str">
        <f t="shared" si="51"/>
        <v xml:space="preserve">C. </v>
      </c>
      <c r="T37" s="1" t="str">
        <f t="shared" si="52"/>
        <v xml:space="preserve">C. </v>
      </c>
      <c r="U37" s="1" t="str">
        <f t="shared" si="4"/>
        <v>Weitz</v>
      </c>
      <c r="V37" s="1">
        <f t="shared" si="5"/>
        <v>5</v>
      </c>
      <c r="W37" s="1" t="str">
        <f t="shared" si="6"/>
        <v>C. et P.</v>
      </c>
      <c r="X37" s="12" t="e">
        <f t="shared" si="53"/>
        <v>#VALUE!</v>
      </c>
      <c r="Y37" s="1" t="str">
        <f t="shared" si="7"/>
        <v/>
      </c>
      <c r="Z37" s="1" t="str">
        <f t="shared" si="8"/>
        <v/>
      </c>
      <c r="AA37" s="1" t="str">
        <f t="shared" si="9"/>
        <v/>
      </c>
      <c r="AB37" s="12" t="str">
        <f t="shared" si="10"/>
        <v/>
      </c>
      <c r="AC37" s="1" t="str">
        <f t="shared" si="11"/>
        <v/>
      </c>
      <c r="AD37" t="str">
        <f t="shared" si="12"/>
        <v/>
      </c>
      <c r="AE37" s="51" t="str">
        <f t="shared" si="54"/>
        <v>Weitz, C. et P.</v>
      </c>
      <c r="AF37" s="5" t="s">
        <v>535</v>
      </c>
      <c r="AG37" t="e">
        <f t="shared" si="55"/>
        <v>#VALUE!</v>
      </c>
      <c r="AH37" t="str">
        <f t="shared" si="13"/>
        <v/>
      </c>
      <c r="AI37" t="str">
        <f t="shared" si="14"/>
        <v/>
      </c>
      <c r="AJ37" t="str">
        <f t="shared" si="15"/>
        <v/>
      </c>
      <c r="AK37" s="8" t="str">
        <f t="shared" si="16"/>
        <v/>
      </c>
      <c r="AL37" s="8" t="str">
        <f t="shared" si="17"/>
        <v/>
      </c>
      <c r="AM37" s="8" t="str">
        <f t="shared" si="18"/>
        <v/>
      </c>
      <c r="AN37" s="8" t="str">
        <f t="shared" si="19"/>
        <v/>
      </c>
      <c r="AO37" t="str">
        <f t="shared" si="20"/>
        <v/>
      </c>
      <c r="AP37" t="str">
        <f t="shared" si="21"/>
        <v/>
      </c>
      <c r="AQ37" t="str">
        <f t="shared" si="22"/>
        <v/>
      </c>
      <c r="AR37" t="str">
        <f t="shared" si="23"/>
        <v/>
      </c>
      <c r="AS37" t="str">
        <f t="shared" si="24"/>
        <v/>
      </c>
      <c r="AT37" t="str">
        <f t="shared" si="25"/>
        <v/>
      </c>
      <c r="AU37" t="str">
        <f t="shared" si="26"/>
        <v/>
      </c>
      <c r="AV37" s="24" t="str">
        <f t="shared" si="56"/>
        <v xml:space="preserve">Pour </v>
      </c>
      <c r="AW37" s="1" t="str">
        <f t="shared" si="57"/>
        <v xml:space="preserve">Pour </v>
      </c>
      <c r="AX37" s="24" t="e">
        <f t="shared" si="58"/>
        <v>#VALUE!</v>
      </c>
      <c r="AY37" s="1" t="str">
        <f t="shared" si="59"/>
        <v/>
      </c>
      <c r="AZ37" s="1" t="e">
        <f t="shared" si="27"/>
        <v>#VALUE!</v>
      </c>
      <c r="BA37" s="1" t="str">
        <f t="shared" si="60"/>
        <v/>
      </c>
      <c r="BB37" s="1" t="str">
        <f t="shared" si="28"/>
        <v/>
      </c>
      <c r="BC37" s="24" t="str">
        <f t="shared" si="61"/>
        <v/>
      </c>
      <c r="BD37" s="24" t="str">
        <f t="shared" si="29"/>
        <v/>
      </c>
      <c r="BE37" s="24" t="str">
        <f t="shared" si="30"/>
        <v/>
      </c>
      <c r="BF37" s="24" t="str">
        <f t="shared" si="31"/>
        <v/>
      </c>
      <c r="BG37" s="24" t="str">
        <f t="shared" si="32"/>
        <v/>
      </c>
      <c r="BH37" s="24" t="str">
        <f t="shared" si="33"/>
        <v/>
      </c>
      <c r="BI37" s="8" t="str">
        <f t="shared" si="34"/>
        <v/>
      </c>
      <c r="BJ37" s="24" t="str">
        <f t="shared" si="35"/>
        <v/>
      </c>
      <c r="BK37" s="24" t="str">
        <f t="shared" si="62"/>
        <v>Pour un garçon</v>
      </c>
      <c r="BL37" s="39" t="str">
        <f t="shared" si="36"/>
        <v/>
      </c>
      <c r="BM37" s="24" t="str">
        <f t="shared" si="37"/>
        <v/>
      </c>
      <c r="BN37" s="24" t="str">
        <f t="shared" si="38"/>
        <v/>
      </c>
      <c r="BO37" s="24" t="str">
        <f t="shared" si="39"/>
        <v/>
      </c>
      <c r="BP37" s="24" t="str">
        <f t="shared" si="40"/>
        <v/>
      </c>
      <c r="BQ37" s="24" t="str">
        <f t="shared" si="41"/>
        <v/>
      </c>
      <c r="BR37" s="24" t="str">
        <f t="shared" si="42"/>
        <v/>
      </c>
      <c r="BS37" s="24" t="str">
        <f t="shared" si="43"/>
        <v/>
      </c>
      <c r="BT37" s="24" t="str">
        <f t="shared" si="44"/>
        <v/>
      </c>
      <c r="BU37" s="24" t="str">
        <f t="shared" si="45"/>
        <v/>
      </c>
      <c r="BV37" s="8" t="str">
        <f t="shared" si="46"/>
        <v/>
      </c>
      <c r="BW37" s="8" t="str">
        <f t="shared" si="47"/>
        <v/>
      </c>
      <c r="BX37" t="str">
        <f t="shared" si="63"/>
        <v>Pour un garçon</v>
      </c>
      <c r="BY37" s="5" t="s">
        <v>528</v>
      </c>
    </row>
    <row r="38" spans="1:78" ht="12.75" customHeight="1" x14ac:dyDescent="0.25">
      <c r="A38" s="4">
        <v>928</v>
      </c>
      <c r="B38" s="5" t="s">
        <v>381</v>
      </c>
      <c r="C38" s="5" t="s">
        <v>381</v>
      </c>
      <c r="D38" s="5" t="s">
        <v>481</v>
      </c>
      <c r="E38" s="4">
        <v>1996</v>
      </c>
      <c r="F38" s="4" t="s">
        <v>187</v>
      </c>
      <c r="G38" s="4" t="s">
        <v>54</v>
      </c>
      <c r="H38" s="2"/>
      <c r="I38" s="23" t="s">
        <v>29</v>
      </c>
      <c r="J38" s="33" t="s">
        <v>84</v>
      </c>
      <c r="K38" s="33" t="s">
        <v>241</v>
      </c>
      <c r="L38" s="24">
        <f t="shared" ref="L38:L55" si="64">LEN(D38)</f>
        <v>8</v>
      </c>
      <c r="M38" s="42" t="str">
        <f t="shared" ref="M38:M55" si="65">IF(L38&gt;24,"XXXX","")</f>
        <v/>
      </c>
      <c r="N38" s="12" t="str">
        <f t="shared" si="48"/>
        <v xml:space="preserve">P. </v>
      </c>
      <c r="O38" t="str">
        <f t="shared" ref="O38:O55" si="66">IF(N38="","",LEFT(N38,LEN(N38)-1))</f>
        <v>P.</v>
      </c>
      <c r="P38" s="1">
        <f t="shared" ref="P38:P55" si="67">LEN(N38)</f>
        <v>3</v>
      </c>
      <c r="Q38" t="str">
        <f t="shared" si="49"/>
        <v>Almodovar</v>
      </c>
      <c r="R38" s="1" t="str">
        <f t="shared" si="50"/>
        <v/>
      </c>
      <c r="S38" s="12" t="e">
        <f t="shared" si="51"/>
        <v>#VALUE!</v>
      </c>
      <c r="T38" s="1" t="str">
        <f t="shared" si="52"/>
        <v/>
      </c>
      <c r="U38" s="1" t="str">
        <f t="shared" ref="U38:U55" si="68">IF(T38="","",(RIGHT(Q38,LEN(Q38)-6)))</f>
        <v/>
      </c>
      <c r="V38" s="1" t="str">
        <f t="shared" ref="V38:V55" si="69">IF(U38="","",LEN(U38))</f>
        <v/>
      </c>
      <c r="W38" s="1" t="str">
        <f t="shared" ref="W38:W55" si="70">IF(U38="","",LEFT(K38,LEN(K38)-V38-1))</f>
        <v/>
      </c>
      <c r="X38" s="12" t="e">
        <f t="shared" si="53"/>
        <v>#VALUE!</v>
      </c>
      <c r="Y38" s="1" t="str">
        <f t="shared" ref="Y38:Y55" si="71">IF(K38="","",IF(ISERROR(X38)=TRUE,"",X38))</f>
        <v/>
      </c>
      <c r="Z38" s="1" t="str">
        <f t="shared" ref="Z38:Z55" si="72">IF(Y38="","",LEN(Y38))</f>
        <v/>
      </c>
      <c r="AA38" s="1" t="str">
        <f t="shared" ref="AA38:AA55" si="73">IF(Y38="","",RIGHT(K38,LEN(K38)-Z38))</f>
        <v/>
      </c>
      <c r="AB38" s="12" t="str">
        <f t="shared" ref="AB38:AB55" si="74">IF(Y38="","",RIGHT(AA38,LEN(AA38)-1))</f>
        <v/>
      </c>
      <c r="AC38" s="1" t="str">
        <f t="shared" ref="AC38:AC55" si="75">IF(AB38="","",(RIGHT(Y38,LEN(Y38)-3)))</f>
        <v/>
      </c>
      <c r="AD38" t="str">
        <f t="shared" ref="AD38:AD55" si="76">IF(AC38="","",LEFT(AC38,LEN(AC38)-2))</f>
        <v/>
      </c>
      <c r="AE38" s="51" t="str">
        <f t="shared" si="54"/>
        <v>Almodovar, P.</v>
      </c>
      <c r="AF38" s="5" t="s">
        <v>225</v>
      </c>
      <c r="AG38" t="e">
        <f t="shared" si="55"/>
        <v>#VALUE!</v>
      </c>
      <c r="AH38" t="str">
        <f t="shared" ref="AH38:AH55" si="77">IF(ISERROR(AG38)=TRUE,"",AG38)</f>
        <v/>
      </c>
      <c r="AI38" t="str">
        <f t="shared" ref="AI38:AI55" si="78">IF(AH38="","",LEFT(AH38,LEN(AH38)-1))</f>
        <v/>
      </c>
      <c r="AJ38" t="str">
        <f t="shared" ref="AJ38:AJ55" si="79">IF(AI38="","",BU38)</f>
        <v/>
      </c>
      <c r="AK38" s="8" t="str">
        <f t="shared" ref="AK38:AK55" si="80">IF(AJ38="","",LEN(AJ38))</f>
        <v/>
      </c>
      <c r="AL38" s="8" t="str">
        <f t="shared" ref="AL38:AL55" si="81">IF(AJ38="","",RIGHT(BK38,LEN(BK38)-AK38))</f>
        <v/>
      </c>
      <c r="AM38" s="8" t="str">
        <f t="shared" ref="AM38:AM55" si="82">IF(AL38="","",LEFT(AL38,LEN(AL38)-AU38))</f>
        <v/>
      </c>
      <c r="AN38" s="8" t="str">
        <f t="shared" ref="AN38:AN55" si="83">IF(AM38="","",LEFT(AM38,LEN(AM38)-1))</f>
        <v/>
      </c>
      <c r="AO38" t="str">
        <f t="shared" ref="AO38:AO55" si="84">IF(AI38="","",LEN(AI38))</f>
        <v/>
      </c>
      <c r="AP38" t="str">
        <f t="shared" ref="AP38:AP55" si="85">IF(AI38="","",RIGHT(J38,LEN(J38)-AO38))</f>
        <v/>
      </c>
      <c r="AQ38" t="str">
        <f t="shared" ref="AQ38:AQ55" si="86">IF(AP38="","",LEFT(AP38,LEN(AP38)-1))</f>
        <v/>
      </c>
      <c r="AR38" t="str">
        <f t="shared" ref="AR38:AR55" si="87">IF(AQ38="","",RIGHT(AQ38,LEN(AQ38)-1))</f>
        <v/>
      </c>
      <c r="AS38" t="str">
        <f t="shared" ref="AS38:AS55" si="88">IF(AR38="","","[")</f>
        <v/>
      </c>
      <c r="AT38" t="str">
        <f t="shared" ref="AT38:AT55" si="89">IF(AS38="","","]")</f>
        <v/>
      </c>
      <c r="AU38" t="str">
        <f t="shared" ref="AU38:AU55" si="90">IF(AP38="","",LEN(AP38))</f>
        <v/>
      </c>
      <c r="AV38" s="24" t="str">
        <f t="shared" si="56"/>
        <v xml:space="preserve">Talons </v>
      </c>
      <c r="AW38" s="1" t="str">
        <f t="shared" si="57"/>
        <v xml:space="preserve">Talons </v>
      </c>
      <c r="AX38" s="24" t="e">
        <f t="shared" si="58"/>
        <v>#VALUE!</v>
      </c>
      <c r="AY38" s="1" t="str">
        <f t="shared" si="59"/>
        <v/>
      </c>
      <c r="AZ38" s="1" t="e">
        <f t="shared" ref="AZ38:AZ55" si="91">IF(AY38="l'","",LEFT(J38,FIND("'",J38)))</f>
        <v>#VALUE!</v>
      </c>
      <c r="BA38" s="1" t="str">
        <f t="shared" si="60"/>
        <v/>
      </c>
      <c r="BB38" s="1" t="str">
        <f t="shared" ref="BB38:BB55" si="92">IF(BA38="L'",BA38,"")</f>
        <v/>
      </c>
      <c r="BC38" s="24" t="str">
        <f t="shared" si="61"/>
        <v/>
      </c>
      <c r="BD38" s="24" t="str">
        <f t="shared" ref="BD38:BD55" si="93">IF(BC38="",IF(AY38="L'",AY38,""),BC38)</f>
        <v/>
      </c>
      <c r="BE38" s="24" t="str">
        <f t="shared" ref="BE38:BE55" si="94">IF(BD38="",IF(BB38="L'",BB38,""),BD38)</f>
        <v/>
      </c>
      <c r="BF38" s="24" t="str">
        <f t="shared" ref="BF38:BF55" si="95">IF(BE38="","",IF(BE38="l'",BE38,LEFT(BE38,LEN(BE38)-1)))</f>
        <v/>
      </c>
      <c r="BG38" s="24" t="str">
        <f t="shared" ref="BG38:BG55" si="96">IF(BE38="","",IF(BE38="le ",RIGHT(J38,LEN(J38)-BI38),IF(BE38="la ",RIGHT(J38,LEN(J38)-BI38),IF(BE38="les ",RIGHT(J38,LEN(J38)-BI38),IF(BE38="un ",RIGHT(J38,LEN(J38)-BI38),"")))))</f>
        <v/>
      </c>
      <c r="BH38" s="24" t="str">
        <f t="shared" ref="BH38:BH55" si="97">IF(BE38="","",IF(BE38="une ",RIGHT(J38,LEN(J38)-BI38),IF(BE38="des ",RIGHT(J38,LEN(J38)-BI38),IF(BE38="the ",RIGHT(J38,LEN(J38)-BI38),IF(BE38="l'",RIGHT(J38,LEN(J38)-BI38),"")))))</f>
        <v/>
      </c>
      <c r="BI38" s="8" t="str">
        <f t="shared" ref="BI38:BI55" si="98">IF(BE38="","",LEN(BE38))</f>
        <v/>
      </c>
      <c r="BJ38" s="24" t="str">
        <f t="shared" ref="BJ38:BJ55" si="99">IF(BG38="",IF(BH38="","",BH38),BG38)</f>
        <v/>
      </c>
      <c r="BK38" s="24" t="str">
        <f t="shared" si="62"/>
        <v>Talons aiguilles</v>
      </c>
      <c r="BL38" s="39" t="str">
        <f t="shared" ref="BL38:BL55" si="100">LEFT(BJ38,(LEN(1)))</f>
        <v/>
      </c>
      <c r="BM38" s="24" t="str">
        <f t="shared" ref="BM38:BM55" si="101">IF(BL38="","",IF(BL38="a","A",IF(BL38="â","A",IF(BL38="b","B",IF(BL38="c","C",IF(BL38="d","D",IF(BL38="e","E",IF(BL38="é","E",""))))))))</f>
        <v/>
      </c>
      <c r="BN38" s="24" t="str">
        <f t="shared" ref="BN38:BN55" si="102">IF(BL38="","",IF(BL38="f","F",IF(BL38="g","G",IF(BL38="i","I",IF(BL38="î","I",IF(BL38="h","H",IF(BL38="l","L",IF(BL38="k","K",""))))))))</f>
        <v/>
      </c>
      <c r="BO38" s="24" t="str">
        <f t="shared" ref="BO38:BO55" si="103">IF(BL38="","",IF(BL38="m","M",IF(BL38="n","N",IF(BL38="o","O",IF(BL38="œ","Œ",IF(BL38="p","P",IF(BL38="q","Q",IF(BL38="r","R",""))))))))</f>
        <v/>
      </c>
      <c r="BP38" s="24" t="str">
        <f t="shared" ref="BP38:BP55" si="104">IF(BL38="","",IF(BL38="s","S",IF(BL38="t","T",IF(BL38="u","U",IF(BL38="v","V",IF(BL38="w","W",IF(BL38="y","Y",IF(BL38="z","Z",""))))))))</f>
        <v/>
      </c>
      <c r="BQ38" s="24" t="str">
        <f t="shared" ref="BQ38:BQ55" si="105">IF(BL38="","",IF(BL38="j","J",""))</f>
        <v/>
      </c>
      <c r="BR38" s="24" t="str">
        <f t="shared" ref="BR38:BR55" si="106">IF(BM38="",IF(BN38="","",BN38),BM38)</f>
        <v/>
      </c>
      <c r="BS38" s="24" t="str">
        <f t="shared" ref="BS38:BS55" si="107">IF(BR38="",IF(BP38="","",BP38),BR38)</f>
        <v/>
      </c>
      <c r="BT38" s="24" t="str">
        <f t="shared" ref="BT38:BT55" si="108">IF(BS38="",IF(BQ38="","",BQ38),BS38)</f>
        <v/>
      </c>
      <c r="BU38" s="24" t="str">
        <f t="shared" ref="BU38:BU55" si="109">IF(BT38="",IF(BO38="","",BO38),BT38)</f>
        <v/>
      </c>
      <c r="BV38" s="8" t="str">
        <f t="shared" ref="BV38:BV55" si="110">IF(BU38="","",LEN(BU38))</f>
        <v/>
      </c>
      <c r="BW38" s="8" t="str">
        <f t="shared" ref="BW38:BW55" si="111">IF(BU38="","",RIGHT(BJ38,LEN(BJ38)-BV38))</f>
        <v/>
      </c>
      <c r="BX38" t="str">
        <f t="shared" si="63"/>
        <v>Talons aiguilles</v>
      </c>
      <c r="BY38" s="5" t="s">
        <v>84</v>
      </c>
    </row>
    <row r="39" spans="1:78" ht="12.75" customHeight="1" x14ac:dyDescent="0.25">
      <c r="A39" s="4">
        <v>861</v>
      </c>
      <c r="B39" s="5" t="s">
        <v>37</v>
      </c>
      <c r="C39" s="5" t="s">
        <v>37</v>
      </c>
      <c r="D39" s="5" t="s">
        <v>485</v>
      </c>
      <c r="E39" s="4">
        <v>1985</v>
      </c>
      <c r="F39" s="4" t="s">
        <v>243</v>
      </c>
      <c r="G39" s="4" t="s">
        <v>54</v>
      </c>
      <c r="H39" s="2"/>
      <c r="I39" s="23" t="s">
        <v>29</v>
      </c>
      <c r="J39" s="5" t="s">
        <v>524</v>
      </c>
      <c r="K39" s="5" t="s">
        <v>525</v>
      </c>
      <c r="L39" s="24">
        <f t="shared" si="64"/>
        <v>8</v>
      </c>
      <c r="M39" s="42" t="str">
        <f t="shared" si="65"/>
        <v/>
      </c>
      <c r="N39" s="12" t="str">
        <f t="shared" si="48"/>
        <v xml:space="preserve">V. </v>
      </c>
      <c r="O39" t="str">
        <f t="shared" si="66"/>
        <v>V.</v>
      </c>
      <c r="P39" s="1">
        <f t="shared" si="67"/>
        <v>3</v>
      </c>
      <c r="Q39" t="str">
        <f t="shared" si="49"/>
        <v>Schlöndorff</v>
      </c>
      <c r="R39" s="1" t="str">
        <f t="shared" si="50"/>
        <v/>
      </c>
      <c r="S39" s="12" t="e">
        <f t="shared" si="51"/>
        <v>#VALUE!</v>
      </c>
      <c r="T39" s="1" t="str">
        <f t="shared" si="52"/>
        <v/>
      </c>
      <c r="U39" s="1" t="str">
        <f t="shared" si="68"/>
        <v/>
      </c>
      <c r="V39" s="1" t="str">
        <f t="shared" si="69"/>
        <v/>
      </c>
      <c r="W39" s="1" t="str">
        <f t="shared" si="70"/>
        <v/>
      </c>
      <c r="X39" s="12" t="e">
        <f t="shared" si="53"/>
        <v>#VALUE!</v>
      </c>
      <c r="Y39" s="1" t="str">
        <f t="shared" si="71"/>
        <v/>
      </c>
      <c r="Z39" s="1" t="str">
        <f t="shared" si="72"/>
        <v/>
      </c>
      <c r="AA39" s="1" t="str">
        <f t="shared" si="73"/>
        <v/>
      </c>
      <c r="AB39" s="12" t="str">
        <f t="shared" si="74"/>
        <v/>
      </c>
      <c r="AC39" s="1" t="str">
        <f t="shared" si="75"/>
        <v/>
      </c>
      <c r="AD39" t="str">
        <f t="shared" si="76"/>
        <v/>
      </c>
      <c r="AE39" s="51" t="str">
        <f t="shared" si="54"/>
        <v>Schlöndorff, V.</v>
      </c>
      <c r="AF39" s="5" t="s">
        <v>448</v>
      </c>
      <c r="AG39" t="e">
        <f t="shared" si="55"/>
        <v>#VALUE!</v>
      </c>
      <c r="AH39" t="str">
        <f t="shared" si="77"/>
        <v/>
      </c>
      <c r="AI39" t="str">
        <f t="shared" si="78"/>
        <v/>
      </c>
      <c r="AJ39" t="str">
        <f t="shared" si="79"/>
        <v/>
      </c>
      <c r="AK39" s="8" t="str">
        <f t="shared" si="80"/>
        <v/>
      </c>
      <c r="AL39" s="8" t="str">
        <f t="shared" si="81"/>
        <v/>
      </c>
      <c r="AM39" s="8" t="str">
        <f t="shared" si="82"/>
        <v/>
      </c>
      <c r="AN39" s="8" t="str">
        <f t="shared" si="83"/>
        <v/>
      </c>
      <c r="AO39" t="str">
        <f t="shared" si="84"/>
        <v/>
      </c>
      <c r="AP39" t="str">
        <f t="shared" si="85"/>
        <v/>
      </c>
      <c r="AQ39" t="str">
        <f t="shared" si="86"/>
        <v/>
      </c>
      <c r="AR39" t="str">
        <f t="shared" si="87"/>
        <v/>
      </c>
      <c r="AS39" t="str">
        <f t="shared" si="88"/>
        <v/>
      </c>
      <c r="AT39" t="str">
        <f t="shared" si="89"/>
        <v/>
      </c>
      <c r="AU39" t="str">
        <f t="shared" si="90"/>
        <v/>
      </c>
      <c r="AV39" s="24" t="str">
        <f t="shared" si="56"/>
        <v xml:space="preserve">Le </v>
      </c>
      <c r="AW39" s="1" t="str">
        <f t="shared" si="57"/>
        <v xml:space="preserve">Le </v>
      </c>
      <c r="AX39" s="24" t="e">
        <f t="shared" si="58"/>
        <v>#VALUE!</v>
      </c>
      <c r="AY39" s="1" t="str">
        <f t="shared" si="59"/>
        <v/>
      </c>
      <c r="AZ39" s="1" t="e">
        <f t="shared" si="91"/>
        <v>#VALUE!</v>
      </c>
      <c r="BA39" s="1" t="str">
        <f t="shared" si="60"/>
        <v/>
      </c>
      <c r="BB39" s="1" t="str">
        <f t="shared" si="92"/>
        <v/>
      </c>
      <c r="BC39" s="24" t="str">
        <f t="shared" si="61"/>
        <v xml:space="preserve">Le </v>
      </c>
      <c r="BD39" s="24" t="str">
        <f t="shared" si="93"/>
        <v xml:space="preserve">Le </v>
      </c>
      <c r="BE39" s="24" t="str">
        <f t="shared" si="94"/>
        <v xml:space="preserve">Le </v>
      </c>
      <c r="BF39" s="24" t="str">
        <f t="shared" si="95"/>
        <v>Le</v>
      </c>
      <c r="BG39" s="24" t="str">
        <f t="shared" si="96"/>
        <v>tambour</v>
      </c>
      <c r="BH39" s="24" t="str">
        <f t="shared" si="97"/>
        <v/>
      </c>
      <c r="BI39" s="8">
        <f t="shared" si="98"/>
        <v>3</v>
      </c>
      <c r="BJ39" s="24" t="str">
        <f t="shared" si="99"/>
        <v>tambour</v>
      </c>
      <c r="BK39" s="24" t="str">
        <f t="shared" si="62"/>
        <v>tambour</v>
      </c>
      <c r="BL39" s="39" t="str">
        <f t="shared" si="100"/>
        <v>t</v>
      </c>
      <c r="BM39" s="24" t="str">
        <f t="shared" si="101"/>
        <v/>
      </c>
      <c r="BN39" s="24" t="str">
        <f t="shared" si="102"/>
        <v/>
      </c>
      <c r="BO39" s="24" t="str">
        <f t="shared" si="103"/>
        <v/>
      </c>
      <c r="BP39" s="24" t="str">
        <f t="shared" si="104"/>
        <v>T</v>
      </c>
      <c r="BQ39" s="24" t="str">
        <f t="shared" si="105"/>
        <v/>
      </c>
      <c r="BR39" s="24" t="str">
        <f t="shared" si="106"/>
        <v/>
      </c>
      <c r="BS39" s="24" t="str">
        <f t="shared" si="107"/>
        <v>T</v>
      </c>
      <c r="BT39" s="24" t="str">
        <f t="shared" si="108"/>
        <v>T</v>
      </c>
      <c r="BU39" s="24" t="str">
        <f t="shared" si="109"/>
        <v>T</v>
      </c>
      <c r="BV39" s="8">
        <f t="shared" si="110"/>
        <v>1</v>
      </c>
      <c r="BW39" s="8" t="str">
        <f t="shared" si="111"/>
        <v>ambour</v>
      </c>
      <c r="BX39" t="str">
        <f t="shared" si="63"/>
        <v>Tambour (Le)</v>
      </c>
      <c r="BY39" s="5" t="s">
        <v>151</v>
      </c>
    </row>
    <row r="40" spans="1:78" ht="12.75" customHeight="1" x14ac:dyDescent="0.25">
      <c r="A40" s="32" t="s">
        <v>167</v>
      </c>
      <c r="B40" s="33" t="s">
        <v>166</v>
      </c>
      <c r="C40" s="33" t="s">
        <v>112</v>
      </c>
      <c r="D40" s="33" t="s">
        <v>355</v>
      </c>
      <c r="E40" s="32">
        <v>2008</v>
      </c>
      <c r="F40" s="32" t="s">
        <v>64</v>
      </c>
      <c r="G40" s="32" t="s">
        <v>376</v>
      </c>
      <c r="H40" s="2"/>
      <c r="I40" s="23" t="s">
        <v>29</v>
      </c>
      <c r="J40" s="5" t="s">
        <v>526</v>
      </c>
      <c r="K40" s="5" t="s">
        <v>205</v>
      </c>
      <c r="L40" s="24">
        <f t="shared" si="64"/>
        <v>9</v>
      </c>
      <c r="M40" s="42" t="str">
        <f t="shared" si="65"/>
        <v/>
      </c>
      <c r="N40" s="12" t="str">
        <f t="shared" si="48"/>
        <v xml:space="preserve">P. </v>
      </c>
      <c r="O40" t="str">
        <f t="shared" si="66"/>
        <v>P.</v>
      </c>
      <c r="P40" s="1">
        <f t="shared" si="67"/>
        <v>3</v>
      </c>
      <c r="Q40" t="str">
        <f t="shared" si="49"/>
        <v>Leconte</v>
      </c>
      <c r="R40" s="1" t="str">
        <f t="shared" si="50"/>
        <v/>
      </c>
      <c r="S40" s="12" t="e">
        <f t="shared" si="51"/>
        <v>#VALUE!</v>
      </c>
      <c r="T40" s="1" t="str">
        <f t="shared" si="52"/>
        <v/>
      </c>
      <c r="U40" s="1" t="str">
        <f t="shared" si="68"/>
        <v/>
      </c>
      <c r="V40" s="1" t="str">
        <f t="shared" si="69"/>
        <v/>
      </c>
      <c r="W40" s="1" t="str">
        <f t="shared" si="70"/>
        <v/>
      </c>
      <c r="X40" s="12" t="e">
        <f t="shared" si="53"/>
        <v>#VALUE!</v>
      </c>
      <c r="Y40" s="1" t="str">
        <f t="shared" si="71"/>
        <v/>
      </c>
      <c r="Z40" s="1" t="str">
        <f t="shared" si="72"/>
        <v/>
      </c>
      <c r="AA40" s="1" t="str">
        <f t="shared" si="73"/>
        <v/>
      </c>
      <c r="AB40" s="12" t="str">
        <f t="shared" si="74"/>
        <v/>
      </c>
      <c r="AC40" s="1" t="str">
        <f t="shared" si="75"/>
        <v/>
      </c>
      <c r="AD40" t="str">
        <f t="shared" si="76"/>
        <v/>
      </c>
      <c r="AE40" s="51" t="str">
        <f t="shared" si="54"/>
        <v>Leconte, P.</v>
      </c>
      <c r="AF40" s="33" t="s">
        <v>337</v>
      </c>
      <c r="AG40" t="e">
        <f t="shared" si="55"/>
        <v>#VALUE!</v>
      </c>
      <c r="AH40" t="str">
        <f t="shared" si="77"/>
        <v/>
      </c>
      <c r="AI40" t="str">
        <f t="shared" si="78"/>
        <v/>
      </c>
      <c r="AJ40" t="str">
        <f t="shared" si="79"/>
        <v/>
      </c>
      <c r="AK40" s="8" t="str">
        <f t="shared" si="80"/>
        <v/>
      </c>
      <c r="AL40" s="8" t="str">
        <f t="shared" si="81"/>
        <v/>
      </c>
      <c r="AM40" s="8" t="str">
        <f t="shared" si="82"/>
        <v/>
      </c>
      <c r="AN40" s="8" t="str">
        <f t="shared" si="83"/>
        <v/>
      </c>
      <c r="AO40" t="str">
        <f t="shared" si="84"/>
        <v/>
      </c>
      <c r="AP40" t="str">
        <f t="shared" si="85"/>
        <v/>
      </c>
      <c r="AQ40" t="str">
        <f t="shared" si="86"/>
        <v/>
      </c>
      <c r="AR40" t="str">
        <f t="shared" si="87"/>
        <v/>
      </c>
      <c r="AS40" t="str">
        <f t="shared" si="88"/>
        <v/>
      </c>
      <c r="AT40" t="str">
        <f t="shared" si="89"/>
        <v/>
      </c>
      <c r="AU40" t="str">
        <f t="shared" si="90"/>
        <v/>
      </c>
      <c r="AV40" s="24" t="e">
        <f t="shared" si="56"/>
        <v>#VALUE!</v>
      </c>
      <c r="AW40" s="1" t="str">
        <f t="shared" si="57"/>
        <v/>
      </c>
      <c r="AX40" s="24" t="e">
        <f t="shared" si="58"/>
        <v>#VALUE!</v>
      </c>
      <c r="AY40" s="1" t="str">
        <f t="shared" si="59"/>
        <v/>
      </c>
      <c r="AZ40" s="1" t="e">
        <f t="shared" si="91"/>
        <v>#VALUE!</v>
      </c>
      <c r="BA40" s="1" t="str">
        <f t="shared" si="60"/>
        <v/>
      </c>
      <c r="BB40" s="1" t="str">
        <f t="shared" si="92"/>
        <v/>
      </c>
      <c r="BC40" s="24" t="str">
        <f t="shared" si="61"/>
        <v/>
      </c>
      <c r="BD40" s="24" t="str">
        <f t="shared" si="93"/>
        <v/>
      </c>
      <c r="BE40" s="24" t="str">
        <f t="shared" si="94"/>
        <v/>
      </c>
      <c r="BF40" s="24" t="str">
        <f t="shared" si="95"/>
        <v/>
      </c>
      <c r="BG40" s="24" t="str">
        <f t="shared" si="96"/>
        <v/>
      </c>
      <c r="BH40" s="24" t="str">
        <f t="shared" si="97"/>
        <v/>
      </c>
      <c r="BI40" s="8" t="str">
        <f t="shared" si="98"/>
        <v/>
      </c>
      <c r="BJ40" s="24" t="str">
        <f t="shared" si="99"/>
        <v/>
      </c>
      <c r="BK40" s="24" t="str">
        <f t="shared" si="62"/>
        <v>Tandem</v>
      </c>
      <c r="BL40" s="39" t="str">
        <f t="shared" si="100"/>
        <v/>
      </c>
      <c r="BM40" s="24" t="str">
        <f t="shared" si="101"/>
        <v/>
      </c>
      <c r="BN40" s="24" t="str">
        <f t="shared" si="102"/>
        <v/>
      </c>
      <c r="BO40" s="24" t="str">
        <f t="shared" si="103"/>
        <v/>
      </c>
      <c r="BP40" s="24" t="str">
        <f t="shared" si="104"/>
        <v/>
      </c>
      <c r="BQ40" s="24" t="str">
        <f t="shared" si="105"/>
        <v/>
      </c>
      <c r="BR40" s="24" t="str">
        <f t="shared" si="106"/>
        <v/>
      </c>
      <c r="BS40" s="24" t="str">
        <f t="shared" si="107"/>
        <v/>
      </c>
      <c r="BT40" s="24" t="str">
        <f t="shared" si="108"/>
        <v/>
      </c>
      <c r="BU40" s="24" t="str">
        <f t="shared" si="109"/>
        <v/>
      </c>
      <c r="BV40" s="8" t="str">
        <f t="shared" si="110"/>
        <v/>
      </c>
      <c r="BW40" s="8" t="str">
        <f t="shared" si="111"/>
        <v/>
      </c>
      <c r="BX40" t="str">
        <f t="shared" si="63"/>
        <v>Tandem</v>
      </c>
      <c r="BY40" s="33" t="s">
        <v>526</v>
      </c>
    </row>
    <row r="41" spans="1:78" ht="12.75" customHeight="1" x14ac:dyDescent="0.25">
      <c r="A41" s="4">
        <v>854</v>
      </c>
      <c r="B41" s="5" t="s">
        <v>142</v>
      </c>
      <c r="C41" s="5" t="s">
        <v>142</v>
      </c>
      <c r="D41" s="5" t="s">
        <v>453</v>
      </c>
      <c r="E41" s="4">
        <v>2006</v>
      </c>
      <c r="F41" s="4" t="s">
        <v>148</v>
      </c>
      <c r="G41" s="4" t="s">
        <v>54</v>
      </c>
      <c r="H41" s="2"/>
      <c r="I41" s="23" t="s">
        <v>29</v>
      </c>
      <c r="J41" s="5" t="s">
        <v>527</v>
      </c>
      <c r="K41" s="5" t="s">
        <v>205</v>
      </c>
      <c r="L41" s="24">
        <f t="shared" si="64"/>
        <v>9</v>
      </c>
      <c r="M41" s="42" t="str">
        <f t="shared" si="65"/>
        <v/>
      </c>
      <c r="N41" s="12" t="str">
        <f t="shared" si="48"/>
        <v xml:space="preserve">P. </v>
      </c>
      <c r="O41" t="str">
        <f t="shared" si="66"/>
        <v>P.</v>
      </c>
      <c r="P41" s="1">
        <f t="shared" si="67"/>
        <v>3</v>
      </c>
      <c r="Q41" t="str">
        <f t="shared" si="49"/>
        <v>Leconte</v>
      </c>
      <c r="R41" s="1" t="str">
        <f t="shared" si="50"/>
        <v/>
      </c>
      <c r="S41" s="12" t="e">
        <f t="shared" si="51"/>
        <v>#VALUE!</v>
      </c>
      <c r="T41" s="1" t="str">
        <f t="shared" si="52"/>
        <v/>
      </c>
      <c r="U41" s="1" t="str">
        <f t="shared" si="68"/>
        <v/>
      </c>
      <c r="V41" s="1" t="str">
        <f t="shared" si="69"/>
        <v/>
      </c>
      <c r="W41" s="1" t="str">
        <f t="shared" si="70"/>
        <v/>
      </c>
      <c r="X41" s="12" t="e">
        <f t="shared" si="53"/>
        <v>#VALUE!</v>
      </c>
      <c r="Y41" s="1" t="str">
        <f t="shared" si="71"/>
        <v/>
      </c>
      <c r="Z41" s="1" t="str">
        <f t="shared" si="72"/>
        <v/>
      </c>
      <c r="AA41" s="1" t="str">
        <f t="shared" si="73"/>
        <v/>
      </c>
      <c r="AB41" s="12" t="str">
        <f t="shared" si="74"/>
        <v/>
      </c>
      <c r="AC41" s="1" t="str">
        <f t="shared" si="75"/>
        <v/>
      </c>
      <c r="AD41" t="str">
        <f t="shared" si="76"/>
        <v/>
      </c>
      <c r="AE41" s="51" t="str">
        <f t="shared" si="54"/>
        <v>Leconte, P.</v>
      </c>
      <c r="AF41" s="5" t="s">
        <v>337</v>
      </c>
      <c r="AG41" t="e">
        <f t="shared" si="55"/>
        <v>#VALUE!</v>
      </c>
      <c r="AH41" t="str">
        <f t="shared" si="77"/>
        <v/>
      </c>
      <c r="AI41" t="str">
        <f t="shared" si="78"/>
        <v/>
      </c>
      <c r="AJ41" t="str">
        <f t="shared" si="79"/>
        <v/>
      </c>
      <c r="AK41" s="8" t="str">
        <f t="shared" si="80"/>
        <v/>
      </c>
      <c r="AL41" s="8" t="str">
        <f t="shared" si="81"/>
        <v/>
      </c>
      <c r="AM41" s="8" t="str">
        <f t="shared" si="82"/>
        <v/>
      </c>
      <c r="AN41" s="8" t="str">
        <f t="shared" si="83"/>
        <v/>
      </c>
      <c r="AO41" t="str">
        <f t="shared" si="84"/>
        <v/>
      </c>
      <c r="AP41" t="str">
        <f t="shared" si="85"/>
        <v/>
      </c>
      <c r="AQ41" t="str">
        <f t="shared" si="86"/>
        <v/>
      </c>
      <c r="AR41" t="str">
        <f t="shared" si="87"/>
        <v/>
      </c>
      <c r="AS41" t="str">
        <f t="shared" si="88"/>
        <v/>
      </c>
      <c r="AT41" t="str">
        <f t="shared" si="89"/>
        <v/>
      </c>
      <c r="AU41" t="str">
        <f t="shared" si="90"/>
        <v/>
      </c>
      <c r="AV41" s="24" t="e">
        <f t="shared" si="56"/>
        <v>#VALUE!</v>
      </c>
      <c r="AW41" s="1" t="str">
        <f t="shared" si="57"/>
        <v/>
      </c>
      <c r="AX41" s="24" t="e">
        <f t="shared" si="58"/>
        <v>#VALUE!</v>
      </c>
      <c r="AY41" s="1" t="str">
        <f t="shared" si="59"/>
        <v/>
      </c>
      <c r="AZ41" s="1" t="e">
        <f t="shared" si="91"/>
        <v>#VALUE!</v>
      </c>
      <c r="BA41" s="1" t="str">
        <f t="shared" si="60"/>
        <v/>
      </c>
      <c r="BB41" s="1" t="str">
        <f t="shared" si="92"/>
        <v/>
      </c>
      <c r="BC41" s="24" t="str">
        <f t="shared" si="61"/>
        <v/>
      </c>
      <c r="BD41" s="24" t="str">
        <f t="shared" si="93"/>
        <v/>
      </c>
      <c r="BE41" s="24" t="str">
        <f t="shared" si="94"/>
        <v/>
      </c>
      <c r="BF41" s="24" t="str">
        <f t="shared" si="95"/>
        <v/>
      </c>
      <c r="BG41" s="24" t="str">
        <f t="shared" si="96"/>
        <v/>
      </c>
      <c r="BH41" s="24" t="str">
        <f t="shared" si="97"/>
        <v/>
      </c>
      <c r="BI41" s="8" t="str">
        <f t="shared" si="98"/>
        <v/>
      </c>
      <c r="BJ41" s="24" t="str">
        <f t="shared" si="99"/>
        <v/>
      </c>
      <c r="BK41" s="24" t="str">
        <f t="shared" si="62"/>
        <v>Tango</v>
      </c>
      <c r="BL41" s="39" t="str">
        <f t="shared" si="100"/>
        <v/>
      </c>
      <c r="BM41" s="24" t="str">
        <f t="shared" si="101"/>
        <v/>
      </c>
      <c r="BN41" s="24" t="str">
        <f t="shared" si="102"/>
        <v/>
      </c>
      <c r="BO41" s="24" t="str">
        <f t="shared" si="103"/>
        <v/>
      </c>
      <c r="BP41" s="24" t="str">
        <f t="shared" si="104"/>
        <v/>
      </c>
      <c r="BQ41" s="24" t="str">
        <f t="shared" si="105"/>
        <v/>
      </c>
      <c r="BR41" s="24" t="str">
        <f t="shared" si="106"/>
        <v/>
      </c>
      <c r="BS41" s="24" t="str">
        <f t="shared" si="107"/>
        <v/>
      </c>
      <c r="BT41" s="24" t="str">
        <f t="shared" si="108"/>
        <v/>
      </c>
      <c r="BU41" s="24" t="str">
        <f t="shared" si="109"/>
        <v/>
      </c>
      <c r="BV41" s="8" t="str">
        <f t="shared" si="110"/>
        <v/>
      </c>
      <c r="BW41" s="8" t="str">
        <f t="shared" si="111"/>
        <v/>
      </c>
      <c r="BX41" t="str">
        <f t="shared" si="63"/>
        <v>Tango</v>
      </c>
      <c r="BY41" s="5" t="s">
        <v>527</v>
      </c>
    </row>
    <row r="42" spans="1:78" s="13" customFormat="1" ht="12.75" customHeight="1" x14ac:dyDescent="0.25">
      <c r="A42" s="10">
        <v>1295</v>
      </c>
      <c r="B42" s="9" t="s">
        <v>160</v>
      </c>
      <c r="C42" s="9" t="s">
        <v>160</v>
      </c>
      <c r="D42" s="9" t="s">
        <v>322</v>
      </c>
      <c r="E42" s="10">
        <v>1970</v>
      </c>
      <c r="F42" s="10" t="s">
        <v>238</v>
      </c>
      <c r="G42" s="10" t="s">
        <v>54</v>
      </c>
      <c r="H42" s="15"/>
      <c r="I42" s="23" t="s">
        <v>29</v>
      </c>
      <c r="J42" s="5" t="s">
        <v>55</v>
      </c>
      <c r="K42" s="5" t="s">
        <v>56</v>
      </c>
      <c r="L42" s="24">
        <f t="shared" si="64"/>
        <v>12</v>
      </c>
      <c r="M42" s="42" t="str">
        <f t="shared" si="65"/>
        <v/>
      </c>
      <c r="N42" s="12" t="str">
        <f t="shared" si="48"/>
        <v xml:space="preserve">M. </v>
      </c>
      <c r="O42" t="str">
        <f t="shared" si="66"/>
        <v>M.</v>
      </c>
      <c r="P42" s="1">
        <f t="shared" si="67"/>
        <v>3</v>
      </c>
      <c r="Q42" t="str">
        <f t="shared" si="49"/>
        <v>Brest</v>
      </c>
      <c r="R42" s="1" t="str">
        <f t="shared" si="50"/>
        <v/>
      </c>
      <c r="S42" s="12" t="e">
        <f t="shared" si="51"/>
        <v>#VALUE!</v>
      </c>
      <c r="T42" s="1" t="str">
        <f t="shared" si="52"/>
        <v/>
      </c>
      <c r="U42" s="1" t="str">
        <f t="shared" si="68"/>
        <v/>
      </c>
      <c r="V42" s="1" t="str">
        <f t="shared" si="69"/>
        <v/>
      </c>
      <c r="W42" s="1" t="str">
        <f t="shared" si="70"/>
        <v/>
      </c>
      <c r="X42" s="12" t="e">
        <f t="shared" si="53"/>
        <v>#VALUE!</v>
      </c>
      <c r="Y42" s="1" t="str">
        <f t="shared" si="71"/>
        <v/>
      </c>
      <c r="Z42" s="1" t="str">
        <f t="shared" si="72"/>
        <v/>
      </c>
      <c r="AA42" s="1" t="str">
        <f t="shared" si="73"/>
        <v/>
      </c>
      <c r="AB42" s="12" t="str">
        <f t="shared" si="74"/>
        <v/>
      </c>
      <c r="AC42" s="1" t="str">
        <f t="shared" si="75"/>
        <v/>
      </c>
      <c r="AD42" t="str">
        <f t="shared" si="76"/>
        <v/>
      </c>
      <c r="AE42" s="51" t="str">
        <f t="shared" si="54"/>
        <v>Brest, M.</v>
      </c>
      <c r="AF42" s="9" t="s">
        <v>407</v>
      </c>
      <c r="AG42" t="e">
        <f t="shared" si="55"/>
        <v>#VALUE!</v>
      </c>
      <c r="AH42" t="str">
        <f t="shared" si="77"/>
        <v/>
      </c>
      <c r="AI42" t="str">
        <f t="shared" si="78"/>
        <v/>
      </c>
      <c r="AJ42" t="str">
        <f t="shared" si="79"/>
        <v/>
      </c>
      <c r="AK42" s="8" t="str">
        <f t="shared" si="80"/>
        <v/>
      </c>
      <c r="AL42" s="8" t="str">
        <f t="shared" si="81"/>
        <v/>
      </c>
      <c r="AM42" s="8" t="str">
        <f t="shared" si="82"/>
        <v/>
      </c>
      <c r="AN42" s="8" t="str">
        <f t="shared" si="83"/>
        <v/>
      </c>
      <c r="AO42" t="str">
        <f t="shared" si="84"/>
        <v/>
      </c>
      <c r="AP42" t="str">
        <f t="shared" si="85"/>
        <v/>
      </c>
      <c r="AQ42" t="str">
        <f t="shared" si="86"/>
        <v/>
      </c>
      <c r="AR42" t="str">
        <f t="shared" si="87"/>
        <v/>
      </c>
      <c r="AS42" t="str">
        <f t="shared" si="88"/>
        <v/>
      </c>
      <c r="AT42" t="str">
        <f t="shared" si="89"/>
        <v/>
      </c>
      <c r="AU42" t="str">
        <f t="shared" si="90"/>
        <v/>
      </c>
      <c r="AV42" s="24" t="str">
        <f t="shared" si="56"/>
        <v xml:space="preserve">Le </v>
      </c>
      <c r="AW42" s="1" t="str">
        <f t="shared" si="57"/>
        <v xml:space="preserve">Le </v>
      </c>
      <c r="AX42" s="24" t="e">
        <f t="shared" si="58"/>
        <v>#VALUE!</v>
      </c>
      <c r="AY42" s="1" t="str">
        <f t="shared" si="59"/>
        <v/>
      </c>
      <c r="AZ42" s="1" t="str">
        <f t="shared" si="91"/>
        <v>Le temps d'</v>
      </c>
      <c r="BA42" s="1" t="str">
        <f t="shared" si="60"/>
        <v>Le temps d'</v>
      </c>
      <c r="BB42" s="1" t="str">
        <f t="shared" si="92"/>
        <v/>
      </c>
      <c r="BC42" s="24" t="str">
        <f t="shared" si="61"/>
        <v xml:space="preserve">Le </v>
      </c>
      <c r="BD42" s="24" t="str">
        <f t="shared" si="93"/>
        <v xml:space="preserve">Le </v>
      </c>
      <c r="BE42" s="24" t="str">
        <f t="shared" si="94"/>
        <v xml:space="preserve">Le </v>
      </c>
      <c r="BF42" s="24" t="str">
        <f t="shared" si="95"/>
        <v>Le</v>
      </c>
      <c r="BG42" s="24" t="str">
        <f t="shared" si="96"/>
        <v>temps d'un week-end</v>
      </c>
      <c r="BH42" s="24" t="str">
        <f t="shared" si="97"/>
        <v/>
      </c>
      <c r="BI42" s="8">
        <f t="shared" si="98"/>
        <v>3</v>
      </c>
      <c r="BJ42" s="24" t="str">
        <f t="shared" si="99"/>
        <v>temps d'un week-end</v>
      </c>
      <c r="BK42" s="24" t="str">
        <f t="shared" si="62"/>
        <v>temps d'un week-end</v>
      </c>
      <c r="BL42" s="39" t="str">
        <f t="shared" si="100"/>
        <v>t</v>
      </c>
      <c r="BM42" s="24" t="str">
        <f t="shared" si="101"/>
        <v/>
      </c>
      <c r="BN42" s="24" t="str">
        <f t="shared" si="102"/>
        <v/>
      </c>
      <c r="BO42" s="24" t="str">
        <f t="shared" si="103"/>
        <v/>
      </c>
      <c r="BP42" s="24" t="str">
        <f t="shared" si="104"/>
        <v>T</v>
      </c>
      <c r="BQ42" s="24" t="str">
        <f t="shared" si="105"/>
        <v/>
      </c>
      <c r="BR42" s="24" t="str">
        <f t="shared" si="106"/>
        <v/>
      </c>
      <c r="BS42" s="24" t="str">
        <f t="shared" si="107"/>
        <v>T</v>
      </c>
      <c r="BT42" s="24" t="str">
        <f t="shared" si="108"/>
        <v>T</v>
      </c>
      <c r="BU42" s="24" t="str">
        <f t="shared" si="109"/>
        <v>T</v>
      </c>
      <c r="BV42" s="8">
        <f t="shared" si="110"/>
        <v>1</v>
      </c>
      <c r="BW42" s="8" t="str">
        <f t="shared" si="111"/>
        <v>emps d'un week-end</v>
      </c>
      <c r="BX42" t="str">
        <f t="shared" si="63"/>
        <v>Temps d'un week-end (Le)</v>
      </c>
      <c r="BY42" s="9" t="s">
        <v>152</v>
      </c>
      <c r="BZ42"/>
    </row>
    <row r="43" spans="1:78" ht="12.75" customHeight="1" x14ac:dyDescent="0.25">
      <c r="A43" s="4">
        <v>1135</v>
      </c>
      <c r="B43" s="5" t="s">
        <v>292</v>
      </c>
      <c r="C43" s="5" t="s">
        <v>292</v>
      </c>
      <c r="D43" s="5" t="s">
        <v>458</v>
      </c>
      <c r="E43" s="4">
        <v>1997</v>
      </c>
      <c r="F43" s="4" t="s">
        <v>246</v>
      </c>
      <c r="G43" s="4" t="s">
        <v>54</v>
      </c>
      <c r="H43" s="2"/>
      <c r="I43" s="23" t="s">
        <v>29</v>
      </c>
      <c r="J43" s="5" t="s">
        <v>280</v>
      </c>
      <c r="K43" s="5" t="s">
        <v>34</v>
      </c>
      <c r="L43" s="24">
        <f t="shared" si="64"/>
        <v>16</v>
      </c>
      <c r="M43" s="42" t="str">
        <f t="shared" si="65"/>
        <v/>
      </c>
      <c r="N43" s="12" t="str">
        <f t="shared" si="48"/>
        <v xml:space="preserve">R. </v>
      </c>
      <c r="O43" t="str">
        <f t="shared" si="66"/>
        <v>R.</v>
      </c>
      <c r="P43" s="1">
        <f t="shared" si="67"/>
        <v>3</v>
      </c>
      <c r="Q43" t="str">
        <f t="shared" si="49"/>
        <v>Belvaux ; Bonzel ; Poelvoorde</v>
      </c>
      <c r="R43" s="1" t="str">
        <f t="shared" si="50"/>
        <v/>
      </c>
      <c r="S43" s="12" t="e">
        <f t="shared" si="51"/>
        <v>#VALUE!</v>
      </c>
      <c r="T43" s="1" t="str">
        <f t="shared" si="52"/>
        <v/>
      </c>
      <c r="U43" s="1" t="str">
        <f t="shared" si="68"/>
        <v/>
      </c>
      <c r="V43" s="1" t="str">
        <f t="shared" si="69"/>
        <v/>
      </c>
      <c r="W43" s="1" t="str">
        <f t="shared" si="70"/>
        <v/>
      </c>
      <c r="X43" s="12" t="str">
        <f t="shared" si="53"/>
        <v>R. Belvaux ;</v>
      </c>
      <c r="Y43" s="1" t="str">
        <f t="shared" si="71"/>
        <v>R. Belvaux ;</v>
      </c>
      <c r="Z43" s="1">
        <f t="shared" si="72"/>
        <v>12</v>
      </c>
      <c r="AA43" s="1" t="str">
        <f t="shared" si="73"/>
        <v xml:space="preserve"> Bonzel ; Poelvoorde</v>
      </c>
      <c r="AB43" s="12" t="str">
        <f t="shared" si="74"/>
        <v>Bonzel ; Poelvoorde</v>
      </c>
      <c r="AC43" s="1" t="str">
        <f t="shared" si="75"/>
        <v>Belvaux ;</v>
      </c>
      <c r="AD43" t="str">
        <f t="shared" si="76"/>
        <v>Belvaux</v>
      </c>
      <c r="AE43" s="51" t="str">
        <f t="shared" si="54"/>
        <v>Belvaux, R. (Bonzel ; Poelvoorde)</v>
      </c>
      <c r="AF43" s="5" t="s">
        <v>537</v>
      </c>
      <c r="AG43" t="e">
        <f t="shared" si="55"/>
        <v>#VALUE!</v>
      </c>
      <c r="AH43" t="str">
        <f t="shared" si="77"/>
        <v/>
      </c>
      <c r="AI43" t="str">
        <f t="shared" si="78"/>
        <v/>
      </c>
      <c r="AJ43" t="str">
        <f t="shared" si="79"/>
        <v/>
      </c>
      <c r="AK43" s="8" t="str">
        <f t="shared" si="80"/>
        <v/>
      </c>
      <c r="AL43" s="8" t="str">
        <f t="shared" si="81"/>
        <v/>
      </c>
      <c r="AM43" s="8" t="str">
        <f t="shared" si="82"/>
        <v/>
      </c>
      <c r="AN43" s="8" t="str">
        <f t="shared" si="83"/>
        <v/>
      </c>
      <c r="AO43" t="str">
        <f t="shared" si="84"/>
        <v/>
      </c>
      <c r="AP43" t="str">
        <f t="shared" si="85"/>
        <v/>
      </c>
      <c r="AQ43" t="str">
        <f t="shared" si="86"/>
        <v/>
      </c>
      <c r="AR43" t="str">
        <f t="shared" si="87"/>
        <v/>
      </c>
      <c r="AS43" t="str">
        <f t="shared" si="88"/>
        <v/>
      </c>
      <c r="AT43" t="str">
        <f t="shared" si="89"/>
        <v/>
      </c>
      <c r="AU43" t="str">
        <f t="shared" si="90"/>
        <v/>
      </c>
      <c r="AV43" s="24" t="str">
        <f t="shared" si="56"/>
        <v xml:space="preserve">C'est </v>
      </c>
      <c r="AW43" s="1" t="str">
        <f t="shared" si="57"/>
        <v xml:space="preserve">C'est </v>
      </c>
      <c r="AX43" s="24" t="str">
        <f t="shared" si="58"/>
        <v>C'</v>
      </c>
      <c r="AY43" s="1" t="str">
        <f t="shared" si="59"/>
        <v>C'</v>
      </c>
      <c r="AZ43" s="1" t="str">
        <f t="shared" si="91"/>
        <v>C'</v>
      </c>
      <c r="BA43" s="1" t="str">
        <f t="shared" si="60"/>
        <v>C'</v>
      </c>
      <c r="BB43" s="1" t="str">
        <f t="shared" si="92"/>
        <v/>
      </c>
      <c r="BC43" s="24" t="str">
        <f t="shared" si="61"/>
        <v/>
      </c>
      <c r="BD43" s="24" t="str">
        <f t="shared" si="93"/>
        <v/>
      </c>
      <c r="BE43" s="24" t="str">
        <f t="shared" si="94"/>
        <v/>
      </c>
      <c r="BF43" s="24" t="str">
        <f t="shared" si="95"/>
        <v/>
      </c>
      <c r="BG43" s="24" t="str">
        <f t="shared" si="96"/>
        <v/>
      </c>
      <c r="BH43" s="24" t="str">
        <f t="shared" si="97"/>
        <v/>
      </c>
      <c r="BI43" s="8" t="str">
        <f t="shared" si="98"/>
        <v/>
      </c>
      <c r="BJ43" s="24" t="str">
        <f t="shared" si="99"/>
        <v/>
      </c>
      <c r="BK43" s="24" t="str">
        <f t="shared" si="62"/>
        <v>C'est arrivé près de chez vous</v>
      </c>
      <c r="BL43" s="39" t="str">
        <f t="shared" si="100"/>
        <v/>
      </c>
      <c r="BM43" s="24" t="str">
        <f t="shared" si="101"/>
        <v/>
      </c>
      <c r="BN43" s="24" t="str">
        <f t="shared" si="102"/>
        <v/>
      </c>
      <c r="BO43" s="24" t="str">
        <f t="shared" si="103"/>
        <v/>
      </c>
      <c r="BP43" s="24" t="str">
        <f t="shared" si="104"/>
        <v/>
      </c>
      <c r="BQ43" s="24" t="str">
        <f t="shared" si="105"/>
        <v/>
      </c>
      <c r="BR43" s="24" t="str">
        <f t="shared" si="106"/>
        <v/>
      </c>
      <c r="BS43" s="24" t="str">
        <f t="shared" si="107"/>
        <v/>
      </c>
      <c r="BT43" s="24" t="str">
        <f t="shared" si="108"/>
        <v/>
      </c>
      <c r="BU43" s="24" t="str">
        <f t="shared" si="109"/>
        <v/>
      </c>
      <c r="BV43" s="8" t="str">
        <f t="shared" si="110"/>
        <v/>
      </c>
      <c r="BW43" s="8" t="str">
        <f t="shared" si="111"/>
        <v/>
      </c>
      <c r="BX43" t="str">
        <f t="shared" si="63"/>
        <v>C'est arrivé près de chez vous</v>
      </c>
      <c r="BY43" s="5" t="s">
        <v>280</v>
      </c>
    </row>
    <row r="44" spans="1:78" ht="12.75" customHeight="1" x14ac:dyDescent="0.25">
      <c r="A44" s="16" t="s">
        <v>167</v>
      </c>
      <c r="B44" s="17" t="s">
        <v>90</v>
      </c>
      <c r="C44" s="17" t="s">
        <v>90</v>
      </c>
      <c r="D44" s="17" t="s">
        <v>406</v>
      </c>
      <c r="E44" s="16">
        <v>1993</v>
      </c>
      <c r="F44" s="16" t="s">
        <v>95</v>
      </c>
      <c r="G44" s="16" t="s">
        <v>298</v>
      </c>
      <c r="H44" s="2"/>
      <c r="I44" s="23" t="s">
        <v>29</v>
      </c>
      <c r="J44" s="33" t="s">
        <v>264</v>
      </c>
      <c r="K44" s="33" t="s">
        <v>162</v>
      </c>
      <c r="L44" s="24">
        <f t="shared" si="64"/>
        <v>13</v>
      </c>
      <c r="M44" s="42" t="str">
        <f t="shared" si="65"/>
        <v/>
      </c>
      <c r="N44" s="12" t="str">
        <f t="shared" si="48"/>
        <v xml:space="preserve">I. </v>
      </c>
      <c r="O44" t="str">
        <f t="shared" si="66"/>
        <v>I.</v>
      </c>
      <c r="P44" s="1">
        <f t="shared" si="67"/>
        <v>3</v>
      </c>
      <c r="Q44" t="str">
        <f t="shared" si="49"/>
        <v>Kershner ; G. Lucas</v>
      </c>
      <c r="R44" s="1" t="str">
        <f t="shared" si="50"/>
        <v/>
      </c>
      <c r="S44" s="12" t="e">
        <f t="shared" si="51"/>
        <v>#VALUE!</v>
      </c>
      <c r="T44" s="1" t="str">
        <f t="shared" si="52"/>
        <v/>
      </c>
      <c r="U44" s="1" t="str">
        <f t="shared" si="68"/>
        <v/>
      </c>
      <c r="V44" s="1" t="str">
        <f t="shared" si="69"/>
        <v/>
      </c>
      <c r="W44" s="1" t="str">
        <f t="shared" si="70"/>
        <v/>
      </c>
      <c r="X44" s="12" t="str">
        <f t="shared" si="53"/>
        <v>I. Kershner ;</v>
      </c>
      <c r="Y44" s="1" t="str">
        <f t="shared" si="71"/>
        <v>I. Kershner ;</v>
      </c>
      <c r="Z44" s="1">
        <f t="shared" si="72"/>
        <v>13</v>
      </c>
      <c r="AA44" s="1" t="str">
        <f t="shared" si="73"/>
        <v xml:space="preserve"> G. Lucas</v>
      </c>
      <c r="AB44" s="12" t="str">
        <f t="shared" si="74"/>
        <v>G. Lucas</v>
      </c>
      <c r="AC44" s="1" t="str">
        <f t="shared" si="75"/>
        <v>Kershner ;</v>
      </c>
      <c r="AD44" t="str">
        <f t="shared" si="76"/>
        <v>Kershner</v>
      </c>
      <c r="AE44" s="51" t="str">
        <f t="shared" si="54"/>
        <v>Kershner, I. (G. Lucas)</v>
      </c>
      <c r="AF44" s="17" t="s">
        <v>373</v>
      </c>
      <c r="AG44" t="str">
        <f t="shared" si="55"/>
        <v>Star... V : L'empire contre-attaque (</v>
      </c>
      <c r="AH44" t="str">
        <f t="shared" si="77"/>
        <v>Star... V : L'empire contre-attaque (</v>
      </c>
      <c r="AI44" t="str">
        <f t="shared" si="78"/>
        <v xml:space="preserve">Star... V : L'empire contre-attaque </v>
      </c>
      <c r="AJ44" t="str">
        <f t="shared" si="79"/>
        <v/>
      </c>
      <c r="AK44" s="8" t="str">
        <f t="shared" si="80"/>
        <v/>
      </c>
      <c r="AL44" s="8" t="str">
        <f t="shared" si="81"/>
        <v/>
      </c>
      <c r="AM44" s="8" t="str">
        <f t="shared" si="82"/>
        <v/>
      </c>
      <c r="AN44" s="8" t="str">
        <f t="shared" si="83"/>
        <v/>
      </c>
      <c r="AO44">
        <f t="shared" si="84"/>
        <v>36</v>
      </c>
      <c r="AP44" t="str">
        <f t="shared" si="85"/>
        <v>(nouv. édition)</v>
      </c>
      <c r="AQ44" t="str">
        <f t="shared" si="86"/>
        <v>(nouv. édition</v>
      </c>
      <c r="AR44" t="str">
        <f t="shared" si="87"/>
        <v>nouv. édition</v>
      </c>
      <c r="AS44" t="str">
        <f t="shared" si="88"/>
        <v>[</v>
      </c>
      <c r="AT44" t="str">
        <f t="shared" si="89"/>
        <v>]</v>
      </c>
      <c r="AU44">
        <f t="shared" si="90"/>
        <v>15</v>
      </c>
      <c r="AV44" s="24" t="str">
        <f t="shared" si="56"/>
        <v xml:space="preserve">Star... </v>
      </c>
      <c r="AW44" s="1" t="str">
        <f t="shared" si="57"/>
        <v xml:space="preserve">Star... </v>
      </c>
      <c r="AX44" s="24" t="e">
        <f t="shared" si="58"/>
        <v>#VALUE!</v>
      </c>
      <c r="AY44" s="1" t="str">
        <f t="shared" si="59"/>
        <v/>
      </c>
      <c r="AZ44" s="1" t="str">
        <f t="shared" si="91"/>
        <v>Star... V : L'</v>
      </c>
      <c r="BA44" s="1" t="str">
        <f t="shared" si="60"/>
        <v>Star... V : L'</v>
      </c>
      <c r="BB44" s="1" t="str">
        <f t="shared" si="92"/>
        <v/>
      </c>
      <c r="BC44" s="24" t="str">
        <f t="shared" si="61"/>
        <v/>
      </c>
      <c r="BD44" s="24" t="str">
        <f t="shared" si="93"/>
        <v/>
      </c>
      <c r="BE44" s="24" t="str">
        <f t="shared" si="94"/>
        <v/>
      </c>
      <c r="BF44" s="24" t="str">
        <f t="shared" si="95"/>
        <v/>
      </c>
      <c r="BG44" s="24" t="str">
        <f t="shared" si="96"/>
        <v/>
      </c>
      <c r="BH44" s="24" t="str">
        <f t="shared" si="97"/>
        <v/>
      </c>
      <c r="BI44" s="8" t="str">
        <f t="shared" si="98"/>
        <v/>
      </c>
      <c r="BJ44" s="24" t="str">
        <f t="shared" si="99"/>
        <v/>
      </c>
      <c r="BK44" s="24" t="str">
        <f t="shared" si="62"/>
        <v>Star... V : L'empire contre-attaque (nouv. édition)</v>
      </c>
      <c r="BL44" s="39" t="str">
        <f t="shared" si="100"/>
        <v/>
      </c>
      <c r="BM44" s="24" t="str">
        <f t="shared" si="101"/>
        <v/>
      </c>
      <c r="BN44" s="24" t="str">
        <f t="shared" si="102"/>
        <v/>
      </c>
      <c r="BO44" s="24" t="str">
        <f t="shared" si="103"/>
        <v/>
      </c>
      <c r="BP44" s="24" t="str">
        <f t="shared" si="104"/>
        <v/>
      </c>
      <c r="BQ44" s="24" t="str">
        <f t="shared" si="105"/>
        <v/>
      </c>
      <c r="BR44" s="24" t="str">
        <f t="shared" si="106"/>
        <v/>
      </c>
      <c r="BS44" s="24" t="str">
        <f t="shared" si="107"/>
        <v/>
      </c>
      <c r="BT44" s="24" t="str">
        <f t="shared" si="108"/>
        <v/>
      </c>
      <c r="BU44" s="24" t="str">
        <f t="shared" si="109"/>
        <v/>
      </c>
      <c r="BV44" s="8" t="str">
        <f t="shared" si="110"/>
        <v/>
      </c>
      <c r="BW44" s="8" t="str">
        <f t="shared" si="111"/>
        <v/>
      </c>
      <c r="BX44" t="str">
        <f t="shared" si="63"/>
        <v>Star... V : L'empire contre-attaque [nouv. édition]</v>
      </c>
      <c r="BY44" s="17" t="s">
        <v>503</v>
      </c>
    </row>
    <row r="45" spans="1:78" ht="12.75" customHeight="1" x14ac:dyDescent="0.25">
      <c r="A45" s="4">
        <v>698</v>
      </c>
      <c r="B45" s="5" t="s">
        <v>369</v>
      </c>
      <c r="C45" s="5" t="s">
        <v>116</v>
      </c>
      <c r="D45" s="5" t="s">
        <v>311</v>
      </c>
      <c r="E45" s="4">
        <v>1971</v>
      </c>
      <c r="F45" s="4" t="s">
        <v>206</v>
      </c>
      <c r="G45" s="4" t="s">
        <v>54</v>
      </c>
      <c r="H45" s="2"/>
      <c r="I45" s="23" t="s">
        <v>29</v>
      </c>
      <c r="J45" s="33" t="s">
        <v>265</v>
      </c>
      <c r="K45" s="33" t="s">
        <v>161</v>
      </c>
      <c r="L45" s="24">
        <f t="shared" si="64"/>
        <v>12</v>
      </c>
      <c r="M45" s="42" t="str">
        <f t="shared" si="65"/>
        <v/>
      </c>
      <c r="N45" s="12" t="str">
        <f t="shared" si="48"/>
        <v xml:space="preserve">R. </v>
      </c>
      <c r="O45" t="str">
        <f t="shared" si="66"/>
        <v>R.</v>
      </c>
      <c r="P45" s="1">
        <f t="shared" si="67"/>
        <v>3</v>
      </c>
      <c r="Q45" t="str">
        <f t="shared" si="49"/>
        <v>Marquand ; G. Lucas</v>
      </c>
      <c r="R45" s="1" t="str">
        <f t="shared" si="50"/>
        <v/>
      </c>
      <c r="S45" s="12" t="e">
        <f t="shared" si="51"/>
        <v>#VALUE!</v>
      </c>
      <c r="T45" s="1" t="str">
        <f t="shared" si="52"/>
        <v/>
      </c>
      <c r="U45" s="1" t="str">
        <f t="shared" si="68"/>
        <v/>
      </c>
      <c r="V45" s="1" t="str">
        <f t="shared" si="69"/>
        <v/>
      </c>
      <c r="W45" s="1" t="str">
        <f t="shared" si="70"/>
        <v/>
      </c>
      <c r="X45" s="12" t="str">
        <f t="shared" si="53"/>
        <v>R. Marquand ;</v>
      </c>
      <c r="Y45" s="1" t="str">
        <f t="shared" si="71"/>
        <v>R. Marquand ;</v>
      </c>
      <c r="Z45" s="1">
        <f t="shared" si="72"/>
        <v>13</v>
      </c>
      <c r="AA45" s="1" t="str">
        <f t="shared" si="73"/>
        <v xml:space="preserve"> G. Lucas</v>
      </c>
      <c r="AB45" s="12" t="str">
        <f t="shared" si="74"/>
        <v>G. Lucas</v>
      </c>
      <c r="AC45" s="1" t="str">
        <f t="shared" si="75"/>
        <v>Marquand ;</v>
      </c>
      <c r="AD45" t="str">
        <f t="shared" si="76"/>
        <v>Marquand</v>
      </c>
      <c r="AE45" s="51" t="str">
        <f t="shared" si="54"/>
        <v>Marquand, R. (G. Lucas)</v>
      </c>
      <c r="AF45" s="5" t="s">
        <v>218</v>
      </c>
      <c r="AG45" t="str">
        <f t="shared" si="55"/>
        <v>Star Wars ép. VI : Le retour du Jedi (</v>
      </c>
      <c r="AH45" t="str">
        <f t="shared" si="77"/>
        <v>Star Wars ép. VI : Le retour du Jedi (</v>
      </c>
      <c r="AI45" t="str">
        <f t="shared" si="78"/>
        <v xml:space="preserve">Star Wars ép. VI : Le retour du Jedi </v>
      </c>
      <c r="AJ45" t="str">
        <f t="shared" si="79"/>
        <v/>
      </c>
      <c r="AK45" s="8" t="str">
        <f t="shared" si="80"/>
        <v/>
      </c>
      <c r="AL45" s="8" t="str">
        <f t="shared" si="81"/>
        <v/>
      </c>
      <c r="AM45" s="8" t="str">
        <f t="shared" si="82"/>
        <v/>
      </c>
      <c r="AN45" s="8" t="str">
        <f t="shared" si="83"/>
        <v/>
      </c>
      <c r="AO45">
        <f t="shared" si="84"/>
        <v>37</v>
      </c>
      <c r="AP45" t="str">
        <f t="shared" si="85"/>
        <v>(nouv. édition)</v>
      </c>
      <c r="AQ45" t="str">
        <f t="shared" si="86"/>
        <v>(nouv. édition</v>
      </c>
      <c r="AR45" t="str">
        <f t="shared" si="87"/>
        <v>nouv. édition</v>
      </c>
      <c r="AS45" t="str">
        <f t="shared" si="88"/>
        <v>[</v>
      </c>
      <c r="AT45" t="str">
        <f t="shared" si="89"/>
        <v>]</v>
      </c>
      <c r="AU45">
        <f t="shared" si="90"/>
        <v>15</v>
      </c>
      <c r="AV45" s="24" t="str">
        <f t="shared" si="56"/>
        <v xml:space="preserve">Star </v>
      </c>
      <c r="AW45" s="1" t="str">
        <f t="shared" si="57"/>
        <v xml:space="preserve">Star </v>
      </c>
      <c r="AX45" s="24" t="e">
        <f t="shared" si="58"/>
        <v>#VALUE!</v>
      </c>
      <c r="AY45" s="1" t="str">
        <f t="shared" si="59"/>
        <v/>
      </c>
      <c r="AZ45" s="1" t="e">
        <f t="shared" si="91"/>
        <v>#VALUE!</v>
      </c>
      <c r="BA45" s="1" t="str">
        <f t="shared" si="60"/>
        <v/>
      </c>
      <c r="BB45" s="1" t="str">
        <f t="shared" si="92"/>
        <v/>
      </c>
      <c r="BC45" s="24" t="str">
        <f t="shared" si="61"/>
        <v/>
      </c>
      <c r="BD45" s="24" t="str">
        <f t="shared" si="93"/>
        <v/>
      </c>
      <c r="BE45" s="24" t="str">
        <f t="shared" si="94"/>
        <v/>
      </c>
      <c r="BF45" s="24" t="str">
        <f t="shared" si="95"/>
        <v/>
      </c>
      <c r="BG45" s="24" t="str">
        <f t="shared" si="96"/>
        <v/>
      </c>
      <c r="BH45" s="24" t="str">
        <f t="shared" si="97"/>
        <v/>
      </c>
      <c r="BI45" s="8" t="str">
        <f t="shared" si="98"/>
        <v/>
      </c>
      <c r="BJ45" s="24" t="str">
        <f t="shared" si="99"/>
        <v/>
      </c>
      <c r="BK45" s="24" t="str">
        <f t="shared" si="62"/>
        <v>Star Wars ép. VI : Le retour du Jedi (nouv. édition)</v>
      </c>
      <c r="BL45" s="39" t="str">
        <f t="shared" si="100"/>
        <v/>
      </c>
      <c r="BM45" s="24" t="str">
        <f t="shared" si="101"/>
        <v/>
      </c>
      <c r="BN45" s="24" t="str">
        <f t="shared" si="102"/>
        <v/>
      </c>
      <c r="BO45" s="24" t="str">
        <f t="shared" si="103"/>
        <v/>
      </c>
      <c r="BP45" s="24" t="str">
        <f t="shared" si="104"/>
        <v/>
      </c>
      <c r="BQ45" s="24" t="str">
        <f t="shared" si="105"/>
        <v/>
      </c>
      <c r="BR45" s="24" t="str">
        <f t="shared" si="106"/>
        <v/>
      </c>
      <c r="BS45" s="24" t="str">
        <f t="shared" si="107"/>
        <v/>
      </c>
      <c r="BT45" s="24" t="str">
        <f t="shared" si="108"/>
        <v/>
      </c>
      <c r="BU45" s="24" t="str">
        <f t="shared" si="109"/>
        <v/>
      </c>
      <c r="BV45" s="8" t="str">
        <f t="shared" si="110"/>
        <v/>
      </c>
      <c r="BW45" s="8" t="str">
        <f t="shared" si="111"/>
        <v/>
      </c>
      <c r="BX45" t="str">
        <f t="shared" si="63"/>
        <v>Star Wars ép. VI : Le retour du Jedi [nouv. édition]</v>
      </c>
      <c r="BY45" s="5" t="s">
        <v>35</v>
      </c>
    </row>
    <row r="46" spans="1:78" ht="12.75" customHeight="1" x14ac:dyDescent="0.25">
      <c r="A46" s="16" t="s">
        <v>167</v>
      </c>
      <c r="B46" s="17" t="s">
        <v>44</v>
      </c>
      <c r="C46" s="17" t="s">
        <v>44</v>
      </c>
      <c r="D46" s="17" t="s">
        <v>536</v>
      </c>
      <c r="E46" s="16">
        <v>1988</v>
      </c>
      <c r="F46" s="16" t="s">
        <v>89</v>
      </c>
      <c r="G46" s="16" t="s">
        <v>376</v>
      </c>
      <c r="H46" s="21"/>
      <c r="I46" s="23" t="s">
        <v>29</v>
      </c>
      <c r="J46" s="9" t="s">
        <v>279</v>
      </c>
      <c r="K46" s="9" t="s">
        <v>286</v>
      </c>
      <c r="L46" s="24">
        <f t="shared" si="64"/>
        <v>13</v>
      </c>
      <c r="M46" s="42" t="str">
        <f t="shared" si="65"/>
        <v/>
      </c>
      <c r="N46" s="12" t="str">
        <f t="shared" si="48"/>
        <v xml:space="preserve">J.P. </v>
      </c>
      <c r="O46" t="str">
        <f t="shared" si="66"/>
        <v>J.P.</v>
      </c>
      <c r="P46" s="1">
        <f t="shared" si="67"/>
        <v>5</v>
      </c>
      <c r="Q46" t="str">
        <f t="shared" si="49"/>
        <v>Melville</v>
      </c>
      <c r="R46" s="1" t="str">
        <f t="shared" si="50"/>
        <v/>
      </c>
      <c r="S46" s="12" t="e">
        <f t="shared" si="51"/>
        <v>#VALUE!</v>
      </c>
      <c r="T46" s="1" t="str">
        <f t="shared" si="52"/>
        <v/>
      </c>
      <c r="U46" s="1" t="str">
        <f t="shared" si="68"/>
        <v/>
      </c>
      <c r="V46" s="1" t="str">
        <f t="shared" si="69"/>
        <v/>
      </c>
      <c r="W46" s="1" t="str">
        <f t="shared" si="70"/>
        <v/>
      </c>
      <c r="X46" s="12" t="e">
        <f t="shared" si="53"/>
        <v>#VALUE!</v>
      </c>
      <c r="Y46" s="1" t="str">
        <f t="shared" si="71"/>
        <v/>
      </c>
      <c r="Z46" s="1" t="str">
        <f t="shared" si="72"/>
        <v/>
      </c>
      <c r="AA46" s="1" t="str">
        <f t="shared" si="73"/>
        <v/>
      </c>
      <c r="AB46" s="12" t="str">
        <f t="shared" si="74"/>
        <v/>
      </c>
      <c r="AC46" s="1" t="str">
        <f t="shared" si="75"/>
        <v/>
      </c>
      <c r="AD46" t="str">
        <f t="shared" si="76"/>
        <v/>
      </c>
      <c r="AE46" s="51" t="str">
        <f t="shared" si="54"/>
        <v>Melville, J.P.</v>
      </c>
      <c r="AF46" s="17" t="s">
        <v>350</v>
      </c>
      <c r="AG46" t="str">
        <f t="shared" si="55"/>
        <v>Le deuxième souffle (</v>
      </c>
      <c r="AH46" t="str">
        <f t="shared" si="77"/>
        <v>Le deuxième souffle (</v>
      </c>
      <c r="AI46" t="str">
        <f t="shared" si="78"/>
        <v xml:space="preserve">Le deuxième souffle </v>
      </c>
      <c r="AJ46" t="str">
        <f t="shared" si="79"/>
        <v>D</v>
      </c>
      <c r="AK46" s="8">
        <f t="shared" si="80"/>
        <v>1</v>
      </c>
      <c r="AL46" s="8" t="str">
        <f t="shared" si="81"/>
        <v>euxième souffle (original)</v>
      </c>
      <c r="AM46" s="8" t="str">
        <f t="shared" si="82"/>
        <v xml:space="preserve">euxième souffle </v>
      </c>
      <c r="AN46" s="8" t="str">
        <f t="shared" si="83"/>
        <v>euxième souffle</v>
      </c>
      <c r="AO46">
        <f t="shared" si="84"/>
        <v>20</v>
      </c>
      <c r="AP46" t="str">
        <f t="shared" si="85"/>
        <v>(original)</v>
      </c>
      <c r="AQ46" t="str">
        <f t="shared" si="86"/>
        <v>(original</v>
      </c>
      <c r="AR46" t="str">
        <f t="shared" si="87"/>
        <v>original</v>
      </c>
      <c r="AS46" t="str">
        <f t="shared" si="88"/>
        <v>[</v>
      </c>
      <c r="AT46" t="str">
        <f t="shared" si="89"/>
        <v>]</v>
      </c>
      <c r="AU46">
        <f t="shared" si="90"/>
        <v>10</v>
      </c>
      <c r="AV46" s="24" t="str">
        <f t="shared" si="56"/>
        <v xml:space="preserve">Le </v>
      </c>
      <c r="AW46" s="1" t="str">
        <f t="shared" si="57"/>
        <v xml:space="preserve">Le </v>
      </c>
      <c r="AX46" s="24" t="e">
        <f t="shared" si="58"/>
        <v>#VALUE!</v>
      </c>
      <c r="AY46" s="1" t="str">
        <f t="shared" si="59"/>
        <v/>
      </c>
      <c r="AZ46" s="1" t="e">
        <f t="shared" si="91"/>
        <v>#VALUE!</v>
      </c>
      <c r="BA46" s="1" t="str">
        <f t="shared" si="60"/>
        <v/>
      </c>
      <c r="BB46" s="1" t="str">
        <f t="shared" si="92"/>
        <v/>
      </c>
      <c r="BC46" s="24" t="str">
        <f t="shared" si="61"/>
        <v xml:space="preserve">Le </v>
      </c>
      <c r="BD46" s="24" t="str">
        <f t="shared" si="93"/>
        <v xml:space="preserve">Le </v>
      </c>
      <c r="BE46" s="24" t="str">
        <f t="shared" si="94"/>
        <v xml:space="preserve">Le </v>
      </c>
      <c r="BF46" s="24" t="str">
        <f t="shared" si="95"/>
        <v>Le</v>
      </c>
      <c r="BG46" s="24" t="str">
        <f t="shared" si="96"/>
        <v>deuxième souffle (original)</v>
      </c>
      <c r="BH46" s="24" t="str">
        <f t="shared" si="97"/>
        <v/>
      </c>
      <c r="BI46" s="8">
        <f t="shared" si="98"/>
        <v>3</v>
      </c>
      <c r="BJ46" s="24" t="str">
        <f t="shared" si="99"/>
        <v>deuxième souffle (original)</v>
      </c>
      <c r="BK46" s="24" t="str">
        <f t="shared" si="62"/>
        <v>deuxième souffle (original)</v>
      </c>
      <c r="BL46" s="39" t="str">
        <f t="shared" si="100"/>
        <v>d</v>
      </c>
      <c r="BM46" s="24" t="str">
        <f t="shared" si="101"/>
        <v>D</v>
      </c>
      <c r="BN46" s="24" t="str">
        <f t="shared" si="102"/>
        <v/>
      </c>
      <c r="BO46" s="24" t="str">
        <f t="shared" si="103"/>
        <v/>
      </c>
      <c r="BP46" s="24" t="str">
        <f t="shared" si="104"/>
        <v/>
      </c>
      <c r="BQ46" s="24" t="str">
        <f t="shared" si="105"/>
        <v/>
      </c>
      <c r="BR46" s="24" t="str">
        <f t="shared" si="106"/>
        <v>D</v>
      </c>
      <c r="BS46" s="24" t="str">
        <f t="shared" si="107"/>
        <v>D</v>
      </c>
      <c r="BT46" s="24" t="str">
        <f t="shared" si="108"/>
        <v>D</v>
      </c>
      <c r="BU46" s="24" t="str">
        <f t="shared" si="109"/>
        <v>D</v>
      </c>
      <c r="BV46" s="8">
        <f t="shared" si="110"/>
        <v>1</v>
      </c>
      <c r="BW46" s="8" t="str">
        <f t="shared" si="111"/>
        <v>euxième souffle (original)</v>
      </c>
      <c r="BX46" t="str">
        <f t="shared" si="63"/>
        <v>Deuxième souffle (Le)  [original]</v>
      </c>
      <c r="BY46" s="17" t="s">
        <v>113</v>
      </c>
    </row>
    <row r="47" spans="1:78" s="13" customFormat="1" ht="12.75" customHeight="1" x14ac:dyDescent="0.25">
      <c r="A47" s="16" t="s">
        <v>167</v>
      </c>
      <c r="B47" s="17" t="s">
        <v>43</v>
      </c>
      <c r="C47" s="17" t="s">
        <v>43</v>
      </c>
      <c r="D47" s="17" t="s">
        <v>314</v>
      </c>
      <c r="E47" s="16">
        <v>1990</v>
      </c>
      <c r="F47" s="16" t="s">
        <v>213</v>
      </c>
      <c r="G47" s="16" t="s">
        <v>54</v>
      </c>
      <c r="H47" s="21"/>
      <c r="I47" s="23" t="s">
        <v>29</v>
      </c>
      <c r="J47" s="9" t="s">
        <v>278</v>
      </c>
      <c r="K47" s="9" t="s">
        <v>486</v>
      </c>
      <c r="L47" s="24">
        <f t="shared" si="64"/>
        <v>10</v>
      </c>
      <c r="M47" s="42" t="str">
        <f t="shared" si="65"/>
        <v/>
      </c>
      <c r="N47" s="12" t="str">
        <f t="shared" si="48"/>
        <v xml:space="preserve">A. </v>
      </c>
      <c r="O47" t="str">
        <f t="shared" si="66"/>
        <v>A.</v>
      </c>
      <c r="P47" s="1">
        <f t="shared" si="67"/>
        <v>3</v>
      </c>
      <c r="Q47" t="str">
        <f t="shared" si="49"/>
        <v>Corneau</v>
      </c>
      <c r="R47" s="1" t="str">
        <f t="shared" si="50"/>
        <v/>
      </c>
      <c r="S47" s="12" t="e">
        <f t="shared" si="51"/>
        <v>#VALUE!</v>
      </c>
      <c r="T47" s="1" t="str">
        <f t="shared" si="52"/>
        <v/>
      </c>
      <c r="U47" s="1" t="str">
        <f t="shared" si="68"/>
        <v/>
      </c>
      <c r="V47" s="1" t="str">
        <f t="shared" si="69"/>
        <v/>
      </c>
      <c r="W47" s="1" t="str">
        <f t="shared" si="70"/>
        <v/>
      </c>
      <c r="X47" s="12" t="e">
        <f t="shared" si="53"/>
        <v>#VALUE!</v>
      </c>
      <c r="Y47" s="1" t="str">
        <f t="shared" si="71"/>
        <v/>
      </c>
      <c r="Z47" s="1" t="str">
        <f t="shared" si="72"/>
        <v/>
      </c>
      <c r="AA47" s="1" t="str">
        <f t="shared" si="73"/>
        <v/>
      </c>
      <c r="AB47" s="12" t="str">
        <f t="shared" si="74"/>
        <v/>
      </c>
      <c r="AC47" s="1" t="str">
        <f t="shared" si="75"/>
        <v/>
      </c>
      <c r="AD47" t="str">
        <f t="shared" si="76"/>
        <v/>
      </c>
      <c r="AE47" s="51" t="str">
        <f t="shared" si="54"/>
        <v>Corneau, A.</v>
      </c>
      <c r="AF47" s="17" t="s">
        <v>419</v>
      </c>
      <c r="AG47" t="str">
        <f t="shared" si="55"/>
        <v>Le deuxième souffle (</v>
      </c>
      <c r="AH47" t="str">
        <f t="shared" si="77"/>
        <v>Le deuxième souffle (</v>
      </c>
      <c r="AI47" t="str">
        <f t="shared" si="78"/>
        <v xml:space="preserve">Le deuxième souffle </v>
      </c>
      <c r="AJ47" t="str">
        <f t="shared" si="79"/>
        <v>D</v>
      </c>
      <c r="AK47" s="8">
        <f t="shared" si="80"/>
        <v>1</v>
      </c>
      <c r="AL47" s="8" t="str">
        <f t="shared" si="81"/>
        <v>euxième souffle (remake)</v>
      </c>
      <c r="AM47" s="8" t="str">
        <f t="shared" si="82"/>
        <v xml:space="preserve">euxième souffle </v>
      </c>
      <c r="AN47" s="8" t="str">
        <f t="shared" si="83"/>
        <v>euxième souffle</v>
      </c>
      <c r="AO47">
        <f t="shared" si="84"/>
        <v>20</v>
      </c>
      <c r="AP47" t="str">
        <f t="shared" si="85"/>
        <v>(remake)</v>
      </c>
      <c r="AQ47" t="str">
        <f t="shared" si="86"/>
        <v>(remake</v>
      </c>
      <c r="AR47" t="str">
        <f t="shared" si="87"/>
        <v>remake</v>
      </c>
      <c r="AS47" t="str">
        <f t="shared" si="88"/>
        <v>[</v>
      </c>
      <c r="AT47" t="str">
        <f t="shared" si="89"/>
        <v>]</v>
      </c>
      <c r="AU47">
        <f t="shared" si="90"/>
        <v>8</v>
      </c>
      <c r="AV47" s="24" t="str">
        <f t="shared" si="56"/>
        <v xml:space="preserve">Le </v>
      </c>
      <c r="AW47" s="1" t="str">
        <f t="shared" si="57"/>
        <v xml:space="preserve">Le </v>
      </c>
      <c r="AX47" s="24" t="e">
        <f t="shared" si="58"/>
        <v>#VALUE!</v>
      </c>
      <c r="AY47" s="1" t="str">
        <f t="shared" si="59"/>
        <v/>
      </c>
      <c r="AZ47" s="1" t="e">
        <f t="shared" si="91"/>
        <v>#VALUE!</v>
      </c>
      <c r="BA47" s="1" t="str">
        <f t="shared" si="60"/>
        <v/>
      </c>
      <c r="BB47" s="1" t="str">
        <f t="shared" si="92"/>
        <v/>
      </c>
      <c r="BC47" s="24" t="str">
        <f t="shared" si="61"/>
        <v xml:space="preserve">Le </v>
      </c>
      <c r="BD47" s="24" t="str">
        <f t="shared" si="93"/>
        <v xml:space="preserve">Le </v>
      </c>
      <c r="BE47" s="24" t="str">
        <f t="shared" si="94"/>
        <v xml:space="preserve">Le </v>
      </c>
      <c r="BF47" s="24" t="str">
        <f t="shared" si="95"/>
        <v>Le</v>
      </c>
      <c r="BG47" s="24" t="str">
        <f t="shared" si="96"/>
        <v>deuxième souffle (remake)</v>
      </c>
      <c r="BH47" s="24" t="str">
        <f t="shared" si="97"/>
        <v/>
      </c>
      <c r="BI47" s="8">
        <f t="shared" si="98"/>
        <v>3</v>
      </c>
      <c r="BJ47" s="24" t="str">
        <f t="shared" si="99"/>
        <v>deuxième souffle (remake)</v>
      </c>
      <c r="BK47" s="24" t="str">
        <f t="shared" si="62"/>
        <v>deuxième souffle (remake)</v>
      </c>
      <c r="BL47" s="39" t="str">
        <f t="shared" si="100"/>
        <v>d</v>
      </c>
      <c r="BM47" s="24" t="str">
        <f t="shared" si="101"/>
        <v>D</v>
      </c>
      <c r="BN47" s="24" t="str">
        <f t="shared" si="102"/>
        <v/>
      </c>
      <c r="BO47" s="24" t="str">
        <f t="shared" si="103"/>
        <v/>
      </c>
      <c r="BP47" s="24" t="str">
        <f t="shared" si="104"/>
        <v/>
      </c>
      <c r="BQ47" s="24" t="str">
        <f t="shared" si="105"/>
        <v/>
      </c>
      <c r="BR47" s="24" t="str">
        <f t="shared" si="106"/>
        <v>D</v>
      </c>
      <c r="BS47" s="24" t="str">
        <f t="shared" si="107"/>
        <v>D</v>
      </c>
      <c r="BT47" s="24" t="str">
        <f t="shared" si="108"/>
        <v>D</v>
      </c>
      <c r="BU47" s="24" t="str">
        <f t="shared" si="109"/>
        <v>D</v>
      </c>
      <c r="BV47" s="8">
        <f t="shared" si="110"/>
        <v>1</v>
      </c>
      <c r="BW47" s="8" t="str">
        <f t="shared" si="111"/>
        <v>euxième souffle (remake)</v>
      </c>
      <c r="BX47" t="str">
        <f t="shared" si="63"/>
        <v>Deuxième souffle (Le)  [remake]</v>
      </c>
      <c r="BY47" s="17" t="s">
        <v>114</v>
      </c>
      <c r="BZ47"/>
    </row>
    <row r="48" spans="1:78" ht="12.75" customHeight="1" x14ac:dyDescent="0.25">
      <c r="A48" s="16" t="s">
        <v>167</v>
      </c>
      <c r="B48" s="17" t="s">
        <v>45</v>
      </c>
      <c r="C48" s="17" t="s">
        <v>45</v>
      </c>
      <c r="D48" s="17" t="s">
        <v>536</v>
      </c>
      <c r="E48" s="16">
        <v>1995</v>
      </c>
      <c r="F48" s="16" t="s">
        <v>89</v>
      </c>
      <c r="G48" s="16" t="s">
        <v>376</v>
      </c>
      <c r="H48" s="21"/>
      <c r="I48" s="23" t="s">
        <v>29</v>
      </c>
      <c r="J48" s="5" t="s">
        <v>531</v>
      </c>
      <c r="K48" s="5" t="s">
        <v>144</v>
      </c>
      <c r="L48" s="24">
        <f t="shared" si="64"/>
        <v>13</v>
      </c>
      <c r="M48" s="42" t="str">
        <f t="shared" si="65"/>
        <v/>
      </c>
      <c r="N48" s="12" t="str">
        <f t="shared" si="48"/>
        <v xml:space="preserve">H.G. </v>
      </c>
      <c r="O48" t="str">
        <f t="shared" si="66"/>
        <v>H.G.</v>
      </c>
      <c r="P48" s="1">
        <f t="shared" si="67"/>
        <v>5</v>
      </c>
      <c r="Q48" t="str">
        <f t="shared" si="49"/>
        <v>Clouzot</v>
      </c>
      <c r="R48" s="1" t="str">
        <f t="shared" si="50"/>
        <v/>
      </c>
      <c r="S48" s="12" t="e">
        <f t="shared" si="51"/>
        <v>#VALUE!</v>
      </c>
      <c r="T48" s="1" t="str">
        <f t="shared" si="52"/>
        <v/>
      </c>
      <c r="U48" s="1" t="str">
        <f t="shared" si="68"/>
        <v/>
      </c>
      <c r="V48" s="1" t="str">
        <f t="shared" si="69"/>
        <v/>
      </c>
      <c r="W48" s="1" t="str">
        <f t="shared" si="70"/>
        <v/>
      </c>
      <c r="X48" s="12" t="e">
        <f t="shared" si="53"/>
        <v>#VALUE!</v>
      </c>
      <c r="Y48" s="1" t="str">
        <f t="shared" si="71"/>
        <v/>
      </c>
      <c r="Z48" s="1" t="str">
        <f t="shared" si="72"/>
        <v/>
      </c>
      <c r="AA48" s="1" t="str">
        <f t="shared" si="73"/>
        <v/>
      </c>
      <c r="AB48" s="12" t="str">
        <f t="shared" si="74"/>
        <v/>
      </c>
      <c r="AC48" s="1" t="str">
        <f t="shared" si="75"/>
        <v/>
      </c>
      <c r="AD48" t="str">
        <f t="shared" si="76"/>
        <v/>
      </c>
      <c r="AE48" s="51" t="str">
        <f t="shared" si="54"/>
        <v>Clouzot, H.G.</v>
      </c>
      <c r="AF48" s="17" t="s">
        <v>417</v>
      </c>
      <c r="AG48" t="e">
        <f t="shared" si="55"/>
        <v>#VALUE!</v>
      </c>
      <c r="AH48" t="str">
        <f t="shared" si="77"/>
        <v/>
      </c>
      <c r="AI48" t="str">
        <f t="shared" si="78"/>
        <v/>
      </c>
      <c r="AJ48" t="str">
        <f t="shared" si="79"/>
        <v/>
      </c>
      <c r="AK48" s="8" t="str">
        <f t="shared" si="80"/>
        <v/>
      </c>
      <c r="AL48" s="8" t="str">
        <f t="shared" si="81"/>
        <v/>
      </c>
      <c r="AM48" s="8" t="str">
        <f t="shared" si="82"/>
        <v/>
      </c>
      <c r="AN48" s="8" t="str">
        <f t="shared" si="83"/>
        <v/>
      </c>
      <c r="AO48" t="str">
        <f t="shared" si="84"/>
        <v/>
      </c>
      <c r="AP48" t="str">
        <f t="shared" si="85"/>
        <v/>
      </c>
      <c r="AQ48" t="str">
        <f t="shared" si="86"/>
        <v/>
      </c>
      <c r="AR48" t="str">
        <f t="shared" si="87"/>
        <v/>
      </c>
      <c r="AS48" t="str">
        <f t="shared" si="88"/>
        <v/>
      </c>
      <c r="AT48" t="str">
        <f t="shared" si="89"/>
        <v/>
      </c>
      <c r="AU48" t="str">
        <f t="shared" si="90"/>
        <v/>
      </c>
      <c r="AV48" s="24" t="str">
        <f t="shared" si="56"/>
        <v xml:space="preserve">Les </v>
      </c>
      <c r="AW48" s="1" t="str">
        <f t="shared" si="57"/>
        <v xml:space="preserve">Les </v>
      </c>
      <c r="AX48" s="24" t="e">
        <f t="shared" si="58"/>
        <v>#VALUE!</v>
      </c>
      <c r="AY48" s="1" t="str">
        <f t="shared" si="59"/>
        <v/>
      </c>
      <c r="AZ48" s="1" t="e">
        <f t="shared" si="91"/>
        <v>#VALUE!</v>
      </c>
      <c r="BA48" s="1" t="str">
        <f t="shared" si="60"/>
        <v/>
      </c>
      <c r="BB48" s="1" t="str">
        <f t="shared" si="92"/>
        <v/>
      </c>
      <c r="BC48" s="24" t="str">
        <f t="shared" si="61"/>
        <v xml:space="preserve">Les </v>
      </c>
      <c r="BD48" s="24" t="str">
        <f t="shared" si="93"/>
        <v xml:space="preserve">Les </v>
      </c>
      <c r="BE48" s="24" t="str">
        <f t="shared" si="94"/>
        <v xml:space="preserve">Les </v>
      </c>
      <c r="BF48" s="24" t="str">
        <f t="shared" si="95"/>
        <v>Les</v>
      </c>
      <c r="BG48" s="24" t="str">
        <f t="shared" si="96"/>
        <v>diaboliques</v>
      </c>
      <c r="BH48" s="24" t="str">
        <f t="shared" si="97"/>
        <v/>
      </c>
      <c r="BI48" s="8">
        <f t="shared" si="98"/>
        <v>4</v>
      </c>
      <c r="BJ48" s="24" t="str">
        <f t="shared" si="99"/>
        <v>diaboliques</v>
      </c>
      <c r="BK48" s="24" t="str">
        <f t="shared" si="62"/>
        <v>diaboliques</v>
      </c>
      <c r="BL48" s="39" t="str">
        <f t="shared" si="100"/>
        <v>d</v>
      </c>
      <c r="BM48" s="24" t="str">
        <f t="shared" si="101"/>
        <v>D</v>
      </c>
      <c r="BN48" s="24" t="str">
        <f t="shared" si="102"/>
        <v/>
      </c>
      <c r="BO48" s="24" t="str">
        <f t="shared" si="103"/>
        <v/>
      </c>
      <c r="BP48" s="24" t="str">
        <f t="shared" si="104"/>
        <v/>
      </c>
      <c r="BQ48" s="24" t="str">
        <f t="shared" si="105"/>
        <v/>
      </c>
      <c r="BR48" s="24" t="str">
        <f t="shared" si="106"/>
        <v>D</v>
      </c>
      <c r="BS48" s="24" t="str">
        <f t="shared" si="107"/>
        <v>D</v>
      </c>
      <c r="BT48" s="24" t="str">
        <f t="shared" si="108"/>
        <v>D</v>
      </c>
      <c r="BU48" s="24" t="str">
        <f t="shared" si="109"/>
        <v>D</v>
      </c>
      <c r="BV48" s="8">
        <f t="shared" si="110"/>
        <v>1</v>
      </c>
      <c r="BW48" s="8" t="str">
        <f t="shared" si="111"/>
        <v>iaboliques</v>
      </c>
      <c r="BX48" t="str">
        <f t="shared" si="63"/>
        <v>Diaboliques (Les)</v>
      </c>
      <c r="BY48" s="17" t="s">
        <v>115</v>
      </c>
    </row>
    <row r="49" spans="1:77" ht="12.75" customHeight="1" x14ac:dyDescent="0.25">
      <c r="A49" s="32" t="s">
        <v>167</v>
      </c>
      <c r="B49" s="33" t="s">
        <v>42</v>
      </c>
      <c r="C49" s="33" t="s">
        <v>42</v>
      </c>
      <c r="D49" s="33" t="s">
        <v>470</v>
      </c>
      <c r="E49" s="32">
        <v>2007</v>
      </c>
      <c r="F49" s="32" t="s">
        <v>243</v>
      </c>
      <c r="G49" s="32" t="s">
        <v>54</v>
      </c>
      <c r="H49" s="2"/>
      <c r="I49" s="23" t="s">
        <v>29</v>
      </c>
      <c r="J49" s="5" t="s">
        <v>181</v>
      </c>
      <c r="K49" s="5" t="s">
        <v>277</v>
      </c>
      <c r="L49" s="24">
        <f t="shared" si="64"/>
        <v>11</v>
      </c>
      <c r="M49" s="42" t="str">
        <f t="shared" si="65"/>
        <v/>
      </c>
      <c r="N49" s="12" t="str">
        <f t="shared" si="48"/>
        <v xml:space="preserve">J. </v>
      </c>
      <c r="O49" t="str">
        <f t="shared" si="66"/>
        <v>J.</v>
      </c>
      <c r="P49" s="1">
        <f t="shared" si="67"/>
        <v>3</v>
      </c>
      <c r="Q49" t="str">
        <f t="shared" si="49"/>
        <v>Frankenheimer</v>
      </c>
      <c r="R49" s="1" t="str">
        <f t="shared" si="50"/>
        <v/>
      </c>
      <c r="S49" s="12" t="e">
        <f t="shared" si="51"/>
        <v>#VALUE!</v>
      </c>
      <c r="T49" s="1" t="str">
        <f t="shared" si="52"/>
        <v/>
      </c>
      <c r="U49" s="1" t="str">
        <f t="shared" si="68"/>
        <v/>
      </c>
      <c r="V49" s="1" t="str">
        <f t="shared" si="69"/>
        <v/>
      </c>
      <c r="W49" s="1" t="str">
        <f t="shared" si="70"/>
        <v/>
      </c>
      <c r="X49" s="12" t="e">
        <f t="shared" si="53"/>
        <v>#VALUE!</v>
      </c>
      <c r="Y49" s="1" t="str">
        <f t="shared" si="71"/>
        <v/>
      </c>
      <c r="Z49" s="1" t="str">
        <f t="shared" si="72"/>
        <v/>
      </c>
      <c r="AA49" s="1" t="str">
        <f t="shared" si="73"/>
        <v/>
      </c>
      <c r="AB49" s="12" t="str">
        <f t="shared" si="74"/>
        <v/>
      </c>
      <c r="AC49" s="1" t="str">
        <f t="shared" si="75"/>
        <v/>
      </c>
      <c r="AD49" t="str">
        <f t="shared" si="76"/>
        <v/>
      </c>
      <c r="AE49" s="51" t="str">
        <f t="shared" si="54"/>
        <v>Frankenheimer, J.</v>
      </c>
      <c r="AF49" s="33" t="s">
        <v>478</v>
      </c>
      <c r="AG49" t="e">
        <f t="shared" si="55"/>
        <v>#VALUE!</v>
      </c>
      <c r="AH49" t="str">
        <f t="shared" si="77"/>
        <v/>
      </c>
      <c r="AI49" t="str">
        <f t="shared" si="78"/>
        <v/>
      </c>
      <c r="AJ49" t="str">
        <f t="shared" si="79"/>
        <v/>
      </c>
      <c r="AK49" s="8" t="str">
        <f t="shared" si="80"/>
        <v/>
      </c>
      <c r="AL49" s="8" t="str">
        <f t="shared" si="81"/>
        <v/>
      </c>
      <c r="AM49" s="8" t="str">
        <f t="shared" si="82"/>
        <v/>
      </c>
      <c r="AN49" s="8" t="str">
        <f t="shared" si="83"/>
        <v/>
      </c>
      <c r="AO49" t="str">
        <f t="shared" si="84"/>
        <v/>
      </c>
      <c r="AP49" t="str">
        <f t="shared" si="85"/>
        <v/>
      </c>
      <c r="AQ49" t="str">
        <f t="shared" si="86"/>
        <v/>
      </c>
      <c r="AR49" t="str">
        <f t="shared" si="87"/>
        <v/>
      </c>
      <c r="AS49" t="str">
        <f t="shared" si="88"/>
        <v/>
      </c>
      <c r="AT49" t="str">
        <f t="shared" si="89"/>
        <v/>
      </c>
      <c r="AU49" t="str">
        <f t="shared" si="90"/>
        <v/>
      </c>
      <c r="AV49" s="24" t="str">
        <f t="shared" si="56"/>
        <v xml:space="preserve">French </v>
      </c>
      <c r="AW49" s="1" t="str">
        <f t="shared" si="57"/>
        <v xml:space="preserve">French </v>
      </c>
      <c r="AX49" s="24" t="e">
        <f t="shared" si="58"/>
        <v>#VALUE!</v>
      </c>
      <c r="AY49" s="1" t="str">
        <f t="shared" si="59"/>
        <v/>
      </c>
      <c r="AZ49" s="1" t="e">
        <f t="shared" si="91"/>
        <v>#VALUE!</v>
      </c>
      <c r="BA49" s="1" t="str">
        <f t="shared" si="60"/>
        <v/>
      </c>
      <c r="BB49" s="1" t="str">
        <f t="shared" si="92"/>
        <v/>
      </c>
      <c r="BC49" s="24" t="str">
        <f t="shared" si="61"/>
        <v/>
      </c>
      <c r="BD49" s="24" t="str">
        <f t="shared" si="93"/>
        <v/>
      </c>
      <c r="BE49" s="24" t="str">
        <f t="shared" si="94"/>
        <v/>
      </c>
      <c r="BF49" s="24" t="str">
        <f t="shared" si="95"/>
        <v/>
      </c>
      <c r="BG49" s="24" t="str">
        <f t="shared" si="96"/>
        <v/>
      </c>
      <c r="BH49" s="24" t="str">
        <f t="shared" si="97"/>
        <v/>
      </c>
      <c r="BI49" s="8" t="str">
        <f t="shared" si="98"/>
        <v/>
      </c>
      <c r="BJ49" s="24" t="str">
        <f t="shared" si="99"/>
        <v/>
      </c>
      <c r="BK49" s="24" t="str">
        <f t="shared" si="62"/>
        <v>French connection II</v>
      </c>
      <c r="BL49" s="39" t="str">
        <f t="shared" si="100"/>
        <v/>
      </c>
      <c r="BM49" s="24" t="str">
        <f t="shared" si="101"/>
        <v/>
      </c>
      <c r="BN49" s="24" t="str">
        <f t="shared" si="102"/>
        <v/>
      </c>
      <c r="BO49" s="24" t="str">
        <f t="shared" si="103"/>
        <v/>
      </c>
      <c r="BP49" s="24" t="str">
        <f t="shared" si="104"/>
        <v/>
      </c>
      <c r="BQ49" s="24" t="str">
        <f t="shared" si="105"/>
        <v/>
      </c>
      <c r="BR49" s="24" t="str">
        <f t="shared" si="106"/>
        <v/>
      </c>
      <c r="BS49" s="24" t="str">
        <f t="shared" si="107"/>
        <v/>
      </c>
      <c r="BT49" s="24" t="str">
        <f t="shared" si="108"/>
        <v/>
      </c>
      <c r="BU49" s="24" t="str">
        <f t="shared" si="109"/>
        <v/>
      </c>
      <c r="BV49" s="8" t="str">
        <f t="shared" si="110"/>
        <v/>
      </c>
      <c r="BW49" s="8" t="str">
        <f t="shared" si="111"/>
        <v/>
      </c>
      <c r="BX49" t="str">
        <f t="shared" si="63"/>
        <v>French connection II</v>
      </c>
      <c r="BY49" s="33" t="s">
        <v>181</v>
      </c>
    </row>
    <row r="50" spans="1:77" ht="12.75" customHeight="1" x14ac:dyDescent="0.25">
      <c r="A50" s="32" t="s">
        <v>167</v>
      </c>
      <c r="B50" s="33" t="s">
        <v>119</v>
      </c>
      <c r="C50" s="33" t="s">
        <v>119</v>
      </c>
      <c r="D50" s="33" t="s">
        <v>453</v>
      </c>
      <c r="E50" s="32">
        <v>2005</v>
      </c>
      <c r="F50" s="32" t="s">
        <v>182</v>
      </c>
      <c r="G50" s="32" t="s">
        <v>54</v>
      </c>
      <c r="H50" s="2"/>
      <c r="I50" s="23" t="s">
        <v>29</v>
      </c>
      <c r="J50" s="5" t="s">
        <v>52</v>
      </c>
      <c r="K50" s="5" t="s">
        <v>204</v>
      </c>
      <c r="L50" s="24">
        <f t="shared" si="64"/>
        <v>9</v>
      </c>
      <c r="M50" s="42" t="str">
        <f t="shared" si="65"/>
        <v/>
      </c>
      <c r="N50" s="12" t="str">
        <f t="shared" si="48"/>
        <v xml:space="preserve">L. </v>
      </c>
      <c r="O50" t="str">
        <f t="shared" si="66"/>
        <v>L.</v>
      </c>
      <c r="P50" s="1">
        <f t="shared" si="67"/>
        <v>3</v>
      </c>
      <c r="Q50" t="str">
        <f t="shared" si="49"/>
        <v>Besson</v>
      </c>
      <c r="R50" s="1" t="str">
        <f t="shared" si="50"/>
        <v/>
      </c>
      <c r="S50" s="12" t="e">
        <f t="shared" si="51"/>
        <v>#VALUE!</v>
      </c>
      <c r="T50" s="1" t="str">
        <f t="shared" si="52"/>
        <v/>
      </c>
      <c r="U50" s="1" t="str">
        <f t="shared" si="68"/>
        <v/>
      </c>
      <c r="V50" s="1" t="str">
        <f t="shared" si="69"/>
        <v/>
      </c>
      <c r="W50" s="1" t="str">
        <f t="shared" si="70"/>
        <v/>
      </c>
      <c r="X50" s="12" t="e">
        <f t="shared" si="53"/>
        <v>#VALUE!</v>
      </c>
      <c r="Y50" s="1" t="str">
        <f t="shared" si="71"/>
        <v/>
      </c>
      <c r="Z50" s="1" t="str">
        <f t="shared" si="72"/>
        <v/>
      </c>
      <c r="AA50" s="1" t="str">
        <f t="shared" si="73"/>
        <v/>
      </c>
      <c r="AB50" s="12" t="str">
        <f t="shared" si="74"/>
        <v/>
      </c>
      <c r="AC50" s="1" t="str">
        <f t="shared" si="75"/>
        <v/>
      </c>
      <c r="AD50" t="str">
        <f t="shared" si="76"/>
        <v/>
      </c>
      <c r="AE50" s="51" t="str">
        <f t="shared" si="54"/>
        <v>Besson, L.</v>
      </c>
      <c r="AF50" s="33" t="s">
        <v>402</v>
      </c>
      <c r="AG50" t="str">
        <f t="shared" si="55"/>
        <v>Léon (</v>
      </c>
      <c r="AH50" t="str">
        <f t="shared" si="77"/>
        <v>Léon (</v>
      </c>
      <c r="AI50" t="str">
        <f t="shared" si="78"/>
        <v xml:space="preserve">Léon </v>
      </c>
      <c r="AJ50" t="str">
        <f t="shared" si="79"/>
        <v/>
      </c>
      <c r="AK50" s="8" t="str">
        <f t="shared" si="80"/>
        <v/>
      </c>
      <c r="AL50" s="8" t="str">
        <f t="shared" si="81"/>
        <v/>
      </c>
      <c r="AM50" s="8" t="str">
        <f t="shared" si="82"/>
        <v/>
      </c>
      <c r="AN50" s="8" t="str">
        <f t="shared" si="83"/>
        <v/>
      </c>
      <c r="AO50">
        <f t="shared" si="84"/>
        <v>5</v>
      </c>
      <c r="AP50" t="str">
        <f t="shared" si="85"/>
        <v>(version longue)</v>
      </c>
      <c r="AQ50" t="str">
        <f t="shared" si="86"/>
        <v>(version longue</v>
      </c>
      <c r="AR50" t="str">
        <f t="shared" si="87"/>
        <v>version longue</v>
      </c>
      <c r="AS50" t="str">
        <f t="shared" si="88"/>
        <v>[</v>
      </c>
      <c r="AT50" t="str">
        <f t="shared" si="89"/>
        <v>]</v>
      </c>
      <c r="AU50">
        <f t="shared" si="90"/>
        <v>16</v>
      </c>
      <c r="AV50" s="24" t="str">
        <f t="shared" si="56"/>
        <v xml:space="preserve">Léon </v>
      </c>
      <c r="AW50" s="1" t="str">
        <f t="shared" si="57"/>
        <v xml:space="preserve">Léon </v>
      </c>
      <c r="AX50" s="24" t="e">
        <f t="shared" si="58"/>
        <v>#VALUE!</v>
      </c>
      <c r="AY50" s="1" t="str">
        <f t="shared" si="59"/>
        <v/>
      </c>
      <c r="AZ50" s="1" t="e">
        <f t="shared" si="91"/>
        <v>#VALUE!</v>
      </c>
      <c r="BA50" s="1" t="str">
        <f t="shared" si="60"/>
        <v/>
      </c>
      <c r="BB50" s="1" t="str">
        <f t="shared" si="92"/>
        <v/>
      </c>
      <c r="BC50" s="24" t="str">
        <f t="shared" si="61"/>
        <v/>
      </c>
      <c r="BD50" s="24" t="str">
        <f t="shared" si="93"/>
        <v/>
      </c>
      <c r="BE50" s="24" t="str">
        <f t="shared" si="94"/>
        <v/>
      </c>
      <c r="BF50" s="24" t="str">
        <f t="shared" si="95"/>
        <v/>
      </c>
      <c r="BG50" s="24" t="str">
        <f t="shared" si="96"/>
        <v/>
      </c>
      <c r="BH50" s="24" t="str">
        <f t="shared" si="97"/>
        <v/>
      </c>
      <c r="BI50" s="8" t="str">
        <f t="shared" si="98"/>
        <v/>
      </c>
      <c r="BJ50" s="24" t="str">
        <f t="shared" si="99"/>
        <v/>
      </c>
      <c r="BK50" s="24" t="str">
        <f t="shared" si="62"/>
        <v>Léon (version longue)</v>
      </c>
      <c r="BL50" s="39" t="str">
        <f t="shared" si="100"/>
        <v/>
      </c>
      <c r="BM50" s="24" t="str">
        <f t="shared" si="101"/>
        <v/>
      </c>
      <c r="BN50" s="24" t="str">
        <f t="shared" si="102"/>
        <v/>
      </c>
      <c r="BO50" s="24" t="str">
        <f t="shared" si="103"/>
        <v/>
      </c>
      <c r="BP50" s="24" t="str">
        <f t="shared" si="104"/>
        <v/>
      </c>
      <c r="BQ50" s="24" t="str">
        <f t="shared" si="105"/>
        <v/>
      </c>
      <c r="BR50" s="24" t="str">
        <f t="shared" si="106"/>
        <v/>
      </c>
      <c r="BS50" s="24" t="str">
        <f t="shared" si="107"/>
        <v/>
      </c>
      <c r="BT50" s="24" t="str">
        <f t="shared" si="108"/>
        <v/>
      </c>
      <c r="BU50" s="24" t="str">
        <f t="shared" si="109"/>
        <v/>
      </c>
      <c r="BV50" s="8" t="str">
        <f t="shared" si="110"/>
        <v/>
      </c>
      <c r="BW50" s="8" t="str">
        <f t="shared" si="111"/>
        <v/>
      </c>
      <c r="BX50" t="str">
        <f t="shared" si="63"/>
        <v>Léon [version longue]</v>
      </c>
      <c r="BY50" s="33" t="s">
        <v>80</v>
      </c>
    </row>
    <row r="51" spans="1:77" ht="12.75" customHeight="1" x14ac:dyDescent="0.25">
      <c r="A51" s="4">
        <v>822</v>
      </c>
      <c r="B51" s="5" t="s">
        <v>209</v>
      </c>
      <c r="C51" s="5" t="s">
        <v>308</v>
      </c>
      <c r="D51" s="5" t="s">
        <v>223</v>
      </c>
      <c r="E51" s="4">
        <v>1967</v>
      </c>
      <c r="F51" s="4" t="s">
        <v>429</v>
      </c>
      <c r="G51" s="4" t="s">
        <v>54</v>
      </c>
      <c r="H51" s="2"/>
      <c r="I51" s="23" t="s">
        <v>29</v>
      </c>
      <c r="J51" s="17" t="s">
        <v>379</v>
      </c>
      <c r="K51" s="17" t="s">
        <v>94</v>
      </c>
      <c r="L51" s="24">
        <f t="shared" si="64"/>
        <v>11</v>
      </c>
      <c r="M51" s="42" t="str">
        <f t="shared" si="65"/>
        <v/>
      </c>
      <c r="N51" s="12" t="str">
        <f t="shared" si="48"/>
        <v xml:space="preserve">C. </v>
      </c>
      <c r="O51" t="str">
        <f t="shared" si="66"/>
        <v>C.</v>
      </c>
      <c r="P51" s="1">
        <f t="shared" si="67"/>
        <v>3</v>
      </c>
      <c r="Q51" t="str">
        <f t="shared" si="49"/>
        <v>Klapisch</v>
      </c>
      <c r="R51" s="1" t="str">
        <f t="shared" si="50"/>
        <v/>
      </c>
      <c r="S51" s="12" t="e">
        <f t="shared" si="51"/>
        <v>#VALUE!</v>
      </c>
      <c r="T51" s="1" t="str">
        <f t="shared" si="52"/>
        <v/>
      </c>
      <c r="U51" s="1" t="str">
        <f t="shared" si="68"/>
        <v/>
      </c>
      <c r="V51" s="1" t="str">
        <f t="shared" si="69"/>
        <v/>
      </c>
      <c r="W51" s="1" t="str">
        <f t="shared" si="70"/>
        <v/>
      </c>
      <c r="X51" s="12" t="e">
        <f t="shared" si="53"/>
        <v>#VALUE!</v>
      </c>
      <c r="Y51" s="1" t="str">
        <f t="shared" si="71"/>
        <v/>
      </c>
      <c r="Z51" s="1" t="str">
        <f t="shared" si="72"/>
        <v/>
      </c>
      <c r="AA51" s="1" t="str">
        <f t="shared" si="73"/>
        <v/>
      </c>
      <c r="AB51" s="12" t="str">
        <f t="shared" si="74"/>
        <v/>
      </c>
      <c r="AC51" s="1" t="str">
        <f t="shared" si="75"/>
        <v/>
      </c>
      <c r="AD51" t="str">
        <f t="shared" si="76"/>
        <v/>
      </c>
      <c r="AE51" s="51" t="str">
        <f t="shared" si="54"/>
        <v>Klapisch, C.</v>
      </c>
      <c r="AF51" s="5" t="s">
        <v>332</v>
      </c>
      <c r="AG51" t="str">
        <f t="shared" si="55"/>
        <v>Ni pour ni contre (</v>
      </c>
      <c r="AH51" t="str">
        <f t="shared" si="77"/>
        <v>Ni pour ni contre (</v>
      </c>
      <c r="AI51" t="str">
        <f t="shared" si="78"/>
        <v xml:space="preserve">Ni pour ni contre </v>
      </c>
      <c r="AJ51" t="str">
        <f t="shared" si="79"/>
        <v/>
      </c>
      <c r="AK51" s="8" t="str">
        <f t="shared" si="80"/>
        <v/>
      </c>
      <c r="AL51" s="8" t="str">
        <f t="shared" si="81"/>
        <v/>
      </c>
      <c r="AM51" s="8" t="str">
        <f t="shared" si="82"/>
        <v/>
      </c>
      <c r="AN51" s="8" t="str">
        <f t="shared" si="83"/>
        <v/>
      </c>
      <c r="AO51">
        <f t="shared" si="84"/>
        <v>18</v>
      </c>
      <c r="AP51" t="str">
        <f t="shared" si="85"/>
        <v>(bien au contraire)</v>
      </c>
      <c r="AQ51" t="str">
        <f t="shared" si="86"/>
        <v>(bien au contraire</v>
      </c>
      <c r="AR51" t="str">
        <f t="shared" si="87"/>
        <v>bien au contraire</v>
      </c>
      <c r="AS51" t="str">
        <f t="shared" si="88"/>
        <v>[</v>
      </c>
      <c r="AT51" t="str">
        <f t="shared" si="89"/>
        <v>]</v>
      </c>
      <c r="AU51">
        <f t="shared" si="90"/>
        <v>19</v>
      </c>
      <c r="AV51" s="24" t="str">
        <f t="shared" si="56"/>
        <v xml:space="preserve">Ni </v>
      </c>
      <c r="AW51" s="1" t="str">
        <f t="shared" si="57"/>
        <v xml:space="preserve">Ni </v>
      </c>
      <c r="AX51" s="24" t="e">
        <f t="shared" si="58"/>
        <v>#VALUE!</v>
      </c>
      <c r="AY51" s="1" t="str">
        <f t="shared" si="59"/>
        <v/>
      </c>
      <c r="AZ51" s="1" t="e">
        <f t="shared" si="91"/>
        <v>#VALUE!</v>
      </c>
      <c r="BA51" s="1" t="str">
        <f t="shared" si="60"/>
        <v/>
      </c>
      <c r="BB51" s="1" t="str">
        <f t="shared" si="92"/>
        <v/>
      </c>
      <c r="BC51" s="24" t="str">
        <f t="shared" si="61"/>
        <v/>
      </c>
      <c r="BD51" s="24" t="str">
        <f t="shared" si="93"/>
        <v/>
      </c>
      <c r="BE51" s="24" t="str">
        <f t="shared" si="94"/>
        <v/>
      </c>
      <c r="BF51" s="24" t="str">
        <f t="shared" si="95"/>
        <v/>
      </c>
      <c r="BG51" s="24" t="str">
        <f t="shared" si="96"/>
        <v/>
      </c>
      <c r="BH51" s="24" t="str">
        <f t="shared" si="97"/>
        <v/>
      </c>
      <c r="BI51" s="8" t="str">
        <f t="shared" si="98"/>
        <v/>
      </c>
      <c r="BJ51" s="24" t="str">
        <f t="shared" si="99"/>
        <v/>
      </c>
      <c r="BK51" s="24" t="str">
        <f t="shared" si="62"/>
        <v>Ni pour ni contre (bien au contraire)</v>
      </c>
      <c r="BL51" s="39" t="str">
        <f t="shared" si="100"/>
        <v/>
      </c>
      <c r="BM51" s="24" t="str">
        <f t="shared" si="101"/>
        <v/>
      </c>
      <c r="BN51" s="24" t="str">
        <f t="shared" si="102"/>
        <v/>
      </c>
      <c r="BO51" s="24" t="str">
        <f t="shared" si="103"/>
        <v/>
      </c>
      <c r="BP51" s="24" t="str">
        <f t="shared" si="104"/>
        <v/>
      </c>
      <c r="BQ51" s="24" t="str">
        <f t="shared" si="105"/>
        <v/>
      </c>
      <c r="BR51" s="24" t="str">
        <f t="shared" si="106"/>
        <v/>
      </c>
      <c r="BS51" s="24" t="str">
        <f t="shared" si="107"/>
        <v/>
      </c>
      <c r="BT51" s="24" t="str">
        <f t="shared" si="108"/>
        <v/>
      </c>
      <c r="BU51" s="24" t="str">
        <f t="shared" si="109"/>
        <v/>
      </c>
      <c r="BV51" s="8" t="str">
        <f t="shared" si="110"/>
        <v/>
      </c>
      <c r="BW51" s="8" t="str">
        <f t="shared" si="111"/>
        <v/>
      </c>
      <c r="BX51" t="str">
        <f t="shared" si="63"/>
        <v>Ni pour ni contre [bien au contraire]</v>
      </c>
      <c r="BY51" s="5" t="s">
        <v>379</v>
      </c>
    </row>
    <row r="52" spans="1:77" ht="12.75" customHeight="1" x14ac:dyDescent="0.25">
      <c r="A52" s="10">
        <v>1206</v>
      </c>
      <c r="B52" s="11" t="s">
        <v>85</v>
      </c>
      <c r="C52" s="11" t="s">
        <v>85</v>
      </c>
      <c r="D52" s="11" t="s">
        <v>453</v>
      </c>
      <c r="E52" s="10">
        <v>1999</v>
      </c>
      <c r="F52" s="10" t="s">
        <v>89</v>
      </c>
      <c r="G52" s="10" t="s">
        <v>54</v>
      </c>
      <c r="H52" s="15"/>
      <c r="I52" s="23" t="s">
        <v>29</v>
      </c>
      <c r="J52" s="20" t="s">
        <v>262</v>
      </c>
      <c r="K52" s="20" t="s">
        <v>359</v>
      </c>
      <c r="L52" s="24">
        <f t="shared" si="64"/>
        <v>9</v>
      </c>
      <c r="M52" s="42" t="str">
        <f t="shared" si="65"/>
        <v/>
      </c>
      <c r="N52" s="12" t="str">
        <f t="shared" si="48"/>
        <v xml:space="preserve">S. </v>
      </c>
      <c r="O52" t="str">
        <f t="shared" si="66"/>
        <v>S.</v>
      </c>
      <c r="P52" s="1">
        <f t="shared" si="67"/>
        <v>3</v>
      </c>
      <c r="Q52" t="str">
        <f t="shared" si="49"/>
        <v>Kubrick</v>
      </c>
      <c r="R52" s="1" t="str">
        <f t="shared" si="50"/>
        <v/>
      </c>
      <c r="S52" s="12" t="e">
        <f t="shared" si="51"/>
        <v>#VALUE!</v>
      </c>
      <c r="T52" s="1" t="str">
        <f t="shared" si="52"/>
        <v/>
      </c>
      <c r="U52" s="1" t="str">
        <f t="shared" si="68"/>
        <v/>
      </c>
      <c r="V52" s="1" t="str">
        <f t="shared" si="69"/>
        <v/>
      </c>
      <c r="W52" s="1" t="str">
        <f t="shared" si="70"/>
        <v/>
      </c>
      <c r="X52" s="12" t="e">
        <f t="shared" si="53"/>
        <v>#VALUE!</v>
      </c>
      <c r="Y52" s="1" t="str">
        <f t="shared" si="71"/>
        <v/>
      </c>
      <c r="Z52" s="1" t="str">
        <f t="shared" si="72"/>
        <v/>
      </c>
      <c r="AA52" s="1" t="str">
        <f t="shared" si="73"/>
        <v/>
      </c>
      <c r="AB52" s="12" t="str">
        <f t="shared" si="74"/>
        <v/>
      </c>
      <c r="AC52" s="1" t="str">
        <f t="shared" si="75"/>
        <v/>
      </c>
      <c r="AD52" t="str">
        <f t="shared" si="76"/>
        <v/>
      </c>
      <c r="AE52" s="51" t="str">
        <f t="shared" si="54"/>
        <v>Kubrick, S.</v>
      </c>
      <c r="AF52" s="11" t="s">
        <v>334</v>
      </c>
      <c r="AG52" t="str">
        <f t="shared" si="55"/>
        <v>2001 l'odyssée de l'espace (</v>
      </c>
      <c r="AH52" t="str">
        <f t="shared" si="77"/>
        <v>2001 l'odyssée de l'espace (</v>
      </c>
      <c r="AI52" t="str">
        <f t="shared" si="78"/>
        <v xml:space="preserve">2001 l'odyssée de l'espace </v>
      </c>
      <c r="AJ52" t="str">
        <f t="shared" si="79"/>
        <v/>
      </c>
      <c r="AK52" s="8" t="str">
        <f t="shared" si="80"/>
        <v/>
      </c>
      <c r="AL52" s="8" t="str">
        <f t="shared" si="81"/>
        <v/>
      </c>
      <c r="AM52" s="8" t="str">
        <f t="shared" si="82"/>
        <v/>
      </c>
      <c r="AN52" s="8" t="str">
        <f t="shared" si="83"/>
        <v/>
      </c>
      <c r="AO52">
        <f t="shared" si="84"/>
        <v>27</v>
      </c>
      <c r="AP52" t="str">
        <f t="shared" si="85"/>
        <v>(collector)</v>
      </c>
      <c r="AQ52" t="str">
        <f t="shared" si="86"/>
        <v>(collector</v>
      </c>
      <c r="AR52" t="str">
        <f t="shared" si="87"/>
        <v>collector</v>
      </c>
      <c r="AS52" t="str">
        <f t="shared" si="88"/>
        <v>[</v>
      </c>
      <c r="AT52" t="str">
        <f t="shared" si="89"/>
        <v>]</v>
      </c>
      <c r="AU52">
        <f t="shared" si="90"/>
        <v>11</v>
      </c>
      <c r="AV52" s="24" t="str">
        <f t="shared" si="56"/>
        <v xml:space="preserve">2001 </v>
      </c>
      <c r="AW52" s="1" t="str">
        <f t="shared" si="57"/>
        <v xml:space="preserve">2001 </v>
      </c>
      <c r="AX52" s="24" t="e">
        <f t="shared" si="58"/>
        <v>#VALUE!</v>
      </c>
      <c r="AY52" s="1" t="str">
        <f t="shared" si="59"/>
        <v/>
      </c>
      <c r="AZ52" s="1" t="str">
        <f t="shared" si="91"/>
        <v>2001 l'</v>
      </c>
      <c r="BA52" s="1" t="str">
        <f t="shared" si="60"/>
        <v>2001 l'</v>
      </c>
      <c r="BB52" s="1" t="str">
        <f t="shared" si="92"/>
        <v/>
      </c>
      <c r="BC52" s="24" t="str">
        <f t="shared" si="61"/>
        <v/>
      </c>
      <c r="BD52" s="24" t="str">
        <f t="shared" si="93"/>
        <v/>
      </c>
      <c r="BE52" s="24" t="str">
        <f t="shared" si="94"/>
        <v/>
      </c>
      <c r="BF52" s="24" t="str">
        <f t="shared" si="95"/>
        <v/>
      </c>
      <c r="BG52" s="24" t="str">
        <f t="shared" si="96"/>
        <v/>
      </c>
      <c r="BH52" s="24" t="str">
        <f t="shared" si="97"/>
        <v/>
      </c>
      <c r="BI52" s="8" t="str">
        <f t="shared" si="98"/>
        <v/>
      </c>
      <c r="BJ52" s="24" t="str">
        <f t="shared" si="99"/>
        <v/>
      </c>
      <c r="BK52" s="24" t="str">
        <f t="shared" si="62"/>
        <v>2001 l'odyssée de l'espace (collector)</v>
      </c>
      <c r="BL52" s="39" t="str">
        <f t="shared" si="100"/>
        <v/>
      </c>
      <c r="BM52" s="24" t="str">
        <f t="shared" si="101"/>
        <v/>
      </c>
      <c r="BN52" s="24" t="str">
        <f t="shared" si="102"/>
        <v/>
      </c>
      <c r="BO52" s="24" t="str">
        <f t="shared" si="103"/>
        <v/>
      </c>
      <c r="BP52" s="24" t="str">
        <f t="shared" si="104"/>
        <v/>
      </c>
      <c r="BQ52" s="24" t="str">
        <f t="shared" si="105"/>
        <v/>
      </c>
      <c r="BR52" s="24" t="str">
        <f t="shared" si="106"/>
        <v/>
      </c>
      <c r="BS52" s="24" t="str">
        <f t="shared" si="107"/>
        <v/>
      </c>
      <c r="BT52" s="24" t="str">
        <f t="shared" si="108"/>
        <v/>
      </c>
      <c r="BU52" s="24" t="str">
        <f t="shared" si="109"/>
        <v/>
      </c>
      <c r="BV52" s="8" t="str">
        <f t="shared" si="110"/>
        <v/>
      </c>
      <c r="BW52" s="8" t="str">
        <f t="shared" si="111"/>
        <v/>
      </c>
      <c r="BX52" t="str">
        <f t="shared" si="63"/>
        <v>2001 l'odyssée de l'espace [collector]</v>
      </c>
      <c r="BY52" s="11" t="s">
        <v>79</v>
      </c>
    </row>
    <row r="53" spans="1:77" ht="12.75" customHeight="1" x14ac:dyDescent="0.25">
      <c r="A53" s="4">
        <v>1216</v>
      </c>
      <c r="B53" s="5" t="s">
        <v>260</v>
      </c>
      <c r="C53" s="5" t="s">
        <v>188</v>
      </c>
      <c r="D53" s="5" t="s">
        <v>484</v>
      </c>
      <c r="E53" s="4">
        <v>1977</v>
      </c>
      <c r="F53" s="4" t="s">
        <v>117</v>
      </c>
      <c r="G53" s="4" t="s">
        <v>54</v>
      </c>
      <c r="H53" s="2"/>
      <c r="I53" s="23" t="s">
        <v>29</v>
      </c>
      <c r="J53" s="5" t="s">
        <v>49</v>
      </c>
      <c r="K53" s="5" t="s">
        <v>532</v>
      </c>
      <c r="L53" s="24">
        <f t="shared" si="64"/>
        <v>11</v>
      </c>
      <c r="M53" s="42" t="str">
        <f t="shared" si="65"/>
        <v/>
      </c>
      <c r="N53" s="12" t="str">
        <f t="shared" si="48"/>
        <v xml:space="preserve">B. </v>
      </c>
      <c r="O53" t="str">
        <f t="shared" si="66"/>
        <v>B.</v>
      </c>
      <c r="P53" s="1">
        <f t="shared" si="67"/>
        <v>3</v>
      </c>
      <c r="Q53" t="str">
        <f t="shared" si="49"/>
        <v>Haskin</v>
      </c>
      <c r="R53" s="1" t="str">
        <f t="shared" si="50"/>
        <v/>
      </c>
      <c r="S53" s="12" t="e">
        <f t="shared" si="51"/>
        <v>#VALUE!</v>
      </c>
      <c r="T53" s="1" t="str">
        <f t="shared" si="52"/>
        <v/>
      </c>
      <c r="U53" s="1" t="str">
        <f t="shared" si="68"/>
        <v/>
      </c>
      <c r="V53" s="1" t="str">
        <f t="shared" si="69"/>
        <v/>
      </c>
      <c r="W53" s="1" t="str">
        <f t="shared" si="70"/>
        <v/>
      </c>
      <c r="X53" s="12" t="e">
        <f t="shared" si="53"/>
        <v>#VALUE!</v>
      </c>
      <c r="Y53" s="1" t="str">
        <f t="shared" si="71"/>
        <v/>
      </c>
      <c r="Z53" s="1" t="str">
        <f t="shared" si="72"/>
        <v/>
      </c>
      <c r="AA53" s="1" t="str">
        <f t="shared" si="73"/>
        <v/>
      </c>
      <c r="AB53" s="12" t="str">
        <f t="shared" si="74"/>
        <v/>
      </c>
      <c r="AC53" s="1" t="str">
        <f t="shared" si="75"/>
        <v/>
      </c>
      <c r="AD53" t="str">
        <f t="shared" si="76"/>
        <v/>
      </c>
      <c r="AE53" s="51" t="str">
        <f t="shared" si="54"/>
        <v>Haskin, B.</v>
      </c>
      <c r="AF53" s="5" t="s">
        <v>315</v>
      </c>
      <c r="AG53" t="str">
        <f t="shared" si="55"/>
        <v>La guerre des mondes (</v>
      </c>
      <c r="AH53" t="str">
        <f t="shared" si="77"/>
        <v>La guerre des mondes (</v>
      </c>
      <c r="AI53" t="str">
        <f t="shared" si="78"/>
        <v xml:space="preserve">La guerre des mondes </v>
      </c>
      <c r="AJ53" t="str">
        <f t="shared" si="79"/>
        <v>G</v>
      </c>
      <c r="AK53" s="8">
        <f t="shared" si="80"/>
        <v>1</v>
      </c>
      <c r="AL53" s="8" t="str">
        <f t="shared" si="81"/>
        <v>uerre des mondes (original)</v>
      </c>
      <c r="AM53" s="8" t="str">
        <f t="shared" si="82"/>
        <v xml:space="preserve">uerre des mondes </v>
      </c>
      <c r="AN53" s="8" t="str">
        <f t="shared" si="83"/>
        <v>uerre des mondes</v>
      </c>
      <c r="AO53">
        <f t="shared" si="84"/>
        <v>21</v>
      </c>
      <c r="AP53" t="str">
        <f t="shared" si="85"/>
        <v>(original)</v>
      </c>
      <c r="AQ53" t="str">
        <f t="shared" si="86"/>
        <v>(original</v>
      </c>
      <c r="AR53" t="str">
        <f t="shared" si="87"/>
        <v>original</v>
      </c>
      <c r="AS53" t="str">
        <f t="shared" si="88"/>
        <v>[</v>
      </c>
      <c r="AT53" t="str">
        <f t="shared" si="89"/>
        <v>]</v>
      </c>
      <c r="AU53">
        <f t="shared" si="90"/>
        <v>10</v>
      </c>
      <c r="AV53" s="24" t="str">
        <f t="shared" si="56"/>
        <v xml:space="preserve">La </v>
      </c>
      <c r="AW53" s="1" t="str">
        <f t="shared" si="57"/>
        <v xml:space="preserve">La </v>
      </c>
      <c r="AX53" s="24" t="e">
        <f t="shared" si="58"/>
        <v>#VALUE!</v>
      </c>
      <c r="AY53" s="1" t="str">
        <f t="shared" si="59"/>
        <v/>
      </c>
      <c r="AZ53" s="1" t="e">
        <f t="shared" si="91"/>
        <v>#VALUE!</v>
      </c>
      <c r="BA53" s="1" t="str">
        <f t="shared" si="60"/>
        <v/>
      </c>
      <c r="BB53" s="1" t="str">
        <f t="shared" si="92"/>
        <v/>
      </c>
      <c r="BC53" s="24" t="str">
        <f t="shared" si="61"/>
        <v xml:space="preserve">La </v>
      </c>
      <c r="BD53" s="24" t="str">
        <f t="shared" si="93"/>
        <v xml:space="preserve">La </v>
      </c>
      <c r="BE53" s="24" t="str">
        <f t="shared" si="94"/>
        <v xml:space="preserve">La </v>
      </c>
      <c r="BF53" s="24" t="str">
        <f t="shared" si="95"/>
        <v>La</v>
      </c>
      <c r="BG53" s="24" t="str">
        <f t="shared" si="96"/>
        <v>guerre des mondes (original)</v>
      </c>
      <c r="BH53" s="24" t="str">
        <f t="shared" si="97"/>
        <v/>
      </c>
      <c r="BI53" s="8">
        <f t="shared" si="98"/>
        <v>3</v>
      </c>
      <c r="BJ53" s="24" t="str">
        <f t="shared" si="99"/>
        <v>guerre des mondes (original)</v>
      </c>
      <c r="BK53" s="24" t="str">
        <f t="shared" si="62"/>
        <v>guerre des mondes (original)</v>
      </c>
      <c r="BL53" s="39" t="str">
        <f t="shared" si="100"/>
        <v>g</v>
      </c>
      <c r="BM53" s="24" t="str">
        <f t="shared" si="101"/>
        <v/>
      </c>
      <c r="BN53" s="24" t="str">
        <f t="shared" si="102"/>
        <v>G</v>
      </c>
      <c r="BO53" s="24" t="str">
        <f t="shared" si="103"/>
        <v/>
      </c>
      <c r="BP53" s="24" t="str">
        <f t="shared" si="104"/>
        <v/>
      </c>
      <c r="BQ53" s="24" t="str">
        <f t="shared" si="105"/>
        <v/>
      </c>
      <c r="BR53" s="24" t="str">
        <f t="shared" si="106"/>
        <v>G</v>
      </c>
      <c r="BS53" s="24" t="str">
        <f t="shared" si="107"/>
        <v>G</v>
      </c>
      <c r="BT53" s="24" t="str">
        <f t="shared" si="108"/>
        <v>G</v>
      </c>
      <c r="BU53" s="24" t="str">
        <f t="shared" si="109"/>
        <v>G</v>
      </c>
      <c r="BV53" s="8">
        <f t="shared" si="110"/>
        <v>1</v>
      </c>
      <c r="BW53" s="8" t="str">
        <f t="shared" si="111"/>
        <v>uerre des mondes (original)</v>
      </c>
      <c r="BX53" t="str">
        <f t="shared" si="63"/>
        <v>Guerre des mondes (La)  [original]</v>
      </c>
      <c r="BY53" s="5" t="s">
        <v>492</v>
      </c>
    </row>
    <row r="54" spans="1:77" ht="12.75" customHeight="1" x14ac:dyDescent="0.25">
      <c r="A54" s="32" t="s">
        <v>167</v>
      </c>
      <c r="B54" s="33" t="s">
        <v>487</v>
      </c>
      <c r="C54" s="33" t="s">
        <v>491</v>
      </c>
      <c r="D54" s="33" t="s">
        <v>420</v>
      </c>
      <c r="E54" s="32">
        <v>2006</v>
      </c>
      <c r="F54" s="32" t="s">
        <v>378</v>
      </c>
      <c r="G54" s="32" t="s">
        <v>293</v>
      </c>
      <c r="H54" s="2"/>
      <c r="I54" s="23" t="s">
        <v>29</v>
      </c>
      <c r="J54" s="33" t="s">
        <v>50</v>
      </c>
      <c r="K54" s="33" t="s">
        <v>75</v>
      </c>
      <c r="L54" s="24">
        <f t="shared" si="64"/>
        <v>10</v>
      </c>
      <c r="M54" s="42" t="str">
        <f t="shared" si="65"/>
        <v/>
      </c>
      <c r="N54" s="12" t="str">
        <f t="shared" si="48"/>
        <v xml:space="preserve">S. </v>
      </c>
      <c r="O54" t="str">
        <f t="shared" si="66"/>
        <v>S.</v>
      </c>
      <c r="P54" s="1">
        <f t="shared" si="67"/>
        <v>3</v>
      </c>
      <c r="Q54" t="str">
        <f t="shared" si="49"/>
        <v>Spielberg</v>
      </c>
      <c r="R54" s="1" t="str">
        <f t="shared" si="50"/>
        <v/>
      </c>
      <c r="S54" s="12" t="e">
        <f t="shared" si="51"/>
        <v>#VALUE!</v>
      </c>
      <c r="T54" s="1" t="str">
        <f t="shared" si="52"/>
        <v/>
      </c>
      <c r="U54" s="1" t="str">
        <f t="shared" si="68"/>
        <v/>
      </c>
      <c r="V54" s="1" t="str">
        <f t="shared" si="69"/>
        <v/>
      </c>
      <c r="W54" s="1" t="str">
        <f t="shared" si="70"/>
        <v/>
      </c>
      <c r="X54" s="12" t="e">
        <f t="shared" si="53"/>
        <v>#VALUE!</v>
      </c>
      <c r="Y54" s="1" t="str">
        <f t="shared" si="71"/>
        <v/>
      </c>
      <c r="Z54" s="1" t="str">
        <f t="shared" si="72"/>
        <v/>
      </c>
      <c r="AA54" s="1" t="str">
        <f t="shared" si="73"/>
        <v/>
      </c>
      <c r="AB54" s="12" t="str">
        <f t="shared" si="74"/>
        <v/>
      </c>
      <c r="AC54" s="1" t="str">
        <f t="shared" si="75"/>
        <v/>
      </c>
      <c r="AD54" t="str">
        <f t="shared" si="76"/>
        <v/>
      </c>
      <c r="AE54" s="51" t="str">
        <f t="shared" si="54"/>
        <v>Spielberg, S.</v>
      </c>
      <c r="AF54" s="33" t="s">
        <v>457</v>
      </c>
      <c r="AG54" t="str">
        <f t="shared" si="55"/>
        <v>La guerre des mondes (</v>
      </c>
      <c r="AH54" t="str">
        <f t="shared" si="77"/>
        <v>La guerre des mondes (</v>
      </c>
      <c r="AI54" t="str">
        <f t="shared" si="78"/>
        <v xml:space="preserve">La guerre des mondes </v>
      </c>
      <c r="AJ54" t="str">
        <f t="shared" si="79"/>
        <v>G</v>
      </c>
      <c r="AK54" s="8">
        <f t="shared" si="80"/>
        <v>1</v>
      </c>
      <c r="AL54" s="8" t="str">
        <f t="shared" si="81"/>
        <v>uerre des mondes (remake)</v>
      </c>
      <c r="AM54" s="8" t="str">
        <f t="shared" si="82"/>
        <v xml:space="preserve">uerre des mondes </v>
      </c>
      <c r="AN54" s="8" t="str">
        <f t="shared" si="83"/>
        <v>uerre des mondes</v>
      </c>
      <c r="AO54">
        <f t="shared" si="84"/>
        <v>21</v>
      </c>
      <c r="AP54" t="str">
        <f t="shared" si="85"/>
        <v>(remake)</v>
      </c>
      <c r="AQ54" t="str">
        <f t="shared" si="86"/>
        <v>(remake</v>
      </c>
      <c r="AR54" t="str">
        <f t="shared" si="87"/>
        <v>remake</v>
      </c>
      <c r="AS54" t="str">
        <f t="shared" si="88"/>
        <v>[</v>
      </c>
      <c r="AT54" t="str">
        <f t="shared" si="89"/>
        <v>]</v>
      </c>
      <c r="AU54">
        <f t="shared" si="90"/>
        <v>8</v>
      </c>
      <c r="AV54" s="24" t="str">
        <f t="shared" si="56"/>
        <v xml:space="preserve">La </v>
      </c>
      <c r="AW54" s="1" t="str">
        <f t="shared" si="57"/>
        <v xml:space="preserve">La </v>
      </c>
      <c r="AX54" s="24" t="e">
        <f t="shared" si="58"/>
        <v>#VALUE!</v>
      </c>
      <c r="AY54" s="1" t="str">
        <f t="shared" si="59"/>
        <v/>
      </c>
      <c r="AZ54" s="1" t="e">
        <f t="shared" si="91"/>
        <v>#VALUE!</v>
      </c>
      <c r="BA54" s="1" t="str">
        <f t="shared" si="60"/>
        <v/>
      </c>
      <c r="BB54" s="1" t="str">
        <f t="shared" si="92"/>
        <v/>
      </c>
      <c r="BC54" s="24" t="str">
        <f t="shared" si="61"/>
        <v xml:space="preserve">La </v>
      </c>
      <c r="BD54" s="24" t="str">
        <f t="shared" si="93"/>
        <v xml:space="preserve">La </v>
      </c>
      <c r="BE54" s="24" t="str">
        <f t="shared" si="94"/>
        <v xml:space="preserve">La </v>
      </c>
      <c r="BF54" s="24" t="str">
        <f t="shared" si="95"/>
        <v>La</v>
      </c>
      <c r="BG54" s="24" t="str">
        <f t="shared" si="96"/>
        <v>guerre des mondes (remake)</v>
      </c>
      <c r="BH54" s="24" t="str">
        <f t="shared" si="97"/>
        <v/>
      </c>
      <c r="BI54" s="8">
        <f t="shared" si="98"/>
        <v>3</v>
      </c>
      <c r="BJ54" s="24" t="str">
        <f t="shared" si="99"/>
        <v>guerre des mondes (remake)</v>
      </c>
      <c r="BK54" s="24" t="str">
        <f t="shared" si="62"/>
        <v>guerre des mondes (remake)</v>
      </c>
      <c r="BL54" s="39" t="str">
        <f t="shared" si="100"/>
        <v>g</v>
      </c>
      <c r="BM54" s="24" t="str">
        <f t="shared" si="101"/>
        <v/>
      </c>
      <c r="BN54" s="24" t="str">
        <f t="shared" si="102"/>
        <v>G</v>
      </c>
      <c r="BO54" s="24" t="str">
        <f t="shared" si="103"/>
        <v/>
      </c>
      <c r="BP54" s="24" t="str">
        <f t="shared" si="104"/>
        <v/>
      </c>
      <c r="BQ54" s="24" t="str">
        <f t="shared" si="105"/>
        <v/>
      </c>
      <c r="BR54" s="24" t="str">
        <f t="shared" si="106"/>
        <v>G</v>
      </c>
      <c r="BS54" s="24" t="str">
        <f t="shared" si="107"/>
        <v>G</v>
      </c>
      <c r="BT54" s="24" t="str">
        <f t="shared" si="108"/>
        <v>G</v>
      </c>
      <c r="BU54" s="24" t="str">
        <f t="shared" si="109"/>
        <v>G</v>
      </c>
      <c r="BV54" s="8">
        <f t="shared" si="110"/>
        <v>1</v>
      </c>
      <c r="BW54" s="8" t="str">
        <f t="shared" si="111"/>
        <v>uerre des mondes (remake)</v>
      </c>
      <c r="BX54" t="str">
        <f t="shared" si="63"/>
        <v>Guerre des mondes (La)  [remake]</v>
      </c>
      <c r="BY54" s="33" t="s">
        <v>493</v>
      </c>
    </row>
    <row r="55" spans="1:77" ht="12.75" customHeight="1" x14ac:dyDescent="0.25">
      <c r="A55" s="4">
        <v>1061</v>
      </c>
      <c r="B55" s="5" t="s">
        <v>505</v>
      </c>
      <c r="C55" s="5" t="s">
        <v>505</v>
      </c>
      <c r="D55" s="5" t="s">
        <v>415</v>
      </c>
      <c r="E55" s="4">
        <v>1994</v>
      </c>
      <c r="F55" s="4" t="s">
        <v>207</v>
      </c>
      <c r="G55" s="4" t="s">
        <v>54</v>
      </c>
      <c r="H55" s="2"/>
      <c r="I55" s="23" t="s">
        <v>29</v>
      </c>
      <c r="J55" s="5" t="s">
        <v>59</v>
      </c>
      <c r="K55" s="5" t="s">
        <v>168</v>
      </c>
      <c r="L55" s="24">
        <f t="shared" si="64"/>
        <v>8</v>
      </c>
      <c r="M55" s="42" t="str">
        <f t="shared" si="65"/>
        <v/>
      </c>
      <c r="N55" s="12" t="str">
        <f t="shared" si="48"/>
        <v xml:space="preserve">W. </v>
      </c>
      <c r="O55" t="str">
        <f t="shared" si="66"/>
        <v>W.</v>
      </c>
      <c r="P55" s="1">
        <f t="shared" si="67"/>
        <v>3</v>
      </c>
      <c r="Q55" t="str">
        <f t="shared" si="49"/>
        <v>Petersen</v>
      </c>
      <c r="R55" s="1" t="str">
        <f t="shared" si="50"/>
        <v/>
      </c>
      <c r="S55" s="12" t="e">
        <f t="shared" si="51"/>
        <v>#VALUE!</v>
      </c>
      <c r="T55" s="1" t="str">
        <f t="shared" si="52"/>
        <v/>
      </c>
      <c r="U55" s="1" t="str">
        <f t="shared" si="68"/>
        <v/>
      </c>
      <c r="V55" s="1" t="str">
        <f t="shared" si="69"/>
        <v/>
      </c>
      <c r="W55" s="1" t="str">
        <f t="shared" si="70"/>
        <v/>
      </c>
      <c r="X55" s="12" t="e">
        <f t="shared" si="53"/>
        <v>#VALUE!</v>
      </c>
      <c r="Y55" s="1" t="str">
        <f t="shared" si="71"/>
        <v/>
      </c>
      <c r="Z55" s="1" t="str">
        <f t="shared" si="72"/>
        <v/>
      </c>
      <c r="AA55" s="1" t="str">
        <f t="shared" si="73"/>
        <v/>
      </c>
      <c r="AB55" s="12" t="str">
        <f t="shared" si="74"/>
        <v/>
      </c>
      <c r="AC55" s="1" t="str">
        <f t="shared" si="75"/>
        <v/>
      </c>
      <c r="AD55" t="str">
        <f t="shared" si="76"/>
        <v/>
      </c>
      <c r="AE55" s="51" t="str">
        <f t="shared" si="54"/>
        <v>Petersen, W.</v>
      </c>
      <c r="AF55" s="5" t="s">
        <v>498</v>
      </c>
      <c r="AG55" t="str">
        <f t="shared" si="55"/>
        <v>Le bateau (</v>
      </c>
      <c r="AH55" t="str">
        <f t="shared" si="77"/>
        <v>Le bateau (</v>
      </c>
      <c r="AI55" t="str">
        <f t="shared" si="78"/>
        <v xml:space="preserve">Le bateau </v>
      </c>
      <c r="AJ55" t="str">
        <f t="shared" si="79"/>
        <v>B</v>
      </c>
      <c r="AK55" s="8">
        <f t="shared" si="80"/>
        <v>1</v>
      </c>
      <c r="AL55" s="8" t="str">
        <f t="shared" si="81"/>
        <v>ateau (version longue) (2 disques)</v>
      </c>
      <c r="AM55" s="8" t="str">
        <f t="shared" si="82"/>
        <v xml:space="preserve">ateau </v>
      </c>
      <c r="AN55" s="8" t="str">
        <f t="shared" si="83"/>
        <v>ateau</v>
      </c>
      <c r="AO55">
        <f t="shared" si="84"/>
        <v>10</v>
      </c>
      <c r="AP55" t="str">
        <f t="shared" si="85"/>
        <v>(version longue) (2 disques)</v>
      </c>
      <c r="AQ55" t="str">
        <f t="shared" si="86"/>
        <v>(version longue) (2 disques</v>
      </c>
      <c r="AR55" t="str">
        <f t="shared" si="87"/>
        <v>version longue) (2 disques</v>
      </c>
      <c r="AS55" t="str">
        <f t="shared" si="88"/>
        <v>[</v>
      </c>
      <c r="AT55" t="str">
        <f t="shared" si="89"/>
        <v>]</v>
      </c>
      <c r="AU55">
        <f t="shared" si="90"/>
        <v>28</v>
      </c>
      <c r="AV55" s="24" t="str">
        <f t="shared" si="56"/>
        <v xml:space="preserve">Le </v>
      </c>
      <c r="AW55" s="1" t="str">
        <f t="shared" si="57"/>
        <v xml:space="preserve">Le </v>
      </c>
      <c r="AX55" s="24" t="e">
        <f t="shared" si="58"/>
        <v>#VALUE!</v>
      </c>
      <c r="AY55" s="1" t="str">
        <f t="shared" si="59"/>
        <v/>
      </c>
      <c r="AZ55" s="1" t="e">
        <f t="shared" si="91"/>
        <v>#VALUE!</v>
      </c>
      <c r="BA55" s="1" t="str">
        <f t="shared" si="60"/>
        <v/>
      </c>
      <c r="BB55" s="1" t="str">
        <f t="shared" si="92"/>
        <v/>
      </c>
      <c r="BC55" s="24" t="str">
        <f t="shared" si="61"/>
        <v xml:space="preserve">Le </v>
      </c>
      <c r="BD55" s="24" t="str">
        <f t="shared" si="93"/>
        <v xml:space="preserve">Le </v>
      </c>
      <c r="BE55" s="24" t="str">
        <f t="shared" si="94"/>
        <v xml:space="preserve">Le </v>
      </c>
      <c r="BF55" s="24" t="str">
        <f t="shared" si="95"/>
        <v>Le</v>
      </c>
      <c r="BG55" s="24" t="str">
        <f t="shared" si="96"/>
        <v>bateau (version longue) (2 disques)</v>
      </c>
      <c r="BH55" s="24" t="str">
        <f t="shared" si="97"/>
        <v/>
      </c>
      <c r="BI55" s="8">
        <f t="shared" si="98"/>
        <v>3</v>
      </c>
      <c r="BJ55" s="24" t="str">
        <f t="shared" si="99"/>
        <v>bateau (version longue) (2 disques)</v>
      </c>
      <c r="BK55" s="24" t="str">
        <f t="shared" si="62"/>
        <v>bateau (version longue) (2 disques)</v>
      </c>
      <c r="BL55" s="39" t="str">
        <f t="shared" si="100"/>
        <v>b</v>
      </c>
      <c r="BM55" s="24" t="str">
        <f t="shared" si="101"/>
        <v>B</v>
      </c>
      <c r="BN55" s="24" t="str">
        <f t="shared" si="102"/>
        <v/>
      </c>
      <c r="BO55" s="24" t="str">
        <f t="shared" si="103"/>
        <v/>
      </c>
      <c r="BP55" s="24" t="str">
        <f t="shared" si="104"/>
        <v/>
      </c>
      <c r="BQ55" s="24" t="str">
        <f t="shared" si="105"/>
        <v/>
      </c>
      <c r="BR55" s="24" t="str">
        <f t="shared" si="106"/>
        <v>B</v>
      </c>
      <c r="BS55" s="24" t="str">
        <f t="shared" si="107"/>
        <v>B</v>
      </c>
      <c r="BT55" s="24" t="str">
        <f t="shared" si="108"/>
        <v>B</v>
      </c>
      <c r="BU55" s="24" t="str">
        <f t="shared" si="109"/>
        <v>B</v>
      </c>
      <c r="BV55" s="8">
        <f t="shared" si="110"/>
        <v>1</v>
      </c>
      <c r="BW55" s="8" t="str">
        <f t="shared" si="111"/>
        <v>ateau (version longue) (2 disques)</v>
      </c>
      <c r="BX55" t="str">
        <f t="shared" si="63"/>
        <v>Bateau (Le)  [version longue) (2 disques]</v>
      </c>
      <c r="BY55" s="5" t="s">
        <v>504</v>
      </c>
    </row>
  </sheetData>
  <mergeCells count="15">
    <mergeCell ref="L1:M1"/>
    <mergeCell ref="N1:AF1"/>
    <mergeCell ref="AG1:BY1"/>
    <mergeCell ref="N2:O2"/>
    <mergeCell ref="P2:Q2"/>
    <mergeCell ref="AV2:BK2"/>
    <mergeCell ref="BL2:BW2"/>
    <mergeCell ref="BX2:BY2"/>
    <mergeCell ref="AG3:AH3"/>
    <mergeCell ref="AI3:AU3"/>
    <mergeCell ref="R2:U2"/>
    <mergeCell ref="V2:W2"/>
    <mergeCell ref="X2:AD2"/>
    <mergeCell ref="AE2:AF2"/>
    <mergeCell ref="AG2:AU2"/>
  </mergeCells>
  <phoneticPr fontId="9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Feuille de travail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Loïc GOURLET</cp:lastModifiedBy>
  <cp:lastPrinted>2014-02-03T22:41:14Z</cp:lastPrinted>
  <dcterms:created xsi:type="dcterms:W3CDTF">2000-10-11T18:31:37Z</dcterms:created>
  <dcterms:modified xsi:type="dcterms:W3CDTF">2021-05-06T11:17:53Z</dcterms:modified>
</cp:coreProperties>
</file>