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.vannson\Desktop\"/>
    </mc:Choice>
  </mc:AlternateContent>
  <bookViews>
    <workbookView xWindow="0" yWindow="0" windowWidth="18876" windowHeight="6540" activeTab="4"/>
  </bookViews>
  <sheets>
    <sheet name="SOURCE 1,1" sheetId="27" r:id="rId1"/>
    <sheet name="SOURCE 1,2" sheetId="28" r:id="rId2"/>
    <sheet name="SOURCE 2,1" sheetId="25" r:id="rId3"/>
    <sheet name="SOURCE 2,2" sheetId="26" r:id="rId4"/>
    <sheet name="BARRE" sheetId="1" r:id="rId5"/>
    <sheet name="BENAHMED" sheetId="2" r:id="rId6"/>
    <sheet name="BENZINA" sheetId="3" r:id="rId7"/>
    <sheet name="BERNAL" sheetId="4" r:id="rId8"/>
    <sheet name="BOUFTILA" sheetId="5" r:id="rId9"/>
    <sheet name="DARRAZ" sheetId="6" r:id="rId10"/>
    <sheet name="DE GREGORIO" sheetId="7" r:id="rId11"/>
    <sheet name="DIEU" sheetId="8" r:id="rId12"/>
    <sheet name="DUPUI" sheetId="9" r:id="rId13"/>
    <sheet name="FERNANZ" sheetId="10" r:id="rId14"/>
    <sheet name="GHAZARYAN" sheetId="11" r:id="rId15"/>
    <sheet name="GRIOTTO-PY" sheetId="12" r:id="rId16"/>
    <sheet name="HASS" sheetId="13" r:id="rId17"/>
    <sheet name="JOUALLAND" sheetId="14" r:id="rId18"/>
    <sheet name="LAVAL" sheetId="15" r:id="rId19"/>
    <sheet name="LEHIMAS" sheetId="16" r:id="rId20"/>
    <sheet name="LOPES" sheetId="17" r:id="rId21"/>
    <sheet name="MAHTOUT" sheetId="18" r:id="rId22"/>
    <sheet name="NEMET" sheetId="19" r:id="rId23"/>
    <sheet name="PEREZ" sheetId="20" r:id="rId24"/>
    <sheet name="POUR" sheetId="21" r:id="rId25"/>
    <sheet name="RATEL" sheetId="22" r:id="rId26"/>
    <sheet name="RIGAIL" sheetId="23" r:id="rId27"/>
    <sheet name="VENET" sheetId="24" r:id="rId28"/>
  </sheets>
  <definedNames>
    <definedName name="_xlnm.Print_Area" localSheetId="7">BERNAL!$A$1:$AT$32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4" i="1" l="1"/>
  <c r="A11" i="1"/>
  <c r="A21" i="2"/>
  <c r="A20" i="2"/>
  <c r="A19" i="2"/>
  <c r="A18" i="2"/>
  <c r="A17" i="2"/>
  <c r="A16" i="2"/>
  <c r="A15" i="2"/>
  <c r="A14" i="2"/>
  <c r="A13" i="2"/>
  <c r="A12" i="2"/>
  <c r="A11" i="2"/>
  <c r="A20" i="1"/>
  <c r="A21" i="1"/>
  <c r="A19" i="1"/>
  <c r="A18" i="1"/>
  <c r="A17" i="1"/>
  <c r="A16" i="1"/>
  <c r="A15" i="1"/>
  <c r="A13" i="1"/>
  <c r="A12" i="1"/>
  <c r="L11" i="1"/>
  <c r="O11" i="1" s="1"/>
  <c r="L21" i="11"/>
  <c r="O21" i="11" s="1"/>
  <c r="L20" i="11"/>
  <c r="O20" i="11" s="1"/>
  <c r="L19" i="11"/>
  <c r="O19" i="11" s="1"/>
  <c r="L18" i="11"/>
  <c r="O18" i="11" s="1"/>
  <c r="L17" i="11"/>
  <c r="O17" i="11" s="1"/>
  <c r="L15" i="11"/>
  <c r="L16" i="11" s="1"/>
  <c r="O16" i="11" s="1"/>
  <c r="L14" i="11"/>
  <c r="O14" i="11" s="1"/>
  <c r="L13" i="11"/>
  <c r="O13" i="11" s="1"/>
  <c r="L12" i="11"/>
  <c r="O12" i="11" s="1"/>
  <c r="L11" i="11"/>
  <c r="O11" i="11" s="1"/>
  <c r="L21" i="10"/>
  <c r="O21" i="10" s="1"/>
  <c r="L20" i="10"/>
  <c r="O20" i="10" s="1"/>
  <c r="L19" i="10"/>
  <c r="O19" i="10" s="1"/>
  <c r="L18" i="10"/>
  <c r="O18" i="10" s="1"/>
  <c r="L17" i="10"/>
  <c r="O17" i="10" s="1"/>
  <c r="L15" i="10"/>
  <c r="L16" i="10" s="1"/>
  <c r="O16" i="10" s="1"/>
  <c r="L14" i="10"/>
  <c r="O14" i="10" s="1"/>
  <c r="L13" i="10"/>
  <c r="O13" i="10" s="1"/>
  <c r="L12" i="10"/>
  <c r="O12" i="10" s="1"/>
  <c r="L11" i="10"/>
  <c r="O11" i="10" s="1"/>
  <c r="L21" i="9"/>
  <c r="O21" i="9" s="1"/>
  <c r="L20" i="9"/>
  <c r="O20" i="9" s="1"/>
  <c r="L19" i="9"/>
  <c r="O19" i="9" s="1"/>
  <c r="L18" i="9"/>
  <c r="O18" i="9" s="1"/>
  <c r="L17" i="9"/>
  <c r="O17" i="9" s="1"/>
  <c r="L15" i="9"/>
  <c r="L16" i="9" s="1"/>
  <c r="O16" i="9" s="1"/>
  <c r="L14" i="9"/>
  <c r="O14" i="9" s="1"/>
  <c r="L13" i="9"/>
  <c r="O13" i="9" s="1"/>
  <c r="L12" i="9"/>
  <c r="O12" i="9" s="1"/>
  <c r="L11" i="9"/>
  <c r="O11" i="9" s="1"/>
  <c r="L21" i="8"/>
  <c r="O21" i="8" s="1"/>
  <c r="L20" i="8"/>
  <c r="O20" i="8" s="1"/>
  <c r="L19" i="8"/>
  <c r="O19" i="8" s="1"/>
  <c r="L18" i="8"/>
  <c r="O18" i="8" s="1"/>
  <c r="L17" i="8"/>
  <c r="O17" i="8" s="1"/>
  <c r="L15" i="8"/>
  <c r="L16" i="8" s="1"/>
  <c r="O16" i="8" s="1"/>
  <c r="L14" i="8"/>
  <c r="O14" i="8" s="1"/>
  <c r="L13" i="8"/>
  <c r="O13" i="8" s="1"/>
  <c r="L12" i="8"/>
  <c r="O12" i="8" s="1"/>
  <c r="L11" i="8"/>
  <c r="O11" i="8" s="1"/>
  <c r="L21" i="7"/>
  <c r="O21" i="7" s="1"/>
  <c r="L20" i="7"/>
  <c r="O20" i="7" s="1"/>
  <c r="L19" i="7"/>
  <c r="O19" i="7" s="1"/>
  <c r="L18" i="7"/>
  <c r="O18" i="7" s="1"/>
  <c r="L17" i="7"/>
  <c r="O17" i="7" s="1"/>
  <c r="L15" i="7"/>
  <c r="L16" i="7" s="1"/>
  <c r="O16" i="7" s="1"/>
  <c r="L14" i="7"/>
  <c r="O14" i="7" s="1"/>
  <c r="L13" i="7"/>
  <c r="O13" i="7" s="1"/>
  <c r="L12" i="7"/>
  <c r="O12" i="7" s="1"/>
  <c r="L11" i="7"/>
  <c r="O11" i="7" s="1"/>
  <c r="L21" i="6"/>
  <c r="O21" i="6" s="1"/>
  <c r="L20" i="6"/>
  <c r="O20" i="6" s="1"/>
  <c r="L19" i="6"/>
  <c r="O19" i="6" s="1"/>
  <c r="L18" i="6"/>
  <c r="O18" i="6" s="1"/>
  <c r="L17" i="6"/>
  <c r="O17" i="6" s="1"/>
  <c r="L15" i="6"/>
  <c r="L16" i="6" s="1"/>
  <c r="O16" i="6" s="1"/>
  <c r="L14" i="6"/>
  <c r="O14" i="6" s="1"/>
  <c r="L13" i="6"/>
  <c r="O13" i="6" s="1"/>
  <c r="L12" i="6"/>
  <c r="O12" i="6" s="1"/>
  <c r="L11" i="6"/>
  <c r="O11" i="6" s="1"/>
  <c r="L21" i="5"/>
  <c r="O21" i="5" s="1"/>
  <c r="L20" i="5"/>
  <c r="O20" i="5" s="1"/>
  <c r="L19" i="5"/>
  <c r="O19" i="5" s="1"/>
  <c r="L18" i="5"/>
  <c r="O18" i="5" s="1"/>
  <c r="L17" i="5"/>
  <c r="O17" i="5" s="1"/>
  <c r="L15" i="5"/>
  <c r="L16" i="5" s="1"/>
  <c r="O16" i="5" s="1"/>
  <c r="L14" i="5"/>
  <c r="O14" i="5" s="1"/>
  <c r="L13" i="5"/>
  <c r="O13" i="5" s="1"/>
  <c r="L12" i="5"/>
  <c r="O12" i="5" s="1"/>
  <c r="L11" i="5"/>
  <c r="O11" i="5" s="1"/>
  <c r="L21" i="4"/>
  <c r="O21" i="4" s="1"/>
  <c r="L20" i="4"/>
  <c r="O20" i="4" s="1"/>
  <c r="L19" i="4"/>
  <c r="O19" i="4" s="1"/>
  <c r="L18" i="4"/>
  <c r="O18" i="4" s="1"/>
  <c r="L17" i="4"/>
  <c r="O17" i="4" s="1"/>
  <c r="L15" i="4"/>
  <c r="L16" i="4" s="1"/>
  <c r="O16" i="4" s="1"/>
  <c r="L14" i="4"/>
  <c r="O14" i="4" s="1"/>
  <c r="L13" i="4"/>
  <c r="O13" i="4" s="1"/>
  <c r="L12" i="4"/>
  <c r="O12" i="4" s="1"/>
  <c r="L11" i="4"/>
  <c r="O11" i="4" s="1"/>
  <c r="L21" i="3"/>
  <c r="O21" i="3" s="1"/>
  <c r="L20" i="3"/>
  <c r="O20" i="3" s="1"/>
  <c r="L19" i="3"/>
  <c r="O19" i="3" s="1"/>
  <c r="L18" i="3"/>
  <c r="O18" i="3" s="1"/>
  <c r="L17" i="3"/>
  <c r="O17" i="3" s="1"/>
  <c r="L15" i="3"/>
  <c r="L16" i="3" s="1"/>
  <c r="O16" i="3" s="1"/>
  <c r="L14" i="3"/>
  <c r="O14" i="3" s="1"/>
  <c r="L13" i="3"/>
  <c r="O13" i="3" s="1"/>
  <c r="L12" i="3"/>
  <c r="O12" i="3" s="1"/>
  <c r="L11" i="3"/>
  <c r="O11" i="3" s="1"/>
  <c r="L21" i="2"/>
  <c r="O21" i="2" s="1"/>
  <c r="L20" i="2"/>
  <c r="O20" i="2" s="1"/>
  <c r="L19" i="2"/>
  <c r="O19" i="2" s="1"/>
  <c r="L18" i="2"/>
  <c r="O18" i="2" s="1"/>
  <c r="L17" i="2"/>
  <c r="O17" i="2" s="1"/>
  <c r="L15" i="2"/>
  <c r="L16" i="2" s="1"/>
  <c r="O16" i="2" s="1"/>
  <c r="L14" i="2"/>
  <c r="O14" i="2" s="1"/>
  <c r="L13" i="2"/>
  <c r="O13" i="2" s="1"/>
  <c r="L12" i="2"/>
  <c r="O12" i="2" s="1"/>
  <c r="L11" i="2"/>
  <c r="O11" i="2" s="1"/>
  <c r="L21" i="1"/>
  <c r="O21" i="1" s="1"/>
  <c r="L20" i="1"/>
  <c r="O20" i="1" s="1"/>
  <c r="L19" i="1"/>
  <c r="O19" i="1" s="1"/>
  <c r="L18" i="1"/>
  <c r="O18" i="1" s="1"/>
  <c r="L17" i="1"/>
  <c r="O17" i="1" s="1"/>
  <c r="L15" i="1"/>
  <c r="L16" i="1" s="1"/>
  <c r="O16" i="1" s="1"/>
  <c r="L14" i="1"/>
  <c r="O14" i="1" s="1"/>
  <c r="L13" i="1"/>
  <c r="O13" i="1" s="1"/>
  <c r="L12" i="1"/>
  <c r="O12" i="1" s="1"/>
  <c r="O15" i="11" l="1"/>
  <c r="O15" i="10"/>
  <c r="O15" i="9"/>
  <c r="O15" i="8"/>
  <c r="O15" i="7"/>
  <c r="O15" i="6"/>
  <c r="O15" i="5"/>
  <c r="O15" i="4"/>
  <c r="O15" i="3"/>
  <c r="O15" i="2"/>
  <c r="O15" i="1"/>
</calcChain>
</file>

<file path=xl/sharedStrings.xml><?xml version="1.0" encoding="utf-8"?>
<sst xmlns="http://schemas.openxmlformats.org/spreadsheetml/2006/main" count="1843" uniqueCount="109">
  <si>
    <t>EXAMEN :</t>
  </si>
  <si>
    <t>B.T.S.</t>
  </si>
  <si>
    <t>Année de l’examen</t>
  </si>
  <si>
    <r>
      <t xml:space="preserve">NOM </t>
    </r>
    <r>
      <rPr>
        <i/>
        <sz val="10"/>
        <color theme="1"/>
        <rFont val="Times New Roman"/>
        <family val="1"/>
      </rPr>
      <t>(lettres capitales)</t>
    </r>
  </si>
  <si>
    <t>BENZINA</t>
  </si>
  <si>
    <t>PRÉNOM</t>
  </si>
  <si>
    <r>
      <t xml:space="preserve">ÉTABLISSEMENT </t>
    </r>
    <r>
      <rPr>
        <i/>
        <sz val="10"/>
        <color theme="1"/>
        <rFont val="Times New Roman"/>
        <family val="1"/>
      </rPr>
      <t>(cachet)</t>
    </r>
  </si>
  <si>
    <t>SPÉCIALITÉ :</t>
  </si>
  <si>
    <t>ASSISTANCE TECHNIQUE D'INGÉNIEUR</t>
  </si>
  <si>
    <t>Date de NAISSANCE</t>
  </si>
  <si>
    <r>
      <t>n</t>
    </r>
    <r>
      <rPr>
        <b/>
        <i/>
        <vertAlign val="superscript"/>
        <sz val="10"/>
        <color theme="1"/>
        <rFont val="Times New Roman"/>
        <family val="1"/>
      </rPr>
      <t>O</t>
    </r>
    <r>
      <rPr>
        <b/>
        <i/>
        <sz val="10"/>
        <color theme="1"/>
        <rFont val="Times New Roman"/>
        <family val="1"/>
      </rPr>
      <t xml:space="preserve"> i.N.S.E.E.</t>
    </r>
  </si>
  <si>
    <t>Langue vivante étrangère</t>
  </si>
  <si>
    <t>ANGLAIS</t>
  </si>
  <si>
    <t>CLASSE DE (1)</t>
  </si>
  <si>
    <t>MatiÈres enseignÉes</t>
  </si>
  <si>
    <t>CLASSE DE (2)</t>
  </si>
  <si>
    <t>APPRÉCIATIONS</t>
  </si>
  <si>
    <r>
      <t>1</t>
    </r>
    <r>
      <rPr>
        <b/>
        <vertAlign val="superscript"/>
        <sz val="10"/>
        <color theme="1"/>
        <rFont val="Times New Roman"/>
        <family val="1"/>
      </rPr>
      <t>er</t>
    </r>
  </si>
  <si>
    <t>TRIM. ou SEM.</t>
  </si>
  <si>
    <r>
      <t>2</t>
    </r>
    <r>
      <rPr>
        <b/>
        <vertAlign val="superscript"/>
        <sz val="10"/>
        <color theme="1"/>
        <rFont val="Times New Roman"/>
        <family val="1"/>
      </rPr>
      <t>éme</t>
    </r>
    <r>
      <rPr>
        <b/>
        <sz val="10"/>
        <color theme="1"/>
        <rFont val="Times New Roman"/>
        <family val="1"/>
      </rPr>
      <t xml:space="preserve"> TRIM ou SEM.</t>
    </r>
  </si>
  <si>
    <r>
      <t>3</t>
    </r>
    <r>
      <rPr>
        <b/>
        <vertAlign val="superscript"/>
        <sz val="10"/>
        <color theme="1"/>
        <rFont val="Times New Roman"/>
        <family val="1"/>
      </rPr>
      <t>éme</t>
    </r>
    <r>
      <rPr>
        <b/>
        <sz val="10"/>
        <color theme="1"/>
        <rFont val="Times New Roman"/>
        <family val="1"/>
      </rPr>
      <t xml:space="preserve"> TRIM</t>
    </r>
  </si>
  <si>
    <t>Moyenne de l’étudiant</t>
  </si>
  <si>
    <t>Moyenne de la classe</t>
  </si>
  <si>
    <t>CULTURE GÉNÉRALE ET EXPRESSION</t>
  </si>
  <si>
    <t>Langue vivante ÉtrangÈre</t>
  </si>
  <si>
    <t>MathÉmatiques</t>
  </si>
  <si>
    <t>PHYSIQUE ET physique APPLIQUÉE</t>
  </si>
  <si>
    <t>BUR. ET OUTILS DE COMMUNICATION</t>
  </si>
  <si>
    <t>ÉCONOMIE ET GESTION</t>
  </si>
  <si>
    <t>CONSTRUCTION MÉCANIQUE</t>
  </si>
  <si>
    <t>CONSTRUCTION ÉLECTR.</t>
  </si>
  <si>
    <t>AUTOMATISMES, INFO. IND.</t>
  </si>
  <si>
    <t>ÉTUDE DES SYST. TECHN.</t>
  </si>
  <si>
    <t>ORGANISATION INDUS.</t>
  </si>
  <si>
    <t>LANGUE VIVANTE facultative</t>
  </si>
  <si>
    <t>AVIS (3) DU CONSEIL DE CLASSE  OBSERVATIONS ÉVENTUELLES</t>
  </si>
  <si>
    <t>COTATION DE LA CLASSE</t>
  </si>
  <si>
    <t>RÉSULTATS DE LA SECTION LES 5 DERNIÈRES ANNÉES</t>
  </si>
  <si>
    <t>Date et signature du candidat, remarques éventuelles</t>
  </si>
  <si>
    <t>%</t>
  </si>
  <si>
    <t>AVIS</t>
  </si>
  <si>
    <t>Années</t>
  </si>
  <si>
    <t>Présentés</t>
  </si>
  <si>
    <t>Reçus</t>
  </si>
  <si>
    <t>Très favorable</t>
  </si>
  <si>
    <t>Favorable</t>
  </si>
  <si>
    <t>Doit faire ses preuves</t>
  </si>
  <si>
    <t>(1) Année antérieure à celle de l’examen</t>
  </si>
  <si>
    <t>(2) Année de l’examen</t>
  </si>
  <si>
    <t>(3) Très favorable ou Favorable ou Doit faire ses preuves</t>
  </si>
  <si>
    <t>Répartition en % (en points entiers)</t>
  </si>
  <si>
    <t>Effectif de la classe</t>
  </si>
  <si>
    <t>LANGUE VIVANTE ÉTRANGÈRE</t>
  </si>
  <si>
    <t>MATHÉMATIQUES</t>
  </si>
  <si>
    <t>PHYS. ET PHYS. APPLIQUÉE</t>
  </si>
  <si>
    <t>BUR. ET OUTILS DE COMM.</t>
  </si>
  <si>
    <t>ÉCO ET GESTION DE L'ENTR.</t>
  </si>
  <si>
    <t>CONSTRUCTION ÉLECTRIQUE</t>
  </si>
  <si>
    <t>AUTOMATISMES, INFO. INDUS</t>
  </si>
  <si>
    <t>ÉTUDE DES SYSTÈMES TECHNIQUES</t>
  </si>
  <si>
    <t>ORGANISATION INDUSTRIELLE</t>
  </si>
  <si>
    <t>LANGUE VIVANTE FACULTATIVE</t>
  </si>
  <si>
    <t>Profil du candidat en rouge représentant l'écart par rapport à la moyenne de la classe des notes de la deuxième année.</t>
  </si>
  <si>
    <t>Date et visa du président de jury</t>
  </si>
  <si>
    <t>BARRE</t>
  </si>
  <si>
    <t>BENAHMED</t>
  </si>
  <si>
    <t>BERNAL</t>
  </si>
  <si>
    <t>BOUFTILA</t>
  </si>
  <si>
    <t>DARRAZ</t>
  </si>
  <si>
    <t>DE GREGORIO</t>
  </si>
  <si>
    <t>DIEU</t>
  </si>
  <si>
    <t>DUPUI</t>
  </si>
  <si>
    <t>FERNANZ</t>
  </si>
  <si>
    <t>GHAZARYAN</t>
  </si>
  <si>
    <t>GRIOTTO-PY</t>
  </si>
  <si>
    <t>HAAS</t>
  </si>
  <si>
    <t>JOUALLAND</t>
  </si>
  <si>
    <t>LAVAL</t>
  </si>
  <si>
    <t>LEHIMAS</t>
  </si>
  <si>
    <t>LOPES</t>
  </si>
  <si>
    <t>MAHTOUT</t>
  </si>
  <si>
    <t>NEMET</t>
  </si>
  <si>
    <t>PEREZ</t>
  </si>
  <si>
    <t>POUR</t>
  </si>
  <si>
    <t>RATEL</t>
  </si>
  <si>
    <t>RIGAIL</t>
  </si>
  <si>
    <t>VENET</t>
  </si>
  <si>
    <t>HASS</t>
  </si>
  <si>
    <t>Lopes</t>
  </si>
  <si>
    <t>MOYENNE GENERALE</t>
  </si>
  <si>
    <t xml:space="preserve">          INVESTISSEMENT DANS LA FORMATION</t>
  </si>
  <si>
    <t xml:space="preserve">          CONSTRUCTION ÉLECTRIQUE</t>
  </si>
  <si>
    <t xml:space="preserve">          CONSTRUCTION MÉCANIQUE</t>
  </si>
  <si>
    <t xml:space="preserve">          ORGANISATION INDUSTRIELLE</t>
  </si>
  <si>
    <t>ENSEIGNEMENT PROFESSIONNEL</t>
  </si>
  <si>
    <t xml:space="preserve">          PHYSIQUE APPLIQUÉE</t>
  </si>
  <si>
    <t xml:space="preserve">          MATHÉMATIQUES</t>
  </si>
  <si>
    <t xml:space="preserve">          ANGLAIS</t>
  </si>
  <si>
    <t xml:space="preserve">          CULTURE GÉNÉRALE ET EXPRESSION</t>
  </si>
  <si>
    <t>ENSEIGNEMENT GÉNÉRAL</t>
  </si>
  <si>
    <t>PRENOM APPRENANT</t>
  </si>
  <si>
    <t>NOM APPRENANT</t>
  </si>
  <si>
    <t>AJDID</t>
  </si>
  <si>
    <t xml:space="preserve">          AUTOMATISME ET INFORMATIQUE INDUSTRIELLE</t>
  </si>
  <si>
    <t xml:space="preserve">          RAPPORT</t>
  </si>
  <si>
    <t xml:space="preserve">          GESTION</t>
  </si>
  <si>
    <t xml:space="preserve">          EST ATI</t>
  </si>
  <si>
    <t>LOPEZ</t>
  </si>
  <si>
    <t>MALET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</si>
</sst>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i/>
      <sz val="12"/>
      <color theme="1"/>
      <name val="Times New Roman"/>
      <family val="1"/>
    </font>
    <font>
      <b/>
      <i/>
      <sz val="10"/>
      <color theme="1"/>
      <name val="Times New Roman"/>
      <family val="1"/>
    </font>
    <font>
      <b/>
      <sz val="18"/>
      <color theme="1"/>
      <name val="Times New Roman"/>
      <family val="1"/>
    </font>
    <font>
      <i/>
      <sz val="10"/>
      <color theme="1"/>
      <name val="Times New Roman"/>
      <family val="1"/>
    </font>
    <font>
      <b/>
      <sz val="9"/>
      <color theme="1"/>
      <name val="Times New Roman"/>
      <family val="1"/>
    </font>
    <font>
      <b/>
      <i/>
      <sz val="9"/>
      <color theme="1"/>
      <name val="Times New Roman"/>
      <family val="1"/>
    </font>
    <font>
      <b/>
      <i/>
      <vertAlign val="superscript"/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vertAlign val="superscript"/>
      <sz val="10"/>
      <color theme="1"/>
      <name val="Times New Roman"/>
      <family val="1"/>
    </font>
    <font>
      <b/>
      <sz val="8"/>
      <color theme="1"/>
      <name val="Times New Roman"/>
      <family val="1"/>
    </font>
    <font>
      <sz val="8"/>
      <color theme="1"/>
      <name val="Times New Roman"/>
      <family val="1"/>
    </font>
    <font>
      <sz val="9"/>
      <color theme="1"/>
      <name val="Times New Roman"/>
      <family val="1"/>
    </font>
    <font>
      <sz val="16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55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5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5" fillId="0" borderId="9" xfId="0" applyFont="1" applyBorder="1" applyAlignment="1">
      <alignment horizontal="left" vertical="center" wrapText="1"/>
    </xf>
    <xf numFmtId="0" fontId="9" fillId="0" borderId="10" xfId="0" applyFont="1" applyBorder="1" applyAlignment="1">
      <alignment horizontal="center" vertical="center" wrapText="1"/>
    </xf>
    <xf numFmtId="14" fontId="3" fillId="0" borderId="10" xfId="0" applyNumberFormat="1" applyFont="1" applyBorder="1" applyAlignment="1">
      <alignment vertical="center" wrapText="1"/>
    </xf>
    <xf numFmtId="0" fontId="5" fillId="0" borderId="10" xfId="0" applyFont="1" applyBorder="1" applyAlignment="1">
      <alignment horizontal="left" vertical="center" wrapText="1"/>
    </xf>
    <xf numFmtId="0" fontId="0" fillId="0" borderId="16" xfId="0" applyBorder="1" applyAlignment="1">
      <alignment vertical="top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2" fillId="0" borderId="11" xfId="0" applyFont="1" applyBorder="1" applyAlignment="1">
      <alignment vertical="center" wrapText="1"/>
    </xf>
    <xf numFmtId="0" fontId="2" fillId="0" borderId="13" xfId="0" applyFont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0" fontId="2" fillId="0" borderId="16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0" fontId="2" fillId="0" borderId="7" xfId="0" applyFont="1" applyBorder="1" applyAlignment="1">
      <alignment vertical="center" wrapText="1"/>
    </xf>
    <xf numFmtId="0" fontId="5" fillId="0" borderId="4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5" fillId="0" borderId="0" xfId="0" applyFont="1" applyBorder="1" applyAlignment="1">
      <alignment vertical="center" wrapText="1"/>
    </xf>
    <xf numFmtId="0" fontId="15" fillId="0" borderId="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 wrapText="1"/>
    </xf>
    <xf numFmtId="0" fontId="3" fillId="0" borderId="8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3" fillId="0" borderId="5" xfId="0" applyFont="1" applyBorder="1" applyAlignment="1">
      <alignment horizontal="center" vertical="center" wrapText="1"/>
    </xf>
    <xf numFmtId="0" fontId="2" fillId="0" borderId="12" xfId="0" applyFont="1" applyBorder="1" applyAlignment="1">
      <alignment vertical="top" wrapText="1"/>
    </xf>
    <xf numFmtId="0" fontId="11" fillId="0" borderId="0" xfId="0" applyFont="1" applyBorder="1" applyAlignment="1">
      <alignment horizontal="center" vertical="center" textRotation="90" wrapText="1"/>
    </xf>
    <xf numFmtId="0" fontId="2" fillId="0" borderId="0" xfId="0" applyFont="1" applyBorder="1" applyAlignment="1">
      <alignment vertical="center" wrapText="1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top" wrapText="1"/>
    </xf>
    <xf numFmtId="0" fontId="2" fillId="2" borderId="7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2" fillId="0" borderId="32" xfId="0" applyFont="1" applyBorder="1" applyAlignment="1">
      <alignment vertical="center" wrapText="1"/>
    </xf>
    <xf numFmtId="0" fontId="0" fillId="3" borderId="0" xfId="0" applyFill="1"/>
    <xf numFmtId="0" fontId="0" fillId="3" borderId="0" xfId="0" applyFill="1" applyAlignment="1">
      <alignment horizontal="right"/>
    </xf>
    <xf numFmtId="0" fontId="13" fillId="0" borderId="36" xfId="0" applyFont="1" applyBorder="1" applyAlignment="1">
      <alignment horizontal="center" vertical="center" wrapText="1"/>
    </xf>
    <xf numFmtId="0" fontId="13" fillId="0" borderId="37" xfId="0" applyFont="1" applyBorder="1" applyAlignment="1">
      <alignment horizontal="center" vertical="center" wrapText="1"/>
    </xf>
    <xf numFmtId="0" fontId="11" fillId="0" borderId="33" xfId="0" applyFont="1" applyBorder="1" applyAlignment="1">
      <alignment horizontal="center" vertical="center" wrapText="1"/>
    </xf>
    <xf numFmtId="0" fontId="11" fillId="0" borderId="34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35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9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left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2" xfId="0" applyFont="1" applyBorder="1" applyAlignment="1">
      <alignment horizontal="left" vertical="top" wrapText="1"/>
    </xf>
    <xf numFmtId="0" fontId="5" fillId="0" borderId="1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left" vertical="center" wrapText="1"/>
    </xf>
    <xf numFmtId="0" fontId="5" fillId="0" borderId="24" xfId="0" applyFont="1" applyBorder="1" applyAlignment="1">
      <alignment horizontal="left" vertical="center" wrapText="1"/>
    </xf>
    <xf numFmtId="0" fontId="5" fillId="0" borderId="25" xfId="0" applyFont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26" xfId="0" applyFont="1" applyBorder="1" applyAlignment="1">
      <alignment vertical="center" wrapText="1"/>
    </xf>
    <xf numFmtId="0" fontId="5" fillId="0" borderId="27" xfId="0" applyFont="1" applyBorder="1" applyAlignment="1">
      <alignment vertical="center" wrapText="1"/>
    </xf>
    <xf numFmtId="0" fontId="5" fillId="0" borderId="14" xfId="0" applyFont="1" applyBorder="1" applyAlignment="1">
      <alignment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30" xfId="0" applyFont="1" applyBorder="1" applyAlignment="1">
      <alignment vertical="center" wrapText="1"/>
    </xf>
    <xf numFmtId="0" fontId="5" fillId="0" borderId="31" xfId="0" applyFont="1" applyBorder="1" applyAlignment="1">
      <alignment vertical="center" wrapText="1"/>
    </xf>
    <xf numFmtId="0" fontId="5" fillId="0" borderId="32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2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5" fillId="0" borderId="17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3" fillId="0" borderId="18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0" fillId="0" borderId="19" xfId="0" applyBorder="1" applyAlignment="1">
      <alignment vertical="top" wrapText="1"/>
    </xf>
    <xf numFmtId="0" fontId="0" fillId="0" borderId="12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13" fillId="0" borderId="38" xfId="0" applyFont="1" applyBorder="1" applyAlignment="1">
      <alignment horizontal="center" vertical="center" wrapText="1"/>
    </xf>
    <xf numFmtId="0" fontId="13" fillId="0" borderId="39" xfId="0" applyFont="1" applyBorder="1" applyAlignment="1">
      <alignment horizontal="center" vertical="center" wrapText="1"/>
    </xf>
    <xf numFmtId="0" fontId="2" fillId="0" borderId="38" xfId="0" applyFont="1" applyBorder="1" applyAlignment="1">
      <alignment vertical="center" wrapText="1"/>
    </xf>
    <xf numFmtId="0" fontId="2" fillId="0" borderId="39" xfId="0" applyFont="1" applyBorder="1" applyAlignment="1">
      <alignment vertical="center" wrapText="1"/>
    </xf>
    <xf numFmtId="0" fontId="13" fillId="0" borderId="30" xfId="0" applyFont="1" applyBorder="1" applyAlignment="1">
      <alignment horizontal="center" vertical="center" wrapText="1"/>
    </xf>
    <xf numFmtId="0" fontId="13" fillId="0" borderId="32" xfId="0" applyFont="1" applyBorder="1" applyAlignment="1">
      <alignment horizontal="center" vertical="center" wrapText="1"/>
    </xf>
    <xf numFmtId="0" fontId="2" fillId="0" borderId="30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34" xfId="0" applyFont="1" applyBorder="1" applyAlignment="1">
      <alignment horizontal="center" vertical="center" wrapText="1"/>
    </xf>
    <xf numFmtId="0" fontId="2" fillId="0" borderId="44" xfId="0" applyFont="1" applyBorder="1" applyAlignment="1">
      <alignment vertical="center" wrapText="1"/>
    </xf>
    <xf numFmtId="0" fontId="2" fillId="0" borderId="42" xfId="0" applyFont="1" applyBorder="1" applyAlignment="1">
      <alignment vertical="center" wrapText="1"/>
    </xf>
    <xf numFmtId="0" fontId="2" fillId="0" borderId="34" xfId="0" applyFont="1" applyBorder="1" applyAlignment="1">
      <alignment vertical="center" wrapText="1"/>
    </xf>
    <xf numFmtId="0" fontId="15" fillId="0" borderId="44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 wrapText="1"/>
    </xf>
    <xf numFmtId="0" fontId="15" fillId="0" borderId="44" xfId="0" applyFont="1" applyBorder="1" applyAlignment="1">
      <alignment vertical="center" wrapText="1"/>
    </xf>
    <xf numFmtId="0" fontId="15" fillId="0" borderId="34" xfId="0" applyFont="1" applyBorder="1" applyAlignment="1">
      <alignment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45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43" xfId="0" applyFont="1" applyBorder="1" applyAlignment="1">
      <alignment horizontal="center" vertical="center" wrapText="1"/>
    </xf>
    <xf numFmtId="0" fontId="5" fillId="0" borderId="41" xfId="0" applyFont="1" applyBorder="1" applyAlignment="1">
      <alignment horizontal="center" vertical="center" wrapText="1"/>
    </xf>
    <xf numFmtId="0" fontId="5" fillId="0" borderId="40" xfId="0" applyFont="1" applyBorder="1" applyAlignment="1">
      <alignment horizontal="center" vertical="center" wrapText="1"/>
    </xf>
    <xf numFmtId="0" fontId="2" fillId="0" borderId="38" xfId="0" applyFont="1" applyBorder="1" applyAlignment="1">
      <alignment horizontal="center" vertical="center" wrapText="1"/>
    </xf>
    <xf numFmtId="0" fontId="2" fillId="0" borderId="40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9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15" fillId="0" borderId="42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top" wrapText="1"/>
    </xf>
    <xf numFmtId="0" fontId="3" fillId="0" borderId="45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11" fillId="0" borderId="44" xfId="0" applyFont="1" applyBorder="1" applyAlignment="1">
      <alignment horizontal="center" vertical="center" textRotation="90" wrapText="1"/>
    </xf>
    <xf numFmtId="0" fontId="11" fillId="0" borderId="42" xfId="0" applyFont="1" applyBorder="1" applyAlignment="1">
      <alignment horizontal="center" vertical="center" textRotation="90" wrapText="1"/>
    </xf>
    <xf numFmtId="0" fontId="11" fillId="0" borderId="34" xfId="0" applyFont="1" applyBorder="1" applyAlignment="1">
      <alignment horizontal="center" vertical="center" textRotation="90" wrapText="1"/>
    </xf>
    <xf numFmtId="0" fontId="3" fillId="0" borderId="47" xfId="0" applyFont="1" applyBorder="1" applyAlignment="1">
      <alignment horizontal="center" vertical="center" wrapText="1"/>
    </xf>
    <xf numFmtId="0" fontId="3" fillId="0" borderId="37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36" xfId="0" applyFont="1" applyBorder="1" applyAlignment="1">
      <alignment horizontal="center" vertical="center" wrapText="1"/>
    </xf>
    <xf numFmtId="0" fontId="13" fillId="2" borderId="47" xfId="0" applyFont="1" applyFill="1" applyBorder="1" applyAlignment="1">
      <alignment vertical="center" wrapText="1"/>
    </xf>
    <xf numFmtId="0" fontId="13" fillId="2" borderId="37" xfId="0" applyFont="1" applyFill="1" applyBorder="1" applyAlignment="1">
      <alignment vertical="center" wrapText="1"/>
    </xf>
    <xf numFmtId="0" fontId="2" fillId="0" borderId="18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13" fillId="0" borderId="48" xfId="0" applyFont="1" applyBorder="1" applyAlignment="1">
      <alignment horizontal="center" vertical="center" wrapText="1"/>
    </xf>
    <xf numFmtId="0" fontId="13" fillId="0" borderId="49" xfId="0" applyFont="1" applyBorder="1" applyAlignment="1">
      <alignment horizontal="center" vertical="center" wrapText="1"/>
    </xf>
    <xf numFmtId="0" fontId="2" fillId="0" borderId="50" xfId="0" applyFont="1" applyBorder="1" applyAlignment="1">
      <alignment vertical="center" wrapText="1"/>
    </xf>
    <xf numFmtId="0" fontId="11" fillId="0" borderId="42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51" xfId="0" applyFont="1" applyBorder="1" applyAlignment="1">
      <alignment horizontal="center" vertical="center" wrapText="1"/>
    </xf>
    <xf numFmtId="0" fontId="2" fillId="0" borderId="52" xfId="0" applyFont="1" applyBorder="1" applyAlignment="1">
      <alignment vertical="center" wrapText="1"/>
    </xf>
    <xf numFmtId="0" fontId="2" fillId="0" borderId="53" xfId="0" applyFont="1" applyBorder="1" applyAlignment="1">
      <alignment vertical="center" wrapText="1"/>
    </xf>
    <xf numFmtId="0" fontId="2" fillId="0" borderId="49" xfId="0" applyFont="1" applyBorder="1" applyAlignment="1">
      <alignment vertical="center" wrapText="1"/>
    </xf>
    <xf numFmtId="0" fontId="2" fillId="0" borderId="54" xfId="0" applyFont="1" applyBorder="1" applyAlignment="1">
      <alignment vertical="center" wrapText="1"/>
    </xf>
    <xf numFmtId="0" fontId="0" fillId="2" borderId="0" xfId="0" applyFill="1"/>
    <xf numFmtId="2" fontId="2" fillId="0" borderId="38" xfId="0" applyNumberFormat="1" applyFont="1" applyBorder="1" applyAlignment="1">
      <alignment horizontal="center" vertical="center" wrapText="1"/>
    </xf>
    <xf numFmtId="2" fontId="2" fillId="0" borderId="39" xfId="0" applyNumberFormat="1" applyFont="1" applyBorder="1" applyAlignment="1">
      <alignment horizontal="center" vertical="center" wrapText="1"/>
    </xf>
    <xf numFmtId="2" fontId="2" fillId="0" borderId="40" xfId="0" applyNumberFormat="1" applyFont="1" applyBorder="1" applyAlignment="1">
      <alignment horizontal="center" vertical="center" wrapText="1"/>
    </xf>
    <xf numFmtId="2" fontId="2" fillId="0" borderId="13" xfId="0" applyNumberFormat="1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8"/>
  <sheetViews>
    <sheetView view="pageBreakPreview" zoomScale="85" zoomScaleNormal="55" zoomScaleSheetLayoutView="85" workbookViewId="0">
      <selection activeCell="A33" sqref="A33:XFD44"/>
    </sheetView>
  </sheetViews>
  <sheetFormatPr baseColWidth="10" defaultRowHeight="14.4" x14ac:dyDescent="0.3"/>
  <cols>
    <col min="3" max="3" width="23.21875" bestFit="1" customWidth="1"/>
    <col min="4" max="4" width="37.77734375" bestFit="1" customWidth="1"/>
    <col min="5" max="5" width="13.44140625" bestFit="1" customWidth="1"/>
    <col min="6" max="6" width="21.6640625" bestFit="1" customWidth="1"/>
    <col min="7" max="7" width="25.109375" bestFit="1" customWidth="1"/>
    <col min="8" max="8" width="29.44140625" bestFit="1" customWidth="1"/>
    <col min="9" max="9" width="32.44140625" bestFit="1" customWidth="1"/>
    <col min="10" max="10" width="49.44140625" bestFit="1" customWidth="1"/>
    <col min="11" max="12" width="31.6640625" bestFit="1" customWidth="1"/>
    <col min="13" max="13" width="24.88671875" customWidth="1"/>
    <col min="14" max="14" width="29.44140625" customWidth="1"/>
    <col min="15" max="15" width="40.33203125" bestFit="1" customWidth="1"/>
    <col min="16" max="16" width="19.44140625" bestFit="1" customWidth="1"/>
  </cols>
  <sheetData>
    <row r="1" spans="1:17" x14ac:dyDescent="0.3">
      <c r="A1">
        <v>1</v>
      </c>
      <c r="B1">
        <v>2</v>
      </c>
      <c r="C1" s="172">
        <v>3</v>
      </c>
      <c r="D1">
        <v>4</v>
      </c>
      <c r="E1">
        <v>5</v>
      </c>
      <c r="F1">
        <v>6</v>
      </c>
      <c r="G1">
        <v>7</v>
      </c>
      <c r="H1" s="172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</row>
    <row r="2" spans="1:17" x14ac:dyDescent="0.3">
      <c r="A2" t="s">
        <v>101</v>
      </c>
      <c r="B2" t="s">
        <v>100</v>
      </c>
      <c r="C2" s="172" t="s">
        <v>99</v>
      </c>
      <c r="D2" t="s">
        <v>98</v>
      </c>
      <c r="E2" t="s">
        <v>97</v>
      </c>
      <c r="F2" t="s">
        <v>96</v>
      </c>
      <c r="G2" t="s">
        <v>95</v>
      </c>
      <c r="H2" s="172" t="s">
        <v>94</v>
      </c>
      <c r="I2" t="s">
        <v>93</v>
      </c>
      <c r="J2" t="s">
        <v>103</v>
      </c>
      <c r="K2" t="s">
        <v>92</v>
      </c>
      <c r="L2" t="s">
        <v>91</v>
      </c>
      <c r="M2" t="s">
        <v>104</v>
      </c>
      <c r="N2" t="s">
        <v>105</v>
      </c>
      <c r="O2" t="s">
        <v>106</v>
      </c>
      <c r="P2" t="s">
        <v>90</v>
      </c>
      <c r="Q2" t="s">
        <v>89</v>
      </c>
    </row>
    <row r="3" spans="1:17" x14ac:dyDescent="0.3">
      <c r="A3" t="s">
        <v>102</v>
      </c>
      <c r="C3" s="172">
        <v>13.84</v>
      </c>
      <c r="D3">
        <v>11.5</v>
      </c>
      <c r="F3">
        <v>14</v>
      </c>
      <c r="G3">
        <v>16.02</v>
      </c>
      <c r="H3" s="172">
        <v>15.54</v>
      </c>
      <c r="I3">
        <v>17.670000000000002</v>
      </c>
      <c r="J3">
        <v>14.63</v>
      </c>
      <c r="K3">
        <v>17.5</v>
      </c>
      <c r="L3">
        <v>13.33</v>
      </c>
      <c r="M3">
        <v>14.75</v>
      </c>
      <c r="N3">
        <v>16.5</v>
      </c>
      <c r="O3">
        <v>15.5</v>
      </c>
      <c r="Q3">
        <v>14.97</v>
      </c>
    </row>
    <row r="4" spans="1:17" x14ac:dyDescent="0.3">
      <c r="A4" t="s">
        <v>64</v>
      </c>
      <c r="C4" s="172">
        <v>11.61</v>
      </c>
      <c r="D4">
        <v>12.5</v>
      </c>
      <c r="G4">
        <v>10.72</v>
      </c>
      <c r="H4" s="172">
        <v>10.61</v>
      </c>
      <c r="I4">
        <v>12</v>
      </c>
      <c r="J4">
        <v>8.25</v>
      </c>
      <c r="K4">
        <v>7.5</v>
      </c>
      <c r="L4">
        <v>8.33</v>
      </c>
      <c r="M4">
        <v>11.75</v>
      </c>
      <c r="N4">
        <v>17.5</v>
      </c>
      <c r="O4">
        <v>10.25</v>
      </c>
      <c r="Q4">
        <v>10.86</v>
      </c>
    </row>
    <row r="5" spans="1:17" x14ac:dyDescent="0.3">
      <c r="A5" t="s">
        <v>65</v>
      </c>
      <c r="C5" s="172">
        <v>15.2</v>
      </c>
      <c r="D5">
        <v>14</v>
      </c>
      <c r="E5">
        <v>13.5</v>
      </c>
      <c r="F5">
        <v>15</v>
      </c>
      <c r="G5">
        <v>18.3</v>
      </c>
      <c r="H5" s="172">
        <v>14.93</v>
      </c>
      <c r="I5">
        <v>18</v>
      </c>
      <c r="J5">
        <v>15</v>
      </c>
      <c r="K5">
        <v>12.5</v>
      </c>
      <c r="L5">
        <v>13.75</v>
      </c>
      <c r="M5">
        <v>15</v>
      </c>
      <c r="N5">
        <v>16.5</v>
      </c>
      <c r="O5">
        <v>14.38</v>
      </c>
      <c r="Q5">
        <v>15.04</v>
      </c>
    </row>
    <row r="6" spans="1:17" x14ac:dyDescent="0.3">
      <c r="A6" t="s">
        <v>66</v>
      </c>
      <c r="C6" s="172">
        <v>9.8699999999999992</v>
      </c>
      <c r="D6">
        <v>13</v>
      </c>
      <c r="E6">
        <v>11</v>
      </c>
      <c r="F6">
        <v>5</v>
      </c>
      <c r="G6">
        <v>10.46</v>
      </c>
      <c r="H6" s="172">
        <v>13.93</v>
      </c>
      <c r="I6">
        <v>14.83</v>
      </c>
      <c r="J6">
        <v>11.75</v>
      </c>
      <c r="K6">
        <v>10</v>
      </c>
      <c r="L6">
        <v>13</v>
      </c>
      <c r="M6">
        <v>16.25</v>
      </c>
      <c r="N6">
        <v>16.25</v>
      </c>
      <c r="O6">
        <v>13.88</v>
      </c>
      <c r="Q6">
        <v>12.3</v>
      </c>
    </row>
    <row r="7" spans="1:17" x14ac:dyDescent="0.3">
      <c r="A7" t="s">
        <v>68</v>
      </c>
      <c r="C7" s="172">
        <v>14.51</v>
      </c>
      <c r="D7">
        <v>13.25</v>
      </c>
      <c r="E7">
        <v>14</v>
      </c>
      <c r="F7">
        <v>16</v>
      </c>
      <c r="G7">
        <v>14.78</v>
      </c>
      <c r="H7" s="172">
        <v>15.41</v>
      </c>
      <c r="I7">
        <v>18.170000000000002</v>
      </c>
      <c r="J7">
        <v>16</v>
      </c>
      <c r="K7">
        <v>16.75</v>
      </c>
      <c r="L7">
        <v>15.4</v>
      </c>
      <c r="M7">
        <v>12.5</v>
      </c>
      <c r="N7">
        <v>17</v>
      </c>
      <c r="O7">
        <v>15.5</v>
      </c>
      <c r="Q7">
        <v>15.05</v>
      </c>
    </row>
    <row r="8" spans="1:17" x14ac:dyDescent="0.3">
      <c r="A8" t="s">
        <v>71</v>
      </c>
      <c r="C8" s="172">
        <v>13.36</v>
      </c>
      <c r="D8">
        <v>14</v>
      </c>
      <c r="E8">
        <v>14.5</v>
      </c>
      <c r="F8">
        <v>8</v>
      </c>
      <c r="G8">
        <v>16.940000000000001</v>
      </c>
      <c r="H8" s="172">
        <v>16.68</v>
      </c>
      <c r="I8">
        <v>17.829999999999998</v>
      </c>
      <c r="J8">
        <v>16.25</v>
      </c>
      <c r="K8">
        <v>17</v>
      </c>
      <c r="L8">
        <v>17</v>
      </c>
      <c r="M8">
        <v>15.5</v>
      </c>
      <c r="N8">
        <v>14.75</v>
      </c>
      <c r="O8">
        <v>18.38</v>
      </c>
      <c r="Q8">
        <v>15.35</v>
      </c>
    </row>
    <row r="9" spans="1:17" x14ac:dyDescent="0.3">
      <c r="A9" t="s">
        <v>72</v>
      </c>
      <c r="C9" s="172">
        <v>14.93</v>
      </c>
      <c r="D9">
        <v>15.75</v>
      </c>
      <c r="F9">
        <v>17.25</v>
      </c>
      <c r="G9">
        <v>11.8</v>
      </c>
      <c r="H9" s="172">
        <v>13.06</v>
      </c>
      <c r="I9">
        <v>11.5</v>
      </c>
      <c r="K9">
        <v>5.5</v>
      </c>
      <c r="M9">
        <v>15.5</v>
      </c>
      <c r="N9">
        <v>15</v>
      </c>
      <c r="O9">
        <v>15.25</v>
      </c>
      <c r="Q9">
        <v>13.81</v>
      </c>
    </row>
    <row r="10" spans="1:17" x14ac:dyDescent="0.3">
      <c r="A10" t="s">
        <v>75</v>
      </c>
      <c r="C10" s="172">
        <v>11.45</v>
      </c>
      <c r="D10">
        <v>16</v>
      </c>
      <c r="E10">
        <v>10.5</v>
      </c>
      <c r="F10">
        <v>9</v>
      </c>
      <c r="G10">
        <v>10.3</v>
      </c>
      <c r="H10" s="172">
        <v>15.19</v>
      </c>
      <c r="I10">
        <v>17.5</v>
      </c>
      <c r="J10">
        <v>12.5</v>
      </c>
      <c r="K10">
        <v>14.5</v>
      </c>
      <c r="L10">
        <v>12.8</v>
      </c>
      <c r="M10">
        <v>14.5</v>
      </c>
      <c r="N10">
        <v>17.75</v>
      </c>
      <c r="O10">
        <v>17.559999999999999</v>
      </c>
      <c r="Q10">
        <v>13.7</v>
      </c>
    </row>
    <row r="11" spans="1:17" x14ac:dyDescent="0.3">
      <c r="A11" t="s">
        <v>76</v>
      </c>
      <c r="C11" s="172">
        <v>9.57</v>
      </c>
      <c r="D11">
        <v>8.25</v>
      </c>
      <c r="E11">
        <v>7.5</v>
      </c>
      <c r="F11">
        <v>10.75</v>
      </c>
      <c r="G11">
        <v>11.76</v>
      </c>
      <c r="H11" s="172">
        <v>14.69</v>
      </c>
      <c r="I11">
        <v>15.17</v>
      </c>
      <c r="J11">
        <v>12.63</v>
      </c>
      <c r="K11">
        <v>16</v>
      </c>
      <c r="L11">
        <v>12.4</v>
      </c>
      <c r="M11">
        <v>14</v>
      </c>
      <c r="N11">
        <v>16.75</v>
      </c>
      <c r="O11">
        <v>16.63</v>
      </c>
      <c r="Q11">
        <v>12.64</v>
      </c>
    </row>
    <row r="12" spans="1:17" x14ac:dyDescent="0.3">
      <c r="A12" t="s">
        <v>77</v>
      </c>
      <c r="C12" s="172">
        <v>13.01</v>
      </c>
      <c r="D12">
        <v>15.33</v>
      </c>
      <c r="E12">
        <v>14</v>
      </c>
      <c r="F12">
        <v>9.5</v>
      </c>
      <c r="G12">
        <v>13.22</v>
      </c>
      <c r="H12" s="172">
        <v>13.77</v>
      </c>
      <c r="I12">
        <v>13.17</v>
      </c>
      <c r="J12">
        <v>8.1300000000000008</v>
      </c>
      <c r="K12">
        <v>18</v>
      </c>
      <c r="L12">
        <v>10</v>
      </c>
      <c r="M12">
        <v>13</v>
      </c>
      <c r="N12">
        <v>17.5</v>
      </c>
      <c r="O12">
        <v>17.38</v>
      </c>
      <c r="Q12">
        <v>13.46</v>
      </c>
    </row>
    <row r="13" spans="1:17" x14ac:dyDescent="0.3">
      <c r="A13" t="s">
        <v>79</v>
      </c>
      <c r="C13" s="172">
        <v>10.53</v>
      </c>
      <c r="D13">
        <v>13.67</v>
      </c>
      <c r="E13">
        <v>10.5</v>
      </c>
      <c r="F13">
        <v>7.25</v>
      </c>
      <c r="G13">
        <v>10.72</v>
      </c>
      <c r="H13" s="172">
        <v>13.72</v>
      </c>
      <c r="I13">
        <v>16.5</v>
      </c>
      <c r="J13">
        <v>10.88</v>
      </c>
      <c r="K13">
        <v>10.25</v>
      </c>
      <c r="L13">
        <v>9.6</v>
      </c>
      <c r="M13">
        <v>14.75</v>
      </c>
      <c r="N13">
        <v>15.75</v>
      </c>
      <c r="O13">
        <v>16.88</v>
      </c>
      <c r="Q13">
        <v>12.44</v>
      </c>
    </row>
    <row r="14" spans="1:17" x14ac:dyDescent="0.3">
      <c r="A14" t="s">
        <v>82</v>
      </c>
      <c r="C14" s="172">
        <v>8.5</v>
      </c>
      <c r="D14">
        <v>15.25</v>
      </c>
      <c r="E14">
        <v>12</v>
      </c>
      <c r="F14">
        <v>0</v>
      </c>
      <c r="G14">
        <v>6.77</v>
      </c>
      <c r="H14" s="172">
        <v>11.51</v>
      </c>
      <c r="I14">
        <v>11.17</v>
      </c>
      <c r="J14">
        <v>9</v>
      </c>
      <c r="K14">
        <v>8.75</v>
      </c>
      <c r="L14">
        <v>7</v>
      </c>
      <c r="M14">
        <v>13.75</v>
      </c>
      <c r="N14">
        <v>16</v>
      </c>
      <c r="O14">
        <v>13.5</v>
      </c>
      <c r="Q14">
        <v>10.31</v>
      </c>
    </row>
    <row r="15" spans="1:17" x14ac:dyDescent="0.3">
      <c r="A15" t="s">
        <v>85</v>
      </c>
      <c r="C15" s="172">
        <v>11.74</v>
      </c>
      <c r="D15">
        <v>15.33</v>
      </c>
      <c r="F15">
        <v>12</v>
      </c>
      <c r="G15">
        <v>7.88</v>
      </c>
      <c r="H15" s="172">
        <v>13.07</v>
      </c>
      <c r="I15">
        <v>12.17</v>
      </c>
      <c r="J15">
        <v>10.130000000000001</v>
      </c>
      <c r="K15">
        <v>17.75</v>
      </c>
      <c r="L15">
        <v>9.1999999999999993</v>
      </c>
      <c r="M15">
        <v>13</v>
      </c>
      <c r="N15">
        <v>16.25</v>
      </c>
      <c r="O15">
        <v>13.88</v>
      </c>
      <c r="Q15">
        <v>12.63</v>
      </c>
    </row>
    <row r="16" spans="1:17" x14ac:dyDescent="0.3">
      <c r="A16" t="s">
        <v>4</v>
      </c>
      <c r="C16" s="172">
        <v>14.71</v>
      </c>
      <c r="D16">
        <v>14</v>
      </c>
      <c r="E16">
        <v>17.5</v>
      </c>
      <c r="F16">
        <v>15.25</v>
      </c>
      <c r="G16">
        <v>12.08</v>
      </c>
      <c r="H16" s="172">
        <v>13.38</v>
      </c>
      <c r="I16">
        <v>16.170000000000002</v>
      </c>
      <c r="J16">
        <v>13.25</v>
      </c>
      <c r="K16">
        <v>9.67</v>
      </c>
      <c r="L16">
        <v>11.6</v>
      </c>
      <c r="M16">
        <v>14</v>
      </c>
      <c r="N16">
        <v>15</v>
      </c>
      <c r="O16">
        <v>13.75</v>
      </c>
      <c r="Q16">
        <v>13.91</v>
      </c>
    </row>
    <row r="17" spans="1:17" x14ac:dyDescent="0.3">
      <c r="A17" t="s">
        <v>69</v>
      </c>
      <c r="C17" s="172">
        <v>11.42</v>
      </c>
      <c r="D17">
        <v>14</v>
      </c>
      <c r="E17">
        <v>11.5</v>
      </c>
      <c r="F17">
        <v>6.25</v>
      </c>
      <c r="G17">
        <v>13.94</v>
      </c>
      <c r="H17" s="172">
        <v>11.64</v>
      </c>
      <c r="I17">
        <v>13.83</v>
      </c>
      <c r="J17">
        <v>10.25</v>
      </c>
      <c r="K17">
        <v>11.67</v>
      </c>
      <c r="L17">
        <v>8.1999999999999993</v>
      </c>
      <c r="M17">
        <v>9</v>
      </c>
      <c r="N17">
        <v>14.5</v>
      </c>
      <c r="O17">
        <v>16.13</v>
      </c>
      <c r="Q17">
        <v>11.55</v>
      </c>
    </row>
    <row r="18" spans="1:17" x14ac:dyDescent="0.3">
      <c r="A18" t="s">
        <v>70</v>
      </c>
      <c r="C18" s="172">
        <v>10.63</v>
      </c>
      <c r="D18">
        <v>14</v>
      </c>
      <c r="E18">
        <v>13.5</v>
      </c>
      <c r="F18">
        <v>7.5</v>
      </c>
      <c r="G18">
        <v>7.5</v>
      </c>
      <c r="H18" s="172">
        <v>13.46</v>
      </c>
      <c r="I18">
        <v>17</v>
      </c>
      <c r="J18">
        <v>12.25</v>
      </c>
      <c r="K18">
        <v>7.5</v>
      </c>
      <c r="L18">
        <v>8.6</v>
      </c>
      <c r="M18">
        <v>13</v>
      </c>
      <c r="N18">
        <v>16</v>
      </c>
      <c r="O18">
        <v>19.25</v>
      </c>
      <c r="Q18">
        <v>12.33</v>
      </c>
    </row>
    <row r="19" spans="1:17" x14ac:dyDescent="0.3">
      <c r="A19" t="s">
        <v>73</v>
      </c>
      <c r="C19" s="172">
        <v>11.45</v>
      </c>
      <c r="D19">
        <v>11.5</v>
      </c>
      <c r="E19">
        <v>8.5</v>
      </c>
      <c r="F19">
        <v>12.5</v>
      </c>
      <c r="G19">
        <v>13.3</v>
      </c>
      <c r="H19" s="172">
        <v>13.62</v>
      </c>
      <c r="I19">
        <v>12.67</v>
      </c>
      <c r="J19">
        <v>6.75</v>
      </c>
      <c r="K19">
        <v>11.67</v>
      </c>
      <c r="L19">
        <v>10.4</v>
      </c>
      <c r="M19">
        <v>17</v>
      </c>
      <c r="N19">
        <v>16.5</v>
      </c>
      <c r="O19">
        <v>16.88</v>
      </c>
      <c r="Q19">
        <v>12.75</v>
      </c>
    </row>
    <row r="20" spans="1:17" x14ac:dyDescent="0.3">
      <c r="A20" t="s">
        <v>74</v>
      </c>
      <c r="C20" s="172">
        <v>16.36</v>
      </c>
      <c r="D20">
        <v>15</v>
      </c>
      <c r="E20">
        <v>15.5</v>
      </c>
      <c r="F20">
        <v>17</v>
      </c>
      <c r="G20">
        <v>17.940000000000001</v>
      </c>
      <c r="H20" s="172">
        <v>16.809999999999999</v>
      </c>
      <c r="I20">
        <v>18.670000000000002</v>
      </c>
      <c r="J20">
        <v>17.25</v>
      </c>
      <c r="K20">
        <v>14</v>
      </c>
      <c r="L20">
        <v>14.2</v>
      </c>
      <c r="M20">
        <v>17</v>
      </c>
      <c r="N20">
        <v>15.5</v>
      </c>
      <c r="O20">
        <v>19.5</v>
      </c>
      <c r="Q20">
        <v>16.63</v>
      </c>
    </row>
    <row r="21" spans="1:17" x14ac:dyDescent="0.3">
      <c r="A21" t="s">
        <v>78</v>
      </c>
      <c r="C21" s="172">
        <v>13.26</v>
      </c>
      <c r="D21">
        <v>9.25</v>
      </c>
      <c r="E21">
        <v>16</v>
      </c>
      <c r="F21">
        <v>13.25</v>
      </c>
      <c r="G21">
        <v>14.52</v>
      </c>
      <c r="H21" s="172">
        <v>14.98</v>
      </c>
      <c r="I21">
        <v>18.170000000000002</v>
      </c>
      <c r="J21">
        <v>16</v>
      </c>
      <c r="K21">
        <v>12.33</v>
      </c>
      <c r="L21">
        <v>11.2</v>
      </c>
      <c r="M21">
        <v>13</v>
      </c>
      <c r="N21">
        <v>16</v>
      </c>
      <c r="O21">
        <v>19.13</v>
      </c>
      <c r="Q21">
        <v>14.29</v>
      </c>
    </row>
    <row r="22" spans="1:17" x14ac:dyDescent="0.3">
      <c r="A22" t="s">
        <v>107</v>
      </c>
      <c r="C22" s="172">
        <v>2</v>
      </c>
      <c r="E22">
        <v>2</v>
      </c>
      <c r="H22" s="172"/>
      <c r="Q22">
        <v>2</v>
      </c>
    </row>
    <row r="23" spans="1:17" x14ac:dyDescent="0.3">
      <c r="A23" t="s">
        <v>80</v>
      </c>
      <c r="C23" s="172">
        <v>10.15</v>
      </c>
      <c r="D23">
        <v>11.75</v>
      </c>
      <c r="E23">
        <v>12</v>
      </c>
      <c r="F23">
        <v>4</v>
      </c>
      <c r="G23">
        <v>12.84</v>
      </c>
      <c r="H23" s="172">
        <v>14.48</v>
      </c>
      <c r="I23">
        <v>17</v>
      </c>
      <c r="J23">
        <v>9.5</v>
      </c>
      <c r="K23">
        <v>12</v>
      </c>
      <c r="L23">
        <v>13.2</v>
      </c>
      <c r="M23">
        <v>15</v>
      </c>
      <c r="N23">
        <v>15.5</v>
      </c>
      <c r="O23">
        <v>17.88</v>
      </c>
      <c r="Q23">
        <v>12.75</v>
      </c>
    </row>
    <row r="24" spans="1:17" x14ac:dyDescent="0.3">
      <c r="A24" t="s">
        <v>108</v>
      </c>
      <c r="C24" s="172">
        <v>7.69</v>
      </c>
      <c r="D24">
        <v>15</v>
      </c>
      <c r="F24">
        <v>0</v>
      </c>
      <c r="G24">
        <v>8.07</v>
      </c>
      <c r="H24" s="172">
        <v>9.08</v>
      </c>
      <c r="J24">
        <v>9</v>
      </c>
      <c r="L24">
        <v>3.33</v>
      </c>
      <c r="M24">
        <v>12</v>
      </c>
      <c r="Q24">
        <v>8.39</v>
      </c>
    </row>
    <row r="25" spans="1:17" x14ac:dyDescent="0.3">
      <c r="A25" t="s">
        <v>81</v>
      </c>
      <c r="C25" s="172">
        <v>9.65</v>
      </c>
      <c r="D25">
        <v>14</v>
      </c>
      <c r="E25">
        <v>10</v>
      </c>
      <c r="F25">
        <v>9</v>
      </c>
      <c r="G25">
        <v>5.58</v>
      </c>
      <c r="H25" s="172">
        <v>13.56</v>
      </c>
      <c r="I25">
        <v>13.67</v>
      </c>
      <c r="J25">
        <v>5.75</v>
      </c>
      <c r="K25">
        <v>13.67</v>
      </c>
      <c r="L25">
        <v>8.4</v>
      </c>
      <c r="M25">
        <v>17</v>
      </c>
      <c r="N25">
        <v>15.5</v>
      </c>
      <c r="O25">
        <v>17</v>
      </c>
      <c r="Q25">
        <v>11.99</v>
      </c>
    </row>
    <row r="26" spans="1:17" x14ac:dyDescent="0.3">
      <c r="A26" t="s">
        <v>83</v>
      </c>
      <c r="C26" s="172">
        <v>11.25</v>
      </c>
      <c r="D26">
        <v>13</v>
      </c>
      <c r="E26">
        <v>11</v>
      </c>
      <c r="F26">
        <v>8.25</v>
      </c>
      <c r="G26">
        <v>12.74</v>
      </c>
      <c r="H26" s="172">
        <v>15.59</v>
      </c>
      <c r="I26">
        <v>16.829999999999998</v>
      </c>
      <c r="J26">
        <v>15</v>
      </c>
      <c r="K26">
        <v>13.33</v>
      </c>
      <c r="L26">
        <v>15.2</v>
      </c>
      <c r="M26">
        <v>14</v>
      </c>
      <c r="N26">
        <v>15.5</v>
      </c>
      <c r="O26">
        <v>19.5</v>
      </c>
      <c r="Q26">
        <v>13.85</v>
      </c>
    </row>
    <row r="27" spans="1:17" x14ac:dyDescent="0.3">
      <c r="A27" t="s">
        <v>84</v>
      </c>
      <c r="C27" s="172">
        <v>13.61</v>
      </c>
      <c r="D27">
        <v>13.5</v>
      </c>
      <c r="E27">
        <v>9</v>
      </c>
      <c r="F27">
        <v>18.5</v>
      </c>
      <c r="G27">
        <v>13.44</v>
      </c>
      <c r="H27" s="172">
        <v>15.86</v>
      </c>
      <c r="I27">
        <v>18</v>
      </c>
      <c r="J27">
        <v>16.25</v>
      </c>
      <c r="K27">
        <v>13.33</v>
      </c>
      <c r="L27">
        <v>15.8</v>
      </c>
      <c r="M27">
        <v>14</v>
      </c>
      <c r="N27">
        <v>16.5</v>
      </c>
      <c r="O27">
        <v>18.38</v>
      </c>
      <c r="Q27">
        <v>14.96</v>
      </c>
    </row>
    <row r="28" spans="1:17" x14ac:dyDescent="0.3">
      <c r="A28" t="s">
        <v>86</v>
      </c>
      <c r="C28" s="172">
        <v>14.35</v>
      </c>
      <c r="D28">
        <v>11</v>
      </c>
      <c r="E28">
        <v>16.5</v>
      </c>
      <c r="F28">
        <v>15</v>
      </c>
      <c r="G28">
        <v>14.9</v>
      </c>
      <c r="H28" s="172">
        <v>16.61</v>
      </c>
      <c r="I28">
        <v>19.170000000000002</v>
      </c>
      <c r="J28">
        <v>17</v>
      </c>
      <c r="K28">
        <v>18.170000000000002</v>
      </c>
      <c r="L28">
        <v>13.25</v>
      </c>
      <c r="M28">
        <v>15</v>
      </c>
      <c r="N28">
        <v>15.5</v>
      </c>
      <c r="O28">
        <v>18.75</v>
      </c>
      <c r="Q28">
        <v>15.71</v>
      </c>
    </row>
  </sheetData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"/>
  <sheetViews>
    <sheetView view="pageBreakPreview" zoomScale="85" zoomScaleNormal="55" zoomScaleSheetLayoutView="85" workbookViewId="0">
      <selection activeCell="C32" sqref="C32"/>
    </sheetView>
  </sheetViews>
  <sheetFormatPr baseColWidth="10" defaultRowHeight="14.4" x14ac:dyDescent="0.3"/>
  <cols>
    <col min="3" max="3" width="23.21875" bestFit="1" customWidth="1"/>
    <col min="4" max="4" width="37.77734375" bestFit="1" customWidth="1"/>
    <col min="5" max="5" width="13.44140625" bestFit="1" customWidth="1"/>
    <col min="6" max="6" width="21.6640625" bestFit="1" customWidth="1"/>
    <col min="7" max="7" width="25.109375" bestFit="1" customWidth="1"/>
    <col min="8" max="8" width="29.44140625" bestFit="1" customWidth="1"/>
    <col min="9" max="9" width="32.44140625" bestFit="1" customWidth="1"/>
    <col min="10" max="10" width="49.44140625" bestFit="1" customWidth="1"/>
    <col min="11" max="12" width="31.6640625" bestFit="1" customWidth="1"/>
    <col min="13" max="13" width="24.88671875" customWidth="1"/>
    <col min="14" max="14" width="29.44140625" customWidth="1"/>
    <col min="15" max="15" width="40.33203125" bestFit="1" customWidth="1"/>
    <col min="16" max="16" width="19.44140625" bestFit="1" customWidth="1"/>
  </cols>
  <sheetData>
    <row r="1" spans="1:17" x14ac:dyDescent="0.3">
      <c r="A1">
        <v>1</v>
      </c>
      <c r="B1">
        <v>2</v>
      </c>
      <c r="C1" s="40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</row>
    <row r="2" spans="1:17" x14ac:dyDescent="0.3">
      <c r="A2" s="38" t="s">
        <v>101</v>
      </c>
      <c r="B2" s="38" t="s">
        <v>100</v>
      </c>
      <c r="C2" s="41" t="s">
        <v>99</v>
      </c>
      <c r="D2" s="38" t="s">
        <v>98</v>
      </c>
      <c r="E2" s="38" t="s">
        <v>97</v>
      </c>
      <c r="F2" s="38" t="s">
        <v>96</v>
      </c>
      <c r="G2" s="38" t="s">
        <v>95</v>
      </c>
      <c r="H2" s="41" t="s">
        <v>94</v>
      </c>
      <c r="I2" s="38" t="s">
        <v>93</v>
      </c>
      <c r="J2" s="38" t="s">
        <v>31</v>
      </c>
      <c r="K2" s="38" t="s">
        <v>92</v>
      </c>
      <c r="L2" s="38" t="s">
        <v>91</v>
      </c>
      <c r="M2" s="38" t="s">
        <v>28</v>
      </c>
      <c r="N2" s="38" t="s">
        <v>32</v>
      </c>
      <c r="O2" s="41" t="s">
        <v>90</v>
      </c>
      <c r="P2" s="38" t="s">
        <v>89</v>
      </c>
      <c r="Q2" s="38"/>
    </row>
  </sheetData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6"/>
  <sheetViews>
    <sheetView view="pageBreakPreview" zoomScale="85" zoomScaleNormal="55" zoomScaleSheetLayoutView="85" workbookViewId="0">
      <selection activeCell="A33" sqref="A33:XFD44"/>
    </sheetView>
  </sheetViews>
  <sheetFormatPr baseColWidth="10" defaultRowHeight="14.4" x14ac:dyDescent="0.3"/>
  <cols>
    <col min="3" max="3" width="23.21875" bestFit="1" customWidth="1"/>
    <col min="4" max="4" width="37.77734375" bestFit="1" customWidth="1"/>
    <col min="5" max="5" width="13.44140625" bestFit="1" customWidth="1"/>
    <col min="6" max="6" width="21.6640625" bestFit="1" customWidth="1"/>
    <col min="7" max="7" width="25.109375" bestFit="1" customWidth="1"/>
    <col min="8" max="8" width="29.44140625" bestFit="1" customWidth="1"/>
    <col min="9" max="9" width="32.44140625" bestFit="1" customWidth="1"/>
    <col min="10" max="10" width="49.44140625" bestFit="1" customWidth="1"/>
    <col min="11" max="12" width="31.6640625" bestFit="1" customWidth="1"/>
    <col min="13" max="13" width="24.88671875" customWidth="1"/>
    <col min="14" max="14" width="29.44140625" customWidth="1"/>
    <col min="15" max="15" width="40.33203125" bestFit="1" customWidth="1"/>
    <col min="16" max="16" width="19.44140625" bestFit="1" customWidth="1"/>
  </cols>
  <sheetData>
    <row r="1" spans="1:17" x14ac:dyDescent="0.3">
      <c r="A1">
        <v>1</v>
      </c>
      <c r="B1">
        <v>2</v>
      </c>
      <c r="C1" s="40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</row>
    <row r="2" spans="1:17" x14ac:dyDescent="0.3">
      <c r="A2" s="38" t="s">
        <v>101</v>
      </c>
      <c r="B2" s="38" t="s">
        <v>100</v>
      </c>
      <c r="C2" s="41" t="s">
        <v>99</v>
      </c>
      <c r="D2" s="38" t="s">
        <v>98</v>
      </c>
      <c r="E2" s="38" t="s">
        <v>97</v>
      </c>
      <c r="F2" s="38" t="s">
        <v>96</v>
      </c>
      <c r="G2" s="38" t="s">
        <v>95</v>
      </c>
      <c r="H2" s="41" t="s">
        <v>94</v>
      </c>
      <c r="I2" s="38" t="s">
        <v>93</v>
      </c>
      <c r="J2" s="38" t="s">
        <v>31</v>
      </c>
      <c r="K2" s="38" t="s">
        <v>92</v>
      </c>
      <c r="L2" s="38" t="s">
        <v>91</v>
      </c>
      <c r="M2" s="38" t="s">
        <v>28</v>
      </c>
      <c r="N2" s="38" t="s">
        <v>32</v>
      </c>
      <c r="O2" s="41" t="s">
        <v>90</v>
      </c>
      <c r="P2" s="38" t="s">
        <v>89</v>
      </c>
      <c r="Q2" s="38"/>
    </row>
    <row r="3" spans="1:17" x14ac:dyDescent="0.3">
      <c r="A3" t="s">
        <v>64</v>
      </c>
      <c r="C3" s="40">
        <v>10.08</v>
      </c>
      <c r="D3">
        <v>10</v>
      </c>
      <c r="E3">
        <v>11</v>
      </c>
      <c r="F3">
        <v>8</v>
      </c>
      <c r="G3">
        <v>11.32</v>
      </c>
      <c r="H3" s="40">
        <v>12.92</v>
      </c>
      <c r="I3">
        <v>7.17</v>
      </c>
      <c r="J3">
        <v>18</v>
      </c>
      <c r="K3">
        <v>15.71</v>
      </c>
      <c r="L3">
        <v>14</v>
      </c>
      <c r="M3">
        <v>11.5</v>
      </c>
      <c r="N3">
        <v>12.63</v>
      </c>
      <c r="O3" s="40"/>
      <c r="P3">
        <v>11.72</v>
      </c>
    </row>
    <row r="4" spans="1:17" x14ac:dyDescent="0.3">
      <c r="A4" t="s">
        <v>65</v>
      </c>
      <c r="C4" s="40">
        <v>12.53</v>
      </c>
      <c r="D4">
        <v>12</v>
      </c>
      <c r="E4">
        <v>9.5</v>
      </c>
      <c r="F4">
        <v>15.25</v>
      </c>
      <c r="G4">
        <v>13.35</v>
      </c>
      <c r="H4" s="40">
        <v>12.15</v>
      </c>
      <c r="I4">
        <v>12.67</v>
      </c>
      <c r="J4">
        <v>18</v>
      </c>
      <c r="K4">
        <v>13.86</v>
      </c>
      <c r="L4">
        <v>12.5</v>
      </c>
      <c r="M4">
        <v>8</v>
      </c>
      <c r="N4">
        <v>12.04</v>
      </c>
      <c r="O4" s="40"/>
      <c r="P4">
        <v>12.31</v>
      </c>
    </row>
    <row r="5" spans="1:17" x14ac:dyDescent="0.3">
      <c r="A5" t="s">
        <v>4</v>
      </c>
      <c r="C5" s="40">
        <v>15.77</v>
      </c>
      <c r="D5">
        <v>13.5</v>
      </c>
      <c r="E5">
        <v>17</v>
      </c>
      <c r="F5">
        <v>15.17</v>
      </c>
      <c r="G5">
        <v>17.420000000000002</v>
      </c>
      <c r="H5" s="40">
        <v>13.44</v>
      </c>
      <c r="I5">
        <v>15.33</v>
      </c>
      <c r="J5">
        <v>7.5</v>
      </c>
      <c r="K5">
        <v>16</v>
      </c>
      <c r="L5">
        <v>12.63</v>
      </c>
      <c r="M5">
        <v>12.75</v>
      </c>
      <c r="N5">
        <v>16.21</v>
      </c>
      <c r="O5" s="40"/>
      <c r="P5">
        <v>14.42</v>
      </c>
    </row>
    <row r="6" spans="1:17" x14ac:dyDescent="0.3">
      <c r="A6" t="s">
        <v>66</v>
      </c>
      <c r="C6" s="40">
        <v>13.74</v>
      </c>
      <c r="D6">
        <v>15.75</v>
      </c>
      <c r="E6">
        <v>12.75</v>
      </c>
      <c r="F6">
        <v>13.67</v>
      </c>
      <c r="G6">
        <v>12.81</v>
      </c>
      <c r="H6" s="40">
        <v>13.17</v>
      </c>
      <c r="I6">
        <v>12</v>
      </c>
      <c r="J6">
        <v>8.5</v>
      </c>
      <c r="K6">
        <v>17.43</v>
      </c>
      <c r="L6">
        <v>13</v>
      </c>
      <c r="M6">
        <v>14.5</v>
      </c>
      <c r="N6">
        <v>12.47</v>
      </c>
      <c r="O6" s="40"/>
      <c r="P6">
        <v>13.41</v>
      </c>
    </row>
    <row r="7" spans="1:17" x14ac:dyDescent="0.3">
      <c r="A7" t="s">
        <v>67</v>
      </c>
      <c r="C7" s="40">
        <v>10.83</v>
      </c>
      <c r="D7">
        <v>8</v>
      </c>
      <c r="E7">
        <v>16.829999999999998</v>
      </c>
      <c r="F7">
        <v>5.67</v>
      </c>
      <c r="G7">
        <v>12.82</v>
      </c>
      <c r="H7" s="40">
        <v>11.43</v>
      </c>
      <c r="I7">
        <v>16</v>
      </c>
      <c r="J7">
        <v>11</v>
      </c>
      <c r="K7">
        <v>10.67</v>
      </c>
      <c r="L7">
        <v>5</v>
      </c>
      <c r="M7">
        <v>11.25</v>
      </c>
      <c r="N7">
        <v>14</v>
      </c>
      <c r="O7" s="40"/>
      <c r="P7">
        <v>11.18</v>
      </c>
    </row>
    <row r="8" spans="1:17" x14ac:dyDescent="0.3">
      <c r="A8" t="s">
        <v>68</v>
      </c>
      <c r="C8" s="40">
        <v>15.73</v>
      </c>
      <c r="D8">
        <v>14.25</v>
      </c>
      <c r="E8">
        <v>15.5</v>
      </c>
      <c r="F8">
        <v>17.329999999999998</v>
      </c>
      <c r="G8">
        <v>15.84</v>
      </c>
      <c r="H8" s="40">
        <v>15.58</v>
      </c>
      <c r="I8">
        <v>18.5</v>
      </c>
      <c r="J8">
        <v>17.5</v>
      </c>
      <c r="K8">
        <v>17.14</v>
      </c>
      <c r="L8">
        <v>11</v>
      </c>
      <c r="M8">
        <v>14.5</v>
      </c>
      <c r="N8">
        <v>15.81</v>
      </c>
      <c r="O8" s="40"/>
      <c r="P8">
        <v>15.64</v>
      </c>
    </row>
    <row r="9" spans="1:17" x14ac:dyDescent="0.3">
      <c r="A9" t="s">
        <v>69</v>
      </c>
      <c r="C9" s="40">
        <v>12.68</v>
      </c>
      <c r="D9">
        <v>13</v>
      </c>
      <c r="E9">
        <v>12.86</v>
      </c>
      <c r="F9">
        <v>10.5</v>
      </c>
      <c r="G9">
        <v>14.35</v>
      </c>
      <c r="H9" s="40">
        <v>10.69</v>
      </c>
      <c r="I9">
        <v>12.33</v>
      </c>
      <c r="J9">
        <v>12</v>
      </c>
      <c r="K9">
        <v>9.83</v>
      </c>
      <c r="L9">
        <v>9.5</v>
      </c>
      <c r="M9">
        <v>9</v>
      </c>
      <c r="N9">
        <v>12.57</v>
      </c>
      <c r="O9" s="40"/>
      <c r="P9">
        <v>11.53</v>
      </c>
    </row>
    <row r="10" spans="1:17" x14ac:dyDescent="0.3">
      <c r="A10" t="s">
        <v>70</v>
      </c>
      <c r="C10" s="40">
        <v>11.05</v>
      </c>
      <c r="D10">
        <v>8.5</v>
      </c>
      <c r="E10">
        <v>12.86</v>
      </c>
      <c r="F10">
        <v>9.5</v>
      </c>
      <c r="G10">
        <v>13.34</v>
      </c>
      <c r="H10" s="40">
        <v>11.38</v>
      </c>
      <c r="I10">
        <v>14.5</v>
      </c>
      <c r="J10">
        <v>10.5</v>
      </c>
      <c r="K10">
        <v>12.17</v>
      </c>
      <c r="L10">
        <v>9.75</v>
      </c>
      <c r="M10">
        <v>9.5</v>
      </c>
      <c r="N10">
        <v>13.15</v>
      </c>
      <c r="O10" s="40"/>
      <c r="P10">
        <v>11.24</v>
      </c>
    </row>
    <row r="11" spans="1:17" x14ac:dyDescent="0.3">
      <c r="A11" t="s">
        <v>71</v>
      </c>
      <c r="C11" s="40">
        <v>14.74</v>
      </c>
      <c r="D11">
        <v>15.5</v>
      </c>
      <c r="E11">
        <v>14.2</v>
      </c>
      <c r="F11">
        <v>14.17</v>
      </c>
      <c r="G11">
        <v>15.08</v>
      </c>
      <c r="H11" s="40">
        <v>16.18</v>
      </c>
      <c r="I11">
        <v>16.670000000000002</v>
      </c>
      <c r="J11">
        <v>18.5</v>
      </c>
      <c r="K11">
        <v>16.14</v>
      </c>
      <c r="L11">
        <v>17</v>
      </c>
      <c r="M11">
        <v>15</v>
      </c>
      <c r="N11">
        <v>15.27</v>
      </c>
      <c r="O11" s="40"/>
      <c r="P11">
        <v>15.57</v>
      </c>
    </row>
    <row r="12" spans="1:17" x14ac:dyDescent="0.3">
      <c r="A12" t="s">
        <v>72</v>
      </c>
      <c r="C12" s="40">
        <v>14.48</v>
      </c>
      <c r="D12">
        <v>15.33</v>
      </c>
      <c r="E12">
        <v>15.5</v>
      </c>
      <c r="F12">
        <v>16.5</v>
      </c>
      <c r="G12">
        <v>10.58</v>
      </c>
      <c r="H12" s="40">
        <v>12.62</v>
      </c>
      <c r="I12">
        <v>13.83</v>
      </c>
      <c r="J12">
        <v>18.5</v>
      </c>
      <c r="K12">
        <v>10.29</v>
      </c>
      <c r="L12">
        <v>15</v>
      </c>
      <c r="M12">
        <v>8</v>
      </c>
      <c r="N12">
        <v>14.19</v>
      </c>
      <c r="O12" s="40"/>
      <c r="P12">
        <v>13.4</v>
      </c>
    </row>
    <row r="13" spans="1:17" x14ac:dyDescent="0.3">
      <c r="A13" t="s">
        <v>73</v>
      </c>
      <c r="C13" s="40">
        <v>12.39</v>
      </c>
      <c r="D13">
        <v>12.5</v>
      </c>
      <c r="E13">
        <v>9.57</v>
      </c>
      <c r="F13">
        <v>14.17</v>
      </c>
      <c r="G13">
        <v>13.33</v>
      </c>
      <c r="H13" s="40">
        <v>12.82</v>
      </c>
      <c r="I13">
        <v>15.33</v>
      </c>
      <c r="J13">
        <v>8.5</v>
      </c>
      <c r="K13">
        <v>15.5</v>
      </c>
      <c r="L13">
        <v>11.38</v>
      </c>
      <c r="M13">
        <v>12.25</v>
      </c>
      <c r="N13">
        <v>14.12</v>
      </c>
      <c r="O13" s="40"/>
      <c r="P13">
        <v>12.64</v>
      </c>
    </row>
    <row r="14" spans="1:17" x14ac:dyDescent="0.3">
      <c r="A14" t="s">
        <v>74</v>
      </c>
      <c r="C14" s="40">
        <v>15.27</v>
      </c>
      <c r="D14">
        <v>13</v>
      </c>
      <c r="E14">
        <v>13.86</v>
      </c>
      <c r="F14">
        <v>16.829999999999998</v>
      </c>
      <c r="G14">
        <v>17.399999999999999</v>
      </c>
      <c r="H14" s="40">
        <v>14.59</v>
      </c>
      <c r="I14">
        <v>18.829999999999998</v>
      </c>
      <c r="J14">
        <v>10</v>
      </c>
      <c r="K14">
        <v>14</v>
      </c>
      <c r="L14">
        <v>14.75</v>
      </c>
      <c r="M14">
        <v>14.5</v>
      </c>
      <c r="N14">
        <v>15.32</v>
      </c>
      <c r="O14" s="40"/>
      <c r="P14">
        <v>14.88</v>
      </c>
    </row>
    <row r="15" spans="1:17" x14ac:dyDescent="0.3">
      <c r="A15" t="s">
        <v>75</v>
      </c>
      <c r="C15" s="40">
        <v>13</v>
      </c>
      <c r="D15">
        <v>17.5</v>
      </c>
      <c r="E15">
        <v>9.75</v>
      </c>
      <c r="F15">
        <v>10.83</v>
      </c>
      <c r="G15">
        <v>13.91</v>
      </c>
      <c r="H15" s="40">
        <v>15.33</v>
      </c>
      <c r="I15">
        <v>15.67</v>
      </c>
      <c r="J15">
        <v>18</v>
      </c>
      <c r="K15">
        <v>17.71</v>
      </c>
      <c r="L15">
        <v>13.5</v>
      </c>
      <c r="M15">
        <v>14</v>
      </c>
      <c r="N15">
        <v>14.68</v>
      </c>
      <c r="O15" s="40"/>
      <c r="P15">
        <v>14.35</v>
      </c>
    </row>
    <row r="16" spans="1:17" x14ac:dyDescent="0.3">
      <c r="A16" t="s">
        <v>76</v>
      </c>
      <c r="C16" s="40">
        <v>10.93</v>
      </c>
      <c r="D16">
        <v>9</v>
      </c>
      <c r="E16">
        <v>9</v>
      </c>
      <c r="F16">
        <v>12.33</v>
      </c>
      <c r="G16">
        <v>13.4</v>
      </c>
      <c r="H16" s="40">
        <v>13.53</v>
      </c>
      <c r="I16">
        <v>12.42</v>
      </c>
      <c r="J16">
        <v>19</v>
      </c>
      <c r="K16">
        <v>15.71</v>
      </c>
      <c r="L16">
        <v>12.5</v>
      </c>
      <c r="M16">
        <v>10.5</v>
      </c>
      <c r="N16">
        <v>13.95</v>
      </c>
      <c r="O16" s="40"/>
      <c r="P16">
        <v>12.44</v>
      </c>
    </row>
    <row r="17" spans="1:16" x14ac:dyDescent="0.3">
      <c r="A17" t="s">
        <v>77</v>
      </c>
      <c r="C17" s="40">
        <v>11.06</v>
      </c>
      <c r="D17">
        <v>14.33</v>
      </c>
      <c r="E17">
        <v>8</v>
      </c>
      <c r="F17">
        <v>8.75</v>
      </c>
      <c r="G17">
        <v>13.17</v>
      </c>
      <c r="H17" s="40">
        <v>12.57</v>
      </c>
      <c r="I17">
        <v>17.5</v>
      </c>
      <c r="J17">
        <v>13</v>
      </c>
      <c r="K17">
        <v>12.86</v>
      </c>
      <c r="L17">
        <v>14</v>
      </c>
      <c r="M17">
        <v>7.5</v>
      </c>
      <c r="N17">
        <v>14.86</v>
      </c>
      <c r="O17" s="40"/>
      <c r="P17">
        <v>11.94</v>
      </c>
    </row>
    <row r="18" spans="1:16" x14ac:dyDescent="0.3">
      <c r="A18" t="s">
        <v>78</v>
      </c>
      <c r="C18" s="40">
        <v>13.86</v>
      </c>
      <c r="D18">
        <v>14</v>
      </c>
      <c r="E18">
        <v>13.29</v>
      </c>
      <c r="F18">
        <v>12.5</v>
      </c>
      <c r="G18">
        <v>15.67</v>
      </c>
      <c r="H18" s="40">
        <v>13.14</v>
      </c>
      <c r="I18">
        <v>13.75</v>
      </c>
      <c r="J18">
        <v>11.5</v>
      </c>
      <c r="K18">
        <v>14.5</v>
      </c>
      <c r="L18">
        <v>10.38</v>
      </c>
      <c r="M18">
        <v>13.5</v>
      </c>
      <c r="N18">
        <v>14.44</v>
      </c>
      <c r="O18" s="40"/>
      <c r="P18">
        <v>13.45</v>
      </c>
    </row>
    <row r="19" spans="1:16" x14ac:dyDescent="0.3">
      <c r="A19" t="s">
        <v>79</v>
      </c>
      <c r="C19" s="40">
        <v>7.53</v>
      </c>
      <c r="D19">
        <v>10.67</v>
      </c>
      <c r="E19">
        <v>5</v>
      </c>
      <c r="F19">
        <v>4</v>
      </c>
      <c r="G19">
        <v>10.43</v>
      </c>
      <c r="H19" s="40">
        <v>13.23</v>
      </c>
      <c r="I19">
        <v>9</v>
      </c>
      <c r="J19">
        <v>17.5</v>
      </c>
      <c r="K19">
        <v>14</v>
      </c>
      <c r="L19">
        <v>14</v>
      </c>
      <c r="M19">
        <v>12.5</v>
      </c>
      <c r="N19">
        <v>13.16</v>
      </c>
      <c r="O19" s="40"/>
      <c r="P19">
        <v>10.83</v>
      </c>
    </row>
    <row r="20" spans="1:16" x14ac:dyDescent="0.3">
      <c r="A20" t="s">
        <v>80</v>
      </c>
      <c r="C20" s="40">
        <v>14.1</v>
      </c>
      <c r="D20">
        <v>13</v>
      </c>
      <c r="E20">
        <v>16</v>
      </c>
      <c r="F20">
        <v>11.33</v>
      </c>
      <c r="G20">
        <v>16.079999999999998</v>
      </c>
      <c r="H20" s="40">
        <v>13.5</v>
      </c>
      <c r="I20">
        <v>14.5</v>
      </c>
      <c r="J20">
        <v>14</v>
      </c>
      <c r="K20">
        <v>12.5</v>
      </c>
      <c r="L20">
        <v>11.38</v>
      </c>
      <c r="M20">
        <v>14</v>
      </c>
      <c r="N20">
        <v>13.99</v>
      </c>
      <c r="O20" s="40"/>
      <c r="P20">
        <v>13.76</v>
      </c>
    </row>
    <row r="21" spans="1:16" x14ac:dyDescent="0.3">
      <c r="A21" t="s">
        <v>81</v>
      </c>
      <c r="C21" s="40">
        <v>10.24</v>
      </c>
      <c r="D21">
        <v>12</v>
      </c>
      <c r="E21">
        <v>10.29</v>
      </c>
      <c r="F21">
        <v>7.5</v>
      </c>
      <c r="G21">
        <v>11.19</v>
      </c>
      <c r="H21" s="40">
        <v>11.97</v>
      </c>
      <c r="I21">
        <v>9.67</v>
      </c>
      <c r="J21">
        <v>8</v>
      </c>
      <c r="K21">
        <v>11</v>
      </c>
      <c r="L21">
        <v>10</v>
      </c>
      <c r="M21">
        <v>15</v>
      </c>
      <c r="N21">
        <v>14.33</v>
      </c>
      <c r="O21" s="40"/>
      <c r="P21">
        <v>11.24</v>
      </c>
    </row>
    <row r="22" spans="1:16" x14ac:dyDescent="0.3">
      <c r="A22" t="s">
        <v>82</v>
      </c>
      <c r="C22" s="40">
        <v>11.71</v>
      </c>
      <c r="D22">
        <v>13.67</v>
      </c>
      <c r="E22">
        <v>8.5</v>
      </c>
      <c r="F22">
        <v>10.5</v>
      </c>
      <c r="G22">
        <v>14.18</v>
      </c>
      <c r="H22" s="40">
        <v>12.77</v>
      </c>
      <c r="I22">
        <v>12.5</v>
      </c>
      <c r="J22">
        <v>15</v>
      </c>
      <c r="K22">
        <v>8.2899999999999991</v>
      </c>
      <c r="L22">
        <v>15.5</v>
      </c>
      <c r="M22">
        <v>12</v>
      </c>
      <c r="N22">
        <v>13.77</v>
      </c>
      <c r="O22" s="40"/>
      <c r="P22">
        <v>12.32</v>
      </c>
    </row>
    <row r="23" spans="1:16" x14ac:dyDescent="0.3">
      <c r="A23" t="s">
        <v>83</v>
      </c>
      <c r="C23" s="40">
        <v>10.38</v>
      </c>
      <c r="D23">
        <v>8.5</v>
      </c>
      <c r="E23">
        <v>8.5</v>
      </c>
      <c r="F23">
        <v>11.5</v>
      </c>
      <c r="G23">
        <v>13</v>
      </c>
      <c r="H23" s="40">
        <v>14.27</v>
      </c>
      <c r="I23">
        <v>11.17</v>
      </c>
      <c r="J23">
        <v>18</v>
      </c>
      <c r="K23">
        <v>16</v>
      </c>
      <c r="L23">
        <v>16.5</v>
      </c>
      <c r="M23">
        <v>11.5</v>
      </c>
      <c r="N23">
        <v>15</v>
      </c>
      <c r="O23" s="40"/>
      <c r="P23">
        <v>12.63</v>
      </c>
    </row>
    <row r="24" spans="1:16" x14ac:dyDescent="0.3">
      <c r="A24" t="s">
        <v>84</v>
      </c>
      <c r="C24" s="40">
        <v>11.78</v>
      </c>
      <c r="D24">
        <v>11</v>
      </c>
      <c r="E24">
        <v>7.29</v>
      </c>
      <c r="F24">
        <v>13.17</v>
      </c>
      <c r="G24">
        <v>15.68</v>
      </c>
      <c r="H24" s="40">
        <v>11.87</v>
      </c>
      <c r="I24">
        <v>13.83</v>
      </c>
      <c r="J24">
        <v>9</v>
      </c>
      <c r="K24">
        <v>13.67</v>
      </c>
      <c r="L24">
        <v>13.13</v>
      </c>
      <c r="M24">
        <v>9.5</v>
      </c>
      <c r="N24">
        <v>13.83</v>
      </c>
      <c r="O24" s="40"/>
      <c r="P24">
        <v>11.83</v>
      </c>
    </row>
    <row r="25" spans="1:16" x14ac:dyDescent="0.3">
      <c r="A25" t="s">
        <v>85</v>
      </c>
      <c r="C25" s="40">
        <v>12.24</v>
      </c>
      <c r="D25">
        <v>12</v>
      </c>
      <c r="E25">
        <v>16</v>
      </c>
      <c r="F25">
        <v>11</v>
      </c>
      <c r="G25">
        <v>9.98</v>
      </c>
      <c r="H25" s="40">
        <v>12.2</v>
      </c>
      <c r="I25">
        <v>11.75</v>
      </c>
      <c r="J25">
        <v>13</v>
      </c>
      <c r="K25">
        <v>15.29</v>
      </c>
      <c r="L25">
        <v>13.5</v>
      </c>
      <c r="M25">
        <v>8.5</v>
      </c>
      <c r="N25">
        <v>14.21</v>
      </c>
      <c r="O25" s="40"/>
      <c r="P25">
        <v>12.22</v>
      </c>
    </row>
    <row r="26" spans="1:16" x14ac:dyDescent="0.3">
      <c r="A26" t="s">
        <v>86</v>
      </c>
      <c r="C26" s="40">
        <v>11.85</v>
      </c>
      <c r="D26">
        <v>9.5</v>
      </c>
      <c r="E26">
        <v>14.57</v>
      </c>
      <c r="F26">
        <v>11.17</v>
      </c>
      <c r="G26">
        <v>12.15</v>
      </c>
      <c r="H26" s="40">
        <v>12.92</v>
      </c>
      <c r="I26">
        <v>14.17</v>
      </c>
      <c r="J26">
        <v>10</v>
      </c>
      <c r="K26">
        <v>12.67</v>
      </c>
      <c r="L26">
        <v>14</v>
      </c>
      <c r="M26">
        <v>13.75</v>
      </c>
      <c r="N26">
        <v>12.33</v>
      </c>
      <c r="O26" s="40"/>
      <c r="P26">
        <v>12.47</v>
      </c>
    </row>
  </sheetData>
  <sortState ref="A3:P26">
    <sortCondition ref="A3"/>
  </sortState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Q2"/>
  <sheetViews>
    <sheetView view="pageBreakPreview" zoomScale="85" zoomScaleNormal="55" zoomScaleSheetLayoutView="85" workbookViewId="0">
      <selection activeCell="A33" sqref="A33:XFD44"/>
    </sheetView>
  </sheetViews>
  <sheetFormatPr baseColWidth="10" defaultRowHeight="14.4" x14ac:dyDescent="0.3"/>
  <cols>
    <col min="3" max="3" width="23.21875" bestFit="1" customWidth="1"/>
    <col min="4" max="4" width="37.77734375" bestFit="1" customWidth="1"/>
    <col min="5" max="5" width="13.44140625" bestFit="1" customWidth="1"/>
    <col min="6" max="6" width="21.6640625" bestFit="1" customWidth="1"/>
    <col min="7" max="7" width="25.109375" bestFit="1" customWidth="1"/>
    <col min="8" max="8" width="29.44140625" bestFit="1" customWidth="1"/>
    <col min="9" max="9" width="32.44140625" bestFit="1" customWidth="1"/>
    <col min="10" max="10" width="49.44140625" bestFit="1" customWidth="1"/>
    <col min="11" max="12" width="31.6640625" bestFit="1" customWidth="1"/>
    <col min="13" max="13" width="24.88671875" customWidth="1"/>
    <col min="14" max="14" width="29.44140625" customWidth="1"/>
    <col min="15" max="15" width="40.33203125" bestFit="1" customWidth="1"/>
    <col min="16" max="16" width="19.44140625" bestFit="1" customWidth="1"/>
  </cols>
  <sheetData>
    <row r="1" spans="1:17" x14ac:dyDescent="0.3">
      <c r="A1">
        <v>1</v>
      </c>
      <c r="B1">
        <v>2</v>
      </c>
      <c r="C1" s="40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  <c r="P1">
        <v>16</v>
      </c>
    </row>
    <row r="2" spans="1:17" x14ac:dyDescent="0.3">
      <c r="A2" s="38" t="s">
        <v>101</v>
      </c>
      <c r="B2" s="38" t="s">
        <v>100</v>
      </c>
      <c r="C2" s="41" t="s">
        <v>99</v>
      </c>
      <c r="D2" s="38" t="s">
        <v>98</v>
      </c>
      <c r="E2" s="38" t="s">
        <v>97</v>
      </c>
      <c r="F2" s="38" t="s">
        <v>96</v>
      </c>
      <c r="G2" s="38" t="s">
        <v>95</v>
      </c>
      <c r="H2" s="41" t="s">
        <v>94</v>
      </c>
      <c r="I2" s="38" t="s">
        <v>93</v>
      </c>
      <c r="J2" s="38" t="s">
        <v>31</v>
      </c>
      <c r="K2" s="38" t="s">
        <v>92</v>
      </c>
      <c r="L2" s="38" t="s">
        <v>91</v>
      </c>
      <c r="M2" s="38" t="s">
        <v>28</v>
      </c>
      <c r="N2" s="38" t="s">
        <v>32</v>
      </c>
      <c r="O2" s="41" t="s">
        <v>90</v>
      </c>
      <c r="P2" s="38" t="s">
        <v>89</v>
      </c>
      <c r="Q2" s="38"/>
    </row>
  </sheetData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tabSelected="1" view="pageBreakPreview" zoomScale="85" zoomScaleNormal="55" zoomScaleSheetLayoutView="85" workbookViewId="0">
      <selection activeCell="A17" sqref="A17:B17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00" t="s">
        <v>64</v>
      </c>
      <c r="L3" s="101"/>
      <c r="M3" s="101"/>
      <c r="N3" s="101"/>
      <c r="O3" s="101"/>
      <c r="P3" s="102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3" t="s">
        <v>18</v>
      </c>
      <c r="M10" s="165"/>
      <c r="N10" s="165"/>
      <c r="O10" s="166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customHeight="1" thickTop="1" thickBot="1" x14ac:dyDescent="0.35">
      <c r="A11" s="173">
        <f>IF('SOURCE 1,1'!D4="","",VLOOKUP(K$3,'SOURCE 1,1'!A1:P25,4,FALSE))</f>
        <v>12.5</v>
      </c>
      <c r="B11" s="174"/>
      <c r="C11" s="173"/>
      <c r="D11" s="174"/>
      <c r="E11" s="173"/>
      <c r="F11" s="175"/>
      <c r="G11" s="173"/>
      <c r="H11" s="175"/>
      <c r="I11" s="176"/>
      <c r="J11" s="106" t="s">
        <v>23</v>
      </c>
      <c r="K11" s="107"/>
      <c r="L11" s="168">
        <f>VLOOKUP(K$3,'SOURCE 2,1'!A2:P26,4,FALSE)</f>
        <v>10</v>
      </c>
      <c r="M11" s="169"/>
      <c r="N11" s="169"/>
      <c r="O11" s="170">
        <f>(L11+M11)/2</f>
        <v>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73" t="str">
        <f>IF('SOURCE 1,1'!E4="","",VLOOKUP(K$3,'SOURCE 1,1'!A2:P26,5,FALSE))</f>
        <v/>
      </c>
      <c r="B12" s="174"/>
      <c r="C12" s="173"/>
      <c r="D12" s="174"/>
      <c r="E12" s="173"/>
      <c r="F12" s="175"/>
      <c r="G12" s="173"/>
      <c r="H12" s="175"/>
      <c r="I12" s="176"/>
      <c r="J12" s="106" t="s">
        <v>24</v>
      </c>
      <c r="K12" s="107"/>
      <c r="L12" s="171">
        <f>VLOOKUP(K3,'SOURCE 2,1'!A2:P26,5,FALSE)</f>
        <v>11</v>
      </c>
      <c r="M12" s="15"/>
      <c r="N12" s="15"/>
      <c r="O12" s="16">
        <f t="shared" ref="O12:O22" si="0">(L12+M12)/2</f>
        <v>5.5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73" t="str">
        <f>IF('SOURCE 1,1'!F4="","",VLOOKUP(K$3,'SOURCE 1,1'!A2:P26,6,FALSE))</f>
        <v/>
      </c>
      <c r="B13" s="174"/>
      <c r="C13" s="173"/>
      <c r="D13" s="174"/>
      <c r="E13" s="173"/>
      <c r="F13" s="175"/>
      <c r="G13" s="173"/>
      <c r="H13" s="175"/>
      <c r="I13" s="176"/>
      <c r="J13" s="106" t="s">
        <v>25</v>
      </c>
      <c r="K13" s="107"/>
      <c r="L13" s="171">
        <f>VLOOKUP(K3,'SOURCE 2,1'!A2:P26,6,FALSE)</f>
        <v>8</v>
      </c>
      <c r="M13" s="15"/>
      <c r="N13" s="15"/>
      <c r="O13" s="16">
        <f t="shared" si="0"/>
        <v>4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73">
        <f>IF('SOURCE 1,1'!G4="","",VLOOKUP(K$3,'SOURCE 1,1'!A2:P26,7,FALSE))</f>
        <v>10.72</v>
      </c>
      <c r="B14" s="174"/>
      <c r="C14" s="173"/>
      <c r="D14" s="174"/>
      <c r="E14" s="173"/>
      <c r="F14" s="175"/>
      <c r="G14" s="173"/>
      <c r="H14" s="175"/>
      <c r="I14" s="176"/>
      <c r="J14" s="106" t="s">
        <v>26</v>
      </c>
      <c r="K14" s="107"/>
      <c r="L14" s="171">
        <f>VLOOKUP(K3,'SOURCE 2,1'!A2:P26,7,FALSE)</f>
        <v>11.32</v>
      </c>
      <c r="M14" s="15"/>
      <c r="N14" s="15"/>
      <c r="O14" s="16">
        <f t="shared" si="0"/>
        <v>5.66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73">
        <f>IF('SOURCE 1,1'!M4="","",VLOOKUP(K$3,'SOURCE 1,1'!A2:P26,13,FALSE))</f>
        <v>11.75</v>
      </c>
      <c r="B15" s="174"/>
      <c r="C15" s="173"/>
      <c r="D15" s="174"/>
      <c r="E15" s="173"/>
      <c r="F15" s="175"/>
      <c r="G15" s="173"/>
      <c r="H15" s="175"/>
      <c r="I15" s="176"/>
      <c r="J15" s="106" t="s">
        <v>27</v>
      </c>
      <c r="K15" s="107"/>
      <c r="L15" s="171">
        <f>VLOOKUP(K3,'SOURCE 2,1'!A2:P26,13,FALSE)</f>
        <v>11.5</v>
      </c>
      <c r="M15" s="15"/>
      <c r="N15" s="15"/>
      <c r="O15" s="16">
        <f t="shared" si="0"/>
        <v>5.75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73">
        <f>IF('SOURCE 1,1'!L4="","",VLOOKUP(K$3,'SOURCE 1,1'!A2:P26,14,FALSE))</f>
        <v>17.5</v>
      </c>
      <c r="B16" s="174"/>
      <c r="C16" s="173"/>
      <c r="D16" s="174"/>
      <c r="E16" s="173"/>
      <c r="F16" s="175"/>
      <c r="G16" s="173"/>
      <c r="H16" s="175"/>
      <c r="I16" s="176"/>
      <c r="J16" s="106" t="s">
        <v>28</v>
      </c>
      <c r="K16" s="107"/>
      <c r="L16" s="171">
        <f>L15</f>
        <v>11.5</v>
      </c>
      <c r="M16" s="15"/>
      <c r="N16" s="15"/>
      <c r="O16" s="16">
        <f t="shared" si="0"/>
        <v>5.75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73">
        <f>IF('SOURCE 1,1'!K4="","",VLOOKUP(K$3,'SOURCE 1,1'!A2:P26,11,FALSE))</f>
        <v>7.5</v>
      </c>
      <c r="B17" s="174"/>
      <c r="C17" s="173"/>
      <c r="D17" s="174"/>
      <c r="E17" s="173"/>
      <c r="F17" s="175"/>
      <c r="G17" s="173"/>
      <c r="H17" s="175"/>
      <c r="I17" s="176"/>
      <c r="J17" s="106" t="s">
        <v>29</v>
      </c>
      <c r="K17" s="107"/>
      <c r="L17" s="171">
        <f>VLOOKUP(K3,'SOURCE 2,1'!A2:P26,11,FALSE)</f>
        <v>15.71</v>
      </c>
      <c r="M17" s="15"/>
      <c r="N17" s="15"/>
      <c r="O17" s="16">
        <f t="shared" si="0"/>
        <v>7.8550000000000004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73">
        <f>IF('SOURCE 1,1'!L4="","",VLOOKUP(K$3,'SOURCE 1,1'!A2:P26,12,FALSE))</f>
        <v>8.33</v>
      </c>
      <c r="B18" s="174"/>
      <c r="C18" s="173"/>
      <c r="D18" s="174"/>
      <c r="E18" s="173"/>
      <c r="F18" s="175"/>
      <c r="G18" s="173"/>
      <c r="H18" s="175"/>
      <c r="I18" s="176"/>
      <c r="J18" s="106" t="s">
        <v>30</v>
      </c>
      <c r="K18" s="107"/>
      <c r="L18" s="171">
        <f>VLOOKUP(K3,'SOURCE 2,1'!A2:P26,12,FALSE)</f>
        <v>14</v>
      </c>
      <c r="M18" s="15"/>
      <c r="N18" s="15"/>
      <c r="O18" s="16">
        <f t="shared" si="0"/>
        <v>7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73">
        <f>IF('SOURCE 1,1'!J4="","",VLOOKUP(K$3,'SOURCE 1,1'!A2:P26,10,FALSE))</f>
        <v>8.25</v>
      </c>
      <c r="B19" s="174"/>
      <c r="C19" s="173"/>
      <c r="D19" s="174"/>
      <c r="E19" s="173"/>
      <c r="F19" s="175"/>
      <c r="G19" s="173"/>
      <c r="H19" s="175"/>
      <c r="I19" s="176"/>
      <c r="J19" s="106" t="s">
        <v>31</v>
      </c>
      <c r="K19" s="107"/>
      <c r="L19" s="171">
        <f>VLOOKUP(K3,'SOURCE 2,1'!A2:P26,10,FALSE)</f>
        <v>18</v>
      </c>
      <c r="M19" s="15"/>
      <c r="N19" s="15"/>
      <c r="O19" s="16">
        <f t="shared" si="0"/>
        <v>9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73">
        <f>IF('SOURCE 1,1'!O4="","",VLOOKUP(K$3,'SOURCE 1,1'!A2:P26,15,FALSE))</f>
        <v>10.25</v>
      </c>
      <c r="B20" s="174"/>
      <c r="C20" s="173"/>
      <c r="D20" s="174"/>
      <c r="E20" s="173"/>
      <c r="F20" s="175"/>
      <c r="G20" s="173"/>
      <c r="H20" s="175"/>
      <c r="I20" s="176"/>
      <c r="J20" s="106" t="s">
        <v>32</v>
      </c>
      <c r="K20" s="107"/>
      <c r="L20" s="171">
        <f>VLOOKUP(K3,'SOURCE 2,1'!A2:P26,14,FALSE)</f>
        <v>12.63</v>
      </c>
      <c r="M20" s="15"/>
      <c r="N20" s="15"/>
      <c r="O20" s="16">
        <f t="shared" si="0"/>
        <v>6.3150000000000004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73">
        <f>IF('SOURCE 1,1'!I4="","",VLOOKUP(K$3,'SOURCE 1,1'!A2:P26,9,FALSE))</f>
        <v>12</v>
      </c>
      <c r="B21" s="174"/>
      <c r="C21" s="173"/>
      <c r="D21" s="174"/>
      <c r="E21" s="173"/>
      <c r="F21" s="175"/>
      <c r="G21" s="173"/>
      <c r="H21" s="175"/>
      <c r="I21" s="176"/>
      <c r="J21" s="106" t="s">
        <v>33</v>
      </c>
      <c r="K21" s="107"/>
      <c r="L21" s="171">
        <f>VLOOKUP(K3,'SOURCE 2,1'!A2:P26,9,FALSE)</f>
        <v>7.17</v>
      </c>
      <c r="M21" s="15"/>
      <c r="N21" s="15"/>
      <c r="O21" s="16">
        <f t="shared" si="0"/>
        <v>3.585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AS8:AT27"/>
    <mergeCell ref="AG2:AG5"/>
    <mergeCell ref="AE2:AE5"/>
    <mergeCell ref="AC2:AC5"/>
    <mergeCell ref="AA2:AA5"/>
    <mergeCell ref="Y2:Y5"/>
    <mergeCell ref="W2:W5"/>
    <mergeCell ref="T22:T23"/>
    <mergeCell ref="T24:T25"/>
    <mergeCell ref="T26:T27"/>
    <mergeCell ref="U2:U5"/>
    <mergeCell ref="AQ2:AQ5"/>
    <mergeCell ref="AO2:AO5"/>
    <mergeCell ref="AM2:AM5"/>
    <mergeCell ref="AK2:AK5"/>
    <mergeCell ref="AI2:AI5"/>
    <mergeCell ref="T6:T7"/>
    <mergeCell ref="T8:T9"/>
    <mergeCell ref="T10:T11"/>
    <mergeCell ref="T12:T13"/>
    <mergeCell ref="T14:T15"/>
    <mergeCell ref="T16:T17"/>
    <mergeCell ref="T18:T19"/>
    <mergeCell ref="T20:T21"/>
    <mergeCell ref="A25:E25"/>
    <mergeCell ref="A26:E31"/>
    <mergeCell ref="K26:K29"/>
    <mergeCell ref="G17:H17"/>
    <mergeCell ref="G18:H18"/>
    <mergeCell ref="G19:H19"/>
    <mergeCell ref="G20:H20"/>
    <mergeCell ref="G21:H21"/>
    <mergeCell ref="G22:H22"/>
    <mergeCell ref="E20:F20"/>
    <mergeCell ref="E21:F21"/>
    <mergeCell ref="E22:F22"/>
    <mergeCell ref="G26:G31"/>
    <mergeCell ref="A22:B22"/>
    <mergeCell ref="A21:B21"/>
    <mergeCell ref="A20:B20"/>
    <mergeCell ref="C20:D20"/>
    <mergeCell ref="C21:D21"/>
    <mergeCell ref="C22:D22"/>
    <mergeCell ref="G25:K25"/>
    <mergeCell ref="J20:K20"/>
    <mergeCell ref="G11:H11"/>
    <mergeCell ref="G12:H12"/>
    <mergeCell ref="G13:H13"/>
    <mergeCell ref="G14:H14"/>
    <mergeCell ref="G15:H15"/>
    <mergeCell ref="G16:H16"/>
    <mergeCell ref="E17:F17"/>
    <mergeCell ref="E18:F18"/>
    <mergeCell ref="E19:F19"/>
    <mergeCell ref="E11:F11"/>
    <mergeCell ref="E12:F12"/>
    <mergeCell ref="E13:F13"/>
    <mergeCell ref="E14:F14"/>
    <mergeCell ref="E15:F15"/>
    <mergeCell ref="E16:F16"/>
    <mergeCell ref="C14:D14"/>
    <mergeCell ref="C15:D15"/>
    <mergeCell ref="C16:D16"/>
    <mergeCell ref="C17:D17"/>
    <mergeCell ref="C18:D18"/>
    <mergeCell ref="C19:D19"/>
    <mergeCell ref="A11:B11"/>
    <mergeCell ref="A9:B10"/>
    <mergeCell ref="C9:D10"/>
    <mergeCell ref="C11:D11"/>
    <mergeCell ref="C12:D12"/>
    <mergeCell ref="C13:D13"/>
    <mergeCell ref="A17:B17"/>
    <mergeCell ref="A16:B16"/>
    <mergeCell ref="A15:B15"/>
    <mergeCell ref="A14:B14"/>
    <mergeCell ref="A13:B13"/>
    <mergeCell ref="A12:B12"/>
    <mergeCell ref="A19:B19"/>
    <mergeCell ref="A18:B18"/>
    <mergeCell ref="P26:P27"/>
    <mergeCell ref="R26:R31"/>
    <mergeCell ref="H28:H29"/>
    <mergeCell ref="I28:I29"/>
    <mergeCell ref="J28:J29"/>
    <mergeCell ref="H30:H31"/>
    <mergeCell ref="I30:I31"/>
    <mergeCell ref="J30:J31"/>
    <mergeCell ref="H26:J27"/>
    <mergeCell ref="L25:L31"/>
    <mergeCell ref="M25:P25"/>
    <mergeCell ref="Q25:Q31"/>
    <mergeCell ref="M26:M27"/>
    <mergeCell ref="N26:N27"/>
    <mergeCell ref="O26:O27"/>
    <mergeCell ref="Q20:R20"/>
    <mergeCell ref="J21:K21"/>
    <mergeCell ref="Q21:R21"/>
    <mergeCell ref="J22:K22"/>
    <mergeCell ref="Q22:R22"/>
    <mergeCell ref="J17:K17"/>
    <mergeCell ref="Q17:R17"/>
    <mergeCell ref="J18:K18"/>
    <mergeCell ref="Q18:R18"/>
    <mergeCell ref="J19:K19"/>
    <mergeCell ref="Q19:R19"/>
    <mergeCell ref="J14:K14"/>
    <mergeCell ref="Q14:R14"/>
    <mergeCell ref="J15:K15"/>
    <mergeCell ref="Q15:R15"/>
    <mergeCell ref="J16:K16"/>
    <mergeCell ref="Q16:R16"/>
    <mergeCell ref="P9:P10"/>
    <mergeCell ref="J11:K11"/>
    <mergeCell ref="Q11:R11"/>
    <mergeCell ref="J12:K12"/>
    <mergeCell ref="Q12:R12"/>
    <mergeCell ref="J13:K13"/>
    <mergeCell ref="Q13:R13"/>
    <mergeCell ref="I9:I10"/>
    <mergeCell ref="M9:M10"/>
    <mergeCell ref="N9:N10"/>
    <mergeCell ref="O9:O10"/>
    <mergeCell ref="E9:F10"/>
    <mergeCell ref="G9:H10"/>
    <mergeCell ref="R2:R7"/>
    <mergeCell ref="A5:I5"/>
    <mergeCell ref="A6:I6"/>
    <mergeCell ref="A7:I7"/>
    <mergeCell ref="L5:P7"/>
    <mergeCell ref="A8:I8"/>
    <mergeCell ref="J8:K10"/>
    <mergeCell ref="L8:P8"/>
    <mergeCell ref="Q8:R10"/>
    <mergeCell ref="A2:I2"/>
    <mergeCell ref="A3:I3"/>
    <mergeCell ref="A4:I4"/>
    <mergeCell ref="K2:P2"/>
    <mergeCell ref="K3:P3"/>
    <mergeCell ref="K4:P4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12" sqref="A12:B12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65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78"/>
      <c r="K10" s="79"/>
      <c r="L10" s="13" t="s">
        <v>18</v>
      </c>
      <c r="M10" s="165"/>
      <c r="N10" s="165"/>
      <c r="O10" s="166"/>
      <c r="P10" s="167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73">
        <f>IF('SOURCE 1,1'!D4="","",VLOOKUP(K$3,'SOURCE 1,1'!A1:P25,4,FALSE))</f>
        <v>14</v>
      </c>
      <c r="B11" s="174"/>
      <c r="C11" s="130"/>
      <c r="D11" s="131"/>
      <c r="E11" s="130"/>
      <c r="F11" s="131"/>
      <c r="G11" s="130"/>
      <c r="H11" s="131"/>
      <c r="I11" s="16"/>
      <c r="J11" s="162" t="s">
        <v>23</v>
      </c>
      <c r="K11" s="163"/>
      <c r="L11" s="168">
        <f>VLOOKUP(K3,'SOURCE 2,1'!A2:P26,4,FALSE)</f>
        <v>12</v>
      </c>
      <c r="M11" s="169"/>
      <c r="N11" s="169"/>
      <c r="O11" s="170">
        <f>(L11+M11)/2</f>
        <v>6</v>
      </c>
      <c r="P11" s="170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73" t="str">
        <f>IF('SOURCE 1,1'!E4="","",VLOOKUP(K$3,'SOURCE 1,1'!A2:P26,5,FALSE))</f>
        <v/>
      </c>
      <c r="B12" s="174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9.5</v>
      </c>
      <c r="M12" s="15"/>
      <c r="N12" s="15"/>
      <c r="O12" s="16">
        <f t="shared" ref="O12:O22" si="0">(L12+M12)/2</f>
        <v>4.75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73" t="str">
        <f>IF('SOURCE 1,1'!F4="","",VLOOKUP(K$3,'SOURCE 1,1'!A2:P26,6,FALSE))</f>
        <v/>
      </c>
      <c r="B13" s="174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15.25</v>
      </c>
      <c r="M13" s="15"/>
      <c r="N13" s="15"/>
      <c r="O13" s="16">
        <f t="shared" si="0"/>
        <v>7.625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73">
        <f>IF('SOURCE 1,1'!G4="","",VLOOKUP(K$3,'SOURCE 1,1'!A2:P26,7,FALSE))</f>
        <v>18.3</v>
      </c>
      <c r="B14" s="174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13.35</v>
      </c>
      <c r="M14" s="15"/>
      <c r="N14" s="15"/>
      <c r="O14" s="16">
        <f t="shared" si="0"/>
        <v>6.6749999999999998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73">
        <f>IF('SOURCE 1,1'!M4="","",VLOOKUP(K$3,'SOURCE 1,1'!A2:P26,13,FALSE))</f>
        <v>15</v>
      </c>
      <c r="B15" s="174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8</v>
      </c>
      <c r="M15" s="15"/>
      <c r="N15" s="15"/>
      <c r="O15" s="16">
        <f t="shared" si="0"/>
        <v>4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73">
        <f>IF('SOURCE 1,1'!L4="","",VLOOKUP(K$3,'SOURCE 1,1'!A2:P26,14,FALSE))</f>
        <v>16.5</v>
      </c>
      <c r="B16" s="174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8</v>
      </c>
      <c r="M16" s="15"/>
      <c r="N16" s="15"/>
      <c r="O16" s="16">
        <f t="shared" si="0"/>
        <v>4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73">
        <f>IF('SOURCE 1,1'!K4="","",VLOOKUP(K$3,'SOURCE 1,1'!A2:P26,11,FALSE))</f>
        <v>12.5</v>
      </c>
      <c r="B17" s="174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13.86</v>
      </c>
      <c r="M17" s="15"/>
      <c r="N17" s="15"/>
      <c r="O17" s="16">
        <f t="shared" si="0"/>
        <v>6.93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73">
        <f>IF('SOURCE 1,1'!L4="","",VLOOKUP(K$3,'SOURCE 1,1'!A2:P26,12,FALSE))</f>
        <v>13.75</v>
      </c>
      <c r="B18" s="174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12.5</v>
      </c>
      <c r="M18" s="15"/>
      <c r="N18" s="15"/>
      <c r="O18" s="16">
        <f t="shared" si="0"/>
        <v>6.25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73">
        <f>IF('SOURCE 1,1'!J4="","",VLOOKUP(K$3,'SOURCE 1,1'!A2:P26,10,FALSE))</f>
        <v>15</v>
      </c>
      <c r="B19" s="174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18</v>
      </c>
      <c r="M19" s="15"/>
      <c r="N19" s="15"/>
      <c r="O19" s="16">
        <f t="shared" si="0"/>
        <v>9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73">
        <f>IF('SOURCE 1,1'!O4="","",VLOOKUP(K$3,'SOURCE 1,1'!A2:P26,15,FALSE))</f>
        <v>14.38</v>
      </c>
      <c r="B20" s="174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12.04</v>
      </c>
      <c r="M20" s="15"/>
      <c r="N20" s="15"/>
      <c r="O20" s="16">
        <f t="shared" si="0"/>
        <v>6.02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73">
        <f>IF('SOURCE 1,1'!I4="","",VLOOKUP(K$3,'SOURCE 1,1'!A2:P26,9,FALSE))</f>
        <v>18</v>
      </c>
      <c r="B21" s="174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12.67</v>
      </c>
      <c r="M21" s="15"/>
      <c r="N21" s="15"/>
      <c r="O21" s="16">
        <f t="shared" si="0"/>
        <v>6.335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3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H45" sqref="H45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4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13.5</v>
      </c>
      <c r="M11" s="169"/>
      <c r="N11" s="169"/>
      <c r="O11" s="170">
        <f>(L11+M11)/2</f>
        <v>6.75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17</v>
      </c>
      <c r="M12" s="15"/>
      <c r="N12" s="15"/>
      <c r="O12" s="16">
        <f t="shared" ref="O12:O22" si="0">(L12+M12)/2</f>
        <v>8.5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15.17</v>
      </c>
      <c r="M13" s="15"/>
      <c r="N13" s="15"/>
      <c r="O13" s="16">
        <f t="shared" si="0"/>
        <v>7.585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17.420000000000002</v>
      </c>
      <c r="M14" s="15"/>
      <c r="N14" s="15"/>
      <c r="O14" s="16">
        <f t="shared" si="0"/>
        <v>8.7100000000000009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12.75</v>
      </c>
      <c r="M15" s="15"/>
      <c r="N15" s="15"/>
      <c r="O15" s="16">
        <f t="shared" si="0"/>
        <v>6.375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12.75</v>
      </c>
      <c r="M16" s="15"/>
      <c r="N16" s="15"/>
      <c r="O16" s="16">
        <f t="shared" si="0"/>
        <v>6.375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16</v>
      </c>
      <c r="M17" s="15"/>
      <c r="N17" s="15"/>
      <c r="O17" s="16">
        <f t="shared" si="0"/>
        <v>8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12.63</v>
      </c>
      <c r="M18" s="15"/>
      <c r="N18" s="15"/>
      <c r="O18" s="16">
        <f t="shared" si="0"/>
        <v>6.3150000000000004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7.5</v>
      </c>
      <c r="M19" s="15"/>
      <c r="N19" s="15"/>
      <c r="O19" s="16">
        <f t="shared" si="0"/>
        <v>3.75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16.21</v>
      </c>
      <c r="M20" s="15"/>
      <c r="N20" s="15"/>
      <c r="O20" s="16">
        <f t="shared" si="0"/>
        <v>8.1050000000000004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15.33</v>
      </c>
      <c r="M21" s="15"/>
      <c r="N21" s="15"/>
      <c r="O21" s="16">
        <f t="shared" si="0"/>
        <v>7.665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66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15.75</v>
      </c>
      <c r="M11" s="169"/>
      <c r="N11" s="169"/>
      <c r="O11" s="170">
        <f>(L11+M11)/2</f>
        <v>7.875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12.75</v>
      </c>
      <c r="M12" s="15"/>
      <c r="N12" s="15"/>
      <c r="O12" s="16">
        <f t="shared" ref="O12:O22" si="0">(L12+M12)/2</f>
        <v>6.375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13.67</v>
      </c>
      <c r="M13" s="15"/>
      <c r="N13" s="15"/>
      <c r="O13" s="16">
        <f t="shared" si="0"/>
        <v>6.835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12.81</v>
      </c>
      <c r="M14" s="15"/>
      <c r="N14" s="15"/>
      <c r="O14" s="16">
        <f t="shared" si="0"/>
        <v>6.4050000000000002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14.5</v>
      </c>
      <c r="M15" s="15"/>
      <c r="N15" s="15"/>
      <c r="O15" s="16">
        <f t="shared" si="0"/>
        <v>7.25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14.5</v>
      </c>
      <c r="M16" s="15"/>
      <c r="N16" s="15"/>
      <c r="O16" s="16">
        <f t="shared" si="0"/>
        <v>7.25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17.43</v>
      </c>
      <c r="M17" s="15"/>
      <c r="N17" s="15"/>
      <c r="O17" s="16">
        <f t="shared" si="0"/>
        <v>8.7149999999999999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13</v>
      </c>
      <c r="M18" s="15"/>
      <c r="N18" s="15"/>
      <c r="O18" s="16">
        <f t="shared" si="0"/>
        <v>6.5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8.5</v>
      </c>
      <c r="M19" s="15"/>
      <c r="N19" s="15"/>
      <c r="O19" s="16">
        <f t="shared" si="0"/>
        <v>4.25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12.47</v>
      </c>
      <c r="M20" s="15"/>
      <c r="N20" s="15"/>
      <c r="O20" s="16">
        <f t="shared" si="0"/>
        <v>6.2350000000000003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12</v>
      </c>
      <c r="M21" s="15"/>
      <c r="N21" s="15"/>
      <c r="O21" s="16">
        <f t="shared" si="0"/>
        <v>6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7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67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8</v>
      </c>
      <c r="M11" s="169"/>
      <c r="N11" s="169"/>
      <c r="O11" s="170">
        <f>(L11+M11)/2</f>
        <v>4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16.829999999999998</v>
      </c>
      <c r="M12" s="15"/>
      <c r="N12" s="15"/>
      <c r="O12" s="16">
        <f t="shared" ref="O12:O22" si="0">(L12+M12)/2</f>
        <v>8.4149999999999991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5.67</v>
      </c>
      <c r="M13" s="15"/>
      <c r="N13" s="15"/>
      <c r="O13" s="16">
        <f t="shared" si="0"/>
        <v>2.835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12.82</v>
      </c>
      <c r="M14" s="15"/>
      <c r="N14" s="15"/>
      <c r="O14" s="16">
        <f t="shared" si="0"/>
        <v>6.41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11.25</v>
      </c>
      <c r="M15" s="15"/>
      <c r="N15" s="15"/>
      <c r="O15" s="16">
        <f t="shared" si="0"/>
        <v>5.625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11.25</v>
      </c>
      <c r="M16" s="15"/>
      <c r="N16" s="15"/>
      <c r="O16" s="16">
        <f t="shared" si="0"/>
        <v>5.625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10.67</v>
      </c>
      <c r="M17" s="15"/>
      <c r="N17" s="15"/>
      <c r="O17" s="16">
        <f t="shared" si="0"/>
        <v>5.335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5</v>
      </c>
      <c r="M18" s="15"/>
      <c r="N18" s="15"/>
      <c r="O18" s="16">
        <f t="shared" si="0"/>
        <v>2.5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11</v>
      </c>
      <c r="M19" s="15"/>
      <c r="N19" s="15"/>
      <c r="O19" s="16">
        <f t="shared" si="0"/>
        <v>5.5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14</v>
      </c>
      <c r="M20" s="15"/>
      <c r="N20" s="15"/>
      <c r="O20" s="16">
        <f t="shared" si="0"/>
        <v>7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16</v>
      </c>
      <c r="M21" s="15"/>
      <c r="N21" s="15"/>
      <c r="O21" s="16">
        <f t="shared" si="0"/>
        <v>8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10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68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14.25</v>
      </c>
      <c r="M11" s="169"/>
      <c r="N11" s="169"/>
      <c r="O11" s="170">
        <f>(L11+M11)/2</f>
        <v>7.125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15.5</v>
      </c>
      <c r="M12" s="15"/>
      <c r="N12" s="15"/>
      <c r="O12" s="16">
        <f t="shared" ref="O12:O22" si="0">(L12+M12)/2</f>
        <v>7.75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17.329999999999998</v>
      </c>
      <c r="M13" s="15"/>
      <c r="N13" s="15"/>
      <c r="O13" s="16">
        <f t="shared" si="0"/>
        <v>8.6649999999999991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15.84</v>
      </c>
      <c r="M14" s="15"/>
      <c r="N14" s="15"/>
      <c r="O14" s="16">
        <f t="shared" si="0"/>
        <v>7.92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14.5</v>
      </c>
      <c r="M15" s="15"/>
      <c r="N15" s="15"/>
      <c r="O15" s="16">
        <f t="shared" si="0"/>
        <v>7.25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14.5</v>
      </c>
      <c r="M16" s="15"/>
      <c r="N16" s="15"/>
      <c r="O16" s="16">
        <f t="shared" si="0"/>
        <v>7.25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17.14</v>
      </c>
      <c r="M17" s="15"/>
      <c r="N17" s="15"/>
      <c r="O17" s="16">
        <f t="shared" si="0"/>
        <v>8.57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11</v>
      </c>
      <c r="M18" s="15"/>
      <c r="N18" s="15"/>
      <c r="O18" s="16">
        <f t="shared" si="0"/>
        <v>5.5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17.5</v>
      </c>
      <c r="M19" s="15"/>
      <c r="N19" s="15"/>
      <c r="O19" s="16">
        <f t="shared" si="0"/>
        <v>8.75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15.81</v>
      </c>
      <c r="M20" s="15"/>
      <c r="N20" s="15"/>
      <c r="O20" s="16">
        <f t="shared" si="0"/>
        <v>7.9050000000000002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18.5</v>
      </c>
      <c r="M21" s="15"/>
      <c r="N21" s="15"/>
      <c r="O21" s="16">
        <f t="shared" si="0"/>
        <v>9.25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7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69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13</v>
      </c>
      <c r="M11" s="169"/>
      <c r="N11" s="169"/>
      <c r="O11" s="170">
        <f>(L11+M11)/2</f>
        <v>6.5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12.86</v>
      </c>
      <c r="M12" s="15"/>
      <c r="N12" s="15"/>
      <c r="O12" s="16">
        <f t="shared" ref="O12:O22" si="0">(L12+M12)/2</f>
        <v>6.43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10.5</v>
      </c>
      <c r="M13" s="15"/>
      <c r="N13" s="15"/>
      <c r="O13" s="16">
        <f t="shared" si="0"/>
        <v>5.25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14.35</v>
      </c>
      <c r="M14" s="15"/>
      <c r="N14" s="15"/>
      <c r="O14" s="16">
        <f t="shared" si="0"/>
        <v>7.1749999999999998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9</v>
      </c>
      <c r="M15" s="15"/>
      <c r="N15" s="15"/>
      <c r="O15" s="16">
        <f t="shared" si="0"/>
        <v>4.5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9</v>
      </c>
      <c r="M16" s="15"/>
      <c r="N16" s="15"/>
      <c r="O16" s="16">
        <f t="shared" si="0"/>
        <v>4.5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9.83</v>
      </c>
      <c r="M17" s="15"/>
      <c r="N17" s="15"/>
      <c r="O17" s="16">
        <f t="shared" si="0"/>
        <v>4.915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9.5</v>
      </c>
      <c r="M18" s="15"/>
      <c r="N18" s="15"/>
      <c r="O18" s="16">
        <f t="shared" si="0"/>
        <v>4.75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12</v>
      </c>
      <c r="M19" s="15"/>
      <c r="N19" s="15"/>
      <c r="O19" s="16">
        <f t="shared" si="0"/>
        <v>6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12.57</v>
      </c>
      <c r="M20" s="15"/>
      <c r="N20" s="15"/>
      <c r="O20" s="16">
        <f t="shared" si="0"/>
        <v>6.2850000000000001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12.33</v>
      </c>
      <c r="M21" s="15"/>
      <c r="N21" s="15"/>
      <c r="O21" s="16">
        <f t="shared" si="0"/>
        <v>6.165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7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70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8.5</v>
      </c>
      <c r="M11" s="169"/>
      <c r="N11" s="169"/>
      <c r="O11" s="170">
        <f>(L11+M11)/2</f>
        <v>4.25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12.86</v>
      </c>
      <c r="M12" s="15"/>
      <c r="N12" s="15"/>
      <c r="O12" s="16">
        <f t="shared" ref="O12:O22" si="0">(L12+M12)/2</f>
        <v>6.43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9.5</v>
      </c>
      <c r="M13" s="15"/>
      <c r="N13" s="15"/>
      <c r="O13" s="16">
        <f t="shared" si="0"/>
        <v>4.75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13.34</v>
      </c>
      <c r="M14" s="15"/>
      <c r="N14" s="15"/>
      <c r="O14" s="16">
        <f t="shared" si="0"/>
        <v>6.67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9.5</v>
      </c>
      <c r="M15" s="15"/>
      <c r="N15" s="15"/>
      <c r="O15" s="16">
        <f t="shared" si="0"/>
        <v>4.75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9.5</v>
      </c>
      <c r="M16" s="15"/>
      <c r="N16" s="15"/>
      <c r="O16" s="16">
        <f t="shared" si="0"/>
        <v>4.75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12.17</v>
      </c>
      <c r="M17" s="15"/>
      <c r="N17" s="15"/>
      <c r="O17" s="16">
        <f t="shared" si="0"/>
        <v>6.085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9.75</v>
      </c>
      <c r="M18" s="15"/>
      <c r="N18" s="15"/>
      <c r="O18" s="16">
        <f t="shared" si="0"/>
        <v>4.875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10.5</v>
      </c>
      <c r="M19" s="15"/>
      <c r="N19" s="15"/>
      <c r="O19" s="16">
        <f t="shared" si="0"/>
        <v>5.25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13.15</v>
      </c>
      <c r="M20" s="15"/>
      <c r="N20" s="15"/>
      <c r="O20" s="16">
        <f t="shared" si="0"/>
        <v>6.5750000000000002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14.5</v>
      </c>
      <c r="M21" s="15"/>
      <c r="N21" s="15"/>
      <c r="O21" s="16">
        <f t="shared" si="0"/>
        <v>7.25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71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15.5</v>
      </c>
      <c r="M11" s="169"/>
      <c r="N11" s="169"/>
      <c r="O11" s="170">
        <f>(L11+M11)/2</f>
        <v>7.75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14.2</v>
      </c>
      <c r="M12" s="15"/>
      <c r="N12" s="15"/>
      <c r="O12" s="16">
        <f t="shared" ref="O12:O22" si="0">(L12+M12)/2</f>
        <v>7.1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14.17</v>
      </c>
      <c r="M13" s="15"/>
      <c r="N13" s="15"/>
      <c r="O13" s="16">
        <f t="shared" si="0"/>
        <v>7.085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15.08</v>
      </c>
      <c r="M14" s="15"/>
      <c r="N14" s="15"/>
      <c r="O14" s="16">
        <f t="shared" si="0"/>
        <v>7.54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15</v>
      </c>
      <c r="M15" s="15"/>
      <c r="N15" s="15"/>
      <c r="O15" s="16">
        <f t="shared" si="0"/>
        <v>7.5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15</v>
      </c>
      <c r="M16" s="15"/>
      <c r="N16" s="15"/>
      <c r="O16" s="16">
        <f t="shared" si="0"/>
        <v>7.5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16.14</v>
      </c>
      <c r="M17" s="15"/>
      <c r="N17" s="15"/>
      <c r="O17" s="16">
        <f t="shared" si="0"/>
        <v>8.07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17</v>
      </c>
      <c r="M18" s="15"/>
      <c r="N18" s="15"/>
      <c r="O18" s="16">
        <f t="shared" si="0"/>
        <v>8.5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18.5</v>
      </c>
      <c r="M19" s="15"/>
      <c r="N19" s="15"/>
      <c r="O19" s="16">
        <f t="shared" si="0"/>
        <v>9.25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15.27</v>
      </c>
      <c r="M20" s="15"/>
      <c r="N20" s="15"/>
      <c r="O20" s="16">
        <f t="shared" si="0"/>
        <v>7.6349999999999998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16.670000000000002</v>
      </c>
      <c r="M21" s="15"/>
      <c r="N21" s="15"/>
      <c r="O21" s="16">
        <f t="shared" si="0"/>
        <v>8.3350000000000009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10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72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15.33</v>
      </c>
      <c r="M11" s="169"/>
      <c r="N11" s="169"/>
      <c r="O11" s="170">
        <f>(L11+M11)/2</f>
        <v>7.665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15.5</v>
      </c>
      <c r="M12" s="15"/>
      <c r="N12" s="15"/>
      <c r="O12" s="16">
        <f t="shared" ref="O12:O22" si="0">(L12+M12)/2</f>
        <v>7.75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16.5</v>
      </c>
      <c r="M13" s="15"/>
      <c r="N13" s="15"/>
      <c r="O13" s="16">
        <f t="shared" si="0"/>
        <v>8.25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10.58</v>
      </c>
      <c r="M14" s="15"/>
      <c r="N14" s="15"/>
      <c r="O14" s="16">
        <f t="shared" si="0"/>
        <v>5.29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8</v>
      </c>
      <c r="M15" s="15"/>
      <c r="N15" s="15"/>
      <c r="O15" s="16">
        <f t="shared" si="0"/>
        <v>4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8</v>
      </c>
      <c r="M16" s="15"/>
      <c r="N16" s="15"/>
      <c r="O16" s="16">
        <f t="shared" si="0"/>
        <v>4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10.29</v>
      </c>
      <c r="M17" s="15"/>
      <c r="N17" s="15"/>
      <c r="O17" s="16">
        <f t="shared" si="0"/>
        <v>5.1449999999999996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15</v>
      </c>
      <c r="M18" s="15"/>
      <c r="N18" s="15"/>
      <c r="O18" s="16">
        <f t="shared" si="0"/>
        <v>7.5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18.5</v>
      </c>
      <c r="M19" s="15"/>
      <c r="N19" s="15"/>
      <c r="O19" s="16">
        <f t="shared" si="0"/>
        <v>9.25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14.19</v>
      </c>
      <c r="M20" s="15"/>
      <c r="N20" s="15"/>
      <c r="O20" s="16">
        <f t="shared" si="0"/>
        <v>7.0949999999999998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13.83</v>
      </c>
      <c r="M21" s="15"/>
      <c r="N21" s="15"/>
      <c r="O21" s="16">
        <f t="shared" si="0"/>
        <v>6.915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73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8" thickTop="1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68">
        <f>VLOOKUP(K3,'SOURCE 2,1'!A2:P26,4,FALSE)</f>
        <v>12.5</v>
      </c>
      <c r="M11" s="169"/>
      <c r="N11" s="169"/>
      <c r="O11" s="170">
        <f>(L11+M11)/2</f>
        <v>6.25</v>
      </c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71">
        <f>VLOOKUP(K3,'SOURCE 2,1'!A2:P26,5,FALSE)</f>
        <v>9.57</v>
      </c>
      <c r="M12" s="15"/>
      <c r="N12" s="15"/>
      <c r="O12" s="16">
        <f t="shared" ref="O12:O22" si="0">(L12+M12)/2</f>
        <v>4.7850000000000001</v>
      </c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71">
        <f>VLOOKUP(K3,'SOURCE 2,1'!A2:P26,6,FALSE)</f>
        <v>14.17</v>
      </c>
      <c r="M13" s="15"/>
      <c r="N13" s="15"/>
      <c r="O13" s="16">
        <f t="shared" si="0"/>
        <v>7.085</v>
      </c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71">
        <f>VLOOKUP(K3,'SOURCE 2,1'!A2:P26,7,FALSE)</f>
        <v>13.33</v>
      </c>
      <c r="M14" s="15"/>
      <c r="N14" s="15"/>
      <c r="O14" s="16">
        <f t="shared" si="0"/>
        <v>6.665</v>
      </c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71">
        <f>VLOOKUP(K3,'SOURCE 2,1'!A2:P26,13,FALSE)</f>
        <v>12.25</v>
      </c>
      <c r="M15" s="15"/>
      <c r="N15" s="15"/>
      <c r="O15" s="16">
        <f t="shared" si="0"/>
        <v>6.125</v>
      </c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71">
        <f>L15</f>
        <v>12.25</v>
      </c>
      <c r="M16" s="15"/>
      <c r="N16" s="15"/>
      <c r="O16" s="16">
        <f t="shared" si="0"/>
        <v>6.125</v>
      </c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71">
        <f>VLOOKUP(K3,'SOURCE 2,1'!A2:P26,11,FALSE)</f>
        <v>15.5</v>
      </c>
      <c r="M17" s="15"/>
      <c r="N17" s="15"/>
      <c r="O17" s="16">
        <f t="shared" si="0"/>
        <v>7.75</v>
      </c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71">
        <f>VLOOKUP(K3,'SOURCE 2,1'!A2:P26,12,FALSE)</f>
        <v>11.38</v>
      </c>
      <c r="M18" s="15"/>
      <c r="N18" s="15"/>
      <c r="O18" s="16">
        <f t="shared" si="0"/>
        <v>5.69</v>
      </c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71">
        <f>VLOOKUP(K3,'SOURCE 2,1'!A2:P26,10,FALSE)</f>
        <v>8.5</v>
      </c>
      <c r="M19" s="15"/>
      <c r="N19" s="15"/>
      <c r="O19" s="16">
        <f t="shared" si="0"/>
        <v>4.25</v>
      </c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71">
        <f>VLOOKUP(K3,'SOURCE 2,1'!A2:P26,14,FALSE)</f>
        <v>14.12</v>
      </c>
      <c r="M20" s="15"/>
      <c r="N20" s="15"/>
      <c r="O20" s="16">
        <f t="shared" si="0"/>
        <v>7.06</v>
      </c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71">
        <f>VLOOKUP(K3,'SOURCE 2,1'!A2:P26,9,FALSE)</f>
        <v>15.33</v>
      </c>
      <c r="M21" s="15"/>
      <c r="N21" s="15"/>
      <c r="O21" s="16">
        <f t="shared" si="0"/>
        <v>7.665</v>
      </c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64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74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7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87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76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topLeftCell="A7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77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78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88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80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81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82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83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84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85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1"/>
  <sheetViews>
    <sheetView view="pageBreakPreview" zoomScale="70" zoomScaleNormal="55" zoomScaleSheetLayoutView="70" workbookViewId="0">
      <selection activeCell="A33" sqref="A33:XFD44"/>
    </sheetView>
  </sheetViews>
  <sheetFormatPr baseColWidth="10" defaultRowHeight="14.4" x14ac:dyDescent="0.3"/>
  <cols>
    <col min="1" max="6" width="5" customWidth="1"/>
    <col min="7" max="7" width="6.6640625" customWidth="1"/>
    <col min="8" max="8" width="7.33203125" customWidth="1"/>
    <col min="9" max="9" width="9" customWidth="1"/>
    <col min="10" max="11" width="16.5546875" customWidth="1"/>
    <col min="12" max="16" width="9" customWidth="1"/>
    <col min="17" max="17" width="13.5546875" customWidth="1"/>
    <col min="18" max="18" width="27.5546875" customWidth="1"/>
    <col min="19" max="19" width="2.21875" customWidth="1"/>
    <col min="20" max="20" width="9.6640625" customWidth="1"/>
    <col min="21" max="21" width="7" customWidth="1"/>
    <col min="22" max="22" width="5" customWidth="1"/>
    <col min="23" max="23" width="7" customWidth="1"/>
    <col min="24" max="24" width="5" customWidth="1"/>
    <col min="25" max="25" width="7" customWidth="1"/>
    <col min="26" max="26" width="5" customWidth="1"/>
    <col min="27" max="27" width="7" customWidth="1"/>
    <col min="28" max="28" width="5" customWidth="1"/>
    <col min="29" max="29" width="7" customWidth="1"/>
    <col min="30" max="30" width="5" customWidth="1"/>
    <col min="31" max="31" width="7" customWidth="1"/>
    <col min="32" max="32" width="5" customWidth="1"/>
    <col min="33" max="33" width="7" customWidth="1"/>
    <col min="34" max="34" width="5" customWidth="1"/>
    <col min="35" max="35" width="7" customWidth="1"/>
    <col min="36" max="36" width="5" customWidth="1"/>
    <col min="37" max="37" width="7" customWidth="1"/>
    <col min="38" max="38" width="5" customWidth="1"/>
    <col min="39" max="39" width="7" customWidth="1"/>
    <col min="40" max="40" width="5" customWidth="1"/>
    <col min="41" max="41" width="7" customWidth="1"/>
    <col min="42" max="42" width="5" customWidth="1"/>
    <col min="43" max="43" width="7" customWidth="1"/>
    <col min="44" max="44" width="5" customWidth="1"/>
    <col min="45" max="45" width="8.33203125" customWidth="1"/>
    <col min="46" max="46" width="9.33203125" customWidth="1"/>
  </cols>
  <sheetData>
    <row r="1" spans="1:46" ht="15" thickBot="1" x14ac:dyDescent="0.35"/>
    <row r="2" spans="1:46" ht="28.2" thickTop="1" x14ac:dyDescent="0.3">
      <c r="A2" s="55" t="s">
        <v>0</v>
      </c>
      <c r="B2" s="56"/>
      <c r="C2" s="56"/>
      <c r="D2" s="56"/>
      <c r="E2" s="56"/>
      <c r="F2" s="56"/>
      <c r="G2" s="56"/>
      <c r="H2" s="56"/>
      <c r="I2" s="57"/>
      <c r="J2" s="3" t="s">
        <v>2</v>
      </c>
      <c r="K2" s="97" t="s">
        <v>3</v>
      </c>
      <c r="L2" s="98"/>
      <c r="M2" s="98"/>
      <c r="N2" s="98"/>
      <c r="O2" s="98"/>
      <c r="P2" s="99"/>
      <c r="Q2" s="8" t="s">
        <v>5</v>
      </c>
      <c r="R2" s="52" t="s">
        <v>6</v>
      </c>
      <c r="U2" s="150" t="s">
        <v>23</v>
      </c>
      <c r="W2" s="150" t="s">
        <v>52</v>
      </c>
      <c r="Y2" s="150" t="s">
        <v>53</v>
      </c>
      <c r="AA2" s="150" t="s">
        <v>54</v>
      </c>
      <c r="AC2" s="150" t="s">
        <v>55</v>
      </c>
      <c r="AE2" s="150" t="s">
        <v>56</v>
      </c>
      <c r="AG2" s="150" t="s">
        <v>29</v>
      </c>
      <c r="AI2" s="150" t="s">
        <v>57</v>
      </c>
      <c r="AK2" s="150" t="s">
        <v>58</v>
      </c>
      <c r="AM2" s="150" t="s">
        <v>59</v>
      </c>
      <c r="AO2" s="150" t="s">
        <v>60</v>
      </c>
      <c r="AQ2" s="150" t="s">
        <v>61</v>
      </c>
    </row>
    <row r="3" spans="1:46" ht="15.6" customHeight="1" x14ac:dyDescent="0.3">
      <c r="A3" s="91" t="s">
        <v>1</v>
      </c>
      <c r="B3" s="92"/>
      <c r="C3" s="92"/>
      <c r="D3" s="92"/>
      <c r="E3" s="92"/>
      <c r="F3" s="92"/>
      <c r="G3" s="92"/>
      <c r="H3" s="92"/>
      <c r="I3" s="93"/>
      <c r="J3" s="4"/>
      <c r="K3" s="159" t="s">
        <v>86</v>
      </c>
      <c r="L3" s="160"/>
      <c r="M3" s="160"/>
      <c r="N3" s="160"/>
      <c r="O3" s="160"/>
      <c r="P3" s="161"/>
      <c r="R3" s="53"/>
      <c r="U3" s="151"/>
      <c r="W3" s="151"/>
      <c r="Y3" s="151"/>
      <c r="AA3" s="151"/>
      <c r="AC3" s="151"/>
      <c r="AE3" s="151"/>
      <c r="AG3" s="151"/>
      <c r="AI3" s="151"/>
      <c r="AK3" s="151"/>
      <c r="AM3" s="151"/>
      <c r="AO3" s="151"/>
      <c r="AQ3" s="151"/>
    </row>
    <row r="4" spans="1:46" ht="23.4" thickBot="1" x14ac:dyDescent="0.35">
      <c r="A4" s="94"/>
      <c r="B4" s="95"/>
      <c r="C4" s="95"/>
      <c r="D4" s="95"/>
      <c r="E4" s="95"/>
      <c r="F4" s="95"/>
      <c r="G4" s="95"/>
      <c r="H4" s="95"/>
      <c r="I4" s="96"/>
      <c r="J4" s="5">
        <v>2021</v>
      </c>
      <c r="K4" s="103"/>
      <c r="L4" s="104"/>
      <c r="M4" s="104"/>
      <c r="N4" s="104"/>
      <c r="O4" s="104"/>
      <c r="P4" s="105"/>
      <c r="Q4" s="7"/>
      <c r="R4" s="53"/>
      <c r="U4" s="151"/>
      <c r="W4" s="151"/>
      <c r="Y4" s="151"/>
      <c r="AA4" s="151"/>
      <c r="AC4" s="151"/>
      <c r="AE4" s="151"/>
      <c r="AG4" s="151"/>
      <c r="AI4" s="151"/>
      <c r="AK4" s="151"/>
      <c r="AM4" s="151"/>
      <c r="AO4" s="151"/>
      <c r="AQ4" s="151"/>
    </row>
    <row r="5" spans="1:46" ht="28.8" thickTop="1" thickBot="1" x14ac:dyDescent="0.35">
      <c r="A5" s="55" t="s">
        <v>7</v>
      </c>
      <c r="B5" s="56"/>
      <c r="C5" s="56"/>
      <c r="D5" s="56"/>
      <c r="E5" s="56"/>
      <c r="F5" s="56"/>
      <c r="G5" s="56"/>
      <c r="H5" s="56"/>
      <c r="I5" s="57"/>
      <c r="J5" s="6"/>
      <c r="K5" s="9" t="s">
        <v>9</v>
      </c>
      <c r="L5" s="64" t="s">
        <v>10</v>
      </c>
      <c r="M5" s="65"/>
      <c r="N5" s="65"/>
      <c r="O5" s="65"/>
      <c r="P5" s="66"/>
      <c r="Q5" s="11" t="s">
        <v>11</v>
      </c>
      <c r="R5" s="53"/>
      <c r="T5" s="20"/>
      <c r="U5" s="152"/>
      <c r="V5" s="31"/>
      <c r="W5" s="152"/>
      <c r="X5" s="31"/>
      <c r="Y5" s="152"/>
      <c r="Z5" s="31"/>
      <c r="AA5" s="152"/>
      <c r="AB5" s="31"/>
      <c r="AC5" s="152"/>
      <c r="AD5" s="31"/>
      <c r="AE5" s="152"/>
      <c r="AF5" s="31"/>
      <c r="AG5" s="152"/>
      <c r="AH5" s="31"/>
      <c r="AI5" s="152"/>
      <c r="AJ5" s="31"/>
      <c r="AK5" s="152"/>
      <c r="AL5" s="31"/>
      <c r="AM5" s="152"/>
      <c r="AN5" s="31"/>
      <c r="AO5" s="152"/>
      <c r="AP5" s="31"/>
      <c r="AQ5" s="152"/>
      <c r="AR5" s="26"/>
      <c r="AS5" s="2"/>
    </row>
    <row r="6" spans="1:46" ht="16.8" thickTop="1" thickBot="1" x14ac:dyDescent="0.35">
      <c r="A6" s="58" t="s">
        <v>8</v>
      </c>
      <c r="B6" s="59"/>
      <c r="C6" s="59"/>
      <c r="D6" s="59"/>
      <c r="E6" s="59"/>
      <c r="F6" s="59"/>
      <c r="G6" s="59"/>
      <c r="H6" s="59"/>
      <c r="I6" s="60"/>
      <c r="J6" s="6"/>
      <c r="K6" s="10">
        <v>34734</v>
      </c>
      <c r="L6" s="67"/>
      <c r="M6" s="68"/>
      <c r="N6" s="68"/>
      <c r="O6" s="68"/>
      <c r="P6" s="69"/>
      <c r="Q6" s="4" t="s">
        <v>12</v>
      </c>
      <c r="R6" s="53"/>
      <c r="T6" s="156">
        <v>10</v>
      </c>
      <c r="U6" s="27">
        <v>1</v>
      </c>
      <c r="V6" s="28"/>
      <c r="W6" s="27">
        <v>2</v>
      </c>
      <c r="X6" s="29"/>
      <c r="Y6" s="27">
        <v>3</v>
      </c>
      <c r="Z6" s="29"/>
      <c r="AA6" s="27">
        <v>4</v>
      </c>
      <c r="AB6" s="29"/>
      <c r="AC6" s="27">
        <v>5</v>
      </c>
      <c r="AD6" s="29"/>
      <c r="AE6" s="27">
        <v>6</v>
      </c>
      <c r="AF6" s="29"/>
      <c r="AG6" s="27">
        <v>7</v>
      </c>
      <c r="AH6" s="29"/>
      <c r="AI6" s="27">
        <v>8</v>
      </c>
      <c r="AJ6" s="29"/>
      <c r="AK6" s="27">
        <v>9</v>
      </c>
      <c r="AL6" s="29"/>
      <c r="AM6" s="27">
        <v>10</v>
      </c>
      <c r="AN6" s="29"/>
      <c r="AO6" s="27">
        <v>11</v>
      </c>
      <c r="AP6" s="29"/>
      <c r="AQ6" s="27">
        <v>12</v>
      </c>
      <c r="AR6" s="1"/>
      <c r="AS6" s="2"/>
    </row>
    <row r="7" spans="1:46" ht="16.8" thickTop="1" thickBot="1" x14ac:dyDescent="0.35">
      <c r="A7" s="61"/>
      <c r="B7" s="62"/>
      <c r="C7" s="62"/>
      <c r="D7" s="62"/>
      <c r="E7" s="62"/>
      <c r="F7" s="62"/>
      <c r="G7" s="62"/>
      <c r="H7" s="62"/>
      <c r="I7" s="63"/>
      <c r="J7" s="7"/>
      <c r="K7" s="7"/>
      <c r="L7" s="70"/>
      <c r="M7" s="71"/>
      <c r="N7" s="71"/>
      <c r="O7" s="71"/>
      <c r="P7" s="72"/>
      <c r="Q7" s="12"/>
      <c r="R7" s="54"/>
      <c r="T7" s="154"/>
      <c r="U7" s="17"/>
      <c r="V7" s="16"/>
      <c r="W7" s="17"/>
      <c r="X7" s="16"/>
      <c r="Y7" s="17"/>
      <c r="Z7" s="16"/>
      <c r="AA7" s="17"/>
      <c r="AB7" s="16"/>
      <c r="AC7" s="17"/>
      <c r="AD7" s="16"/>
      <c r="AE7" s="17"/>
      <c r="AF7" s="16"/>
      <c r="AG7" s="17"/>
      <c r="AH7" s="16"/>
      <c r="AI7" s="17"/>
      <c r="AJ7" s="16"/>
      <c r="AK7" s="17"/>
      <c r="AL7" s="16"/>
      <c r="AM7" s="17"/>
      <c r="AN7" s="16"/>
      <c r="AO7" s="17"/>
      <c r="AP7" s="16"/>
      <c r="AQ7" s="17"/>
      <c r="AR7" s="17"/>
      <c r="AS7" s="32"/>
    </row>
    <row r="8" spans="1:46" ht="16.8" thickTop="1" thickBot="1" x14ac:dyDescent="0.35">
      <c r="A8" s="73" t="s">
        <v>13</v>
      </c>
      <c r="B8" s="74"/>
      <c r="C8" s="74"/>
      <c r="D8" s="74"/>
      <c r="E8" s="74"/>
      <c r="F8" s="74"/>
      <c r="G8" s="74"/>
      <c r="H8" s="74"/>
      <c r="I8" s="75"/>
      <c r="J8" s="76" t="s">
        <v>14</v>
      </c>
      <c r="K8" s="77"/>
      <c r="L8" s="82" t="s">
        <v>15</v>
      </c>
      <c r="M8" s="83"/>
      <c r="N8" s="83"/>
      <c r="O8" s="83"/>
      <c r="P8" s="84"/>
      <c r="Q8" s="85" t="s">
        <v>16</v>
      </c>
      <c r="R8" s="86"/>
      <c r="T8" s="153">
        <v>8</v>
      </c>
      <c r="U8" s="17"/>
      <c r="V8" s="16"/>
      <c r="W8" s="17"/>
      <c r="X8" s="16"/>
      <c r="Y8" s="17"/>
      <c r="Z8" s="16"/>
      <c r="AA8" s="17"/>
      <c r="AB8" s="16"/>
      <c r="AC8" s="17"/>
      <c r="AD8" s="16"/>
      <c r="AE8" s="17"/>
      <c r="AF8" s="16"/>
      <c r="AG8" s="17"/>
      <c r="AH8" s="16"/>
      <c r="AI8" s="17"/>
      <c r="AJ8" s="16"/>
      <c r="AK8" s="17"/>
      <c r="AL8" s="16"/>
      <c r="AM8" s="17"/>
      <c r="AN8" s="16"/>
      <c r="AO8" s="17"/>
      <c r="AP8" s="16"/>
      <c r="AQ8" s="17"/>
      <c r="AR8" s="17"/>
      <c r="AS8" s="144" t="s">
        <v>63</v>
      </c>
      <c r="AT8" s="145"/>
    </row>
    <row r="9" spans="1:46" ht="16.2" customHeight="1" thickTop="1" thickBot="1" x14ac:dyDescent="0.35">
      <c r="A9" s="48" t="s">
        <v>17</v>
      </c>
      <c r="B9" s="49"/>
      <c r="C9" s="48" t="s">
        <v>19</v>
      </c>
      <c r="D9" s="49"/>
      <c r="E9" s="48" t="s">
        <v>20</v>
      </c>
      <c r="F9" s="49"/>
      <c r="G9" s="48" t="s">
        <v>21</v>
      </c>
      <c r="H9" s="49"/>
      <c r="I9" s="42" t="s">
        <v>22</v>
      </c>
      <c r="J9" s="78"/>
      <c r="K9" s="79"/>
      <c r="L9" s="13" t="s">
        <v>17</v>
      </c>
      <c r="M9" s="44" t="s">
        <v>19</v>
      </c>
      <c r="N9" s="44" t="s">
        <v>20</v>
      </c>
      <c r="O9" s="46" t="s">
        <v>21</v>
      </c>
      <c r="P9" s="42" t="s">
        <v>22</v>
      </c>
      <c r="Q9" s="87"/>
      <c r="R9" s="88"/>
      <c r="T9" s="154"/>
      <c r="U9" s="17"/>
      <c r="V9" s="16"/>
      <c r="W9" s="17"/>
      <c r="X9" s="16"/>
      <c r="Y9" s="17"/>
      <c r="Z9" s="16"/>
      <c r="AA9" s="17"/>
      <c r="AB9" s="16"/>
      <c r="AC9" s="17"/>
      <c r="AD9" s="16"/>
      <c r="AE9" s="17"/>
      <c r="AF9" s="16"/>
      <c r="AG9" s="17"/>
      <c r="AH9" s="16"/>
      <c r="AI9" s="17"/>
      <c r="AJ9" s="16"/>
      <c r="AK9" s="17"/>
      <c r="AL9" s="16"/>
      <c r="AM9" s="17"/>
      <c r="AN9" s="16"/>
      <c r="AO9" s="17"/>
      <c r="AP9" s="16"/>
      <c r="AQ9" s="17"/>
      <c r="AR9" s="17"/>
      <c r="AS9" s="146"/>
      <c r="AT9" s="147"/>
    </row>
    <row r="10" spans="1:46" ht="27" thickBot="1" x14ac:dyDescent="0.35">
      <c r="A10" s="50"/>
      <c r="B10" s="51"/>
      <c r="C10" s="50"/>
      <c r="D10" s="51"/>
      <c r="E10" s="50"/>
      <c r="F10" s="51"/>
      <c r="G10" s="50"/>
      <c r="H10" s="51"/>
      <c r="I10" s="43"/>
      <c r="J10" s="80"/>
      <c r="K10" s="81"/>
      <c r="L10" s="14" t="s">
        <v>18</v>
      </c>
      <c r="M10" s="45"/>
      <c r="N10" s="45"/>
      <c r="O10" s="47"/>
      <c r="P10" s="43"/>
      <c r="Q10" s="89"/>
      <c r="R10" s="90"/>
      <c r="T10" s="153">
        <v>6</v>
      </c>
      <c r="U10" s="17"/>
      <c r="V10" s="16"/>
      <c r="W10" s="17"/>
      <c r="X10" s="16"/>
      <c r="Y10" s="17"/>
      <c r="Z10" s="16"/>
      <c r="AA10" s="17"/>
      <c r="AB10" s="16"/>
      <c r="AC10" s="17"/>
      <c r="AD10" s="16"/>
      <c r="AE10" s="17"/>
      <c r="AF10" s="16"/>
      <c r="AG10" s="17"/>
      <c r="AH10" s="16"/>
      <c r="AI10" s="17"/>
      <c r="AJ10" s="16"/>
      <c r="AK10" s="17"/>
      <c r="AL10" s="16"/>
      <c r="AM10" s="17"/>
      <c r="AN10" s="16"/>
      <c r="AO10" s="17"/>
      <c r="AP10" s="16"/>
      <c r="AQ10" s="17"/>
      <c r="AR10" s="17"/>
      <c r="AS10" s="146"/>
      <c r="AT10" s="147"/>
    </row>
    <row r="11" spans="1:46" ht="16.2" thickBot="1" x14ac:dyDescent="0.35">
      <c r="A11" s="130"/>
      <c r="B11" s="131"/>
      <c r="C11" s="130"/>
      <c r="D11" s="131"/>
      <c r="E11" s="130"/>
      <c r="F11" s="131"/>
      <c r="G11" s="130"/>
      <c r="H11" s="131"/>
      <c r="I11" s="16"/>
      <c r="J11" s="106" t="s">
        <v>23</v>
      </c>
      <c r="K11" s="107"/>
      <c r="L11" s="15"/>
      <c r="M11" s="15"/>
      <c r="N11" s="15"/>
      <c r="O11" s="16"/>
      <c r="P11" s="16"/>
      <c r="Q11" s="108"/>
      <c r="R11" s="109"/>
      <c r="T11" s="154"/>
      <c r="U11" s="17"/>
      <c r="V11" s="16"/>
      <c r="W11" s="17"/>
      <c r="X11" s="16"/>
      <c r="Y11" s="17"/>
      <c r="Z11" s="16"/>
      <c r="AA11" s="17"/>
      <c r="AB11" s="16"/>
      <c r="AC11" s="17"/>
      <c r="AD11" s="16"/>
      <c r="AE11" s="17"/>
      <c r="AF11" s="16"/>
      <c r="AG11" s="17"/>
      <c r="AH11" s="16"/>
      <c r="AI11" s="17"/>
      <c r="AJ11" s="16"/>
      <c r="AK11" s="17"/>
      <c r="AL11" s="16"/>
      <c r="AM11" s="17"/>
      <c r="AN11" s="16"/>
      <c r="AO11" s="17"/>
      <c r="AP11" s="16"/>
      <c r="AQ11" s="17"/>
      <c r="AR11" s="17"/>
      <c r="AS11" s="146"/>
      <c r="AT11" s="147"/>
    </row>
    <row r="12" spans="1:46" ht="16.2" thickBot="1" x14ac:dyDescent="0.35">
      <c r="A12" s="130"/>
      <c r="B12" s="131"/>
      <c r="C12" s="130"/>
      <c r="D12" s="131"/>
      <c r="E12" s="130"/>
      <c r="F12" s="131"/>
      <c r="G12" s="130"/>
      <c r="H12" s="131"/>
      <c r="I12" s="16"/>
      <c r="J12" s="106" t="s">
        <v>24</v>
      </c>
      <c r="K12" s="107"/>
      <c r="L12" s="15"/>
      <c r="M12" s="15"/>
      <c r="N12" s="15"/>
      <c r="O12" s="16"/>
      <c r="P12" s="16"/>
      <c r="Q12" s="108"/>
      <c r="R12" s="109"/>
      <c r="T12" s="153">
        <v>4</v>
      </c>
      <c r="U12" s="17"/>
      <c r="V12" s="16"/>
      <c r="W12" s="17"/>
      <c r="X12" s="16"/>
      <c r="Y12" s="17"/>
      <c r="Z12" s="16"/>
      <c r="AA12" s="30"/>
      <c r="AB12" s="16"/>
      <c r="AC12" s="17"/>
      <c r="AD12" s="16"/>
      <c r="AE12" s="17"/>
      <c r="AF12" s="16"/>
      <c r="AG12" s="17"/>
      <c r="AH12" s="16"/>
      <c r="AI12" s="17"/>
      <c r="AJ12" s="16"/>
      <c r="AK12" s="17"/>
      <c r="AL12" s="16"/>
      <c r="AM12" s="17"/>
      <c r="AN12" s="16"/>
      <c r="AO12" s="17"/>
      <c r="AP12" s="16"/>
      <c r="AQ12" s="17"/>
      <c r="AR12" s="17"/>
      <c r="AS12" s="146"/>
      <c r="AT12" s="147"/>
    </row>
    <row r="13" spans="1:46" ht="16.2" thickBot="1" x14ac:dyDescent="0.35">
      <c r="A13" s="130"/>
      <c r="B13" s="131"/>
      <c r="C13" s="130"/>
      <c r="D13" s="131"/>
      <c r="E13" s="130"/>
      <c r="F13" s="131"/>
      <c r="G13" s="130"/>
      <c r="H13" s="131"/>
      <c r="I13" s="16"/>
      <c r="J13" s="106" t="s">
        <v>25</v>
      </c>
      <c r="K13" s="107"/>
      <c r="L13" s="15"/>
      <c r="M13" s="15"/>
      <c r="N13" s="15"/>
      <c r="O13" s="16"/>
      <c r="P13" s="16"/>
      <c r="Q13" s="108"/>
      <c r="R13" s="109"/>
      <c r="T13" s="154"/>
      <c r="U13" s="17"/>
      <c r="V13" s="16"/>
      <c r="W13" s="17"/>
      <c r="X13" s="16"/>
      <c r="Y13" s="17"/>
      <c r="Z13" s="16"/>
      <c r="AA13" s="17"/>
      <c r="AB13" s="16"/>
      <c r="AC13" s="17"/>
      <c r="AD13" s="16"/>
      <c r="AE13" s="17"/>
      <c r="AF13" s="16"/>
      <c r="AG13" s="17"/>
      <c r="AH13" s="16"/>
      <c r="AI13" s="17"/>
      <c r="AJ13" s="16"/>
      <c r="AK13" s="17"/>
      <c r="AL13" s="16"/>
      <c r="AM13" s="17"/>
      <c r="AN13" s="16"/>
      <c r="AO13" s="17"/>
      <c r="AP13" s="16"/>
      <c r="AQ13" s="17"/>
      <c r="AR13" s="17"/>
      <c r="AS13" s="146"/>
      <c r="AT13" s="147"/>
    </row>
    <row r="14" spans="1:46" ht="16.2" thickBot="1" x14ac:dyDescent="0.35">
      <c r="A14" s="130"/>
      <c r="B14" s="131"/>
      <c r="C14" s="130"/>
      <c r="D14" s="131"/>
      <c r="E14" s="130"/>
      <c r="F14" s="131"/>
      <c r="G14" s="130"/>
      <c r="H14" s="131"/>
      <c r="I14" s="16"/>
      <c r="J14" s="106" t="s">
        <v>26</v>
      </c>
      <c r="K14" s="107"/>
      <c r="L14" s="15"/>
      <c r="M14" s="15"/>
      <c r="N14" s="15"/>
      <c r="O14" s="16"/>
      <c r="P14" s="16"/>
      <c r="Q14" s="108"/>
      <c r="R14" s="109"/>
      <c r="T14" s="153">
        <v>2</v>
      </c>
      <c r="U14" s="30"/>
      <c r="V14" s="16"/>
      <c r="W14" s="17"/>
      <c r="X14" s="16"/>
      <c r="Y14" s="17"/>
      <c r="Z14" s="16"/>
      <c r="AA14" s="17"/>
      <c r="AB14" s="16"/>
      <c r="AC14" s="17"/>
      <c r="AD14" s="16"/>
      <c r="AE14" s="17"/>
      <c r="AF14" s="16"/>
      <c r="AG14" s="17"/>
      <c r="AH14" s="16"/>
      <c r="AI14" s="17"/>
      <c r="AJ14" s="16"/>
      <c r="AK14" s="17"/>
      <c r="AL14" s="16"/>
      <c r="AM14" s="17"/>
      <c r="AN14" s="16"/>
      <c r="AO14" s="17"/>
      <c r="AP14" s="16"/>
      <c r="AQ14" s="17"/>
      <c r="AR14" s="17"/>
      <c r="AS14" s="146"/>
      <c r="AT14" s="147"/>
    </row>
    <row r="15" spans="1:46" ht="20.399999999999999" customHeight="1" thickBot="1" x14ac:dyDescent="0.35">
      <c r="A15" s="130"/>
      <c r="B15" s="131"/>
      <c r="C15" s="130"/>
      <c r="D15" s="131"/>
      <c r="E15" s="130"/>
      <c r="F15" s="131"/>
      <c r="G15" s="130"/>
      <c r="H15" s="131"/>
      <c r="I15" s="16"/>
      <c r="J15" s="106" t="s">
        <v>27</v>
      </c>
      <c r="K15" s="107"/>
      <c r="L15" s="15"/>
      <c r="M15" s="15"/>
      <c r="N15" s="15"/>
      <c r="O15" s="16"/>
      <c r="P15" s="16"/>
      <c r="Q15" s="108"/>
      <c r="R15" s="109"/>
      <c r="T15" s="154"/>
      <c r="U15" s="17"/>
      <c r="V15" s="16"/>
      <c r="W15" s="17"/>
      <c r="X15" s="16"/>
      <c r="Y15" s="17"/>
      <c r="Z15" s="16"/>
      <c r="AA15" s="17"/>
      <c r="AB15" s="16"/>
      <c r="AC15" s="17"/>
      <c r="AD15" s="16"/>
      <c r="AE15" s="17"/>
      <c r="AF15" s="16"/>
      <c r="AG15" s="17"/>
      <c r="AH15" s="16"/>
      <c r="AI15" s="17"/>
      <c r="AJ15" s="16"/>
      <c r="AK15" s="17"/>
      <c r="AL15" s="16"/>
      <c r="AM15" s="17"/>
      <c r="AN15" s="16"/>
      <c r="AO15" s="17"/>
      <c r="AP15" s="16"/>
      <c r="AQ15" s="17"/>
      <c r="AR15" s="17"/>
      <c r="AS15" s="146"/>
      <c r="AT15" s="147"/>
    </row>
    <row r="16" spans="1:46" ht="16.2" thickBot="1" x14ac:dyDescent="0.35">
      <c r="A16" s="130"/>
      <c r="B16" s="131"/>
      <c r="C16" s="130"/>
      <c r="D16" s="131"/>
      <c r="E16" s="130"/>
      <c r="F16" s="131"/>
      <c r="G16" s="130"/>
      <c r="H16" s="131"/>
      <c r="I16" s="16"/>
      <c r="J16" s="106" t="s">
        <v>28</v>
      </c>
      <c r="K16" s="107"/>
      <c r="L16" s="15"/>
      <c r="M16" s="15"/>
      <c r="N16" s="15"/>
      <c r="O16" s="16"/>
      <c r="P16" s="16"/>
      <c r="Q16" s="108"/>
      <c r="R16" s="109"/>
      <c r="T16" s="157" t="s">
        <v>22</v>
      </c>
      <c r="U16" s="33"/>
      <c r="V16" s="34"/>
      <c r="W16" s="33"/>
      <c r="X16" s="34"/>
      <c r="Y16" s="33"/>
      <c r="Z16" s="34"/>
      <c r="AA16" s="33"/>
      <c r="AB16" s="34"/>
      <c r="AC16" s="33"/>
      <c r="AD16" s="34"/>
      <c r="AE16" s="33"/>
      <c r="AF16" s="34"/>
      <c r="AG16" s="33"/>
      <c r="AH16" s="34"/>
      <c r="AI16" s="35"/>
      <c r="AJ16" s="34"/>
      <c r="AK16" s="33"/>
      <c r="AL16" s="34"/>
      <c r="AM16" s="33"/>
      <c r="AN16" s="34"/>
      <c r="AO16" s="33"/>
      <c r="AP16" s="34"/>
      <c r="AQ16" s="33"/>
      <c r="AR16" s="33"/>
      <c r="AS16" s="146"/>
      <c r="AT16" s="147"/>
    </row>
    <row r="17" spans="1:46" ht="16.2" thickBot="1" x14ac:dyDescent="0.35">
      <c r="A17" s="130"/>
      <c r="B17" s="131"/>
      <c r="C17" s="130"/>
      <c r="D17" s="131"/>
      <c r="E17" s="130"/>
      <c r="F17" s="131"/>
      <c r="G17" s="130"/>
      <c r="H17" s="131"/>
      <c r="I17" s="16"/>
      <c r="J17" s="106" t="s">
        <v>29</v>
      </c>
      <c r="K17" s="107"/>
      <c r="L17" s="15"/>
      <c r="M17" s="15"/>
      <c r="N17" s="15"/>
      <c r="O17" s="16"/>
      <c r="P17" s="16"/>
      <c r="Q17" s="108"/>
      <c r="R17" s="109"/>
      <c r="T17" s="158"/>
      <c r="U17" s="36"/>
      <c r="V17" s="37"/>
      <c r="W17" s="36"/>
      <c r="X17" s="37"/>
      <c r="Y17" s="36"/>
      <c r="Z17" s="37"/>
      <c r="AA17" s="36"/>
      <c r="AB17" s="37"/>
      <c r="AC17" s="36"/>
      <c r="AD17" s="37"/>
      <c r="AE17" s="36"/>
      <c r="AF17" s="37"/>
      <c r="AG17" s="36"/>
      <c r="AH17" s="37"/>
      <c r="AI17" s="36"/>
      <c r="AJ17" s="37"/>
      <c r="AK17" s="36"/>
      <c r="AL17" s="37"/>
      <c r="AM17" s="36"/>
      <c r="AN17" s="37"/>
      <c r="AO17" s="36"/>
      <c r="AP17" s="37"/>
      <c r="AQ17" s="36"/>
      <c r="AR17" s="36"/>
      <c r="AS17" s="146"/>
      <c r="AT17" s="147"/>
    </row>
    <row r="18" spans="1:46" ht="16.2" thickBot="1" x14ac:dyDescent="0.35">
      <c r="A18" s="130"/>
      <c r="B18" s="131"/>
      <c r="C18" s="130"/>
      <c r="D18" s="131"/>
      <c r="E18" s="130"/>
      <c r="F18" s="131"/>
      <c r="G18" s="130"/>
      <c r="H18" s="131"/>
      <c r="I18" s="16"/>
      <c r="J18" s="106" t="s">
        <v>30</v>
      </c>
      <c r="K18" s="107"/>
      <c r="L18" s="15"/>
      <c r="M18" s="15"/>
      <c r="N18" s="15"/>
      <c r="O18" s="16"/>
      <c r="P18" s="16"/>
      <c r="Q18" s="108"/>
      <c r="R18" s="109"/>
      <c r="T18" s="153">
        <v>-2</v>
      </c>
      <c r="U18" s="17"/>
      <c r="V18" s="16"/>
      <c r="W18" s="17"/>
      <c r="X18" s="16"/>
      <c r="Y18" s="17"/>
      <c r="Z18" s="16"/>
      <c r="AA18" s="17"/>
      <c r="AB18" s="16"/>
      <c r="AC18" s="17"/>
      <c r="AD18" s="16"/>
      <c r="AE18" s="17"/>
      <c r="AF18" s="16"/>
      <c r="AG18" s="17"/>
      <c r="AH18" s="16"/>
      <c r="AI18" s="17"/>
      <c r="AJ18" s="16"/>
      <c r="AK18" s="17"/>
      <c r="AL18" s="16"/>
      <c r="AM18" s="17"/>
      <c r="AN18" s="16"/>
      <c r="AO18" s="17"/>
      <c r="AP18" s="16"/>
      <c r="AQ18" s="17"/>
      <c r="AR18" s="17"/>
      <c r="AS18" s="146"/>
      <c r="AT18" s="147"/>
    </row>
    <row r="19" spans="1:46" ht="16.2" thickBot="1" x14ac:dyDescent="0.35">
      <c r="A19" s="130"/>
      <c r="B19" s="131"/>
      <c r="C19" s="130"/>
      <c r="D19" s="131"/>
      <c r="E19" s="130"/>
      <c r="F19" s="131"/>
      <c r="G19" s="130"/>
      <c r="H19" s="131"/>
      <c r="I19" s="16"/>
      <c r="J19" s="106" t="s">
        <v>31</v>
      </c>
      <c r="K19" s="107"/>
      <c r="L19" s="15"/>
      <c r="M19" s="15"/>
      <c r="N19" s="15"/>
      <c r="O19" s="16"/>
      <c r="P19" s="16"/>
      <c r="Q19" s="108"/>
      <c r="R19" s="109"/>
      <c r="T19" s="154"/>
      <c r="U19" s="17"/>
      <c r="V19" s="16"/>
      <c r="W19" s="17"/>
      <c r="X19" s="16"/>
      <c r="Y19" s="17"/>
      <c r="Z19" s="16"/>
      <c r="AA19" s="17"/>
      <c r="AB19" s="16"/>
      <c r="AC19" s="17"/>
      <c r="AD19" s="16"/>
      <c r="AE19" s="17"/>
      <c r="AF19" s="16"/>
      <c r="AG19" s="17"/>
      <c r="AH19" s="16"/>
      <c r="AI19" s="17"/>
      <c r="AJ19" s="16"/>
      <c r="AK19" s="17"/>
      <c r="AL19" s="16"/>
      <c r="AM19" s="17"/>
      <c r="AN19" s="16"/>
      <c r="AO19" s="17"/>
      <c r="AP19" s="16"/>
      <c r="AQ19" s="17"/>
      <c r="AR19" s="17"/>
      <c r="AS19" s="146"/>
      <c r="AT19" s="147"/>
    </row>
    <row r="20" spans="1:46" ht="16.2" thickBot="1" x14ac:dyDescent="0.35">
      <c r="A20" s="130"/>
      <c r="B20" s="131"/>
      <c r="C20" s="130"/>
      <c r="D20" s="131"/>
      <c r="E20" s="130"/>
      <c r="F20" s="131"/>
      <c r="G20" s="130"/>
      <c r="H20" s="131"/>
      <c r="I20" s="16"/>
      <c r="J20" s="106" t="s">
        <v>32</v>
      </c>
      <c r="K20" s="107"/>
      <c r="L20" s="15"/>
      <c r="M20" s="15"/>
      <c r="N20" s="15"/>
      <c r="O20" s="16"/>
      <c r="P20" s="16"/>
      <c r="Q20" s="108"/>
      <c r="R20" s="109"/>
      <c r="T20" s="153">
        <v>-4</v>
      </c>
      <c r="U20" s="17"/>
      <c r="V20" s="16"/>
      <c r="W20" s="17"/>
      <c r="X20" s="16"/>
      <c r="Y20" s="17"/>
      <c r="Z20" s="16"/>
      <c r="AA20" s="17"/>
      <c r="AB20" s="16"/>
      <c r="AC20" s="17"/>
      <c r="AD20" s="16"/>
      <c r="AE20" s="17"/>
      <c r="AF20" s="16"/>
      <c r="AG20" s="17"/>
      <c r="AH20" s="16"/>
      <c r="AI20" s="17"/>
      <c r="AJ20" s="16"/>
      <c r="AK20" s="17"/>
      <c r="AL20" s="16"/>
      <c r="AM20" s="17"/>
      <c r="AN20" s="16"/>
      <c r="AO20" s="17"/>
      <c r="AP20" s="16"/>
      <c r="AQ20" s="17"/>
      <c r="AR20" s="17"/>
      <c r="AS20" s="146"/>
      <c r="AT20" s="147"/>
    </row>
    <row r="21" spans="1:46" ht="16.2" thickBot="1" x14ac:dyDescent="0.35">
      <c r="A21" s="130"/>
      <c r="B21" s="131"/>
      <c r="C21" s="130"/>
      <c r="D21" s="131"/>
      <c r="E21" s="130"/>
      <c r="F21" s="131"/>
      <c r="G21" s="130"/>
      <c r="H21" s="131"/>
      <c r="I21" s="16"/>
      <c r="J21" s="106" t="s">
        <v>33</v>
      </c>
      <c r="K21" s="107"/>
      <c r="L21" s="15"/>
      <c r="M21" s="15"/>
      <c r="N21" s="15"/>
      <c r="O21" s="16"/>
      <c r="P21" s="16"/>
      <c r="Q21" s="108"/>
      <c r="R21" s="109"/>
      <c r="T21" s="154"/>
      <c r="U21" s="17"/>
      <c r="V21" s="16"/>
      <c r="W21" s="17"/>
      <c r="X21" s="16"/>
      <c r="Y21" s="17"/>
      <c r="Z21" s="16"/>
      <c r="AA21" s="17"/>
      <c r="AB21" s="16"/>
      <c r="AC21" s="17"/>
      <c r="AD21" s="16"/>
      <c r="AE21" s="17"/>
      <c r="AF21" s="16"/>
      <c r="AG21" s="17"/>
      <c r="AH21" s="16"/>
      <c r="AI21" s="17"/>
      <c r="AJ21" s="16"/>
      <c r="AK21" s="17"/>
      <c r="AL21" s="16"/>
      <c r="AM21" s="17"/>
      <c r="AN21" s="16"/>
      <c r="AO21" s="17"/>
      <c r="AP21" s="16"/>
      <c r="AQ21" s="17"/>
      <c r="AR21" s="17"/>
      <c r="AS21" s="146"/>
      <c r="AT21" s="147"/>
    </row>
    <row r="22" spans="1:46" ht="16.2" thickBot="1" x14ac:dyDescent="0.35">
      <c r="A22" s="142"/>
      <c r="B22" s="143"/>
      <c r="C22" s="142"/>
      <c r="D22" s="143"/>
      <c r="E22" s="142"/>
      <c r="F22" s="143"/>
      <c r="G22" s="142"/>
      <c r="H22" s="143"/>
      <c r="I22" s="19"/>
      <c r="J22" s="110" t="s">
        <v>34</v>
      </c>
      <c r="K22" s="111"/>
      <c r="L22" s="18"/>
      <c r="M22" s="18"/>
      <c r="N22" s="18"/>
      <c r="O22" s="19"/>
      <c r="P22" s="19"/>
      <c r="Q22" s="112"/>
      <c r="R22" s="113"/>
      <c r="T22" s="153">
        <v>-6</v>
      </c>
      <c r="U22" s="17"/>
      <c r="V22" s="16"/>
      <c r="W22" s="17"/>
      <c r="X22" s="16"/>
      <c r="Y22" s="17"/>
      <c r="Z22" s="16"/>
      <c r="AA22" s="17"/>
      <c r="AB22" s="16"/>
      <c r="AC22" s="17"/>
      <c r="AD22" s="16"/>
      <c r="AE22" s="17"/>
      <c r="AF22" s="16"/>
      <c r="AG22" s="17"/>
      <c r="AH22" s="16"/>
      <c r="AI22" s="17"/>
      <c r="AJ22" s="16"/>
      <c r="AK22" s="17"/>
      <c r="AL22" s="16"/>
      <c r="AM22" s="17"/>
      <c r="AN22" s="16"/>
      <c r="AO22" s="17"/>
      <c r="AP22" s="16"/>
      <c r="AQ22" s="17"/>
      <c r="AR22" s="17"/>
      <c r="AS22" s="146"/>
      <c r="AT22" s="147"/>
    </row>
    <row r="23" spans="1:46" ht="16.8" thickTop="1" thickBot="1" x14ac:dyDescent="0.35">
      <c r="A23" s="23" t="s">
        <v>47</v>
      </c>
      <c r="B23" s="23"/>
      <c r="J23" s="23" t="s">
        <v>48</v>
      </c>
      <c r="N23" s="23" t="s">
        <v>49</v>
      </c>
      <c r="T23" s="154"/>
      <c r="U23" s="17"/>
      <c r="V23" s="16"/>
      <c r="W23" s="17"/>
      <c r="X23" s="16"/>
      <c r="Y23" s="17"/>
      <c r="Z23" s="16"/>
      <c r="AA23" s="17"/>
      <c r="AB23" s="16"/>
      <c r="AC23" s="17"/>
      <c r="AD23" s="16"/>
      <c r="AE23" s="17"/>
      <c r="AF23" s="16"/>
      <c r="AG23" s="17"/>
      <c r="AH23" s="16"/>
      <c r="AI23" s="17"/>
      <c r="AJ23" s="16"/>
      <c r="AK23" s="17"/>
      <c r="AL23" s="16"/>
      <c r="AM23" s="17"/>
      <c r="AN23" s="16"/>
      <c r="AO23" s="17"/>
      <c r="AP23" s="16"/>
      <c r="AQ23" s="17"/>
      <c r="AR23" s="17"/>
      <c r="AS23" s="146"/>
      <c r="AT23" s="147"/>
    </row>
    <row r="24" spans="1:46" ht="16.2" thickBot="1" x14ac:dyDescent="0.35">
      <c r="T24" s="153">
        <v>-8</v>
      </c>
      <c r="U24" s="17"/>
      <c r="V24" s="16"/>
      <c r="W24" s="17"/>
      <c r="X24" s="16"/>
      <c r="Y24" s="17"/>
      <c r="Z24" s="16"/>
      <c r="AA24" s="17"/>
      <c r="AB24" s="16"/>
      <c r="AC24" s="17"/>
      <c r="AD24" s="16"/>
      <c r="AE24" s="17"/>
      <c r="AF24" s="16"/>
      <c r="AG24" s="17"/>
      <c r="AH24" s="16"/>
      <c r="AI24" s="17"/>
      <c r="AJ24" s="16"/>
      <c r="AK24" s="17"/>
      <c r="AL24" s="16"/>
      <c r="AM24" s="17"/>
      <c r="AN24" s="16"/>
      <c r="AO24" s="17"/>
      <c r="AP24" s="16"/>
      <c r="AQ24" s="17"/>
      <c r="AR24" s="17"/>
      <c r="AS24" s="146"/>
      <c r="AT24" s="147"/>
    </row>
    <row r="25" spans="1:46" ht="43.8" customHeight="1" thickBot="1" x14ac:dyDescent="0.35">
      <c r="A25" s="127" t="s">
        <v>35</v>
      </c>
      <c r="B25" s="128"/>
      <c r="C25" s="128"/>
      <c r="D25" s="128"/>
      <c r="E25" s="129"/>
      <c r="F25" s="24"/>
      <c r="G25" s="127" t="s">
        <v>36</v>
      </c>
      <c r="H25" s="128"/>
      <c r="I25" s="128"/>
      <c r="J25" s="128"/>
      <c r="K25" s="129"/>
      <c r="L25" s="117"/>
      <c r="M25" s="127" t="s">
        <v>37</v>
      </c>
      <c r="N25" s="128"/>
      <c r="O25" s="128"/>
      <c r="P25" s="129"/>
      <c r="Q25" s="117"/>
      <c r="R25" s="21" t="s">
        <v>38</v>
      </c>
      <c r="T25" s="154"/>
      <c r="U25" s="17"/>
      <c r="V25" s="16"/>
      <c r="W25" s="17"/>
      <c r="X25" s="16"/>
      <c r="Y25" s="17"/>
      <c r="Z25" s="16"/>
      <c r="AA25" s="17"/>
      <c r="AB25" s="16"/>
      <c r="AC25" s="17"/>
      <c r="AD25" s="16"/>
      <c r="AE25" s="17"/>
      <c r="AF25" s="16"/>
      <c r="AG25" s="17"/>
      <c r="AH25" s="16"/>
      <c r="AI25" s="17"/>
      <c r="AJ25" s="16"/>
      <c r="AK25" s="17"/>
      <c r="AL25" s="16"/>
      <c r="AM25" s="17"/>
      <c r="AN25" s="16"/>
      <c r="AO25" s="17"/>
      <c r="AP25" s="16"/>
      <c r="AQ25" s="17"/>
      <c r="AR25" s="17"/>
      <c r="AS25" s="146"/>
      <c r="AT25" s="147"/>
    </row>
    <row r="26" spans="1:46" ht="24" customHeight="1" thickBot="1" x14ac:dyDescent="0.35">
      <c r="A26" s="132"/>
      <c r="B26" s="133"/>
      <c r="C26" s="133"/>
      <c r="D26" s="133"/>
      <c r="E26" s="134"/>
      <c r="F26" s="25"/>
      <c r="G26" s="119" t="s">
        <v>50</v>
      </c>
      <c r="H26" s="123" t="s">
        <v>40</v>
      </c>
      <c r="I26" s="123"/>
      <c r="J26" s="124"/>
      <c r="K26" s="119" t="s">
        <v>51</v>
      </c>
      <c r="L26" s="117"/>
      <c r="M26" s="114" t="s">
        <v>41</v>
      </c>
      <c r="N26" s="114" t="s">
        <v>42</v>
      </c>
      <c r="O26" s="114" t="s">
        <v>43</v>
      </c>
      <c r="P26" s="114" t="s">
        <v>39</v>
      </c>
      <c r="Q26" s="117"/>
      <c r="R26" s="116"/>
      <c r="T26" s="153">
        <v>-10</v>
      </c>
      <c r="U26" s="17"/>
      <c r="V26" s="16"/>
      <c r="W26" s="17"/>
      <c r="X26" s="16"/>
      <c r="Y26" s="17"/>
      <c r="Z26" s="16"/>
      <c r="AA26" s="17"/>
      <c r="AB26" s="16"/>
      <c r="AC26" s="17"/>
      <c r="AD26" s="16"/>
      <c r="AE26" s="17"/>
      <c r="AF26" s="16"/>
      <c r="AG26" s="17"/>
      <c r="AH26" s="16"/>
      <c r="AI26" s="17"/>
      <c r="AJ26" s="16"/>
      <c r="AK26" s="17"/>
      <c r="AL26" s="16"/>
      <c r="AM26" s="17"/>
      <c r="AN26" s="16"/>
      <c r="AO26" s="17"/>
      <c r="AP26" s="16"/>
      <c r="AQ26" s="17"/>
      <c r="AR26" s="17"/>
      <c r="AS26" s="146"/>
      <c r="AT26" s="147"/>
    </row>
    <row r="27" spans="1:46" ht="16.2" thickBot="1" x14ac:dyDescent="0.35">
      <c r="A27" s="135"/>
      <c r="B27" s="136"/>
      <c r="C27" s="136"/>
      <c r="D27" s="136"/>
      <c r="E27" s="137"/>
      <c r="F27" s="25"/>
      <c r="G27" s="141"/>
      <c r="H27" s="125"/>
      <c r="I27" s="125"/>
      <c r="J27" s="126"/>
      <c r="K27" s="141"/>
      <c r="L27" s="117"/>
      <c r="M27" s="115"/>
      <c r="N27" s="115"/>
      <c r="O27" s="115"/>
      <c r="P27" s="115"/>
      <c r="Q27" s="117"/>
      <c r="R27" s="117"/>
      <c r="T27" s="155"/>
      <c r="U27" s="20"/>
      <c r="V27" s="19"/>
      <c r="W27" s="20"/>
      <c r="X27" s="19"/>
      <c r="Y27" s="20"/>
      <c r="Z27" s="19"/>
      <c r="AA27" s="20"/>
      <c r="AB27" s="19"/>
      <c r="AC27" s="20"/>
      <c r="AD27" s="19"/>
      <c r="AE27" s="20"/>
      <c r="AF27" s="19"/>
      <c r="AG27" s="20"/>
      <c r="AH27" s="19"/>
      <c r="AI27" s="20"/>
      <c r="AJ27" s="19"/>
      <c r="AK27" s="20"/>
      <c r="AL27" s="19"/>
      <c r="AM27" s="20"/>
      <c r="AN27" s="19"/>
      <c r="AO27" s="20"/>
      <c r="AP27" s="19"/>
      <c r="AQ27" s="20"/>
      <c r="AR27" s="20"/>
      <c r="AS27" s="148"/>
      <c r="AT27" s="149"/>
    </row>
    <row r="28" spans="1:46" ht="16.2" thickBot="1" x14ac:dyDescent="0.35">
      <c r="A28" s="135"/>
      <c r="B28" s="136"/>
      <c r="C28" s="136"/>
      <c r="D28" s="136"/>
      <c r="E28" s="137"/>
      <c r="F28" s="25"/>
      <c r="G28" s="141"/>
      <c r="H28" s="119" t="s">
        <v>44</v>
      </c>
      <c r="I28" s="121" t="s">
        <v>45</v>
      </c>
      <c r="J28" s="114" t="s">
        <v>46</v>
      </c>
      <c r="K28" s="141"/>
      <c r="L28" s="117"/>
      <c r="M28" s="15"/>
      <c r="N28" s="15"/>
      <c r="O28" s="15"/>
      <c r="P28" s="15"/>
      <c r="Q28" s="117"/>
      <c r="R28" s="117"/>
    </row>
    <row r="29" spans="1:46" ht="16.2" thickBot="1" x14ac:dyDescent="0.35">
      <c r="A29" s="135"/>
      <c r="B29" s="136"/>
      <c r="C29" s="136"/>
      <c r="D29" s="136"/>
      <c r="E29" s="137"/>
      <c r="F29" s="25"/>
      <c r="G29" s="141"/>
      <c r="H29" s="120"/>
      <c r="I29" s="122"/>
      <c r="J29" s="115"/>
      <c r="K29" s="141"/>
      <c r="L29" s="117"/>
      <c r="M29" s="15"/>
      <c r="N29" s="15"/>
      <c r="O29" s="15"/>
      <c r="P29" s="15"/>
      <c r="Q29" s="117"/>
      <c r="R29" s="117"/>
    </row>
    <row r="30" spans="1:46" ht="21.6" thickBot="1" x14ac:dyDescent="0.35">
      <c r="A30" s="135"/>
      <c r="B30" s="136"/>
      <c r="C30" s="136"/>
      <c r="D30" s="136"/>
      <c r="E30" s="137"/>
      <c r="F30" s="25"/>
      <c r="G30" s="141"/>
      <c r="H30" s="116"/>
      <c r="I30" s="116"/>
      <c r="J30" s="116"/>
      <c r="K30" s="22">
        <v>24</v>
      </c>
      <c r="L30" s="117"/>
      <c r="M30" s="15"/>
      <c r="N30" s="15"/>
      <c r="O30" s="15"/>
      <c r="P30" s="15"/>
      <c r="Q30" s="117"/>
      <c r="R30" s="117"/>
      <c r="T30" s="23" t="s">
        <v>62</v>
      </c>
    </row>
    <row r="31" spans="1:46" ht="16.2" thickBot="1" x14ac:dyDescent="0.35">
      <c r="A31" s="138"/>
      <c r="B31" s="139"/>
      <c r="C31" s="139"/>
      <c r="D31" s="139"/>
      <c r="E31" s="140"/>
      <c r="F31" s="25"/>
      <c r="G31" s="120"/>
      <c r="H31" s="118"/>
      <c r="I31" s="118"/>
      <c r="J31" s="118"/>
      <c r="K31" s="7"/>
      <c r="L31" s="117"/>
      <c r="M31" s="15"/>
      <c r="N31" s="15"/>
      <c r="O31" s="15"/>
      <c r="P31" s="15"/>
      <c r="Q31" s="117"/>
      <c r="R31" s="118"/>
    </row>
  </sheetData>
  <mergeCells count="140">
    <mergeCell ref="M26:M27"/>
    <mergeCell ref="N26:N27"/>
    <mergeCell ref="O26:O27"/>
    <mergeCell ref="P26:P27"/>
    <mergeCell ref="R26:R31"/>
    <mergeCell ref="T22:T23"/>
    <mergeCell ref="T24:T25"/>
    <mergeCell ref="A25:E25"/>
    <mergeCell ref="G25:K25"/>
    <mergeCell ref="L25:L31"/>
    <mergeCell ref="M25:P25"/>
    <mergeCell ref="Q25:Q31"/>
    <mergeCell ref="A26:E31"/>
    <mergeCell ref="G26:G31"/>
    <mergeCell ref="H26:J27"/>
    <mergeCell ref="A22:B22"/>
    <mergeCell ref="C22:D22"/>
    <mergeCell ref="E22:F22"/>
    <mergeCell ref="G22:H22"/>
    <mergeCell ref="J22:K22"/>
    <mergeCell ref="Q22:R22"/>
    <mergeCell ref="T26:T27"/>
    <mergeCell ref="H28:H29"/>
    <mergeCell ref="I28:I29"/>
    <mergeCell ref="J28:J29"/>
    <mergeCell ref="H30:H31"/>
    <mergeCell ref="I30:I31"/>
    <mergeCell ref="J30:J31"/>
    <mergeCell ref="K26:K29"/>
    <mergeCell ref="T20:T21"/>
    <mergeCell ref="A21:B21"/>
    <mergeCell ref="C21:D21"/>
    <mergeCell ref="E21:F21"/>
    <mergeCell ref="G21:H21"/>
    <mergeCell ref="J21:K21"/>
    <mergeCell ref="Q21:R21"/>
    <mergeCell ref="A20:B20"/>
    <mergeCell ref="C20:D20"/>
    <mergeCell ref="E20:F20"/>
    <mergeCell ref="G20:H20"/>
    <mergeCell ref="J20:K20"/>
    <mergeCell ref="Q20:R20"/>
    <mergeCell ref="T18:T19"/>
    <mergeCell ref="A19:B19"/>
    <mergeCell ref="C19:D19"/>
    <mergeCell ref="E19:F19"/>
    <mergeCell ref="G19:H19"/>
    <mergeCell ref="J19:K19"/>
    <mergeCell ref="Q19:R19"/>
    <mergeCell ref="A18:B18"/>
    <mergeCell ref="C18:D18"/>
    <mergeCell ref="E18:F18"/>
    <mergeCell ref="G18:H18"/>
    <mergeCell ref="J18:K18"/>
    <mergeCell ref="Q18:R18"/>
    <mergeCell ref="T16:T17"/>
    <mergeCell ref="A17:B17"/>
    <mergeCell ref="C17:D17"/>
    <mergeCell ref="E17:F17"/>
    <mergeCell ref="G17:H17"/>
    <mergeCell ref="J17:K17"/>
    <mergeCell ref="Q17:R17"/>
    <mergeCell ref="A16:B16"/>
    <mergeCell ref="C16:D16"/>
    <mergeCell ref="E16:F16"/>
    <mergeCell ref="G16:H16"/>
    <mergeCell ref="J16:K16"/>
    <mergeCell ref="Q16:R16"/>
    <mergeCell ref="T14:T15"/>
    <mergeCell ref="A15:B15"/>
    <mergeCell ref="C15:D15"/>
    <mergeCell ref="E15:F15"/>
    <mergeCell ref="G15:H15"/>
    <mergeCell ref="J15:K15"/>
    <mergeCell ref="Q15:R15"/>
    <mergeCell ref="A14:B14"/>
    <mergeCell ref="C14:D14"/>
    <mergeCell ref="E14:F14"/>
    <mergeCell ref="G14:H14"/>
    <mergeCell ref="J14:K14"/>
    <mergeCell ref="Q14:R14"/>
    <mergeCell ref="C13:D13"/>
    <mergeCell ref="E13:F13"/>
    <mergeCell ref="G13:H13"/>
    <mergeCell ref="J13:K13"/>
    <mergeCell ref="Q13:R13"/>
    <mergeCell ref="A12:B12"/>
    <mergeCell ref="C12:D12"/>
    <mergeCell ref="E12:F12"/>
    <mergeCell ref="G12:H12"/>
    <mergeCell ref="J12:K12"/>
    <mergeCell ref="Q12:R12"/>
    <mergeCell ref="T10:T11"/>
    <mergeCell ref="A8:I8"/>
    <mergeCell ref="J8:K10"/>
    <mergeCell ref="L8:P8"/>
    <mergeCell ref="Q8:R10"/>
    <mergeCell ref="T8:T9"/>
    <mergeCell ref="AS8:AT27"/>
    <mergeCell ref="A9:B10"/>
    <mergeCell ref="C9:D10"/>
    <mergeCell ref="E9:F10"/>
    <mergeCell ref="G9:H10"/>
    <mergeCell ref="A11:B11"/>
    <mergeCell ref="C11:D11"/>
    <mergeCell ref="E11:F11"/>
    <mergeCell ref="G11:H11"/>
    <mergeCell ref="J11:K11"/>
    <mergeCell ref="Q11:R11"/>
    <mergeCell ref="I9:I10"/>
    <mergeCell ref="M9:M10"/>
    <mergeCell ref="N9:N10"/>
    <mergeCell ref="O9:O10"/>
    <mergeCell ref="P9:P10"/>
    <mergeCell ref="T12:T13"/>
    <mergeCell ref="A13:B13"/>
    <mergeCell ref="AM2:AM5"/>
    <mergeCell ref="AO2:AO5"/>
    <mergeCell ref="AQ2:AQ5"/>
    <mergeCell ref="A3:I3"/>
    <mergeCell ref="K3:P3"/>
    <mergeCell ref="A4:I4"/>
    <mergeCell ref="K4:P4"/>
    <mergeCell ref="A5:I5"/>
    <mergeCell ref="L5:P7"/>
    <mergeCell ref="A6:I6"/>
    <mergeCell ref="AA2:AA5"/>
    <mergeCell ref="AC2:AC5"/>
    <mergeCell ref="AE2:AE5"/>
    <mergeCell ref="AG2:AG5"/>
    <mergeCell ref="AI2:AI5"/>
    <mergeCell ref="AK2:AK5"/>
    <mergeCell ref="A2:I2"/>
    <mergeCell ref="K2:P2"/>
    <mergeCell ref="R2:R7"/>
    <mergeCell ref="U2:U5"/>
    <mergeCell ref="W2:W5"/>
    <mergeCell ref="Y2:Y5"/>
    <mergeCell ref="T6:T7"/>
    <mergeCell ref="A7:I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colBreaks count="1" manualBreakCount="1">
    <brk id="1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28</vt:i4>
      </vt:variant>
      <vt:variant>
        <vt:lpstr>Plages nommées</vt:lpstr>
      </vt:variant>
      <vt:variant>
        <vt:i4>1</vt:i4>
      </vt:variant>
    </vt:vector>
  </HeadingPairs>
  <TitlesOfParts>
    <vt:vector size="29" baseType="lpstr">
      <vt:lpstr>SOURCE 1,1</vt:lpstr>
      <vt:lpstr>SOURCE 1,2</vt:lpstr>
      <vt:lpstr>SOURCE 2,1</vt:lpstr>
      <vt:lpstr>SOURCE 2,2</vt:lpstr>
      <vt:lpstr>BARRE</vt:lpstr>
      <vt:lpstr>BENAHMED</vt:lpstr>
      <vt:lpstr>BENZINA</vt:lpstr>
      <vt:lpstr>BERNAL</vt:lpstr>
      <vt:lpstr>BOUFTILA</vt:lpstr>
      <vt:lpstr>DARRAZ</vt:lpstr>
      <vt:lpstr>DE GREGORIO</vt:lpstr>
      <vt:lpstr>DIEU</vt:lpstr>
      <vt:lpstr>DUPUI</vt:lpstr>
      <vt:lpstr>FERNANZ</vt:lpstr>
      <vt:lpstr>GHAZARYAN</vt:lpstr>
      <vt:lpstr>GRIOTTO-PY</vt:lpstr>
      <vt:lpstr>HASS</vt:lpstr>
      <vt:lpstr>JOUALLAND</vt:lpstr>
      <vt:lpstr>LAVAL</vt:lpstr>
      <vt:lpstr>LEHIMAS</vt:lpstr>
      <vt:lpstr>LOPES</vt:lpstr>
      <vt:lpstr>MAHTOUT</vt:lpstr>
      <vt:lpstr>NEMET</vt:lpstr>
      <vt:lpstr>PEREZ</vt:lpstr>
      <vt:lpstr>POUR</vt:lpstr>
      <vt:lpstr>RATEL</vt:lpstr>
      <vt:lpstr>RIGAIL</vt:lpstr>
      <vt:lpstr>VENET</vt:lpstr>
      <vt:lpstr>BERNAL!Zone_d_impression</vt:lpstr>
    </vt:vector>
  </TitlesOfParts>
  <Company>Pole Formation UIMM Occitanie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VANNSON</dc:creator>
  <cp:lastModifiedBy>Olivier VANNSON</cp:lastModifiedBy>
  <cp:lastPrinted>2021-05-04T11:28:39Z</cp:lastPrinted>
  <dcterms:created xsi:type="dcterms:W3CDTF">2021-05-04T10:00:54Z</dcterms:created>
  <dcterms:modified xsi:type="dcterms:W3CDTF">2021-05-05T08:41:04Z</dcterms:modified>
</cp:coreProperties>
</file>