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labau\Desktop\"/>
    </mc:Choice>
  </mc:AlternateContent>
  <bookViews>
    <workbookView xWindow="0" yWindow="0" windowWidth="20490" windowHeight="8340" activeTab="1"/>
  </bookViews>
  <sheets>
    <sheet name="Demande" sheetId="6" r:id="rId1"/>
    <sheet name="Liste" sheetId="8" r:id="rId2"/>
    <sheet name="Paramètre" sheetId="7" r:id="rId3"/>
    <sheet name="Sauvegarde" sheetId="9" r:id="rId4"/>
    <sheet name="Bon de transfert" sheetId="10" r:id="rId5"/>
    <sheet name="Feuil2" sheetId="11" r:id="rId6"/>
  </sheets>
  <definedNames>
    <definedName name="_xlnm.Print_Area" localSheetId="4">'Bon de transfert'!$A$1:$H$30</definedName>
    <definedName name="_xlnm.Print_Area" localSheetId="0">Demande!$A$1:$H$28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0" l="1"/>
  <c r="J33" i="10"/>
  <c r="J34" i="10"/>
  <c r="J35" i="10"/>
  <c r="J36" i="10"/>
  <c r="J37" i="10"/>
  <c r="J31" i="10"/>
  <c r="F6" i="10"/>
  <c r="H6" i="10" s="1"/>
  <c r="A10" i="10" a="1"/>
  <c r="A10" i="10" s="1"/>
  <c r="G10" i="10" a="1"/>
  <c r="G10" i="10" s="1"/>
  <c r="F10" i="10" a="1"/>
  <c r="F10" i="10" s="1"/>
  <c r="E10" i="10" a="1"/>
  <c r="E10" i="10" s="1"/>
  <c r="D10" i="10" a="1"/>
  <c r="D10" i="10" s="1"/>
  <c r="C10" i="10" a="1"/>
  <c r="C10" i="10" s="1"/>
  <c r="B10" i="10" a="1"/>
  <c r="B10" i="10" s="1"/>
  <c r="I9" i="10"/>
  <c r="I11" i="10" s="1" a="1"/>
  <c r="I11" i="10" s="1"/>
  <c r="B11" i="10" s="1" a="1"/>
  <c r="B11" i="10" s="1"/>
  <c r="I37" i="10"/>
  <c r="I33" i="10" a="1"/>
  <c r="I33" i="10" s="1"/>
  <c r="I34" i="10" a="1"/>
  <c r="I34" i="10" s="1"/>
  <c r="I35" i="10" a="1"/>
  <c r="I35" i="10" s="1"/>
  <c r="I36" i="10" a="1"/>
  <c r="I36" i="10" s="1"/>
  <c r="A11" i="10" l="1" a="1"/>
  <c r="A11" i="10" s="1"/>
  <c r="J10" i="10"/>
  <c r="I12" i="10" a="1"/>
  <c r="I12" i="10" s="1"/>
  <c r="E11" i="10" a="1"/>
  <c r="E11" i="10" s="1"/>
  <c r="G11" i="10" a="1"/>
  <c r="G11" i="10" s="1"/>
  <c r="C11" i="10" a="1"/>
  <c r="C11" i="10" s="1"/>
  <c r="F11" i="10" a="1"/>
  <c r="F11" i="10" s="1"/>
  <c r="D11" i="10" a="1"/>
  <c r="D11" i="10" s="1"/>
  <c r="J11" i="10" l="1"/>
  <c r="D12" i="10" a="1"/>
  <c r="D12" i="10" s="1"/>
  <c r="A12" i="10" a="1"/>
  <c r="A12" i="10" s="1"/>
  <c r="F12" i="10" a="1"/>
  <c r="F12" i="10" s="1"/>
  <c r="I13" i="10" a="1"/>
  <c r="I13" i="10" s="1"/>
  <c r="G12" i="10" a="1"/>
  <c r="G12" i="10" s="1"/>
  <c r="B12" i="10"/>
  <c r="C12" i="10" a="1"/>
  <c r="C12" i="10" s="1"/>
  <c r="E12" i="10" a="1"/>
  <c r="E12" i="10" s="1"/>
  <c r="F13" i="10" l="1" a="1"/>
  <c r="F13" i="10" s="1"/>
  <c r="A13" i="10" a="1"/>
  <c r="A13" i="10" s="1"/>
  <c r="J12" i="10"/>
  <c r="E13" i="10" a="1"/>
  <c r="E13" i="10" s="1"/>
  <c r="G13" i="10" a="1"/>
  <c r="G13" i="10" s="1"/>
  <c r="C13" i="10" a="1"/>
  <c r="C13" i="10" s="1"/>
  <c r="D13" i="10" a="1"/>
  <c r="D13" i="10" s="1"/>
  <c r="I14" i="10" a="1"/>
  <c r="I14" i="10" s="1"/>
  <c r="B13" i="10"/>
  <c r="J13" i="10" l="1"/>
  <c r="I15" i="10" a="1"/>
  <c r="I15" i="10" s="1"/>
  <c r="I16" i="10" s="1" a="1"/>
  <c r="I16" i="10" s="1"/>
  <c r="I17" i="10" s="1" a="1"/>
  <c r="I17" i="10" s="1"/>
  <c r="I18" i="10" s="1" a="1"/>
  <c r="I18" i="10" s="1"/>
  <c r="I19" i="10" s="1" a="1"/>
  <c r="I19" i="10" s="1"/>
  <c r="I20" i="10" s="1" a="1"/>
  <c r="I20" i="10" s="1"/>
  <c r="I21" i="10" s="1" a="1"/>
  <c r="I21" i="10" s="1"/>
  <c r="I22" i="10" s="1" a="1"/>
  <c r="I22" i="10" s="1"/>
  <c r="I23" i="10" s="1" a="1"/>
  <c r="I23" i="10" s="1"/>
  <c r="I24" i="10" s="1" a="1"/>
  <c r="I24" i="10" s="1"/>
  <c r="I25" i="10" s="1" a="1"/>
  <c r="I25" i="10" s="1"/>
  <c r="I26" i="10" s="1" a="1"/>
  <c r="I26" i="10" s="1"/>
  <c r="I27" i="10" s="1" a="1"/>
  <c r="I27" i="10" s="1"/>
  <c r="I28" i="10" s="1" a="1"/>
  <c r="I28" i="10" s="1"/>
  <c r="I29" i="10" s="1" a="1"/>
  <c r="I29" i="10" s="1"/>
  <c r="I30" i="10" s="1" a="1"/>
  <c r="I30" i="10" s="1"/>
  <c r="I31" i="10" s="1" a="1"/>
  <c r="I31" i="10" s="1"/>
  <c r="I32" i="10" s="1" a="1"/>
  <c r="I32" i="10" s="1"/>
  <c r="A14" i="10" a="1"/>
  <c r="A14" i="10" s="1"/>
  <c r="G14" i="10" a="1"/>
  <c r="G14" i="10" s="1"/>
  <c r="F14" i="10" a="1"/>
  <c r="F14" i="10" s="1"/>
  <c r="B14" i="10" a="1"/>
  <c r="B14" i="10" s="1"/>
  <c r="C14" i="10" a="1"/>
  <c r="C14" i="10" s="1"/>
  <c r="E14" i="10" a="1"/>
  <c r="E14" i="10" s="1"/>
  <c r="D14" i="10" a="1"/>
  <c r="D14" i="10" s="1"/>
  <c r="B15" i="10" a="1"/>
  <c r="B15" i="10" s="1"/>
  <c r="C15" i="10" l="1" a="1"/>
  <c r="C15" i="10" s="1"/>
  <c r="E15" i="10" a="1"/>
  <c r="E15" i="10" s="1"/>
  <c r="G15" i="10" a="1"/>
  <c r="G15" i="10" s="1"/>
  <c r="F15" i="10" a="1"/>
  <c r="F15" i="10" s="1"/>
  <c r="J14" i="10"/>
  <c r="D15" i="10" a="1"/>
  <c r="D15" i="10" s="1"/>
  <c r="B16" i="10" a="1"/>
  <c r="B16" i="10" s="1"/>
  <c r="D16" i="10" a="1"/>
  <c r="D16" i="10" s="1"/>
  <c r="F16" i="10" a="1"/>
  <c r="F16" i="10" s="1"/>
  <c r="C16" i="10" a="1"/>
  <c r="C16" i="10" s="1"/>
  <c r="G16" i="10" a="1"/>
  <c r="G16" i="10" s="1"/>
  <c r="E16" i="10" a="1"/>
  <c r="E16" i="10" s="1"/>
  <c r="J15" i="10" l="1"/>
  <c r="J16" i="10"/>
  <c r="B17" i="10" a="1"/>
  <c r="B17" i="10" s="1"/>
  <c r="D17" i="10" a="1"/>
  <c r="D17" i="10" s="1"/>
  <c r="F17" i="10" a="1"/>
  <c r="F17" i="10" s="1"/>
  <c r="E17" i="10" a="1"/>
  <c r="E17" i="10" s="1"/>
  <c r="C17" i="10" a="1"/>
  <c r="C17" i="10" s="1"/>
  <c r="G17" i="10" a="1"/>
  <c r="G17" i="10" s="1"/>
  <c r="J17" i="10" l="1"/>
  <c r="B18" i="10" a="1"/>
  <c r="B18" i="10" s="1"/>
  <c r="D18" i="10" a="1"/>
  <c r="D18" i="10" s="1"/>
  <c r="F18" i="10" a="1"/>
  <c r="F18" i="10" s="1"/>
  <c r="C18" i="10" a="1"/>
  <c r="C18" i="10" s="1"/>
  <c r="G18" i="10" a="1"/>
  <c r="G18" i="10" s="1"/>
  <c r="E18" i="10" a="1"/>
  <c r="E18" i="10" s="1"/>
  <c r="J18" i="10" l="1"/>
  <c r="B19" i="10" a="1"/>
  <c r="B19" i="10" s="1"/>
  <c r="D19" i="10" a="1"/>
  <c r="D19" i="10" s="1"/>
  <c r="F19" i="10" a="1"/>
  <c r="F19" i="10" s="1"/>
  <c r="G19" i="10" a="1"/>
  <c r="G19" i="10" s="1"/>
  <c r="E19" i="10" a="1"/>
  <c r="E19" i="10" s="1"/>
  <c r="C19" i="10" a="1"/>
  <c r="C19" i="10" s="1"/>
  <c r="F3" i="6"/>
  <c r="J19" i="10" l="1"/>
  <c r="B20" i="10" a="1"/>
  <c r="B20" i="10" s="1"/>
  <c r="D20" i="10" a="1"/>
  <c r="D20" i="10" s="1"/>
  <c r="F20" i="10" a="1"/>
  <c r="F20" i="10" s="1"/>
  <c r="G20" i="10" a="1"/>
  <c r="G20" i="10" s="1"/>
  <c r="E20" i="10" a="1"/>
  <c r="E20" i="10" s="1"/>
  <c r="C20" i="10" a="1"/>
  <c r="C20" i="10" s="1"/>
  <c r="F6" i="9" a="1"/>
  <c r="F6" i="9" s="1"/>
  <c r="F7" i="9" a="1"/>
  <c r="F7" i="9" s="1"/>
  <c r="F8" i="9" a="1"/>
  <c r="F8" i="9" s="1"/>
  <c r="E6" i="9" a="1"/>
  <c r="E6" i="9" s="1"/>
  <c r="E7" i="9" a="1"/>
  <c r="E7" i="9" s="1"/>
  <c r="E8" i="9" a="1"/>
  <c r="E8" i="9" s="1"/>
  <c r="D6" i="9" a="1"/>
  <c r="D6" i="9" s="1"/>
  <c r="D7" i="9" a="1"/>
  <c r="D7" i="9" s="1"/>
  <c r="D8" i="9" a="1"/>
  <c r="D8" i="9" s="1"/>
  <c r="C6" i="9" a="1"/>
  <c r="C6" i="9" s="1"/>
  <c r="C7" i="9" a="1"/>
  <c r="C7" i="9" s="1"/>
  <c r="C8" i="9" a="1"/>
  <c r="C8" i="9" s="1"/>
  <c r="B6" i="9" a="1"/>
  <c r="B6" i="9" s="1"/>
  <c r="B7" i="9" a="1"/>
  <c r="B7" i="9" s="1"/>
  <c r="B8" i="9" a="1"/>
  <c r="B8" i="9" s="1"/>
  <c r="A6" i="9" a="1"/>
  <c r="A6" i="9" s="1"/>
  <c r="A7" i="9" a="1"/>
  <c r="A7" i="9" s="1"/>
  <c r="A8" i="9" a="1"/>
  <c r="A8" i="9" s="1"/>
  <c r="J20" i="10" l="1"/>
  <c r="B21" i="10" a="1"/>
  <c r="B21" i="10" s="1"/>
  <c r="D21" i="10" a="1"/>
  <c r="D21" i="10" s="1"/>
  <c r="F21" i="10" a="1"/>
  <c r="F21" i="10" s="1"/>
  <c r="C21" i="10" a="1"/>
  <c r="C21" i="10" s="1"/>
  <c r="G21" i="10" a="1"/>
  <c r="G21" i="10" s="1"/>
  <c r="E21" i="10" a="1"/>
  <c r="E21" i="10" s="1"/>
  <c r="H3" i="6"/>
  <c r="J21" i="10" l="1"/>
  <c r="B22" i="10" a="1"/>
  <c r="B22" i="10" s="1"/>
  <c r="D22" i="10" a="1"/>
  <c r="D22" i="10" s="1"/>
  <c r="F22" i="10" a="1"/>
  <c r="F22" i="10" s="1"/>
  <c r="E22" i="10" a="1"/>
  <c r="E22" i="10" s="1"/>
  <c r="C22" i="10" a="1"/>
  <c r="C22" i="10" s="1"/>
  <c r="G22" i="10" a="1"/>
  <c r="G22" i="10" s="1"/>
  <c r="J22" i="10" l="1"/>
  <c r="B23" i="10" a="1"/>
  <c r="B23" i="10" s="1"/>
  <c r="D23" i="10" a="1"/>
  <c r="D23" i="10" s="1"/>
  <c r="F23" i="10" a="1"/>
  <c r="F23" i="10" s="1"/>
  <c r="G23" i="10" a="1"/>
  <c r="G23" i="10" s="1"/>
  <c r="E23" i="10" a="1"/>
  <c r="E23" i="10" s="1"/>
  <c r="C23" i="10" a="1"/>
  <c r="C23" i="10" s="1"/>
  <c r="J23" i="10" l="1"/>
  <c r="B24" i="10" a="1"/>
  <c r="B24" i="10" s="1"/>
  <c r="D24" i="10" a="1"/>
  <c r="D24" i="10" s="1"/>
  <c r="F24" i="10" a="1"/>
  <c r="F24" i="10" s="1"/>
  <c r="G24" i="10" a="1"/>
  <c r="G24" i="10" s="1"/>
  <c r="E24" i="10" a="1"/>
  <c r="E24" i="10" s="1"/>
  <c r="C24" i="10" a="1"/>
  <c r="C24" i="10" s="1"/>
  <c r="J24" i="10" l="1"/>
  <c r="B25" i="10" a="1"/>
  <c r="B25" i="10" s="1"/>
  <c r="D25" i="10" a="1"/>
  <c r="D25" i="10" s="1"/>
  <c r="F25" i="10" a="1"/>
  <c r="F25" i="10" s="1"/>
  <c r="C25" i="10" a="1"/>
  <c r="C25" i="10" s="1"/>
  <c r="G25" i="10" a="1"/>
  <c r="G25" i="10" s="1"/>
  <c r="E25" i="10" a="1"/>
  <c r="E25" i="10" s="1"/>
  <c r="J25" i="10" l="1"/>
  <c r="B26" i="10" a="1"/>
  <c r="B26" i="10" s="1"/>
  <c r="D26" i="10" a="1"/>
  <c r="D26" i="10" s="1"/>
  <c r="F26" i="10" a="1"/>
  <c r="F26" i="10" s="1"/>
  <c r="E26" i="10" a="1"/>
  <c r="E26" i="10" s="1"/>
  <c r="C26" i="10" a="1"/>
  <c r="C26" i="10" s="1"/>
  <c r="G26" i="10" a="1"/>
  <c r="G26" i="10" s="1"/>
  <c r="J26" i="10" l="1"/>
  <c r="B27" i="10" a="1"/>
  <c r="B27" i="10" s="1"/>
  <c r="D27" i="10" a="1"/>
  <c r="D27" i="10" s="1"/>
  <c r="F27" i="10" a="1"/>
  <c r="F27" i="10" s="1"/>
  <c r="G27" i="10" a="1"/>
  <c r="G27" i="10" s="1"/>
  <c r="E27" i="10" a="1"/>
  <c r="E27" i="10" s="1"/>
  <c r="C27" i="10" a="1"/>
  <c r="C27" i="10" s="1"/>
  <c r="J27" i="10" l="1"/>
  <c r="B28" i="10" a="1"/>
  <c r="B28" i="10" s="1"/>
  <c r="D28" i="10" a="1"/>
  <c r="D28" i="10" s="1"/>
  <c r="F28" i="10" a="1"/>
  <c r="F28" i="10" s="1"/>
  <c r="G28" i="10" a="1"/>
  <c r="G28" i="10" s="1"/>
  <c r="E28" i="10" a="1"/>
  <c r="E28" i="10" s="1"/>
  <c r="C28" i="10" a="1"/>
  <c r="C28" i="10" s="1"/>
  <c r="J28" i="10" l="1"/>
  <c r="B29" i="10" a="1"/>
  <c r="B29" i="10" s="1"/>
  <c r="D29" i="10" a="1"/>
  <c r="D29" i="10" s="1"/>
  <c r="F29" i="10" a="1"/>
  <c r="F29" i="10" s="1"/>
  <c r="C29" i="10" a="1"/>
  <c r="C29" i="10" s="1"/>
  <c r="G29" i="10" a="1"/>
  <c r="G29" i="10" s="1"/>
  <c r="E29" i="10" a="1"/>
  <c r="E29" i="10" s="1"/>
  <c r="J29" i="10" l="1"/>
  <c r="B30" i="10" a="1"/>
  <c r="B30" i="10" s="1"/>
  <c r="C30" i="10" a="1"/>
  <c r="C30" i="10" s="1"/>
  <c r="J30" i="10" l="1"/>
</calcChain>
</file>

<file path=xl/sharedStrings.xml><?xml version="1.0" encoding="utf-8"?>
<sst xmlns="http://schemas.openxmlformats.org/spreadsheetml/2006/main" count="84" uniqueCount="56">
  <si>
    <t>Mission</t>
  </si>
  <si>
    <t>Priorité</t>
  </si>
  <si>
    <t>De</t>
  </si>
  <si>
    <t>Vers</t>
  </si>
  <si>
    <t>Bat 1</t>
  </si>
  <si>
    <t>Quai du Hall 2</t>
  </si>
  <si>
    <t>Quai du Hall 1</t>
  </si>
  <si>
    <t>Hall 3 côté Maurs</t>
  </si>
  <si>
    <t>Hall 3 côté Bagnac</t>
  </si>
  <si>
    <t>Hall 1 côté Bagnac</t>
  </si>
  <si>
    <t>Hall 2 côté Bagnac</t>
  </si>
  <si>
    <t>Tôlerie</t>
  </si>
  <si>
    <t>Zone galva</t>
  </si>
  <si>
    <t>Demandeur :</t>
  </si>
  <si>
    <t>Demandeur</t>
  </si>
  <si>
    <t>Repère</t>
  </si>
  <si>
    <t>Quantité</t>
  </si>
  <si>
    <t>Date :</t>
  </si>
  <si>
    <t>Date de livraison</t>
  </si>
  <si>
    <t>Date Réception</t>
  </si>
  <si>
    <t>TRANSFERT INTERNE</t>
  </si>
  <si>
    <t>DE/VERS</t>
  </si>
  <si>
    <t>Hall 4  côté Maurs</t>
  </si>
  <si>
    <t>Hall 4 sablage</t>
  </si>
  <si>
    <t>Hall 4 grenailleuse</t>
  </si>
  <si>
    <t>Bat 3 côté Maurs</t>
  </si>
  <si>
    <t>Bat 3 côté Bagnac</t>
  </si>
  <si>
    <t>Extérieur</t>
  </si>
  <si>
    <t>N°</t>
  </si>
  <si>
    <t xml:space="preserve">Auteur : B.LABAU
Indice de révision : 0
Date : 11/06/2020
Page : 1/1
</t>
  </si>
  <si>
    <t>Date de la demande</t>
  </si>
  <si>
    <t>Semaine :</t>
  </si>
  <si>
    <t>JOSÉ</t>
  </si>
  <si>
    <t>FABRICE</t>
  </si>
  <si>
    <t>LIPÉ</t>
  </si>
  <si>
    <t>NICOLAS</t>
  </si>
  <si>
    <t>VIDER LES BENNES</t>
  </si>
  <si>
    <t>TRANSFERT</t>
  </si>
  <si>
    <t>Manut</t>
  </si>
  <si>
    <t>Damien</t>
  </si>
  <si>
    <t>Christian</t>
  </si>
  <si>
    <t>Emmanuel</t>
  </si>
  <si>
    <t>Jonathan</t>
  </si>
  <si>
    <t>Mehdi</t>
  </si>
  <si>
    <t>Jérémie</t>
  </si>
  <si>
    <t>Dominique</t>
  </si>
  <si>
    <t>Bruno</t>
  </si>
  <si>
    <t>Philippe</t>
  </si>
  <si>
    <t>Affaire</t>
  </si>
  <si>
    <t>Affectatio</t>
  </si>
  <si>
    <t>N° Dde</t>
  </si>
  <si>
    <t>N°S</t>
  </si>
  <si>
    <t>BON DE TRANSFERT</t>
  </si>
  <si>
    <t>Manutentionnaire :</t>
  </si>
  <si>
    <t>Date Livraison</t>
  </si>
  <si>
    <t>Benjamin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</si>
</sst>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color rgb="FF000000"/>
      <name val="Calibri"/>
      <family val="2"/>
    </font>
    <font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7" xfId="0" applyFill="1" applyBorder="1"/>
    <xf numFmtId="0" fontId="1" fillId="0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2" borderId="0" xfId="0" applyFill="1"/>
    <xf numFmtId="0" fontId="4" fillId="0" borderId="0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7" fillId="0" borderId="1" xfId="0" applyFont="1" applyFill="1" applyBorder="1" applyAlignment="1">
      <alignment horizontal="left" vertical="center" wrapText="1" indent="1"/>
    </xf>
    <xf numFmtId="0" fontId="5" fillId="0" borderId="0" xfId="0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0" fillId="0" borderId="8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49" fontId="0" fillId="0" borderId="0" xfId="0" applyNumberFormat="1" applyBorder="1"/>
    <xf numFmtId="0" fontId="0" fillId="0" borderId="0" xfId="0" applyNumberFormat="1" applyBorder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13" fillId="0" borderId="2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4" fontId="12" fillId="0" borderId="16" xfId="0" applyNumberFormat="1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/>
    </xf>
    <xf numFmtId="0" fontId="0" fillId="0" borderId="21" xfId="0" applyBorder="1"/>
    <xf numFmtId="0" fontId="3" fillId="0" borderId="0" xfId="0" applyFont="1" applyBorder="1"/>
    <xf numFmtId="0" fontId="0" fillId="0" borderId="8" xfId="0" applyFill="1" applyBorder="1"/>
    <xf numFmtId="0" fontId="0" fillId="0" borderId="21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4" borderId="0" xfId="0" applyFill="1"/>
    <xf numFmtId="0" fontId="8" fillId="3" borderId="9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49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Border="1" applyAlignment="1"/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4" xfId="0" applyBorder="1" applyAlignment="1">
      <alignment horizont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0" fillId="0" borderId="0" xfId="0" applyFill="1"/>
    <xf numFmtId="0" fontId="5" fillId="5" borderId="0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14" fontId="11" fillId="5" borderId="0" xfId="0" applyNumberFormat="1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vertical="center" wrapText="1"/>
    </xf>
    <xf numFmtId="0" fontId="11" fillId="5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8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2219325</xdr:colOff>
          <xdr:row>3</xdr:row>
          <xdr:rowOff>304800</xdr:rowOff>
        </xdr:from>
        <xdr:to>
          <xdr:col>3</xdr:col>
          <xdr:colOff>4505325</xdr:colOff>
          <xdr:row>5</xdr:row>
          <xdr:rowOff>276225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EDITER LA DEMANDE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186499</xdr:colOff>
      <xdr:row>3</xdr:row>
      <xdr:rowOff>313764</xdr:rowOff>
    </xdr:from>
    <xdr:to>
      <xdr:col>3</xdr:col>
      <xdr:colOff>858852</xdr:colOff>
      <xdr:row>6</xdr:row>
      <xdr:rowOff>44823</xdr:rowOff>
    </xdr:to>
    <xdr:pic macro="[0]!Aperçu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95646" y="1826558"/>
          <a:ext cx="672353" cy="672353"/>
        </a:xfrm>
        <a:prstGeom prst="rect">
          <a:avLst/>
        </a:prstGeom>
        <a:ln w="63500">
          <a:solidFill>
            <a:schemeClr val="tx1"/>
          </a:solidFill>
        </a:ln>
        <a:effectLst/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N2" insertRow="1" totalsRowShown="0" headerRowDxfId="88">
  <autoFilter ref="A1:N2"/>
  <tableColumns count="14">
    <tableColumn id="1" name="N° Dde"/>
    <tableColumn id="2" name="Demandeur"/>
    <tableColumn id="3" name="Date de la demande"/>
    <tableColumn id="4" name="N°S"/>
    <tableColumn id="5" name="Priorité" dataDxfId="87"/>
    <tableColumn id="14" name="Affaire"/>
    <tableColumn id="6" name="Date de livraison"/>
    <tableColumn id="7" name="Mission"/>
    <tableColumn id="8" name="Repère"/>
    <tableColumn id="9" name="Quantité"/>
    <tableColumn id="10" name="De"/>
    <tableColumn id="11" name="Vers"/>
    <tableColumn id="12" name="Date Livraison"/>
    <tableColumn id="15" name="Manut" dataDxfId="64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demandeur" displayName="Tabdemandeur" ref="C8:C13" totalsRowShown="0" headerRowDxfId="86" tableBorderDxfId="85">
  <autoFilter ref="C8:C13"/>
  <tableColumns count="1">
    <tableColumn id="1" name="Demandeur" dataDxfId="84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abadresse" displayName="Tabadresse" ref="E8:E23" totalsRowShown="0" headerRowDxfId="83" tableBorderDxfId="82">
  <autoFilter ref="E8:E23"/>
  <tableColumns count="1">
    <tableColumn id="1" name="DE/VERS" dataDxfId="8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G8:G12" totalsRowShown="0" headerRowDxfId="80" tableBorderDxfId="79">
  <autoFilter ref="G8:G12"/>
  <tableColumns count="1">
    <tableColumn id="1" name="Mission" dataDxfId="78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6" name="Tabmanut" displayName="Tabmanut" ref="I8:I19" totalsRowShown="0" headerRowDxfId="77" dataDxfId="76" tableBorderDxfId="75">
  <autoFilter ref="I8:I19"/>
  <tableColumns count="1">
    <tableColumn id="1" name="Manut" dataDxfId="74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3" name="Tableau3" displayName="Tableau3" ref="A5:G8" totalsRowShown="0" headerRowDxfId="73" headerRowBorderDxfId="72" tableBorderDxfId="71">
  <autoFilter ref="A5:G8"/>
  <tableColumns count="7">
    <tableColumn id="1" name="Affaire" dataDxfId="70">
      <calculatedColumnFormula array="1">Tableau1[Affaire]</calculatedColumnFormula>
    </tableColumn>
    <tableColumn id="2" name="Mission" dataDxfId="69">
      <calculatedColumnFormula array="1">Tableau1[Mission]</calculatedColumnFormula>
    </tableColumn>
    <tableColumn id="3" name="Repère" dataDxfId="68">
      <calculatedColumnFormula array="1">Tableau1[Repère]</calculatedColumnFormula>
    </tableColumn>
    <tableColumn id="4" name="Quantité" dataDxfId="67">
      <calculatedColumnFormula array="1">Tableau1[Quantité]</calculatedColumnFormula>
    </tableColumn>
    <tableColumn id="5" name="De" dataDxfId="66">
      <calculatedColumnFormula array="1">Tableau1[De]</calculatedColumnFormula>
    </tableColumn>
    <tableColumn id="6" name="Vers" dataDxfId="65">
      <calculatedColumnFormula array="1">Tableau1[Vers]</calculatedColumnFormula>
    </tableColumn>
    <tableColumn id="7" name="Date Récep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29"/>
  <sheetViews>
    <sheetView zoomScale="85" zoomScaleNormal="85" workbookViewId="0">
      <selection activeCell="F3" sqref="F3"/>
    </sheetView>
  </sheetViews>
  <sheetFormatPr baseColWidth="10" defaultRowHeight="15" x14ac:dyDescent="0.25"/>
  <cols>
    <col min="1" max="1" width="13.7109375" customWidth="1"/>
    <col min="2" max="2" width="12.7109375" bestFit="1" customWidth="1"/>
    <col min="3" max="3" width="29.140625" bestFit="1" customWidth="1"/>
    <col min="4" max="4" width="70.85546875" customWidth="1"/>
    <col min="5" max="5" width="32.5703125" bestFit="1" customWidth="1"/>
    <col min="6" max="6" width="19.28515625" bestFit="1" customWidth="1"/>
    <col min="7" max="7" width="26.42578125" bestFit="1" customWidth="1"/>
    <col min="8" max="8" width="27.5703125" bestFit="1" customWidth="1"/>
  </cols>
  <sheetData>
    <row r="1" spans="1:8" ht="80.099999999999994" customHeight="1" thickBot="1" x14ac:dyDescent="0.3">
      <c r="A1" s="51"/>
      <c r="B1" s="53"/>
      <c r="C1" s="52"/>
      <c r="D1" s="51" t="s">
        <v>20</v>
      </c>
      <c r="E1" s="52"/>
      <c r="F1" s="5" t="s">
        <v>28</v>
      </c>
      <c r="G1" s="69">
        <v>1</v>
      </c>
      <c r="H1" s="13" t="s">
        <v>29</v>
      </c>
    </row>
    <row r="2" spans="1:8" x14ac:dyDescent="0.25">
      <c r="A2" s="4"/>
      <c r="B2" s="3"/>
      <c r="C2" s="3"/>
      <c r="D2" s="3"/>
      <c r="E2" s="3"/>
      <c r="F2" s="3"/>
      <c r="G2" s="3"/>
      <c r="H2" s="3"/>
    </row>
    <row r="3" spans="1:8" ht="24.95" customHeight="1" x14ac:dyDescent="0.25">
      <c r="A3" s="3"/>
      <c r="B3" s="3"/>
      <c r="C3" s="7" t="s">
        <v>13</v>
      </c>
      <c r="D3" s="68"/>
      <c r="E3" s="14" t="s">
        <v>17</v>
      </c>
      <c r="F3" s="17">
        <f ca="1">TODAY()</f>
        <v>43997</v>
      </c>
      <c r="G3" s="7" t="s">
        <v>31</v>
      </c>
      <c r="H3" s="11">
        <f ca="1">IF(F3="","",WEEKNUM(F3))</f>
        <v>25</v>
      </c>
    </row>
    <row r="4" spans="1:8" ht="24.95" customHeight="1" x14ac:dyDescent="0.25">
      <c r="A4" s="3"/>
      <c r="B4" s="48"/>
      <c r="C4" s="48"/>
      <c r="D4" s="8"/>
      <c r="E4" s="3"/>
      <c r="F4" s="3"/>
      <c r="G4" s="3"/>
      <c r="H4" s="3"/>
    </row>
    <row r="5" spans="1:8" ht="24.95" customHeight="1" x14ac:dyDescent="0.25">
      <c r="A5" s="3"/>
      <c r="B5" s="3"/>
      <c r="C5" s="3"/>
      <c r="D5" s="8"/>
      <c r="E5" s="3"/>
      <c r="F5" s="3"/>
      <c r="G5" s="3"/>
      <c r="H5" s="3"/>
    </row>
    <row r="6" spans="1:8" ht="24.95" customHeight="1" x14ac:dyDescent="0.25">
      <c r="A6" s="3"/>
      <c r="B6" s="3"/>
      <c r="C6" s="3"/>
      <c r="D6" s="8"/>
      <c r="E6" s="3"/>
      <c r="F6" s="3"/>
      <c r="G6" s="3"/>
      <c r="H6" s="3"/>
    </row>
    <row r="7" spans="1:8" ht="24.95" customHeight="1" x14ac:dyDescent="0.25">
      <c r="A7" s="3"/>
      <c r="B7" s="3"/>
      <c r="C7" s="3"/>
      <c r="D7" s="8"/>
      <c r="E7" s="3"/>
      <c r="F7" s="3"/>
      <c r="G7" s="3"/>
      <c r="H7" s="3"/>
    </row>
    <row r="8" spans="1:8" ht="30" customHeight="1" x14ac:dyDescent="0.25">
      <c r="A8" s="9" t="s">
        <v>1</v>
      </c>
      <c r="B8" s="9" t="s">
        <v>48</v>
      </c>
      <c r="C8" s="9" t="s">
        <v>18</v>
      </c>
      <c r="D8" s="9" t="s">
        <v>0</v>
      </c>
      <c r="E8" s="9" t="s">
        <v>15</v>
      </c>
      <c r="F8" s="9" t="s">
        <v>16</v>
      </c>
      <c r="G8" s="9" t="s">
        <v>2</v>
      </c>
      <c r="H8" s="9" t="s">
        <v>3</v>
      </c>
    </row>
    <row r="9" spans="1:8" ht="24.95" customHeight="1" x14ac:dyDescent="0.25">
      <c r="A9" s="70"/>
      <c r="B9" s="71"/>
      <c r="C9" s="72"/>
      <c r="D9" s="73"/>
      <c r="E9" s="74"/>
      <c r="F9" s="74"/>
      <c r="G9" s="74"/>
      <c r="H9" s="74"/>
    </row>
    <row r="10" spans="1:8" ht="24.95" customHeight="1" x14ac:dyDescent="0.25">
      <c r="A10" s="18"/>
      <c r="B10" s="18"/>
      <c r="C10" s="19"/>
      <c r="D10" s="20"/>
      <c r="E10" s="21"/>
      <c r="F10" s="21"/>
      <c r="G10" s="21"/>
      <c r="H10" s="21"/>
    </row>
    <row r="11" spans="1:8" ht="24.95" customHeight="1" x14ac:dyDescent="0.25">
      <c r="A11" s="18"/>
      <c r="B11" s="18"/>
      <c r="C11" s="19"/>
      <c r="D11" s="20"/>
      <c r="E11" s="21"/>
      <c r="F11" s="21"/>
      <c r="G11" s="21"/>
      <c r="H11" s="21"/>
    </row>
    <row r="12" spans="1:8" ht="24.95" customHeight="1" x14ac:dyDescent="0.25">
      <c r="A12" s="18"/>
      <c r="B12" s="18"/>
      <c r="C12" s="22"/>
      <c r="D12" s="20"/>
      <c r="E12" s="21"/>
      <c r="F12" s="21"/>
      <c r="G12" s="21"/>
      <c r="H12" s="21"/>
    </row>
    <row r="13" spans="1:8" ht="24.95" customHeight="1" x14ac:dyDescent="0.25">
      <c r="A13" s="18"/>
      <c r="B13" s="18"/>
      <c r="C13" s="22"/>
      <c r="D13" s="20"/>
      <c r="E13" s="21"/>
      <c r="F13" s="21"/>
      <c r="G13" s="21"/>
      <c r="H13" s="21"/>
    </row>
    <row r="14" spans="1:8" ht="24.95" customHeight="1" x14ac:dyDescent="0.25">
      <c r="A14" s="18"/>
      <c r="B14" s="18"/>
      <c r="C14" s="22"/>
      <c r="D14" s="20"/>
      <c r="E14" s="21"/>
      <c r="F14" s="21"/>
      <c r="G14" s="21"/>
      <c r="H14" s="21"/>
    </row>
    <row r="15" spans="1:8" ht="24.95" customHeight="1" x14ac:dyDescent="0.25">
      <c r="A15" s="18"/>
      <c r="B15" s="18"/>
      <c r="C15" s="22"/>
      <c r="D15" s="20"/>
      <c r="E15" s="21"/>
      <c r="F15" s="21"/>
      <c r="G15" s="21"/>
      <c r="H15" s="21"/>
    </row>
    <row r="16" spans="1:8" ht="24.95" customHeight="1" x14ac:dyDescent="0.25">
      <c r="A16" s="18"/>
      <c r="B16" s="18"/>
      <c r="C16" s="22"/>
      <c r="D16" s="20"/>
      <c r="E16" s="21"/>
      <c r="F16" s="21"/>
      <c r="G16" s="21"/>
      <c r="H16" s="21"/>
    </row>
    <row r="17" spans="1:8" ht="24.95" customHeight="1" x14ac:dyDescent="0.25">
      <c r="A17" s="18"/>
      <c r="B17" s="18"/>
      <c r="C17" s="22"/>
      <c r="D17" s="20"/>
      <c r="E17" s="21"/>
      <c r="F17" s="21"/>
      <c r="G17" s="21"/>
      <c r="H17" s="21"/>
    </row>
    <row r="18" spans="1:8" ht="24.95" customHeight="1" x14ac:dyDescent="0.25">
      <c r="A18" s="18"/>
      <c r="B18" s="18"/>
      <c r="C18" s="22"/>
      <c r="D18" s="20"/>
      <c r="E18" s="21"/>
      <c r="F18" s="21"/>
      <c r="G18" s="21"/>
      <c r="H18" s="21"/>
    </row>
    <row r="19" spans="1:8" ht="24.95" customHeight="1" x14ac:dyDescent="0.25">
      <c r="A19" s="18"/>
      <c r="B19" s="18"/>
      <c r="C19" s="22"/>
      <c r="D19" s="20"/>
      <c r="E19" s="21"/>
      <c r="F19" s="21"/>
      <c r="G19" s="21"/>
      <c r="H19" s="21"/>
    </row>
    <row r="20" spans="1:8" ht="24.95" customHeight="1" x14ac:dyDescent="0.25">
      <c r="A20" s="18"/>
      <c r="B20" s="18"/>
      <c r="C20" s="22"/>
      <c r="D20" s="20"/>
      <c r="E20" s="21"/>
      <c r="F20" s="21"/>
      <c r="G20" s="21"/>
      <c r="H20" s="21"/>
    </row>
    <row r="21" spans="1:8" ht="24.95" customHeight="1" x14ac:dyDescent="0.25">
      <c r="A21" s="18"/>
      <c r="B21" s="18"/>
      <c r="C21" s="22"/>
      <c r="D21" s="20"/>
      <c r="E21" s="21"/>
      <c r="F21" s="21"/>
      <c r="G21" s="21"/>
      <c r="H21" s="21"/>
    </row>
    <row r="22" spans="1:8" ht="24.95" customHeight="1" x14ac:dyDescent="0.25">
      <c r="A22" s="18"/>
      <c r="B22" s="18"/>
      <c r="C22" s="22"/>
      <c r="D22" s="20"/>
      <c r="E22" s="21"/>
      <c r="F22" s="21"/>
      <c r="G22" s="21"/>
      <c r="H22" s="21"/>
    </row>
    <row r="23" spans="1:8" ht="24.95" customHeight="1" x14ac:dyDescent="0.25">
      <c r="A23" s="18"/>
      <c r="B23" s="18"/>
      <c r="C23" s="22"/>
      <c r="D23" s="20"/>
      <c r="E23" s="21"/>
      <c r="F23" s="21"/>
      <c r="G23" s="21"/>
      <c r="H23" s="21"/>
    </row>
    <row r="24" spans="1:8" ht="24.95" customHeight="1" x14ac:dyDescent="0.25">
      <c r="A24" s="18"/>
      <c r="B24" s="18"/>
      <c r="C24" s="22"/>
      <c r="D24" s="20"/>
      <c r="E24" s="21"/>
      <c r="F24" s="21"/>
      <c r="G24" s="21"/>
      <c r="H24" s="21"/>
    </row>
    <row r="25" spans="1:8" ht="24.95" customHeight="1" x14ac:dyDescent="0.25">
      <c r="A25" s="18"/>
      <c r="B25" s="18"/>
      <c r="C25" s="22"/>
      <c r="D25" s="20"/>
      <c r="E25" s="21"/>
      <c r="F25" s="21"/>
      <c r="G25" s="21"/>
      <c r="H25" s="21"/>
    </row>
    <row r="26" spans="1:8" ht="24.95" customHeight="1" x14ac:dyDescent="0.25">
      <c r="A26" s="18"/>
      <c r="B26" s="18"/>
      <c r="C26" s="22"/>
      <c r="D26" s="20"/>
      <c r="E26" s="21"/>
      <c r="F26" s="21"/>
      <c r="G26" s="21"/>
      <c r="H26" s="21"/>
    </row>
    <row r="27" spans="1:8" ht="24.95" customHeight="1" x14ac:dyDescent="0.25">
      <c r="A27" s="18"/>
      <c r="B27" s="18"/>
      <c r="C27" s="22"/>
      <c r="D27" s="20"/>
      <c r="E27" s="21"/>
      <c r="F27" s="21"/>
      <c r="G27" s="21"/>
      <c r="H27" s="21"/>
    </row>
    <row r="28" spans="1:8" ht="24.95" customHeight="1" x14ac:dyDescent="0.25">
      <c r="A28" s="18"/>
      <c r="B28" s="18"/>
      <c r="C28" s="22"/>
      <c r="D28" s="20"/>
      <c r="E28" s="21"/>
      <c r="F28" s="21"/>
      <c r="G28" s="21"/>
      <c r="H28" s="21"/>
    </row>
    <row r="29" spans="1:8" x14ac:dyDescent="0.25">
      <c r="A29" s="10"/>
      <c r="B29" s="10"/>
      <c r="C29" s="10"/>
      <c r="D29" s="10"/>
      <c r="E29" s="10"/>
      <c r="F29" s="10"/>
      <c r="G29" s="10"/>
      <c r="H29" s="10"/>
    </row>
  </sheetData>
  <mergeCells count="2">
    <mergeCell ref="D1:E1"/>
    <mergeCell ref="A1:C1"/>
  </mergeCells>
  <conditionalFormatting sqref="A9:H28">
    <cfRule type="cellIs" dxfId="63" priority="5" operator="notEqual">
      <formula>""</formula>
    </cfRule>
  </conditionalFormatting>
  <dataValidations count="1">
    <dataValidation type="list" allowBlank="1" showInputMessage="1" sqref="D3">
      <formula1>INDIRECT("Tabdemandeur[Demandeur]")</formula1>
    </dataValidation>
  </dataValidations>
  <printOptions horizontalCentered="1" verticalCentered="1"/>
  <pageMargins left="0" right="0" top="0" bottom="0" header="0" footer="0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7" r:id="rId4" name="Button 15">
              <controlPr defaultSize="0" print="0" autoFill="0" autoPict="0" macro="[0]!Incrémentation">
                <anchor moveWithCells="1" sizeWithCells="1">
                  <from>
                    <xdr:col>3</xdr:col>
                    <xdr:colOff>2219325</xdr:colOff>
                    <xdr:row>3</xdr:row>
                    <xdr:rowOff>304800</xdr:rowOff>
                  </from>
                  <to>
                    <xdr:col>3</xdr:col>
                    <xdr:colOff>4505325</xdr:colOff>
                    <xdr:row>5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>
          <x14:formula1>
            <xm:f>Paramètre!$E$9:$E$23</xm:f>
          </x14:formula1>
          <xm:sqref>G9:H28</xm:sqref>
        </x14:dataValidation>
        <x14:dataValidation type="list" showInputMessage="1">
          <x14:formula1>
            <xm:f>Paramètre!$G$9:$G$11</xm:f>
          </x14:formula1>
          <xm:sqref>D9:D28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1"/>
  <sheetViews>
    <sheetView tabSelected="1" workbookViewId="0">
      <selection activeCell="A2" sqref="A2"/>
    </sheetView>
  </sheetViews>
  <sheetFormatPr baseColWidth="10" defaultRowHeight="15" x14ac:dyDescent="0.25"/>
  <cols>
    <col min="1" max="1" width="13.85546875" bestFit="1" customWidth="1"/>
    <col min="2" max="2" width="16.42578125" customWidth="1"/>
    <col min="3" max="3" width="25.7109375" customWidth="1"/>
    <col min="4" max="4" width="10" bestFit="1" customWidth="1"/>
    <col min="5" max="5" width="14.5703125" bestFit="1" customWidth="1"/>
    <col min="6" max="6" width="14.5703125" customWidth="1"/>
    <col min="7" max="7" width="25.140625" bestFit="1" customWidth="1"/>
    <col min="8" max="8" width="60.7109375" customWidth="1"/>
    <col min="9" max="9" width="14.140625" bestFit="1" customWidth="1"/>
    <col min="10" max="10" width="16" bestFit="1" customWidth="1"/>
    <col min="11" max="12" width="17.7109375" customWidth="1"/>
    <col min="13" max="13" width="23.5703125" bestFit="1" customWidth="1"/>
  </cols>
  <sheetData>
    <row r="1" spans="1:14" ht="18.75" x14ac:dyDescent="0.3">
      <c r="A1" s="6" t="s">
        <v>50</v>
      </c>
      <c r="B1" s="6" t="s">
        <v>14</v>
      </c>
      <c r="C1" s="6" t="s">
        <v>30</v>
      </c>
      <c r="D1" s="6" t="s">
        <v>51</v>
      </c>
      <c r="E1" s="12" t="s">
        <v>1</v>
      </c>
      <c r="F1" s="12" t="s">
        <v>48</v>
      </c>
      <c r="G1" s="12" t="s">
        <v>18</v>
      </c>
      <c r="H1" s="12" t="s">
        <v>0</v>
      </c>
      <c r="I1" s="12" t="s">
        <v>15</v>
      </c>
      <c r="J1" s="12" t="s">
        <v>16</v>
      </c>
      <c r="K1" s="12" t="s">
        <v>2</v>
      </c>
      <c r="L1" s="12" t="s">
        <v>3</v>
      </c>
      <c r="M1" s="12" t="s">
        <v>54</v>
      </c>
      <c r="N1" s="16" t="s">
        <v>38</v>
      </c>
    </row>
    <row r="2" spans="1:14" ht="18.75" x14ac:dyDescent="0.3">
      <c r="A2" s="6"/>
      <c r="B2" s="6"/>
      <c r="C2" s="6"/>
      <c r="D2" s="6"/>
      <c r="E2" s="50"/>
      <c r="F2" s="49"/>
      <c r="G2" s="49"/>
      <c r="H2" s="49"/>
      <c r="I2" s="49"/>
      <c r="J2" s="49"/>
      <c r="K2" s="49"/>
      <c r="L2" s="49"/>
      <c r="M2" s="49"/>
      <c r="N2" s="66"/>
    </row>
    <row r="3" spans="1:14" x14ac:dyDescent="0.25">
      <c r="E3" s="1"/>
      <c r="N3" s="67"/>
    </row>
    <row r="4" spans="1:14" x14ac:dyDescent="0.25">
      <c r="E4" s="1"/>
      <c r="N4" s="67"/>
    </row>
    <row r="5" spans="1:14" x14ac:dyDescent="0.25">
      <c r="E5" s="1"/>
      <c r="N5" s="67"/>
    </row>
    <row r="6" spans="1:14" x14ac:dyDescent="0.25">
      <c r="E6" s="1"/>
      <c r="N6" s="67"/>
    </row>
    <row r="7" spans="1:14" x14ac:dyDescent="0.25">
      <c r="E7" s="1"/>
      <c r="N7" s="67"/>
    </row>
    <row r="8" spans="1:14" x14ac:dyDescent="0.25">
      <c r="E8" s="1"/>
      <c r="N8" s="67"/>
    </row>
    <row r="9" spans="1:14" x14ac:dyDescent="0.25">
      <c r="E9" s="1"/>
      <c r="N9" s="67"/>
    </row>
    <row r="10" spans="1:14" x14ac:dyDescent="0.25">
      <c r="E10" s="1"/>
      <c r="N10" s="67"/>
    </row>
    <row r="11" spans="1:14" x14ac:dyDescent="0.25">
      <c r="E11" s="1"/>
      <c r="N11" s="67"/>
    </row>
  </sheetData>
  <dataValidations count="1">
    <dataValidation type="list" allowBlank="1" showInputMessage="1" showErrorMessage="1" sqref="N2">
      <formula1>INDIRECT("Tabmanut[Manut]")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8:I23"/>
  <sheetViews>
    <sheetView workbookViewId="0">
      <selection activeCell="C16" sqref="C16"/>
    </sheetView>
  </sheetViews>
  <sheetFormatPr baseColWidth="10" defaultRowHeight="15" x14ac:dyDescent="0.25"/>
  <cols>
    <col min="3" max="3" width="16.42578125" customWidth="1"/>
    <col min="5" max="5" width="17.42578125" bestFit="1" customWidth="1"/>
    <col min="7" max="7" width="24.28515625" bestFit="1" customWidth="1"/>
  </cols>
  <sheetData>
    <row r="8" spans="3:9" ht="18.75" x14ac:dyDescent="0.3">
      <c r="C8" s="35" t="s">
        <v>14</v>
      </c>
      <c r="E8" s="35" t="s">
        <v>21</v>
      </c>
      <c r="G8" s="35" t="s">
        <v>0</v>
      </c>
      <c r="I8" s="35" t="s">
        <v>38</v>
      </c>
    </row>
    <row r="9" spans="3:9" x14ac:dyDescent="0.25">
      <c r="C9" s="34" t="s">
        <v>32</v>
      </c>
      <c r="E9" s="34" t="s">
        <v>4</v>
      </c>
      <c r="G9" s="34" t="s">
        <v>37</v>
      </c>
      <c r="I9" s="37" t="s">
        <v>39</v>
      </c>
    </row>
    <row r="10" spans="3:9" x14ac:dyDescent="0.25">
      <c r="C10" s="34" t="s">
        <v>34</v>
      </c>
      <c r="E10" s="34" t="s">
        <v>9</v>
      </c>
      <c r="G10" s="34"/>
      <c r="I10" s="37" t="s">
        <v>40</v>
      </c>
    </row>
    <row r="11" spans="3:9" x14ac:dyDescent="0.25">
      <c r="C11" s="34" t="s">
        <v>33</v>
      </c>
      <c r="E11" s="34" t="s">
        <v>6</v>
      </c>
      <c r="G11" s="34" t="s">
        <v>36</v>
      </c>
      <c r="I11" s="37" t="s">
        <v>41</v>
      </c>
    </row>
    <row r="12" spans="3:9" x14ac:dyDescent="0.25">
      <c r="C12" s="23" t="s">
        <v>35</v>
      </c>
      <c r="E12" s="34" t="s">
        <v>10</v>
      </c>
      <c r="G12" s="36"/>
      <c r="I12" s="37" t="s">
        <v>42</v>
      </c>
    </row>
    <row r="13" spans="3:9" x14ac:dyDescent="0.25">
      <c r="C13" s="23" t="s">
        <v>55</v>
      </c>
      <c r="E13" s="34" t="s">
        <v>5</v>
      </c>
      <c r="I13" s="37" t="s">
        <v>43</v>
      </c>
    </row>
    <row r="14" spans="3:9" x14ac:dyDescent="0.25">
      <c r="E14" s="34" t="s">
        <v>12</v>
      </c>
      <c r="I14" s="37" t="s">
        <v>44</v>
      </c>
    </row>
    <row r="15" spans="3:9" x14ac:dyDescent="0.25">
      <c r="E15" s="34" t="s">
        <v>7</v>
      </c>
      <c r="I15" s="37" t="s">
        <v>45</v>
      </c>
    </row>
    <row r="16" spans="3:9" x14ac:dyDescent="0.25">
      <c r="E16" s="34" t="s">
        <v>8</v>
      </c>
      <c r="I16" s="37" t="s">
        <v>46</v>
      </c>
    </row>
    <row r="17" spans="5:9" x14ac:dyDescent="0.25">
      <c r="E17" s="34" t="s">
        <v>22</v>
      </c>
      <c r="I17" s="38" t="s">
        <v>47</v>
      </c>
    </row>
    <row r="18" spans="5:9" x14ac:dyDescent="0.25">
      <c r="E18" s="34" t="s">
        <v>24</v>
      </c>
      <c r="I18" s="38"/>
    </row>
    <row r="19" spans="5:9" x14ac:dyDescent="0.25">
      <c r="E19" s="34" t="s">
        <v>23</v>
      </c>
      <c r="I19" s="38"/>
    </row>
    <row r="20" spans="5:9" x14ac:dyDescent="0.25">
      <c r="E20" s="34" t="s">
        <v>25</v>
      </c>
    </row>
    <row r="21" spans="5:9" x14ac:dyDescent="0.25">
      <c r="E21" s="34" t="s">
        <v>26</v>
      </c>
    </row>
    <row r="22" spans="5:9" x14ac:dyDescent="0.25">
      <c r="E22" s="34" t="s">
        <v>11</v>
      </c>
    </row>
    <row r="23" spans="5:9" x14ac:dyDescent="0.25">
      <c r="E23" s="23" t="s">
        <v>27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G12"/>
  <sheetViews>
    <sheetView workbookViewId="0">
      <selection activeCell="C11" sqref="C11"/>
    </sheetView>
  </sheetViews>
  <sheetFormatPr baseColWidth="10" defaultRowHeight="15" x14ac:dyDescent="0.25"/>
  <cols>
    <col min="1" max="1" width="11" customWidth="1"/>
    <col min="2" max="2" width="60.7109375" customWidth="1"/>
    <col min="3" max="3" width="11.42578125" customWidth="1"/>
    <col min="4" max="4" width="13.28515625" customWidth="1"/>
    <col min="5" max="6" width="30.7109375" customWidth="1"/>
    <col min="7" max="7" width="20.7109375" customWidth="1"/>
  </cols>
  <sheetData>
    <row r="3" spans="1:7" x14ac:dyDescent="0.25">
      <c r="B3" t="s">
        <v>49</v>
      </c>
    </row>
    <row r="5" spans="1:7" ht="18.75" x14ac:dyDescent="0.3">
      <c r="A5" s="15" t="s">
        <v>48</v>
      </c>
      <c r="B5" s="15" t="s">
        <v>0</v>
      </c>
      <c r="C5" s="15" t="s">
        <v>15</v>
      </c>
      <c r="D5" s="15" t="s">
        <v>16</v>
      </c>
      <c r="E5" s="15" t="s">
        <v>2</v>
      </c>
      <c r="F5" s="15" t="s">
        <v>3</v>
      </c>
      <c r="G5" s="15" t="s">
        <v>19</v>
      </c>
    </row>
    <row r="6" spans="1:7" hidden="1" x14ac:dyDescent="0.25">
      <c r="A6">
        <f t="array" ref="A6">Tableau1[Affaire]</f>
        <v>0</v>
      </c>
      <c r="B6">
        <f t="array" ref="B6">Tableau1[Mission]</f>
        <v>0</v>
      </c>
      <c r="C6">
        <f t="array" ref="C6">Tableau1[Repère]</f>
        <v>0</v>
      </c>
      <c r="D6">
        <f t="array" ref="D6">Tableau1[Quantité]</f>
        <v>0</v>
      </c>
      <c r="E6">
        <f t="array" ref="E6">Tableau1[De]</f>
        <v>0</v>
      </c>
      <c r="F6">
        <f t="array" ref="F6">Tableau1[Vers]</f>
        <v>0</v>
      </c>
    </row>
    <row r="7" spans="1:7" hidden="1" x14ac:dyDescent="0.25">
      <c r="A7">
        <f t="array" ref="A7">Tableau1[Affaire]</f>
        <v>0</v>
      </c>
      <c r="B7">
        <f t="array" ref="B7">Tableau1[Mission]</f>
        <v>0</v>
      </c>
      <c r="C7">
        <f t="array" ref="C7">Tableau1[Repère]</f>
        <v>0</v>
      </c>
      <c r="D7">
        <f t="array" ref="D7">Tableau1[Quantité]</f>
        <v>0</v>
      </c>
      <c r="E7">
        <f t="array" ref="E7">Tableau1[De]</f>
        <v>0</v>
      </c>
      <c r="F7">
        <f t="array" ref="F7">Tableau1[Vers]</f>
        <v>0</v>
      </c>
    </row>
    <row r="8" spans="1:7" ht="30" customHeight="1" x14ac:dyDescent="0.25">
      <c r="A8" s="1">
        <f t="array" ref="A8">Tableau1[Affaire]</f>
        <v>0</v>
      </c>
      <c r="B8" s="1">
        <f t="array" ref="B8">Tableau1[Mission]</f>
        <v>0</v>
      </c>
      <c r="C8" s="1">
        <f t="array" ref="C8">Tableau1[Repère]</f>
        <v>0</v>
      </c>
      <c r="D8" s="1">
        <f t="array" ref="D8">Tableau1[Quantité]</f>
        <v>0</v>
      </c>
      <c r="E8" s="1">
        <f t="array" ref="E8">Tableau1[De]</f>
        <v>0</v>
      </c>
      <c r="F8" s="1">
        <f t="array" ref="F8">Tableau1[Vers]</f>
        <v>0</v>
      </c>
    </row>
    <row r="9" spans="1:7" ht="30" customHeight="1" x14ac:dyDescent="0.25"/>
    <row r="10" spans="1:7" ht="30" customHeight="1" x14ac:dyDescent="0.25"/>
    <row r="11" spans="1:7" ht="30" customHeight="1" x14ac:dyDescent="0.25"/>
    <row r="12" spans="1:7" ht="30" customHeight="1" x14ac:dyDescent="0.25"/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37"/>
  <sheetViews>
    <sheetView zoomScaleNormal="100" zoomScaleSheetLayoutView="100" workbookViewId="0">
      <selection activeCell="C13" sqref="C13"/>
    </sheetView>
  </sheetViews>
  <sheetFormatPr baseColWidth="10" defaultRowHeight="15" x14ac:dyDescent="0.25"/>
  <cols>
    <col min="2" max="2" width="23.7109375" bestFit="1" customWidth="1"/>
    <col min="3" max="3" width="27.5703125" bestFit="1" customWidth="1"/>
    <col min="4" max="4" width="12.140625" bestFit="1" customWidth="1"/>
    <col min="5" max="5" width="11.42578125" bestFit="1" customWidth="1"/>
    <col min="6" max="6" width="16.140625" bestFit="1" customWidth="1"/>
    <col min="7" max="7" width="24.140625" customWidth="1"/>
    <col min="8" max="8" width="19" customWidth="1"/>
    <col min="9" max="9" width="11.42578125" customWidth="1"/>
    <col min="10" max="10" width="11.42578125" style="1" customWidth="1"/>
  </cols>
  <sheetData>
    <row r="1" spans="1:10" ht="15" customHeight="1" x14ac:dyDescent="0.25">
      <c r="A1" s="54"/>
      <c r="B1" s="55"/>
      <c r="C1" s="60" t="s">
        <v>52</v>
      </c>
      <c r="D1" s="61"/>
      <c r="E1" s="61"/>
      <c r="F1" s="61"/>
      <c r="G1" s="61"/>
      <c r="H1" s="61"/>
    </row>
    <row r="2" spans="1:10" ht="15" customHeight="1" x14ac:dyDescent="0.25">
      <c r="A2" s="56"/>
      <c r="B2" s="57"/>
      <c r="C2" s="62"/>
      <c r="D2" s="63"/>
      <c r="E2" s="63"/>
      <c r="F2" s="63"/>
      <c r="G2" s="63"/>
      <c r="H2" s="63"/>
    </row>
    <row r="3" spans="1:10" ht="15" customHeight="1" x14ac:dyDescent="0.25">
      <c r="A3" s="56"/>
      <c r="B3" s="57"/>
      <c r="C3" s="62"/>
      <c r="D3" s="63"/>
      <c r="E3" s="63"/>
      <c r="F3" s="63"/>
      <c r="G3" s="63"/>
      <c r="H3" s="63"/>
    </row>
    <row r="4" spans="1:10" ht="15" customHeight="1" thickBot="1" x14ac:dyDescent="0.3">
      <c r="A4" s="58"/>
      <c r="B4" s="59"/>
      <c r="C4" s="64"/>
      <c r="D4" s="65"/>
      <c r="E4" s="65"/>
      <c r="F4" s="65"/>
      <c r="G4" s="65"/>
      <c r="H4" s="65"/>
    </row>
    <row r="6" spans="1:10" ht="18.75" x14ac:dyDescent="0.3">
      <c r="B6" s="30" t="s">
        <v>53</v>
      </c>
      <c r="C6" s="33" t="s">
        <v>39</v>
      </c>
      <c r="D6" s="28"/>
      <c r="E6" s="30" t="s">
        <v>17</v>
      </c>
      <c r="F6" s="32">
        <f ca="1">TODAY()</f>
        <v>43997</v>
      </c>
      <c r="G6" s="31" t="s">
        <v>31</v>
      </c>
      <c r="H6" s="29">
        <f ca="1">WEEKNUM(F6)</f>
        <v>25</v>
      </c>
    </row>
    <row r="9" spans="1:10" ht="30" customHeight="1" x14ac:dyDescent="0.25">
      <c r="A9" s="40" t="s">
        <v>50</v>
      </c>
      <c r="B9" s="41" t="s">
        <v>48</v>
      </c>
      <c r="C9" s="41" t="s">
        <v>0</v>
      </c>
      <c r="D9" s="41" t="s">
        <v>15</v>
      </c>
      <c r="E9" s="41" t="s">
        <v>16</v>
      </c>
      <c r="F9" s="41" t="s">
        <v>2</v>
      </c>
      <c r="G9" s="41" t="s">
        <v>3</v>
      </c>
      <c r="H9" s="41" t="s">
        <v>54</v>
      </c>
      <c r="I9" s="1">
        <f>COUNTIF(Tableau1[Manut],C6)</f>
        <v>0</v>
      </c>
    </row>
    <row r="10" spans="1:10" ht="24.95" customHeight="1" x14ac:dyDescent="0.25">
      <c r="A10" s="43" t="str">
        <f t="array" ref="A10">IFERROR(IF(I10="","",INDEX(Tableau1[N° Dde],MATCH($C$6,Tableau1[Manut],0)+I10)),"")</f>
        <v/>
      </c>
      <c r="B10" s="43" t="str">
        <f t="array" ref="B10">IFERROR(IF(I10="","",INDEX(Tableau1[Affaire],MATCH($C$6,Tableau1[Manut],0)+I10)),"")</f>
        <v/>
      </c>
      <c r="C10" s="44" t="str">
        <f t="array" ref="C10">IFERROR(IF(I10="","",INDEX(Tableau1[Mission],MATCH($C$6,Tableau1[Manut],0)+I10)),"")</f>
        <v/>
      </c>
      <c r="D10" s="43" t="str">
        <f t="array" ref="D10">IFERROR(IF(I10="","",INDEX(Tableau1[Repère],MATCH($C$6,Tableau1[Manut],0)+I10)),"")</f>
        <v/>
      </c>
      <c r="E10" s="43" t="str">
        <f t="array" ref="E10">IFERROR(IF(I10="","",INDEX(Tableau1[Quantité],MATCH($C$6,Tableau1[Manut],0)+I10)),"")</f>
        <v/>
      </c>
      <c r="F10" s="43" t="str">
        <f t="array" ref="F10">IFERROR(IF(I10="","",INDEX(Tableau1[De],MATCH($C$6,Tableau1[Manut],0)+I10)),"")</f>
        <v/>
      </c>
      <c r="G10" s="45" t="str">
        <f t="array" ref="G10">IFERROR(IF(I10="","",INDEX(Tableau1[Vers],MATCH($C$6,Tableau1[Manut],0)+I10)),"")</f>
        <v/>
      </c>
      <c r="H10" s="46"/>
      <c r="I10" s="1">
        <v>0</v>
      </c>
      <c r="J10" s="1">
        <f>COUNTBLANK(B10:H10)</f>
        <v>7</v>
      </c>
    </row>
    <row r="11" spans="1:10" ht="24.95" customHeight="1" x14ac:dyDescent="0.25">
      <c r="A11" s="43" t="str">
        <f t="array" ref="A11">IFERROR(IF(I11="","",INDEX(Tableau1[N° Dde],MATCH($C$6,Tableau1[Manut],0)+I11)),"")</f>
        <v/>
      </c>
      <c r="B11" s="43" t="str">
        <f t="array" ref="B11">IF(I11="","",INDEX(Tableau1[Affaire],MATCH($C$6,Tableau1[Manut],0)+I11))</f>
        <v/>
      </c>
      <c r="C11" s="44" t="str">
        <f t="array" ref="C11">IF(I11="","",INDEX(Tableau1[Mission],MATCH($C$6,Tableau1[Manut],0)+I11))</f>
        <v/>
      </c>
      <c r="D11" s="43" t="str">
        <f t="array" ref="D11">IF(I11="","",INDEX(Tableau1[Repère],MATCH($C$6,Tableau1[Manut],0)+I11))</f>
        <v/>
      </c>
      <c r="E11" s="43" t="str">
        <f t="array" ref="E11">IF(I11="","",INDEX(Tableau1[Quantité],MATCH($C$6,Tableau1[Manut],0)+I11))</f>
        <v/>
      </c>
      <c r="F11" s="43" t="str">
        <f t="array" ref="F11">IF(I11="","",INDEX(Tableau1[De],MATCH($C$6,Tableau1[Manut],0)+I11))</f>
        <v/>
      </c>
      <c r="G11" s="45" t="str">
        <f t="array" ref="G11">IF(I11="","",INDEX(Tableau1[Vers],MATCH($C$6,Tableau1[Manut],0)+I11))</f>
        <v/>
      </c>
      <c r="H11" s="46"/>
      <c r="I11" s="1" t="str">
        <f t="array" ref="I11">IF(I10="","",IF(I10+1&gt;=$I$9,"",I10+1))</f>
        <v/>
      </c>
      <c r="J11" s="1">
        <f t="shared" ref="J11:J37" si="0">COUNTBLANK(B11:H11)</f>
        <v>7</v>
      </c>
    </row>
    <row r="12" spans="1:10" ht="24.95" customHeight="1" x14ac:dyDescent="0.25">
      <c r="A12" s="25" t="str">
        <f t="array" ref="A12">IFERROR(IF(I12="","",INDEX(Tableau1[N° Dde],MATCH($C$6,Tableau1[Manut],0)+I12)),"")</f>
        <v/>
      </c>
      <c r="B12" s="25" t="str">
        <f>IF(I12="","",INDEX(Tableau1[Affaire],MATCH($C$6,Tableau1[Manut],0)+I12))</f>
        <v/>
      </c>
      <c r="C12" s="24" t="str">
        <f t="array" ref="C12">IF(I12="","",INDEX(Tableau1[Mission],MATCH($C$6,Tableau1[Manut],0)+I12))</f>
        <v/>
      </c>
      <c r="D12" s="25" t="str">
        <f t="array" ref="D12">IF(I12="","",INDEX(Tableau1[Repère],MATCH($C$6,Tableau1[Manut],0)+I12))</f>
        <v/>
      </c>
      <c r="E12" s="25" t="str">
        <f t="array" ref="E12">IF(I12="","",INDEX(Tableau1[Quantité],MATCH($C$6,Tableau1[Manut],0)+I12))</f>
        <v/>
      </c>
      <c r="F12" s="25" t="str">
        <f t="array" ref="F12">IF(I12="","",INDEX(Tableau1[De],MATCH($C$6,Tableau1[Manut],0)+I12))</f>
        <v/>
      </c>
      <c r="G12" s="45" t="str">
        <f t="array" ref="G12">IF(I12="","",INDEX(Tableau1[Vers],MATCH($C$6,Tableau1[Manut],0)+I12))</f>
        <v/>
      </c>
      <c r="H12" s="27"/>
      <c r="I12" s="2" t="str">
        <f t="array" ref="I12">IF(I11="","",IF(I11+1&gt;=$I$9,"",I11+1))</f>
        <v/>
      </c>
      <c r="J12" s="1">
        <f t="shared" si="0"/>
        <v>7</v>
      </c>
    </row>
    <row r="13" spans="1:10" ht="24.95" customHeight="1" x14ac:dyDescent="0.25">
      <c r="A13" s="25" t="str">
        <f t="array" ref="A13">IFERROR(IF(I13="","",INDEX(Tableau1[N° Dde],MATCH($C$6,Tableau1[Manut],0)+I13)),"")</f>
        <v/>
      </c>
      <c r="B13" s="25" t="str">
        <f>IF(I13="","",INDEX(Tableau1[Affaire],MATCH($C$6,Tableau1[Manut],0)+I13))</f>
        <v/>
      </c>
      <c r="C13" s="24" t="str">
        <f t="array" ref="C13">IF(I13="","",INDEX(Tableau1[Mission],MATCH($C$6,Tableau1[Manut],0)+I13))</f>
        <v/>
      </c>
      <c r="D13" s="25" t="str">
        <f t="array" ref="D13">IF(I13="","",INDEX(Tableau1[Repère],MATCH($C$6,Tableau1[Manut],0)+I13))</f>
        <v/>
      </c>
      <c r="E13" s="25" t="str">
        <f t="array" ref="E13">IF(I13="","",INDEX(Tableau1[Quantité],MATCH($C$6,Tableau1[Manut],0)+I13))</f>
        <v/>
      </c>
      <c r="F13" s="25" t="str">
        <f t="array" ref="F13">IF(I13="","",INDEX(Tableau1[De],MATCH($C$6,Tableau1[Manut],0)+I13))</f>
        <v/>
      </c>
      <c r="G13" s="26" t="str">
        <f t="array" ref="G13">IF(I13="","",INDEX(Tableau1[Vers],MATCH($C$6,Tableau1[Manut],0)+I13))</f>
        <v/>
      </c>
      <c r="H13" s="27"/>
      <c r="I13" s="2" t="str">
        <f t="array" ref="I13">IF(I12="","",IF(I12+1&gt;=$I$9,"",I12+1))</f>
        <v/>
      </c>
      <c r="J13" s="1">
        <f t="shared" si="0"/>
        <v>7</v>
      </c>
    </row>
    <row r="14" spans="1:10" ht="24.95" customHeight="1" x14ac:dyDescent="0.25">
      <c r="A14" s="25" t="str">
        <f t="array" ref="A14">IFERROR(IF(I14="","",INDEX(Tableau1[N° Dde],MATCH($C$6,Tableau1[Manut],0)+I14)),"")</f>
        <v/>
      </c>
      <c r="B14" s="25" t="str">
        <f t="array" ref="B14">IF(I14="","",INDEX(Tableau1[Affaire],MATCH($C$6,Tableau1[Manut],0)+I14))</f>
        <v/>
      </c>
      <c r="C14" s="24" t="str">
        <f t="array" ref="C14">IF(I14="","",INDEX(Tableau1[Mission],MATCH($C$6,Tableau1[Manut],0)+I14))</f>
        <v/>
      </c>
      <c r="D14" s="25" t="str">
        <f t="array" ref="D14">IF(I14="","",INDEX(Tableau1[Repère],MATCH($C$6,Tableau1[Manut],0)+I14))</f>
        <v/>
      </c>
      <c r="E14" s="25" t="str">
        <f t="array" ref="E14">IF(I14="","",INDEX(Tableau1[Quantité],MATCH($C$6,Tableau1[Manut],0)+I14))</f>
        <v/>
      </c>
      <c r="F14" s="25" t="str">
        <f t="array" ref="F14">IF(I14="","",INDEX(Tableau1[De],MATCH($C$6,Tableau1[Manut],0)+I14))</f>
        <v/>
      </c>
      <c r="G14" s="26" t="str">
        <f t="array" ref="G14">IF(I14="","",INDEX(Tableau1[Vers],MATCH($C$6,Tableau1[Manut],0)+I14))</f>
        <v/>
      </c>
      <c r="H14" s="27"/>
      <c r="I14" s="2" t="str">
        <f t="array" ref="I14">IF(I13="","",IF(I13+1&gt;=$I$9,"",I13+1))</f>
        <v/>
      </c>
      <c r="J14" s="1">
        <f t="shared" si="0"/>
        <v>7</v>
      </c>
    </row>
    <row r="15" spans="1:10" ht="24.95" customHeight="1" x14ac:dyDescent="0.25">
      <c r="A15" s="25"/>
      <c r="B15" s="25" t="str">
        <f t="array" ref="B15">IF(I15="","",INDEX(Tableau1[Affaire],MATCH($C$6,Tableau1[Manut],0)+I15))</f>
        <v/>
      </c>
      <c r="C15" s="24" t="str">
        <f t="array" ref="C15">IF(I15="","",INDEX(Tableau1[Mission],MATCH($C$6,Tableau1[Manut],0)+I15))</f>
        <v/>
      </c>
      <c r="D15" s="25" t="str">
        <f t="array" ref="D15">IF(I15="","",INDEX(Tableau1[Repère],MATCH($C$6,Tableau1[Manut],0)+I15))</f>
        <v/>
      </c>
      <c r="E15" s="25" t="str">
        <f t="array" ref="E15">IF(I15="","",INDEX(Tableau1[Quantité],MATCH($C$6,Tableau1[Manut],0)+I15))</f>
        <v/>
      </c>
      <c r="F15" s="25" t="str">
        <f t="array" ref="F15">IF(I15="","",INDEX(Tableau1[De],MATCH($C$6,Tableau1[Manut],0)+I15))</f>
        <v/>
      </c>
      <c r="G15" s="26" t="str">
        <f t="array" ref="G15">IF(I15="","",INDEX(Tableau1[Vers],MATCH($C$6,Tableau1[Manut],0)+I15))</f>
        <v/>
      </c>
      <c r="H15" s="27"/>
      <c r="I15" s="2" t="str">
        <f t="array" ref="I15">IF(I14="","",IF(I14+1&gt;=$I$9,"",I14+1))</f>
        <v/>
      </c>
      <c r="J15" s="1">
        <f t="shared" si="0"/>
        <v>7</v>
      </c>
    </row>
    <row r="16" spans="1:10" ht="24.95" customHeight="1" x14ac:dyDescent="0.25">
      <c r="A16" s="25"/>
      <c r="B16" s="25" t="str">
        <f t="array" ref="B16">IF(I16="","",INDEX(Tableau1[Affaire],MATCH($C$6,Tableau1[Manut],0)+I16))</f>
        <v/>
      </c>
      <c r="C16" s="24" t="str">
        <f t="array" ref="C16">IF(I16="","",INDEX(Tableau1[Mission],MATCH($C$6,Tableau1[Manut],0)+I16))</f>
        <v/>
      </c>
      <c r="D16" s="25" t="str">
        <f t="array" ref="D16">IF(I16="","",INDEX(Tableau1[Repère],MATCH($C$6,Tableau1[Manut],0)+I16))</f>
        <v/>
      </c>
      <c r="E16" s="25" t="str">
        <f t="array" ref="E16">IF(I16="","",INDEX(Tableau1[Quantité],MATCH($C$6,Tableau1[Manut],0)+I16))</f>
        <v/>
      </c>
      <c r="F16" s="25" t="str">
        <f t="array" ref="F16">IF(I16="","",INDEX(Tableau1[De],MATCH($C$6,Tableau1[Manut],0)+I16))</f>
        <v/>
      </c>
      <c r="G16" s="26" t="str">
        <f t="array" ref="G16">IF(I16="","",INDEX(Tableau1[Vers],MATCH($C$6,Tableau1[Manut],0)+I16))</f>
        <v/>
      </c>
      <c r="H16" s="27"/>
      <c r="I16" s="2" t="str">
        <f t="array" ref="I16">IF(I15="","",IF(I15+1&gt;=$I$9,"",I15+1))</f>
        <v/>
      </c>
      <c r="J16" s="1">
        <f t="shared" si="0"/>
        <v>7</v>
      </c>
    </row>
    <row r="17" spans="1:10" ht="24.95" customHeight="1" x14ac:dyDescent="0.25">
      <c r="A17" s="25"/>
      <c r="B17" s="25" t="str">
        <f t="array" ref="B17">IF(I17="","",INDEX(Tableau1[Affaire],MATCH($C$6,Tableau1[Manut],0)+I17))</f>
        <v/>
      </c>
      <c r="C17" s="24" t="str">
        <f t="array" ref="C17">IF(I17="","",INDEX(Tableau1[Mission],MATCH($C$6,Tableau1[Manut],0)+I17))</f>
        <v/>
      </c>
      <c r="D17" s="25" t="str">
        <f t="array" ref="D17">IF(I17="","",INDEX(Tableau1[Repère],MATCH($C$6,Tableau1[Manut],0)+I17))</f>
        <v/>
      </c>
      <c r="E17" s="25" t="str">
        <f t="array" ref="E17">IF(I17="","",INDEX(Tableau1[Quantité],MATCH($C$6,Tableau1[Manut],0)+I17))</f>
        <v/>
      </c>
      <c r="F17" s="25" t="str">
        <f t="array" ref="F17">IF(I17="","",INDEX(Tableau1[De],MATCH($C$6,Tableau1[Manut],0)+I17))</f>
        <v/>
      </c>
      <c r="G17" s="26" t="str">
        <f t="array" ref="G17">IF(I17="","",INDEX(Tableau1[Vers],MATCH($C$6,Tableau1[Manut],0)+I17))</f>
        <v/>
      </c>
      <c r="H17" s="27"/>
      <c r="I17" s="2" t="str">
        <f t="array" ref="I17">IF(I16="","",IF(I16+1&gt;=$I$9,"",I16+1))</f>
        <v/>
      </c>
      <c r="J17" s="1">
        <f t="shared" si="0"/>
        <v>7</v>
      </c>
    </row>
    <row r="18" spans="1:10" ht="24.95" customHeight="1" x14ac:dyDescent="0.25">
      <c r="A18" s="25"/>
      <c r="B18" s="25" t="str">
        <f t="array" ref="B18">IF(I18="","",INDEX(Tableau1[Affaire],MATCH($C$6,Tableau1[Manut],0)+I18))</f>
        <v/>
      </c>
      <c r="C18" s="24" t="str">
        <f t="array" ref="C18">IF(I18="","",INDEX(Tableau1[Mission],MATCH($C$6,Tableau1[Manut],0)+I18))</f>
        <v/>
      </c>
      <c r="D18" s="25" t="str">
        <f t="array" ref="D18">IF(I18="","",INDEX(Tableau1[Repère],MATCH($C$6,Tableau1[Manut],0)+I18))</f>
        <v/>
      </c>
      <c r="E18" s="25" t="str">
        <f t="array" ref="E18">IF(I18="","",INDEX(Tableau1[Quantité],MATCH($C$6,Tableau1[Manut],0)+I18))</f>
        <v/>
      </c>
      <c r="F18" s="25" t="str">
        <f t="array" ref="F18">IF(I18="","",INDEX(Tableau1[De],MATCH($C$6,Tableau1[Manut],0)+I18))</f>
        <v/>
      </c>
      <c r="G18" s="26" t="str">
        <f t="array" ref="G18">IF(I18="","",INDEX(Tableau1[Vers],MATCH($C$6,Tableau1[Manut],0)+I18))</f>
        <v/>
      </c>
      <c r="H18" s="27"/>
      <c r="I18" s="2" t="str">
        <f t="array" ref="I18">IF(I17="","",IF(I17+1&gt;=$I$9,"",I17+1))</f>
        <v/>
      </c>
      <c r="J18" s="1">
        <f t="shared" si="0"/>
        <v>7</v>
      </c>
    </row>
    <row r="19" spans="1:10" ht="24.95" customHeight="1" x14ac:dyDescent="0.25">
      <c r="A19" s="25"/>
      <c r="B19" s="25" t="str">
        <f t="array" ref="B19">IF(I19="","",INDEX(Tableau1[Affaire],MATCH($C$6,Tableau1[Manut],0)+I19))</f>
        <v/>
      </c>
      <c r="C19" s="24" t="str">
        <f t="array" ref="C19">IF(I19="","",INDEX(Tableau1[Mission],MATCH($C$6,Tableau1[Manut],0)+I19))</f>
        <v/>
      </c>
      <c r="D19" s="25" t="str">
        <f t="array" ref="D19">IF(I19="","",INDEX(Tableau1[Repère],MATCH($C$6,Tableau1[Manut],0)+I19))</f>
        <v/>
      </c>
      <c r="E19" s="25" t="str">
        <f t="array" ref="E19">IF(I19="","",INDEX(Tableau1[Quantité],MATCH($C$6,Tableau1[Manut],0)+I19))</f>
        <v/>
      </c>
      <c r="F19" s="25" t="str">
        <f t="array" ref="F19">IF(I19="","",INDEX(Tableau1[De],MATCH($C$6,Tableau1[Manut],0)+I19))</f>
        <v/>
      </c>
      <c r="G19" s="26" t="str">
        <f t="array" ref="G19">IF(I19="","",INDEX(Tableau1[Vers],MATCH($C$6,Tableau1[Manut],0)+I19))</f>
        <v/>
      </c>
      <c r="H19" s="27"/>
      <c r="I19" s="2" t="str">
        <f t="array" ref="I19">IF(I18="","",IF(I18+1&gt;=$I$9,"",I18+1))</f>
        <v/>
      </c>
      <c r="J19" s="1">
        <f t="shared" si="0"/>
        <v>7</v>
      </c>
    </row>
    <row r="20" spans="1:10" ht="24.95" customHeight="1" x14ac:dyDescent="0.25">
      <c r="A20" s="25"/>
      <c r="B20" s="25" t="str">
        <f t="array" ref="B20">IF(I20="","",INDEX(Tableau1[Affaire],MATCH($C$6,Tableau1[Manut],0)+I20))</f>
        <v/>
      </c>
      <c r="C20" s="24" t="str">
        <f t="array" ref="C20">IF(I20="","",INDEX(Tableau1[Mission],MATCH($C$6,Tableau1[Manut],0)+I20))</f>
        <v/>
      </c>
      <c r="D20" s="25" t="str">
        <f t="array" ref="D20">IF(I20="","",INDEX(Tableau1[Repère],MATCH($C$6,Tableau1[Manut],0)+I20))</f>
        <v/>
      </c>
      <c r="E20" s="25" t="str">
        <f t="array" ref="E20">IF(I20="","",INDEX(Tableau1[Quantité],MATCH($C$6,Tableau1[Manut],0)+I20))</f>
        <v/>
      </c>
      <c r="F20" s="25" t="str">
        <f t="array" ref="F20">IF(I20="","",INDEX(Tableau1[De],MATCH($C$6,Tableau1[Manut],0)+I20))</f>
        <v/>
      </c>
      <c r="G20" s="26" t="str">
        <f t="array" ref="G20">IF(I20="","",INDEX(Tableau1[Vers],MATCH($C$6,Tableau1[Manut],0)+I20))</f>
        <v/>
      </c>
      <c r="H20" s="27"/>
      <c r="I20" s="2" t="str">
        <f t="array" ref="I20">IF(I19="","",IF(I19+1&gt;=$I$9,"",I19+1))</f>
        <v/>
      </c>
      <c r="J20" s="1">
        <f t="shared" si="0"/>
        <v>7</v>
      </c>
    </row>
    <row r="21" spans="1:10" ht="24.95" customHeight="1" x14ac:dyDescent="0.25">
      <c r="A21" s="25"/>
      <c r="B21" s="25" t="str">
        <f t="array" ref="B21">IF(I21="","",INDEX(Tableau1[Affaire],MATCH($C$6,Tableau1[Manut],0)+I21))</f>
        <v/>
      </c>
      <c r="C21" s="24" t="str">
        <f t="array" ref="C21">IF(I21="","",INDEX(Tableau1[Mission],MATCH($C$6,Tableau1[Manut],0)+I21))</f>
        <v/>
      </c>
      <c r="D21" s="25" t="str">
        <f t="array" ref="D21">IF(I21="","",INDEX(Tableau1[Repère],MATCH($C$6,Tableau1[Manut],0)+I21))</f>
        <v/>
      </c>
      <c r="E21" s="25" t="str">
        <f t="array" ref="E21">IF(I21="","",INDEX(Tableau1[Quantité],MATCH($C$6,Tableau1[Manut],0)+I21))</f>
        <v/>
      </c>
      <c r="F21" s="25" t="str">
        <f t="array" ref="F21">IF(I21="","",INDEX(Tableau1[De],MATCH($C$6,Tableau1[Manut],0)+I21))</f>
        <v/>
      </c>
      <c r="G21" s="26" t="str">
        <f t="array" ref="G21">IF(I21="","",INDEX(Tableau1[Vers],MATCH($C$6,Tableau1[Manut],0)+I21))</f>
        <v/>
      </c>
      <c r="H21" s="27"/>
      <c r="I21" s="2" t="str">
        <f t="array" ref="I21">IF(I20="","",IF(I20+1&gt;=$I$9,"",I20+1))</f>
        <v/>
      </c>
      <c r="J21" s="1">
        <f t="shared" si="0"/>
        <v>7</v>
      </c>
    </row>
    <row r="22" spans="1:10" ht="24.95" customHeight="1" x14ac:dyDescent="0.25">
      <c r="A22" s="25"/>
      <c r="B22" s="25" t="str">
        <f t="array" ref="B22">IF(I22="","",INDEX(Tableau1[Affaire],MATCH($C$6,Tableau1[Manut],0)+I22))</f>
        <v/>
      </c>
      <c r="C22" s="24" t="str">
        <f t="array" ref="C22">IF(I22="","",INDEX(Tableau1[Mission],MATCH($C$6,Tableau1[Manut],0)+I22))</f>
        <v/>
      </c>
      <c r="D22" s="25" t="str">
        <f t="array" ref="D22">IF(I22="","",INDEX(Tableau1[Repère],MATCH($C$6,Tableau1[Manut],0)+I22))</f>
        <v/>
      </c>
      <c r="E22" s="25" t="str">
        <f t="array" ref="E22">IF(I22="","",INDEX(Tableau1[Quantité],MATCH($C$6,Tableau1[Manut],0)+I22))</f>
        <v/>
      </c>
      <c r="F22" s="25" t="str">
        <f t="array" ref="F22">IF(I22="","",INDEX(Tableau1[De],MATCH($C$6,Tableau1[Manut],0)+I22))</f>
        <v/>
      </c>
      <c r="G22" s="26" t="str">
        <f t="array" ref="G22">IF(I22="","",INDEX(Tableau1[Vers],MATCH($C$6,Tableau1[Manut],0)+I22))</f>
        <v/>
      </c>
      <c r="H22" s="27"/>
      <c r="I22" s="2" t="str">
        <f t="array" ref="I22">IF(I21="","",IF(I21+1&gt;=$I$9,"",I21+1))</f>
        <v/>
      </c>
      <c r="J22" s="1">
        <f t="shared" si="0"/>
        <v>7</v>
      </c>
    </row>
    <row r="23" spans="1:10" ht="24.95" customHeight="1" x14ac:dyDescent="0.25">
      <c r="A23" s="25"/>
      <c r="B23" s="25" t="str">
        <f t="array" ref="B23">IF(I23="","",INDEX(Tableau1[Affaire],MATCH($C$6,Tableau1[Manut],0)+I23))</f>
        <v/>
      </c>
      <c r="C23" s="24" t="str">
        <f t="array" ref="C23">IF(I23="","",INDEX(Tableau1[Mission],MATCH($C$6,Tableau1[Manut],0)+I23))</f>
        <v/>
      </c>
      <c r="D23" s="25" t="str">
        <f t="array" ref="D23">IF(I23="","",INDEX(Tableau1[Repère],MATCH($C$6,Tableau1[Manut],0)+I23))</f>
        <v/>
      </c>
      <c r="E23" s="25" t="str">
        <f t="array" ref="E23">IF(I23="","",INDEX(Tableau1[Quantité],MATCH($C$6,Tableau1[Manut],0)+I23))</f>
        <v/>
      </c>
      <c r="F23" s="25" t="str">
        <f t="array" ref="F23">IF(I23="","",INDEX(Tableau1[De],MATCH($C$6,Tableau1[Manut],0)+I23))</f>
        <v/>
      </c>
      <c r="G23" s="26" t="str">
        <f t="array" ref="G23">IF(I23="","",INDEX(Tableau1[Vers],MATCH($C$6,Tableau1[Manut],0)+I23))</f>
        <v/>
      </c>
      <c r="H23" s="27"/>
      <c r="I23" s="2" t="str">
        <f t="array" ref="I23">IF(I22="","",IF(I22+1&gt;=$I$9,"",I22+1))</f>
        <v/>
      </c>
      <c r="J23" s="1">
        <f t="shared" si="0"/>
        <v>7</v>
      </c>
    </row>
    <row r="24" spans="1:10" ht="24.95" customHeight="1" x14ac:dyDescent="0.25">
      <c r="A24" s="25"/>
      <c r="B24" s="25" t="str">
        <f t="array" ref="B24">IF(I24="","",INDEX(Tableau1[Affaire],MATCH($C$6,Tableau1[Manut],0)+I24))</f>
        <v/>
      </c>
      <c r="C24" s="24" t="str">
        <f t="array" ref="C24">IF(I24="","",INDEX(Tableau1[Mission],MATCH($C$6,Tableau1[Manut],0)+I24))</f>
        <v/>
      </c>
      <c r="D24" s="25" t="str">
        <f t="array" ref="D24">IF(I24="","",INDEX(Tableau1[Repère],MATCH($C$6,Tableau1[Manut],0)+I24))</f>
        <v/>
      </c>
      <c r="E24" s="25" t="str">
        <f t="array" ref="E24">IF(I24="","",INDEX(Tableau1[Quantité],MATCH($C$6,Tableau1[Manut],0)+I24))</f>
        <v/>
      </c>
      <c r="F24" s="25" t="str">
        <f t="array" ref="F24">IF(I24="","",INDEX(Tableau1[De],MATCH($C$6,Tableau1[Manut],0)+I24))</f>
        <v/>
      </c>
      <c r="G24" s="26" t="str">
        <f t="array" ref="G24">IF(I24="","",INDEX(Tableau1[Vers],MATCH($C$6,Tableau1[Manut],0)+I24))</f>
        <v/>
      </c>
      <c r="H24" s="27"/>
      <c r="I24" s="2" t="str">
        <f t="array" ref="I24">IF(I23="","",IF(I23+1&gt;=$I$9,"",I23+1))</f>
        <v/>
      </c>
      <c r="J24" s="1">
        <f t="shared" si="0"/>
        <v>7</v>
      </c>
    </row>
    <row r="25" spans="1:10" ht="24.95" customHeight="1" x14ac:dyDescent="0.25">
      <c r="A25" s="25"/>
      <c r="B25" s="25" t="str">
        <f t="array" ref="B25">IF(I25="","",INDEX(Tableau1[Affaire],MATCH($C$6,Tableau1[Manut],0)+I25))</f>
        <v/>
      </c>
      <c r="C25" s="24" t="str">
        <f t="array" ref="C25">IF(I25="","",INDEX(Tableau1[Mission],MATCH($C$6,Tableau1[Manut],0)+I25))</f>
        <v/>
      </c>
      <c r="D25" s="25" t="str">
        <f t="array" ref="D25">IF(I25="","",INDEX(Tableau1[Repère],MATCH($C$6,Tableau1[Manut],0)+I25))</f>
        <v/>
      </c>
      <c r="E25" s="25" t="str">
        <f t="array" ref="E25">IF(I25="","",INDEX(Tableau1[Quantité],MATCH($C$6,Tableau1[Manut],0)+I25))</f>
        <v/>
      </c>
      <c r="F25" s="25" t="str">
        <f t="array" ref="F25">IF(I25="","",INDEX(Tableau1[De],MATCH($C$6,Tableau1[Manut],0)+I25))</f>
        <v/>
      </c>
      <c r="G25" s="26" t="str">
        <f t="array" ref="G25">IF(I25="","",INDEX(Tableau1[Vers],MATCH($C$6,Tableau1[Manut],0)+I25))</f>
        <v/>
      </c>
      <c r="H25" s="27"/>
      <c r="I25" s="2" t="str">
        <f t="array" ref="I25">IF(I24="","",IF(I24+1&gt;=$I$9,"",I24+1))</f>
        <v/>
      </c>
      <c r="J25" s="1">
        <f t="shared" si="0"/>
        <v>7</v>
      </c>
    </row>
    <row r="26" spans="1:10" ht="24.95" customHeight="1" x14ac:dyDescent="0.25">
      <c r="A26" s="25"/>
      <c r="B26" s="25" t="str">
        <f t="array" ref="B26">IF(I26="","",INDEX(Tableau1[Affaire],MATCH($C$6,Tableau1[Manut],0)+I26))</f>
        <v/>
      </c>
      <c r="C26" s="24" t="str">
        <f t="array" ref="C26">IF(I26="","",INDEX(Tableau1[Mission],MATCH($C$6,Tableau1[Manut],0)+I26))</f>
        <v/>
      </c>
      <c r="D26" s="25" t="str">
        <f t="array" ref="D26">IF(I26="","",INDEX(Tableau1[Repère],MATCH($C$6,Tableau1[Manut],0)+I26))</f>
        <v/>
      </c>
      <c r="E26" s="25" t="str">
        <f t="array" ref="E26">IF(I26="","",INDEX(Tableau1[Quantité],MATCH($C$6,Tableau1[Manut],0)+I26))</f>
        <v/>
      </c>
      <c r="F26" s="25" t="str">
        <f t="array" ref="F26">IF(I26="","",INDEX(Tableau1[De],MATCH($C$6,Tableau1[Manut],0)+I26))</f>
        <v/>
      </c>
      <c r="G26" s="26" t="str">
        <f t="array" ref="G26">IF(I26="","",INDEX(Tableau1[Vers],MATCH($C$6,Tableau1[Manut],0)+I26))</f>
        <v/>
      </c>
      <c r="H26" s="27"/>
      <c r="I26" s="2" t="str">
        <f t="array" ref="I26">IF(I25="","",IF(I25+1&gt;=$I$9,"",I25+1))</f>
        <v/>
      </c>
      <c r="J26" s="1">
        <f t="shared" si="0"/>
        <v>7</v>
      </c>
    </row>
    <row r="27" spans="1:10" ht="24.95" customHeight="1" x14ac:dyDescent="0.25">
      <c r="A27" s="25"/>
      <c r="B27" s="25" t="str">
        <f t="array" ref="B27">IF(I27="","",INDEX(Tableau1[Affaire],MATCH($C$6,Tableau1[Manut],0)+I27))</f>
        <v/>
      </c>
      <c r="C27" s="24" t="str">
        <f t="array" ref="C27">IF(I27="","",INDEX(Tableau1[Mission],MATCH($C$6,Tableau1[Manut],0)+I27))</f>
        <v/>
      </c>
      <c r="D27" s="25" t="str">
        <f t="array" ref="D27">IF(I27="","",INDEX(Tableau1[Repère],MATCH($C$6,Tableau1[Manut],0)+I27))</f>
        <v/>
      </c>
      <c r="E27" s="25" t="str">
        <f t="array" ref="E27">IF(I27="","",INDEX(Tableau1[Quantité],MATCH($C$6,Tableau1[Manut],0)+I27))</f>
        <v/>
      </c>
      <c r="F27" s="25" t="str">
        <f t="array" ref="F27">IF(I27="","",INDEX(Tableau1[De],MATCH($C$6,Tableau1[Manut],0)+I27))</f>
        <v/>
      </c>
      <c r="G27" s="26" t="str">
        <f t="array" ref="G27">IF(I27="","",INDEX(Tableau1[Vers],MATCH($C$6,Tableau1[Manut],0)+I27))</f>
        <v/>
      </c>
      <c r="H27" s="27"/>
      <c r="I27" s="2" t="str">
        <f t="array" ref="I27">IF(I26="","",IF(I26+1&gt;=$I$9,"",I26+1))</f>
        <v/>
      </c>
      <c r="J27" s="1">
        <f t="shared" si="0"/>
        <v>7</v>
      </c>
    </row>
    <row r="28" spans="1:10" ht="24.95" customHeight="1" x14ac:dyDescent="0.25">
      <c r="A28" s="25"/>
      <c r="B28" s="25" t="str">
        <f t="array" ref="B28">IF(I28="","",INDEX(Tableau1[Affaire],MATCH($C$6,Tableau1[Manut],0)+I28))</f>
        <v/>
      </c>
      <c r="C28" s="24" t="str">
        <f t="array" ref="C28">IF(I28="","",INDEX(Tableau1[Mission],MATCH($C$6,Tableau1[Manut],0)+I28))</f>
        <v/>
      </c>
      <c r="D28" s="25" t="str">
        <f t="array" ref="D28">IF(I28="","",INDEX(Tableau1[Repère],MATCH($C$6,Tableau1[Manut],0)+I28))</f>
        <v/>
      </c>
      <c r="E28" s="25" t="str">
        <f t="array" ref="E28">IF(I28="","",INDEX(Tableau1[Quantité],MATCH($C$6,Tableau1[Manut],0)+I28))</f>
        <v/>
      </c>
      <c r="F28" s="25" t="str">
        <f t="array" ref="F28">IF(I28="","",INDEX(Tableau1[De],MATCH($C$6,Tableau1[Manut],0)+I28))</f>
        <v/>
      </c>
      <c r="G28" s="26" t="str">
        <f t="array" ref="G28">IF(I28="","",INDEX(Tableau1[Vers],MATCH($C$6,Tableau1[Manut],0)+I28))</f>
        <v/>
      </c>
      <c r="H28" s="27"/>
      <c r="I28" s="2" t="str">
        <f t="array" ref="I28">IF(I27="","",IF(I27+1&gt;=$I$9,"",I27+1))</f>
        <v/>
      </c>
      <c r="J28" s="1">
        <f t="shared" si="0"/>
        <v>7</v>
      </c>
    </row>
    <row r="29" spans="1:10" ht="24.95" customHeight="1" x14ac:dyDescent="0.25">
      <c r="A29" s="25"/>
      <c r="B29" s="25" t="str">
        <f t="array" ref="B29">IF(I29="","",INDEX(Tableau1[Affaire],MATCH($C$6,Tableau1[Manut],0)+I29))</f>
        <v/>
      </c>
      <c r="C29" s="24" t="str">
        <f t="array" ref="C29">IF(I29="","",INDEX(Tableau1[Mission],MATCH($C$6,Tableau1[Manut],0)+I29))</f>
        <v/>
      </c>
      <c r="D29" s="25" t="str">
        <f t="array" ref="D29">IF(I29="","",INDEX(Tableau1[Repère],MATCH($C$6,Tableau1[Manut],0)+I29))</f>
        <v/>
      </c>
      <c r="E29" s="25" t="str">
        <f t="array" ref="E29">IF(I29="","",INDEX(Tableau1[Quantité],MATCH($C$6,Tableau1[Manut],0)+I29))</f>
        <v/>
      </c>
      <c r="F29" s="25" t="str">
        <f t="array" ref="F29">IF(I29="","",INDEX(Tableau1[De],MATCH($C$6,Tableau1[Manut],0)+I29))</f>
        <v/>
      </c>
      <c r="G29" s="26" t="str">
        <f t="array" ref="G29">IF(I29="","",INDEX(Tableau1[Vers],MATCH($C$6,Tableau1[Manut],0)+I29))</f>
        <v/>
      </c>
      <c r="H29" s="27"/>
      <c r="I29" s="2" t="str">
        <f t="array" ref="I29">IF(I28="","",IF(I28+1&gt;=$I$9,"",I28+1))</f>
        <v/>
      </c>
      <c r="J29" s="1">
        <f t="shared" si="0"/>
        <v>7</v>
      </c>
    </row>
    <row r="30" spans="1:10" ht="24.95" customHeight="1" x14ac:dyDescent="0.25">
      <c r="A30" s="25"/>
      <c r="B30" s="25" t="str">
        <f t="array" ref="B30">IF(I30="","",INDEX(Tableau1[Affaire],MATCH($C$6,Tableau1[Manut],0)+I30))</f>
        <v/>
      </c>
      <c r="C30" s="24" t="str">
        <f t="array" ref="C30">IF(I30="","",INDEX(Tableau1[Mission],MATCH($C$6,Tableau1[Manut],0)+I30))</f>
        <v/>
      </c>
      <c r="D30" s="25"/>
      <c r="E30" s="25"/>
      <c r="F30" s="25"/>
      <c r="G30" s="26"/>
      <c r="H30" s="27"/>
      <c r="I30" s="2" t="str">
        <f t="array" ref="I30">IF(I29="","",IF(I29+1&gt;=$I$9,"",I29+1))</f>
        <v/>
      </c>
      <c r="J30" s="1">
        <f t="shared" si="0"/>
        <v>7</v>
      </c>
    </row>
    <row r="31" spans="1:10" ht="24.95" customHeight="1" x14ac:dyDescent="0.25">
      <c r="A31" s="39"/>
      <c r="B31" s="39"/>
      <c r="C31" s="39"/>
      <c r="D31" s="39"/>
      <c r="E31" s="39"/>
      <c r="F31" s="39"/>
      <c r="G31" s="39"/>
      <c r="H31" s="39"/>
      <c r="I31" s="42" t="str">
        <f t="array" ref="I31">IF(I30="","",IF(I30+1&gt;=$I$9,"",I30+1))</f>
        <v/>
      </c>
      <c r="J31" s="47">
        <f t="shared" si="0"/>
        <v>7</v>
      </c>
    </row>
    <row r="32" spans="1:10" ht="24.95" customHeight="1" x14ac:dyDescent="0.25">
      <c r="I32" s="2" t="str">
        <f t="array" ref="I32">IF(I31="","",IF(I31+1&gt;=$I$9,"",I31+1))</f>
        <v/>
      </c>
      <c r="J32" s="1">
        <f t="shared" si="0"/>
        <v>7</v>
      </c>
    </row>
    <row r="33" spans="9:10" ht="24.95" customHeight="1" x14ac:dyDescent="0.25">
      <c r="I33" t="str">
        <f t="array" ref="I33">IF(B32="","",IF(B32+1&gt;=$I$9,"",B32+1))</f>
        <v/>
      </c>
      <c r="J33" s="1">
        <f t="shared" si="0"/>
        <v>7</v>
      </c>
    </row>
    <row r="34" spans="9:10" ht="24.95" customHeight="1" x14ac:dyDescent="0.25">
      <c r="I34" t="str">
        <f t="array" ref="I34">IF(B33="","",IF(B33+1&gt;=$I$9,"",B33+1))</f>
        <v/>
      </c>
      <c r="J34" s="1">
        <f t="shared" si="0"/>
        <v>7</v>
      </c>
    </row>
    <row r="35" spans="9:10" ht="24.95" customHeight="1" x14ac:dyDescent="0.25">
      <c r="I35" t="str">
        <f t="array" ref="I35">IF(B34="","",IF(B34+1&gt;=$I$9,"",B34+1))</f>
        <v/>
      </c>
      <c r="J35" s="1">
        <f t="shared" si="0"/>
        <v>7</v>
      </c>
    </row>
    <row r="36" spans="9:10" ht="24.95" customHeight="1" x14ac:dyDescent="0.25">
      <c r="I36" t="str">
        <f t="array" ref="I36">IF(B35="","",IF(B35+1&gt;=$I$9,"",B35+1))</f>
        <v/>
      </c>
      <c r="J36" s="1">
        <f t="shared" si="0"/>
        <v>7</v>
      </c>
    </row>
    <row r="37" spans="9:10" ht="24.95" customHeight="1" x14ac:dyDescent="0.25">
      <c r="I37" t="str">
        <f>IF(B36="","",IF(B36+1&gt;=$I$9,"",B36+1))</f>
        <v/>
      </c>
      <c r="J37" s="1">
        <f t="shared" si="0"/>
        <v>7</v>
      </c>
    </row>
  </sheetData>
  <mergeCells count="3">
    <mergeCell ref="A1:B4"/>
    <mergeCell ref="C1:G4"/>
    <mergeCell ref="H1:H4"/>
  </mergeCells>
  <conditionalFormatting sqref="H10">
    <cfRule type="expression" dxfId="62" priority="72">
      <formula>J10=1</formula>
    </cfRule>
  </conditionalFormatting>
  <conditionalFormatting sqref="B10:G10">
    <cfRule type="expression" dxfId="61" priority="70">
      <formula>B10&lt;&gt;""</formula>
    </cfRule>
  </conditionalFormatting>
  <conditionalFormatting sqref="H11">
    <cfRule type="expression" dxfId="60" priority="69">
      <formula>J11=1</formula>
    </cfRule>
  </conditionalFormatting>
  <conditionalFormatting sqref="B11:G11">
    <cfRule type="expression" dxfId="59" priority="68">
      <formula>B11&lt;&gt;""</formula>
    </cfRule>
  </conditionalFormatting>
  <conditionalFormatting sqref="H12">
    <cfRule type="expression" dxfId="58" priority="67">
      <formula>J12=1</formula>
    </cfRule>
  </conditionalFormatting>
  <conditionalFormatting sqref="B12:G12">
    <cfRule type="expression" dxfId="57" priority="66">
      <formula>B12&lt;&gt;""</formula>
    </cfRule>
  </conditionalFormatting>
  <conditionalFormatting sqref="H13">
    <cfRule type="expression" dxfId="56" priority="65">
      <formula>J13=1</formula>
    </cfRule>
  </conditionalFormatting>
  <conditionalFormatting sqref="B13:G13">
    <cfRule type="expression" dxfId="55" priority="64">
      <formula>B13&lt;&gt;""</formula>
    </cfRule>
  </conditionalFormatting>
  <conditionalFormatting sqref="H14">
    <cfRule type="expression" dxfId="54" priority="63">
      <formula>J14=1</formula>
    </cfRule>
  </conditionalFormatting>
  <conditionalFormatting sqref="B14:G14">
    <cfRule type="expression" dxfId="53" priority="62">
      <formula>B14&lt;&gt;""</formula>
    </cfRule>
  </conditionalFormatting>
  <conditionalFormatting sqref="H15">
    <cfRule type="expression" dxfId="52" priority="61">
      <formula>J15=1</formula>
    </cfRule>
  </conditionalFormatting>
  <conditionalFormatting sqref="B15:G15">
    <cfRule type="expression" dxfId="51" priority="60">
      <formula>B15&lt;&gt;""</formula>
    </cfRule>
  </conditionalFormatting>
  <conditionalFormatting sqref="H16">
    <cfRule type="expression" dxfId="50" priority="59">
      <formula>J16=1</formula>
    </cfRule>
  </conditionalFormatting>
  <conditionalFormatting sqref="B16:G16">
    <cfRule type="expression" dxfId="49" priority="58">
      <formula>B16&lt;&gt;""</formula>
    </cfRule>
  </conditionalFormatting>
  <conditionalFormatting sqref="H17">
    <cfRule type="expression" dxfId="48" priority="57">
      <formula>J17=1</formula>
    </cfRule>
  </conditionalFormatting>
  <conditionalFormatting sqref="B17:G17">
    <cfRule type="expression" dxfId="47" priority="56">
      <formula>B17&lt;&gt;""</formula>
    </cfRule>
  </conditionalFormatting>
  <conditionalFormatting sqref="H18">
    <cfRule type="expression" dxfId="46" priority="55">
      <formula>J18=1</formula>
    </cfRule>
  </conditionalFormatting>
  <conditionalFormatting sqref="B18:G18">
    <cfRule type="expression" dxfId="45" priority="54">
      <formula>B18&lt;&gt;""</formula>
    </cfRule>
  </conditionalFormatting>
  <conditionalFormatting sqref="H19">
    <cfRule type="expression" dxfId="44" priority="53">
      <formula>J19=1</formula>
    </cfRule>
  </conditionalFormatting>
  <conditionalFormatting sqref="B19:G19">
    <cfRule type="expression" dxfId="43" priority="52">
      <formula>B19&lt;&gt;""</formula>
    </cfRule>
  </conditionalFormatting>
  <conditionalFormatting sqref="H20">
    <cfRule type="expression" dxfId="42" priority="51">
      <formula>J20=1</formula>
    </cfRule>
  </conditionalFormatting>
  <conditionalFormatting sqref="B20:G20">
    <cfRule type="expression" dxfId="41" priority="50">
      <formula>B20&lt;&gt;""</formula>
    </cfRule>
  </conditionalFormatting>
  <conditionalFormatting sqref="H21">
    <cfRule type="expression" dxfId="40" priority="49">
      <formula>J21=1</formula>
    </cfRule>
  </conditionalFormatting>
  <conditionalFormatting sqref="B21:G21">
    <cfRule type="expression" dxfId="39" priority="48">
      <formula>B21&lt;&gt;""</formula>
    </cfRule>
  </conditionalFormatting>
  <conditionalFormatting sqref="H22">
    <cfRule type="expression" dxfId="38" priority="47">
      <formula>J22=1</formula>
    </cfRule>
  </conditionalFormatting>
  <conditionalFormatting sqref="B22:G22">
    <cfRule type="expression" dxfId="37" priority="46">
      <formula>B22&lt;&gt;""</formula>
    </cfRule>
  </conditionalFormatting>
  <conditionalFormatting sqref="H23">
    <cfRule type="expression" dxfId="36" priority="45">
      <formula>J23=1</formula>
    </cfRule>
  </conditionalFormatting>
  <conditionalFormatting sqref="B23:G23">
    <cfRule type="expression" dxfId="35" priority="44">
      <formula>B23&lt;&gt;""</formula>
    </cfRule>
  </conditionalFormatting>
  <conditionalFormatting sqref="H24">
    <cfRule type="expression" dxfId="34" priority="43">
      <formula>J24=1</formula>
    </cfRule>
  </conditionalFormatting>
  <conditionalFormatting sqref="B24:G24">
    <cfRule type="expression" dxfId="33" priority="42">
      <formula>B24&lt;&gt;""</formula>
    </cfRule>
  </conditionalFormatting>
  <conditionalFormatting sqref="A24">
    <cfRule type="expression" dxfId="32" priority="23">
      <formula>A24&lt;&gt;""</formula>
    </cfRule>
  </conditionalFormatting>
  <conditionalFormatting sqref="A10">
    <cfRule type="expression" dxfId="31" priority="37">
      <formula>A10&lt;&gt;""</formula>
    </cfRule>
  </conditionalFormatting>
  <conditionalFormatting sqref="A11">
    <cfRule type="expression" dxfId="30" priority="36">
      <formula>A11&lt;&gt;""</formula>
    </cfRule>
  </conditionalFormatting>
  <conditionalFormatting sqref="A12">
    <cfRule type="expression" dxfId="29" priority="35">
      <formula>A12&lt;&gt;""</formula>
    </cfRule>
  </conditionalFormatting>
  <conditionalFormatting sqref="A13">
    <cfRule type="expression" dxfId="28" priority="34">
      <formula>A13&lt;&gt;""</formula>
    </cfRule>
  </conditionalFormatting>
  <conditionalFormatting sqref="A14">
    <cfRule type="expression" dxfId="27" priority="33">
      <formula>A14&lt;&gt;""</formula>
    </cfRule>
  </conditionalFormatting>
  <conditionalFormatting sqref="A15">
    <cfRule type="expression" dxfId="26" priority="32">
      <formula>A15&lt;&gt;""</formula>
    </cfRule>
  </conditionalFormatting>
  <conditionalFormatting sqref="A16">
    <cfRule type="expression" dxfId="25" priority="31">
      <formula>A16&lt;&gt;""</formula>
    </cfRule>
  </conditionalFormatting>
  <conditionalFormatting sqref="A17">
    <cfRule type="expression" dxfId="24" priority="30">
      <formula>A17&lt;&gt;""</formula>
    </cfRule>
  </conditionalFormatting>
  <conditionalFormatting sqref="A18">
    <cfRule type="expression" dxfId="23" priority="29">
      <formula>A18&lt;&gt;""</formula>
    </cfRule>
  </conditionalFormatting>
  <conditionalFormatting sqref="A19">
    <cfRule type="expression" dxfId="22" priority="28">
      <formula>A19&lt;&gt;""</formula>
    </cfRule>
  </conditionalFormatting>
  <conditionalFormatting sqref="A20">
    <cfRule type="expression" dxfId="21" priority="27">
      <formula>A20&lt;&gt;""</formula>
    </cfRule>
  </conditionalFormatting>
  <conditionalFormatting sqref="A21">
    <cfRule type="expression" dxfId="20" priority="26">
      <formula>A21&lt;&gt;""</formula>
    </cfRule>
  </conditionalFormatting>
  <conditionalFormatting sqref="A22">
    <cfRule type="expression" dxfId="19" priority="25">
      <formula>A22&lt;&gt;""</formula>
    </cfRule>
  </conditionalFormatting>
  <conditionalFormatting sqref="A23">
    <cfRule type="expression" dxfId="18" priority="24">
      <formula>A23&lt;&gt;""</formula>
    </cfRule>
  </conditionalFormatting>
  <conditionalFormatting sqref="A29">
    <cfRule type="expression" dxfId="17" priority="4">
      <formula>A29&lt;&gt;""</formula>
    </cfRule>
  </conditionalFormatting>
  <conditionalFormatting sqref="B28:G28">
    <cfRule type="expression" dxfId="16" priority="8">
      <formula>B28&lt;&gt;""</formula>
    </cfRule>
  </conditionalFormatting>
  <conditionalFormatting sqref="A27">
    <cfRule type="expression" dxfId="15" priority="10">
      <formula>A27&lt;&gt;""</formula>
    </cfRule>
  </conditionalFormatting>
  <conditionalFormatting sqref="H25">
    <cfRule type="expression" dxfId="14" priority="18">
      <formula>J25=1</formula>
    </cfRule>
  </conditionalFormatting>
  <conditionalFormatting sqref="B25:G25">
    <cfRule type="expression" dxfId="13" priority="17">
      <formula>B25&lt;&gt;""</formula>
    </cfRule>
  </conditionalFormatting>
  <conditionalFormatting sqref="A25">
    <cfRule type="expression" dxfId="12" priority="16">
      <formula>A25&lt;&gt;""</formula>
    </cfRule>
  </conditionalFormatting>
  <conditionalFormatting sqref="H26">
    <cfRule type="expression" dxfId="11" priority="15">
      <formula>J26=1</formula>
    </cfRule>
  </conditionalFormatting>
  <conditionalFormatting sqref="B26:G26">
    <cfRule type="expression" dxfId="10" priority="14">
      <formula>B26&lt;&gt;""</formula>
    </cfRule>
  </conditionalFormatting>
  <conditionalFormatting sqref="A26">
    <cfRule type="expression" dxfId="9" priority="13">
      <formula>A26&lt;&gt;""</formula>
    </cfRule>
  </conditionalFormatting>
  <conditionalFormatting sqref="H27">
    <cfRule type="expression" dxfId="8" priority="12">
      <formula>J27=1</formula>
    </cfRule>
  </conditionalFormatting>
  <conditionalFormatting sqref="B27:G27">
    <cfRule type="expression" dxfId="7" priority="11">
      <formula>B27&lt;&gt;""</formula>
    </cfRule>
  </conditionalFormatting>
  <conditionalFormatting sqref="H28">
    <cfRule type="expression" dxfId="6" priority="9">
      <formula>J28=1</formula>
    </cfRule>
  </conditionalFormatting>
  <conditionalFormatting sqref="A28">
    <cfRule type="expression" dxfId="5" priority="7">
      <formula>A28&lt;&gt;""</formula>
    </cfRule>
  </conditionalFormatting>
  <conditionalFormatting sqref="H29">
    <cfRule type="expression" dxfId="4" priority="6">
      <formula>J29=1</formula>
    </cfRule>
  </conditionalFormatting>
  <conditionalFormatting sqref="B29:G29">
    <cfRule type="expression" dxfId="3" priority="5">
      <formula>B29&lt;&gt;""</formula>
    </cfRule>
  </conditionalFormatting>
  <conditionalFormatting sqref="H30">
    <cfRule type="expression" dxfId="2" priority="3">
      <formula>J30=1</formula>
    </cfRule>
  </conditionalFormatting>
  <conditionalFormatting sqref="B30:G30">
    <cfRule type="expression" dxfId="1" priority="2">
      <formula>B30&lt;&gt;""</formula>
    </cfRule>
  </conditionalFormatting>
  <conditionalFormatting sqref="A30">
    <cfRule type="expression" dxfId="0" priority="1">
      <formula>A30&lt;&gt;""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74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Paramètre!$I$9:$I$17</xm:f>
          </x14:formula1>
          <xm:sqref>C6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Demande</vt:lpstr>
      <vt:lpstr>Liste</vt:lpstr>
      <vt:lpstr>Paramètre</vt:lpstr>
      <vt:lpstr>Sauvegarde</vt:lpstr>
      <vt:lpstr>Bon de transfert</vt:lpstr>
      <vt:lpstr>Feuil2</vt:lpstr>
      <vt:lpstr>'Bon de transfert'!Zone_d_impression</vt:lpstr>
      <vt:lpstr>Demande!Zone_d_impression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Labau</dc:creator>
  <cp:lastModifiedBy>Benjamin Labau</cp:lastModifiedBy>
  <cp:lastPrinted>2020-06-15T09:28:27Z</cp:lastPrinted>
  <dcterms:created xsi:type="dcterms:W3CDTF">2018-10-22T20:25:57Z</dcterms:created>
  <dcterms:modified xsi:type="dcterms:W3CDTF">2020-06-15T09:51:36Z</dcterms:modified>
</cp:coreProperties>
</file>