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etrloz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40" i="1" l="1"/>
  <c r="M240" i="1"/>
  <c r="L240" i="1"/>
  <c r="K240" i="1"/>
  <c r="J240" i="1"/>
  <c r="I240" i="1"/>
  <c r="H240" i="1"/>
  <c r="G240" i="1"/>
  <c r="F240" i="1"/>
  <c r="E240" i="1"/>
  <c r="D240" i="1"/>
  <c r="C240" i="1"/>
  <c r="N239" i="1"/>
  <c r="M239" i="1"/>
  <c r="L239" i="1"/>
  <c r="K239" i="1"/>
  <c r="J239" i="1"/>
  <c r="I239" i="1"/>
  <c r="H239" i="1"/>
  <c r="G239" i="1"/>
  <c r="F239" i="1"/>
  <c r="E239" i="1"/>
  <c r="D239" i="1"/>
  <c r="C239" i="1"/>
  <c r="N238" i="1"/>
  <c r="M238" i="1"/>
  <c r="L238" i="1"/>
  <c r="K238" i="1"/>
  <c r="J238" i="1"/>
  <c r="I238" i="1"/>
  <c r="H238" i="1"/>
  <c r="G238" i="1"/>
  <c r="F238" i="1"/>
  <c r="E238" i="1"/>
  <c r="D238" i="1"/>
  <c r="C238" i="1"/>
  <c r="N237" i="1"/>
  <c r="M237" i="1"/>
  <c r="L237" i="1"/>
  <c r="K237" i="1"/>
  <c r="J237" i="1"/>
  <c r="I237" i="1"/>
  <c r="H237" i="1"/>
  <c r="G237" i="1"/>
  <c r="F237" i="1"/>
  <c r="E237" i="1"/>
  <c r="D237" i="1"/>
  <c r="C237" i="1"/>
  <c r="N236" i="1"/>
  <c r="M236" i="1"/>
  <c r="L236" i="1"/>
  <c r="K236" i="1"/>
  <c r="J236" i="1"/>
  <c r="I236" i="1"/>
  <c r="H236" i="1"/>
  <c r="G236" i="1"/>
  <c r="F236" i="1"/>
  <c r="E236" i="1"/>
  <c r="D236" i="1"/>
  <c r="C236" i="1"/>
  <c r="N235" i="1"/>
  <c r="M235" i="1"/>
  <c r="L235" i="1"/>
  <c r="K235" i="1"/>
  <c r="J235" i="1"/>
  <c r="I235" i="1"/>
  <c r="H235" i="1"/>
  <c r="G235" i="1"/>
  <c r="F235" i="1"/>
  <c r="E235" i="1"/>
  <c r="D235" i="1"/>
  <c r="C235" i="1"/>
  <c r="N234" i="1"/>
  <c r="M234" i="1"/>
  <c r="L234" i="1"/>
  <c r="K234" i="1"/>
  <c r="J234" i="1"/>
  <c r="I234" i="1"/>
  <c r="H234" i="1"/>
  <c r="G234" i="1"/>
  <c r="F234" i="1"/>
  <c r="E234" i="1"/>
  <c r="D234" i="1"/>
  <c r="C234" i="1"/>
  <c r="N233" i="1"/>
  <c r="M233" i="1"/>
  <c r="L233" i="1"/>
  <c r="K233" i="1"/>
  <c r="J233" i="1"/>
  <c r="I233" i="1"/>
  <c r="H233" i="1"/>
  <c r="G233" i="1"/>
  <c r="F233" i="1"/>
  <c r="E233" i="1"/>
  <c r="D233" i="1"/>
  <c r="C233" i="1"/>
  <c r="N232" i="1"/>
  <c r="M232" i="1"/>
  <c r="L232" i="1"/>
  <c r="K232" i="1"/>
  <c r="J232" i="1"/>
  <c r="I232" i="1"/>
  <c r="H232" i="1"/>
  <c r="G232" i="1"/>
  <c r="F232" i="1"/>
  <c r="E232" i="1"/>
  <c r="D232" i="1"/>
  <c r="C232" i="1"/>
  <c r="N231" i="1"/>
  <c r="M231" i="1"/>
  <c r="L231" i="1"/>
  <c r="K231" i="1"/>
  <c r="J231" i="1"/>
  <c r="I231" i="1"/>
  <c r="H231" i="1"/>
  <c r="G231" i="1"/>
  <c r="F231" i="1"/>
  <c r="E231" i="1"/>
  <c r="D231" i="1"/>
  <c r="C231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N229" i="1"/>
  <c r="M229" i="1"/>
  <c r="L229" i="1"/>
  <c r="K229" i="1"/>
  <c r="J229" i="1"/>
  <c r="I229" i="1"/>
  <c r="H229" i="1"/>
  <c r="G229" i="1"/>
  <c r="F229" i="1"/>
  <c r="E229" i="1"/>
  <c r="D229" i="1"/>
  <c r="C229" i="1"/>
  <c r="N228" i="1"/>
  <c r="M228" i="1"/>
  <c r="L228" i="1"/>
  <c r="K228" i="1"/>
  <c r="J228" i="1"/>
  <c r="I228" i="1"/>
  <c r="H228" i="1"/>
  <c r="G228" i="1"/>
  <c r="F228" i="1"/>
  <c r="E228" i="1"/>
  <c r="D228" i="1"/>
  <c r="C228" i="1"/>
  <c r="N227" i="1"/>
  <c r="M227" i="1"/>
  <c r="L227" i="1"/>
  <c r="K227" i="1"/>
  <c r="J227" i="1"/>
  <c r="I227" i="1"/>
  <c r="H227" i="1"/>
  <c r="G227" i="1"/>
  <c r="F227" i="1"/>
  <c r="E227" i="1"/>
  <c r="D227" i="1"/>
  <c r="C227" i="1"/>
  <c r="N226" i="1"/>
  <c r="M226" i="1"/>
  <c r="L226" i="1"/>
  <c r="K226" i="1"/>
  <c r="J226" i="1"/>
  <c r="I226" i="1"/>
  <c r="H226" i="1"/>
  <c r="G226" i="1"/>
  <c r="F226" i="1"/>
  <c r="E226" i="1"/>
  <c r="D226" i="1"/>
  <c r="C226" i="1"/>
  <c r="N225" i="1"/>
  <c r="M225" i="1"/>
  <c r="L225" i="1"/>
  <c r="K225" i="1"/>
  <c r="J225" i="1"/>
  <c r="I225" i="1"/>
  <c r="H225" i="1"/>
  <c r="G225" i="1"/>
  <c r="F225" i="1"/>
  <c r="E225" i="1"/>
  <c r="D225" i="1"/>
  <c r="C225" i="1"/>
  <c r="N224" i="1"/>
  <c r="M224" i="1"/>
  <c r="L224" i="1"/>
  <c r="K224" i="1"/>
  <c r="J224" i="1"/>
  <c r="I224" i="1"/>
  <c r="H224" i="1"/>
  <c r="G224" i="1"/>
  <c r="F224" i="1"/>
  <c r="E224" i="1"/>
  <c r="D224" i="1"/>
  <c r="C224" i="1"/>
  <c r="N223" i="1"/>
  <c r="M223" i="1"/>
  <c r="L223" i="1"/>
  <c r="K223" i="1"/>
  <c r="J223" i="1"/>
  <c r="I223" i="1"/>
  <c r="H223" i="1"/>
  <c r="G223" i="1"/>
  <c r="F223" i="1"/>
  <c r="E223" i="1"/>
  <c r="D223" i="1"/>
  <c r="C223" i="1"/>
  <c r="N222" i="1"/>
  <c r="M222" i="1"/>
  <c r="L222" i="1"/>
  <c r="K222" i="1"/>
  <c r="J222" i="1"/>
  <c r="I222" i="1"/>
  <c r="H222" i="1"/>
  <c r="G222" i="1"/>
  <c r="F222" i="1"/>
  <c r="E222" i="1"/>
  <c r="D222" i="1"/>
  <c r="C222" i="1"/>
  <c r="N221" i="1"/>
  <c r="M221" i="1"/>
  <c r="L221" i="1"/>
  <c r="K221" i="1"/>
  <c r="J221" i="1"/>
  <c r="I221" i="1"/>
  <c r="H221" i="1"/>
  <c r="G221" i="1"/>
  <c r="F221" i="1"/>
  <c r="E221" i="1"/>
  <c r="D221" i="1"/>
  <c r="C221" i="1"/>
  <c r="N220" i="1"/>
  <c r="M220" i="1"/>
  <c r="L220" i="1"/>
  <c r="K220" i="1"/>
  <c r="J220" i="1"/>
  <c r="I220" i="1"/>
  <c r="H220" i="1"/>
  <c r="G220" i="1"/>
  <c r="F220" i="1"/>
  <c r="E220" i="1"/>
  <c r="D220" i="1"/>
  <c r="C220" i="1"/>
  <c r="N219" i="1"/>
  <c r="M219" i="1"/>
  <c r="L219" i="1"/>
  <c r="K219" i="1"/>
  <c r="J219" i="1"/>
  <c r="I219" i="1"/>
  <c r="H219" i="1"/>
  <c r="G219" i="1"/>
  <c r="F219" i="1"/>
  <c r="E219" i="1"/>
  <c r="D219" i="1"/>
  <c r="C219" i="1"/>
  <c r="N218" i="1"/>
  <c r="M218" i="1"/>
  <c r="L218" i="1"/>
  <c r="K218" i="1"/>
  <c r="J218" i="1"/>
  <c r="I218" i="1"/>
  <c r="H218" i="1"/>
  <c r="G218" i="1"/>
  <c r="F218" i="1"/>
  <c r="E218" i="1"/>
  <c r="D218" i="1"/>
  <c r="C218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N99" i="1"/>
  <c r="M99" i="1"/>
  <c r="L99" i="1"/>
  <c r="K99" i="1"/>
  <c r="J99" i="1"/>
  <c r="I99" i="1"/>
  <c r="H99" i="1"/>
  <c r="G99" i="1"/>
  <c r="F99" i="1"/>
  <c r="E99" i="1"/>
  <c r="D99" i="1"/>
  <c r="C99" i="1"/>
  <c r="N98" i="1"/>
  <c r="M98" i="1"/>
  <c r="L98" i="1"/>
  <c r="K98" i="1"/>
  <c r="J98" i="1"/>
  <c r="I98" i="1"/>
  <c r="H98" i="1"/>
  <c r="G98" i="1"/>
  <c r="F98" i="1"/>
  <c r="E98" i="1"/>
  <c r="D98" i="1"/>
  <c r="C98" i="1"/>
  <c r="N97" i="1"/>
  <c r="M97" i="1"/>
  <c r="L97" i="1"/>
  <c r="K97" i="1"/>
  <c r="J97" i="1"/>
  <c r="I97" i="1"/>
  <c r="H97" i="1"/>
  <c r="G97" i="1"/>
  <c r="F97" i="1"/>
  <c r="E97" i="1"/>
  <c r="D97" i="1"/>
  <c r="C97" i="1"/>
  <c r="N96" i="1"/>
  <c r="M96" i="1"/>
  <c r="L96" i="1"/>
  <c r="K96" i="1"/>
  <c r="J96" i="1"/>
  <c r="I96" i="1"/>
  <c r="H96" i="1"/>
  <c r="G96" i="1"/>
  <c r="F96" i="1"/>
  <c r="E96" i="1"/>
  <c r="D96" i="1"/>
  <c r="C96" i="1"/>
  <c r="N95" i="1"/>
  <c r="M95" i="1"/>
  <c r="L95" i="1"/>
  <c r="K95" i="1"/>
  <c r="J95" i="1"/>
  <c r="I95" i="1"/>
  <c r="H95" i="1"/>
  <c r="G95" i="1"/>
  <c r="F95" i="1"/>
  <c r="E95" i="1"/>
  <c r="D95" i="1"/>
  <c r="C95" i="1"/>
  <c r="N94" i="1"/>
  <c r="M94" i="1"/>
  <c r="L94" i="1"/>
  <c r="K94" i="1"/>
  <c r="J94" i="1"/>
  <c r="I94" i="1"/>
  <c r="H94" i="1"/>
  <c r="G94" i="1"/>
  <c r="F94" i="1"/>
  <c r="E94" i="1"/>
  <c r="D94" i="1"/>
  <c r="C94" i="1"/>
  <c r="N93" i="1"/>
  <c r="M93" i="1"/>
  <c r="L93" i="1"/>
  <c r="K93" i="1"/>
  <c r="J93" i="1"/>
  <c r="I93" i="1"/>
  <c r="H93" i="1"/>
  <c r="G93" i="1"/>
  <c r="F93" i="1"/>
  <c r="E93" i="1"/>
  <c r="D93" i="1"/>
  <c r="C93" i="1"/>
  <c r="N92" i="1"/>
  <c r="M92" i="1"/>
  <c r="L92" i="1"/>
  <c r="K92" i="1"/>
  <c r="J92" i="1"/>
  <c r="I92" i="1"/>
  <c r="H92" i="1"/>
  <c r="G92" i="1"/>
  <c r="F92" i="1"/>
  <c r="E92" i="1"/>
  <c r="D92" i="1"/>
  <c r="C92" i="1"/>
  <c r="N91" i="1"/>
  <c r="M91" i="1"/>
  <c r="L91" i="1"/>
  <c r="K91" i="1"/>
  <c r="J91" i="1"/>
  <c r="I91" i="1"/>
  <c r="H91" i="1"/>
  <c r="G91" i="1"/>
  <c r="F91" i="1"/>
  <c r="E91" i="1"/>
  <c r="D91" i="1"/>
  <c r="C91" i="1"/>
  <c r="N90" i="1"/>
  <c r="M90" i="1"/>
  <c r="L90" i="1"/>
  <c r="K90" i="1"/>
  <c r="J90" i="1"/>
  <c r="I90" i="1"/>
  <c r="H90" i="1"/>
  <c r="G90" i="1"/>
  <c r="F90" i="1"/>
  <c r="E90" i="1"/>
  <c r="D90" i="1"/>
  <c r="C90" i="1"/>
  <c r="N89" i="1"/>
  <c r="M89" i="1"/>
  <c r="L89" i="1"/>
  <c r="K89" i="1"/>
  <c r="J89" i="1"/>
  <c r="I89" i="1"/>
  <c r="H89" i="1"/>
  <c r="G89" i="1"/>
  <c r="F89" i="1"/>
  <c r="E89" i="1"/>
  <c r="D89" i="1"/>
  <c r="C89" i="1"/>
  <c r="N88" i="1"/>
  <c r="M88" i="1"/>
  <c r="L88" i="1"/>
  <c r="K88" i="1"/>
  <c r="J88" i="1"/>
  <c r="I88" i="1"/>
  <c r="H88" i="1"/>
  <c r="G88" i="1"/>
  <c r="F88" i="1"/>
  <c r="E88" i="1"/>
  <c r="D88" i="1"/>
  <c r="C88" i="1"/>
  <c r="N87" i="1"/>
  <c r="M87" i="1"/>
  <c r="L87" i="1"/>
  <c r="K87" i="1"/>
  <c r="J87" i="1"/>
  <c r="I87" i="1"/>
  <c r="H87" i="1"/>
  <c r="G87" i="1"/>
  <c r="F87" i="1"/>
  <c r="E87" i="1"/>
  <c r="D87" i="1"/>
  <c r="C87" i="1"/>
  <c r="N86" i="1"/>
  <c r="M86" i="1"/>
  <c r="L86" i="1"/>
  <c r="K86" i="1"/>
  <c r="J86" i="1"/>
  <c r="I86" i="1"/>
  <c r="H86" i="1"/>
  <c r="G86" i="1"/>
  <c r="F86" i="1"/>
  <c r="E86" i="1"/>
  <c r="D86" i="1"/>
  <c r="C86" i="1"/>
  <c r="N85" i="1"/>
  <c r="M85" i="1"/>
  <c r="L85" i="1"/>
  <c r="K85" i="1"/>
  <c r="J85" i="1"/>
  <c r="I85" i="1"/>
  <c r="H85" i="1"/>
  <c r="G85" i="1"/>
  <c r="F85" i="1"/>
  <c r="E85" i="1"/>
  <c r="D85" i="1"/>
  <c r="C85" i="1"/>
  <c r="N84" i="1"/>
  <c r="M84" i="1"/>
  <c r="L84" i="1"/>
  <c r="K84" i="1"/>
  <c r="J84" i="1"/>
  <c r="I84" i="1"/>
  <c r="H84" i="1"/>
  <c r="G84" i="1"/>
  <c r="F84" i="1"/>
  <c r="E84" i="1"/>
  <c r="D84" i="1"/>
  <c r="C84" i="1"/>
  <c r="N83" i="1"/>
  <c r="M83" i="1"/>
  <c r="L83" i="1"/>
  <c r="K83" i="1"/>
  <c r="J83" i="1"/>
  <c r="I83" i="1"/>
  <c r="H83" i="1"/>
  <c r="G83" i="1"/>
  <c r="F83" i="1"/>
  <c r="E83" i="1"/>
  <c r="D83" i="1"/>
  <c r="C83" i="1"/>
  <c r="N82" i="1"/>
  <c r="M82" i="1"/>
  <c r="L82" i="1"/>
  <c r="K82" i="1"/>
  <c r="J82" i="1"/>
  <c r="I82" i="1"/>
  <c r="H82" i="1"/>
  <c r="G82" i="1"/>
  <c r="F82" i="1"/>
  <c r="E82" i="1"/>
  <c r="D82" i="1"/>
  <c r="C82" i="1"/>
  <c r="N81" i="1"/>
  <c r="M81" i="1"/>
  <c r="L81" i="1"/>
  <c r="K81" i="1"/>
  <c r="J81" i="1"/>
  <c r="I81" i="1"/>
  <c r="H81" i="1"/>
  <c r="G81" i="1"/>
  <c r="F81" i="1"/>
  <c r="E81" i="1"/>
  <c r="D81" i="1"/>
  <c r="C81" i="1"/>
  <c r="N80" i="1"/>
  <c r="M80" i="1"/>
  <c r="L80" i="1"/>
  <c r="K80" i="1"/>
  <c r="J80" i="1"/>
  <c r="I80" i="1"/>
  <c r="H80" i="1"/>
  <c r="G80" i="1"/>
  <c r="F80" i="1"/>
  <c r="E80" i="1"/>
  <c r="D80" i="1"/>
  <c r="C80" i="1"/>
  <c r="N79" i="1"/>
  <c r="M79" i="1"/>
  <c r="L79" i="1"/>
  <c r="K79" i="1"/>
  <c r="J79" i="1"/>
  <c r="I79" i="1"/>
  <c r="H79" i="1"/>
  <c r="G79" i="1"/>
  <c r="F79" i="1"/>
  <c r="E79" i="1"/>
  <c r="D79" i="1"/>
  <c r="C79" i="1"/>
  <c r="N78" i="1"/>
  <c r="M78" i="1"/>
  <c r="L78" i="1"/>
  <c r="K78" i="1"/>
  <c r="J78" i="1"/>
  <c r="I78" i="1"/>
  <c r="H78" i="1"/>
  <c r="G78" i="1"/>
  <c r="F78" i="1"/>
  <c r="E78" i="1"/>
  <c r="D78" i="1"/>
  <c r="C78" i="1"/>
  <c r="N77" i="1"/>
  <c r="M77" i="1"/>
  <c r="L77" i="1"/>
  <c r="K77" i="1"/>
  <c r="J77" i="1"/>
  <c r="I77" i="1"/>
  <c r="H77" i="1"/>
  <c r="G77" i="1"/>
  <c r="F77" i="1"/>
  <c r="E77" i="1"/>
  <c r="D77" i="1"/>
  <c r="C77" i="1"/>
  <c r="N76" i="1"/>
  <c r="M76" i="1"/>
  <c r="L76" i="1"/>
  <c r="K76" i="1"/>
  <c r="J76" i="1"/>
  <c r="I76" i="1"/>
  <c r="H76" i="1"/>
  <c r="G76" i="1"/>
  <c r="F76" i="1"/>
  <c r="E76" i="1"/>
  <c r="D76" i="1"/>
  <c r="C76" i="1"/>
  <c r="N75" i="1"/>
  <c r="M75" i="1"/>
  <c r="L75" i="1"/>
  <c r="K75" i="1"/>
  <c r="J75" i="1"/>
  <c r="I75" i="1"/>
  <c r="H75" i="1"/>
  <c r="G75" i="1"/>
  <c r="F75" i="1"/>
  <c r="E75" i="1"/>
  <c r="D75" i="1"/>
  <c r="C75" i="1"/>
  <c r="N74" i="1"/>
  <c r="M74" i="1"/>
  <c r="L74" i="1"/>
  <c r="K74" i="1"/>
  <c r="J74" i="1"/>
  <c r="I74" i="1"/>
  <c r="H74" i="1"/>
  <c r="G74" i="1"/>
  <c r="F74" i="1"/>
  <c r="E74" i="1"/>
  <c r="D74" i="1"/>
  <c r="C74" i="1"/>
  <c r="N73" i="1"/>
  <c r="M73" i="1"/>
  <c r="L73" i="1"/>
  <c r="K73" i="1"/>
  <c r="J73" i="1"/>
  <c r="I73" i="1"/>
  <c r="H73" i="1"/>
  <c r="G73" i="1"/>
  <c r="F73" i="1"/>
  <c r="E73" i="1"/>
  <c r="D73" i="1"/>
  <c r="C73" i="1"/>
  <c r="N72" i="1"/>
  <c r="M72" i="1"/>
  <c r="L72" i="1"/>
  <c r="K72" i="1"/>
  <c r="J72" i="1"/>
  <c r="I72" i="1"/>
  <c r="H72" i="1"/>
  <c r="G72" i="1"/>
  <c r="F72" i="1"/>
  <c r="E72" i="1"/>
  <c r="D72" i="1"/>
  <c r="C72" i="1"/>
  <c r="N71" i="1"/>
  <c r="M71" i="1"/>
  <c r="L71" i="1"/>
  <c r="K71" i="1"/>
  <c r="J71" i="1"/>
  <c r="I71" i="1"/>
  <c r="H71" i="1"/>
  <c r="G71" i="1"/>
  <c r="F71" i="1"/>
  <c r="E71" i="1"/>
  <c r="D71" i="1"/>
  <c r="C71" i="1"/>
  <c r="N70" i="1"/>
  <c r="M70" i="1"/>
  <c r="L70" i="1"/>
  <c r="K70" i="1"/>
  <c r="J70" i="1"/>
  <c r="I70" i="1"/>
  <c r="H70" i="1"/>
  <c r="G70" i="1"/>
  <c r="F70" i="1"/>
  <c r="E70" i="1"/>
  <c r="D70" i="1"/>
  <c r="C70" i="1"/>
  <c r="N69" i="1"/>
  <c r="M69" i="1"/>
  <c r="L69" i="1"/>
  <c r="K69" i="1"/>
  <c r="J69" i="1"/>
  <c r="I69" i="1"/>
  <c r="H69" i="1"/>
  <c r="G69" i="1"/>
  <c r="F69" i="1"/>
  <c r="E69" i="1"/>
  <c r="D69" i="1"/>
  <c r="C69" i="1"/>
  <c r="N68" i="1"/>
  <c r="M68" i="1"/>
  <c r="L68" i="1"/>
  <c r="K68" i="1"/>
  <c r="J68" i="1"/>
  <c r="I68" i="1"/>
  <c r="H68" i="1"/>
  <c r="G68" i="1"/>
  <c r="F68" i="1"/>
  <c r="E68" i="1"/>
  <c r="D68" i="1"/>
  <c r="C68" i="1"/>
  <c r="N67" i="1"/>
  <c r="M67" i="1"/>
  <c r="L67" i="1"/>
  <c r="K67" i="1"/>
  <c r="J67" i="1"/>
  <c r="I67" i="1"/>
  <c r="H67" i="1"/>
  <c r="G67" i="1"/>
  <c r="F67" i="1"/>
  <c r="E67" i="1"/>
  <c r="D67" i="1"/>
  <c r="C67" i="1"/>
  <c r="N66" i="1"/>
  <c r="M66" i="1"/>
  <c r="L66" i="1"/>
  <c r="K66" i="1"/>
  <c r="J66" i="1"/>
  <c r="I66" i="1"/>
  <c r="H66" i="1"/>
  <c r="G66" i="1"/>
  <c r="F66" i="1"/>
  <c r="E66" i="1"/>
  <c r="D66" i="1"/>
  <c r="C66" i="1"/>
  <c r="N65" i="1"/>
  <c r="M65" i="1"/>
  <c r="L65" i="1"/>
  <c r="K65" i="1"/>
  <c r="J65" i="1"/>
  <c r="I65" i="1"/>
  <c r="H65" i="1"/>
  <c r="G65" i="1"/>
  <c r="F65" i="1"/>
  <c r="E65" i="1"/>
  <c r="D65" i="1"/>
  <c r="C65" i="1"/>
  <c r="N64" i="1"/>
  <c r="M64" i="1"/>
  <c r="L64" i="1"/>
  <c r="K64" i="1"/>
  <c r="J64" i="1"/>
  <c r="I64" i="1"/>
  <c r="H64" i="1"/>
  <c r="G64" i="1"/>
  <c r="F64" i="1"/>
  <c r="E64" i="1"/>
  <c r="D64" i="1"/>
  <c r="C64" i="1"/>
  <c r="N63" i="1"/>
  <c r="M63" i="1"/>
  <c r="L63" i="1"/>
  <c r="K63" i="1"/>
  <c r="J63" i="1"/>
  <c r="I63" i="1"/>
  <c r="H63" i="1"/>
  <c r="G63" i="1"/>
  <c r="F63" i="1"/>
  <c r="E63" i="1"/>
  <c r="D63" i="1"/>
  <c r="C63" i="1"/>
  <c r="N62" i="1"/>
  <c r="M62" i="1"/>
  <c r="L62" i="1"/>
  <c r="K62" i="1"/>
  <c r="J62" i="1"/>
  <c r="I62" i="1"/>
  <c r="H62" i="1"/>
  <c r="G62" i="1"/>
  <c r="F62" i="1"/>
  <c r="E62" i="1"/>
  <c r="D62" i="1"/>
  <c r="C62" i="1"/>
  <c r="N61" i="1"/>
  <c r="M61" i="1"/>
  <c r="L61" i="1"/>
  <c r="K61" i="1"/>
  <c r="J61" i="1"/>
  <c r="I61" i="1"/>
  <c r="H61" i="1"/>
  <c r="G61" i="1"/>
  <c r="F61" i="1"/>
  <c r="E61" i="1"/>
  <c r="D61" i="1"/>
  <c r="C61" i="1"/>
  <c r="N60" i="1"/>
  <c r="M60" i="1"/>
  <c r="L60" i="1"/>
  <c r="K60" i="1"/>
  <c r="J60" i="1"/>
  <c r="I60" i="1"/>
  <c r="H60" i="1"/>
  <c r="G60" i="1"/>
  <c r="F60" i="1"/>
  <c r="E60" i="1"/>
  <c r="D60" i="1"/>
  <c r="C60" i="1"/>
  <c r="N59" i="1"/>
  <c r="M59" i="1"/>
  <c r="L59" i="1"/>
  <c r="K59" i="1"/>
  <c r="J59" i="1"/>
  <c r="I59" i="1"/>
  <c r="H59" i="1"/>
  <c r="G59" i="1"/>
  <c r="F59" i="1"/>
  <c r="E59" i="1"/>
  <c r="D59" i="1"/>
  <c r="C59" i="1"/>
  <c r="N58" i="1"/>
  <c r="M58" i="1"/>
  <c r="L58" i="1"/>
  <c r="K58" i="1"/>
  <c r="J58" i="1"/>
  <c r="I58" i="1"/>
  <c r="H58" i="1"/>
  <c r="G58" i="1"/>
  <c r="F58" i="1"/>
  <c r="E58" i="1"/>
  <c r="D58" i="1"/>
  <c r="C58" i="1"/>
  <c r="N57" i="1"/>
  <c r="M57" i="1"/>
  <c r="L57" i="1"/>
  <c r="K57" i="1"/>
  <c r="J57" i="1"/>
  <c r="I57" i="1"/>
  <c r="H57" i="1"/>
  <c r="G57" i="1"/>
  <c r="F57" i="1"/>
  <c r="E57" i="1"/>
  <c r="D57" i="1"/>
  <c r="C57" i="1"/>
  <c r="N56" i="1"/>
  <c r="M56" i="1"/>
  <c r="L56" i="1"/>
  <c r="K56" i="1"/>
  <c r="J56" i="1"/>
  <c r="I56" i="1"/>
  <c r="H56" i="1"/>
  <c r="G56" i="1"/>
  <c r="F56" i="1"/>
  <c r="E56" i="1"/>
  <c r="D56" i="1"/>
  <c r="C56" i="1"/>
  <c r="N55" i="1"/>
  <c r="M55" i="1"/>
  <c r="L55" i="1"/>
  <c r="K55" i="1"/>
  <c r="J55" i="1"/>
  <c r="I55" i="1"/>
  <c r="H55" i="1"/>
  <c r="G55" i="1"/>
  <c r="F55" i="1"/>
  <c r="E55" i="1"/>
  <c r="D55" i="1"/>
  <c r="C55" i="1"/>
  <c r="N54" i="1"/>
  <c r="M54" i="1"/>
  <c r="K54" i="1"/>
  <c r="J54" i="1"/>
  <c r="I54" i="1"/>
  <c r="H54" i="1"/>
  <c r="G54" i="1"/>
  <c r="F54" i="1"/>
  <c r="E54" i="1"/>
  <c r="D54" i="1"/>
  <c r="C54" i="1"/>
  <c r="N53" i="1"/>
  <c r="M53" i="1"/>
  <c r="L53" i="1"/>
  <c r="K53" i="1"/>
  <c r="J53" i="1"/>
  <c r="I53" i="1"/>
  <c r="H53" i="1"/>
  <c r="G53" i="1"/>
  <c r="F53" i="1"/>
  <c r="E53" i="1"/>
  <c r="D53" i="1"/>
  <c r="C53" i="1"/>
  <c r="N52" i="1"/>
  <c r="M52" i="1"/>
  <c r="L52" i="1"/>
  <c r="K52" i="1"/>
  <c r="J52" i="1"/>
  <c r="I52" i="1"/>
  <c r="H52" i="1"/>
  <c r="G52" i="1"/>
  <c r="F52" i="1"/>
  <c r="E52" i="1"/>
  <c r="D52" i="1"/>
  <c r="C52" i="1"/>
  <c r="N51" i="1"/>
  <c r="M51" i="1"/>
  <c r="L51" i="1"/>
  <c r="K51" i="1"/>
  <c r="J51" i="1"/>
  <c r="I51" i="1"/>
  <c r="H51" i="1"/>
  <c r="G51" i="1"/>
  <c r="F51" i="1"/>
  <c r="E51" i="1"/>
  <c r="D51" i="1"/>
  <c r="C51" i="1"/>
  <c r="N50" i="1"/>
  <c r="M50" i="1"/>
  <c r="L50" i="1"/>
  <c r="K50" i="1"/>
  <c r="J50" i="1"/>
  <c r="I50" i="1"/>
  <c r="H50" i="1"/>
  <c r="G50" i="1"/>
  <c r="F50" i="1"/>
  <c r="E50" i="1"/>
  <c r="D50" i="1"/>
  <c r="C50" i="1"/>
  <c r="N49" i="1"/>
  <c r="M49" i="1"/>
  <c r="L49" i="1"/>
  <c r="K49" i="1"/>
  <c r="J49" i="1"/>
  <c r="I49" i="1"/>
  <c r="H49" i="1"/>
  <c r="G49" i="1"/>
  <c r="F49" i="1"/>
  <c r="E49" i="1"/>
  <c r="D49" i="1"/>
  <c r="C49" i="1"/>
  <c r="N48" i="1"/>
  <c r="M48" i="1"/>
  <c r="L48" i="1"/>
  <c r="K48" i="1"/>
  <c r="J48" i="1"/>
  <c r="I48" i="1"/>
  <c r="H48" i="1"/>
  <c r="G48" i="1"/>
  <c r="F48" i="1"/>
  <c r="E48" i="1"/>
  <c r="D48" i="1"/>
  <c r="C48" i="1"/>
  <c r="N47" i="1"/>
  <c r="M47" i="1"/>
  <c r="L47" i="1"/>
  <c r="K47" i="1"/>
  <c r="J47" i="1"/>
  <c r="I47" i="1"/>
  <c r="H47" i="1"/>
  <c r="G47" i="1"/>
  <c r="F47" i="1"/>
  <c r="E47" i="1"/>
  <c r="D47" i="1"/>
  <c r="C47" i="1"/>
  <c r="N46" i="1"/>
  <c r="M46" i="1"/>
  <c r="L46" i="1"/>
  <c r="K46" i="1"/>
  <c r="J46" i="1"/>
  <c r="I46" i="1"/>
  <c r="H46" i="1"/>
  <c r="G46" i="1"/>
  <c r="F46" i="1"/>
  <c r="E46" i="1"/>
  <c r="D46" i="1"/>
  <c r="C46" i="1"/>
  <c r="N45" i="1"/>
  <c r="M45" i="1"/>
  <c r="L45" i="1"/>
  <c r="K45" i="1"/>
  <c r="J45" i="1"/>
  <c r="I45" i="1"/>
  <c r="H45" i="1"/>
  <c r="G45" i="1"/>
  <c r="F45" i="1"/>
  <c r="E45" i="1"/>
  <c r="D45" i="1"/>
  <c r="C45" i="1"/>
  <c r="N44" i="1"/>
  <c r="M44" i="1"/>
  <c r="L44" i="1"/>
  <c r="K44" i="1"/>
  <c r="J44" i="1"/>
  <c r="I44" i="1"/>
  <c r="H44" i="1"/>
  <c r="G44" i="1"/>
  <c r="F44" i="1"/>
  <c r="E44" i="1"/>
  <c r="D44" i="1"/>
  <c r="C44" i="1"/>
  <c r="N43" i="1"/>
  <c r="M43" i="1"/>
  <c r="L43" i="1"/>
  <c r="K43" i="1"/>
  <c r="J43" i="1"/>
  <c r="I43" i="1"/>
  <c r="H43" i="1"/>
  <c r="G43" i="1"/>
  <c r="F43" i="1"/>
  <c r="E43" i="1"/>
  <c r="D43" i="1"/>
  <c r="C43" i="1"/>
  <c r="N42" i="1"/>
  <c r="M42" i="1"/>
  <c r="L42" i="1"/>
  <c r="K42" i="1"/>
  <c r="J42" i="1"/>
  <c r="I42" i="1"/>
  <c r="H42" i="1"/>
  <c r="G42" i="1"/>
  <c r="F42" i="1"/>
  <c r="E42" i="1"/>
  <c r="D42" i="1"/>
  <c r="C42" i="1"/>
  <c r="N41" i="1"/>
  <c r="M41" i="1"/>
  <c r="L41" i="1"/>
  <c r="K41" i="1"/>
  <c r="J41" i="1"/>
  <c r="I41" i="1"/>
  <c r="H41" i="1"/>
  <c r="G41" i="1"/>
  <c r="F41" i="1"/>
  <c r="E41" i="1"/>
  <c r="D41" i="1"/>
  <c r="C41" i="1"/>
  <c r="N40" i="1"/>
  <c r="M40" i="1"/>
  <c r="L40" i="1"/>
  <c r="K40" i="1"/>
  <c r="J40" i="1"/>
  <c r="I40" i="1"/>
  <c r="H40" i="1"/>
  <c r="G40" i="1"/>
  <c r="F40" i="1"/>
  <c r="E40" i="1"/>
  <c r="D40" i="1"/>
  <c r="C40" i="1"/>
  <c r="N39" i="1"/>
  <c r="M39" i="1"/>
  <c r="L39" i="1"/>
  <c r="K39" i="1"/>
  <c r="J39" i="1"/>
  <c r="I39" i="1"/>
  <c r="H39" i="1"/>
  <c r="G39" i="1"/>
  <c r="F39" i="1"/>
  <c r="E39" i="1"/>
  <c r="D39" i="1"/>
  <c r="C39" i="1"/>
  <c r="N38" i="1"/>
  <c r="M38" i="1"/>
  <c r="L38" i="1"/>
  <c r="K38" i="1"/>
  <c r="J38" i="1"/>
  <c r="I38" i="1"/>
  <c r="H38" i="1"/>
  <c r="G38" i="1"/>
  <c r="F38" i="1"/>
  <c r="E38" i="1"/>
  <c r="D38" i="1"/>
  <c r="C38" i="1"/>
  <c r="N37" i="1"/>
  <c r="M37" i="1"/>
  <c r="L37" i="1"/>
  <c r="K37" i="1"/>
  <c r="J37" i="1"/>
  <c r="I37" i="1"/>
  <c r="H37" i="1"/>
  <c r="G37" i="1"/>
  <c r="F37" i="1"/>
  <c r="E37" i="1"/>
  <c r="D37" i="1"/>
  <c r="C37" i="1"/>
  <c r="N36" i="1"/>
  <c r="M36" i="1"/>
  <c r="L36" i="1"/>
  <c r="K36" i="1"/>
  <c r="J36" i="1"/>
  <c r="I36" i="1"/>
  <c r="H36" i="1"/>
  <c r="G36" i="1"/>
  <c r="F36" i="1"/>
  <c r="E36" i="1"/>
  <c r="D36" i="1"/>
  <c r="C36" i="1"/>
  <c r="N35" i="1"/>
  <c r="M35" i="1"/>
  <c r="L35" i="1"/>
  <c r="K35" i="1"/>
  <c r="J35" i="1"/>
  <c r="I35" i="1"/>
  <c r="H35" i="1"/>
  <c r="G35" i="1"/>
  <c r="F35" i="1"/>
  <c r="E35" i="1"/>
  <c r="D35" i="1"/>
  <c r="C35" i="1"/>
  <c r="N34" i="1"/>
  <c r="M34" i="1"/>
  <c r="L34" i="1"/>
  <c r="K34" i="1"/>
  <c r="J34" i="1"/>
  <c r="I34" i="1"/>
  <c r="H34" i="1"/>
  <c r="G34" i="1"/>
  <c r="F34" i="1"/>
  <c r="E34" i="1"/>
  <c r="D34" i="1"/>
  <c r="C34" i="1"/>
  <c r="N33" i="1"/>
  <c r="M33" i="1"/>
  <c r="L33" i="1"/>
  <c r="K33" i="1"/>
  <c r="J33" i="1"/>
  <c r="I33" i="1"/>
  <c r="H33" i="1"/>
  <c r="G33" i="1"/>
  <c r="F33" i="1"/>
  <c r="E33" i="1"/>
  <c r="D33" i="1"/>
  <c r="C33" i="1"/>
  <c r="N32" i="1"/>
  <c r="M32" i="1"/>
  <c r="L32" i="1"/>
  <c r="K32" i="1"/>
  <c r="J32" i="1"/>
  <c r="I32" i="1"/>
  <c r="H32" i="1"/>
  <c r="G32" i="1"/>
  <c r="F32" i="1"/>
  <c r="E32" i="1"/>
  <c r="D32" i="1"/>
  <c r="C32" i="1"/>
  <c r="N31" i="1"/>
  <c r="M31" i="1"/>
  <c r="L31" i="1"/>
  <c r="K31" i="1"/>
  <c r="J31" i="1"/>
  <c r="I31" i="1"/>
  <c r="H31" i="1"/>
  <c r="G31" i="1"/>
  <c r="F31" i="1"/>
  <c r="E31" i="1"/>
  <c r="D31" i="1"/>
  <c r="C31" i="1"/>
  <c r="N30" i="1"/>
  <c r="M30" i="1"/>
  <c r="L30" i="1"/>
  <c r="K30" i="1"/>
  <c r="J30" i="1"/>
  <c r="I30" i="1"/>
  <c r="H30" i="1"/>
  <c r="G30" i="1"/>
  <c r="F30" i="1"/>
  <c r="E30" i="1"/>
  <c r="D30" i="1"/>
  <c r="C30" i="1"/>
  <c r="N29" i="1"/>
  <c r="M29" i="1"/>
  <c r="L29" i="1"/>
  <c r="K29" i="1"/>
  <c r="J29" i="1"/>
  <c r="I29" i="1"/>
  <c r="H29" i="1"/>
  <c r="G29" i="1"/>
  <c r="F29" i="1"/>
  <c r="E29" i="1"/>
  <c r="D29" i="1"/>
  <c r="C29" i="1"/>
  <c r="N28" i="1"/>
  <c r="M28" i="1"/>
  <c r="L28" i="1"/>
  <c r="K28" i="1"/>
  <c r="J28" i="1"/>
  <c r="I28" i="1"/>
  <c r="H28" i="1"/>
  <c r="G28" i="1"/>
  <c r="F28" i="1"/>
  <c r="E28" i="1"/>
  <c r="D28" i="1"/>
  <c r="C28" i="1"/>
  <c r="N27" i="1"/>
  <c r="M27" i="1"/>
  <c r="L27" i="1"/>
  <c r="K27" i="1"/>
  <c r="J27" i="1"/>
  <c r="I27" i="1"/>
  <c r="H27" i="1"/>
  <c r="G27" i="1"/>
  <c r="F27" i="1"/>
  <c r="E27" i="1"/>
  <c r="D27" i="1"/>
  <c r="C27" i="1"/>
  <c r="N26" i="1"/>
  <c r="M26" i="1"/>
  <c r="L26" i="1"/>
  <c r="K26" i="1"/>
  <c r="J26" i="1"/>
  <c r="I26" i="1"/>
  <c r="H26" i="1"/>
  <c r="G26" i="1"/>
  <c r="F26" i="1"/>
  <c r="E26" i="1"/>
  <c r="D26" i="1"/>
  <c r="C26" i="1"/>
  <c r="N25" i="1"/>
  <c r="M25" i="1"/>
  <c r="L25" i="1"/>
  <c r="K25" i="1"/>
  <c r="J25" i="1"/>
  <c r="I25" i="1"/>
  <c r="H25" i="1"/>
  <c r="G25" i="1"/>
  <c r="F25" i="1"/>
  <c r="E25" i="1"/>
  <c r="D25" i="1"/>
  <c r="C25" i="1"/>
  <c r="N24" i="1"/>
  <c r="M24" i="1"/>
  <c r="L24" i="1"/>
  <c r="K24" i="1"/>
  <c r="J24" i="1"/>
  <c r="I24" i="1"/>
  <c r="H24" i="1"/>
  <c r="G24" i="1"/>
  <c r="F24" i="1"/>
  <c r="E24" i="1"/>
  <c r="D24" i="1"/>
  <c r="C24" i="1"/>
  <c r="N23" i="1"/>
  <c r="M23" i="1"/>
  <c r="L23" i="1"/>
  <c r="K23" i="1"/>
  <c r="J23" i="1"/>
  <c r="I23" i="1"/>
  <c r="H23" i="1"/>
  <c r="G23" i="1"/>
  <c r="F23" i="1"/>
  <c r="E23" i="1"/>
  <c r="D23" i="1"/>
  <c r="C23" i="1"/>
  <c r="N22" i="1"/>
  <c r="M22" i="1"/>
  <c r="L22" i="1"/>
  <c r="K22" i="1"/>
  <c r="J22" i="1"/>
  <c r="I22" i="1"/>
  <c r="H22" i="1"/>
  <c r="G22" i="1"/>
  <c r="F22" i="1"/>
  <c r="E22" i="1"/>
  <c r="D22" i="1"/>
  <c r="C22" i="1"/>
  <c r="N21" i="1"/>
  <c r="M21" i="1"/>
  <c r="L21" i="1"/>
  <c r="K21" i="1"/>
  <c r="J21" i="1"/>
  <c r="I21" i="1"/>
  <c r="H21" i="1"/>
  <c r="G21" i="1"/>
  <c r="F21" i="1"/>
  <c r="E21" i="1"/>
  <c r="D21" i="1"/>
  <c r="C21" i="1"/>
  <c r="N20" i="1"/>
  <c r="M20" i="1"/>
  <c r="L20" i="1"/>
  <c r="K20" i="1"/>
  <c r="J20" i="1"/>
  <c r="I20" i="1"/>
  <c r="H20" i="1"/>
  <c r="G20" i="1"/>
  <c r="F20" i="1"/>
  <c r="E20" i="1"/>
  <c r="D20" i="1"/>
  <c r="C20" i="1"/>
  <c r="N19" i="1"/>
  <c r="M19" i="1"/>
  <c r="L19" i="1"/>
  <c r="K19" i="1"/>
  <c r="J19" i="1"/>
  <c r="I19" i="1"/>
  <c r="H19" i="1"/>
  <c r="G19" i="1"/>
  <c r="F19" i="1"/>
  <c r="E19" i="1"/>
  <c r="D19" i="1"/>
  <c r="C19" i="1"/>
  <c r="N18" i="1"/>
  <c r="M18" i="1"/>
  <c r="L18" i="1"/>
  <c r="K18" i="1"/>
  <c r="J18" i="1"/>
  <c r="I18" i="1"/>
  <c r="H18" i="1"/>
  <c r="G18" i="1"/>
  <c r="F18" i="1"/>
  <c r="E18" i="1"/>
  <c r="D18" i="1"/>
  <c r="C18" i="1"/>
  <c r="N17" i="1"/>
  <c r="M17" i="1"/>
  <c r="L17" i="1"/>
  <c r="K17" i="1"/>
  <c r="J17" i="1"/>
  <c r="I17" i="1"/>
  <c r="H17" i="1"/>
  <c r="G17" i="1"/>
  <c r="F17" i="1"/>
  <c r="E17" i="1"/>
  <c r="D17" i="1"/>
  <c r="C17" i="1"/>
  <c r="N16" i="1"/>
  <c r="M16" i="1"/>
  <c r="L16" i="1"/>
  <c r="K16" i="1"/>
  <c r="J16" i="1"/>
  <c r="I16" i="1"/>
  <c r="H16" i="1"/>
  <c r="G16" i="1"/>
  <c r="F16" i="1"/>
  <c r="E16" i="1"/>
  <c r="D16" i="1"/>
  <c r="C16" i="1"/>
  <c r="N15" i="1"/>
  <c r="M15" i="1"/>
  <c r="L15" i="1"/>
  <c r="K15" i="1"/>
  <c r="J15" i="1"/>
  <c r="I15" i="1"/>
  <c r="H15" i="1"/>
  <c r="G15" i="1"/>
  <c r="F15" i="1"/>
  <c r="E15" i="1"/>
  <c r="D15" i="1"/>
  <c r="C15" i="1"/>
  <c r="N14" i="1"/>
  <c r="M14" i="1"/>
  <c r="L14" i="1"/>
  <c r="K14" i="1"/>
  <c r="J14" i="1"/>
  <c r="I14" i="1"/>
  <c r="H14" i="1"/>
  <c r="G14" i="1"/>
  <c r="F14" i="1"/>
  <c r="E14" i="1"/>
  <c r="D14" i="1"/>
  <c r="C14" i="1"/>
  <c r="N13" i="1"/>
  <c r="M13" i="1"/>
  <c r="L13" i="1"/>
  <c r="K13" i="1"/>
  <c r="J13" i="1"/>
  <c r="I13" i="1"/>
  <c r="H13" i="1"/>
  <c r="G13" i="1"/>
  <c r="F13" i="1"/>
  <c r="E13" i="1"/>
  <c r="D13" i="1"/>
  <c r="C13" i="1"/>
  <c r="N12" i="1"/>
  <c r="M12" i="1"/>
  <c r="L12" i="1"/>
  <c r="K12" i="1"/>
  <c r="J12" i="1"/>
  <c r="I12" i="1"/>
  <c r="H12" i="1"/>
  <c r="G12" i="1"/>
  <c r="F12" i="1"/>
  <c r="E12" i="1"/>
  <c r="D12" i="1"/>
  <c r="C12" i="1"/>
  <c r="N11" i="1"/>
  <c r="M11" i="1"/>
  <c r="L11" i="1"/>
  <c r="K11" i="1"/>
  <c r="J11" i="1"/>
  <c r="I11" i="1"/>
  <c r="H11" i="1"/>
  <c r="G11" i="1"/>
  <c r="F11" i="1"/>
  <c r="E11" i="1"/>
  <c r="D11" i="1"/>
  <c r="C11" i="1"/>
  <c r="N10" i="1"/>
  <c r="M10" i="1"/>
  <c r="L10" i="1"/>
  <c r="K10" i="1"/>
  <c r="J10" i="1"/>
  <c r="I10" i="1"/>
  <c r="H10" i="1"/>
  <c r="G10" i="1"/>
  <c r="F10" i="1"/>
  <c r="E10" i="1"/>
  <c r="D10" i="1"/>
  <c r="C10" i="1"/>
  <c r="N9" i="1"/>
  <c r="M9" i="1"/>
  <c r="L9" i="1"/>
  <c r="K9" i="1"/>
  <c r="J9" i="1"/>
  <c r="I9" i="1"/>
  <c r="H9" i="1"/>
  <c r="G9" i="1"/>
  <c r="F9" i="1"/>
  <c r="E9" i="1"/>
  <c r="D9" i="1"/>
  <c r="C9" i="1"/>
  <c r="N8" i="1"/>
  <c r="M8" i="1"/>
  <c r="L8" i="1"/>
  <c r="K8" i="1"/>
  <c r="J8" i="1"/>
  <c r="I8" i="1"/>
  <c r="H8" i="1"/>
  <c r="G8" i="1"/>
  <c r="F8" i="1"/>
  <c r="E8" i="1"/>
  <c r="D8" i="1"/>
  <c r="C8" i="1"/>
  <c r="N7" i="1"/>
  <c r="M7" i="1"/>
  <c r="L7" i="1"/>
  <c r="K7" i="1"/>
  <c r="J7" i="1"/>
  <c r="I7" i="1"/>
  <c r="H7" i="1"/>
  <c r="G7" i="1"/>
  <c r="F7" i="1"/>
  <c r="E7" i="1"/>
  <c r="D7" i="1"/>
  <c r="C7" i="1"/>
  <c r="N6" i="1"/>
  <c r="M6" i="1"/>
  <c r="L6" i="1"/>
  <c r="K6" i="1"/>
  <c r="J6" i="1"/>
  <c r="I6" i="1"/>
  <c r="H6" i="1"/>
  <c r="G6" i="1"/>
  <c r="F6" i="1"/>
  <c r="E6" i="1"/>
  <c r="D6" i="1"/>
  <c r="C6" i="1"/>
  <c r="N5" i="1"/>
  <c r="M5" i="1"/>
  <c r="L5" i="1"/>
  <c r="K5" i="1"/>
  <c r="J5" i="1"/>
  <c r="I5" i="1"/>
  <c r="H5" i="1"/>
  <c r="G5" i="1"/>
  <c r="F5" i="1"/>
  <c r="E5" i="1"/>
  <c r="D5" i="1"/>
  <c r="C5" i="1"/>
  <c r="N4" i="1"/>
  <c r="M4" i="1"/>
  <c r="L4" i="1"/>
  <c r="K4" i="1"/>
  <c r="J4" i="1"/>
  <c r="I4" i="1"/>
  <c r="H4" i="1"/>
  <c r="G4" i="1"/>
  <c r="F4" i="1"/>
  <c r="E4" i="1"/>
  <c r="D4" i="1"/>
  <c r="C4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<sst xmlns="http://schemas.openxmlformats.org/spreadsheetml/2006/main" count="1154" uniqueCount="556">
  <si>
    <t/>
  </si>
  <si>
    <t>29:02</t>
  </si>
  <si>
    <t>68:01</t>
  </si>
  <si>
    <t>44:03</t>
  </si>
  <si>
    <t>52:01</t>
  </si>
  <si>
    <t>12:02</t>
  </si>
  <si>
    <t>16:01</t>
  </si>
  <si>
    <t>04:05</t>
  </si>
  <si>
    <t>11:04</t>
  </si>
  <si>
    <t>03:01P</t>
  </si>
  <si>
    <t>03:02</t>
  </si>
  <si>
    <t>_</t>
  </si>
  <si>
    <t>A</t>
  </si>
  <si>
    <t>Registre</t>
  </si>
  <si>
    <t>Code DVM</t>
  </si>
  <si>
    <t>HLA A1</t>
  </si>
  <si>
    <t>HLA A2</t>
  </si>
  <si>
    <t>HLA B1</t>
  </si>
  <si>
    <t>HLA B2</t>
  </si>
  <si>
    <t>DNA_C1</t>
  </si>
  <si>
    <t>DNA_C2</t>
  </si>
  <si>
    <t>DRB11</t>
  </si>
  <si>
    <t>DRB12</t>
  </si>
  <si>
    <t>DQB11</t>
  </si>
  <si>
    <t>DQB12</t>
  </si>
  <si>
    <t>DPB11</t>
  </si>
  <si>
    <t>DPB12</t>
  </si>
  <si>
    <t>ABO</t>
  </si>
  <si>
    <t>Sex</t>
  </si>
  <si>
    <t>Age</t>
  </si>
  <si>
    <t>Cmv</t>
  </si>
  <si>
    <t>ON</t>
  </si>
  <si>
    <t>M</t>
  </si>
  <si>
    <t> 18 </t>
  </si>
  <si>
    <t>O</t>
  </si>
  <si>
    <t>BP</t>
  </si>
  <si>
    <t> 19 </t>
  </si>
  <si>
    <t>H</t>
  </si>
  <si>
    <t> 20 </t>
  </si>
  <si>
    <t>AN</t>
  </si>
  <si>
    <t>OP</t>
  </si>
  <si>
    <t>ABP</t>
  </si>
  <si>
    <t> 21 </t>
  </si>
  <si>
    <t> 22 </t>
  </si>
  <si>
    <t>N</t>
  </si>
  <si>
    <t>AP</t>
  </si>
  <si>
    <t> 23 </t>
  </si>
  <si>
    <t> 24 </t>
  </si>
  <si>
    <t> 25 </t>
  </si>
  <si>
    <t> 26 </t>
  </si>
  <si>
    <t>P</t>
  </si>
  <si>
    <t>G</t>
  </si>
  <si>
    <t> 27 </t>
  </si>
  <si>
    <t>=""</t>
  </si>
  <si>
    <t> 28 </t>
  </si>
  <si>
    <t> 29 </t>
  </si>
  <si>
    <t> 30 </t>
  </si>
  <si>
    <t> 31 </t>
  </si>
  <si>
    <t> 32 </t>
  </si>
  <si>
    <t> 33 </t>
  </si>
  <si>
    <t>BN</t>
  </si>
  <si>
    <t> 34 </t>
  </si>
  <si>
    <t> 35 </t>
  </si>
  <si>
    <t> 36 </t>
  </si>
  <si>
    <t> 37 </t>
  </si>
  <si>
    <t> 38 </t>
  </si>
  <si>
    <t> 39 </t>
  </si>
  <si>
    <t> 40 </t>
  </si>
  <si>
    <t> 41 </t>
  </si>
  <si>
    <t> 42 </t>
  </si>
  <si>
    <t> 43 </t>
  </si>
  <si>
    <t> 44 </t>
  </si>
  <si>
    <t> 45 </t>
  </si>
  <si>
    <t> 46 </t>
  </si>
  <si>
    <t> 47 </t>
  </si>
  <si>
    <t> 48 </t>
  </si>
  <si>
    <t> 49 </t>
  </si>
  <si>
    <t> 50 </t>
  </si>
  <si>
    <t> 51 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</si>
  <si>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</si>
  <si>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</si>
  <si>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</si>
  <si>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</si>
  <si>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</si>
  <si>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</si>
  <si>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</si>
  <si>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</si>
  <si>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</si>
  <si>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</si>
  <si>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</si>
  <si>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</si>
  <si>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</si>
  <si>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</si>
  <si>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</si>
  <si>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</si>
  <si>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</si>
  <si>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</si>
  <si>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</si>
  <si>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</si>
  <si>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</si>
  <si>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</si>
  <si>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</si>
  <si>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</si>
  <si>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</si>
  <si>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</si>
  <si>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</si>
  <si>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</si>
  <si>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</si>
  <si>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</si>
  <si>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</si>
  <si>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</si>
  <si>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</si>
  <si>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</si>
  <si>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patient 35</t>
  </si>
  <si>
    <t>patient 36</t>
  </si>
  <si>
    <t>patient 37</t>
  </si>
  <si>
    <t>patient 38</t>
  </si>
  <si>
    <t>patient 39</t>
  </si>
  <si>
    <t>patient 40</t>
  </si>
  <si>
    <t>patient 41</t>
  </si>
  <si>
    <t>patient 42</t>
  </si>
  <si>
    <t>patient 43</t>
  </si>
  <si>
    <t>patient 44</t>
  </si>
  <si>
    <t>patient 45</t>
  </si>
  <si>
    <t>patient 46</t>
  </si>
  <si>
    <t>patient 47</t>
  </si>
  <si>
    <t>patient 48</t>
  </si>
  <si>
    <t>patient 49</t>
  </si>
  <si>
    <t>patient 50</t>
  </si>
  <si>
    <t>patient 51</t>
  </si>
  <si>
    <t>patient 52</t>
  </si>
  <si>
    <t>patient 53</t>
  </si>
  <si>
    <t>patient 54</t>
  </si>
  <si>
    <t>patient 55</t>
  </si>
  <si>
    <t>patient 56</t>
  </si>
  <si>
    <t>patient 57</t>
  </si>
  <si>
    <t>patient 58</t>
  </si>
  <si>
    <t>patient 59</t>
  </si>
  <si>
    <t>patient 60</t>
  </si>
  <si>
    <t>patient 61</t>
  </si>
  <si>
    <t>patient 62</t>
  </si>
  <si>
    <t>patient 63</t>
  </si>
  <si>
    <t>patient 64</t>
  </si>
  <si>
    <t>patient 65</t>
  </si>
  <si>
    <t>patient 66</t>
  </si>
  <si>
    <t>patient 67</t>
  </si>
  <si>
    <t>patient 68</t>
  </si>
  <si>
    <t>patient 69</t>
  </si>
  <si>
    <t>patient 70</t>
  </si>
  <si>
    <t>patient 71</t>
  </si>
  <si>
    <t>patient 72</t>
  </si>
  <si>
    <t>patient 73</t>
  </si>
  <si>
    <t>patient 74</t>
  </si>
  <si>
    <t>patient 75</t>
  </si>
  <si>
    <t>patient 76</t>
  </si>
  <si>
    <t>patient 77</t>
  </si>
  <si>
    <t>patient 78</t>
  </si>
  <si>
    <t>patient 79</t>
  </si>
  <si>
    <t>patient 80</t>
  </si>
  <si>
    <t>patient 81</t>
  </si>
  <si>
    <t>patient 82</t>
  </si>
  <si>
    <t>patient 83</t>
  </si>
  <si>
    <t>patient 84</t>
  </si>
  <si>
    <t>patient 85</t>
  </si>
  <si>
    <t>patient 86</t>
  </si>
  <si>
    <t>patient 87</t>
  </si>
  <si>
    <t>patient 88</t>
  </si>
  <si>
    <t>patient 89</t>
  </si>
  <si>
    <t>patient 90</t>
  </si>
  <si>
    <t>patient 91</t>
  </si>
  <si>
    <t>patient 92</t>
  </si>
  <si>
    <t>patient 93</t>
  </si>
  <si>
    <t>patient 94</t>
  </si>
  <si>
    <t>patient 95</t>
  </si>
  <si>
    <t>patient 96</t>
  </si>
  <si>
    <t>patient 97</t>
  </si>
  <si>
    <t>patient 98</t>
  </si>
  <si>
    <t>patient 99</t>
  </si>
  <si>
    <t>patient 100</t>
  </si>
  <si>
    <t>patient 101</t>
  </si>
  <si>
    <t>patient 102</t>
  </si>
  <si>
    <t>patient 103</t>
  </si>
  <si>
    <t>patient 104</t>
  </si>
  <si>
    <t>patient 105</t>
  </si>
  <si>
    <t>patient 106</t>
  </si>
  <si>
    <t>patient 107</t>
  </si>
  <si>
    <t>patient 108</t>
  </si>
  <si>
    <t>patient 109</t>
  </si>
  <si>
    <t>patient 110</t>
  </si>
  <si>
    <t>patient 111</t>
  </si>
  <si>
    <t>patient 112</t>
  </si>
  <si>
    <t>patient 113</t>
  </si>
  <si>
    <t>patient 114</t>
  </si>
  <si>
    <t>patient 115</t>
  </si>
  <si>
    <t>patient 116</t>
  </si>
  <si>
    <t>patient 117</t>
  </si>
  <si>
    <t>patient 118</t>
  </si>
  <si>
    <t>patient 119</t>
  </si>
  <si>
    <t>patient 120</t>
  </si>
  <si>
    <t>patient 121</t>
  </si>
  <si>
    <t>patient 122</t>
  </si>
  <si>
    <t>patient 123</t>
  </si>
  <si>
    <t>patient 124</t>
  </si>
  <si>
    <t>patient 125</t>
  </si>
  <si>
    <t>patient 126</t>
  </si>
  <si>
    <t>patient 127</t>
  </si>
  <si>
    <t>patient 128</t>
  </si>
  <si>
    <t>patient 129</t>
  </si>
  <si>
    <t>patient 130</t>
  </si>
  <si>
    <t>patient 131</t>
  </si>
  <si>
    <t>patient 132</t>
  </si>
  <si>
    <t>patient 133</t>
  </si>
  <si>
    <t>patient 134</t>
  </si>
  <si>
    <t>patient 135</t>
  </si>
  <si>
    <t>patient 136</t>
  </si>
  <si>
    <t>patient 137</t>
  </si>
  <si>
    <t>patient 138</t>
  </si>
  <si>
    <t>patient 139</t>
  </si>
  <si>
    <t>patient 140</t>
  </si>
  <si>
    <t>patient 141</t>
  </si>
  <si>
    <t>patient 142</t>
  </si>
  <si>
    <t>patient 143</t>
  </si>
  <si>
    <t>patient 144</t>
  </si>
  <si>
    <t>patient 145</t>
  </si>
  <si>
    <t>patient 146</t>
  </si>
  <si>
    <t>patient 147</t>
  </si>
  <si>
    <t>patient 148</t>
  </si>
  <si>
    <t>patient 149</t>
  </si>
  <si>
    <t>patient 150</t>
  </si>
  <si>
    <t>patient 151</t>
  </si>
  <si>
    <t>patient 152</t>
  </si>
  <si>
    <t>patient 153</t>
  </si>
  <si>
    <t>patient 154</t>
  </si>
  <si>
    <t>patient 155</t>
  </si>
  <si>
    <t>patient 156</t>
  </si>
  <si>
    <t>patient 157</t>
  </si>
  <si>
    <t>patient 158</t>
  </si>
  <si>
    <t>patient 159</t>
  </si>
  <si>
    <t>patient 160</t>
  </si>
  <si>
    <t>patient 161</t>
  </si>
  <si>
    <t>patient 162</t>
  </si>
  <si>
    <t>patient 163</t>
  </si>
  <si>
    <t>patient 164</t>
  </si>
  <si>
    <t>patient 165</t>
  </si>
  <si>
    <t>patient 166</t>
  </si>
  <si>
    <t>patient 167</t>
  </si>
  <si>
    <t>patient 168</t>
  </si>
  <si>
    <t>patient 169</t>
  </si>
  <si>
    <t>patient 170</t>
  </si>
  <si>
    <t>patient 171</t>
  </si>
  <si>
    <t>patient 172</t>
  </si>
  <si>
    <t>patient 173</t>
  </si>
  <si>
    <t>patient 174</t>
  </si>
  <si>
    <t>patient 175</t>
  </si>
  <si>
    <t>patient 176</t>
  </si>
  <si>
    <t>patient 177</t>
  </si>
  <si>
    <t>patient 178</t>
  </si>
  <si>
    <t>patient 179</t>
  </si>
  <si>
    <t>patient 180</t>
  </si>
  <si>
    <t>patient 181</t>
  </si>
  <si>
    <t>patient 182</t>
  </si>
  <si>
    <t>patient 183</t>
  </si>
  <si>
    <t>patient 184</t>
  </si>
  <si>
    <t>patient 185</t>
  </si>
  <si>
    <t>patient 186</t>
  </si>
  <si>
    <t>patient 187</t>
  </si>
  <si>
    <t>patient 188</t>
  </si>
  <si>
    <t>patient 189</t>
  </si>
  <si>
    <t>patient 190</t>
  </si>
  <si>
    <t>patient 191</t>
  </si>
  <si>
    <t>patient 192</t>
  </si>
  <si>
    <t>patient 193</t>
  </si>
  <si>
    <t>patient 194</t>
  </si>
  <si>
    <t>patient 195</t>
  </si>
  <si>
    <t>patient 196</t>
  </si>
  <si>
    <t>patient 197</t>
  </si>
  <si>
    <t>patient 198</t>
  </si>
  <si>
    <t>patient 199</t>
  </si>
  <si>
    <t>patient 200</t>
  </si>
  <si>
    <t>patient 201</t>
  </si>
  <si>
    <t>patient 202</t>
  </si>
  <si>
    <t>patient 203</t>
  </si>
  <si>
    <t>patient 204</t>
  </si>
  <si>
    <t>patient 205</t>
  </si>
  <si>
    <t>patient 206</t>
  </si>
  <si>
    <t>patient 207</t>
  </si>
  <si>
    <t>patient 208</t>
  </si>
  <si>
    <t>patient 209</t>
  </si>
  <si>
    <t>patient 210</t>
  </si>
  <si>
    <t>patient 211</t>
  </si>
  <si>
    <t>patient 212</t>
  </si>
  <si>
    <t>patient 213</t>
  </si>
  <si>
    <t>patient 214</t>
  </si>
  <si>
    <t>patient 215</t>
  </si>
  <si>
    <t>patient 216</t>
  </si>
  <si>
    <t>patient 217</t>
  </si>
  <si>
    <t>patient 218</t>
  </si>
  <si>
    <t>patient 219</t>
  </si>
  <si>
    <t>patient 220</t>
  </si>
  <si>
    <t>patient 221</t>
  </si>
  <si>
    <t>patient 222</t>
  </si>
  <si>
    <t>patient 223</t>
  </si>
  <si>
    <t>patient 224</t>
  </si>
  <si>
    <t>patient 225</t>
  </si>
  <si>
    <t>patient 226</t>
  </si>
  <si>
    <t>patient 227</t>
  </si>
  <si>
    <t>patient 228</t>
  </si>
  <si>
    <t>patient 229</t>
  </si>
  <si>
    <t>patient 230</t>
  </si>
  <si>
    <t>patient 231</t>
  </si>
  <si>
    <t>patient 232</t>
  </si>
  <si>
    <t>patient 233</t>
  </si>
  <si>
    <t>patient 234</t>
  </si>
  <si>
    <t>patient 235</t>
  </si>
  <si>
    <t>patient 236</t>
  </si>
  <si>
    <t>patient 237</t>
  </si>
  <si>
    <t>patient 238</t>
  </si>
  <si>
    <t>identifiant 1</t>
  </si>
  <si>
    <t>identifiant 2</t>
  </si>
  <si>
    <t>identifiant 3</t>
  </si>
  <si>
    <t>identifiant 4</t>
  </si>
  <si>
    <t>identifiant 5</t>
  </si>
  <si>
    <t>identifiant 6</t>
  </si>
  <si>
    <t>identifiant 7</t>
  </si>
  <si>
    <t>identifiant 8</t>
  </si>
  <si>
    <t>identifiant 9</t>
  </si>
  <si>
    <t>identifiant 10</t>
  </si>
  <si>
    <t>identifiant 11</t>
  </si>
  <si>
    <t>identifiant 12</t>
  </si>
  <si>
    <t>identifiant 13</t>
  </si>
  <si>
    <t>identifiant 14</t>
  </si>
  <si>
    <t>identifiant 15</t>
  </si>
  <si>
    <t>identifiant 16</t>
  </si>
  <si>
    <t>identifiant 17</t>
  </si>
  <si>
    <t>identifiant 18</t>
  </si>
  <si>
    <t>identifiant 19</t>
  </si>
  <si>
    <t>identifiant 20</t>
  </si>
  <si>
    <t>identifiant 21</t>
  </si>
  <si>
    <t>identifiant 22</t>
  </si>
  <si>
    <t>identifiant 23</t>
  </si>
  <si>
    <t>identifiant 24</t>
  </si>
  <si>
    <t>identifiant 25</t>
  </si>
  <si>
    <t>identifiant 26</t>
  </si>
  <si>
    <t>identifiant 27</t>
  </si>
  <si>
    <t>identifiant 28</t>
  </si>
  <si>
    <t>identifiant 29</t>
  </si>
  <si>
    <t>identifiant 30</t>
  </si>
  <si>
    <t>identifiant 31</t>
  </si>
  <si>
    <t>identifiant 32</t>
  </si>
  <si>
    <t>identifiant 33</t>
  </si>
  <si>
    <t>identifiant 34</t>
  </si>
  <si>
    <t>identifiant 35</t>
  </si>
  <si>
    <t>identifiant 36</t>
  </si>
  <si>
    <t>identifiant 37</t>
  </si>
  <si>
    <t>identifiant 38</t>
  </si>
  <si>
    <t>identifiant 39</t>
  </si>
  <si>
    <t>identifiant 40</t>
  </si>
  <si>
    <t>identifiant 41</t>
  </si>
  <si>
    <t>identifiant 42</t>
  </si>
  <si>
    <t>identifiant 43</t>
  </si>
  <si>
    <t>identifiant 44</t>
  </si>
  <si>
    <t>identifiant 45</t>
  </si>
  <si>
    <t>identifiant 46</t>
  </si>
  <si>
    <t>identifiant 47</t>
  </si>
  <si>
    <t>identifiant 48</t>
  </si>
  <si>
    <t>identifiant 49</t>
  </si>
  <si>
    <t>identifiant 50</t>
  </si>
  <si>
    <t>identifiant 51</t>
  </si>
  <si>
    <t>identifiant 52</t>
  </si>
  <si>
    <t>identifiant 53</t>
  </si>
  <si>
    <t>identifiant 54</t>
  </si>
  <si>
    <t>identifiant 55</t>
  </si>
  <si>
    <t>identifiant 56</t>
  </si>
  <si>
    <t>identifiant 57</t>
  </si>
  <si>
    <t>identifiant 58</t>
  </si>
  <si>
    <t>identifiant 59</t>
  </si>
  <si>
    <t>identifiant 60</t>
  </si>
  <si>
    <t>identifiant 61</t>
  </si>
  <si>
    <t>identifiant 62</t>
  </si>
  <si>
    <t>identifiant 63</t>
  </si>
  <si>
    <t>identifiant 64</t>
  </si>
  <si>
    <t>identifiant 65</t>
  </si>
  <si>
    <t>identifiant 66</t>
  </si>
  <si>
    <t>identifiant 67</t>
  </si>
  <si>
    <t>identifiant 68</t>
  </si>
  <si>
    <t>identifiant 69</t>
  </si>
  <si>
    <t>identifiant 70</t>
  </si>
  <si>
    <t>identifiant 71</t>
  </si>
  <si>
    <t>identifiant 72</t>
  </si>
  <si>
    <t>identifiant 73</t>
  </si>
  <si>
    <t>identifiant 74</t>
  </si>
  <si>
    <t>identifiant 75</t>
  </si>
  <si>
    <t>identifiant 76</t>
  </si>
  <si>
    <t>identifiant 77</t>
  </si>
  <si>
    <t>identifiant 78</t>
  </si>
  <si>
    <t>identifiant 79</t>
  </si>
  <si>
    <t>identifiant 80</t>
  </si>
  <si>
    <t>identifiant 81</t>
  </si>
  <si>
    <t>identifiant 82</t>
  </si>
  <si>
    <t>identifiant 83</t>
  </si>
  <si>
    <t>identifiant 84</t>
  </si>
  <si>
    <t>identifiant 85</t>
  </si>
  <si>
    <t>identifiant 86</t>
  </si>
  <si>
    <t>identifiant 87</t>
  </si>
  <si>
    <t>identifiant 88</t>
  </si>
  <si>
    <t>identifiant 89</t>
  </si>
  <si>
    <t>identifiant 90</t>
  </si>
  <si>
    <t>identifiant 91</t>
  </si>
  <si>
    <t>identifiant 92</t>
  </si>
  <si>
    <t>identifiant 93</t>
  </si>
  <si>
    <t>identifiant 94</t>
  </si>
  <si>
    <t>identifiant 95</t>
  </si>
  <si>
    <t>identifiant 96</t>
  </si>
  <si>
    <t>identifiant 97</t>
  </si>
  <si>
    <t>identifiant 98</t>
  </si>
  <si>
    <t>identifiant 99</t>
  </si>
  <si>
    <t>identifiant 100</t>
  </si>
  <si>
    <t>identifiant 101</t>
  </si>
  <si>
    <t>identifiant 102</t>
  </si>
  <si>
    <t>identifiant 103</t>
  </si>
  <si>
    <t>identifiant 104</t>
  </si>
  <si>
    <t>identifiant 105</t>
  </si>
  <si>
    <t>identifiant 106</t>
  </si>
  <si>
    <t>identifiant 107</t>
  </si>
  <si>
    <t>identifiant 108</t>
  </si>
  <si>
    <t>identifiant 109</t>
  </si>
  <si>
    <t>identifiant 110</t>
  </si>
  <si>
    <t>identifiant 111</t>
  </si>
  <si>
    <t>identifiant 112</t>
  </si>
  <si>
    <t>identifiant 113</t>
  </si>
  <si>
    <t>identifiant 114</t>
  </si>
  <si>
    <t>identifiant 115</t>
  </si>
  <si>
    <t>identifiant 116</t>
  </si>
  <si>
    <t>identifiant 117</t>
  </si>
  <si>
    <t>identifiant 118</t>
  </si>
  <si>
    <t>identifiant 119</t>
  </si>
  <si>
    <t>identifiant 120</t>
  </si>
  <si>
    <t>identifiant 121</t>
  </si>
  <si>
    <t>identifiant 122</t>
  </si>
  <si>
    <t>identifiant 123</t>
  </si>
  <si>
    <t>identifiant 124</t>
  </si>
  <si>
    <t>identifiant 125</t>
  </si>
  <si>
    <t>identifiant 126</t>
  </si>
  <si>
    <t>identifiant 127</t>
  </si>
  <si>
    <t>identifiant 128</t>
  </si>
  <si>
    <t>identifiant 129</t>
  </si>
  <si>
    <t>identifiant 130</t>
  </si>
  <si>
    <t>identifiant 131</t>
  </si>
  <si>
    <t>identifiant 132</t>
  </si>
  <si>
    <t>identifiant 133</t>
  </si>
  <si>
    <t>identifiant 134</t>
  </si>
  <si>
    <t>identifiant 135</t>
  </si>
  <si>
    <t>identifiant 136</t>
  </si>
  <si>
    <t>identifiant 137</t>
  </si>
  <si>
    <t>identifiant 138</t>
  </si>
  <si>
    <t>identifiant 139</t>
  </si>
  <si>
    <t>identifiant 140</t>
  </si>
  <si>
    <t>identifiant 141</t>
  </si>
  <si>
    <t>identifiant 142</t>
  </si>
  <si>
    <t>identifiant 143</t>
  </si>
  <si>
    <t>identifiant 144</t>
  </si>
  <si>
    <t>identifiant 145</t>
  </si>
  <si>
    <t>identifiant 146</t>
  </si>
  <si>
    <t>identifiant 147</t>
  </si>
  <si>
    <t>identifiant 148</t>
  </si>
  <si>
    <t>identifiant 149</t>
  </si>
  <si>
    <t>identifiant 150</t>
  </si>
  <si>
    <t>identifiant 151</t>
  </si>
  <si>
    <t>identifiant 152</t>
  </si>
  <si>
    <t>identifiant 153</t>
  </si>
  <si>
    <t>identifiant 154</t>
  </si>
  <si>
    <t>identifiant 155</t>
  </si>
  <si>
    <t>identifiant 156</t>
  </si>
  <si>
    <t>identifiant 157</t>
  </si>
  <si>
    <t>identifiant 158</t>
  </si>
  <si>
    <t>identifiant 159</t>
  </si>
  <si>
    <t>identifiant 160</t>
  </si>
  <si>
    <t>identifiant 161</t>
  </si>
  <si>
    <t>identifiant 162</t>
  </si>
  <si>
    <t>identifiant 163</t>
  </si>
  <si>
    <t>identifiant 164</t>
  </si>
  <si>
    <t>identifiant 165</t>
  </si>
  <si>
    <t>identifiant 166</t>
  </si>
  <si>
    <t>identifiant 167</t>
  </si>
  <si>
    <t>identifiant 168</t>
  </si>
  <si>
    <t>identifiant 169</t>
  </si>
  <si>
    <t>identifiant 170</t>
  </si>
  <si>
    <t>identifiant 171</t>
  </si>
  <si>
    <t>identifiant 172</t>
  </si>
  <si>
    <t>identifiant 173</t>
  </si>
  <si>
    <t>identifiant 174</t>
  </si>
  <si>
    <t>identifiant 175</t>
  </si>
  <si>
    <t>identifiant 176</t>
  </si>
  <si>
    <t>identifiant 177</t>
  </si>
  <si>
    <t>identifiant 178</t>
  </si>
  <si>
    <t>identifiant 179</t>
  </si>
  <si>
    <t>identifiant 180</t>
  </si>
  <si>
    <t>identifiant 181</t>
  </si>
  <si>
    <t>identifiant 182</t>
  </si>
  <si>
    <t>identifiant 183</t>
  </si>
  <si>
    <t>identifiant 184</t>
  </si>
  <si>
    <t>identifiant 185</t>
  </si>
  <si>
    <t>identifiant 186</t>
  </si>
  <si>
    <t>identifiant 187</t>
  </si>
  <si>
    <t>identifiant 188</t>
  </si>
  <si>
    <t>identifiant 189</t>
  </si>
  <si>
    <t>identifiant 190</t>
  </si>
  <si>
    <t>identifiant 191</t>
  </si>
  <si>
    <t>identifiant 192</t>
  </si>
  <si>
    <t>identifiant 193</t>
  </si>
  <si>
    <t>identifiant 194</t>
  </si>
  <si>
    <t>identifiant 195</t>
  </si>
  <si>
    <t>identifiant 196</t>
  </si>
  <si>
    <t>identifiant 197</t>
  </si>
  <si>
    <t>identifiant 198</t>
  </si>
  <si>
    <t>identifiant 199</t>
  </si>
  <si>
    <t>identifiant 200</t>
  </si>
  <si>
    <t>identifiant 201</t>
  </si>
  <si>
    <t>identifiant 202</t>
  </si>
  <si>
    <t>identifiant 203</t>
  </si>
  <si>
    <t>identifiant 204</t>
  </si>
  <si>
    <t>identifiant 205</t>
  </si>
  <si>
    <t>identifiant 206</t>
  </si>
  <si>
    <t>identifiant 207</t>
  </si>
  <si>
    <t>identifiant 208</t>
  </si>
  <si>
    <t>identifiant 209</t>
  </si>
  <si>
    <t>identifiant 210</t>
  </si>
  <si>
    <t>identifiant 211</t>
  </si>
  <si>
    <t>identifiant 212</t>
  </si>
  <si>
    <t>identifiant 213</t>
  </si>
  <si>
    <t>identifiant 214</t>
  </si>
  <si>
    <t>identifiant 215</t>
  </si>
  <si>
    <t>identifiant 216</t>
  </si>
  <si>
    <t>identifiant 217</t>
  </si>
  <si>
    <t>identifiant 218</t>
  </si>
  <si>
    <t>identifiant 219</t>
  </si>
  <si>
    <t>identifiant 220</t>
  </si>
  <si>
    <t>identifiant 221</t>
  </si>
  <si>
    <t>identifiant 222</t>
  </si>
  <si>
    <t>identifiant 223</t>
  </si>
  <si>
    <t>identifiant 224</t>
  </si>
  <si>
    <t>identifiant 225</t>
  </si>
  <si>
    <t>identifiant 226</t>
  </si>
  <si>
    <t>identifiant 227</t>
  </si>
  <si>
    <t>identifiant 228</t>
  </si>
  <si>
    <t>identifiant 229</t>
  </si>
  <si>
    <t>identifiant 230</t>
  </si>
  <si>
    <t>identifiant 231</t>
  </si>
  <si>
    <t>identifiant 232</t>
  </si>
  <si>
    <t>identifiant 233</t>
  </si>
  <si>
    <t>identifiant 234</t>
  </si>
  <si>
    <t>identifiant 235</t>
  </si>
  <si>
    <t>identifiant 236</t>
  </si>
  <si>
    <t>identifiant 237</t>
  </si>
  <si>
    <t>identifiant 238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</si>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</sst>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/>
      <name val="Helvetica"/>
    </font>
    <font>
      <sz val="9"/>
      <color theme="1"/>
      <name val="Helvetica"/>
    </font>
    <font>
      <sz val="9"/>
      <color rgb="FFFF0000"/>
      <name val="Helvetica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Fill="1" applyAlignment="1">
      <alignment horizontal="left" vertical="top" wrapText="1"/>
    </xf>
    <xf numFmtId="49" fontId="0" fillId="0" borderId="0" xfId="0" applyNumberFormat="1" applyFill="1" applyAlignment="1">
      <alignment vertical="top" wrapText="1"/>
    </xf>
    <xf numFmtId="49" fontId="0" fillId="0" borderId="0" xfId="0" applyNumberFormat="1" applyFill="1" applyAlignment="1">
      <alignment vertical="top"/>
    </xf>
    <xf numFmtId="0" fontId="0" fillId="0" borderId="0" xfId="0" applyFill="1"/>
    <xf numFmtId="49" fontId="2" fillId="0" borderId="0" xfId="0" applyNumberFormat="1" applyFont="1" applyFill="1" applyAlignment="1">
      <alignment horizontal="left" vertical="top" wrapText="1"/>
    </xf>
    <xf numFmtId="49" fontId="3" fillId="0" borderId="0" xfId="0" applyNumberFormat="1" applyFont="1" applyFill="1" applyAlignment="1">
      <alignment horizontal="left" vertical="top" wrapText="1"/>
    </xf>
    <xf numFmtId="49" fontId="2" fillId="0" borderId="0" xfId="0" applyNumberFormat="1" applyFont="1" applyFill="1" applyBorder="1" applyAlignment="1">
      <alignment horizontal="left" vertical="top" wrapText="1"/>
    </xf>
    <xf numFmtId="49" fontId="2" fillId="0" borderId="1" xfId="0" applyNumberFormat="1" applyFont="1" applyFill="1" applyBorder="1" applyAlignment="1">
      <alignment horizontal="left" vertical="top" wrapText="1"/>
    </xf>
    <xf numFmtId="49" fontId="3" fillId="0" borderId="1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0"/>
  <sheetViews>
    <sheetView tabSelected="1" workbookViewId="0">
      <selection activeCell="V5" sqref="V5"/>
    </sheetView>
  </sheetViews>
  <sheetFormatPr baseColWidth="10" defaultRowHeight="15" x14ac:dyDescent="0.25"/>
  <cols>
    <col min="1" max="2" width="14.28515625" style="4" customWidth="1"/>
    <col min="3" max="16384" width="11.42578125" style="4"/>
  </cols>
  <sheetData>
    <row r="1" spans="1:18" x14ac:dyDescent="0.25">
      <c r="A1" s="1" t="s">
        <v>555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11</v>
      </c>
      <c r="O1" s="2"/>
      <c r="P1" s="3"/>
      <c r="Q1" s="3"/>
      <c r="R1" s="3"/>
    </row>
    <row r="2" spans="1:18" x14ac:dyDescent="0.25">
      <c r="A2" s="1" t="s">
        <v>13</v>
      </c>
      <c r="B2" s="1" t="s">
        <v>14</v>
      </c>
      <c r="C2" s="1" t="s">
        <v>15</v>
      </c>
      <c r="D2" s="1" t="s">
        <v>16</v>
      </c>
      <c r="E2" s="1" t="s">
        <v>17</v>
      </c>
      <c r="F2" s="1" t="s">
        <v>18</v>
      </c>
      <c r="G2" s="1" t="s">
        <v>19</v>
      </c>
      <c r="H2" s="1" t="s">
        <v>20</v>
      </c>
      <c r="I2" s="1" t="s">
        <v>21</v>
      </c>
      <c r="J2" s="1" t="s">
        <v>22</v>
      </c>
      <c r="K2" s="1" t="s">
        <v>23</v>
      </c>
      <c r="L2" s="1" t="s">
        <v>24</v>
      </c>
      <c r="M2" s="1" t="s">
        <v>25</v>
      </c>
      <c r="N2" s="1" t="s">
        <v>26</v>
      </c>
      <c r="O2" s="1" t="s">
        <v>27</v>
      </c>
      <c r="P2" s="1" t="s">
        <v>28</v>
      </c>
      <c r="Q2" s="1" t="s">
        <v>29</v>
      </c>
      <c r="R2" s="1" t="s">
        <v>30</v>
      </c>
    </row>
    <row r="3" spans="1:18" x14ac:dyDescent="0.25">
      <c r="A3" s="5" t="s">
        <v>79</v>
      </c>
      <c r="B3" s="5" t="s">
        <v>317</v>
      </c>
      <c r="C3" s="6" t="str">
        <f>"31:01:02G"</f>
        <v>31:01:02G</v>
      </c>
      <c r="D3" s="5" t="str">
        <f>"68:01:02G"</f>
        <v>68:01:02G</v>
      </c>
      <c r="E3" s="6" t="str">
        <f>"44:02:01G"</f>
        <v>44:02:01G</v>
      </c>
      <c r="F3" s="6" t="str">
        <f>"51:01:01G"</f>
        <v>51:01:01G</v>
      </c>
      <c r="G3" s="6" t="str">
        <f>"07:04:01G"</f>
        <v>07:04:01G</v>
      </c>
      <c r="H3" s="6" t="str">
        <f>"15:BRXNR"</f>
        <v>15:BRXNR</v>
      </c>
      <c r="I3" s="6" t="str">
        <f>"04:08:01"</f>
        <v>04:08:01</v>
      </c>
      <c r="J3" s="6" t="str">
        <f>"11:01:01"</f>
        <v>11:01:01</v>
      </c>
      <c r="K3" s="5" t="str">
        <f>"03:BMSUA"</f>
        <v>03:BMSUA</v>
      </c>
      <c r="L3" s="6" t="str">
        <f>"03:BMSUA"</f>
        <v>03:BMSUA</v>
      </c>
      <c r="M3" s="5" t="str">
        <f>"02:01"</f>
        <v>02:01</v>
      </c>
      <c r="N3" s="5" t="str">
        <f>"04:BYMSJ"</f>
        <v>04:BYMSJ</v>
      </c>
      <c r="O3" s="5" t="s">
        <v>31</v>
      </c>
      <c r="P3" s="1" t="s">
        <v>32</v>
      </c>
      <c r="Q3" s="5" t="s">
        <v>33</v>
      </c>
      <c r="R3" s="5" t="s">
        <v>34</v>
      </c>
    </row>
    <row r="4" spans="1:18" x14ac:dyDescent="0.25">
      <c r="A4" s="5" t="s">
        <v>80</v>
      </c>
      <c r="B4" s="5" t="s">
        <v>318</v>
      </c>
      <c r="C4" s="5" t="str">
        <f>"29:02:01G"</f>
        <v>29:02:01G</v>
      </c>
      <c r="D4" s="6" t="str">
        <f>"69:01:01G"</f>
        <v>69:01:01G</v>
      </c>
      <c r="E4" s="5" t="str">
        <f>"44:03:01G"</f>
        <v>44:03:01G</v>
      </c>
      <c r="F4" s="6" t="str">
        <f>"51:01:01G"</f>
        <v>51:01:01G</v>
      </c>
      <c r="G4" s="6" t="str">
        <f>"12:03:01G"</f>
        <v>12:03:01G</v>
      </c>
      <c r="H4" s="5" t="str">
        <f>"16:01:01G"</f>
        <v>16:01:01G</v>
      </c>
      <c r="I4" s="6" t="str">
        <f>"04:01:01"</f>
        <v>04:01:01</v>
      </c>
      <c r="J4" s="6" t="str">
        <f>"11:01:01"</f>
        <v>11:01:01</v>
      </c>
      <c r="K4" s="5" t="str">
        <f>"03:BMRBV"</f>
        <v>03:BMRBV</v>
      </c>
      <c r="L4" s="5" t="str">
        <f>"03:BMSUA"</f>
        <v>03:BMSUA</v>
      </c>
      <c r="M4" s="5" t="str">
        <f>"04:BYMSJ"</f>
        <v>04:BYMSJ</v>
      </c>
      <c r="N4" s="5" t="str">
        <f>"04:BYMSJ"</f>
        <v>04:BYMSJ</v>
      </c>
      <c r="O4" s="5" t="s">
        <v>35</v>
      </c>
      <c r="P4" s="1" t="s">
        <v>32</v>
      </c>
      <c r="Q4" s="5" t="s">
        <v>36</v>
      </c>
      <c r="R4" s="5" t="s">
        <v>37</v>
      </c>
    </row>
    <row r="5" spans="1:18" x14ac:dyDescent="0.25">
      <c r="A5" s="5" t="s">
        <v>81</v>
      </c>
      <c r="B5" s="5" t="s">
        <v>319</v>
      </c>
      <c r="C5" s="6" t="str">
        <f>"29:01"</f>
        <v>29:01</v>
      </c>
      <c r="D5" s="5" t="str">
        <f>"68:BZECX"</f>
        <v>68:BZECX</v>
      </c>
      <c r="E5" s="6" t="str">
        <f>"44:BZEGU"</f>
        <v>44:BZEGU</v>
      </c>
      <c r="F5" s="6" t="str">
        <f>"51:BZEHA"</f>
        <v>51:BZEHA</v>
      </c>
      <c r="G5" s="6" t="str">
        <f>"15:BZEJR"</f>
        <v>15:BZEJR</v>
      </c>
      <c r="H5" s="6" t="str">
        <f>"16:04:01"</f>
        <v>16:04:01</v>
      </c>
      <c r="I5" s="6" t="str">
        <f>"04:BZEBK"</f>
        <v>04:BZEBK</v>
      </c>
      <c r="J5" s="5" t="str">
        <f>"11:BZEBC"</f>
        <v>11:BZEBC</v>
      </c>
      <c r="K5" s="6" t="str">
        <f>"03:BMJXW"</f>
        <v>03:BMJXW</v>
      </c>
      <c r="L5" s="5" t="str">
        <f>"03:BZEKP"</f>
        <v>03:BZEKP</v>
      </c>
      <c r="M5" s="5" t="str">
        <f>"04:BZEKA"</f>
        <v>04:BZEKA</v>
      </c>
      <c r="N5" s="5" t="str">
        <f>"13:BZDYS"</f>
        <v>13:BZDYS</v>
      </c>
      <c r="O5" s="5" t="s">
        <v>35</v>
      </c>
      <c r="P5" s="1" t="s">
        <v>32</v>
      </c>
      <c r="Q5" s="5" t="s">
        <v>38</v>
      </c>
      <c r="R5" s="5"/>
    </row>
    <row r="6" spans="1:18" x14ac:dyDescent="0.25">
      <c r="A6" s="5" t="s">
        <v>82</v>
      </c>
      <c r="B6" s="5" t="s">
        <v>320</v>
      </c>
      <c r="C6" s="6" t="str">
        <f>"32:BRXHZ"</f>
        <v>32:BRXHZ</v>
      </c>
      <c r="D6" s="5" t="str">
        <f>"68:BZECX"</f>
        <v>68:BZECX</v>
      </c>
      <c r="E6" s="6" t="str">
        <f>"44:BZEGU"</f>
        <v>44:BZEGU</v>
      </c>
      <c r="F6" s="6" t="str">
        <f>"51:BZEHA"</f>
        <v>51:BZEHA</v>
      </c>
      <c r="G6" s="6" t="str">
        <f>"15:BZEJR"</f>
        <v>15:BZEJR</v>
      </c>
      <c r="H6" s="6" t="str">
        <f>"16:04:01"</f>
        <v>16:04:01</v>
      </c>
      <c r="I6" s="6" t="str">
        <f>"04:BZEBK"</f>
        <v>04:BZEBK</v>
      </c>
      <c r="J6" s="5" t="str">
        <f>"11:BZEBC"</f>
        <v>11:BZEBC</v>
      </c>
      <c r="K6" s="5" t="str">
        <f>"03:BZEKP"</f>
        <v>03:BZEKP</v>
      </c>
      <c r="L6" s="5" t="str">
        <f>"03:BZEKS"</f>
        <v>03:BZEKS</v>
      </c>
      <c r="M6" s="5" t="str">
        <f>"04:BZEKA"</f>
        <v>04:BZEKA</v>
      </c>
      <c r="N6" s="5" t="str">
        <f>"04:BZEKD"</f>
        <v>04:BZEKD</v>
      </c>
      <c r="O6" s="5" t="s">
        <v>39</v>
      </c>
      <c r="P6" s="1" t="s">
        <v>32</v>
      </c>
      <c r="Q6" s="5" t="s">
        <v>38</v>
      </c>
      <c r="R6" s="5"/>
    </row>
    <row r="7" spans="1:18" x14ac:dyDescent="0.25">
      <c r="A7" s="5" t="s">
        <v>83</v>
      </c>
      <c r="B7" s="5" t="s">
        <v>321</v>
      </c>
      <c r="C7" s="5" t="str">
        <f>"29:02:01G"</f>
        <v>29:02:01G</v>
      </c>
      <c r="D7" s="5" t="str">
        <f>"68:01:02G"</f>
        <v>68:01:02G</v>
      </c>
      <c r="E7" s="6" t="str">
        <f>"45:01:01G"</f>
        <v>45:01:01G</v>
      </c>
      <c r="F7" s="6" t="str">
        <f>"51:01:01G"</f>
        <v>51:01:01G</v>
      </c>
      <c r="G7" s="6" t="str">
        <f>"02:02:02G"</f>
        <v>02:02:02G</v>
      </c>
      <c r="H7" s="6" t="str">
        <f>"06:02:01G"</f>
        <v>06:02:01G</v>
      </c>
      <c r="I7" s="6" t="str">
        <f>"04:01:01"</f>
        <v>04:01:01</v>
      </c>
      <c r="J7" s="6" t="str">
        <f>"11:01:01"</f>
        <v>11:01:01</v>
      </c>
      <c r="K7" s="5" t="str">
        <f>"03:BMSUA"</f>
        <v>03:BMSUA</v>
      </c>
      <c r="L7" s="6" t="str">
        <f>"03:BMSUA"</f>
        <v>03:BMSUA</v>
      </c>
      <c r="M7" s="5" t="str">
        <f>"04:01:01G"</f>
        <v>04:01:01G</v>
      </c>
      <c r="N7" s="5" t="str">
        <f>"04:02:01G"</f>
        <v>04:02:01G</v>
      </c>
      <c r="O7" s="5" t="s">
        <v>40</v>
      </c>
      <c r="P7" s="1" t="s">
        <v>32</v>
      </c>
      <c r="Q7" s="5" t="s">
        <v>38</v>
      </c>
      <c r="R7" s="5" t="s">
        <v>34</v>
      </c>
    </row>
    <row r="8" spans="1:18" x14ac:dyDescent="0.25">
      <c r="A8" s="5" t="s">
        <v>84</v>
      </c>
      <c r="B8" s="5" t="s">
        <v>322</v>
      </c>
      <c r="C8" s="6" t="str">
        <f>"32:01:01G"</f>
        <v>32:01:01G</v>
      </c>
      <c r="D8" s="5" t="str">
        <f>"68:01:02G"</f>
        <v>68:01:02G</v>
      </c>
      <c r="E8" s="6" t="str">
        <f>"44:02:01G"</f>
        <v>44:02:01G</v>
      </c>
      <c r="F8" s="6" t="str">
        <f>"51:01:01G"</f>
        <v>51:01:01G</v>
      </c>
      <c r="G8" s="6" t="str">
        <f>"07:04:01G"</f>
        <v>07:04:01G</v>
      </c>
      <c r="H8" s="6" t="str">
        <f>"14:02:01G"</f>
        <v>14:02:01G</v>
      </c>
      <c r="I8" s="6" t="str">
        <f>"04:03:01"</f>
        <v>04:03:01</v>
      </c>
      <c r="J8" s="6" t="str">
        <f>"11:01:01"</f>
        <v>11:01:01</v>
      </c>
      <c r="K8" s="5" t="str">
        <f>"03:02"</f>
        <v>03:02</v>
      </c>
      <c r="L8" s="5" t="str">
        <f>"03:BGCWT"</f>
        <v>03:BGCWT</v>
      </c>
      <c r="M8" s="5" t="str">
        <f>"01:AGXDR"</f>
        <v>01:AGXDR</v>
      </c>
      <c r="N8" s="5" t="str">
        <f>"04:BFCSX"</f>
        <v>04:BFCSX</v>
      </c>
      <c r="O8" s="5" t="s">
        <v>41</v>
      </c>
      <c r="P8" s="1" t="s">
        <v>32</v>
      </c>
      <c r="Q8" s="5" t="s">
        <v>38</v>
      </c>
      <c r="R8" s="5" t="s">
        <v>34</v>
      </c>
    </row>
    <row r="9" spans="1:18" x14ac:dyDescent="0.25">
      <c r="A9" s="5" t="s">
        <v>85</v>
      </c>
      <c r="B9" s="5" t="s">
        <v>323</v>
      </c>
      <c r="C9" s="6" t="str">
        <f>"32:01:01G"</f>
        <v>32:01:01G</v>
      </c>
      <c r="D9" s="5" t="str">
        <f>"68:01:02G"</f>
        <v>68:01:02G</v>
      </c>
      <c r="E9" s="6" t="str">
        <f>"44:02:01G"</f>
        <v>44:02:01G</v>
      </c>
      <c r="F9" s="6" t="str">
        <f>"51:01:01G"</f>
        <v>51:01:01G</v>
      </c>
      <c r="G9" s="6" t="str">
        <f>"05:01:01G"</f>
        <v>05:01:01G</v>
      </c>
      <c r="H9" s="6" t="str">
        <f>"15:02:01G"</f>
        <v>15:02:01G</v>
      </c>
      <c r="I9" s="6" t="str">
        <f>"04:02:01G"</f>
        <v>04:02:01G</v>
      </c>
      <c r="J9" s="6" t="str">
        <f>"12:01:01G"</f>
        <v>12:01:01G</v>
      </c>
      <c r="K9" s="5" t="str">
        <f>"03:01:01G"</f>
        <v>03:01:01G</v>
      </c>
      <c r="L9" s="5" t="str">
        <f>"03:02:01G"</f>
        <v>03:02:01G</v>
      </c>
      <c r="M9" s="5" t="str">
        <f>"02:01:02G"</f>
        <v>02:01:02G</v>
      </c>
      <c r="N9" s="5" t="str">
        <f>"04:01:01G"</f>
        <v>04:01:01G</v>
      </c>
      <c r="O9" s="5" t="s">
        <v>39</v>
      </c>
      <c r="P9" s="1" t="s">
        <v>32</v>
      </c>
      <c r="Q9" s="5" t="s">
        <v>38</v>
      </c>
      <c r="R9" s="5"/>
    </row>
    <row r="10" spans="1:18" x14ac:dyDescent="0.25">
      <c r="A10" s="5" t="s">
        <v>86</v>
      </c>
      <c r="B10" s="5" t="s">
        <v>324</v>
      </c>
      <c r="C10" s="5" t="str">
        <f>"29:02:01G"</f>
        <v>29:02:01G</v>
      </c>
      <c r="D10" s="5" t="str">
        <f>"68:01:02G"</f>
        <v>68:01:02G</v>
      </c>
      <c r="E10" s="6" t="str">
        <f>"44:04"</f>
        <v>44:04</v>
      </c>
      <c r="F10" s="6" t="str">
        <f>"51:01:01G"</f>
        <v>51:01:01G</v>
      </c>
      <c r="G10" s="6" t="str">
        <f>"15:02:01G"</f>
        <v>15:02:01G</v>
      </c>
      <c r="H10" s="5" t="str">
        <f>"16:01:01G"</f>
        <v>16:01:01G</v>
      </c>
      <c r="I10" s="6" t="str">
        <f>"04:04:01G"</f>
        <v>04:04:01G</v>
      </c>
      <c r="J10" s="6" t="str">
        <f>"11:01:01G"</f>
        <v>11:01:01G</v>
      </c>
      <c r="K10" s="5" t="str">
        <f>"03:01:01G"</f>
        <v>03:01:01G</v>
      </c>
      <c r="L10" s="5" t="str">
        <f>"03:02:01G"</f>
        <v>03:02:01G</v>
      </c>
      <c r="M10" s="5" t="str">
        <f>"02:01:02G"</f>
        <v>02:01:02G</v>
      </c>
      <c r="N10" s="5" t="str">
        <f>"03:01:01G"</f>
        <v>03:01:01G</v>
      </c>
      <c r="O10" s="5" t="s">
        <v>34</v>
      </c>
      <c r="P10" s="1" t="s">
        <v>32</v>
      </c>
      <c r="Q10" s="5" t="s">
        <v>42</v>
      </c>
      <c r="R10" s="5" t="s">
        <v>34</v>
      </c>
    </row>
    <row r="11" spans="1:18" x14ac:dyDescent="0.25">
      <c r="A11" s="5" t="s">
        <v>87</v>
      </c>
      <c r="B11" s="5" t="s">
        <v>325</v>
      </c>
      <c r="C11" s="6" t="str">
        <f>"31:01:02G"</f>
        <v>31:01:02G</v>
      </c>
      <c r="D11" s="5" t="str">
        <f>"68:01:02G"</f>
        <v>68:01:02G</v>
      </c>
      <c r="E11" s="6" t="str">
        <f>"44:02:01G"</f>
        <v>44:02:01G</v>
      </c>
      <c r="F11" s="6" t="str">
        <f>"51:01:01G"</f>
        <v>51:01:01G</v>
      </c>
      <c r="G11" s="6" t="str">
        <f>"07:04:01G"</f>
        <v>07:04:01G</v>
      </c>
      <c r="H11" s="6" t="str">
        <f>"15:02:01G"</f>
        <v>15:02:01G</v>
      </c>
      <c r="I11" s="6" t="str">
        <f>"04:07:01G"</f>
        <v>04:07:01G</v>
      </c>
      <c r="J11" s="6" t="str">
        <f>"11:01:01G"</f>
        <v>11:01:01G</v>
      </c>
      <c r="K11" s="6" t="str">
        <f>"03:01:01G"</f>
        <v>03:01:01G</v>
      </c>
      <c r="L11" s="7" t="str">
        <f>""</f>
        <v/>
      </c>
      <c r="M11" s="5" t="str">
        <f>"04:01:01G"</f>
        <v>04:01:01G</v>
      </c>
      <c r="N11" s="5" t="str">
        <f>"04:02:01G"</f>
        <v>04:02:01G</v>
      </c>
      <c r="O11" s="5" t="s">
        <v>12</v>
      </c>
      <c r="P11" s="1" t="s">
        <v>32</v>
      </c>
      <c r="Q11" s="5" t="s">
        <v>42</v>
      </c>
      <c r="R11" s="5"/>
    </row>
    <row r="12" spans="1:18" x14ac:dyDescent="0.25">
      <c r="A12" s="5" t="s">
        <v>88</v>
      </c>
      <c r="B12" s="5" t="s">
        <v>326</v>
      </c>
      <c r="C12" s="5" t="str">
        <f>"29:CAAVM"</f>
        <v>29:CAAVM</v>
      </c>
      <c r="D12" s="5" t="str">
        <f>"68:BPZNK"</f>
        <v>68:BPZNK</v>
      </c>
      <c r="E12" s="5" t="str">
        <f>"44:BRSJV"</f>
        <v>44:BRSJV</v>
      </c>
      <c r="F12" s="6" t="str">
        <f>"51:CAFYJ"</f>
        <v>51:CAFYJ</v>
      </c>
      <c r="G12" s="5" t="str">
        <f>""</f>
        <v/>
      </c>
      <c r="H12" s="5" t="str">
        <f>""</f>
        <v/>
      </c>
      <c r="I12" s="6" t="str">
        <f>"04:BYNKN"</f>
        <v>04:BYNKN</v>
      </c>
      <c r="J12" s="6" t="str">
        <f>"12:CACGC"</f>
        <v>12:CACGC</v>
      </c>
      <c r="K12" s="5" t="str">
        <f>"03:AYFJD"</f>
        <v>03:AYFJD</v>
      </c>
      <c r="L12" s="6" t="str">
        <f>"05:BHKTM"</f>
        <v>05:BHKTM</v>
      </c>
      <c r="M12" s="5" t="str">
        <f>""</f>
        <v/>
      </c>
      <c r="N12" s="5" t="str">
        <f>""</f>
        <v/>
      </c>
      <c r="O12" s="5" t="s">
        <v>40</v>
      </c>
      <c r="P12" s="1" t="s">
        <v>32</v>
      </c>
      <c r="Q12" s="5" t="s">
        <v>43</v>
      </c>
      <c r="R12" s="5"/>
    </row>
    <row r="13" spans="1:18" x14ac:dyDescent="0.25">
      <c r="A13" s="5" t="s">
        <v>89</v>
      </c>
      <c r="B13" s="5" t="s">
        <v>327</v>
      </c>
      <c r="C13" s="6" t="str">
        <f>"33:AAGFB"</f>
        <v>33:AAGFB</v>
      </c>
      <c r="D13" s="5" t="str">
        <f>"68:AUKJR"</f>
        <v>68:AUKJR</v>
      </c>
      <c r="E13" s="5" t="str">
        <f>"44:03"</f>
        <v>44:03</v>
      </c>
      <c r="F13" s="5" t="str">
        <f>"52:AHTNZ"</f>
        <v>52:AHTNZ</v>
      </c>
      <c r="G13" s="6" t="str">
        <f>"07:AUKKJ"</f>
        <v>07:AUKKJ</v>
      </c>
      <c r="H13" s="5" t="str">
        <f>"12:02"</f>
        <v>12:02</v>
      </c>
      <c r="I13" s="6" t="str">
        <f>"04:ASXKT"</f>
        <v>04:ASXKT</v>
      </c>
      <c r="J13" s="6" t="str">
        <f>"11:CTPB"</f>
        <v>11:CTPB</v>
      </c>
      <c r="K13" s="5" t="str">
        <f>"03:ASXKF"</f>
        <v>03:ASXKF</v>
      </c>
      <c r="L13" s="5" t="str">
        <f>"03:AUKJC"</f>
        <v>03:AUKJC</v>
      </c>
      <c r="M13" s="5" t="str">
        <f>"02:AUKHY"</f>
        <v>02:AUKHY</v>
      </c>
      <c r="N13" s="5" t="str">
        <f>"03:ACMGK"</f>
        <v>03:ACMGK</v>
      </c>
      <c r="O13" s="5" t="s">
        <v>40</v>
      </c>
      <c r="P13" s="1" t="s">
        <v>32</v>
      </c>
      <c r="Q13" s="5" t="s">
        <v>43</v>
      </c>
      <c r="R13" s="5"/>
    </row>
    <row r="14" spans="1:18" x14ac:dyDescent="0.25">
      <c r="A14" s="5" t="s">
        <v>90</v>
      </c>
      <c r="B14" s="5" t="s">
        <v>328</v>
      </c>
      <c r="C14" s="6" t="str">
        <f>"30:01:01G"</f>
        <v>30:01:01G</v>
      </c>
      <c r="D14" s="5" t="str">
        <f>"68:01:02G"</f>
        <v>68:01:02G</v>
      </c>
      <c r="E14" s="6" t="str">
        <f>"44:02:01G"</f>
        <v>44:02:01G</v>
      </c>
      <c r="F14" s="6" t="str">
        <f>"51:01:01G"</f>
        <v>51:01:01G</v>
      </c>
      <c r="G14" s="6" t="str">
        <f>"15:02:01G"</f>
        <v>15:02:01G</v>
      </c>
      <c r="H14" s="6" t="str">
        <f>"16:04:01G"</f>
        <v>16:04:01G</v>
      </c>
      <c r="I14" s="6" t="str">
        <f>"04:03:01"</f>
        <v>04:03:01</v>
      </c>
      <c r="J14" s="5" t="str">
        <f>"11:04:01"</f>
        <v>11:04:01</v>
      </c>
      <c r="K14" s="6" t="str">
        <f>"03:05:01"</f>
        <v>03:05:01</v>
      </c>
      <c r="L14" s="5" t="str">
        <f>"03:BGCWT"</f>
        <v>03:BGCWT</v>
      </c>
      <c r="M14" s="5" t="str">
        <f>"04:HJMR"</f>
        <v>04:HJMR</v>
      </c>
      <c r="N14" s="5" t="str">
        <f>"04:BFCSY"</f>
        <v>04:BFCSY</v>
      </c>
      <c r="O14" s="5" t="s">
        <v>35</v>
      </c>
      <c r="P14" s="1" t="s">
        <v>32</v>
      </c>
      <c r="Q14" s="5" t="s">
        <v>43</v>
      </c>
      <c r="R14" s="5" t="s">
        <v>44</v>
      </c>
    </row>
    <row r="15" spans="1:18" x14ac:dyDescent="0.25">
      <c r="A15" s="5" t="s">
        <v>91</v>
      </c>
      <c r="B15" s="5" t="s">
        <v>329</v>
      </c>
      <c r="C15" s="6" t="str">
        <f>"32:01:01G"</f>
        <v>32:01:01G</v>
      </c>
      <c r="D15" s="6" t="str">
        <f>"68:02:01G"</f>
        <v>68:02:01G</v>
      </c>
      <c r="E15" s="5" t="str">
        <f>"44:03:01G"</f>
        <v>44:03:01G</v>
      </c>
      <c r="F15" s="6" t="str">
        <f>"51:01:01G"</f>
        <v>51:01:01G</v>
      </c>
      <c r="G15" s="6" t="str">
        <f>"03:03:01G"</f>
        <v>03:03:01G</v>
      </c>
      <c r="H15" s="5" t="str">
        <f>"16:01:01G"</f>
        <v>16:01:01G</v>
      </c>
      <c r="I15" s="6" t="str">
        <f>"04:01:01G"</f>
        <v>04:01:01G</v>
      </c>
      <c r="J15" s="6" t="str">
        <f>"11:01:01"</f>
        <v>11:01:01</v>
      </c>
      <c r="K15" s="5" t="str">
        <f>"03:01:01"</f>
        <v>03:01:01</v>
      </c>
      <c r="L15" s="5" t="str">
        <f>"03:02:01"</f>
        <v>03:02:01</v>
      </c>
      <c r="M15" s="5" t="str">
        <f>"02:01"</f>
        <v>02:01</v>
      </c>
      <c r="N15" s="5" t="str">
        <f>"04:01"</f>
        <v>04:01</v>
      </c>
      <c r="O15" s="5" t="s">
        <v>41</v>
      </c>
      <c r="P15" s="1" t="s">
        <v>32</v>
      </c>
      <c r="Q15" s="5" t="s">
        <v>43</v>
      </c>
      <c r="R15" s="5" t="s">
        <v>34</v>
      </c>
    </row>
    <row r="16" spans="1:18" x14ac:dyDescent="0.25">
      <c r="A16" s="5" t="s">
        <v>92</v>
      </c>
      <c r="B16" s="5" t="s">
        <v>330</v>
      </c>
      <c r="C16" s="5" t="str">
        <f>"68:01:02"</f>
        <v>68:01:02</v>
      </c>
      <c r="D16" s="6" t="str">
        <f>"31:01:02"</f>
        <v>31:01:02</v>
      </c>
      <c r="E16" s="6" t="str">
        <f>"44:02:01"</f>
        <v>44:02:01</v>
      </c>
      <c r="F16" s="6" t="str">
        <f>"51:01:01"</f>
        <v>51:01:01</v>
      </c>
      <c r="G16" s="6" t="str">
        <f>"05:01:01"</f>
        <v>05:01:01</v>
      </c>
      <c r="H16" s="6" t="str">
        <f>"15:02:01"</f>
        <v>15:02:01</v>
      </c>
      <c r="I16" s="6" t="str">
        <f>"04:01:01"</f>
        <v>04:01:01</v>
      </c>
      <c r="J16" s="6" t="str">
        <f>"11:01:01"</f>
        <v>11:01:01</v>
      </c>
      <c r="K16" s="5" t="str">
        <f>"03:01:01"</f>
        <v>03:01:01</v>
      </c>
      <c r="L16" s="6" t="str">
        <f>"03:01:01"</f>
        <v>03:01:01</v>
      </c>
      <c r="M16" s="5" t="str">
        <f>""</f>
        <v/>
      </c>
      <c r="N16" s="5" t="str">
        <f>""</f>
        <v/>
      </c>
      <c r="O16" s="5" t="s">
        <v>45</v>
      </c>
      <c r="P16" s="1" t="s">
        <v>32</v>
      </c>
      <c r="Q16" s="5" t="s">
        <v>43</v>
      </c>
      <c r="R16" s="5"/>
    </row>
    <row r="17" spans="1:18" x14ac:dyDescent="0.25">
      <c r="A17" s="5" t="s">
        <v>93</v>
      </c>
      <c r="B17" s="5" t="s">
        <v>331</v>
      </c>
      <c r="C17" s="6" t="str">
        <f>"32:01:01G"</f>
        <v>32:01:01G</v>
      </c>
      <c r="D17" s="5" t="str">
        <f>"68:01:02G"</f>
        <v>68:01:02G</v>
      </c>
      <c r="E17" s="6" t="str">
        <f>"44:02:01G"</f>
        <v>44:02:01G</v>
      </c>
      <c r="F17" s="6" t="str">
        <f>"51:01:01G"</f>
        <v>51:01:01G</v>
      </c>
      <c r="G17" s="6" t="str">
        <f>"07:04:01G"</f>
        <v>07:04:01G</v>
      </c>
      <c r="H17" s="6" t="str">
        <f>"15:02:01G"</f>
        <v>15:02:01G</v>
      </c>
      <c r="I17" s="6" t="str">
        <f>"04:07:01G"</f>
        <v>04:07:01G</v>
      </c>
      <c r="J17" s="6" t="str">
        <f>"11:01:01G"</f>
        <v>11:01:01G</v>
      </c>
      <c r="K17" s="5" t="str">
        <f>"03:01:01G"</f>
        <v>03:01:01G</v>
      </c>
      <c r="L17" s="5" t="str">
        <f>"03:02:01G"</f>
        <v>03:02:01G</v>
      </c>
      <c r="M17" s="5" t="str">
        <f>"04:02:01G"</f>
        <v>04:02:01G</v>
      </c>
      <c r="N17" s="5" t="str">
        <f>""</f>
        <v/>
      </c>
      <c r="O17" s="5" t="s">
        <v>40</v>
      </c>
      <c r="P17" s="1" t="s">
        <v>32</v>
      </c>
      <c r="Q17" s="5" t="s">
        <v>43</v>
      </c>
      <c r="R17" s="5"/>
    </row>
    <row r="18" spans="1:18" x14ac:dyDescent="0.25">
      <c r="A18" s="5" t="s">
        <v>94</v>
      </c>
      <c r="B18" s="5" t="s">
        <v>332</v>
      </c>
      <c r="C18" s="6" t="str">
        <f>"29:KBF"</f>
        <v>29:KBF</v>
      </c>
      <c r="D18" s="5" t="str">
        <f>"68:01"</f>
        <v>68:01</v>
      </c>
      <c r="E18" s="6" t="str">
        <f>"44:AAAVY"</f>
        <v>44:AAAVY</v>
      </c>
      <c r="F18" s="6" t="str">
        <f>"51:ABGFH"</f>
        <v>51:ABGFH</v>
      </c>
      <c r="G18" s="6" t="str">
        <f>"15:ADPFE"</f>
        <v>15:ADPFE</v>
      </c>
      <c r="H18" s="6" t="str">
        <f>"16:04:01"</f>
        <v>16:04:01</v>
      </c>
      <c r="I18" s="6" t="str">
        <f>"04:03:01"</f>
        <v>04:03:01</v>
      </c>
      <c r="J18" s="5" t="str">
        <f>"11:04:01"</f>
        <v>11:04:01</v>
      </c>
      <c r="K18" s="6" t="str">
        <f>"03:05:01"</f>
        <v>03:05:01</v>
      </c>
      <c r="L18" s="5" t="str">
        <f>"03:AFXPP"</f>
        <v>03:AFXPP</v>
      </c>
      <c r="M18" s="5" t="str">
        <f>"04:AJYCM"</f>
        <v>04:AJYCM</v>
      </c>
      <c r="N18" s="5" t="str">
        <f>"04:ANAHV"</f>
        <v>04:ANAHV</v>
      </c>
      <c r="O18" s="5" t="s">
        <v>40</v>
      </c>
      <c r="P18" s="1" t="s">
        <v>32</v>
      </c>
      <c r="Q18" s="5" t="s">
        <v>46</v>
      </c>
      <c r="R18" s="5"/>
    </row>
    <row r="19" spans="1:18" x14ac:dyDescent="0.25">
      <c r="A19" s="5" t="s">
        <v>95</v>
      </c>
      <c r="B19" s="5" t="s">
        <v>333</v>
      </c>
      <c r="C19" s="6" t="str">
        <f>"31:01:02:01"</f>
        <v>31:01:02:01</v>
      </c>
      <c r="D19" s="5" t="str">
        <f>"68:01:01:02"</f>
        <v>68:01:01:02</v>
      </c>
      <c r="E19" s="6" t="str">
        <f>"44:02:01:01"</f>
        <v>44:02:01:01</v>
      </c>
      <c r="F19" s="6" t="str">
        <f>"51:01:01:01"</f>
        <v>51:01:01:01</v>
      </c>
      <c r="G19" s="6" t="str">
        <f>"05:01:01:02"</f>
        <v>05:01:01:02</v>
      </c>
      <c r="H19" s="6" t="str">
        <f>"15:02:01:01"</f>
        <v>15:02:01:01</v>
      </c>
      <c r="I19" s="6" t="str">
        <f>"04:01:01"</f>
        <v>04:01:01</v>
      </c>
      <c r="J19" s="6" t="str">
        <f>"11:01:01"</f>
        <v>11:01:01</v>
      </c>
      <c r="K19" s="5" t="str">
        <f>"03:01:01"</f>
        <v>03:01:01</v>
      </c>
      <c r="L19" s="6" t="str">
        <f>"03:01:01"</f>
        <v>03:01:01</v>
      </c>
      <c r="M19" s="5" t="str">
        <f>"04:01:01"</f>
        <v>04:01:01</v>
      </c>
      <c r="N19" s="5" t="str">
        <f>"04:02:01"</f>
        <v>04:02:01</v>
      </c>
      <c r="O19" s="5" t="s">
        <v>45</v>
      </c>
      <c r="P19" s="1" t="s">
        <v>32</v>
      </c>
      <c r="Q19" s="5" t="s">
        <v>46</v>
      </c>
      <c r="R19" s="5"/>
    </row>
    <row r="20" spans="1:18" x14ac:dyDescent="0.25">
      <c r="A20" s="5" t="s">
        <v>96</v>
      </c>
      <c r="B20" s="5" t="s">
        <v>334</v>
      </c>
      <c r="C20" s="6" t="str">
        <f>"31:01:02G"</f>
        <v>31:01:02G</v>
      </c>
      <c r="D20" s="5" t="str">
        <f>"68:01:01G"</f>
        <v>68:01:01G</v>
      </c>
      <c r="E20" s="6" t="str">
        <f>"51:01:01G"</f>
        <v>51:01:01G</v>
      </c>
      <c r="F20" s="6" t="str">
        <f>"44:02:01G"</f>
        <v>44:02:01G</v>
      </c>
      <c r="G20" s="6" t="str">
        <f>"14:02:01G"</f>
        <v>14:02:01G</v>
      </c>
      <c r="H20" s="6" t="str">
        <f>"05:01:01G"</f>
        <v>05:01:01G</v>
      </c>
      <c r="I20" s="6" t="str">
        <f>"04:02:01"</f>
        <v>04:02:01</v>
      </c>
      <c r="J20" s="6" t="str">
        <f>"11:01:01G"</f>
        <v>11:01:01G</v>
      </c>
      <c r="K20" s="5" t="str">
        <f>"03:02:01G"</f>
        <v>03:02:01G</v>
      </c>
      <c r="L20" s="5" t="str">
        <f>"03:01:01G"</f>
        <v>03:01:01G</v>
      </c>
      <c r="M20" s="5" t="str">
        <f>""</f>
        <v/>
      </c>
      <c r="N20" s="5" t="str">
        <f>""</f>
        <v/>
      </c>
      <c r="O20" s="5" t="s">
        <v>40</v>
      </c>
      <c r="P20" s="1" t="s">
        <v>32</v>
      </c>
      <c r="Q20" s="5" t="s">
        <v>46</v>
      </c>
      <c r="R20" s="5"/>
    </row>
    <row r="21" spans="1:18" x14ac:dyDescent="0.25">
      <c r="A21" s="5" t="s">
        <v>97</v>
      </c>
      <c r="B21" s="5" t="s">
        <v>335</v>
      </c>
      <c r="C21" s="6" t="str">
        <f>"31:AJFEM"</f>
        <v>31:AJFEM</v>
      </c>
      <c r="D21" s="6" t="str">
        <f>"68:AJFGD"</f>
        <v>68:AJFGD</v>
      </c>
      <c r="E21" s="6" t="str">
        <f>"50:02"</f>
        <v>50:02</v>
      </c>
      <c r="F21" s="6" t="str">
        <f>"51:AJGUU"</f>
        <v>51:AJGUU</v>
      </c>
      <c r="G21" s="5" t="str">
        <f>""</f>
        <v/>
      </c>
      <c r="H21" s="5" t="str">
        <f>""</f>
        <v/>
      </c>
      <c r="I21" s="6" t="str">
        <f>"04:AJERJ"</f>
        <v>04:AJERJ</v>
      </c>
      <c r="J21" s="6" t="str">
        <f>"11:ANCVC"</f>
        <v>11:ANCVC</v>
      </c>
      <c r="K21" s="5" t="str">
        <f>""</f>
        <v/>
      </c>
      <c r="L21" s="5" t="str">
        <f>""</f>
        <v/>
      </c>
      <c r="M21" s="5" t="str">
        <f>""</f>
        <v/>
      </c>
      <c r="N21" s="5" t="str">
        <f>""</f>
        <v/>
      </c>
      <c r="O21" s="5"/>
      <c r="P21" s="1" t="s">
        <v>32</v>
      </c>
      <c r="Q21" s="5" t="s">
        <v>47</v>
      </c>
      <c r="R21" s="5"/>
    </row>
    <row r="22" spans="1:18" x14ac:dyDescent="0.25">
      <c r="A22" s="5" t="s">
        <v>98</v>
      </c>
      <c r="B22" s="5" t="s">
        <v>336</v>
      </c>
      <c r="C22" s="6" t="str">
        <f>"32:01:01"</f>
        <v>32:01:01</v>
      </c>
      <c r="D22" s="5" t="str">
        <f>"68:01:02"</f>
        <v>68:01:02</v>
      </c>
      <c r="E22" s="6" t="str">
        <f>"44:02:01"</f>
        <v>44:02:01</v>
      </c>
      <c r="F22" s="6" t="str">
        <f>"51:01:01"</f>
        <v>51:01:01</v>
      </c>
      <c r="G22" s="6" t="str">
        <f>"05:01:01"</f>
        <v>05:01:01</v>
      </c>
      <c r="H22" s="6" t="str">
        <f>"15:02:01"</f>
        <v>15:02:01</v>
      </c>
      <c r="I22" s="6" t="str">
        <f>"04:04:01"</f>
        <v>04:04:01</v>
      </c>
      <c r="J22" s="5" t="str">
        <f>"11:04:01"</f>
        <v>11:04:01</v>
      </c>
      <c r="K22" s="5" t="str">
        <f>"03:01:01"</f>
        <v>03:01:01</v>
      </c>
      <c r="L22" s="5" t="str">
        <f>"03:02:01"</f>
        <v>03:02:01</v>
      </c>
      <c r="M22" s="5" t="str">
        <f>"04:01:01"</f>
        <v>04:01:01</v>
      </c>
      <c r="N22" s="5" t="str">
        <f>"04:02:01"</f>
        <v>04:02:01</v>
      </c>
      <c r="O22" s="5"/>
      <c r="P22" s="1" t="s">
        <v>32</v>
      </c>
      <c r="Q22" s="5" t="s">
        <v>47</v>
      </c>
      <c r="R22" s="5"/>
    </row>
    <row r="23" spans="1:18" x14ac:dyDescent="0.25">
      <c r="A23" s="5" t="s">
        <v>99</v>
      </c>
      <c r="B23" s="5" t="s">
        <v>337</v>
      </c>
      <c r="C23" s="6" t="str">
        <f>"31:01:02G"</f>
        <v>31:01:02G</v>
      </c>
      <c r="D23" s="5" t="str">
        <f>"68:01:01G"</f>
        <v>68:01:01G</v>
      </c>
      <c r="E23" s="6" t="str">
        <f>"45:01:01G"</f>
        <v>45:01:01G</v>
      </c>
      <c r="F23" s="6" t="str">
        <f>"51:01:01G"</f>
        <v>51:01:01G</v>
      </c>
      <c r="G23" s="6" t="str">
        <f>"06:02:01G"</f>
        <v>06:02:01G</v>
      </c>
      <c r="H23" s="6" t="str">
        <f>"15:BJGAF"</f>
        <v>15:BJGAF</v>
      </c>
      <c r="I23" s="5" t="str">
        <f>"04:05:01"</f>
        <v>04:05:01</v>
      </c>
      <c r="J23" s="6" t="str">
        <f>"11:01:01"</f>
        <v>11:01:01</v>
      </c>
      <c r="K23" s="5" t="str">
        <f>"03:BJKCB"</f>
        <v>03:BJKCB</v>
      </c>
      <c r="L23" s="5" t="str">
        <f>"03:BKHVH"</f>
        <v>03:BKHVH</v>
      </c>
      <c r="M23" s="5" t="str">
        <f>"03:FYKD"</f>
        <v>03:FYKD</v>
      </c>
      <c r="N23" s="5" t="str">
        <f>"04:BFCSW"</f>
        <v>04:BFCSW</v>
      </c>
      <c r="O23" s="5" t="s">
        <v>40</v>
      </c>
      <c r="P23" s="1" t="s">
        <v>32</v>
      </c>
      <c r="Q23" s="5" t="s">
        <v>47</v>
      </c>
      <c r="R23" s="5" t="s">
        <v>34</v>
      </c>
    </row>
    <row r="24" spans="1:18" x14ac:dyDescent="0.25">
      <c r="A24" s="5" t="s">
        <v>100</v>
      </c>
      <c r="B24" s="5" t="s">
        <v>338</v>
      </c>
      <c r="C24" s="6" t="str">
        <f>"33:03:01G"</f>
        <v>33:03:01G</v>
      </c>
      <c r="D24" s="5" t="str">
        <f>"68:01:02G"</f>
        <v>68:01:02G</v>
      </c>
      <c r="E24" s="5" t="str">
        <f>"44:03:02G"</f>
        <v>44:03:02G</v>
      </c>
      <c r="F24" s="6" t="str">
        <f>"51:01:01G"</f>
        <v>51:01:01G</v>
      </c>
      <c r="G24" s="6" t="str">
        <f>"07:01:01G"</f>
        <v>07:01:01G</v>
      </c>
      <c r="H24" s="6" t="str">
        <f>"14:02:01G"</f>
        <v>14:02:01G</v>
      </c>
      <c r="I24" s="6" t="str">
        <f>"11:01:01G"</f>
        <v>11:01:01G</v>
      </c>
      <c r="J24" s="6" t="str">
        <f>"04:08:01"</f>
        <v>04:08:01</v>
      </c>
      <c r="K24" s="5" t="str">
        <f>"03:01:01G"</f>
        <v>03:01:01G</v>
      </c>
      <c r="L24" s="6" t="str">
        <f>"03:04:01G"</f>
        <v>03:04:01G</v>
      </c>
      <c r="M24" s="5" t="str">
        <f>""</f>
        <v/>
      </c>
      <c r="N24" s="5" t="str">
        <f>""</f>
        <v/>
      </c>
      <c r="O24" s="5" t="s">
        <v>40</v>
      </c>
      <c r="P24" s="1" t="s">
        <v>32</v>
      </c>
      <c r="Q24" s="5" t="s">
        <v>47</v>
      </c>
      <c r="R24" s="5"/>
    </row>
    <row r="25" spans="1:18" x14ac:dyDescent="0.25">
      <c r="A25" s="5" t="s">
        <v>101</v>
      </c>
      <c r="B25" s="5" t="s">
        <v>339</v>
      </c>
      <c r="C25" s="6" t="str">
        <f>"31:01:02:04"</f>
        <v>31:01:02:04</v>
      </c>
      <c r="D25" s="5" t="str">
        <f>"68:01:01:02"</f>
        <v>68:01:01:02</v>
      </c>
      <c r="E25" s="6" t="str">
        <f>"44:02:01:01"</f>
        <v>44:02:01:01</v>
      </c>
      <c r="F25" s="6" t="str">
        <f>"51:01:01"</f>
        <v>51:01:01</v>
      </c>
      <c r="G25" s="6" t="str">
        <f>"05:01:01"</f>
        <v>05:01:01</v>
      </c>
      <c r="H25" s="6" t="str">
        <f>"15:02:01:01"</f>
        <v>15:02:01:01</v>
      </c>
      <c r="I25" s="6" t="str">
        <f>"04:01:01"</f>
        <v>04:01:01</v>
      </c>
      <c r="J25" s="6" t="str">
        <f>"11:01:01"</f>
        <v>11:01:01</v>
      </c>
      <c r="K25" s="5" t="str">
        <f>"03:01:01"</f>
        <v>03:01:01</v>
      </c>
      <c r="L25" s="6" t="str">
        <f>"03:01:01"</f>
        <v>03:01:01</v>
      </c>
      <c r="M25" s="5" t="str">
        <f>"04:02:01"</f>
        <v>04:02:01</v>
      </c>
      <c r="N25" s="5" t="str">
        <f>"04:01:01"</f>
        <v>04:01:01</v>
      </c>
      <c r="O25" s="5" t="s">
        <v>40</v>
      </c>
      <c r="P25" s="1" t="s">
        <v>32</v>
      </c>
      <c r="Q25" s="5" t="s">
        <v>47</v>
      </c>
      <c r="R25" s="5" t="s">
        <v>44</v>
      </c>
    </row>
    <row r="26" spans="1:18" x14ac:dyDescent="0.25">
      <c r="A26" s="5" t="s">
        <v>102</v>
      </c>
      <c r="B26" s="5" t="s">
        <v>340</v>
      </c>
      <c r="C26" s="6" t="str">
        <f>"31:01:02G"</f>
        <v>31:01:02G</v>
      </c>
      <c r="D26" s="5" t="str">
        <f>"68:01:02G"</f>
        <v>68:01:02G</v>
      </c>
      <c r="E26" s="6" t="str">
        <f>"44:02:01G"</f>
        <v>44:02:01G</v>
      </c>
      <c r="F26" s="6" t="str">
        <f>"51:01:01G"</f>
        <v>51:01:01G</v>
      </c>
      <c r="G26" s="6" t="str">
        <f>"07:04:01G"</f>
        <v>07:04:01G</v>
      </c>
      <c r="H26" s="6" t="str">
        <f>"15:02:01G"</f>
        <v>15:02:01G</v>
      </c>
      <c r="I26" s="6" t="str">
        <f>"04:07:01G"</f>
        <v>04:07:01G</v>
      </c>
      <c r="J26" s="6" t="str">
        <f>"11:01:01"</f>
        <v>11:01:01</v>
      </c>
      <c r="K26" s="6" t="str">
        <f>"03:01:01"</f>
        <v>03:01:01</v>
      </c>
      <c r="L26" s="7" t="str">
        <f>""</f>
        <v/>
      </c>
      <c r="M26" s="5" t="str">
        <f>"04:01:01"</f>
        <v>04:01:01</v>
      </c>
      <c r="N26" s="5" t="str">
        <f>"14:01"</f>
        <v>14:01</v>
      </c>
      <c r="O26" s="5" t="s">
        <v>40</v>
      </c>
      <c r="P26" s="1" t="s">
        <v>32</v>
      </c>
      <c r="Q26" s="5" t="s">
        <v>47</v>
      </c>
      <c r="R26" s="5" t="s">
        <v>37</v>
      </c>
    </row>
    <row r="27" spans="1:18" x14ac:dyDescent="0.25">
      <c r="A27" s="5" t="s">
        <v>103</v>
      </c>
      <c r="B27" s="5" t="s">
        <v>341</v>
      </c>
      <c r="C27" s="6" t="str">
        <f>"32:01:01G"</f>
        <v>32:01:01G</v>
      </c>
      <c r="D27" s="5" t="str">
        <f>"68:01:02G"</f>
        <v>68:01:02G</v>
      </c>
      <c r="E27" s="6" t="str">
        <f>"44:02:01G"</f>
        <v>44:02:01G</v>
      </c>
      <c r="F27" s="6" t="str">
        <f>"51:01:01G"</f>
        <v>51:01:01G</v>
      </c>
      <c r="G27" s="6" t="str">
        <f>"05:01:01G"</f>
        <v>05:01:01G</v>
      </c>
      <c r="H27" s="6" t="str">
        <f>"15:02:01G"</f>
        <v>15:02:01G</v>
      </c>
      <c r="I27" s="6" t="str">
        <f>"04:01:01G"</f>
        <v>04:01:01G</v>
      </c>
      <c r="J27" s="6" t="str">
        <f>"11:01:01G"</f>
        <v>11:01:01G</v>
      </c>
      <c r="K27" s="6" t="str">
        <f>"03:01:01G"</f>
        <v>03:01:01G</v>
      </c>
      <c r="L27" s="7" t="str">
        <f>""</f>
        <v/>
      </c>
      <c r="M27" s="5" t="str">
        <f>"04:01:01G"</f>
        <v>04:01:01G</v>
      </c>
      <c r="N27" s="5" t="str">
        <f>"04:02:01G"</f>
        <v>04:02:01G</v>
      </c>
      <c r="O27" s="5"/>
      <c r="P27" s="1" t="s">
        <v>32</v>
      </c>
      <c r="Q27" s="5" t="s">
        <v>47</v>
      </c>
      <c r="R27" s="5"/>
    </row>
    <row r="28" spans="1:18" x14ac:dyDescent="0.25">
      <c r="A28" s="5" t="s">
        <v>104</v>
      </c>
      <c r="B28" s="5" t="s">
        <v>342</v>
      </c>
      <c r="C28" s="6" t="str">
        <f>"33:BJJUU"</f>
        <v>33:BJJUU</v>
      </c>
      <c r="D28" s="5" t="str">
        <f>"68:BEUUW"</f>
        <v>68:BEUUW</v>
      </c>
      <c r="E28" s="6" t="str">
        <f>"45:BHRFH"</f>
        <v>45:BHRFH</v>
      </c>
      <c r="F28" s="6" t="str">
        <f>"51:BHRFJ"</f>
        <v>51:BHRFJ</v>
      </c>
      <c r="G28" s="5" t="str">
        <f>""</f>
        <v/>
      </c>
      <c r="H28" s="5" t="str">
        <f>""</f>
        <v/>
      </c>
      <c r="I28" s="6" t="str">
        <f>"04:BJGKY"</f>
        <v>04:BJGKY</v>
      </c>
      <c r="J28" s="6" t="str">
        <f>"12:BEVSW"</f>
        <v>12:BEVSW</v>
      </c>
      <c r="K28" s="5" t="str">
        <f>""</f>
        <v/>
      </c>
      <c r="L28" s="5" t="str">
        <f>""</f>
        <v/>
      </c>
      <c r="M28" s="5" t="str">
        <f>""</f>
        <v/>
      </c>
      <c r="N28" s="5" t="str">
        <f>""</f>
        <v/>
      </c>
      <c r="O28" s="5"/>
      <c r="P28" s="1" t="s">
        <v>32</v>
      </c>
      <c r="Q28" s="5" t="s">
        <v>48</v>
      </c>
      <c r="R28" s="5"/>
    </row>
    <row r="29" spans="1:18" x14ac:dyDescent="0.25">
      <c r="A29" s="5" t="s">
        <v>105</v>
      </c>
      <c r="B29" s="5" t="s">
        <v>343</v>
      </c>
      <c r="C29" s="6" t="str">
        <f>"33:03:01G"</f>
        <v>33:03:01G</v>
      </c>
      <c r="D29" s="5" t="str">
        <f>"68:01:02G"</f>
        <v>68:01:02G</v>
      </c>
      <c r="E29" s="5" t="str">
        <f>"44:03:01G"</f>
        <v>44:03:01G</v>
      </c>
      <c r="F29" s="6" t="str">
        <f>"51:01:01G"</f>
        <v>51:01:01G</v>
      </c>
      <c r="G29" s="6" t="str">
        <f>"15:02:01G"</f>
        <v>15:02:01G</v>
      </c>
      <c r="H29" s="6" t="str">
        <f>"16:02:01G"</f>
        <v>16:02:01G</v>
      </c>
      <c r="I29" s="6" t="str">
        <f>"04:02:01"</f>
        <v>04:02:01</v>
      </c>
      <c r="J29" s="6" t="str">
        <f>"11:01:01"</f>
        <v>11:01:01</v>
      </c>
      <c r="K29" s="5" t="str">
        <f>"03:01:01"</f>
        <v>03:01:01</v>
      </c>
      <c r="L29" s="5" t="str">
        <f>"03:02:01"</f>
        <v>03:02:01</v>
      </c>
      <c r="M29" s="5" t="str">
        <f>"04:02:01"</f>
        <v>04:02:01</v>
      </c>
      <c r="N29" s="5" t="str">
        <f>"06:01:01"</f>
        <v>06:01:01</v>
      </c>
      <c r="O29" s="5" t="s">
        <v>45</v>
      </c>
      <c r="P29" s="1" t="s">
        <v>32</v>
      </c>
      <c r="Q29" s="5" t="s">
        <v>48</v>
      </c>
      <c r="R29" s="5"/>
    </row>
    <row r="30" spans="1:18" x14ac:dyDescent="0.25">
      <c r="A30" s="5" t="s">
        <v>106</v>
      </c>
      <c r="B30" s="5" t="s">
        <v>344</v>
      </c>
      <c r="C30" s="6" t="str">
        <f>"32:01:01G"</f>
        <v>32:01:01G</v>
      </c>
      <c r="D30" s="5" t="str">
        <f>"68:01:01G"</f>
        <v>68:01:01G</v>
      </c>
      <c r="E30" s="6" t="str">
        <f>"44:02:01G"</f>
        <v>44:02:01G</v>
      </c>
      <c r="F30" s="6" t="str">
        <f>"51:01:01G"</f>
        <v>51:01:01G</v>
      </c>
      <c r="G30" s="6" t="str">
        <f>"05:01:01G"</f>
        <v>05:01:01G</v>
      </c>
      <c r="H30" s="6" t="str">
        <f>"15:02:01G"</f>
        <v>15:02:01G</v>
      </c>
      <c r="I30" s="6" t="str">
        <f>"04:07:01G"</f>
        <v>04:07:01G</v>
      </c>
      <c r="J30" s="6" t="str">
        <f>"12:01:01G"</f>
        <v>12:01:01G</v>
      </c>
      <c r="K30" s="6" t="str">
        <f>"03:01:01G"</f>
        <v>03:01:01G</v>
      </c>
      <c r="L30" s="7" t="str">
        <f>""</f>
        <v/>
      </c>
      <c r="M30" s="5" t="str">
        <f>"04:01:01G"</f>
        <v>04:01:01G</v>
      </c>
      <c r="N30" s="5" t="str">
        <f>"04:02:01G"</f>
        <v>04:02:01G</v>
      </c>
      <c r="O30" s="5"/>
      <c r="P30" s="1" t="s">
        <v>32</v>
      </c>
      <c r="Q30" s="5" t="s">
        <v>48</v>
      </c>
      <c r="R30" s="5"/>
    </row>
    <row r="31" spans="1:18" x14ac:dyDescent="0.25">
      <c r="A31" s="5" t="s">
        <v>107</v>
      </c>
      <c r="B31" s="5" t="s">
        <v>345</v>
      </c>
      <c r="C31" s="6" t="str">
        <f>"31:01:02G"</f>
        <v>31:01:02G</v>
      </c>
      <c r="D31" s="5" t="str">
        <f>"68:01:02G"</f>
        <v>68:01:02G</v>
      </c>
      <c r="E31" s="6" t="str">
        <f>"44:02:01G"</f>
        <v>44:02:01G</v>
      </c>
      <c r="F31" s="6" t="str">
        <f>"51:01:01G"</f>
        <v>51:01:01G</v>
      </c>
      <c r="G31" s="6" t="str">
        <f>"07:04:01G"</f>
        <v>07:04:01G</v>
      </c>
      <c r="H31" s="6" t="str">
        <f>"15:02:01G"</f>
        <v>15:02:01G</v>
      </c>
      <c r="I31" s="6" t="str">
        <f>"04:07:01G"</f>
        <v>04:07:01G</v>
      </c>
      <c r="J31" s="6" t="str">
        <f>"11:01:01"</f>
        <v>11:01:01</v>
      </c>
      <c r="K31" s="5" t="str">
        <f>"03:01:01"</f>
        <v>03:01:01</v>
      </c>
      <c r="L31" s="6" t="str">
        <f>"03:01:01"</f>
        <v>03:01:01</v>
      </c>
      <c r="M31" s="5" t="str">
        <f>"04:HJMR"</f>
        <v>04:HJMR</v>
      </c>
      <c r="N31" s="5" t="str">
        <f>"04:02:01G"</f>
        <v>04:02:01G</v>
      </c>
      <c r="O31" s="5" t="s">
        <v>40</v>
      </c>
      <c r="P31" s="1" t="s">
        <v>32</v>
      </c>
      <c r="Q31" s="5" t="s">
        <v>48</v>
      </c>
      <c r="R31" s="5"/>
    </row>
    <row r="32" spans="1:18" x14ac:dyDescent="0.25">
      <c r="A32" s="5" t="s">
        <v>108</v>
      </c>
      <c r="B32" s="5" t="s">
        <v>346</v>
      </c>
      <c r="C32" s="5" t="str">
        <f>"29:ABYEU"</f>
        <v>29:ABYEU</v>
      </c>
      <c r="D32" s="5" t="str">
        <f>"68:ABYGD"</f>
        <v>68:ABYGD</v>
      </c>
      <c r="E32" s="5" t="str">
        <f>"44:ABUMH"</f>
        <v>44:ABUMH</v>
      </c>
      <c r="F32" s="6" t="str">
        <f>"51:ABUKZ"</f>
        <v>51:ABUKZ</v>
      </c>
      <c r="G32" s="5" t="str">
        <f>""</f>
        <v/>
      </c>
      <c r="H32" s="5" t="str">
        <f>""</f>
        <v/>
      </c>
      <c r="I32" s="6" t="str">
        <f>"04:ABYYK"</f>
        <v>04:ABYYK</v>
      </c>
      <c r="J32" s="5" t="str">
        <f>"11:XUBR"</f>
        <v>11:XUBR</v>
      </c>
      <c r="K32" s="5" t="str">
        <f>""</f>
        <v/>
      </c>
      <c r="L32" s="5" t="str">
        <f>""</f>
        <v/>
      </c>
      <c r="M32" s="5" t="str">
        <f>""</f>
        <v/>
      </c>
      <c r="N32" s="5" t="str">
        <f>""</f>
        <v/>
      </c>
      <c r="O32" s="5" t="s">
        <v>45</v>
      </c>
      <c r="P32" s="1" t="s">
        <v>32</v>
      </c>
      <c r="Q32" s="5" t="s">
        <v>49</v>
      </c>
      <c r="R32" s="5"/>
    </row>
    <row r="33" spans="1:18" x14ac:dyDescent="0.25">
      <c r="A33" s="5" t="s">
        <v>109</v>
      </c>
      <c r="B33" s="5" t="s">
        <v>347</v>
      </c>
      <c r="C33" s="6" t="str">
        <f>"32:RBWX"</f>
        <v>32:RBWX</v>
      </c>
      <c r="D33" s="5" t="str">
        <f>"68:RDYY"</f>
        <v>68:RDYY</v>
      </c>
      <c r="E33" s="6" t="str">
        <f>"44:RKAP"</f>
        <v>44:RKAP</v>
      </c>
      <c r="F33" s="5" t="str">
        <f>"52:BHMC"</f>
        <v>52:BHMC</v>
      </c>
      <c r="G33" s="5" t="str">
        <f>""</f>
        <v/>
      </c>
      <c r="H33" s="5" t="str">
        <f>""</f>
        <v/>
      </c>
      <c r="I33" s="6" t="str">
        <f>"04:RMBP"</f>
        <v>04:RMBP</v>
      </c>
      <c r="J33" s="5" t="str">
        <f>"11:KCJU"</f>
        <v>11:KCJU</v>
      </c>
      <c r="K33" s="5" t="str">
        <f>""</f>
        <v/>
      </c>
      <c r="L33" s="5" t="str">
        <f>""</f>
        <v/>
      </c>
      <c r="M33" s="5" t="str">
        <f>""</f>
        <v/>
      </c>
      <c r="N33" s="5" t="str">
        <f>""</f>
        <v/>
      </c>
      <c r="O33" s="5" t="s">
        <v>45</v>
      </c>
      <c r="P33" s="1" t="s">
        <v>32</v>
      </c>
      <c r="Q33" s="5" t="s">
        <v>49</v>
      </c>
      <c r="R33" s="5"/>
    </row>
    <row r="34" spans="1:18" x14ac:dyDescent="0.25">
      <c r="A34" s="5" t="s">
        <v>110</v>
      </c>
      <c r="B34" s="5" t="s">
        <v>348</v>
      </c>
      <c r="C34" s="5" t="str">
        <f>"29:BRCVS"</f>
        <v>29:BRCVS</v>
      </c>
      <c r="D34" s="5" t="str">
        <f>"68:BPKAD"</f>
        <v>68:BPKAD</v>
      </c>
      <c r="E34" s="6" t="str">
        <f>"44:XCPK"</f>
        <v>44:XCPK</v>
      </c>
      <c r="F34" s="6" t="str">
        <f>"51:BYFXS"</f>
        <v>51:BYFXS</v>
      </c>
      <c r="G34" s="5" t="str">
        <f>""</f>
        <v/>
      </c>
      <c r="H34" s="5" t="str">
        <f>""</f>
        <v/>
      </c>
      <c r="I34" s="5" t="str">
        <f>"04:BHYZZ"</f>
        <v>04:BHYZZ</v>
      </c>
      <c r="J34" s="6" t="str">
        <f>"11:BPFVH"</f>
        <v>11:BPFVH</v>
      </c>
      <c r="K34" s="5" t="str">
        <f>""</f>
        <v/>
      </c>
      <c r="L34" s="5" t="str">
        <f>""</f>
        <v/>
      </c>
      <c r="M34" s="5" t="str">
        <f>""</f>
        <v/>
      </c>
      <c r="N34" s="5" t="str">
        <f>""</f>
        <v/>
      </c>
      <c r="O34" s="5"/>
      <c r="P34" s="1" t="s">
        <v>32</v>
      </c>
      <c r="Q34" s="5" t="s">
        <v>49</v>
      </c>
      <c r="R34" s="5"/>
    </row>
    <row r="35" spans="1:18" x14ac:dyDescent="0.25">
      <c r="A35" s="5" t="s">
        <v>111</v>
      </c>
      <c r="B35" s="5" t="s">
        <v>349</v>
      </c>
      <c r="C35" s="6" t="str">
        <f>"32:AJFFB"</f>
        <v>32:AJFFB</v>
      </c>
      <c r="D35" s="5" t="str">
        <f>"68:AJFFV"</f>
        <v>68:AJFFV</v>
      </c>
      <c r="E35" s="6" t="str">
        <f>"44:AJDXB"</f>
        <v>44:AJDXB</v>
      </c>
      <c r="F35" s="6" t="str">
        <f>"51:AJDXS"</f>
        <v>51:AJDXS</v>
      </c>
      <c r="G35" s="5" t="str">
        <f>""</f>
        <v/>
      </c>
      <c r="H35" s="5" t="str">
        <f>""</f>
        <v/>
      </c>
      <c r="I35" s="6" t="str">
        <f>"04:ANCXJ"</f>
        <v>04:ANCXJ</v>
      </c>
      <c r="J35" s="6" t="str">
        <f>"11:ANCVC"</f>
        <v>11:ANCVC</v>
      </c>
      <c r="K35" s="5" t="str">
        <f>""</f>
        <v/>
      </c>
      <c r="L35" s="5" t="str">
        <f>""</f>
        <v/>
      </c>
      <c r="M35" s="5" t="str">
        <f>""</f>
        <v/>
      </c>
      <c r="N35" s="5" t="str">
        <f>""</f>
        <v/>
      </c>
      <c r="O35" s="5"/>
      <c r="P35" s="1" t="s">
        <v>32</v>
      </c>
      <c r="Q35" s="5" t="s">
        <v>49</v>
      </c>
      <c r="R35" s="5"/>
    </row>
    <row r="36" spans="1:18" x14ac:dyDescent="0.25">
      <c r="A36" s="5" t="s">
        <v>112</v>
      </c>
      <c r="B36" s="5" t="s">
        <v>350</v>
      </c>
      <c r="C36" s="5" t="str">
        <f>"29:02"</f>
        <v>29:02</v>
      </c>
      <c r="D36" s="5" t="str">
        <f>"68:XX"</f>
        <v>68:XX</v>
      </c>
      <c r="E36" s="5" t="str">
        <f>"44:03"</f>
        <v>44:03</v>
      </c>
      <c r="F36" s="6" t="str">
        <f>"51:XX"</f>
        <v>51:XX</v>
      </c>
      <c r="G36" s="6" t="str">
        <f>"15:BJNR"</f>
        <v>15:BJNR</v>
      </c>
      <c r="H36" s="5" t="str">
        <f>"16:AB"</f>
        <v>16:AB</v>
      </c>
      <c r="I36" s="6" t="str">
        <f>"04:02"</f>
        <v>04:02</v>
      </c>
      <c r="J36" s="5" t="str">
        <f>"11:XX"</f>
        <v>11:XX</v>
      </c>
      <c r="K36" s="5" t="str">
        <f>""</f>
        <v/>
      </c>
      <c r="L36" s="5" t="str">
        <f>""</f>
        <v/>
      </c>
      <c r="M36" s="5" t="str">
        <f>""</f>
        <v/>
      </c>
      <c r="N36" s="5" t="str">
        <f>""</f>
        <v/>
      </c>
      <c r="O36" s="5"/>
      <c r="P36" s="1" t="s">
        <v>32</v>
      </c>
      <c r="Q36" s="5" t="s">
        <v>49</v>
      </c>
      <c r="R36" s="5"/>
    </row>
    <row r="37" spans="1:18" x14ac:dyDescent="0.25">
      <c r="A37" s="5" t="s">
        <v>113</v>
      </c>
      <c r="B37" s="5" t="s">
        <v>351</v>
      </c>
      <c r="C37" s="5" t="str">
        <f>"29:SJA"</f>
        <v>29:SJA</v>
      </c>
      <c r="D37" s="5" t="str">
        <f>"68:01"</f>
        <v>68:01</v>
      </c>
      <c r="E37" s="5" t="str">
        <f>"44:03"</f>
        <v>44:03</v>
      </c>
      <c r="F37" s="5" t="str">
        <f>"52:01:02"</f>
        <v>52:01:02</v>
      </c>
      <c r="G37" s="6" t="str">
        <f>"07:TPUV"</f>
        <v>07:TPUV</v>
      </c>
      <c r="H37" s="5" t="str">
        <f>"16:NGCP"</f>
        <v>16:NGCP</v>
      </c>
      <c r="I37" s="6" t="str">
        <f>"11:CTPB"</f>
        <v>11:CTPB</v>
      </c>
      <c r="J37" s="6" t="str">
        <f>"04:01:01"</f>
        <v>04:01:01</v>
      </c>
      <c r="K37" s="5" t="str">
        <f>"03:RCH"</f>
        <v>03:RCH</v>
      </c>
      <c r="L37" s="5" t="str">
        <f>"03:SNFR"</f>
        <v>03:SNFR</v>
      </c>
      <c r="M37" s="5" t="str">
        <f>"04:HJMR"</f>
        <v>04:HJMR</v>
      </c>
      <c r="N37" s="5" t="str">
        <f>"17:JECX"</f>
        <v>17:JECX</v>
      </c>
      <c r="O37" s="5" t="s">
        <v>40</v>
      </c>
      <c r="P37" s="1" t="s">
        <v>32</v>
      </c>
      <c r="Q37" s="5" t="s">
        <v>49</v>
      </c>
      <c r="R37" s="5"/>
    </row>
    <row r="38" spans="1:18" x14ac:dyDescent="0.25">
      <c r="A38" s="5" t="s">
        <v>114</v>
      </c>
      <c r="B38" s="5" t="s">
        <v>352</v>
      </c>
      <c r="C38" s="6" t="str">
        <f>"33:03:01G"</f>
        <v>33:03:01G</v>
      </c>
      <c r="D38" s="5" t="str">
        <f>"68:01:02G"</f>
        <v>68:01:02G</v>
      </c>
      <c r="E38" s="5" t="str">
        <f>"44:03:02G"</f>
        <v>44:03:02G</v>
      </c>
      <c r="F38" s="5" t="str">
        <f>"52:01:01G"</f>
        <v>52:01:01G</v>
      </c>
      <c r="G38" s="6" t="str">
        <f>"07:01:01G"</f>
        <v>07:01:01G</v>
      </c>
      <c r="H38" s="5" t="str">
        <f>"12:02:01G"</f>
        <v>12:02:01G</v>
      </c>
      <c r="I38" s="5" t="str">
        <f>"04:05:01"</f>
        <v>04:05:01</v>
      </c>
      <c r="J38" s="6" t="str">
        <f>"12:JV"</f>
        <v>12:JV</v>
      </c>
      <c r="K38" s="5" t="str">
        <f>"03:01:01"</f>
        <v>03:01:01</v>
      </c>
      <c r="L38" s="6" t="str">
        <f>"04:01:01"</f>
        <v>04:01:01</v>
      </c>
      <c r="M38" s="5" t="str">
        <f>"03:ADJNV"</f>
        <v>03:ADJNV</v>
      </c>
      <c r="N38" s="5" t="str">
        <f>"04:AHPJH"</f>
        <v>04:AHPJH</v>
      </c>
      <c r="O38" s="5" t="s">
        <v>45</v>
      </c>
      <c r="P38" s="1" t="s">
        <v>32</v>
      </c>
      <c r="Q38" s="5" t="s">
        <v>49</v>
      </c>
      <c r="R38" s="5"/>
    </row>
    <row r="39" spans="1:18" x14ac:dyDescent="0.25">
      <c r="A39" s="5" t="s">
        <v>115</v>
      </c>
      <c r="B39" s="5" t="s">
        <v>353</v>
      </c>
      <c r="C39" s="5" t="str">
        <f>"29:02:01G"</f>
        <v>29:02:01G</v>
      </c>
      <c r="D39" s="5" t="str">
        <f>"68:01:02G"</f>
        <v>68:01:02G</v>
      </c>
      <c r="E39" s="5" t="str">
        <f>"44:03:01G"</f>
        <v>44:03:01G</v>
      </c>
      <c r="F39" s="6" t="str">
        <f>"51:01:01G"</f>
        <v>51:01:01G</v>
      </c>
      <c r="G39" s="6" t="str">
        <f>"15:BRXNR"</f>
        <v>15:BRXNR</v>
      </c>
      <c r="H39" s="5" t="str">
        <f>"16:01:01G"</f>
        <v>16:01:01G</v>
      </c>
      <c r="I39" s="6" t="str">
        <f>"04:04:01"</f>
        <v>04:04:01</v>
      </c>
      <c r="J39" s="6" t="str">
        <f>"11:01:01"</f>
        <v>11:01:01</v>
      </c>
      <c r="K39" s="5" t="str">
        <f>"03:BMRBV"</f>
        <v>03:BMRBV</v>
      </c>
      <c r="L39" s="5" t="str">
        <f>"03:BMSUA"</f>
        <v>03:BMSUA</v>
      </c>
      <c r="M39" s="5" t="str">
        <f>"03:FNVX"</f>
        <v>03:FNVX</v>
      </c>
      <c r="N39" s="5" t="str">
        <f>"06:01:01"</f>
        <v>06:01:01</v>
      </c>
      <c r="O39" s="5" t="s">
        <v>39</v>
      </c>
      <c r="P39" s="1" t="s">
        <v>32</v>
      </c>
      <c r="Q39" s="5" t="s">
        <v>49</v>
      </c>
      <c r="R39" s="5" t="s">
        <v>37</v>
      </c>
    </row>
    <row r="40" spans="1:18" x14ac:dyDescent="0.25">
      <c r="A40" s="5" t="s">
        <v>116</v>
      </c>
      <c r="B40" s="5" t="s">
        <v>354</v>
      </c>
      <c r="C40" s="6" t="str">
        <f>"32:01:01G"</f>
        <v>32:01:01G</v>
      </c>
      <c r="D40" s="5" t="str">
        <f>"68:01:02G"</f>
        <v>68:01:02G</v>
      </c>
      <c r="E40" s="5" t="str">
        <f>"44:03:01G"</f>
        <v>44:03:01G</v>
      </c>
      <c r="F40" s="6" t="str">
        <f>"51:01:01G"</f>
        <v>51:01:01G</v>
      </c>
      <c r="G40" s="6" t="str">
        <f>"14:03:01G"</f>
        <v>14:03:01G</v>
      </c>
      <c r="H40" s="6" t="str">
        <f>"15:CEJYE"</f>
        <v>15:CEJYE</v>
      </c>
      <c r="I40" s="5" t="str">
        <f>"04:05:01"</f>
        <v>04:05:01</v>
      </c>
      <c r="J40" s="6" t="str">
        <f>"11:01:01"</f>
        <v>11:01:01</v>
      </c>
      <c r="K40" s="5" t="str">
        <f>"03:CAVTB"</f>
        <v>03:CAVTB</v>
      </c>
      <c r="L40" s="5" t="str">
        <f>"03:CEMZB"</f>
        <v>03:CEMZB</v>
      </c>
      <c r="M40" s="5" t="str">
        <f>"02:CENAC"</f>
        <v>02:CENAC</v>
      </c>
      <c r="N40" s="5" t="str">
        <f>"03:CEMZC"</f>
        <v>03:CEMZC</v>
      </c>
      <c r="O40" s="5" t="s">
        <v>31</v>
      </c>
      <c r="P40" s="1" t="s">
        <v>32</v>
      </c>
      <c r="Q40" s="5" t="s">
        <v>49</v>
      </c>
      <c r="R40" s="5" t="s">
        <v>37</v>
      </c>
    </row>
    <row r="41" spans="1:18" x14ac:dyDescent="0.25">
      <c r="A41" s="5" t="s">
        <v>117</v>
      </c>
      <c r="B41" s="5" t="s">
        <v>355</v>
      </c>
      <c r="C41" s="6" t="str">
        <f>"32:01:01G"</f>
        <v>32:01:01G</v>
      </c>
      <c r="D41" s="5" t="str">
        <f>"68:01:02G"</f>
        <v>68:01:02G</v>
      </c>
      <c r="E41" s="6" t="str">
        <f>"44:02:01G"</f>
        <v>44:02:01G</v>
      </c>
      <c r="F41" s="6" t="str">
        <f>"51:01:01G"</f>
        <v>51:01:01G</v>
      </c>
      <c r="G41" s="6" t="str">
        <f>"07:04:01G"</f>
        <v>07:04:01G</v>
      </c>
      <c r="H41" s="6" t="str">
        <f>"14:02:01G"</f>
        <v>14:02:01G</v>
      </c>
      <c r="I41" s="6" t="str">
        <f>"04:02:01"</f>
        <v>04:02:01</v>
      </c>
      <c r="J41" s="5" t="str">
        <f>"11:04:01"</f>
        <v>11:04:01</v>
      </c>
      <c r="K41" s="5" t="str">
        <f>"03:01:01G"</f>
        <v>03:01:01G</v>
      </c>
      <c r="L41" s="5" t="str">
        <f>"03:02:01G"</f>
        <v>03:02:01G</v>
      </c>
      <c r="M41" s="5" t="str">
        <f>"02:01:02G"</f>
        <v>02:01:02G</v>
      </c>
      <c r="N41" s="5" t="str">
        <f>""</f>
        <v/>
      </c>
      <c r="O41" s="5" t="s">
        <v>40</v>
      </c>
      <c r="P41" s="1" t="s">
        <v>32</v>
      </c>
      <c r="Q41" s="5" t="s">
        <v>49</v>
      </c>
      <c r="R41" s="5" t="s">
        <v>50</v>
      </c>
    </row>
    <row r="42" spans="1:18" x14ac:dyDescent="0.25">
      <c r="A42" s="5" t="s">
        <v>118</v>
      </c>
      <c r="B42" s="5" t="s">
        <v>356</v>
      </c>
      <c r="C42" s="5" t="str">
        <f>"29:02:01:01"</f>
        <v>29:02:01:01</v>
      </c>
      <c r="D42" s="5" t="str">
        <f>"68:01:01:02"</f>
        <v>68:01:01:02</v>
      </c>
      <c r="E42" s="6" t="str">
        <f>"44:02:01"</f>
        <v>44:02:01</v>
      </c>
      <c r="F42" s="6" t="str">
        <f>"51:01:01"</f>
        <v>51:01:01</v>
      </c>
      <c r="G42" s="6" t="str">
        <f>"05:01:01:02"</f>
        <v>05:01:01:02</v>
      </c>
      <c r="H42" s="6" t="str">
        <f>"15:02:01:01"</f>
        <v>15:02:01:01</v>
      </c>
      <c r="I42" s="6" t="str">
        <f>"04:04:01"</f>
        <v>04:04:01</v>
      </c>
      <c r="J42" s="6" t="str">
        <f>"11:01:01"</f>
        <v>11:01:01</v>
      </c>
      <c r="K42" s="5" t="str">
        <f>"03:01:01"</f>
        <v>03:01:01</v>
      </c>
      <c r="L42" s="5" t="str">
        <f>"03:02:01"</f>
        <v>03:02:01</v>
      </c>
      <c r="M42" s="5" t="str">
        <f>""</f>
        <v/>
      </c>
      <c r="N42" s="5" t="str">
        <f>""</f>
        <v/>
      </c>
      <c r="O42" s="5" t="s">
        <v>39</v>
      </c>
      <c r="P42" s="1" t="s">
        <v>32</v>
      </c>
      <c r="Q42" s="5" t="s">
        <v>49</v>
      </c>
      <c r="R42" s="5" t="s">
        <v>34</v>
      </c>
    </row>
    <row r="43" spans="1:18" x14ac:dyDescent="0.25">
      <c r="A43" s="5" t="s">
        <v>119</v>
      </c>
      <c r="B43" s="5" t="s">
        <v>357</v>
      </c>
      <c r="C43" s="6" t="str">
        <f>"33:MZ"</f>
        <v>33:MZ</v>
      </c>
      <c r="D43" s="5" t="str">
        <f>"68:01"</f>
        <v>68:01</v>
      </c>
      <c r="E43" s="5" t="str">
        <f>"44:03"</f>
        <v>44:03</v>
      </c>
      <c r="F43" s="6" t="str">
        <f>"51:01"</f>
        <v>51:01</v>
      </c>
      <c r="G43" s="6" t="str">
        <f>"04:KBG"</f>
        <v>04:KBG</v>
      </c>
      <c r="H43" s="6" t="str">
        <f>"15:BJ"</f>
        <v>15:BJ</v>
      </c>
      <c r="I43" s="6" t="str">
        <f>"04:03"</f>
        <v>04:03</v>
      </c>
      <c r="J43" s="6" t="str">
        <f>"11:01"</f>
        <v>11:01</v>
      </c>
      <c r="K43" s="5" t="str">
        <f>""</f>
        <v/>
      </c>
      <c r="L43" s="5" t="str">
        <f>""</f>
        <v/>
      </c>
      <c r="M43" s="5" t="str">
        <f>""</f>
        <v/>
      </c>
      <c r="N43" s="5" t="str">
        <f>""</f>
        <v/>
      </c>
      <c r="O43" s="5"/>
      <c r="P43" s="1" t="s">
        <v>32</v>
      </c>
      <c r="Q43" s="5" t="s">
        <v>49</v>
      </c>
      <c r="R43" s="5"/>
    </row>
    <row r="44" spans="1:18" x14ac:dyDescent="0.25">
      <c r="A44" s="5" t="s">
        <v>120</v>
      </c>
      <c r="B44" s="5" t="s">
        <v>358</v>
      </c>
      <c r="C44" s="6" t="str">
        <f>"29:01"</f>
        <v>29:01</v>
      </c>
      <c r="D44" s="5" t="str">
        <f>"68:01"</f>
        <v>68:01</v>
      </c>
      <c r="E44" s="6" t="str">
        <f>"44:CVP"</f>
        <v>44:CVP</v>
      </c>
      <c r="F44" s="6" t="str">
        <f>"51:CKY"</f>
        <v>51:CKY</v>
      </c>
      <c r="G44" s="6" t="str">
        <f>"05:CDXE"</f>
        <v>05:CDXE</v>
      </c>
      <c r="H44" s="6" t="str">
        <f>"14:02"</f>
        <v>14:02</v>
      </c>
      <c r="I44" s="6" t="str">
        <f>"04:04"</f>
        <v>04:04</v>
      </c>
      <c r="J44" s="6" t="str">
        <f>"12:01"</f>
        <v>12:01</v>
      </c>
      <c r="K44" s="5" t="str">
        <f>""</f>
        <v/>
      </c>
      <c r="L44" s="5" t="str">
        <f>""</f>
        <v/>
      </c>
      <c r="M44" s="5" t="str">
        <f>""</f>
        <v/>
      </c>
      <c r="N44" s="5" t="str">
        <f>""</f>
        <v/>
      </c>
      <c r="O44" s="5"/>
      <c r="P44" s="1" t="s">
        <v>32</v>
      </c>
      <c r="Q44" s="5" t="s">
        <v>49</v>
      </c>
      <c r="R44" s="5"/>
    </row>
    <row r="45" spans="1:18" x14ac:dyDescent="0.25">
      <c r="A45" s="5" t="s">
        <v>121</v>
      </c>
      <c r="B45" s="5" t="s">
        <v>359</v>
      </c>
      <c r="C45" s="6" t="str">
        <f>"32:BFBTN"</f>
        <v>32:BFBTN</v>
      </c>
      <c r="D45" s="5" t="str">
        <f>"68:AYTBN"</f>
        <v>68:AYTBN</v>
      </c>
      <c r="E45" s="6" t="str">
        <f>"44:BFBZD"</f>
        <v>44:BFBZD</v>
      </c>
      <c r="F45" s="6" t="str">
        <f>"51:BFBVU"</f>
        <v>51:BFBVU</v>
      </c>
      <c r="G45" s="6" t="str">
        <f>"07:BFBWM"</f>
        <v>07:BFBWM</v>
      </c>
      <c r="H45" s="6" t="str">
        <f>"15:BFBWT"</f>
        <v>15:BFBWT</v>
      </c>
      <c r="I45" s="6" t="str">
        <f>"04:04:01"</f>
        <v>04:04:01</v>
      </c>
      <c r="J45" s="6" t="str">
        <f>"11:01:01"</f>
        <v>11:01:01</v>
      </c>
      <c r="K45" s="5" t="str">
        <f>"03:01:01"</f>
        <v>03:01:01</v>
      </c>
      <c r="L45" s="5" t="str">
        <f>"03:02:01"</f>
        <v>03:02:01</v>
      </c>
      <c r="M45" s="5" t="str">
        <f>"01:AETTA"</f>
        <v>01:AETTA</v>
      </c>
      <c r="N45" s="5" t="str">
        <f>"04:01:01"</f>
        <v>04:01:01</v>
      </c>
      <c r="O45" s="5" t="s">
        <v>40</v>
      </c>
      <c r="P45" s="1" t="s">
        <v>32</v>
      </c>
      <c r="Q45" s="5" t="s">
        <v>49</v>
      </c>
      <c r="R45" s="5" t="s">
        <v>51</v>
      </c>
    </row>
    <row r="46" spans="1:18" x14ac:dyDescent="0.25">
      <c r="A46" s="5" t="s">
        <v>122</v>
      </c>
      <c r="B46" s="5" t="s">
        <v>360</v>
      </c>
      <c r="C46" s="6" t="str">
        <f>"30:AZGJW"</f>
        <v>30:AZGJW</v>
      </c>
      <c r="D46" s="5" t="str">
        <f>"68:CKJJN"</f>
        <v>68:CKJJN</v>
      </c>
      <c r="E46" s="6" t="str">
        <f>"44:AWFBY"</f>
        <v>44:AWFBY</v>
      </c>
      <c r="F46" s="6" t="str">
        <f>"51:AWFBZ"</f>
        <v>51:AWFBZ</v>
      </c>
      <c r="G46" s="6" t="str">
        <f>"07:AWFCM"</f>
        <v>07:AWFCM</v>
      </c>
      <c r="H46" s="6" t="str">
        <f>"07:AUKHU"</f>
        <v>07:AUKHU</v>
      </c>
      <c r="I46" s="6" t="str">
        <f>"11:CTPB"</f>
        <v>11:CTPB</v>
      </c>
      <c r="J46" s="6" t="str">
        <f>"04:01:01"</f>
        <v>04:01:01</v>
      </c>
      <c r="K46" s="5" t="str">
        <f>"03:SNFR"</f>
        <v>03:SNFR</v>
      </c>
      <c r="L46" s="6" t="str">
        <f>"03:SNFR"</f>
        <v>03:SNFR</v>
      </c>
      <c r="M46" s="5" t="str">
        <f>"04:FNVS"</f>
        <v>04:FNVS</v>
      </c>
      <c r="N46" s="5" t="str">
        <f>"04:HJMR"</f>
        <v>04:HJMR</v>
      </c>
      <c r="O46" s="5"/>
      <c r="P46" s="1" t="s">
        <v>32</v>
      </c>
      <c r="Q46" s="5" t="s">
        <v>49</v>
      </c>
      <c r="R46" s="5"/>
    </row>
    <row r="47" spans="1:18" x14ac:dyDescent="0.25">
      <c r="A47" s="5" t="s">
        <v>123</v>
      </c>
      <c r="B47" s="5" t="s">
        <v>361</v>
      </c>
      <c r="C47" s="5" t="str">
        <f>"29:AYHGD"</f>
        <v>29:AYHGD</v>
      </c>
      <c r="D47" s="5" t="str">
        <f>"68:AYHGE"</f>
        <v>68:AYHGE</v>
      </c>
      <c r="E47" s="6" t="str">
        <f>"45:ANDEX"</f>
        <v>45:ANDEX</v>
      </c>
      <c r="F47" s="6" t="str">
        <f>"51:ANDEZ"</f>
        <v>51:ANDEZ</v>
      </c>
      <c r="G47" s="5" t="str">
        <f>""</f>
        <v/>
      </c>
      <c r="H47" s="5" t="str">
        <f>""</f>
        <v/>
      </c>
      <c r="I47" s="6" t="str">
        <f>"04:AJPSV"</f>
        <v>04:AJPSV</v>
      </c>
      <c r="J47" s="6" t="str">
        <f>"12:AGFVB"</f>
        <v>12:AGFVB</v>
      </c>
      <c r="K47" s="5" t="str">
        <f>""</f>
        <v/>
      </c>
      <c r="L47" s="5" t="str">
        <f>""</f>
        <v/>
      </c>
      <c r="M47" s="5" t="str">
        <f>""</f>
        <v/>
      </c>
      <c r="N47" s="5" t="str">
        <f>""</f>
        <v/>
      </c>
      <c r="O47" s="5"/>
      <c r="P47" s="1" t="s">
        <v>32</v>
      </c>
      <c r="Q47" s="5" t="s">
        <v>52</v>
      </c>
      <c r="R47" s="5"/>
    </row>
    <row r="48" spans="1:18" x14ac:dyDescent="0.25">
      <c r="A48" s="5" t="s">
        <v>124</v>
      </c>
      <c r="B48" s="5" t="s">
        <v>362</v>
      </c>
      <c r="C48" s="6" t="str">
        <f>"31:AADYA"</f>
        <v>31:AADYA</v>
      </c>
      <c r="D48" s="6" t="str">
        <f>"69:01"</f>
        <v>69:01</v>
      </c>
      <c r="E48" s="6" t="str">
        <f>"45:CWW"</f>
        <v>45:CWW</v>
      </c>
      <c r="F48" s="6" t="str">
        <f>"51:AEDDA"</f>
        <v>51:AEDDA</v>
      </c>
      <c r="G48" s="5" t="str">
        <f>""</f>
        <v/>
      </c>
      <c r="H48" s="5" t="str">
        <f>""</f>
        <v/>
      </c>
      <c r="I48" s="5" t="str">
        <f>"04:AEDGV"</f>
        <v>04:AEDGV</v>
      </c>
      <c r="J48" s="6" t="str">
        <f>"11:VXCB"</f>
        <v>11:VXCB</v>
      </c>
      <c r="K48" s="5" t="str">
        <f>"03:ACYFU"</f>
        <v>03:ACYFU</v>
      </c>
      <c r="L48" s="5" t="str">
        <f>"03:19"</f>
        <v>03:19</v>
      </c>
      <c r="M48" s="5" t="str">
        <f>""</f>
        <v/>
      </c>
      <c r="N48" s="5" t="str">
        <f>""</f>
        <v/>
      </c>
      <c r="O48" s="5" t="s">
        <v>35</v>
      </c>
      <c r="P48" s="1" t="s">
        <v>32</v>
      </c>
      <c r="Q48" s="5" t="s">
        <v>52</v>
      </c>
      <c r="R48" s="5"/>
    </row>
    <row r="49" spans="1:18" x14ac:dyDescent="0.25">
      <c r="A49" s="5" t="s">
        <v>125</v>
      </c>
      <c r="B49" s="5" t="s">
        <v>363</v>
      </c>
      <c r="C49" s="6" t="str">
        <f>"32:ZNAV"</f>
        <v>32:ZNAV</v>
      </c>
      <c r="D49" s="5" t="str">
        <f>"68:VWKW"</f>
        <v>68:VWKW</v>
      </c>
      <c r="E49" s="6" t="str">
        <f>"44:ZJUZ"</f>
        <v>44:ZJUZ</v>
      </c>
      <c r="F49" s="6" t="str">
        <f>"51:ZJVX"</f>
        <v>51:ZJVX</v>
      </c>
      <c r="G49" s="5" t="str">
        <f>""</f>
        <v/>
      </c>
      <c r="H49" s="5" t="str">
        <f>""</f>
        <v/>
      </c>
      <c r="I49" s="6" t="str">
        <f>"04:ZRSV"</f>
        <v>04:ZRSV</v>
      </c>
      <c r="J49" s="6" t="str">
        <f>"11:VXCB"</f>
        <v>11:VXCB</v>
      </c>
      <c r="K49" s="5" t="str">
        <f>""</f>
        <v/>
      </c>
      <c r="L49" s="5" t="str">
        <f>""</f>
        <v/>
      </c>
      <c r="M49" s="5" t="str">
        <f>""</f>
        <v/>
      </c>
      <c r="N49" s="5" t="str">
        <f>""</f>
        <v/>
      </c>
      <c r="O49" s="5"/>
      <c r="P49" s="1" t="s">
        <v>32</v>
      </c>
      <c r="Q49" s="5" t="s">
        <v>52</v>
      </c>
      <c r="R49" s="5"/>
    </row>
    <row r="50" spans="1:18" x14ac:dyDescent="0.25">
      <c r="A50" s="5" t="s">
        <v>126</v>
      </c>
      <c r="B50" s="5" t="s">
        <v>364</v>
      </c>
      <c r="C50" s="6" t="str">
        <f>"31:ASREW"</f>
        <v>31:ASREW</v>
      </c>
      <c r="D50" s="5" t="str">
        <f>"68:ASREZ"</f>
        <v>68:ASREZ</v>
      </c>
      <c r="E50" s="6" t="str">
        <f>"44:ATBYF"</f>
        <v>44:ATBYF</v>
      </c>
      <c r="F50" s="6" t="str">
        <f>"51:ANGJN"</f>
        <v>51:ANGJN</v>
      </c>
      <c r="G50" s="5" t="str">
        <f>""</f>
        <v/>
      </c>
      <c r="H50" s="5" t="str">
        <f>""</f>
        <v/>
      </c>
      <c r="I50" s="6" t="str">
        <f>"04:AMSCX"</f>
        <v>04:AMSCX</v>
      </c>
      <c r="J50" s="6" t="str">
        <f>"11:ASKFB"</f>
        <v>11:ASKFB</v>
      </c>
      <c r="K50" s="5" t="str">
        <f>""</f>
        <v/>
      </c>
      <c r="L50" s="5" t="str">
        <f>""</f>
        <v/>
      </c>
      <c r="M50" s="5" t="str">
        <f>""</f>
        <v/>
      </c>
      <c r="N50" s="5" t="str">
        <f>""</f>
        <v/>
      </c>
      <c r="O50" s="5" t="s">
        <v>40</v>
      </c>
      <c r="P50" s="1" t="s">
        <v>32</v>
      </c>
      <c r="Q50" s="5" t="s">
        <v>52</v>
      </c>
      <c r="R50" s="5"/>
    </row>
    <row r="51" spans="1:18" x14ac:dyDescent="0.25">
      <c r="A51" s="5" t="s">
        <v>127</v>
      </c>
      <c r="B51" s="5" t="s">
        <v>365</v>
      </c>
      <c r="C51" s="6" t="str">
        <f>"32:RBWX"</f>
        <v>32:RBWX</v>
      </c>
      <c r="D51" s="5" t="str">
        <f>"68:RDYY"</f>
        <v>68:RDYY</v>
      </c>
      <c r="E51" s="6" t="str">
        <f>"44:RBGM"</f>
        <v>44:RBGM</v>
      </c>
      <c r="F51" s="6" t="str">
        <f>"51:RBHP"</f>
        <v>51:RBHP</v>
      </c>
      <c r="G51" s="5" t="str">
        <f>""</f>
        <v/>
      </c>
      <c r="H51" s="5" t="str">
        <f>""</f>
        <v/>
      </c>
      <c r="I51" s="6" t="str">
        <f>"04:ZX"</f>
        <v>04:ZX</v>
      </c>
      <c r="J51" s="6" t="str">
        <f>"12:DUKV"</f>
        <v>12:DUKV</v>
      </c>
      <c r="K51" s="5" t="str">
        <f>""</f>
        <v/>
      </c>
      <c r="L51" s="5" t="str">
        <f>""</f>
        <v/>
      </c>
      <c r="M51" s="5" t="str">
        <f>""</f>
        <v/>
      </c>
      <c r="N51" s="5" t="str">
        <f>""</f>
        <v/>
      </c>
      <c r="O51" s="5"/>
      <c r="P51" s="1" t="s">
        <v>32</v>
      </c>
      <c r="Q51" s="5" t="s">
        <v>52</v>
      </c>
      <c r="R51" s="5"/>
    </row>
    <row r="52" spans="1:18" x14ac:dyDescent="0.25">
      <c r="A52" s="5" t="s">
        <v>128</v>
      </c>
      <c r="B52" s="5" t="s">
        <v>366</v>
      </c>
      <c r="C52" s="5" t="str">
        <f>"68:01:02G"</f>
        <v>68:01:02G</v>
      </c>
      <c r="D52" s="6" t="str">
        <f>"30:02:01G"</f>
        <v>30:02:01G</v>
      </c>
      <c r="E52" s="6" t="str">
        <f>"51:08:01"</f>
        <v>51:08:01</v>
      </c>
      <c r="F52" s="6" t="str">
        <f>"44:02:01G"</f>
        <v>44:02:01G</v>
      </c>
      <c r="G52" s="6" t="str">
        <f>"16:02:01G"</f>
        <v>16:02:01G</v>
      </c>
      <c r="H52" s="6" t="str">
        <f>"05:01:01G"</f>
        <v>05:01:01G</v>
      </c>
      <c r="I52" s="6" t="str">
        <f>"04:03:01G"</f>
        <v>04:03:01G</v>
      </c>
      <c r="J52" s="5" t="str">
        <f>"11:04:01G"</f>
        <v>11:04:01G</v>
      </c>
      <c r="K52" s="5" t="str">
        <f>"03:02:01G"</f>
        <v>03:02:01G</v>
      </c>
      <c r="L52" s="5" t="str">
        <f>"03:01:01G"</f>
        <v>03:01:01G</v>
      </c>
      <c r="M52" s="5" t="str">
        <f>""</f>
        <v/>
      </c>
      <c r="N52" s="5" t="str">
        <f>""</f>
        <v/>
      </c>
      <c r="O52" s="5" t="s">
        <v>35</v>
      </c>
      <c r="P52" s="1" t="s">
        <v>32</v>
      </c>
      <c r="Q52" s="5" t="s">
        <v>52</v>
      </c>
      <c r="R52" s="5"/>
    </row>
    <row r="53" spans="1:18" x14ac:dyDescent="0.25">
      <c r="A53" s="5" t="s">
        <v>129</v>
      </c>
      <c r="B53" s="5" t="s">
        <v>367</v>
      </c>
      <c r="C53" s="6" t="str">
        <f>"32:ADNYX"</f>
        <v>32:ADNYX</v>
      </c>
      <c r="D53" s="6" t="str">
        <f>"68:02:01"</f>
        <v>68:02:01</v>
      </c>
      <c r="E53" s="6" t="str">
        <f>"44:AAAVY"</f>
        <v>44:AAAVY</v>
      </c>
      <c r="F53" s="6" t="str">
        <f>"51:ABGFH"</f>
        <v>51:ABGFH</v>
      </c>
      <c r="G53" s="6" t="str">
        <f>"05:AESTD"</f>
        <v>05:AESTD</v>
      </c>
      <c r="H53" s="6" t="str">
        <f>"16:04:01"</f>
        <v>16:04:01</v>
      </c>
      <c r="I53" s="6" t="str">
        <f>"04:01:01"</f>
        <v>04:01:01</v>
      </c>
      <c r="J53" s="6" t="str">
        <f>"11:CTPB"</f>
        <v>11:CTPB</v>
      </c>
      <c r="K53" s="5" t="str">
        <f>"03:AFXPP"</f>
        <v>03:AFXPP</v>
      </c>
      <c r="L53" s="6" t="str">
        <f>"03:AFXPP"</f>
        <v>03:AFXPP</v>
      </c>
      <c r="M53" s="5" t="str">
        <f>""</f>
        <v/>
      </c>
      <c r="N53" s="5" t="str">
        <f>""</f>
        <v/>
      </c>
      <c r="O53" s="5"/>
      <c r="P53" s="1" t="s">
        <v>32</v>
      </c>
      <c r="Q53" s="5" t="s">
        <v>52</v>
      </c>
      <c r="R53" s="5"/>
    </row>
    <row r="54" spans="1:18" x14ac:dyDescent="0.25">
      <c r="A54" s="5" t="s">
        <v>130</v>
      </c>
      <c r="B54" s="5" t="s">
        <v>368</v>
      </c>
      <c r="C54" s="6" t="str">
        <f>"31:01:02G"</f>
        <v>31:01:02G</v>
      </c>
      <c r="D54" s="5" t="str">
        <f>"68:01:02G"</f>
        <v>68:01:02G</v>
      </c>
      <c r="E54" s="6" t="str">
        <f>"44:02:01G"</f>
        <v>44:02:01G</v>
      </c>
      <c r="F54" s="6" t="str">
        <f>"51:01:01G"</f>
        <v>51:01:01G</v>
      </c>
      <c r="G54" s="6" t="str">
        <f>"07:04:01G"</f>
        <v>07:04:01G</v>
      </c>
      <c r="H54" s="6" t="str">
        <f>"15:02:01G"</f>
        <v>15:02:01G</v>
      </c>
      <c r="I54" s="6" t="str">
        <f>"04:01:01"</f>
        <v>04:01:01</v>
      </c>
      <c r="J54" s="5" t="str">
        <f>"11:04:01"</f>
        <v>11:04:01</v>
      </c>
      <c r="K54" s="6" t="str">
        <f>"03:01:01"</f>
        <v>03:01:01</v>
      </c>
      <c r="L54" s="7" t="s">
        <v>53</v>
      </c>
      <c r="M54" s="5" t="str">
        <f>"04:01:01G"</f>
        <v>04:01:01G</v>
      </c>
      <c r="N54" s="5" t="str">
        <f>"04:02:01G"</f>
        <v>04:02:01G</v>
      </c>
      <c r="O54" s="5" t="s">
        <v>45</v>
      </c>
      <c r="P54" s="1" t="s">
        <v>32</v>
      </c>
      <c r="Q54" s="5" t="s">
        <v>52</v>
      </c>
      <c r="R54" s="5"/>
    </row>
    <row r="55" spans="1:18" x14ac:dyDescent="0.25">
      <c r="A55" s="5" t="s">
        <v>131</v>
      </c>
      <c r="B55" s="5" t="s">
        <v>369</v>
      </c>
      <c r="C55" s="6" t="str">
        <f>"32:01:01G"</f>
        <v>32:01:01G</v>
      </c>
      <c r="D55" s="6" t="str">
        <f>"69:01:01G"</f>
        <v>69:01:01G</v>
      </c>
      <c r="E55" s="6" t="str">
        <f>"44:02:01G"</f>
        <v>44:02:01G</v>
      </c>
      <c r="F55" s="6" t="str">
        <f>"51:01:01G"</f>
        <v>51:01:01G</v>
      </c>
      <c r="G55" s="6" t="str">
        <f>"05:01:01G"</f>
        <v>05:01:01G</v>
      </c>
      <c r="H55" s="6" t="str">
        <f>"07:BJFZW"</f>
        <v>07:BJFZW</v>
      </c>
      <c r="I55" s="6" t="str">
        <f>"04:03:01"</f>
        <v>04:03:01</v>
      </c>
      <c r="J55" s="5" t="str">
        <f>"11:04:01"</f>
        <v>11:04:01</v>
      </c>
      <c r="K55" s="6" t="str">
        <f>"03:04:01"</f>
        <v>03:04:01</v>
      </c>
      <c r="L55" s="5" t="str">
        <f>"03:BKHVH"</f>
        <v>03:BKHVH</v>
      </c>
      <c r="M55" s="5" t="str">
        <f>"02:AFCTE"</f>
        <v>02:AFCTE</v>
      </c>
      <c r="N55" s="5" t="str">
        <f>"04:BFCSY"</f>
        <v>04:BFCSY</v>
      </c>
      <c r="O55" s="5" t="s">
        <v>40</v>
      </c>
      <c r="P55" s="1" t="s">
        <v>32</v>
      </c>
      <c r="Q55" s="5" t="s">
        <v>52</v>
      </c>
      <c r="R55" s="5" t="s">
        <v>34</v>
      </c>
    </row>
    <row r="56" spans="1:18" x14ac:dyDescent="0.25">
      <c r="A56" s="5" t="s">
        <v>132</v>
      </c>
      <c r="B56" s="5" t="s">
        <v>370</v>
      </c>
      <c r="C56" s="6" t="str">
        <f>"32:01"</f>
        <v>32:01</v>
      </c>
      <c r="D56" s="5" t="str">
        <f>"68:XX"</f>
        <v>68:XX</v>
      </c>
      <c r="E56" s="6" t="str">
        <f>"44:CVP"</f>
        <v>44:CVP</v>
      </c>
      <c r="F56" s="6" t="str">
        <f>"51:CKY"</f>
        <v>51:CKY</v>
      </c>
      <c r="G56" s="6" t="str">
        <f>"07:04"</f>
        <v>07:04</v>
      </c>
      <c r="H56" s="6" t="str">
        <f>"15:BJ"</f>
        <v>15:BJ</v>
      </c>
      <c r="I56" s="6" t="str">
        <f>"04:04"</f>
        <v>04:04</v>
      </c>
      <c r="J56" s="6" t="str">
        <f>"11:01"</f>
        <v>11:01</v>
      </c>
      <c r="K56" s="5" t="str">
        <f>""</f>
        <v/>
      </c>
      <c r="L56" s="5" t="str">
        <f>""</f>
        <v/>
      </c>
      <c r="M56" s="5" t="str">
        <f>""</f>
        <v/>
      </c>
      <c r="N56" s="5" t="str">
        <f>""</f>
        <v/>
      </c>
      <c r="O56" s="5"/>
      <c r="P56" s="1" t="s">
        <v>32</v>
      </c>
      <c r="Q56" s="5" t="s">
        <v>52</v>
      </c>
      <c r="R56" s="5"/>
    </row>
    <row r="57" spans="1:18" x14ac:dyDescent="0.25">
      <c r="A57" s="5" t="s">
        <v>133</v>
      </c>
      <c r="B57" s="5" t="s">
        <v>371</v>
      </c>
      <c r="C57" s="6" t="str">
        <f>"31:01:02G"</f>
        <v>31:01:02G</v>
      </c>
      <c r="D57" s="5" t="str">
        <f>"68:01:02G"</f>
        <v>68:01:02G</v>
      </c>
      <c r="E57" s="6" t="str">
        <f>"44:02:01G"</f>
        <v>44:02:01G</v>
      </c>
      <c r="F57" s="6" t="str">
        <f>"51:01:01G"</f>
        <v>51:01:01G</v>
      </c>
      <c r="G57" s="6" t="str">
        <f>"07:04:01G"</f>
        <v>07:04:01G</v>
      </c>
      <c r="H57" s="6" t="str">
        <f>"15:CEJYE"</f>
        <v>15:CEJYE</v>
      </c>
      <c r="I57" s="6" t="str">
        <f>"04:HTWY"</f>
        <v>04:HTWY</v>
      </c>
      <c r="J57" s="6" t="str">
        <f>"11:01:01"</f>
        <v>11:01:01</v>
      </c>
      <c r="K57" s="5" t="str">
        <f>"03:CEMZB"</f>
        <v>03:CEMZB</v>
      </c>
      <c r="L57" s="6" t="str">
        <f>"03:CEMZB"</f>
        <v>03:CEMZB</v>
      </c>
      <c r="M57" s="5" t="str">
        <f>"04:CFPAF"</f>
        <v>04:CFPAF</v>
      </c>
      <c r="N57" s="5" t="str">
        <f>"04:CFPAF"</f>
        <v>04:CFPAF</v>
      </c>
      <c r="O57" s="5" t="s">
        <v>31</v>
      </c>
      <c r="P57" s="1" t="s">
        <v>32</v>
      </c>
      <c r="Q57" s="5" t="s">
        <v>52</v>
      </c>
      <c r="R57" s="5" t="s">
        <v>34</v>
      </c>
    </row>
    <row r="58" spans="1:18" x14ac:dyDescent="0.25">
      <c r="A58" s="5" t="s">
        <v>134</v>
      </c>
      <c r="B58" s="5" t="s">
        <v>372</v>
      </c>
      <c r="C58" s="6" t="str">
        <f>"31:01:02G"</f>
        <v>31:01:02G</v>
      </c>
      <c r="D58" s="5" t="str">
        <f>"68:01:02G"</f>
        <v>68:01:02G</v>
      </c>
      <c r="E58" s="6" t="str">
        <f>"51:01:01G"</f>
        <v>51:01:01G</v>
      </c>
      <c r="F58" s="6" t="str">
        <f>"44:02:01G"</f>
        <v>44:02:01G</v>
      </c>
      <c r="G58" s="6" t="str">
        <f>"07:04:01G"</f>
        <v>07:04:01G</v>
      </c>
      <c r="H58" s="6" t="str">
        <f>"15:02:01G"</f>
        <v>15:02:01G</v>
      </c>
      <c r="I58" s="6" t="str">
        <f>"04:01:01G"</f>
        <v>04:01:01G</v>
      </c>
      <c r="J58" s="6" t="str">
        <f>"11:01:01"</f>
        <v>11:01:01</v>
      </c>
      <c r="K58" s="5" t="str">
        <f>"03:01:01"</f>
        <v>03:01:01</v>
      </c>
      <c r="L58" s="6" t="str">
        <f>"03:01:01"</f>
        <v>03:01:01</v>
      </c>
      <c r="M58" s="5" t="str">
        <f>"05:RGPW"</f>
        <v>05:RGPW</v>
      </c>
      <c r="N58" s="5" t="str">
        <f>"04:02"</f>
        <v>04:02</v>
      </c>
      <c r="O58" s="5" t="s">
        <v>40</v>
      </c>
      <c r="P58" s="1" t="s">
        <v>32</v>
      </c>
      <c r="Q58" s="5" t="s">
        <v>52</v>
      </c>
      <c r="R58" s="5"/>
    </row>
    <row r="59" spans="1:18" x14ac:dyDescent="0.25">
      <c r="A59" s="5" t="s">
        <v>135</v>
      </c>
      <c r="B59" s="5" t="s">
        <v>373</v>
      </c>
      <c r="C59" s="6" t="str">
        <f>"32:01:01G"</f>
        <v>32:01:01G</v>
      </c>
      <c r="D59" s="6" t="str">
        <f>"68:02:01G"</f>
        <v>68:02:01G</v>
      </c>
      <c r="E59" s="6" t="str">
        <f>"44:02:01G"</f>
        <v>44:02:01G</v>
      </c>
      <c r="F59" s="6" t="str">
        <f>"51:01:01G"</f>
        <v>51:01:01G</v>
      </c>
      <c r="G59" s="6" t="str">
        <f>"01:02:01G"</f>
        <v>01:02:01G</v>
      </c>
      <c r="H59" s="6" t="str">
        <f>"05:01:01G"</f>
        <v>05:01:01G</v>
      </c>
      <c r="I59" s="6" t="str">
        <f>"04:01:01G"</f>
        <v>04:01:01G</v>
      </c>
      <c r="J59" s="6" t="str">
        <f>"12:JV"</f>
        <v>12:JV</v>
      </c>
      <c r="K59" s="6" t="str">
        <f>"03:01:01"</f>
        <v>03:01:01</v>
      </c>
      <c r="L59" s="7" t="str">
        <f>""</f>
        <v/>
      </c>
      <c r="M59" s="5" t="str">
        <f>"04:01:01"</f>
        <v>04:01:01</v>
      </c>
      <c r="N59" s="5" t="str">
        <f>""</f>
        <v/>
      </c>
      <c r="O59" s="5" t="s">
        <v>45</v>
      </c>
      <c r="P59" s="1" t="s">
        <v>32</v>
      </c>
      <c r="Q59" s="5" t="s">
        <v>52</v>
      </c>
      <c r="R59" s="5" t="s">
        <v>34</v>
      </c>
    </row>
    <row r="60" spans="1:18" x14ac:dyDescent="0.25">
      <c r="A60" s="5" t="s">
        <v>136</v>
      </c>
      <c r="B60" s="5" t="s">
        <v>374</v>
      </c>
      <c r="C60" s="6" t="str">
        <f>"32:XX"</f>
        <v>32:XX</v>
      </c>
      <c r="D60" s="5" t="str">
        <f>"68:XX"</f>
        <v>68:XX</v>
      </c>
      <c r="E60" s="5" t="str">
        <f>"44:XX"</f>
        <v>44:XX</v>
      </c>
      <c r="F60" s="6" t="str">
        <f>"51:XX"</f>
        <v>51:XX</v>
      </c>
      <c r="G60" s="5" t="str">
        <f>""</f>
        <v/>
      </c>
      <c r="H60" s="5" t="str">
        <f>""</f>
        <v/>
      </c>
      <c r="I60" s="5" t="str">
        <f>"04:XX"</f>
        <v>04:XX</v>
      </c>
      <c r="J60" s="5" t="str">
        <f>"11:XX"</f>
        <v>11:XX</v>
      </c>
      <c r="K60" s="5" t="str">
        <f>""</f>
        <v/>
      </c>
      <c r="L60" s="5" t="str">
        <f>""</f>
        <v/>
      </c>
      <c r="M60" s="5" t="str">
        <f>""</f>
        <v/>
      </c>
      <c r="N60" s="5" t="str">
        <f>""</f>
        <v/>
      </c>
      <c r="O60" s="5"/>
      <c r="P60" s="1" t="s">
        <v>32</v>
      </c>
      <c r="Q60" s="5" t="s">
        <v>54</v>
      </c>
      <c r="R60" s="5"/>
    </row>
    <row r="61" spans="1:18" x14ac:dyDescent="0.25">
      <c r="A61" s="5" t="s">
        <v>137</v>
      </c>
      <c r="B61" s="5" t="s">
        <v>375</v>
      </c>
      <c r="C61" s="5" t="str">
        <f>"29:02:01G"</f>
        <v>29:02:01G</v>
      </c>
      <c r="D61" s="5" t="str">
        <f>"68:01:02G"</f>
        <v>68:01:02G</v>
      </c>
      <c r="E61" s="5" t="str">
        <f>"44:03:01G"</f>
        <v>44:03:01G</v>
      </c>
      <c r="F61" s="6" t="str">
        <f>"51:01:01G"</f>
        <v>51:01:01G</v>
      </c>
      <c r="G61" s="6" t="str">
        <f>"14:02:01G"</f>
        <v>14:02:01G</v>
      </c>
      <c r="H61" s="5" t="str">
        <f>"16:01:01"</f>
        <v>16:01:01</v>
      </c>
      <c r="I61" s="6" t="str">
        <f>"04:01"</f>
        <v>04:01</v>
      </c>
      <c r="J61" s="6" t="str">
        <f>"11:NGCX"</f>
        <v>11:NGCX</v>
      </c>
      <c r="K61" s="5" t="str">
        <f>""</f>
        <v/>
      </c>
      <c r="L61" s="5" t="str">
        <f>""</f>
        <v/>
      </c>
      <c r="M61" s="5" t="str">
        <f>""</f>
        <v/>
      </c>
      <c r="N61" s="5" t="str">
        <f>""</f>
        <v/>
      </c>
      <c r="O61" s="5" t="s">
        <v>45</v>
      </c>
      <c r="P61" s="1" t="s">
        <v>32</v>
      </c>
      <c r="Q61" s="5" t="s">
        <v>54</v>
      </c>
      <c r="R61" s="5"/>
    </row>
    <row r="62" spans="1:18" x14ac:dyDescent="0.25">
      <c r="A62" s="5" t="s">
        <v>138</v>
      </c>
      <c r="B62" s="5" t="s">
        <v>376</v>
      </c>
      <c r="C62" s="6" t="str">
        <f>"30:BRXHU"</f>
        <v>30:BRXHU</v>
      </c>
      <c r="D62" s="5" t="str">
        <f>"68:CEJTR"</f>
        <v>68:CEJTR</v>
      </c>
      <c r="E62" s="6" t="str">
        <f>"44:CEJWD"</f>
        <v>44:CEJWD</v>
      </c>
      <c r="F62" s="6" t="str">
        <f>"51:CMVGS"</f>
        <v>51:CMVGS</v>
      </c>
      <c r="G62" s="6" t="str">
        <f>"05:CEJXJ"</f>
        <v>05:CEJXJ</v>
      </c>
      <c r="H62" s="6" t="str">
        <f>"12:CXHBG"</f>
        <v>12:CXHBG</v>
      </c>
      <c r="I62" s="6" t="str">
        <f>"04:CEKCK"</f>
        <v>04:CEKCK</v>
      </c>
      <c r="J62" s="6" t="str">
        <f>"11:CEKCS"</f>
        <v>11:CEKCS</v>
      </c>
      <c r="K62" s="5" t="str">
        <f>"03:CMVJC"</f>
        <v>03:CMVJC</v>
      </c>
      <c r="L62" s="5" t="str">
        <f>"03:CMVJE"</f>
        <v>03:CMVJE</v>
      </c>
      <c r="M62" s="5" t="str">
        <f>"02:CMVHR"</f>
        <v>02:CMVHR</v>
      </c>
      <c r="N62" s="5" t="str">
        <f>"04:CMVHT"</f>
        <v>04:CMVHT</v>
      </c>
      <c r="O62" s="5" t="s">
        <v>39</v>
      </c>
      <c r="P62" s="1" t="s">
        <v>32</v>
      </c>
      <c r="Q62" s="5" t="s">
        <v>54</v>
      </c>
      <c r="R62" s="5"/>
    </row>
    <row r="63" spans="1:18" x14ac:dyDescent="0.25">
      <c r="A63" s="5" t="s">
        <v>139</v>
      </c>
      <c r="B63" s="5" t="s">
        <v>377</v>
      </c>
      <c r="C63" s="5" t="str">
        <f>"29:02"</f>
        <v>29:02</v>
      </c>
      <c r="D63" s="5" t="str">
        <f>"68:01"</f>
        <v>68:01</v>
      </c>
      <c r="E63" s="6" t="str">
        <f>"45:XX"</f>
        <v>45:XX</v>
      </c>
      <c r="F63" s="5" t="str">
        <f>"52:XX"</f>
        <v>52:XX</v>
      </c>
      <c r="G63" s="6" t="str">
        <f>"06:XX"</f>
        <v>06:XX</v>
      </c>
      <c r="H63" s="6" t="str">
        <f>"07:XX"</f>
        <v>07:XX</v>
      </c>
      <c r="I63" s="6" t="str">
        <f>"04:04"</f>
        <v>04:04</v>
      </c>
      <c r="J63" s="6" t="str">
        <f>"12:01"</f>
        <v>12:01</v>
      </c>
      <c r="K63" s="5" t="str">
        <f>""</f>
        <v/>
      </c>
      <c r="L63" s="5" t="str">
        <f>""</f>
        <v/>
      </c>
      <c r="M63" s="5" t="str">
        <f>""</f>
        <v/>
      </c>
      <c r="N63" s="5" t="str">
        <f>""</f>
        <v/>
      </c>
      <c r="O63" s="5"/>
      <c r="P63" s="1" t="s">
        <v>32</v>
      </c>
      <c r="Q63" s="5" t="s">
        <v>54</v>
      </c>
      <c r="R63" s="5"/>
    </row>
    <row r="64" spans="1:18" x14ac:dyDescent="0.25">
      <c r="A64" s="5" t="s">
        <v>140</v>
      </c>
      <c r="B64" s="5" t="s">
        <v>378</v>
      </c>
      <c r="C64" s="5" t="str">
        <f>"29:02:01:01"</f>
        <v>29:02:01:01</v>
      </c>
      <c r="D64" s="5" t="str">
        <f>"68:01:02:02"</f>
        <v>68:01:02:02</v>
      </c>
      <c r="E64" s="6" t="str">
        <f>"44:02:01"</f>
        <v>44:02:01</v>
      </c>
      <c r="F64" s="6" t="str">
        <f>"51:01:01"</f>
        <v>51:01:01</v>
      </c>
      <c r="G64" s="6" t="str">
        <f>"05:01:01:02"</f>
        <v>05:01:01:02</v>
      </c>
      <c r="H64" s="6" t="str">
        <f>"14:02:01"</f>
        <v>14:02:01</v>
      </c>
      <c r="I64" s="6" t="str">
        <f>"04:01:01"</f>
        <v>04:01:01</v>
      </c>
      <c r="J64" s="6" t="str">
        <f>"11:01:01"</f>
        <v>11:01:01</v>
      </c>
      <c r="K64" s="5" t="str">
        <f>"03:01:01"</f>
        <v>03:01:01</v>
      </c>
      <c r="L64" s="6" t="str">
        <f>"03:01:01"</f>
        <v>03:01:01</v>
      </c>
      <c r="M64" s="5" t="str">
        <f>"03:GFNJ"</f>
        <v>03:GFNJ</v>
      </c>
      <c r="N64" s="5" t="str">
        <f>"04:ADCGE"</f>
        <v>04:ADCGE</v>
      </c>
      <c r="O64" s="5" t="s">
        <v>31</v>
      </c>
      <c r="P64" s="1" t="s">
        <v>32</v>
      </c>
      <c r="Q64" s="5" t="s">
        <v>54</v>
      </c>
      <c r="R64" s="5" t="s">
        <v>34</v>
      </c>
    </row>
    <row r="65" spans="1:18" x14ac:dyDescent="0.25">
      <c r="A65" s="5" t="s">
        <v>141</v>
      </c>
      <c r="B65" s="5" t="s">
        <v>379</v>
      </c>
      <c r="C65" s="6" t="str">
        <f>"31:XX"</f>
        <v>31:XX</v>
      </c>
      <c r="D65" s="5" t="str">
        <f>"68:XX"</f>
        <v>68:XX</v>
      </c>
      <c r="E65" s="5" t="str">
        <f>"44:XX"</f>
        <v>44:XX</v>
      </c>
      <c r="F65" s="6" t="str">
        <f>"51:XX"</f>
        <v>51:XX</v>
      </c>
      <c r="G65" s="6" t="str">
        <f>"07:XX"</f>
        <v>07:XX</v>
      </c>
      <c r="H65" s="6" t="str">
        <f>"15:XX"</f>
        <v>15:XX</v>
      </c>
      <c r="I65" s="6" t="str">
        <f>"04:07"</f>
        <v>04:07</v>
      </c>
      <c r="J65" s="6" t="str">
        <f>"11:01"</f>
        <v>11:01</v>
      </c>
      <c r="K65" s="5" t="str">
        <f>""</f>
        <v/>
      </c>
      <c r="L65" s="5" t="str">
        <f>""</f>
        <v/>
      </c>
      <c r="M65" s="5" t="str">
        <f>""</f>
        <v/>
      </c>
      <c r="N65" s="5" t="str">
        <f>""</f>
        <v/>
      </c>
      <c r="O65" s="5"/>
      <c r="P65" s="1" t="s">
        <v>32</v>
      </c>
      <c r="Q65" s="5" t="s">
        <v>54</v>
      </c>
      <c r="R65" s="5"/>
    </row>
    <row r="66" spans="1:18" x14ac:dyDescent="0.25">
      <c r="A66" s="5" t="s">
        <v>142</v>
      </c>
      <c r="B66" s="5" t="s">
        <v>380</v>
      </c>
      <c r="C66" s="6" t="str">
        <f>"32:01:01G"</f>
        <v>32:01:01G</v>
      </c>
      <c r="D66" s="5" t="str">
        <f>"68:01:02G"</f>
        <v>68:01:02G</v>
      </c>
      <c r="E66" s="6" t="str">
        <f>"44:02:01G"</f>
        <v>44:02:01G</v>
      </c>
      <c r="F66" s="6" t="str">
        <f>"51:01:01G"</f>
        <v>51:01:01G</v>
      </c>
      <c r="G66" s="6" t="str">
        <f>"05:01:01G"</f>
        <v>05:01:01G</v>
      </c>
      <c r="H66" s="6" t="str">
        <f>"15:02:01G"</f>
        <v>15:02:01G</v>
      </c>
      <c r="I66" s="6" t="str">
        <f>"04:01:01"</f>
        <v>04:01:01</v>
      </c>
      <c r="J66" s="6" t="str">
        <f>"11:01:01"</f>
        <v>11:01:01</v>
      </c>
      <c r="K66" s="5" t="str">
        <f>"03:01:01"</f>
        <v>03:01:01</v>
      </c>
      <c r="L66" s="5" t="str">
        <f>"03:02:01"</f>
        <v>03:02:01</v>
      </c>
      <c r="M66" s="5" t="str">
        <f>"04:01:01"</f>
        <v>04:01:01</v>
      </c>
      <c r="N66" s="5" t="str">
        <f>""</f>
        <v/>
      </c>
      <c r="O66" s="5"/>
      <c r="P66" s="1" t="s">
        <v>32</v>
      </c>
      <c r="Q66" s="5" t="s">
        <v>54</v>
      </c>
      <c r="R66" s="5"/>
    </row>
    <row r="67" spans="1:18" x14ac:dyDescent="0.25">
      <c r="A67" s="5" t="s">
        <v>143</v>
      </c>
      <c r="B67" s="5" t="s">
        <v>381</v>
      </c>
      <c r="C67" s="6" t="str">
        <f>"32:01:01G"</f>
        <v>32:01:01G</v>
      </c>
      <c r="D67" s="5" t="str">
        <f>"68:01:02G"</f>
        <v>68:01:02G</v>
      </c>
      <c r="E67" s="6" t="str">
        <f>"45:01:01G"</f>
        <v>45:01:01G</v>
      </c>
      <c r="F67" s="6" t="str">
        <f>"51:01:01G"</f>
        <v>51:01:01G</v>
      </c>
      <c r="G67" s="6" t="str">
        <f>"06:02:01G"</f>
        <v>06:02:01G</v>
      </c>
      <c r="H67" s="6" t="str">
        <f>"15:02:01G"</f>
        <v>15:02:01G</v>
      </c>
      <c r="I67" s="6" t="str">
        <f>"04:01:01"</f>
        <v>04:01:01</v>
      </c>
      <c r="J67" s="6" t="str">
        <f>"11:01:01G"</f>
        <v>11:01:01G</v>
      </c>
      <c r="K67" s="5" t="str">
        <f>"03:01:01G"</f>
        <v>03:01:01G</v>
      </c>
      <c r="L67" s="5" t="str">
        <f>"03:02:01G"</f>
        <v>03:02:01G</v>
      </c>
      <c r="M67" s="5" t="str">
        <f>"02:01:02G"</f>
        <v>02:01:02G</v>
      </c>
      <c r="N67" s="5" t="str">
        <f>"03:01:01G"</f>
        <v>03:01:01G</v>
      </c>
      <c r="O67" s="5"/>
      <c r="P67" s="1" t="s">
        <v>32</v>
      </c>
      <c r="Q67" s="5" t="s">
        <v>54</v>
      </c>
      <c r="R67" s="5"/>
    </row>
    <row r="68" spans="1:18" x14ac:dyDescent="0.25">
      <c r="A68" s="5" t="s">
        <v>144</v>
      </c>
      <c r="B68" s="5" t="s">
        <v>382</v>
      </c>
      <c r="C68" s="6" t="str">
        <f>"31:SCWD"</f>
        <v>31:SCWD</v>
      </c>
      <c r="D68" s="5" t="str">
        <f>"68:ENRK"</f>
        <v>68:ENRK</v>
      </c>
      <c r="E68" s="6" t="str">
        <f>"44:TTBY"</f>
        <v>44:TTBY</v>
      </c>
      <c r="F68" s="6" t="str">
        <f>"51:TTCM"</f>
        <v>51:TTCM</v>
      </c>
      <c r="G68" s="6" t="str">
        <f>"07:ET"</f>
        <v>07:ET</v>
      </c>
      <c r="H68" s="6" t="str">
        <f>"15:AYVB"</f>
        <v>15:AYVB</v>
      </c>
      <c r="I68" s="6" t="str">
        <f>"04:04"</f>
        <v>04:04</v>
      </c>
      <c r="J68" s="6" t="str">
        <f>"11:MTRY"</f>
        <v>11:MTRY</v>
      </c>
      <c r="K68" s="5" t="str">
        <f>"03:JXJU"</f>
        <v>03:JXJU</v>
      </c>
      <c r="L68" s="5" t="str">
        <f>"03:KAEG"</f>
        <v>03:KAEG</v>
      </c>
      <c r="M68" s="5" t="str">
        <f>""</f>
        <v/>
      </c>
      <c r="N68" s="5" t="str">
        <f>""</f>
        <v/>
      </c>
      <c r="O68" s="5"/>
      <c r="P68" s="1" t="s">
        <v>32</v>
      </c>
      <c r="Q68" s="5" t="s">
        <v>54</v>
      </c>
      <c r="R68" s="5"/>
    </row>
    <row r="69" spans="1:18" x14ac:dyDescent="0.25">
      <c r="A69" s="5" t="s">
        <v>145</v>
      </c>
      <c r="B69" s="5" t="s">
        <v>383</v>
      </c>
      <c r="C69" s="6" t="str">
        <f>"32:01:01G"</f>
        <v>32:01:01G</v>
      </c>
      <c r="D69" s="5" t="str">
        <f>"68:01:02G"</f>
        <v>68:01:02G</v>
      </c>
      <c r="E69" s="6" t="str">
        <f>"44:02:01G"</f>
        <v>44:02:01G</v>
      </c>
      <c r="F69" s="6" t="str">
        <f>"51:01:01G"</f>
        <v>51:01:01G</v>
      </c>
      <c r="G69" s="6" t="str">
        <f>"05:01:01G"</f>
        <v>05:01:01G</v>
      </c>
      <c r="H69" s="6" t="str">
        <f>"14:02:01G"</f>
        <v>14:02:01G</v>
      </c>
      <c r="I69" s="6" t="str">
        <f>"04:01:01"</f>
        <v>04:01:01</v>
      </c>
      <c r="J69" s="6" t="str">
        <f>"12:JV"</f>
        <v>12:JV</v>
      </c>
      <c r="K69" s="6" t="str">
        <f>"03:01:01"</f>
        <v>03:01:01</v>
      </c>
      <c r="L69" s="7" t="str">
        <f>""</f>
        <v/>
      </c>
      <c r="M69" s="5" t="str">
        <f>"04:02:01G"</f>
        <v>04:02:01G</v>
      </c>
      <c r="N69" s="5" t="str">
        <f>"04:HJMR"</f>
        <v>04:HJMR</v>
      </c>
      <c r="O69" s="5" t="s">
        <v>40</v>
      </c>
      <c r="P69" s="1" t="s">
        <v>32</v>
      </c>
      <c r="Q69" s="5" t="s">
        <v>54</v>
      </c>
      <c r="R69" s="5"/>
    </row>
    <row r="70" spans="1:18" x14ac:dyDescent="0.25">
      <c r="A70" s="5" t="s">
        <v>146</v>
      </c>
      <c r="B70" s="5" t="s">
        <v>384</v>
      </c>
      <c r="C70" s="6" t="str">
        <f>"31:SCWD"</f>
        <v>31:SCWD</v>
      </c>
      <c r="D70" s="5" t="str">
        <f>"68:ENRK"</f>
        <v>68:ENRK</v>
      </c>
      <c r="E70" s="6" t="str">
        <f>"44:JECF"</f>
        <v>44:JECF</v>
      </c>
      <c r="F70" s="6" t="str">
        <f>"51:CVAE"</f>
        <v>51:CVAE</v>
      </c>
      <c r="G70" s="6" t="str">
        <f>"07:ET"</f>
        <v>07:ET</v>
      </c>
      <c r="H70" s="6" t="str">
        <f>"15:AYVB"</f>
        <v>15:AYVB</v>
      </c>
      <c r="I70" s="6" t="str">
        <f>"11:CTPB"</f>
        <v>11:CTPB</v>
      </c>
      <c r="J70" s="6" t="str">
        <f>"04:HTWY"</f>
        <v>04:HTWY</v>
      </c>
      <c r="K70" s="5" t="str">
        <f>"03:SNFR"</f>
        <v>03:SNFR</v>
      </c>
      <c r="L70" s="6" t="str">
        <f>"03:SNFR"</f>
        <v>03:SNFR</v>
      </c>
      <c r="M70" s="5" t="str">
        <f>"03:FYKD"</f>
        <v>03:FYKD</v>
      </c>
      <c r="N70" s="5" t="str">
        <f>"23:RGPX"</f>
        <v>23:RGPX</v>
      </c>
      <c r="O70" s="5" t="s">
        <v>39</v>
      </c>
      <c r="P70" s="1" t="s">
        <v>32</v>
      </c>
      <c r="Q70" s="5" t="s">
        <v>54</v>
      </c>
      <c r="R70" s="5"/>
    </row>
    <row r="71" spans="1:18" x14ac:dyDescent="0.25">
      <c r="A71" s="5" t="s">
        <v>147</v>
      </c>
      <c r="B71" s="5" t="s">
        <v>385</v>
      </c>
      <c r="C71" s="6" t="str">
        <f>"31:01:02G"</f>
        <v>31:01:02G</v>
      </c>
      <c r="D71" s="6" t="str">
        <f>"68:02:01G"</f>
        <v>68:02:01G</v>
      </c>
      <c r="E71" s="6" t="str">
        <f>"44:02:01G"</f>
        <v>44:02:01G</v>
      </c>
      <c r="F71" s="6" t="str">
        <f>"51:01:01G"</f>
        <v>51:01:01G</v>
      </c>
      <c r="G71" s="6" t="str">
        <f>"05:01:01G"</f>
        <v>05:01:01G</v>
      </c>
      <c r="H71" s="6" t="str">
        <f>"15:02:01G"</f>
        <v>15:02:01G</v>
      </c>
      <c r="I71" s="6" t="str">
        <f>"04:07:01G"</f>
        <v>04:07:01G</v>
      </c>
      <c r="J71" s="6" t="str">
        <f>"11:03"</f>
        <v>11:03</v>
      </c>
      <c r="K71" s="5" t="str">
        <f>"03:AHJRF"</f>
        <v>03:AHJRF</v>
      </c>
      <c r="L71" s="6" t="str">
        <f>"03:AHJRF"</f>
        <v>03:AHJRF</v>
      </c>
      <c r="M71" s="5" t="str">
        <f>"03:FNVX"</f>
        <v>03:FNVX</v>
      </c>
      <c r="N71" s="5" t="str">
        <f>"04:02"</f>
        <v>04:02</v>
      </c>
      <c r="O71" s="5"/>
      <c r="P71" s="1" t="s">
        <v>32</v>
      </c>
      <c r="Q71" s="5" t="s">
        <v>54</v>
      </c>
      <c r="R71" s="5"/>
    </row>
    <row r="72" spans="1:18" x14ac:dyDescent="0.25">
      <c r="A72" s="5" t="s">
        <v>148</v>
      </c>
      <c r="B72" s="5" t="s">
        <v>386</v>
      </c>
      <c r="C72" s="6" t="str">
        <f>"30:PAKU"</f>
        <v>30:PAKU</v>
      </c>
      <c r="D72" s="5" t="str">
        <f>"68:RFRN"</f>
        <v>68:RFRN</v>
      </c>
      <c r="E72" s="6" t="str">
        <f>"45:CWW"</f>
        <v>45:CWW</v>
      </c>
      <c r="F72" s="6" t="str">
        <f>"51:PZHF"</f>
        <v>51:PZHF</v>
      </c>
      <c r="G72" s="5" t="str">
        <f>""</f>
        <v/>
      </c>
      <c r="H72" s="5" t="str">
        <f>""</f>
        <v/>
      </c>
      <c r="I72" s="5" t="str">
        <f>"04:EUJV"</f>
        <v>04:EUJV</v>
      </c>
      <c r="J72" s="6" t="str">
        <f>"11:RKKX"</f>
        <v>11:RKKX</v>
      </c>
      <c r="K72" s="5" t="str">
        <f>""</f>
        <v/>
      </c>
      <c r="L72" s="5" t="str">
        <f>""</f>
        <v/>
      </c>
      <c r="M72" s="5" t="str">
        <f>""</f>
        <v/>
      </c>
      <c r="N72" s="5" t="str">
        <f>""</f>
        <v/>
      </c>
      <c r="O72" s="5"/>
      <c r="P72" s="1" t="s">
        <v>32</v>
      </c>
      <c r="Q72" s="5" t="s">
        <v>55</v>
      </c>
      <c r="R72" s="5"/>
    </row>
    <row r="73" spans="1:18" x14ac:dyDescent="0.25">
      <c r="A73" s="5" t="s">
        <v>149</v>
      </c>
      <c r="B73" s="5" t="s">
        <v>387</v>
      </c>
      <c r="C73" s="6" t="str">
        <f>"30:NAJZ"</f>
        <v>30:NAJZ</v>
      </c>
      <c r="D73" s="6" t="str">
        <f>"69:01"</f>
        <v>69:01</v>
      </c>
      <c r="E73" s="5" t="str">
        <f>"44:KGNZ"</f>
        <v>44:KGNZ</v>
      </c>
      <c r="F73" s="6" t="str">
        <f>"51:KGPA"</f>
        <v>51:KGPA</v>
      </c>
      <c r="G73" s="5" t="str">
        <f>""</f>
        <v/>
      </c>
      <c r="H73" s="5" t="str">
        <f>""</f>
        <v/>
      </c>
      <c r="I73" s="6" t="str">
        <f>"04:DKAP"</f>
        <v>04:DKAP</v>
      </c>
      <c r="J73" s="5" t="str">
        <f>"11:KHHP"</f>
        <v>11:KHHP</v>
      </c>
      <c r="K73" s="5" t="str">
        <f>""</f>
        <v/>
      </c>
      <c r="L73" s="5" t="str">
        <f>""</f>
        <v/>
      </c>
      <c r="M73" s="5" t="str">
        <f>""</f>
        <v/>
      </c>
      <c r="N73" s="5" t="str">
        <f>""</f>
        <v/>
      </c>
      <c r="O73" s="5"/>
      <c r="P73" s="1" t="s">
        <v>32</v>
      </c>
      <c r="Q73" s="5" t="s">
        <v>55</v>
      </c>
      <c r="R73" s="5"/>
    </row>
    <row r="74" spans="1:18" x14ac:dyDescent="0.25">
      <c r="A74" s="5" t="s">
        <v>150</v>
      </c>
      <c r="B74" s="5" t="s">
        <v>388</v>
      </c>
      <c r="C74" s="6" t="str">
        <f>"31:BHRXG"</f>
        <v>31:BHRXG</v>
      </c>
      <c r="D74" s="5" t="str">
        <f>"68:BHPHT"</f>
        <v>68:BHPHT</v>
      </c>
      <c r="E74" s="6" t="str">
        <f>"44:BHKMB"</f>
        <v>44:BHKMB</v>
      </c>
      <c r="F74" s="6" t="str">
        <f>"51:BHRRK"</f>
        <v>51:BHRRK</v>
      </c>
      <c r="G74" s="5" t="str">
        <f>""</f>
        <v/>
      </c>
      <c r="H74" s="5" t="str">
        <f>""</f>
        <v/>
      </c>
      <c r="I74" s="6" t="str">
        <f>"04:BHTGU"</f>
        <v>04:BHTGU</v>
      </c>
      <c r="J74" s="6" t="str">
        <f>"11:BHRWH"</f>
        <v>11:BHRWH</v>
      </c>
      <c r="K74" s="5" t="str">
        <f>""</f>
        <v/>
      </c>
      <c r="L74" s="5" t="str">
        <f>""</f>
        <v/>
      </c>
      <c r="M74" s="5" t="str">
        <f>""</f>
        <v/>
      </c>
      <c r="N74" s="5" t="str">
        <f>""</f>
        <v/>
      </c>
      <c r="O74" s="5" t="s">
        <v>40</v>
      </c>
      <c r="P74" s="1" t="s">
        <v>32</v>
      </c>
      <c r="Q74" s="5" t="s">
        <v>55</v>
      </c>
      <c r="R74" s="5"/>
    </row>
    <row r="75" spans="1:18" x14ac:dyDescent="0.25">
      <c r="A75" s="5" t="s">
        <v>151</v>
      </c>
      <c r="B75" s="5" t="s">
        <v>389</v>
      </c>
      <c r="C75" s="6" t="str">
        <f>"31:AJMDW"</f>
        <v>31:AJMDW</v>
      </c>
      <c r="D75" s="5" t="str">
        <f>"68:AJMED"</f>
        <v>68:AJMED</v>
      </c>
      <c r="E75" s="6" t="str">
        <f>"44:AJDXB"</f>
        <v>44:AJDXB</v>
      </c>
      <c r="F75" s="6" t="str">
        <f>"51:AJDXS"</f>
        <v>51:AJDXS</v>
      </c>
      <c r="G75" s="5" t="str">
        <f>""</f>
        <v/>
      </c>
      <c r="H75" s="5" t="str">
        <f>""</f>
        <v/>
      </c>
      <c r="I75" s="6" t="str">
        <f>"04:HTWY"</f>
        <v>04:HTWY</v>
      </c>
      <c r="J75" s="6" t="str">
        <f>"11:AJGEM"</f>
        <v>11:AJGEM</v>
      </c>
      <c r="K75" s="5" t="str">
        <f>""</f>
        <v/>
      </c>
      <c r="L75" s="5" t="str">
        <f>""</f>
        <v/>
      </c>
      <c r="M75" s="5" t="str">
        <f>""</f>
        <v/>
      </c>
      <c r="N75" s="5" t="str">
        <f>""</f>
        <v/>
      </c>
      <c r="O75" s="5" t="s">
        <v>40</v>
      </c>
      <c r="P75" s="1" t="s">
        <v>32</v>
      </c>
      <c r="Q75" s="5" t="s">
        <v>55</v>
      </c>
      <c r="R75" s="5"/>
    </row>
    <row r="76" spans="1:18" x14ac:dyDescent="0.25">
      <c r="A76" s="5" t="s">
        <v>152</v>
      </c>
      <c r="B76" s="5" t="s">
        <v>390</v>
      </c>
      <c r="C76" s="6" t="str">
        <f>"31:AJMDW"</f>
        <v>31:AJMDW</v>
      </c>
      <c r="D76" s="5" t="str">
        <f>"68:AJMED"</f>
        <v>68:AJMED</v>
      </c>
      <c r="E76" s="6" t="str">
        <f>"44:AJDXB"</f>
        <v>44:AJDXB</v>
      </c>
      <c r="F76" s="6" t="str">
        <f>"51:AJDXS"</f>
        <v>51:AJDXS</v>
      </c>
      <c r="G76" s="5" t="str">
        <f>""</f>
        <v/>
      </c>
      <c r="H76" s="5" t="str">
        <f>""</f>
        <v/>
      </c>
      <c r="I76" s="6" t="str">
        <f>"04:VXYS"</f>
        <v>04:VXYS</v>
      </c>
      <c r="J76" s="6" t="str">
        <f>"11:AGFNY"</f>
        <v>11:AGFNY</v>
      </c>
      <c r="K76" s="5" t="str">
        <f>""</f>
        <v/>
      </c>
      <c r="L76" s="5" t="str">
        <f>""</f>
        <v/>
      </c>
      <c r="M76" s="5" t="str">
        <f>""</f>
        <v/>
      </c>
      <c r="N76" s="5" t="str">
        <f>""</f>
        <v/>
      </c>
      <c r="O76" s="5" t="s">
        <v>40</v>
      </c>
      <c r="P76" s="1" t="s">
        <v>32</v>
      </c>
      <c r="Q76" s="5" t="s">
        <v>55</v>
      </c>
      <c r="R76" s="5"/>
    </row>
    <row r="77" spans="1:18" x14ac:dyDescent="0.25">
      <c r="A77" s="5" t="s">
        <v>153</v>
      </c>
      <c r="B77" s="5" t="s">
        <v>391</v>
      </c>
      <c r="C77" s="6" t="str">
        <f>"32:01:01"</f>
        <v>32:01:01</v>
      </c>
      <c r="D77" s="5" t="str">
        <f>"68:01:02"</f>
        <v>68:01:02</v>
      </c>
      <c r="E77" s="6" t="str">
        <f>"44:02:01:01"</f>
        <v>44:02:01:01</v>
      </c>
      <c r="F77" s="5" t="str">
        <f>"52:01:01"</f>
        <v>52:01:01</v>
      </c>
      <c r="G77" s="6" t="str">
        <f>"05:01:01"</f>
        <v>05:01:01</v>
      </c>
      <c r="H77" s="5" t="str">
        <f>"12:02:02"</f>
        <v>12:02:02</v>
      </c>
      <c r="I77" s="6" t="str">
        <f>"04:01:01"</f>
        <v>04:01:01</v>
      </c>
      <c r="J77" s="5" t="str">
        <f>"11:04:01"</f>
        <v>11:04:01</v>
      </c>
      <c r="K77" s="5" t="str">
        <f>"03:02:01"</f>
        <v>03:02:01</v>
      </c>
      <c r="L77" s="6" t="str">
        <f>"06:03:01"</f>
        <v>06:03:01</v>
      </c>
      <c r="M77" s="5" t="str">
        <f>"04:01:01"</f>
        <v>04:01:01</v>
      </c>
      <c r="N77" s="5" t="str">
        <f>"04:01:01"</f>
        <v>04:01:01</v>
      </c>
      <c r="O77" s="5" t="s">
        <v>35</v>
      </c>
      <c r="P77" s="1" t="s">
        <v>32</v>
      </c>
      <c r="Q77" s="5" t="s">
        <v>55</v>
      </c>
      <c r="R77" s="5"/>
    </row>
    <row r="78" spans="1:18" x14ac:dyDescent="0.25">
      <c r="A78" s="5" t="s">
        <v>154</v>
      </c>
      <c r="B78" s="5" t="s">
        <v>392</v>
      </c>
      <c r="C78" s="6" t="str">
        <f>"33:MZ"</f>
        <v>33:MZ</v>
      </c>
      <c r="D78" s="6" t="str">
        <f>"69:01"</f>
        <v>69:01</v>
      </c>
      <c r="E78" s="5" t="str">
        <f>"44:03"</f>
        <v>44:03</v>
      </c>
      <c r="F78" s="5" t="str">
        <f>"52:01"</f>
        <v>52:01</v>
      </c>
      <c r="G78" s="6" t="str">
        <f>"04:KBG"</f>
        <v>04:KBG</v>
      </c>
      <c r="H78" s="5" t="str">
        <f>"12:02"</f>
        <v>12:02</v>
      </c>
      <c r="I78" s="6" t="str">
        <f>"04:02"</f>
        <v>04:02</v>
      </c>
      <c r="J78" s="6" t="str">
        <f>"12:01"</f>
        <v>12:01</v>
      </c>
      <c r="K78" s="5" t="str">
        <f>""</f>
        <v/>
      </c>
      <c r="L78" s="8" t="str">
        <f>""</f>
        <v/>
      </c>
      <c r="M78" s="5" t="str">
        <f>""</f>
        <v/>
      </c>
      <c r="N78" s="5" t="str">
        <f>""</f>
        <v/>
      </c>
      <c r="O78" s="5"/>
      <c r="P78" s="1" t="s">
        <v>32</v>
      </c>
      <c r="Q78" s="5" t="s">
        <v>55</v>
      </c>
      <c r="R78" s="5"/>
    </row>
    <row r="79" spans="1:18" x14ac:dyDescent="0.25">
      <c r="A79" s="5" t="s">
        <v>155</v>
      </c>
      <c r="B79" s="5" t="s">
        <v>393</v>
      </c>
      <c r="C79" s="6" t="str">
        <f>"31:01:02G"</f>
        <v>31:01:02G</v>
      </c>
      <c r="D79" s="5" t="str">
        <f>"68:01:02G"</f>
        <v>68:01:02G</v>
      </c>
      <c r="E79" s="6" t="str">
        <f>"44:02:01G"</f>
        <v>44:02:01G</v>
      </c>
      <c r="F79" s="6" t="str">
        <f>"51:01:01G"</f>
        <v>51:01:01G</v>
      </c>
      <c r="G79" s="6" t="str">
        <f>"07:BJFZW"</f>
        <v>07:BJFZW</v>
      </c>
      <c r="H79" s="6" t="str">
        <f>"16:04:01G"</f>
        <v>16:04:01G</v>
      </c>
      <c r="I79" s="6" t="str">
        <f>"04:04:01"</f>
        <v>04:04:01</v>
      </c>
      <c r="J79" s="5" t="str">
        <f>"11:04:01"</f>
        <v>11:04:01</v>
      </c>
      <c r="K79" s="5" t="str">
        <f>"03:BJKCB"</f>
        <v>03:BJKCB</v>
      </c>
      <c r="L79" s="5" t="str">
        <f>"03:BKHVH"</f>
        <v>03:BKHVH</v>
      </c>
      <c r="M79" s="5" t="str">
        <f>"02:01"</f>
        <v>02:01</v>
      </c>
      <c r="N79" s="5" t="str">
        <f>"04:01"</f>
        <v>04:01</v>
      </c>
      <c r="O79" s="5" t="s">
        <v>40</v>
      </c>
      <c r="P79" s="1" t="s">
        <v>32</v>
      </c>
      <c r="Q79" s="5" t="s">
        <v>55</v>
      </c>
      <c r="R79" s="5" t="s">
        <v>34</v>
      </c>
    </row>
    <row r="80" spans="1:18" x14ac:dyDescent="0.25">
      <c r="A80" s="5" t="s">
        <v>156</v>
      </c>
      <c r="B80" s="5" t="s">
        <v>394</v>
      </c>
      <c r="C80" s="6" t="str">
        <f>"33:AAGFB"</f>
        <v>33:AAGFB</v>
      </c>
      <c r="D80" s="5" t="str">
        <f>"68:AYVSJ"</f>
        <v>68:AYVSJ</v>
      </c>
      <c r="E80" s="5" t="str">
        <f>"44:03"</f>
        <v>44:03</v>
      </c>
      <c r="F80" s="6" t="str">
        <f>"51:BCZHD"</f>
        <v>51:BCZHD</v>
      </c>
      <c r="G80" s="6" t="str">
        <f>"07:BCZHR"</f>
        <v>07:BCZHR</v>
      </c>
      <c r="H80" s="6" t="str">
        <f>"16:AJYDG"</f>
        <v>16:AJYDG</v>
      </c>
      <c r="I80" s="6" t="str">
        <f>"04:ASXKT"</f>
        <v>04:ASXKT</v>
      </c>
      <c r="J80" s="6" t="str">
        <f>"11:CTPB"</f>
        <v>11:CTPB</v>
      </c>
      <c r="K80" s="5" t="str">
        <f>"03:AWFCW"</f>
        <v>03:AWFCW</v>
      </c>
      <c r="L80" s="5" t="str">
        <f>"03:AWFCX"</f>
        <v>03:AWFCX</v>
      </c>
      <c r="M80" s="5" t="str">
        <f>"04:AYVTP"</f>
        <v>04:AYVTP</v>
      </c>
      <c r="N80" s="5" t="str">
        <f>"05:AYTCX"</f>
        <v>05:AYTCX</v>
      </c>
      <c r="O80" s="5" t="s">
        <v>35</v>
      </c>
      <c r="P80" s="1" t="s">
        <v>32</v>
      </c>
      <c r="Q80" s="5" t="s">
        <v>55</v>
      </c>
      <c r="R80" s="5"/>
    </row>
    <row r="81" spans="1:18" x14ac:dyDescent="0.25">
      <c r="A81" s="5" t="s">
        <v>157</v>
      </c>
      <c r="B81" s="5" t="s">
        <v>395</v>
      </c>
      <c r="C81" s="6" t="str">
        <f>"29:KBF"</f>
        <v>29:KBF</v>
      </c>
      <c r="D81" s="5" t="str">
        <f>"68:01"</f>
        <v>68:01</v>
      </c>
      <c r="E81" s="6" t="str">
        <f>"44:ENWF"</f>
        <v>44:ENWF</v>
      </c>
      <c r="F81" s="6" t="str">
        <f>"51:CVAE"</f>
        <v>51:CVAE</v>
      </c>
      <c r="G81" s="6" t="str">
        <f>"05:AC"</f>
        <v>05:AC</v>
      </c>
      <c r="H81" s="6" t="str">
        <f>"14:02:01"</f>
        <v>14:02:01</v>
      </c>
      <c r="I81" s="6" t="str">
        <f>"04:04"</f>
        <v>04:04</v>
      </c>
      <c r="J81" s="6" t="str">
        <f>"12:DUKV"</f>
        <v>12:DUKV</v>
      </c>
      <c r="K81" s="5" t="str">
        <f>""</f>
        <v/>
      </c>
      <c r="L81" s="5" t="str">
        <f>""</f>
        <v/>
      </c>
      <c r="M81" s="5" t="str">
        <f>""</f>
        <v/>
      </c>
      <c r="N81" s="5" t="str">
        <f>""</f>
        <v/>
      </c>
      <c r="O81" s="5"/>
      <c r="P81" s="1" t="s">
        <v>32</v>
      </c>
      <c r="Q81" s="5" t="s">
        <v>55</v>
      </c>
      <c r="R81" s="5"/>
    </row>
    <row r="82" spans="1:18" x14ac:dyDescent="0.25">
      <c r="A82" s="5" t="s">
        <v>158</v>
      </c>
      <c r="B82" s="5" t="s">
        <v>396</v>
      </c>
      <c r="C82" s="6" t="str">
        <f>"32:01:01G"</f>
        <v>32:01:01G</v>
      </c>
      <c r="D82" s="5" t="str">
        <f>"68:01:02G"</f>
        <v>68:01:02G</v>
      </c>
      <c r="E82" s="6" t="str">
        <f>"44:02:01G"</f>
        <v>44:02:01G</v>
      </c>
      <c r="F82" s="6" t="str">
        <f>"51:01:01G"</f>
        <v>51:01:01G</v>
      </c>
      <c r="G82" s="6" t="str">
        <f>"02:02:02G"</f>
        <v>02:02:02G</v>
      </c>
      <c r="H82" s="6" t="str">
        <f>"07:04:01G"</f>
        <v>07:04:01G</v>
      </c>
      <c r="I82" s="6" t="str">
        <f>"04:01:01"</f>
        <v>04:01:01</v>
      </c>
      <c r="J82" s="6" t="str">
        <f>"11:01:01"</f>
        <v>11:01:01</v>
      </c>
      <c r="K82" s="5" t="str">
        <f>"03:01:01"</f>
        <v>03:01:01</v>
      </c>
      <c r="L82" s="5" t="str">
        <f>"03:02:01"</f>
        <v>03:02:01</v>
      </c>
      <c r="M82" s="5" t="str">
        <f>"04:01:01"</f>
        <v>04:01:01</v>
      </c>
      <c r="N82" s="5" t="str">
        <f>""</f>
        <v/>
      </c>
      <c r="O82" s="5" t="s">
        <v>40</v>
      </c>
      <c r="P82" s="1" t="s">
        <v>32</v>
      </c>
      <c r="Q82" s="5" t="s">
        <v>55</v>
      </c>
      <c r="R82" s="5" t="s">
        <v>37</v>
      </c>
    </row>
    <row r="83" spans="1:18" x14ac:dyDescent="0.25">
      <c r="A83" s="5" t="s">
        <v>159</v>
      </c>
      <c r="B83" s="5" t="s">
        <v>397</v>
      </c>
      <c r="C83" s="6" t="str">
        <f>"32:01:01G"</f>
        <v>32:01:01G</v>
      </c>
      <c r="D83" s="5" t="str">
        <f>"68:01:02G"</f>
        <v>68:01:02G</v>
      </c>
      <c r="E83" s="6" t="str">
        <f>"44:02:01G"</f>
        <v>44:02:01G</v>
      </c>
      <c r="F83" s="6" t="str">
        <f>"51:01:01G"</f>
        <v>51:01:01G</v>
      </c>
      <c r="G83" s="6" t="str">
        <f>"07:04:01G"</f>
        <v>07:04:01G</v>
      </c>
      <c r="H83" s="6" t="str">
        <f>"15:02:01G"</f>
        <v>15:02:01G</v>
      </c>
      <c r="I83" s="6" t="str">
        <f>"04:07:01G"</f>
        <v>04:07:01G</v>
      </c>
      <c r="J83" s="6" t="str">
        <f>"11:01:01"</f>
        <v>11:01:01</v>
      </c>
      <c r="K83" s="5" t="str">
        <f>"03:BGCWT"</f>
        <v>03:BGCWT</v>
      </c>
      <c r="L83" s="6" t="str">
        <f>"03:BGCWT"</f>
        <v>03:BGCWT</v>
      </c>
      <c r="M83" s="5" t="str">
        <f>"01:AETTA"</f>
        <v>01:AETTA</v>
      </c>
      <c r="N83" s="5" t="str">
        <f>"03:FNVX"</f>
        <v>03:FNVX</v>
      </c>
      <c r="O83" s="5" t="s">
        <v>39</v>
      </c>
      <c r="P83" s="1" t="s">
        <v>32</v>
      </c>
      <c r="Q83" s="5" t="s">
        <v>55</v>
      </c>
      <c r="R83" s="5" t="s">
        <v>34</v>
      </c>
    </row>
    <row r="84" spans="1:18" x14ac:dyDescent="0.25">
      <c r="A84" s="5" t="s">
        <v>160</v>
      </c>
      <c r="B84" s="5" t="s">
        <v>398</v>
      </c>
      <c r="C84" s="6" t="str">
        <f>"30:JWFU"</f>
        <v>30:JWFU</v>
      </c>
      <c r="D84" s="5" t="str">
        <f>"68:RFRK"</f>
        <v>68:RFRK</v>
      </c>
      <c r="E84" s="6" t="str">
        <f>"44:KVCG"</f>
        <v>44:KVCG</v>
      </c>
      <c r="F84" s="5" t="str">
        <f>"52:BHMC"</f>
        <v>52:BHMC</v>
      </c>
      <c r="G84" s="5" t="str">
        <f>""</f>
        <v/>
      </c>
      <c r="H84" s="5" t="str">
        <f>""</f>
        <v/>
      </c>
      <c r="I84" s="6" t="str">
        <f>"04:11"</f>
        <v>04:11</v>
      </c>
      <c r="J84" s="6" t="str">
        <f>"11:EMSS"</f>
        <v>11:EMSS</v>
      </c>
      <c r="K84" s="5" t="str">
        <f>""</f>
        <v/>
      </c>
      <c r="L84" s="5" t="str">
        <f>""</f>
        <v/>
      </c>
      <c r="M84" s="5" t="str">
        <f>""</f>
        <v/>
      </c>
      <c r="N84" s="5" t="str">
        <f>""</f>
        <v/>
      </c>
      <c r="O84" s="5"/>
      <c r="P84" s="1" t="s">
        <v>32</v>
      </c>
      <c r="Q84" s="5" t="s">
        <v>56</v>
      </c>
      <c r="R84" s="5"/>
    </row>
    <row r="85" spans="1:18" x14ac:dyDescent="0.25">
      <c r="A85" s="5" t="s">
        <v>161</v>
      </c>
      <c r="B85" s="5" t="s">
        <v>399</v>
      </c>
      <c r="C85" s="5" t="str">
        <f>"29:02:01G"</f>
        <v>29:02:01G</v>
      </c>
      <c r="D85" s="5" t="str">
        <f>"68:01:02G"</f>
        <v>68:01:02G</v>
      </c>
      <c r="E85" s="5" t="str">
        <f>"44:03:01G"</f>
        <v>44:03:01G</v>
      </c>
      <c r="F85" s="6" t="str">
        <f>"51:01:01G"</f>
        <v>51:01:01G</v>
      </c>
      <c r="G85" s="6" t="str">
        <f>"15:02:01G"</f>
        <v>15:02:01G</v>
      </c>
      <c r="H85" s="5" t="str">
        <f>"16:01:01G"</f>
        <v>16:01:01G</v>
      </c>
      <c r="I85" s="6" t="str">
        <f>"04:04:01"</f>
        <v>04:04:01</v>
      </c>
      <c r="J85" s="6" t="str">
        <f>"11:01:01"</f>
        <v>11:01:01</v>
      </c>
      <c r="K85" s="5" t="str">
        <f>"03:01:01"</f>
        <v>03:01:01</v>
      </c>
      <c r="L85" s="5" t="str">
        <f>"03:02:01"</f>
        <v>03:02:01</v>
      </c>
      <c r="M85" s="5" t="str">
        <f>"03:FNVX"</f>
        <v>03:FNVX</v>
      </c>
      <c r="N85" s="5" t="str">
        <f>"06:01"</f>
        <v>06:01</v>
      </c>
      <c r="O85" s="5" t="s">
        <v>31</v>
      </c>
      <c r="P85" s="1" t="s">
        <v>32</v>
      </c>
      <c r="Q85" s="5" t="s">
        <v>56</v>
      </c>
      <c r="R85" s="5"/>
    </row>
    <row r="86" spans="1:18" x14ac:dyDescent="0.25">
      <c r="A86" s="5" t="s">
        <v>162</v>
      </c>
      <c r="B86" s="5" t="s">
        <v>400</v>
      </c>
      <c r="C86" s="6" t="str">
        <f>"32:ADNYX"</f>
        <v>32:ADNYX</v>
      </c>
      <c r="D86" s="6" t="str">
        <f>"69:01"</f>
        <v>69:01</v>
      </c>
      <c r="E86" s="5" t="str">
        <f>"44:03"</f>
        <v>44:03</v>
      </c>
      <c r="F86" s="6" t="str">
        <f>"51:ABGFH"</f>
        <v>51:ABGFH</v>
      </c>
      <c r="G86" s="6" t="str">
        <f>"04:AFXNP"</f>
        <v>04:AFXNP</v>
      </c>
      <c r="H86" s="6" t="str">
        <f>"15:ADPFE"</f>
        <v>15:ADPFE</v>
      </c>
      <c r="I86" s="6" t="str">
        <f>"04:HTWY"</f>
        <v>04:HTWY</v>
      </c>
      <c r="J86" s="5" t="str">
        <f>"11:04:01"</f>
        <v>11:04:01</v>
      </c>
      <c r="K86" s="5" t="str">
        <f>"03:AFXPP"</f>
        <v>03:AFXPP</v>
      </c>
      <c r="L86" s="6" t="str">
        <f>"03:AFXPP"</f>
        <v>03:AFXPP</v>
      </c>
      <c r="M86" s="5" t="str">
        <f>"04:AETTB"</f>
        <v>04:AETTB</v>
      </c>
      <c r="N86" s="5" t="str">
        <f>"04:FNVS"</f>
        <v>04:FNVS</v>
      </c>
      <c r="O86" s="5" t="s">
        <v>40</v>
      </c>
      <c r="P86" s="1" t="s">
        <v>32</v>
      </c>
      <c r="Q86" s="5" t="s">
        <v>56</v>
      </c>
      <c r="R86" s="5"/>
    </row>
    <row r="87" spans="1:18" x14ac:dyDescent="0.25">
      <c r="A87" s="5" t="s">
        <v>163</v>
      </c>
      <c r="B87" s="5" t="s">
        <v>401</v>
      </c>
      <c r="C87" s="5" t="str">
        <f>"29:02:01G"</f>
        <v>29:02:01G</v>
      </c>
      <c r="D87" s="5" t="str">
        <f>"68:01:02G"</f>
        <v>68:01:02G</v>
      </c>
      <c r="E87" s="6" t="str">
        <f>"44:02:01G"</f>
        <v>44:02:01G</v>
      </c>
      <c r="F87" s="6" t="str">
        <f>"51:01:01G"</f>
        <v>51:01:01G</v>
      </c>
      <c r="G87" s="6" t="str">
        <f>"03:03:01G"</f>
        <v>03:03:01G</v>
      </c>
      <c r="H87" s="6" t="str">
        <f>"07:04:01G"</f>
        <v>07:04:01G</v>
      </c>
      <c r="I87" s="6" t="str">
        <f>"04:01"</f>
        <v>04:01</v>
      </c>
      <c r="J87" s="6" t="str">
        <f>"11:01:01G"</f>
        <v>11:01:01G</v>
      </c>
      <c r="K87" s="5" t="str">
        <f>""</f>
        <v/>
      </c>
      <c r="L87" s="5" t="str">
        <f>""</f>
        <v/>
      </c>
      <c r="M87" s="5" t="str">
        <f>""</f>
        <v/>
      </c>
      <c r="N87" s="5" t="str">
        <f>""</f>
        <v/>
      </c>
      <c r="O87" s="5"/>
      <c r="P87" s="1" t="s">
        <v>32</v>
      </c>
      <c r="Q87" s="5" t="s">
        <v>56</v>
      </c>
      <c r="R87" s="5"/>
    </row>
    <row r="88" spans="1:18" x14ac:dyDescent="0.25">
      <c r="A88" s="5" t="s">
        <v>164</v>
      </c>
      <c r="B88" s="5" t="s">
        <v>402</v>
      </c>
      <c r="C88" s="6" t="str">
        <f>"32:01"</f>
        <v>32:01</v>
      </c>
      <c r="D88" s="6" t="str">
        <f>"69:01"</f>
        <v>69:01</v>
      </c>
      <c r="E88" s="6" t="str">
        <f>"44:ENWF"</f>
        <v>44:ENWF</v>
      </c>
      <c r="F88" s="6" t="str">
        <f>"51:CVAE"</f>
        <v>51:CVAE</v>
      </c>
      <c r="G88" s="6" t="str">
        <f>"05:AFW"</f>
        <v>05:AFW</v>
      </c>
      <c r="H88" s="6" t="str">
        <f>"07:FKRN"</f>
        <v>07:FKRN</v>
      </c>
      <c r="I88" s="6" t="str">
        <f>"04:03:01"</f>
        <v>04:03:01</v>
      </c>
      <c r="J88" s="5" t="str">
        <f>"11:04:01"</f>
        <v>11:04:01</v>
      </c>
      <c r="K88" s="6" t="str">
        <f>"03:04"</f>
        <v>03:04</v>
      </c>
      <c r="L88" s="5" t="str">
        <f>"03:ENWH"</f>
        <v>03:ENWH</v>
      </c>
      <c r="M88" s="5" t="str">
        <f>""</f>
        <v/>
      </c>
      <c r="N88" s="5" t="str">
        <f>""</f>
        <v/>
      </c>
      <c r="O88" s="5"/>
      <c r="P88" s="1" t="s">
        <v>32</v>
      </c>
      <c r="Q88" s="5" t="s">
        <v>56</v>
      </c>
      <c r="R88" s="5" t="s">
        <v>37</v>
      </c>
    </row>
    <row r="89" spans="1:18" x14ac:dyDescent="0.25">
      <c r="A89" s="5" t="s">
        <v>165</v>
      </c>
      <c r="B89" s="5" t="s">
        <v>403</v>
      </c>
      <c r="C89" s="6" t="str">
        <f>"31:01:02G"</f>
        <v>31:01:02G</v>
      </c>
      <c r="D89" s="5" t="str">
        <f>"68:01:02G"</f>
        <v>68:01:02G</v>
      </c>
      <c r="E89" s="6" t="str">
        <f>"44:02:01G"</f>
        <v>44:02:01G</v>
      </c>
      <c r="F89" s="6" t="str">
        <f>"51:01:01G"</f>
        <v>51:01:01G</v>
      </c>
      <c r="G89" s="6" t="str">
        <f>"07:04:01G"</f>
        <v>07:04:01G</v>
      </c>
      <c r="H89" s="6" t="str">
        <f>"15:02:01G"</f>
        <v>15:02:01G</v>
      </c>
      <c r="I89" s="6" t="str">
        <f>"04:07:01G"</f>
        <v>04:07:01G</v>
      </c>
      <c r="J89" s="6" t="str">
        <f>"11:01:01"</f>
        <v>11:01:01</v>
      </c>
      <c r="K89" s="6" t="str">
        <f>"03:01:01"</f>
        <v>03:01:01</v>
      </c>
      <c r="L89" s="7" t="str">
        <f>""</f>
        <v/>
      </c>
      <c r="M89" s="5" t="str">
        <f>"03:FNVX"</f>
        <v>03:FNVX</v>
      </c>
      <c r="N89" s="5" t="str">
        <f>"03:FNVX"</f>
        <v>03:FNVX</v>
      </c>
      <c r="O89" s="5" t="s">
        <v>39</v>
      </c>
      <c r="P89" s="1" t="s">
        <v>32</v>
      </c>
      <c r="Q89" s="5" t="s">
        <v>56</v>
      </c>
      <c r="R89" s="5"/>
    </row>
    <row r="90" spans="1:18" x14ac:dyDescent="0.25">
      <c r="A90" s="5" t="s">
        <v>166</v>
      </c>
      <c r="B90" s="5" t="s">
        <v>404</v>
      </c>
      <c r="C90" s="5" t="str">
        <f>"29:02:01G"</f>
        <v>29:02:01G</v>
      </c>
      <c r="D90" s="5" t="str">
        <f>"68:01:02G"</f>
        <v>68:01:02G</v>
      </c>
      <c r="E90" s="5" t="str">
        <f>"44:03:01G"</f>
        <v>44:03:01G</v>
      </c>
      <c r="F90" s="6" t="str">
        <f>"51:01:01G"</f>
        <v>51:01:01G</v>
      </c>
      <c r="G90" s="6" t="str">
        <f>"02:02:02G"</f>
        <v>02:02:02G</v>
      </c>
      <c r="H90" s="5" t="str">
        <f>"16:01:01"</f>
        <v>16:01:01</v>
      </c>
      <c r="I90" s="6" t="str">
        <f>"04:04:01"</f>
        <v>04:04:01</v>
      </c>
      <c r="J90" s="6" t="str">
        <f>"11:01:01"</f>
        <v>11:01:01</v>
      </c>
      <c r="K90" s="5" t="str">
        <f>"03:01:01"</f>
        <v>03:01:01</v>
      </c>
      <c r="L90" s="5" t="str">
        <f>"03:02:01"</f>
        <v>03:02:01</v>
      </c>
      <c r="M90" s="5" t="str">
        <f>"04:01:01"</f>
        <v>04:01:01</v>
      </c>
      <c r="N90" s="5" t="str">
        <f>"15:01"</f>
        <v>15:01</v>
      </c>
      <c r="O90" s="5"/>
      <c r="P90" s="1" t="s">
        <v>32</v>
      </c>
      <c r="Q90" s="5" t="s">
        <v>57</v>
      </c>
      <c r="R90" s="5" t="s">
        <v>34</v>
      </c>
    </row>
    <row r="91" spans="1:18" x14ac:dyDescent="0.25">
      <c r="A91" s="5" t="s">
        <v>167</v>
      </c>
      <c r="B91" s="5" t="s">
        <v>405</v>
      </c>
      <c r="C91" s="5" t="str">
        <f>"29:SJA"</f>
        <v>29:SJA</v>
      </c>
      <c r="D91" s="5" t="str">
        <f>"68:CAKR"</f>
        <v>68:CAKR</v>
      </c>
      <c r="E91" s="5" t="str">
        <f>"44:FWRH"</f>
        <v>44:FWRH</v>
      </c>
      <c r="F91" s="6" t="str">
        <f>"51:JXCJ"</f>
        <v>51:JXCJ</v>
      </c>
      <c r="G91" s="6" t="str">
        <f>"03:MGVV"</f>
        <v>03:MGVV</v>
      </c>
      <c r="H91" s="6" t="str">
        <f>"14:JXF"</f>
        <v>14:JXF</v>
      </c>
      <c r="I91" s="5" t="str">
        <f>"04:UUGV"</f>
        <v>04:UUGV</v>
      </c>
      <c r="J91" s="6" t="str">
        <f>"11:UYRP"</f>
        <v>11:UYRP</v>
      </c>
      <c r="K91" s="5" t="str">
        <f>"03:RCH"</f>
        <v>03:RCH</v>
      </c>
      <c r="L91" s="5" t="str">
        <f>"03:SNFR"</f>
        <v>03:SNFR</v>
      </c>
      <c r="M91" s="5" t="str">
        <f>""</f>
        <v/>
      </c>
      <c r="N91" s="5" t="str">
        <f>""</f>
        <v/>
      </c>
      <c r="O91" s="5"/>
      <c r="P91" s="1" t="s">
        <v>32</v>
      </c>
      <c r="Q91" s="5" t="s">
        <v>57</v>
      </c>
      <c r="R91" s="5"/>
    </row>
    <row r="92" spans="1:18" x14ac:dyDescent="0.25">
      <c r="A92" s="5" t="s">
        <v>168</v>
      </c>
      <c r="B92" s="5" t="s">
        <v>406</v>
      </c>
      <c r="C92" s="6" t="str">
        <f>"31:01"</f>
        <v>31:01</v>
      </c>
      <c r="D92" s="5" t="str">
        <f>"68:01"</f>
        <v>68:01</v>
      </c>
      <c r="E92" s="6" t="str">
        <f>"44:02"</f>
        <v>44:02</v>
      </c>
      <c r="F92" s="6" t="str">
        <f>"51:01"</f>
        <v>51:01</v>
      </c>
      <c r="G92" s="6" t="str">
        <f>"07:04"</f>
        <v>07:04</v>
      </c>
      <c r="H92" s="6" t="str">
        <f>"15:02"</f>
        <v>15:02</v>
      </c>
      <c r="I92" s="5" t="str">
        <f>"04:05"</f>
        <v>04:05</v>
      </c>
      <c r="J92" s="6" t="str">
        <f>"11:01"</f>
        <v>11:01</v>
      </c>
      <c r="K92" s="5" t="str">
        <f>""</f>
        <v/>
      </c>
      <c r="L92" s="5" t="str">
        <f>""</f>
        <v/>
      </c>
      <c r="M92" s="5" t="str">
        <f>""</f>
        <v/>
      </c>
      <c r="N92" s="5" t="str">
        <f>""</f>
        <v/>
      </c>
      <c r="O92" s="5"/>
      <c r="P92" s="1" t="s">
        <v>32</v>
      </c>
      <c r="Q92" s="5" t="s">
        <v>57</v>
      </c>
      <c r="R92" s="5"/>
    </row>
    <row r="93" spans="1:18" x14ac:dyDescent="0.25">
      <c r="A93" s="5" t="s">
        <v>169</v>
      </c>
      <c r="B93" s="5" t="s">
        <v>407</v>
      </c>
      <c r="C93" s="6" t="str">
        <f>"32:01"</f>
        <v>32:01</v>
      </c>
      <c r="D93" s="5" t="str">
        <f>"68:01:02G"</f>
        <v>68:01:02G</v>
      </c>
      <c r="E93" s="6" t="str">
        <f>"44:02:01G"</f>
        <v>44:02:01G</v>
      </c>
      <c r="F93" s="6" t="str">
        <f>"51:01:01G"</f>
        <v>51:01:01G</v>
      </c>
      <c r="G93" s="6" t="str">
        <f>"05:01"</f>
        <v>05:01</v>
      </c>
      <c r="H93" s="6" t="str">
        <f>"15:02:01G"</f>
        <v>15:02:01G</v>
      </c>
      <c r="I93" s="6" t="str">
        <f>"04:04"</f>
        <v>04:04</v>
      </c>
      <c r="J93" s="5" t="str">
        <f>"11:04"</f>
        <v>11:04</v>
      </c>
      <c r="K93" s="5" t="str">
        <f>"03:02:01G"</f>
        <v>03:02:01G</v>
      </c>
      <c r="L93" s="5" t="str">
        <f>"03:01:01G"</f>
        <v>03:01:01G</v>
      </c>
      <c r="M93" s="5" t="str">
        <f>""</f>
        <v/>
      </c>
      <c r="N93" s="5" t="str">
        <f>""</f>
        <v/>
      </c>
      <c r="O93" s="5" t="s">
        <v>40</v>
      </c>
      <c r="P93" s="1" t="s">
        <v>32</v>
      </c>
      <c r="Q93" s="5" t="s">
        <v>57</v>
      </c>
      <c r="R93" s="5"/>
    </row>
    <row r="94" spans="1:18" x14ac:dyDescent="0.25">
      <c r="A94" s="5" t="s">
        <v>170</v>
      </c>
      <c r="B94" s="5" t="s">
        <v>408</v>
      </c>
      <c r="C94" s="6" t="str">
        <f>"32:01:01"</f>
        <v>32:01:01</v>
      </c>
      <c r="D94" s="5" t="str">
        <f>"68:01:02:02"</f>
        <v>68:01:02:02</v>
      </c>
      <c r="E94" s="6" t="str">
        <f>"44:02:01:01"</f>
        <v>44:02:01:01</v>
      </c>
      <c r="F94" s="6" t="str">
        <f>"51:01:01:01"</f>
        <v>51:01:01:01</v>
      </c>
      <c r="G94" s="6" t="str">
        <f>"05:01:01:02"</f>
        <v>05:01:01:02</v>
      </c>
      <c r="H94" s="6" t="str">
        <f>"15:02:01:01"</f>
        <v>15:02:01:01</v>
      </c>
      <c r="I94" s="6" t="str">
        <f>"04:04:01"</f>
        <v>04:04:01</v>
      </c>
      <c r="J94" s="6" t="str">
        <f>"11:01:01"</f>
        <v>11:01:01</v>
      </c>
      <c r="K94" s="5" t="str">
        <f>"03:02:01"</f>
        <v>03:02:01</v>
      </c>
      <c r="L94" s="5" t="str">
        <f>"03:01:01"</f>
        <v>03:01:01</v>
      </c>
      <c r="M94" s="5" t="str">
        <f>"03:FNVX"</f>
        <v>03:FNVX</v>
      </c>
      <c r="N94" s="5" t="str">
        <f>"04:01:01"</f>
        <v>04:01:01</v>
      </c>
      <c r="O94" s="5" t="s">
        <v>39</v>
      </c>
      <c r="P94" s="1" t="s">
        <v>32</v>
      </c>
      <c r="Q94" s="5" t="s">
        <v>57</v>
      </c>
      <c r="R94" s="5"/>
    </row>
    <row r="95" spans="1:18" x14ac:dyDescent="0.25">
      <c r="A95" s="5" t="s">
        <v>171</v>
      </c>
      <c r="B95" s="5" t="s">
        <v>409</v>
      </c>
      <c r="C95" s="5" t="str">
        <f>"29:AGVAA"</f>
        <v>29:AGVAA</v>
      </c>
      <c r="D95" s="5" t="str">
        <f>"68:AJGKB"</f>
        <v>68:AJGKB</v>
      </c>
      <c r="E95" s="6" t="str">
        <f>"44:04"</f>
        <v>44:04</v>
      </c>
      <c r="F95" s="5" t="str">
        <f>"52:CWA"</f>
        <v>52:CWA</v>
      </c>
      <c r="G95" s="5" t="str">
        <f>""</f>
        <v/>
      </c>
      <c r="H95" s="5" t="str">
        <f>""</f>
        <v/>
      </c>
      <c r="I95" s="6" t="str">
        <f>"04:AJERJ"</f>
        <v>04:AJERJ</v>
      </c>
      <c r="J95" s="6" t="str">
        <f>"11:AGHFW"</f>
        <v>11:AGHFW</v>
      </c>
      <c r="K95" s="5" t="str">
        <f>""</f>
        <v/>
      </c>
      <c r="L95" s="5" t="str">
        <f>""</f>
        <v/>
      </c>
      <c r="M95" s="5" t="str">
        <f>""</f>
        <v/>
      </c>
      <c r="N95" s="5" t="str">
        <f>""</f>
        <v/>
      </c>
      <c r="O95" s="5"/>
      <c r="P95" s="1" t="s">
        <v>32</v>
      </c>
      <c r="Q95" s="5" t="s">
        <v>58</v>
      </c>
      <c r="R95" s="5"/>
    </row>
    <row r="96" spans="1:18" x14ac:dyDescent="0.25">
      <c r="A96" s="5" t="s">
        <v>172</v>
      </c>
      <c r="B96" s="5" t="s">
        <v>410</v>
      </c>
      <c r="C96" s="5" t="str">
        <f>"29:CCUWB"</f>
        <v>29:CCUWB</v>
      </c>
      <c r="D96" s="5" t="str">
        <f>"68:CCUWC"</f>
        <v>68:CCUWC</v>
      </c>
      <c r="E96" s="5" t="str">
        <f>"44:BPVSY"</f>
        <v>44:BPVSY</v>
      </c>
      <c r="F96" s="6" t="str">
        <f>"51:BPVTA"</f>
        <v>51:BPVTA</v>
      </c>
      <c r="G96" s="5" t="str">
        <f>""</f>
        <v/>
      </c>
      <c r="H96" s="5" t="str">
        <f>""</f>
        <v/>
      </c>
      <c r="I96" s="6" t="str">
        <f>"04:ZMUD"</f>
        <v>04:ZMUD</v>
      </c>
      <c r="J96" s="6" t="str">
        <f>"11:BPVJY"</f>
        <v>11:BPVJY</v>
      </c>
      <c r="K96" s="5" t="str">
        <f>""</f>
        <v/>
      </c>
      <c r="L96" s="5" t="str">
        <f>""</f>
        <v/>
      </c>
      <c r="M96" s="5" t="str">
        <f>""</f>
        <v/>
      </c>
      <c r="N96" s="5" t="str">
        <f>""</f>
        <v/>
      </c>
      <c r="O96" s="5" t="s">
        <v>40</v>
      </c>
      <c r="P96" s="1" t="s">
        <v>32</v>
      </c>
      <c r="Q96" s="5" t="s">
        <v>58</v>
      </c>
      <c r="R96" s="5"/>
    </row>
    <row r="97" spans="1:18" x14ac:dyDescent="0.25">
      <c r="A97" s="5" t="s">
        <v>173</v>
      </c>
      <c r="B97" s="5" t="s">
        <v>411</v>
      </c>
      <c r="C97" s="5" t="str">
        <f>"29:SJA"</f>
        <v>29:SJA</v>
      </c>
      <c r="D97" s="6" t="str">
        <f>"68:55"</f>
        <v>68:55</v>
      </c>
      <c r="E97" s="5" t="str">
        <f>"44:FWRH"</f>
        <v>44:FWRH</v>
      </c>
      <c r="F97" s="6" t="str">
        <f>"51:JXCJ"</f>
        <v>51:JXCJ</v>
      </c>
      <c r="G97" s="5" t="str">
        <f>""</f>
        <v/>
      </c>
      <c r="H97" s="5" t="str">
        <f>""</f>
        <v/>
      </c>
      <c r="I97" s="6" t="str">
        <f>"11:03"</f>
        <v>11:03</v>
      </c>
      <c r="J97" s="6" t="str">
        <f>"04:03:01"</f>
        <v>04:03:01</v>
      </c>
      <c r="K97" s="5" t="str">
        <f>""</f>
        <v/>
      </c>
      <c r="L97" s="5" t="str">
        <f>""</f>
        <v/>
      </c>
      <c r="M97" s="5" t="str">
        <f>""</f>
        <v/>
      </c>
      <c r="N97" s="5" t="str">
        <f>""</f>
        <v/>
      </c>
      <c r="O97" s="5"/>
      <c r="P97" s="1" t="s">
        <v>32</v>
      </c>
      <c r="Q97" s="5" t="s">
        <v>58</v>
      </c>
      <c r="R97" s="5"/>
    </row>
    <row r="98" spans="1:18" x14ac:dyDescent="0.25">
      <c r="A98" s="5" t="s">
        <v>174</v>
      </c>
      <c r="B98" s="5" t="s">
        <v>412</v>
      </c>
      <c r="C98" s="6" t="str">
        <f>"32:AGXDF"</f>
        <v>32:AGXDF</v>
      </c>
      <c r="D98" s="5" t="str">
        <f>"68:AUKJR"</f>
        <v>68:AUKJR</v>
      </c>
      <c r="E98" s="6" t="str">
        <f>"44:AUKKA"</f>
        <v>44:AUKKA</v>
      </c>
      <c r="F98" s="5" t="str">
        <f>"52:AHTNZ"</f>
        <v>52:AHTNZ</v>
      </c>
      <c r="G98" s="6" t="str">
        <f>"05:ASXJX"</f>
        <v>05:ASXJX</v>
      </c>
      <c r="H98" s="5" t="str">
        <f>"12:02"</f>
        <v>12:02</v>
      </c>
      <c r="I98" s="6" t="str">
        <f>"04:ASXKT"</f>
        <v>04:ASXKT</v>
      </c>
      <c r="J98" s="6" t="str">
        <f>"11:CTPB"</f>
        <v>11:CTPB</v>
      </c>
      <c r="K98" s="5" t="str">
        <f>"03:ASXKF"</f>
        <v>03:ASXKF</v>
      </c>
      <c r="L98" s="5" t="str">
        <f>"03:AUKJC"</f>
        <v>03:AUKJC</v>
      </c>
      <c r="M98" s="5" t="str">
        <f>"04:ASXKD"</f>
        <v>04:ASXKD</v>
      </c>
      <c r="N98" s="5" t="str">
        <f>"14:ANAHW"</f>
        <v>14:ANAHW</v>
      </c>
      <c r="O98" s="5" t="s">
        <v>40</v>
      </c>
      <c r="P98" s="1" t="s">
        <v>32</v>
      </c>
      <c r="Q98" s="5" t="s">
        <v>58</v>
      </c>
      <c r="R98" s="5"/>
    </row>
    <row r="99" spans="1:18" x14ac:dyDescent="0.25">
      <c r="A99" s="5" t="s">
        <v>175</v>
      </c>
      <c r="B99" s="5" t="s">
        <v>413</v>
      </c>
      <c r="C99" s="5" t="str">
        <f>"29:BJFSM"</f>
        <v>29:BJFSM</v>
      </c>
      <c r="D99" s="6" t="str">
        <f>"68:55:01"</f>
        <v>68:55:01</v>
      </c>
      <c r="E99" s="5" t="str">
        <f>"44:BGBGB"</f>
        <v>44:BGBGB</v>
      </c>
      <c r="F99" s="6" t="str">
        <f>"51:BJFXY"</f>
        <v>51:BJFXY</v>
      </c>
      <c r="G99" s="6" t="str">
        <f>"14:BJGAC"</f>
        <v>14:BJGAC</v>
      </c>
      <c r="H99" s="5" t="str">
        <f>"16:BJGAV"</f>
        <v>16:BJGAV</v>
      </c>
      <c r="I99" s="6" t="str">
        <f>"04:ASXKT"</f>
        <v>04:ASXKT</v>
      </c>
      <c r="J99" s="6" t="str">
        <f>"11:ZPXX"</f>
        <v>11:ZPXX</v>
      </c>
      <c r="K99" s="5" t="str">
        <f>"03:BJFUY"</f>
        <v>03:BJFUY</v>
      </c>
      <c r="L99" s="5" t="str">
        <f>"03:BJFYP"</f>
        <v>03:BJFYP</v>
      </c>
      <c r="M99" s="5" t="str">
        <f>"04:BJFYG"</f>
        <v>04:BJFYG</v>
      </c>
      <c r="N99" s="5" t="str">
        <f>"04:BJFYJ"</f>
        <v>04:BJFYJ</v>
      </c>
      <c r="O99" s="5"/>
      <c r="P99" s="1" t="s">
        <v>32</v>
      </c>
      <c r="Q99" s="5" t="s">
        <v>58</v>
      </c>
      <c r="R99" s="5"/>
    </row>
    <row r="100" spans="1:18" x14ac:dyDescent="0.25">
      <c r="A100" s="5" t="s">
        <v>176</v>
      </c>
      <c r="B100" s="5" t="s">
        <v>414</v>
      </c>
      <c r="C100" s="6" t="str">
        <f>"33:03:01G"</f>
        <v>33:03:01G</v>
      </c>
      <c r="D100" s="5" t="str">
        <f>"68:01:02G"</f>
        <v>68:01:02G</v>
      </c>
      <c r="E100" s="5" t="str">
        <f>"44:03:02G"</f>
        <v>44:03:02G</v>
      </c>
      <c r="F100" s="6" t="str">
        <f>"51:01:01G"</f>
        <v>51:01:01G</v>
      </c>
      <c r="G100" s="6" t="str">
        <f>"07:01:01G"</f>
        <v>07:01:01G</v>
      </c>
      <c r="H100" s="6" t="str">
        <f>"16:02:01G"</f>
        <v>16:02:01G</v>
      </c>
      <c r="I100" s="6" t="str">
        <f>"04:03:01"</f>
        <v>04:03:01</v>
      </c>
      <c r="J100" s="6" t="str">
        <f>"11:01:01"</f>
        <v>11:01:01</v>
      </c>
      <c r="K100" s="5" t="str">
        <f>"03:01:01"</f>
        <v>03:01:01</v>
      </c>
      <c r="L100" s="5" t="str">
        <f>"03:02:01"</f>
        <v>03:02:01</v>
      </c>
      <c r="M100" s="5" t="str">
        <f>"04:02"</f>
        <v>04:02</v>
      </c>
      <c r="N100" s="5" t="str">
        <f>"14:01:01"</f>
        <v>14:01:01</v>
      </c>
      <c r="O100" s="5" t="s">
        <v>35</v>
      </c>
      <c r="P100" s="1" t="s">
        <v>32</v>
      </c>
      <c r="Q100" s="5" t="s">
        <v>58</v>
      </c>
      <c r="R100" s="5"/>
    </row>
    <row r="101" spans="1:18" x14ac:dyDescent="0.25">
      <c r="A101" s="5" t="s">
        <v>177</v>
      </c>
      <c r="B101" s="5" t="s">
        <v>415</v>
      </c>
      <c r="C101" s="5" t="str">
        <f>"29:02:01:01"</f>
        <v>29:02:01:01</v>
      </c>
      <c r="D101" s="5" t="str">
        <f>"68:01:02:02"</f>
        <v>68:01:02:02</v>
      </c>
      <c r="E101" s="6" t="str">
        <f>"44:02:01"</f>
        <v>44:02:01</v>
      </c>
      <c r="F101" s="6" t="str">
        <f>"51:01:01"</f>
        <v>51:01:01</v>
      </c>
      <c r="G101" s="6" t="str">
        <f>"05:01:01"</f>
        <v>05:01:01</v>
      </c>
      <c r="H101" s="6" t="str">
        <f>"14:02:01"</f>
        <v>14:02:01</v>
      </c>
      <c r="I101" s="6" t="str">
        <f>"04:01:01"</f>
        <v>04:01:01</v>
      </c>
      <c r="J101" s="6" t="str">
        <f>"11:01:01"</f>
        <v>11:01:01</v>
      </c>
      <c r="K101" s="6" t="str">
        <f>"03:01:01"</f>
        <v>03:01:01</v>
      </c>
      <c r="L101" s="7" t="str">
        <f>""</f>
        <v/>
      </c>
      <c r="M101" s="5" t="str">
        <f>"03:GFNJ"</f>
        <v>03:GFNJ</v>
      </c>
      <c r="N101" s="5" t="str">
        <f>"04:ADCGE"</f>
        <v>04:ADCGE</v>
      </c>
      <c r="O101" s="5" t="s">
        <v>31</v>
      </c>
      <c r="P101" s="1" t="s">
        <v>32</v>
      </c>
      <c r="Q101" s="5" t="s">
        <v>58</v>
      </c>
      <c r="R101" s="5" t="s">
        <v>37</v>
      </c>
    </row>
    <row r="102" spans="1:18" x14ac:dyDescent="0.25">
      <c r="A102" s="5" t="s">
        <v>178</v>
      </c>
      <c r="B102" s="5" t="s">
        <v>416</v>
      </c>
      <c r="C102" s="6" t="str">
        <f>"31:01:02G"</f>
        <v>31:01:02G</v>
      </c>
      <c r="D102" s="5" t="str">
        <f>"68:01:02G"</f>
        <v>68:01:02G</v>
      </c>
      <c r="E102" s="6" t="str">
        <f>"44:02:01G"</f>
        <v>44:02:01G</v>
      </c>
      <c r="F102" s="6" t="str">
        <f>"51:01:01G"</f>
        <v>51:01:01G</v>
      </c>
      <c r="G102" s="6" t="str">
        <f>"05:01:01G"</f>
        <v>05:01:01G</v>
      </c>
      <c r="H102" s="6" t="str">
        <f>"14:02:01G"</f>
        <v>14:02:01G</v>
      </c>
      <c r="I102" s="6" t="str">
        <f>"04:04:01"</f>
        <v>04:04:01</v>
      </c>
      <c r="J102" s="6" t="str">
        <f>"11:03:01"</f>
        <v>11:03:01</v>
      </c>
      <c r="K102" s="5" t="str">
        <f>"03:02"</f>
        <v>03:02</v>
      </c>
      <c r="L102" s="5" t="str">
        <f>"03:BGCWT"</f>
        <v>03:BGCWT</v>
      </c>
      <c r="M102" s="5" t="str">
        <f>"04:01"</f>
        <v>04:01</v>
      </c>
      <c r="N102" s="5" t="str">
        <f>"04:01"</f>
        <v>04:01</v>
      </c>
      <c r="O102" s="5" t="s">
        <v>41</v>
      </c>
      <c r="P102" s="1" t="s">
        <v>32</v>
      </c>
      <c r="Q102" s="5" t="s">
        <v>58</v>
      </c>
      <c r="R102" s="5" t="s">
        <v>37</v>
      </c>
    </row>
    <row r="103" spans="1:18" x14ac:dyDescent="0.25">
      <c r="A103" s="5" t="s">
        <v>179</v>
      </c>
      <c r="B103" s="5" t="s">
        <v>417</v>
      </c>
      <c r="C103" s="6" t="str">
        <f>"31:XEWV"</f>
        <v>31:XEWV</v>
      </c>
      <c r="D103" s="5" t="str">
        <f>"68:TXXF"</f>
        <v>68:TXXF</v>
      </c>
      <c r="E103" s="6" t="str">
        <f>"51:TYGU"</f>
        <v>51:TYGU</v>
      </c>
      <c r="F103" s="6" t="str">
        <f>"44:JGMU"</f>
        <v>44:JGMU</v>
      </c>
      <c r="G103" s="6" t="str">
        <f>"05:YGKG"</f>
        <v>05:YGKG</v>
      </c>
      <c r="H103" s="6" t="str">
        <f>"14:ZAMU"</f>
        <v>14:ZAMU</v>
      </c>
      <c r="I103" s="6" t="str">
        <f>"04:04:01"</f>
        <v>04:04:01</v>
      </c>
      <c r="J103" s="6" t="str">
        <f>"11:03"</f>
        <v>11:03</v>
      </c>
      <c r="K103" s="5" t="str">
        <f>"03:YGKM"</f>
        <v>03:YGKM</v>
      </c>
      <c r="L103" s="5" t="str">
        <f>"03:ZAMW"</f>
        <v>03:ZAMW</v>
      </c>
      <c r="M103" s="5" t="str">
        <f>"04:HJMR"</f>
        <v>04:HJMR</v>
      </c>
      <c r="N103" s="5" t="str">
        <f>""</f>
        <v/>
      </c>
      <c r="O103" s="5"/>
      <c r="P103" s="1" t="s">
        <v>32</v>
      </c>
      <c r="Q103" s="5" t="s">
        <v>58</v>
      </c>
      <c r="R103" s="5"/>
    </row>
    <row r="104" spans="1:18" x14ac:dyDescent="0.25">
      <c r="A104" s="5" t="s">
        <v>180</v>
      </c>
      <c r="B104" s="5" t="s">
        <v>418</v>
      </c>
      <c r="C104" s="6" t="str">
        <f>"32:01:01G"</f>
        <v>32:01:01G</v>
      </c>
      <c r="D104" s="5" t="str">
        <f>"68:01:02G"</f>
        <v>68:01:02G</v>
      </c>
      <c r="E104" s="6" t="str">
        <f>"44:02:01G"</f>
        <v>44:02:01G</v>
      </c>
      <c r="F104" s="6" t="str">
        <f>"51:01:01G"</f>
        <v>51:01:01G</v>
      </c>
      <c r="G104" s="6" t="str">
        <f>"05:01:01G"</f>
        <v>05:01:01G</v>
      </c>
      <c r="H104" s="6" t="str">
        <f>"14:02:01G"</f>
        <v>14:02:01G</v>
      </c>
      <c r="I104" s="6" t="str">
        <f>"04:01:01"</f>
        <v>04:01:01</v>
      </c>
      <c r="J104" s="6" t="str">
        <f>"11:01:01"</f>
        <v>11:01:01</v>
      </c>
      <c r="K104" s="6" t="str">
        <f>"03:01:01"</f>
        <v>03:01:01</v>
      </c>
      <c r="L104" s="7" t="str">
        <f>""</f>
        <v/>
      </c>
      <c r="M104" s="5" t="str">
        <f>"04:01:01G"</f>
        <v>04:01:01G</v>
      </c>
      <c r="N104" s="5" t="str">
        <f>"04:02:01G"</f>
        <v>04:02:01G</v>
      </c>
      <c r="O104" s="5"/>
      <c r="P104" s="1" t="s">
        <v>32</v>
      </c>
      <c r="Q104" s="5" t="s">
        <v>58</v>
      </c>
      <c r="R104" s="5" t="s">
        <v>34</v>
      </c>
    </row>
    <row r="105" spans="1:18" x14ac:dyDescent="0.25">
      <c r="A105" s="5" t="s">
        <v>181</v>
      </c>
      <c r="B105" s="5" t="s">
        <v>419</v>
      </c>
      <c r="C105" s="5" t="str">
        <f>"29:XX"</f>
        <v>29:XX</v>
      </c>
      <c r="D105" s="5" t="str">
        <f>"68:XX"</f>
        <v>68:XX</v>
      </c>
      <c r="E105" s="6" t="str">
        <f>"45:CKB"</f>
        <v>45:CKB</v>
      </c>
      <c r="F105" s="5" t="str">
        <f>"52:01"</f>
        <v>52:01</v>
      </c>
      <c r="G105" s="5" t="str">
        <f>""</f>
        <v/>
      </c>
      <c r="H105" s="5" t="str">
        <f>""</f>
        <v/>
      </c>
      <c r="I105" s="6" t="str">
        <f>"04:DFYC"</f>
        <v>04:DFYC</v>
      </c>
      <c r="J105" s="6" t="str">
        <f>"12:EJVY"</f>
        <v>12:EJVY</v>
      </c>
      <c r="K105" s="5" t="str">
        <f>""</f>
        <v/>
      </c>
      <c r="L105" s="5" t="str">
        <f>""</f>
        <v/>
      </c>
      <c r="M105" s="5" t="str">
        <f>""</f>
        <v/>
      </c>
      <c r="N105" s="5" t="str">
        <f>""</f>
        <v/>
      </c>
      <c r="O105" s="5"/>
      <c r="P105" s="1" t="s">
        <v>32</v>
      </c>
      <c r="Q105" s="5" t="s">
        <v>59</v>
      </c>
      <c r="R105" s="5"/>
    </row>
    <row r="106" spans="1:18" x14ac:dyDescent="0.25">
      <c r="A106" s="5" t="s">
        <v>182</v>
      </c>
      <c r="B106" s="5" t="s">
        <v>420</v>
      </c>
      <c r="C106" s="6" t="str">
        <f>"32:RBWX"</f>
        <v>32:RBWX</v>
      </c>
      <c r="D106" s="5" t="str">
        <f>"68:RDYY"</f>
        <v>68:RDYY</v>
      </c>
      <c r="E106" s="6" t="str">
        <f>"44:RBGM"</f>
        <v>44:RBGM</v>
      </c>
      <c r="F106" s="6" t="str">
        <f>"51:RBHP"</f>
        <v>51:RBHP</v>
      </c>
      <c r="G106" s="5" t="str">
        <f>""</f>
        <v/>
      </c>
      <c r="H106" s="5" t="str">
        <f>""</f>
        <v/>
      </c>
      <c r="I106" s="6" t="str">
        <f>"04:HTWY"</f>
        <v>04:HTWY</v>
      </c>
      <c r="J106" s="6" t="str">
        <f>"11:RDNV"</f>
        <v>11:RDNV</v>
      </c>
      <c r="K106" s="5" t="str">
        <f>""</f>
        <v/>
      </c>
      <c r="L106" s="5" t="str">
        <f>""</f>
        <v/>
      </c>
      <c r="M106" s="5" t="str">
        <f>""</f>
        <v/>
      </c>
      <c r="N106" s="5" t="str">
        <f>""</f>
        <v/>
      </c>
      <c r="O106" s="5" t="s">
        <v>31</v>
      </c>
      <c r="P106" s="1" t="s">
        <v>32</v>
      </c>
      <c r="Q106" s="5" t="s">
        <v>59</v>
      </c>
      <c r="R106" s="5"/>
    </row>
    <row r="107" spans="1:18" x14ac:dyDescent="0.25">
      <c r="A107" s="5" t="s">
        <v>183</v>
      </c>
      <c r="B107" s="5" t="s">
        <v>421</v>
      </c>
      <c r="C107" s="6" t="str">
        <f>"31:EKGU"</f>
        <v>31:EKGU</v>
      </c>
      <c r="D107" s="5" t="str">
        <f>"68:CVZF"</f>
        <v>68:CVZF</v>
      </c>
      <c r="E107" s="6" t="str">
        <f>"44:DYSG"</f>
        <v>44:DYSG</v>
      </c>
      <c r="F107" s="6" t="str">
        <f>"51:XX"</f>
        <v>51:XX</v>
      </c>
      <c r="G107" s="5" t="str">
        <f>""</f>
        <v/>
      </c>
      <c r="H107" s="5" t="str">
        <f>""</f>
        <v/>
      </c>
      <c r="I107" s="6" t="str">
        <f>"04:08"</f>
        <v>04:08</v>
      </c>
      <c r="J107" s="6" t="str">
        <f>"11:DFYR"</f>
        <v>11:DFYR</v>
      </c>
      <c r="K107" s="5" t="str">
        <f>""</f>
        <v/>
      </c>
      <c r="L107" s="5" t="str">
        <f>""</f>
        <v/>
      </c>
      <c r="M107" s="5" t="str">
        <f>""</f>
        <v/>
      </c>
      <c r="N107" s="5" t="str">
        <f>""</f>
        <v/>
      </c>
      <c r="O107" s="5"/>
      <c r="P107" s="1" t="s">
        <v>32</v>
      </c>
      <c r="Q107" s="5" t="s">
        <v>59</v>
      </c>
      <c r="R107" s="5"/>
    </row>
    <row r="108" spans="1:18" x14ac:dyDescent="0.25">
      <c r="A108" s="5" t="s">
        <v>184</v>
      </c>
      <c r="B108" s="5" t="s">
        <v>422</v>
      </c>
      <c r="C108" s="6" t="str">
        <f>"32:RBWX"</f>
        <v>32:RBWX</v>
      </c>
      <c r="D108" s="5" t="str">
        <f>"68:RDYY"</f>
        <v>68:RDYY</v>
      </c>
      <c r="E108" s="6" t="str">
        <f>"44:RBGM"</f>
        <v>44:RBGM</v>
      </c>
      <c r="F108" s="6" t="str">
        <f>"51:RBHP"</f>
        <v>51:RBHP</v>
      </c>
      <c r="G108" s="5" t="str">
        <f>""</f>
        <v/>
      </c>
      <c r="H108" s="5" t="str">
        <f>""</f>
        <v/>
      </c>
      <c r="I108" s="6" t="str">
        <f>"04:ZX"</f>
        <v>04:ZX</v>
      </c>
      <c r="J108" s="6" t="str">
        <f>"12:DUKV"</f>
        <v>12:DUKV</v>
      </c>
      <c r="K108" s="5" t="str">
        <f>""</f>
        <v/>
      </c>
      <c r="L108" s="5" t="str">
        <f>""</f>
        <v/>
      </c>
      <c r="M108" s="5" t="str">
        <f>""</f>
        <v/>
      </c>
      <c r="N108" s="5" t="str">
        <f>""</f>
        <v/>
      </c>
      <c r="O108" s="5"/>
      <c r="P108" s="1" t="s">
        <v>32</v>
      </c>
      <c r="Q108" s="5" t="s">
        <v>59</v>
      </c>
      <c r="R108" s="5"/>
    </row>
    <row r="109" spans="1:18" x14ac:dyDescent="0.25">
      <c r="A109" s="5" t="s">
        <v>185</v>
      </c>
      <c r="B109" s="5" t="s">
        <v>423</v>
      </c>
      <c r="C109" s="5" t="str">
        <f>"29:SJA"</f>
        <v>29:SJA</v>
      </c>
      <c r="D109" s="5" t="str">
        <f>"68:CAKR"</f>
        <v>68:CAKR</v>
      </c>
      <c r="E109" s="5" t="str">
        <f>"44:FWRH"</f>
        <v>44:FWRH</v>
      </c>
      <c r="F109" s="6" t="str">
        <f>"51:JXCJ"</f>
        <v>51:JXCJ</v>
      </c>
      <c r="G109" s="6" t="str">
        <f>"15:02:02"</f>
        <v>15:02:02</v>
      </c>
      <c r="H109" s="5" t="str">
        <f>"16:01:01"</f>
        <v>16:01:01</v>
      </c>
      <c r="I109" s="6" t="str">
        <f>"04:04:01"</f>
        <v>04:04:01</v>
      </c>
      <c r="J109" s="5" t="str">
        <f>"11:04:01"</f>
        <v>11:04:01</v>
      </c>
      <c r="K109" s="5" t="str">
        <f>"03:JEAW"</f>
        <v>03:JEAW</v>
      </c>
      <c r="L109" s="5" t="str">
        <f>"03:RCH"</f>
        <v>03:RCH</v>
      </c>
      <c r="M109" s="5" t="str">
        <f>"02:01:02"</f>
        <v>02:01:02</v>
      </c>
      <c r="N109" s="5" t="str">
        <f>"03:FYKD"</f>
        <v>03:FYKD</v>
      </c>
      <c r="O109" s="5"/>
      <c r="P109" s="1" t="s">
        <v>32</v>
      </c>
      <c r="Q109" s="5" t="s">
        <v>59</v>
      </c>
      <c r="R109" s="5"/>
    </row>
    <row r="110" spans="1:18" x14ac:dyDescent="0.25">
      <c r="A110" s="5" t="s">
        <v>186</v>
      </c>
      <c r="B110" s="5" t="s">
        <v>424</v>
      </c>
      <c r="C110" s="5" t="str">
        <f>"29:CBVPW"</f>
        <v>29:CBVPW</v>
      </c>
      <c r="D110" s="5" t="str">
        <f>"68:CBVPX"</f>
        <v>68:CBVPX</v>
      </c>
      <c r="E110" s="5" t="str">
        <f>"44:CYY"</f>
        <v>44:CYY</v>
      </c>
      <c r="F110" s="6" t="str">
        <f>"51:EKEK"</f>
        <v>51:EKEK</v>
      </c>
      <c r="G110" s="6" t="str">
        <f>"15:AEV"</f>
        <v>15:AEV</v>
      </c>
      <c r="H110" s="5" t="str">
        <f>"16:AB"</f>
        <v>16:AB</v>
      </c>
      <c r="I110" s="6" t="str">
        <f>"04:01"</f>
        <v>04:01</v>
      </c>
      <c r="J110" s="5" t="str">
        <f>"11:04"</f>
        <v>11:04</v>
      </c>
      <c r="K110" s="5" t="str">
        <f>""</f>
        <v/>
      </c>
      <c r="L110" s="5" t="str">
        <f>""</f>
        <v/>
      </c>
      <c r="M110" s="5" t="str">
        <f>""</f>
        <v/>
      </c>
      <c r="N110" s="5" t="str">
        <f>""</f>
        <v/>
      </c>
      <c r="O110" s="5"/>
      <c r="P110" s="1" t="s">
        <v>32</v>
      </c>
      <c r="Q110" s="5" t="s">
        <v>59</v>
      </c>
      <c r="R110" s="5"/>
    </row>
    <row r="111" spans="1:18" x14ac:dyDescent="0.25">
      <c r="A111" s="5" t="s">
        <v>187</v>
      </c>
      <c r="B111" s="5" t="s">
        <v>425</v>
      </c>
      <c r="C111" s="6" t="str">
        <f>"32:01:01G"</f>
        <v>32:01:01G</v>
      </c>
      <c r="D111" s="5" t="str">
        <f>"68:01:01G"</f>
        <v>68:01:01G</v>
      </c>
      <c r="E111" s="6" t="str">
        <f>"44:02:01G"</f>
        <v>44:02:01G</v>
      </c>
      <c r="F111" s="6" t="str">
        <f>"51:01:01G"</f>
        <v>51:01:01G</v>
      </c>
      <c r="G111" s="6" t="str">
        <f>"05:01:01G"</f>
        <v>05:01:01G</v>
      </c>
      <c r="H111" s="6" t="str">
        <f>"16:02:01G"</f>
        <v>16:02:01G</v>
      </c>
      <c r="I111" s="6" t="str">
        <f>"04:03:01G"</f>
        <v>04:03:01G</v>
      </c>
      <c r="J111" s="6" t="str">
        <f>"11:01:01G"</f>
        <v>11:01:01G</v>
      </c>
      <c r="K111" s="6" t="str">
        <f>"03:05:01G"</f>
        <v>03:05:01G</v>
      </c>
      <c r="L111" s="5" t="str">
        <f>"03:01:01G"</f>
        <v>03:01:01G</v>
      </c>
      <c r="M111" s="5" t="str">
        <f>"04:02:01G"</f>
        <v>04:02:01G</v>
      </c>
      <c r="N111" s="5" t="str">
        <f>"04:01:01G"</f>
        <v>04:01:01G</v>
      </c>
      <c r="O111" s="5" t="s">
        <v>35</v>
      </c>
      <c r="P111" s="1" t="s">
        <v>32</v>
      </c>
      <c r="Q111" s="5" t="s">
        <v>59</v>
      </c>
      <c r="R111" s="5"/>
    </row>
    <row r="112" spans="1:18" x14ac:dyDescent="0.25">
      <c r="A112" s="5" t="s">
        <v>188</v>
      </c>
      <c r="B112" s="5" t="s">
        <v>426</v>
      </c>
      <c r="C112" s="5" t="str">
        <f>"29:02:01"</f>
        <v>29:02:01</v>
      </c>
      <c r="D112" s="5" t="str">
        <f>"68:01:02"</f>
        <v>68:01:02</v>
      </c>
      <c r="E112" s="6" t="str">
        <f>"45:01:01"</f>
        <v>45:01:01</v>
      </c>
      <c r="F112" s="6" t="str">
        <f>"51:01:01:01"</f>
        <v>51:01:01:01</v>
      </c>
      <c r="G112" s="6" t="str">
        <f>"06:02:01"</f>
        <v>06:02:01</v>
      </c>
      <c r="H112" s="6" t="str">
        <f>"15:02:02"</f>
        <v>15:02:02</v>
      </c>
      <c r="I112" s="6" t="str">
        <f>"04:01:01"</f>
        <v>04:01:01</v>
      </c>
      <c r="J112" s="5" t="str">
        <f>"11:04:01"</f>
        <v>11:04:01</v>
      </c>
      <c r="K112" s="5" t="str">
        <f>"03:01:01G"</f>
        <v>03:01:01G</v>
      </c>
      <c r="L112" s="6" t="str">
        <f>"03:01:01G"</f>
        <v>03:01:01G</v>
      </c>
      <c r="M112" s="5" t="str">
        <f>"02:01:02G"</f>
        <v>02:01:02G</v>
      </c>
      <c r="N112" s="5" t="str">
        <f>"04:01:01"</f>
        <v>04:01:01</v>
      </c>
      <c r="O112" s="5" t="s">
        <v>40</v>
      </c>
      <c r="P112" s="1" t="s">
        <v>32</v>
      </c>
      <c r="Q112" s="5" t="s">
        <v>59</v>
      </c>
      <c r="R112" s="5"/>
    </row>
    <row r="113" spans="1:18" x14ac:dyDescent="0.25">
      <c r="A113" s="5" t="s">
        <v>189</v>
      </c>
      <c r="B113" s="5" t="s">
        <v>427</v>
      </c>
      <c r="C113" s="6" t="str">
        <f>"32:XX"</f>
        <v>32:XX</v>
      </c>
      <c r="D113" s="5" t="str">
        <f>"68:XX"</f>
        <v>68:XX</v>
      </c>
      <c r="E113" s="5" t="str">
        <f>"44:XX"</f>
        <v>44:XX</v>
      </c>
      <c r="F113" s="6" t="str">
        <f>"51:XX"</f>
        <v>51:XX</v>
      </c>
      <c r="G113" s="6" t="str">
        <f>"07:XX"</f>
        <v>07:XX</v>
      </c>
      <c r="H113" s="6" t="str">
        <f>"15:XX"</f>
        <v>15:XX</v>
      </c>
      <c r="I113" s="6" t="str">
        <f>"04:02"</f>
        <v>04:02</v>
      </c>
      <c r="J113" s="6" t="str">
        <f>"11:01"</f>
        <v>11:01</v>
      </c>
      <c r="K113" s="5" t="str">
        <f>"03:01"</f>
        <v>03:01</v>
      </c>
      <c r="L113" s="5" t="str">
        <f>"03:02"</f>
        <v>03:02</v>
      </c>
      <c r="M113" s="5" t="str">
        <f>""</f>
        <v/>
      </c>
      <c r="N113" s="5" t="str">
        <f>""</f>
        <v/>
      </c>
      <c r="O113" s="5" t="s">
        <v>31</v>
      </c>
      <c r="P113" s="1" t="s">
        <v>32</v>
      </c>
      <c r="Q113" s="5" t="s">
        <v>59</v>
      </c>
      <c r="R113" s="5" t="s">
        <v>44</v>
      </c>
    </row>
    <row r="114" spans="1:18" x14ac:dyDescent="0.25">
      <c r="A114" s="5" t="s">
        <v>190</v>
      </c>
      <c r="B114" s="5" t="s">
        <v>428</v>
      </c>
      <c r="C114" s="6" t="str">
        <f>"30:02:01G"</f>
        <v>30:02:01G</v>
      </c>
      <c r="D114" s="5" t="str">
        <f>"68:01:02G"</f>
        <v>68:01:02G</v>
      </c>
      <c r="E114" s="6" t="str">
        <f>"44:02:01G"</f>
        <v>44:02:01G</v>
      </c>
      <c r="F114" s="6" t="str">
        <f>"51:01:01G"</f>
        <v>51:01:01G</v>
      </c>
      <c r="G114" s="6" t="str">
        <f>"05:01:01G"</f>
        <v>05:01:01G</v>
      </c>
      <c r="H114" s="6" t="str">
        <f>"15:BJGAF"</f>
        <v>15:BJGAF</v>
      </c>
      <c r="I114" s="6" t="str">
        <f>"04:HTWY"</f>
        <v>04:HTWY</v>
      </c>
      <c r="J114" s="6" t="str">
        <f>"11:01:01"</f>
        <v>11:01:01</v>
      </c>
      <c r="K114" s="5" t="str">
        <f>"03:BJKCB"</f>
        <v>03:BJKCB</v>
      </c>
      <c r="L114" s="5" t="str">
        <f>"03:BKHVH"</f>
        <v>03:BKHVH</v>
      </c>
      <c r="M114" s="5" t="str">
        <f>"02:01"</f>
        <v>02:01</v>
      </c>
      <c r="N114" s="5" t="str">
        <f>"04:01"</f>
        <v>04:01</v>
      </c>
      <c r="O114" s="5" t="s">
        <v>40</v>
      </c>
      <c r="P114" s="1" t="s">
        <v>32</v>
      </c>
      <c r="Q114" s="5" t="s">
        <v>59</v>
      </c>
      <c r="R114" s="5" t="s">
        <v>37</v>
      </c>
    </row>
    <row r="115" spans="1:18" x14ac:dyDescent="0.25">
      <c r="A115" s="5" t="s">
        <v>191</v>
      </c>
      <c r="B115" s="5" t="s">
        <v>429</v>
      </c>
      <c r="C115" s="6" t="str">
        <f>"31:01:02G"</f>
        <v>31:01:02G</v>
      </c>
      <c r="D115" s="5" t="str">
        <f>"68:01:02G"</f>
        <v>68:01:02G</v>
      </c>
      <c r="E115" s="6" t="str">
        <f>"44:02:01G"</f>
        <v>44:02:01G</v>
      </c>
      <c r="F115" s="6" t="str">
        <f>"51:01:01G"</f>
        <v>51:01:01G</v>
      </c>
      <c r="G115" s="6" t="str">
        <f>"07:04:01G"</f>
        <v>07:04:01G</v>
      </c>
      <c r="H115" s="6" t="str">
        <f>"14:02:01G"</f>
        <v>14:02:01G</v>
      </c>
      <c r="I115" s="6" t="str">
        <f>"04:07:01G"</f>
        <v>04:07:01G</v>
      </c>
      <c r="J115" s="6" t="str">
        <f>"11:01:01"</f>
        <v>11:01:01</v>
      </c>
      <c r="K115" s="6" t="str">
        <f>"03:01:01"</f>
        <v>03:01:01</v>
      </c>
      <c r="L115" s="7" t="str">
        <f>""</f>
        <v/>
      </c>
      <c r="M115" s="5" t="str">
        <f>"03:FNVX"</f>
        <v>03:FNVX</v>
      </c>
      <c r="N115" s="5" t="str">
        <f>"03:FNVX"</f>
        <v>03:FNVX</v>
      </c>
      <c r="O115" s="5"/>
      <c r="P115" s="1" t="s">
        <v>32</v>
      </c>
      <c r="Q115" s="5" t="s">
        <v>59</v>
      </c>
      <c r="R115" s="5"/>
    </row>
    <row r="116" spans="1:18" x14ac:dyDescent="0.25">
      <c r="A116" s="5" t="s">
        <v>192</v>
      </c>
      <c r="B116" s="5" t="s">
        <v>430</v>
      </c>
      <c r="C116" s="6" t="str">
        <f>"31:01:02G"</f>
        <v>31:01:02G</v>
      </c>
      <c r="D116" s="5" t="str">
        <f>"68:01:02G"</f>
        <v>68:01:02G</v>
      </c>
      <c r="E116" s="6" t="str">
        <f>"44:02:01G"</f>
        <v>44:02:01G</v>
      </c>
      <c r="F116" s="6" t="str">
        <f>"51:01:01G"</f>
        <v>51:01:01G</v>
      </c>
      <c r="G116" s="6" t="str">
        <f>"07:04:01G"</f>
        <v>07:04:01G</v>
      </c>
      <c r="H116" s="6" t="str">
        <f>"15:02:01G"</f>
        <v>15:02:01G</v>
      </c>
      <c r="I116" s="6" t="str">
        <f>"04:07:01G"</f>
        <v>04:07:01G</v>
      </c>
      <c r="J116" s="6" t="str">
        <f>"11:01:01"</f>
        <v>11:01:01</v>
      </c>
      <c r="K116" s="6" t="str">
        <f>"03:01:01"</f>
        <v>03:01:01</v>
      </c>
      <c r="L116" s="7" t="str">
        <f>""</f>
        <v/>
      </c>
      <c r="M116" s="5" t="str">
        <f>"02:01:02"</f>
        <v>02:01:02</v>
      </c>
      <c r="N116" s="5" t="str">
        <f>"13:FNVU"</f>
        <v>13:FNVU</v>
      </c>
      <c r="O116" s="5"/>
      <c r="P116" s="1" t="s">
        <v>32</v>
      </c>
      <c r="Q116" s="5" t="s">
        <v>59</v>
      </c>
      <c r="R116" s="5"/>
    </row>
    <row r="117" spans="1:18" x14ac:dyDescent="0.25">
      <c r="A117" s="5" t="s">
        <v>193</v>
      </c>
      <c r="B117" s="5" t="s">
        <v>431</v>
      </c>
      <c r="C117" s="6" t="str">
        <f>"30:CAVJV"</f>
        <v>30:CAVJV</v>
      </c>
      <c r="D117" s="5" t="str">
        <f>"68:JVCV"</f>
        <v>68:JVCV</v>
      </c>
      <c r="E117" s="6" t="str">
        <f>"44:BZEGU"</f>
        <v>44:BZEGU</v>
      </c>
      <c r="F117" s="6" t="str">
        <f>"51:BZXNV"</f>
        <v>51:BZXNV</v>
      </c>
      <c r="G117" s="6" t="str">
        <f>"06:CAVPA"</f>
        <v>06:CAVPA</v>
      </c>
      <c r="H117" s="6" t="str">
        <f>"15:CAVPX"</f>
        <v>15:CAVPX</v>
      </c>
      <c r="I117" s="6" t="str">
        <f>"04:BZVGC"</f>
        <v>04:BZVGC</v>
      </c>
      <c r="J117" s="6" t="str">
        <f>"11:03:01"</f>
        <v>11:03:01</v>
      </c>
      <c r="K117" s="5" t="str">
        <f>"03:BMSUA"</f>
        <v>03:BMSUA</v>
      </c>
      <c r="L117" s="6" t="str">
        <f>"03:BMSUA"</f>
        <v>03:BMSUA</v>
      </c>
      <c r="M117" s="5" t="str">
        <f>"03:CAVRK"</f>
        <v>03:CAVRK</v>
      </c>
      <c r="N117" s="5" t="str">
        <f>"04:CAVRT"</f>
        <v>04:CAVRT</v>
      </c>
      <c r="O117" s="5" t="s">
        <v>40</v>
      </c>
      <c r="P117" s="1" t="s">
        <v>32</v>
      </c>
      <c r="Q117" s="5" t="s">
        <v>59</v>
      </c>
      <c r="R117" s="5"/>
    </row>
    <row r="118" spans="1:18" x14ac:dyDescent="0.25">
      <c r="A118" s="5" t="s">
        <v>194</v>
      </c>
      <c r="B118" s="5" t="s">
        <v>432</v>
      </c>
      <c r="C118" s="6" t="str">
        <f>"31:ANMJT"</f>
        <v>31:ANMJT</v>
      </c>
      <c r="D118" s="6" t="str">
        <f>"68:ANMJZ"</f>
        <v>68:ANMJZ</v>
      </c>
      <c r="E118" s="6" t="str">
        <f>"44:AUAKY"</f>
        <v>44:AUAKY</v>
      </c>
      <c r="F118" s="6" t="str">
        <f>"51:AUAMB"</f>
        <v>51:AUAMB</v>
      </c>
      <c r="G118" s="6" t="str">
        <f>"01:AMPJP"</f>
        <v>01:AMPJP</v>
      </c>
      <c r="H118" s="6" t="str">
        <f>"05:AMPKG"</f>
        <v>05:AMPKG</v>
      </c>
      <c r="I118" s="6" t="str">
        <f>"04:01"</f>
        <v>04:01</v>
      </c>
      <c r="J118" s="6" t="str">
        <f>"11:CTPB"</f>
        <v>11:CTPB</v>
      </c>
      <c r="K118" s="5" t="str">
        <f>""</f>
        <v/>
      </c>
      <c r="L118" s="5" t="str">
        <f>""</f>
        <v/>
      </c>
      <c r="M118" s="5" t="str">
        <f>""</f>
        <v/>
      </c>
      <c r="N118" s="5" t="str">
        <f>""</f>
        <v/>
      </c>
      <c r="O118" s="5"/>
      <c r="P118" s="1" t="s">
        <v>32</v>
      </c>
      <c r="Q118" s="5" t="s">
        <v>59</v>
      </c>
      <c r="R118" s="5"/>
    </row>
    <row r="119" spans="1:18" x14ac:dyDescent="0.25">
      <c r="A119" s="5" t="s">
        <v>195</v>
      </c>
      <c r="B119" s="5" t="s">
        <v>433</v>
      </c>
      <c r="C119" s="6" t="str">
        <f>"31:DEJS"</f>
        <v>31:DEJS</v>
      </c>
      <c r="D119" s="6" t="str">
        <f>"68:CDRK"</f>
        <v>68:CDRK</v>
      </c>
      <c r="E119" s="5" t="str">
        <f>"44:APAP"</f>
        <v>44:APAP</v>
      </c>
      <c r="F119" s="5" t="str">
        <f>"52:XX"</f>
        <v>52:XX</v>
      </c>
      <c r="G119" s="5" t="str">
        <f>""</f>
        <v/>
      </c>
      <c r="H119" s="5" t="str">
        <f>""</f>
        <v/>
      </c>
      <c r="I119" s="5" t="str">
        <f>"04:XX"</f>
        <v>04:XX</v>
      </c>
      <c r="J119" s="6" t="str">
        <f>"11:DFYR"</f>
        <v>11:DFYR</v>
      </c>
      <c r="K119" s="5" t="str">
        <f>""</f>
        <v/>
      </c>
      <c r="L119" s="5" t="str">
        <f>""</f>
        <v/>
      </c>
      <c r="M119" s="5" t="str">
        <f>""</f>
        <v/>
      </c>
      <c r="N119" s="5" t="str">
        <f>""</f>
        <v/>
      </c>
      <c r="O119" s="5" t="s">
        <v>60</v>
      </c>
      <c r="P119" s="1" t="s">
        <v>32</v>
      </c>
      <c r="Q119" s="5" t="s">
        <v>61</v>
      </c>
      <c r="R119" s="5"/>
    </row>
    <row r="120" spans="1:18" x14ac:dyDescent="0.25">
      <c r="A120" s="5" t="s">
        <v>196</v>
      </c>
      <c r="B120" s="5" t="s">
        <v>434</v>
      </c>
      <c r="C120" s="5" t="str">
        <f>"29:DFUN"</f>
        <v>29:DFUN</v>
      </c>
      <c r="D120" s="5" t="str">
        <f>"68:FPDN"</f>
        <v>68:FPDN</v>
      </c>
      <c r="E120" s="5" t="str">
        <f>"44:DSJK"</f>
        <v>44:DSJK</v>
      </c>
      <c r="F120" s="6" t="str">
        <f>"51:FMVD"</f>
        <v>51:FMVD</v>
      </c>
      <c r="G120" s="5" t="str">
        <f>""</f>
        <v/>
      </c>
      <c r="H120" s="5" t="str">
        <f>""</f>
        <v/>
      </c>
      <c r="I120" s="6" t="str">
        <f>"04:DDXV"</f>
        <v>04:DDXV</v>
      </c>
      <c r="J120" s="6" t="str">
        <f>"11:FMAP"</f>
        <v>11:FMAP</v>
      </c>
      <c r="K120" s="5" t="str">
        <f>""</f>
        <v/>
      </c>
      <c r="L120" s="5" t="str">
        <f>""</f>
        <v/>
      </c>
      <c r="M120" s="5" t="str">
        <f>""</f>
        <v/>
      </c>
      <c r="N120" s="5" t="str">
        <f>""</f>
        <v/>
      </c>
      <c r="O120" s="5"/>
      <c r="P120" s="1" t="s">
        <v>32</v>
      </c>
      <c r="Q120" s="5" t="s">
        <v>61</v>
      </c>
      <c r="R120" s="5"/>
    </row>
    <row r="121" spans="1:18" x14ac:dyDescent="0.25">
      <c r="A121" s="5" t="s">
        <v>197</v>
      </c>
      <c r="B121" s="5" t="s">
        <v>435</v>
      </c>
      <c r="C121" s="5" t="str">
        <f>"29:DFUN"</f>
        <v>29:DFUN</v>
      </c>
      <c r="D121" s="5" t="str">
        <f>"68:CVZE"</f>
        <v>68:CVZE</v>
      </c>
      <c r="E121" s="6" t="str">
        <f>"45:CKB"</f>
        <v>45:CKB</v>
      </c>
      <c r="F121" s="6" t="str">
        <f>"51:EKNW"</f>
        <v>51:EKNW</v>
      </c>
      <c r="G121" s="5" t="str">
        <f>""</f>
        <v/>
      </c>
      <c r="H121" s="5" t="str">
        <f>""</f>
        <v/>
      </c>
      <c r="I121" s="6" t="str">
        <f>"04:DFYC"</f>
        <v>04:DFYC</v>
      </c>
      <c r="J121" s="6" t="str">
        <f>"11:EMSS"</f>
        <v>11:EMSS</v>
      </c>
      <c r="K121" s="5" t="str">
        <f>""</f>
        <v/>
      </c>
      <c r="L121" s="5" t="str">
        <f>""</f>
        <v/>
      </c>
      <c r="M121" s="5" t="str">
        <f>""</f>
        <v/>
      </c>
      <c r="N121" s="5" t="str">
        <f>""</f>
        <v/>
      </c>
      <c r="O121" s="5" t="s">
        <v>45</v>
      </c>
      <c r="P121" s="1" t="s">
        <v>32</v>
      </c>
      <c r="Q121" s="5" t="s">
        <v>61</v>
      </c>
      <c r="R121" s="5"/>
    </row>
    <row r="122" spans="1:18" x14ac:dyDescent="0.25">
      <c r="A122" s="5" t="s">
        <v>198</v>
      </c>
      <c r="B122" s="5" t="s">
        <v>436</v>
      </c>
      <c r="C122" s="5" t="str">
        <f>"29:BPTR"</f>
        <v>29:BPTR</v>
      </c>
      <c r="D122" s="5" t="str">
        <f>"68:ARGF"</f>
        <v>68:ARGF</v>
      </c>
      <c r="E122" s="6" t="str">
        <f>"45:CKB"</f>
        <v>45:CKB</v>
      </c>
      <c r="F122" s="6" t="str">
        <f>"51:AFKG"</f>
        <v>51:AFKG</v>
      </c>
      <c r="G122" s="5" t="str">
        <f>""</f>
        <v/>
      </c>
      <c r="H122" s="5" t="str">
        <f>""</f>
        <v/>
      </c>
      <c r="I122" s="6" t="str">
        <f>"04:NJV"</f>
        <v>04:NJV</v>
      </c>
      <c r="J122" s="6" t="str">
        <f>"12:BACJ"</f>
        <v>12:BACJ</v>
      </c>
      <c r="K122" s="5" t="str">
        <f>""</f>
        <v/>
      </c>
      <c r="L122" s="5" t="str">
        <f>""</f>
        <v/>
      </c>
      <c r="M122" s="5" t="str">
        <f>""</f>
        <v/>
      </c>
      <c r="N122" s="5" t="str">
        <f>""</f>
        <v/>
      </c>
      <c r="O122" s="5" t="s">
        <v>31</v>
      </c>
      <c r="P122" s="1" t="s">
        <v>32</v>
      </c>
      <c r="Q122" s="5" t="s">
        <v>61</v>
      </c>
      <c r="R122" s="5"/>
    </row>
    <row r="123" spans="1:18" x14ac:dyDescent="0.25">
      <c r="A123" s="5" t="s">
        <v>199</v>
      </c>
      <c r="B123" s="5" t="s">
        <v>437</v>
      </c>
      <c r="C123" s="6" t="str">
        <f>"31:BCFPE"</f>
        <v>31:BCFPE</v>
      </c>
      <c r="D123" s="5" t="str">
        <f>"68:AVZDS"</f>
        <v>68:AVZDS</v>
      </c>
      <c r="E123" s="6" t="str">
        <f>"44:AZBCG"</f>
        <v>44:AZBCG</v>
      </c>
      <c r="F123" s="6" t="str">
        <f>"51:AZBCH"</f>
        <v>51:AZBCH</v>
      </c>
      <c r="G123" s="5" t="str">
        <f>""</f>
        <v/>
      </c>
      <c r="H123" s="5" t="str">
        <f>""</f>
        <v/>
      </c>
      <c r="I123" s="6" t="str">
        <f>"04:AYGME"</f>
        <v>04:AYGME</v>
      </c>
      <c r="J123" s="6" t="str">
        <f>"11:AZCJH"</f>
        <v>11:AZCJH</v>
      </c>
      <c r="K123" s="5" t="str">
        <f>""</f>
        <v/>
      </c>
      <c r="L123" s="5" t="str">
        <f>""</f>
        <v/>
      </c>
      <c r="M123" s="5" t="str">
        <f>""</f>
        <v/>
      </c>
      <c r="N123" s="5" t="str">
        <f>""</f>
        <v/>
      </c>
      <c r="O123" s="5"/>
      <c r="P123" s="1" t="s">
        <v>32</v>
      </c>
      <c r="Q123" s="5" t="s">
        <v>61</v>
      </c>
      <c r="R123" s="5"/>
    </row>
    <row r="124" spans="1:18" x14ac:dyDescent="0.25">
      <c r="A124" s="5" t="s">
        <v>200</v>
      </c>
      <c r="B124" s="5" t="s">
        <v>438</v>
      </c>
      <c r="C124" s="6" t="str">
        <f>"31:KHRV"</f>
        <v>31:KHRV</v>
      </c>
      <c r="D124" s="5" t="str">
        <f>"68:KHTC"</f>
        <v>68:KHTC</v>
      </c>
      <c r="E124" s="6" t="str">
        <f>"44:JYYC"</f>
        <v>44:JYYC</v>
      </c>
      <c r="F124" s="6" t="str">
        <f>"51:JYYD"</f>
        <v>51:JYYD</v>
      </c>
      <c r="G124" s="5" t="str">
        <f>""</f>
        <v/>
      </c>
      <c r="H124" s="5" t="str">
        <f>""</f>
        <v/>
      </c>
      <c r="I124" s="6" t="str">
        <f>"04:HTWY"</f>
        <v>04:HTWY</v>
      </c>
      <c r="J124" s="6" t="str">
        <f>"11:KCJN"</f>
        <v>11:KCJN</v>
      </c>
      <c r="K124" s="5" t="str">
        <f>""</f>
        <v/>
      </c>
      <c r="L124" s="5" t="str">
        <f>""</f>
        <v/>
      </c>
      <c r="M124" s="5" t="str">
        <f>""</f>
        <v/>
      </c>
      <c r="N124" s="5" t="str">
        <f>""</f>
        <v/>
      </c>
      <c r="O124" s="5"/>
      <c r="P124" s="1" t="s">
        <v>32</v>
      </c>
      <c r="Q124" s="5" t="s">
        <v>61</v>
      </c>
      <c r="R124" s="5"/>
    </row>
    <row r="125" spans="1:18" x14ac:dyDescent="0.25">
      <c r="A125" s="5" t="s">
        <v>201</v>
      </c>
      <c r="B125" s="5" t="s">
        <v>439</v>
      </c>
      <c r="C125" s="5" t="str">
        <f>"29:02:01G"</f>
        <v>29:02:01G</v>
      </c>
      <c r="D125" s="5" t="str">
        <f>"68:01:02G"</f>
        <v>68:01:02G</v>
      </c>
      <c r="E125" s="5" t="str">
        <f>"44:03:01G"</f>
        <v>44:03:01G</v>
      </c>
      <c r="F125" s="6" t="str">
        <f>"51:01:01G"</f>
        <v>51:01:01G</v>
      </c>
      <c r="G125" s="6" t="str">
        <f>"15:02:01G"</f>
        <v>15:02:01G</v>
      </c>
      <c r="H125" s="5" t="str">
        <f>"16:01:01G"</f>
        <v>16:01:01G</v>
      </c>
      <c r="I125" s="6" t="str">
        <f>"04:04:01"</f>
        <v>04:04:01</v>
      </c>
      <c r="J125" s="6" t="str">
        <f>"12:01:01G"</f>
        <v>12:01:01G</v>
      </c>
      <c r="K125" s="5" t="str">
        <f>"03:01:01G"</f>
        <v>03:01:01G</v>
      </c>
      <c r="L125" s="5" t="str">
        <f>"03:02:01G"</f>
        <v>03:02:01G</v>
      </c>
      <c r="M125" s="5" t="str">
        <f>"02:01:02G"</f>
        <v>02:01:02G</v>
      </c>
      <c r="N125" s="5" t="str">
        <f>"04:01:01G"</f>
        <v>04:01:01G</v>
      </c>
      <c r="O125" s="5" t="s">
        <v>35</v>
      </c>
      <c r="P125" s="1" t="s">
        <v>32</v>
      </c>
      <c r="Q125" s="5" t="s">
        <v>61</v>
      </c>
      <c r="R125" s="5"/>
    </row>
    <row r="126" spans="1:18" x14ac:dyDescent="0.25">
      <c r="A126" s="5" t="s">
        <v>202</v>
      </c>
      <c r="B126" s="5" t="s">
        <v>440</v>
      </c>
      <c r="C126" s="6" t="str">
        <f>"31:01:02G"</f>
        <v>31:01:02G</v>
      </c>
      <c r="D126" s="5" t="str">
        <f>"68:01:01G"</f>
        <v>68:01:01G</v>
      </c>
      <c r="E126" s="6" t="str">
        <f>"44:76"</f>
        <v>44:76</v>
      </c>
      <c r="F126" s="6" t="str">
        <f>"51:08:01"</f>
        <v>51:08:01</v>
      </c>
      <c r="G126" s="6" t="str">
        <f>"05:01:01G"</f>
        <v>05:01:01G</v>
      </c>
      <c r="H126" s="6" t="str">
        <f>"16:02:01G"</f>
        <v>16:02:01G</v>
      </c>
      <c r="I126" s="6" t="str">
        <f>"04:04:01"</f>
        <v>04:04:01</v>
      </c>
      <c r="J126" s="5" t="str">
        <f>"11:04:01"</f>
        <v>11:04:01</v>
      </c>
      <c r="K126" s="5" t="str">
        <f>"03:01:01"</f>
        <v>03:01:01</v>
      </c>
      <c r="L126" s="5" t="str">
        <f>"03:02:01"</f>
        <v>03:02:01</v>
      </c>
      <c r="M126" s="5" t="str">
        <f>"04:02:01"</f>
        <v>04:02:01</v>
      </c>
      <c r="N126" s="5" t="str">
        <f>"06:01"</f>
        <v>06:01</v>
      </c>
      <c r="O126" s="5" t="s">
        <v>45</v>
      </c>
      <c r="P126" s="1" t="s">
        <v>32</v>
      </c>
      <c r="Q126" s="5" t="s">
        <v>61</v>
      </c>
      <c r="R126" s="5"/>
    </row>
    <row r="127" spans="1:18" x14ac:dyDescent="0.25">
      <c r="A127" s="5" t="s">
        <v>203</v>
      </c>
      <c r="B127" s="5" t="s">
        <v>441</v>
      </c>
      <c r="C127" s="6" t="str">
        <f>"32:01:01G"</f>
        <v>32:01:01G</v>
      </c>
      <c r="D127" s="5" t="str">
        <f>"68:01:02G"</f>
        <v>68:01:02G</v>
      </c>
      <c r="E127" s="6" t="str">
        <f>"44:02:01G"</f>
        <v>44:02:01G</v>
      </c>
      <c r="F127" s="5" t="str">
        <f>"52:01:02"</f>
        <v>52:01:02</v>
      </c>
      <c r="G127" s="6" t="str">
        <f>"03:04:01G"</f>
        <v>03:04:01G</v>
      </c>
      <c r="H127" s="6" t="str">
        <f>"05:01:01G"</f>
        <v>05:01:01G</v>
      </c>
      <c r="I127" s="6" t="str">
        <f>"04:11:01"</f>
        <v>04:11:01</v>
      </c>
      <c r="J127" s="5" t="str">
        <f>"11:04:01"</f>
        <v>11:04:01</v>
      </c>
      <c r="K127" s="5" t="str">
        <f>"03:01:01"</f>
        <v>03:01:01</v>
      </c>
      <c r="L127" s="5" t="str">
        <f>"03:02:01"</f>
        <v>03:02:01</v>
      </c>
      <c r="M127" s="5" t="str">
        <f>"04:FNVS"</f>
        <v>04:FNVS</v>
      </c>
      <c r="N127" s="5" t="str">
        <f>"02:AFCTE"</f>
        <v>02:AFCTE</v>
      </c>
      <c r="O127" s="5" t="s">
        <v>35</v>
      </c>
      <c r="P127" s="1" t="s">
        <v>32</v>
      </c>
      <c r="Q127" s="5" t="s">
        <v>61</v>
      </c>
      <c r="R127" s="5"/>
    </row>
    <row r="128" spans="1:18" x14ac:dyDescent="0.25">
      <c r="A128" s="5" t="s">
        <v>204</v>
      </c>
      <c r="B128" s="5" t="s">
        <v>442</v>
      </c>
      <c r="C128" s="6" t="str">
        <f>"31:01:02G"</f>
        <v>31:01:02G</v>
      </c>
      <c r="D128" s="5" t="str">
        <f>"68:01:02G"</f>
        <v>68:01:02G</v>
      </c>
      <c r="E128" s="6" t="str">
        <f>"44:02:01G"</f>
        <v>44:02:01G</v>
      </c>
      <c r="F128" s="6" t="str">
        <f>"51:01:01G"</f>
        <v>51:01:01G</v>
      </c>
      <c r="G128" s="6" t="str">
        <f>"02:02:02G"</f>
        <v>02:02:02G</v>
      </c>
      <c r="H128" s="6" t="str">
        <f>"15:02:01G"</f>
        <v>15:02:01G</v>
      </c>
      <c r="I128" s="6" t="str">
        <f>"04:04:01"</f>
        <v>04:04:01</v>
      </c>
      <c r="J128" s="5" t="str">
        <f>"11:04:01G"</f>
        <v>11:04:01G</v>
      </c>
      <c r="K128" s="5" t="str">
        <f>"03:01:01G"</f>
        <v>03:01:01G</v>
      </c>
      <c r="L128" s="5" t="str">
        <f>"03:02:01G"</f>
        <v>03:02:01G</v>
      </c>
      <c r="M128" s="5" t="str">
        <f>"02:01:02G"</f>
        <v>02:01:02G</v>
      </c>
      <c r="N128" s="5" t="str">
        <f>"05:01:01G"</f>
        <v>05:01:01G</v>
      </c>
      <c r="O128" s="5" t="s">
        <v>35</v>
      </c>
      <c r="P128" s="1" t="s">
        <v>32</v>
      </c>
      <c r="Q128" s="5" t="s">
        <v>61</v>
      </c>
      <c r="R128" s="5"/>
    </row>
    <row r="129" spans="1:18" x14ac:dyDescent="0.25">
      <c r="A129" s="5" t="s">
        <v>205</v>
      </c>
      <c r="B129" s="5" t="s">
        <v>443</v>
      </c>
      <c r="C129" s="6" t="str">
        <f>"31:01:02G"</f>
        <v>31:01:02G</v>
      </c>
      <c r="D129" s="5" t="str">
        <f>"68:01:02G"</f>
        <v>68:01:02G</v>
      </c>
      <c r="E129" s="6" t="str">
        <f>"44:02:01G"</f>
        <v>44:02:01G</v>
      </c>
      <c r="F129" s="6" t="str">
        <f>"51:01:01G"</f>
        <v>51:01:01G</v>
      </c>
      <c r="G129" s="6" t="str">
        <f>"07:04:01G"</f>
        <v>07:04:01G</v>
      </c>
      <c r="H129" s="6" t="str">
        <f>"15:CZJFH"</f>
        <v>15:CZJFH</v>
      </c>
      <c r="I129" s="6" t="str">
        <f>"04:04:01"</f>
        <v>04:04:01</v>
      </c>
      <c r="J129" s="6" t="str">
        <f>"11:01"</f>
        <v>11:01</v>
      </c>
      <c r="K129" s="5" t="str">
        <f>"03:CUXEB"</f>
        <v>03:CUXEB</v>
      </c>
      <c r="L129" s="5" t="str">
        <f>"03:DBPFR"</f>
        <v>03:DBPFR</v>
      </c>
      <c r="M129" s="5" t="str">
        <f>"03:CEMZC"</f>
        <v>03:CEMZC</v>
      </c>
      <c r="N129" s="5" t="str">
        <f>"04:DBPFT"</f>
        <v>04:DBPFT</v>
      </c>
      <c r="O129" s="5" t="s">
        <v>40</v>
      </c>
      <c r="P129" s="1" t="s">
        <v>32</v>
      </c>
      <c r="Q129" s="5" t="s">
        <v>61</v>
      </c>
      <c r="R129" s="5" t="s">
        <v>34</v>
      </c>
    </row>
    <row r="130" spans="1:18" x14ac:dyDescent="0.25">
      <c r="A130" s="5" t="s">
        <v>206</v>
      </c>
      <c r="B130" s="5" t="s">
        <v>444</v>
      </c>
      <c r="C130" s="6" t="str">
        <f>"31:01:02G"</f>
        <v>31:01:02G</v>
      </c>
      <c r="D130" s="5" t="str">
        <f>"68:01:01G"</f>
        <v>68:01:01G</v>
      </c>
      <c r="E130" s="6" t="str">
        <f>"44:02:01G"</f>
        <v>44:02:01G</v>
      </c>
      <c r="F130" s="6" t="str">
        <f>"51:01:01G"</f>
        <v>51:01:01G</v>
      </c>
      <c r="G130" s="6" t="str">
        <f>"05:01:01G"</f>
        <v>05:01:01G</v>
      </c>
      <c r="H130" s="6" t="str">
        <f>"15:02:01G"</f>
        <v>15:02:01G</v>
      </c>
      <c r="I130" s="6" t="str">
        <f>"04:01:01G"</f>
        <v>04:01:01G</v>
      </c>
      <c r="J130" s="6" t="str">
        <f>"11:01:01G"</f>
        <v>11:01:01G</v>
      </c>
      <c r="K130" s="6" t="str">
        <f>"03:01:01G"</f>
        <v>03:01:01G</v>
      </c>
      <c r="L130" s="7" t="str">
        <f>""</f>
        <v/>
      </c>
      <c r="M130" s="5" t="str">
        <f>"02:01:02G"</f>
        <v>02:01:02G</v>
      </c>
      <c r="N130" s="5" t="str">
        <f>"03:01:01G"</f>
        <v>03:01:01G</v>
      </c>
      <c r="O130" s="5" t="s">
        <v>45</v>
      </c>
      <c r="P130" s="1" t="s">
        <v>32</v>
      </c>
      <c r="Q130" s="5" t="s">
        <v>61</v>
      </c>
      <c r="R130" s="5" t="s">
        <v>44</v>
      </c>
    </row>
    <row r="131" spans="1:18" x14ac:dyDescent="0.25">
      <c r="A131" s="5" t="s">
        <v>207</v>
      </c>
      <c r="B131" s="5" t="s">
        <v>445</v>
      </c>
      <c r="C131" s="6" t="str">
        <f>"31:GPBJ"</f>
        <v>31:GPBJ</v>
      </c>
      <c r="D131" s="5" t="str">
        <f>"68:FPBF"</f>
        <v>68:FPBF</v>
      </c>
      <c r="E131" s="6" t="str">
        <f>"44:HUXT"</f>
        <v>44:HUXT</v>
      </c>
      <c r="F131" s="6" t="str">
        <f>"51:GPFT"</f>
        <v>51:GPFT</v>
      </c>
      <c r="G131" s="5" t="str">
        <f>""</f>
        <v/>
      </c>
      <c r="H131" s="5" t="str">
        <f>""</f>
        <v/>
      </c>
      <c r="I131" s="6" t="str">
        <f>"04:11"</f>
        <v>04:11</v>
      </c>
      <c r="J131" s="6" t="str">
        <f>"11:GKUH"</f>
        <v>11:GKUH</v>
      </c>
      <c r="K131" s="5" t="str">
        <f>""</f>
        <v/>
      </c>
      <c r="L131" s="5" t="str">
        <f>""</f>
        <v/>
      </c>
      <c r="M131" s="5" t="str">
        <f>""</f>
        <v/>
      </c>
      <c r="N131" s="5" t="str">
        <f>""</f>
        <v/>
      </c>
      <c r="O131" s="5" t="s">
        <v>40</v>
      </c>
      <c r="P131" s="1" t="s">
        <v>32</v>
      </c>
      <c r="Q131" s="5" t="s">
        <v>62</v>
      </c>
      <c r="R131" s="5"/>
    </row>
    <row r="132" spans="1:18" x14ac:dyDescent="0.25">
      <c r="A132" s="5" t="s">
        <v>208</v>
      </c>
      <c r="B132" s="5" t="s">
        <v>446</v>
      </c>
      <c r="C132" s="5" t="str">
        <f>"29:02:01G"</f>
        <v>29:02:01G</v>
      </c>
      <c r="D132" s="5" t="str">
        <f>"68:01:01G"</f>
        <v>68:01:01G</v>
      </c>
      <c r="E132" s="6" t="str">
        <f>"45:01:01G"</f>
        <v>45:01:01G</v>
      </c>
      <c r="F132" s="6" t="str">
        <f>"51:01:01G"</f>
        <v>51:01:01G</v>
      </c>
      <c r="G132" s="6" t="str">
        <f>"06:02:01G"</f>
        <v>06:02:01G</v>
      </c>
      <c r="H132" s="5" t="str">
        <f>"16:01:01G"</f>
        <v>16:01:01G</v>
      </c>
      <c r="I132" s="6" t="str">
        <f>"04:01:01G"</f>
        <v>04:01:01G</v>
      </c>
      <c r="J132" s="6" t="str">
        <f>"11:02:01"</f>
        <v>11:02:01</v>
      </c>
      <c r="K132" s="6" t="str">
        <f>"03:01:01G"</f>
        <v>03:01:01G</v>
      </c>
      <c r="L132" s="7" t="str">
        <f>""</f>
        <v/>
      </c>
      <c r="M132" s="5" t="str">
        <f>"03:01:01G"</f>
        <v>03:01:01G</v>
      </c>
      <c r="N132" s="5" t="str">
        <f>"04:01:01G"</f>
        <v>04:01:01G</v>
      </c>
      <c r="O132" s="5"/>
      <c r="P132" s="1" t="s">
        <v>32</v>
      </c>
      <c r="Q132" s="5" t="s">
        <v>62</v>
      </c>
      <c r="R132" s="5"/>
    </row>
    <row r="133" spans="1:18" x14ac:dyDescent="0.25">
      <c r="A133" s="5" t="s">
        <v>209</v>
      </c>
      <c r="B133" s="5" t="s">
        <v>447</v>
      </c>
      <c r="C133" s="6" t="str">
        <f>"30:BSXK"</f>
        <v>30:BSXK</v>
      </c>
      <c r="D133" s="5" t="str">
        <f>"68:AUKJR"</f>
        <v>68:AUKJR</v>
      </c>
      <c r="E133" s="5" t="str">
        <f>"44:03"</f>
        <v>44:03</v>
      </c>
      <c r="F133" s="5" t="str">
        <f>"52:01:02"</f>
        <v>52:01:02</v>
      </c>
      <c r="G133" s="6" t="str">
        <f>"01:ZAMD"</f>
        <v>01:ZAMD</v>
      </c>
      <c r="H133" s="6" t="str">
        <f>"04:YGKF"</f>
        <v>04:YGKF</v>
      </c>
      <c r="I133" s="6" t="str">
        <f>"04:HTWY"</f>
        <v>04:HTWY</v>
      </c>
      <c r="J133" s="6" t="str">
        <f>"12:DUKV"</f>
        <v>12:DUKV</v>
      </c>
      <c r="K133" s="5" t="str">
        <f>"03:YGKM"</f>
        <v>03:YGKM</v>
      </c>
      <c r="L133" s="6" t="str">
        <f>"05:ZAMZ"</f>
        <v>05:ZAMZ</v>
      </c>
      <c r="M133" s="5" t="str">
        <f>"04:FNVS"</f>
        <v>04:FNVS</v>
      </c>
      <c r="N133" s="5" t="str">
        <f>"18:01"</f>
        <v>18:01</v>
      </c>
      <c r="O133" s="5"/>
      <c r="P133" s="1" t="s">
        <v>32</v>
      </c>
      <c r="Q133" s="5" t="s">
        <v>62</v>
      </c>
      <c r="R133" s="5"/>
    </row>
    <row r="134" spans="1:18" x14ac:dyDescent="0.25">
      <c r="A134" s="5" t="s">
        <v>210</v>
      </c>
      <c r="B134" s="5" t="s">
        <v>448</v>
      </c>
      <c r="C134" s="6" t="str">
        <f>"32:CNPU"</f>
        <v>32:CNPU</v>
      </c>
      <c r="D134" s="5" t="str">
        <f>"68:01"</f>
        <v>68:01</v>
      </c>
      <c r="E134" s="6" t="str">
        <f>"44:JGMU"</f>
        <v>44:JGMU</v>
      </c>
      <c r="F134" s="6" t="str">
        <f>"51:TXZX"</f>
        <v>51:TXZX</v>
      </c>
      <c r="G134" s="6" t="str">
        <f>"05:YGKG"</f>
        <v>05:YGKG</v>
      </c>
      <c r="H134" s="6" t="str">
        <f>"15:04"</f>
        <v>15:04</v>
      </c>
      <c r="I134" s="6" t="str">
        <f>"04:04:01"</f>
        <v>04:04:01</v>
      </c>
      <c r="J134" s="5" t="str">
        <f>"11:04:01"</f>
        <v>11:04:01</v>
      </c>
      <c r="K134" s="5" t="str">
        <f>""</f>
        <v/>
      </c>
      <c r="L134" s="5" t="str">
        <f>""</f>
        <v/>
      </c>
      <c r="M134" s="5" t="str">
        <f>""</f>
        <v/>
      </c>
      <c r="N134" s="5" t="str">
        <f>""</f>
        <v/>
      </c>
      <c r="O134" s="5"/>
      <c r="P134" s="1" t="s">
        <v>32</v>
      </c>
      <c r="Q134" s="5" t="s">
        <v>62</v>
      </c>
      <c r="R134" s="5"/>
    </row>
    <row r="135" spans="1:18" x14ac:dyDescent="0.25">
      <c r="A135" s="5" t="s">
        <v>211</v>
      </c>
      <c r="B135" s="5" t="s">
        <v>449</v>
      </c>
      <c r="C135" s="6" t="str">
        <f>"32:01:01G"</f>
        <v>32:01:01G</v>
      </c>
      <c r="D135" s="5" t="str">
        <f>"68:01:02G"</f>
        <v>68:01:02G</v>
      </c>
      <c r="E135" s="6" t="str">
        <f>"44:02:01G"</f>
        <v>44:02:01G</v>
      </c>
      <c r="F135" s="5" t="str">
        <f>"52:01:01G"</f>
        <v>52:01:01G</v>
      </c>
      <c r="G135" s="6" t="str">
        <f>"07:04:01G"</f>
        <v>07:04:01G</v>
      </c>
      <c r="H135" s="6" t="str">
        <f>"14:02:01G"</f>
        <v>14:02:01G</v>
      </c>
      <c r="I135" s="6" t="str">
        <f>"04:HTWY"</f>
        <v>04:HTWY</v>
      </c>
      <c r="J135" s="6" t="str">
        <f>"11:01:01"</f>
        <v>11:01:01</v>
      </c>
      <c r="K135" s="5" t="str">
        <f>"03:CEMZB"</f>
        <v>03:CEMZB</v>
      </c>
      <c r="L135" s="6" t="str">
        <f>"03:CEMZB"</f>
        <v>03:CEMZB</v>
      </c>
      <c r="M135" s="5" t="str">
        <f>"01:CEMZR"</f>
        <v>01:CEMZR</v>
      </c>
      <c r="N135" s="5" t="str">
        <f>"03:CEXRE"</f>
        <v>03:CEXRE</v>
      </c>
      <c r="O135" s="5" t="s">
        <v>41</v>
      </c>
      <c r="P135" s="1" t="s">
        <v>32</v>
      </c>
      <c r="Q135" s="5" t="s">
        <v>62</v>
      </c>
      <c r="R135" s="5" t="s">
        <v>37</v>
      </c>
    </row>
    <row r="136" spans="1:18" x14ac:dyDescent="0.25">
      <c r="A136" s="5" t="s">
        <v>212</v>
      </c>
      <c r="B136" s="5" t="s">
        <v>450</v>
      </c>
      <c r="C136" s="6" t="str">
        <f>"31:01"</f>
        <v>31:01</v>
      </c>
      <c r="D136" s="5" t="str">
        <f>"68:01"</f>
        <v>68:01</v>
      </c>
      <c r="E136" s="6" t="str">
        <f>"44:02"</f>
        <v>44:02</v>
      </c>
      <c r="F136" s="6" t="str">
        <f>"51:01"</f>
        <v>51:01</v>
      </c>
      <c r="G136" s="6" t="str">
        <f>"05:AC"</f>
        <v>05:AC</v>
      </c>
      <c r="H136" s="6" t="str">
        <f>"15:02"</f>
        <v>15:02</v>
      </c>
      <c r="I136" s="6" t="str">
        <f>"04:01"</f>
        <v>04:01</v>
      </c>
      <c r="J136" s="6" t="str">
        <f>"11:01"</f>
        <v>11:01</v>
      </c>
      <c r="K136" s="6" t="str">
        <f>"03:01"</f>
        <v>03:01</v>
      </c>
      <c r="L136" s="7" t="str">
        <f>""</f>
        <v/>
      </c>
      <c r="M136" s="5" t="str">
        <f>""</f>
        <v/>
      </c>
      <c r="N136" s="5" t="str">
        <f>""</f>
        <v/>
      </c>
      <c r="O136" s="5"/>
      <c r="P136" s="1" t="s">
        <v>32</v>
      </c>
      <c r="Q136" s="5" t="s">
        <v>62</v>
      </c>
      <c r="R136" s="5"/>
    </row>
    <row r="137" spans="1:18" x14ac:dyDescent="0.25">
      <c r="A137" s="5" t="s">
        <v>213</v>
      </c>
      <c r="B137" s="5" t="s">
        <v>451</v>
      </c>
      <c r="C137" s="6" t="str">
        <f>"30:02:01G"</f>
        <v>30:02:01G</v>
      </c>
      <c r="D137" s="5" t="str">
        <f>"68:01:02G"</f>
        <v>68:01:02G</v>
      </c>
      <c r="E137" s="6" t="str">
        <f>"44:02:01G"</f>
        <v>44:02:01G</v>
      </c>
      <c r="F137" s="6" t="str">
        <f>"51:01:01G"</f>
        <v>51:01:01G</v>
      </c>
      <c r="G137" s="6" t="str">
        <f>"07:04:01G"</f>
        <v>07:04:01G</v>
      </c>
      <c r="H137" s="6" t="str">
        <f>"14:02:01G"</f>
        <v>14:02:01G</v>
      </c>
      <c r="I137" s="6" t="str">
        <f>"04:07:01G"</f>
        <v>04:07:01G</v>
      </c>
      <c r="J137" s="6" t="str">
        <f>"11:01:01"</f>
        <v>11:01:01</v>
      </c>
      <c r="K137" s="5" t="str">
        <f>"03:BCHFU"</f>
        <v>03:BCHFU</v>
      </c>
      <c r="L137" s="6" t="str">
        <f>"03:BCHFU"</f>
        <v>03:BCHFU</v>
      </c>
      <c r="M137" s="5" t="str">
        <f>"03:ADJNV"</f>
        <v>03:ADJNV</v>
      </c>
      <c r="N137" s="5" t="str">
        <f>"04:BFCSX"</f>
        <v>04:BFCSX</v>
      </c>
      <c r="O137" s="5" t="s">
        <v>40</v>
      </c>
      <c r="P137" s="1" t="s">
        <v>32</v>
      </c>
      <c r="Q137" s="5" t="s">
        <v>62</v>
      </c>
      <c r="R137" s="5" t="s">
        <v>44</v>
      </c>
    </row>
    <row r="138" spans="1:18" x14ac:dyDescent="0.25">
      <c r="A138" s="5" t="s">
        <v>214</v>
      </c>
      <c r="B138" s="5" t="s">
        <v>452</v>
      </c>
      <c r="C138" s="6" t="str">
        <f>"32:XX"</f>
        <v>32:XX</v>
      </c>
      <c r="D138" s="5" t="str">
        <f>"68:XX"</f>
        <v>68:XX</v>
      </c>
      <c r="E138" s="5" t="str">
        <f>"44:FKVN"</f>
        <v>44:FKVN</v>
      </c>
      <c r="F138" s="5" t="str">
        <f>"52:EWD"</f>
        <v>52:EWD</v>
      </c>
      <c r="G138" s="5" t="str">
        <f>""</f>
        <v/>
      </c>
      <c r="H138" s="5" t="str">
        <f>""</f>
        <v/>
      </c>
      <c r="I138" s="6" t="str">
        <f>"04:ESNY"</f>
        <v>04:ESNY</v>
      </c>
      <c r="J138" s="5" t="str">
        <f>"11:ARAP"</f>
        <v>11:ARAP</v>
      </c>
      <c r="K138" s="5" t="str">
        <f>"03:AB"</f>
        <v>03:AB</v>
      </c>
      <c r="L138" s="5" t="str">
        <f>"03:HVZT"</f>
        <v>03:HVZT</v>
      </c>
      <c r="M138" s="5" t="str">
        <f>""</f>
        <v/>
      </c>
      <c r="N138" s="5" t="str">
        <f>""</f>
        <v/>
      </c>
      <c r="O138" s="5"/>
      <c r="P138" s="1" t="s">
        <v>32</v>
      </c>
      <c r="Q138" s="5" t="s">
        <v>63</v>
      </c>
      <c r="R138" s="5"/>
    </row>
    <row r="139" spans="1:18" x14ac:dyDescent="0.25">
      <c r="A139" s="5" t="s">
        <v>215</v>
      </c>
      <c r="B139" s="5" t="s">
        <v>453</v>
      </c>
      <c r="C139" s="6" t="str">
        <f>"32:XX"</f>
        <v>32:XX</v>
      </c>
      <c r="D139" s="5" t="str">
        <f>"68:XX"</f>
        <v>68:XX</v>
      </c>
      <c r="E139" s="5" t="str">
        <f>"44:XX"</f>
        <v>44:XX</v>
      </c>
      <c r="F139" s="6" t="str">
        <f>"51:XX"</f>
        <v>51:XX</v>
      </c>
      <c r="G139" s="5" t="str">
        <f>""</f>
        <v/>
      </c>
      <c r="H139" s="5" t="str">
        <f>""</f>
        <v/>
      </c>
      <c r="I139" s="5" t="str">
        <f>"04:XX"</f>
        <v>04:XX</v>
      </c>
      <c r="J139" s="5" t="str">
        <f>"11:XX"</f>
        <v>11:XX</v>
      </c>
      <c r="K139" s="5" t="str">
        <f>""</f>
        <v/>
      </c>
      <c r="L139" s="5" t="str">
        <f>""</f>
        <v/>
      </c>
      <c r="M139" s="5" t="str">
        <f>""</f>
        <v/>
      </c>
      <c r="N139" s="5" t="str">
        <f>""</f>
        <v/>
      </c>
      <c r="O139" s="5"/>
      <c r="P139" s="1" t="s">
        <v>32</v>
      </c>
      <c r="Q139" s="5" t="s">
        <v>63</v>
      </c>
      <c r="R139" s="5"/>
    </row>
    <row r="140" spans="1:18" x14ac:dyDescent="0.25">
      <c r="A140" s="5" t="s">
        <v>216</v>
      </c>
      <c r="B140" s="5" t="s">
        <v>454</v>
      </c>
      <c r="C140" s="6" t="str">
        <f>"31:ZRHG"</f>
        <v>31:ZRHG</v>
      </c>
      <c r="D140" s="5" t="str">
        <f>"68:VWKW"</f>
        <v>68:VWKW</v>
      </c>
      <c r="E140" s="5" t="str">
        <f>"44:ZJVD"</f>
        <v>44:ZJVD</v>
      </c>
      <c r="F140" s="6" t="str">
        <f>"51:ZJVZ"</f>
        <v>51:ZJVZ</v>
      </c>
      <c r="G140" s="5" t="str">
        <f>""</f>
        <v/>
      </c>
      <c r="H140" s="5" t="str">
        <f>""</f>
        <v/>
      </c>
      <c r="I140" s="5" t="str">
        <f>"04:VZSM"</f>
        <v>04:VZSM</v>
      </c>
      <c r="J140" s="6" t="str">
        <f>"11:XSKV"</f>
        <v>11:XSKV</v>
      </c>
      <c r="K140" s="5" t="str">
        <f>""</f>
        <v/>
      </c>
      <c r="L140" s="5" t="str">
        <f>""</f>
        <v/>
      </c>
      <c r="M140" s="5" t="str">
        <f>""</f>
        <v/>
      </c>
      <c r="N140" s="5" t="str">
        <f>""</f>
        <v/>
      </c>
      <c r="O140" s="5"/>
      <c r="P140" s="1" t="s">
        <v>32</v>
      </c>
      <c r="Q140" s="5" t="s">
        <v>63</v>
      </c>
      <c r="R140" s="5"/>
    </row>
    <row r="141" spans="1:18" x14ac:dyDescent="0.25">
      <c r="A141" s="5" t="s">
        <v>217</v>
      </c>
      <c r="B141" s="5" t="s">
        <v>455</v>
      </c>
      <c r="C141" s="6" t="str">
        <f>"31:RARD"</f>
        <v>31:RARD</v>
      </c>
      <c r="D141" s="5" t="str">
        <f>"68:RARM"</f>
        <v>68:RARM</v>
      </c>
      <c r="E141" s="6" t="str">
        <f>"44:RBGM"</f>
        <v>44:RBGM</v>
      </c>
      <c r="F141" s="6" t="str">
        <f>"51:RBHP"</f>
        <v>51:RBHP</v>
      </c>
      <c r="G141" s="5" t="str">
        <f>""</f>
        <v/>
      </c>
      <c r="H141" s="5" t="str">
        <f>""</f>
        <v/>
      </c>
      <c r="I141" s="6" t="str">
        <f>"04:02"</f>
        <v>04:02</v>
      </c>
      <c r="J141" s="5" t="str">
        <f>"11:KCJU"</f>
        <v>11:KCJU</v>
      </c>
      <c r="K141" s="5" t="str">
        <f>""</f>
        <v/>
      </c>
      <c r="L141" s="5" t="str">
        <f>""</f>
        <v/>
      </c>
      <c r="M141" s="5" t="str">
        <f>""</f>
        <v/>
      </c>
      <c r="N141" s="5" t="str">
        <f>""</f>
        <v/>
      </c>
      <c r="O141" s="5"/>
      <c r="P141" s="1" t="s">
        <v>32</v>
      </c>
      <c r="Q141" s="5" t="s">
        <v>63</v>
      </c>
      <c r="R141" s="5"/>
    </row>
    <row r="142" spans="1:18" x14ac:dyDescent="0.25">
      <c r="A142" s="5" t="s">
        <v>218</v>
      </c>
      <c r="B142" s="5" t="s">
        <v>456</v>
      </c>
      <c r="C142" s="6" t="str">
        <f>"31:GPBJ"</f>
        <v>31:GPBJ</v>
      </c>
      <c r="D142" s="5" t="str">
        <f>"68:FPBF"</f>
        <v>68:FPBF</v>
      </c>
      <c r="E142" s="6" t="str">
        <f>"44:GPEV"</f>
        <v>44:GPEV</v>
      </c>
      <c r="F142" s="6" t="str">
        <f>"51:GPFT"</f>
        <v>51:GPFT</v>
      </c>
      <c r="G142" s="5" t="str">
        <f>""</f>
        <v/>
      </c>
      <c r="H142" s="5" t="str">
        <f>""</f>
        <v/>
      </c>
      <c r="I142" s="6" t="str">
        <f>"04:02"</f>
        <v>04:02</v>
      </c>
      <c r="J142" s="5" t="str">
        <f>"11:GEMC"</f>
        <v>11:GEMC</v>
      </c>
      <c r="K142" s="5" t="str">
        <f>""</f>
        <v/>
      </c>
      <c r="L142" s="5" t="str">
        <f>""</f>
        <v/>
      </c>
      <c r="M142" s="5" t="str">
        <f>""</f>
        <v/>
      </c>
      <c r="N142" s="5" t="str">
        <f>""</f>
        <v/>
      </c>
      <c r="O142" s="5"/>
      <c r="P142" s="1" t="s">
        <v>32</v>
      </c>
      <c r="Q142" s="5" t="s">
        <v>63</v>
      </c>
      <c r="R142" s="5"/>
    </row>
    <row r="143" spans="1:18" x14ac:dyDescent="0.25">
      <c r="A143" s="5" t="s">
        <v>219</v>
      </c>
      <c r="B143" s="5" t="s">
        <v>457</v>
      </c>
      <c r="C143" s="6" t="str">
        <f>"32:01"</f>
        <v>32:01</v>
      </c>
      <c r="D143" s="5" t="str">
        <f>"68:01"</f>
        <v>68:01</v>
      </c>
      <c r="E143" s="5" t="str">
        <f>"44:03"</f>
        <v>44:03</v>
      </c>
      <c r="F143" s="6" t="str">
        <f>"51:07"</f>
        <v>51:07</v>
      </c>
      <c r="G143" s="6" t="str">
        <f>"14:02"</f>
        <v>14:02</v>
      </c>
      <c r="H143" s="6" t="str">
        <f>"14:03"</f>
        <v>14:03</v>
      </c>
      <c r="I143" s="5" t="str">
        <f>"04:05"</f>
        <v>04:05</v>
      </c>
      <c r="J143" s="6" t="str">
        <f>"11:01"</f>
        <v>11:01</v>
      </c>
      <c r="K143" s="5" t="str">
        <f>"03:01:01G"</f>
        <v>03:01:01G</v>
      </c>
      <c r="L143" s="5" t="str">
        <f>"03:02:01G"</f>
        <v>03:02:01G</v>
      </c>
      <c r="M143" s="5" t="str">
        <f>""</f>
        <v/>
      </c>
      <c r="N143" s="5" t="str">
        <f>""</f>
        <v/>
      </c>
      <c r="O143" s="5" t="s">
        <v>45</v>
      </c>
      <c r="P143" s="1" t="s">
        <v>32</v>
      </c>
      <c r="Q143" s="5" t="s">
        <v>63</v>
      </c>
      <c r="R143" s="5"/>
    </row>
    <row r="144" spans="1:18" x14ac:dyDescent="0.25">
      <c r="A144" s="5" t="s">
        <v>220</v>
      </c>
      <c r="B144" s="5" t="s">
        <v>458</v>
      </c>
      <c r="C144" s="6" t="str">
        <f>"31:01:02G"</f>
        <v>31:01:02G</v>
      </c>
      <c r="D144" s="5" t="str">
        <f>"68:01"</f>
        <v>68:01</v>
      </c>
      <c r="E144" s="6" t="str">
        <f>"44:AAGHU"</f>
        <v>44:AAGHU</v>
      </c>
      <c r="F144" s="6" t="str">
        <f>"51:ABGFH"</f>
        <v>51:ABGFH</v>
      </c>
      <c r="G144" s="6" t="str">
        <f>"07:ZAMP"</f>
        <v>07:ZAMP</v>
      </c>
      <c r="H144" s="6" t="str">
        <f>"15:ADPFE"</f>
        <v>15:ADPFE</v>
      </c>
      <c r="I144" s="6" t="str">
        <f>"04:08:01"</f>
        <v>04:08:01</v>
      </c>
      <c r="J144" s="6" t="str">
        <f>"11:01:01"</f>
        <v>11:01:01</v>
      </c>
      <c r="K144" s="5" t="str">
        <f>"03:01:01"</f>
        <v>03:01:01</v>
      </c>
      <c r="L144" s="6" t="str">
        <f>"03:01:01"</f>
        <v>03:01:01</v>
      </c>
      <c r="M144" s="5" t="str">
        <f>"04:AETTB"</f>
        <v>04:AETTB</v>
      </c>
      <c r="N144" s="5" t="str">
        <f>"04:AETTB"</f>
        <v>04:AETTB</v>
      </c>
      <c r="O144" s="5" t="s">
        <v>45</v>
      </c>
      <c r="P144" s="1" t="s">
        <v>32</v>
      </c>
      <c r="Q144" s="5" t="s">
        <v>63</v>
      </c>
      <c r="R144" s="5"/>
    </row>
    <row r="145" spans="1:18" x14ac:dyDescent="0.25">
      <c r="A145" s="5" t="s">
        <v>221</v>
      </c>
      <c r="B145" s="5" t="s">
        <v>459</v>
      </c>
      <c r="C145" s="6" t="str">
        <f>"31:01:02"</f>
        <v>31:01:02</v>
      </c>
      <c r="D145" s="5" t="str">
        <f>"68:01:02"</f>
        <v>68:01:02</v>
      </c>
      <c r="E145" s="6" t="str">
        <f>"44:02:01"</f>
        <v>44:02:01</v>
      </c>
      <c r="F145" s="6" t="str">
        <f>"51:01:01"</f>
        <v>51:01:01</v>
      </c>
      <c r="G145" s="6" t="str">
        <f>"07:04:01"</f>
        <v>07:04:01</v>
      </c>
      <c r="H145" s="6" t="str">
        <f>"15:02:01"</f>
        <v>15:02:01</v>
      </c>
      <c r="I145" s="6" t="str">
        <f>"04:07:01"</f>
        <v>04:07:01</v>
      </c>
      <c r="J145" s="6" t="str">
        <f>"11:01:01"</f>
        <v>11:01:01</v>
      </c>
      <c r="K145" s="6" t="str">
        <f>"03:01"</f>
        <v>03:01</v>
      </c>
      <c r="L145" s="7" t="str">
        <f>""</f>
        <v/>
      </c>
      <c r="M145" s="5" t="str">
        <f>"03:01"</f>
        <v>03:01</v>
      </c>
      <c r="N145" s="5" t="str">
        <f>"04:02"</f>
        <v>04:02</v>
      </c>
      <c r="O145" s="5" t="s">
        <v>45</v>
      </c>
      <c r="P145" s="1" t="s">
        <v>32</v>
      </c>
      <c r="Q145" s="5" t="s">
        <v>63</v>
      </c>
      <c r="R145" s="5" t="s">
        <v>44</v>
      </c>
    </row>
    <row r="146" spans="1:18" x14ac:dyDescent="0.25">
      <c r="A146" s="5" t="s">
        <v>222</v>
      </c>
      <c r="B146" s="5" t="s">
        <v>460</v>
      </c>
      <c r="C146" s="6" t="str">
        <f>"32:01"</f>
        <v>32:01</v>
      </c>
      <c r="D146" s="5" t="str">
        <f>"68:CAKR"</f>
        <v>68:CAKR</v>
      </c>
      <c r="E146" s="6" t="str">
        <f>"44:WRJ"</f>
        <v>44:WRJ</v>
      </c>
      <c r="F146" s="6" t="str">
        <f>"51:CVAE"</f>
        <v>51:CVAE</v>
      </c>
      <c r="G146" s="6" t="str">
        <f>"05:YN"</f>
        <v>05:YN</v>
      </c>
      <c r="H146" s="6" t="str">
        <f>"15:FRK"</f>
        <v>15:FRK</v>
      </c>
      <c r="I146" s="6" t="str">
        <f>"04:04"</f>
        <v>04:04</v>
      </c>
      <c r="J146" s="6" t="str">
        <f>"12:CVT"</f>
        <v>12:CVT</v>
      </c>
      <c r="K146" s="5" t="str">
        <f>"03:02:01"</f>
        <v>03:02:01</v>
      </c>
      <c r="L146" s="5" t="str">
        <f>"03:DAAR"</f>
        <v>03:DAAR</v>
      </c>
      <c r="M146" s="5" t="str">
        <f>""</f>
        <v/>
      </c>
      <c r="N146" s="5" t="str">
        <f>""</f>
        <v/>
      </c>
      <c r="O146" s="5"/>
      <c r="P146" s="1" t="s">
        <v>32</v>
      </c>
      <c r="Q146" s="5" t="s">
        <v>63</v>
      </c>
      <c r="R146" s="5"/>
    </row>
    <row r="147" spans="1:18" x14ac:dyDescent="0.25">
      <c r="A147" s="5" t="s">
        <v>223</v>
      </c>
      <c r="B147" s="5" t="s">
        <v>461</v>
      </c>
      <c r="C147" s="6" t="str">
        <f>"32:01"</f>
        <v>32:01</v>
      </c>
      <c r="D147" s="5" t="str">
        <f>"68:FKZ"</f>
        <v>68:FKZ</v>
      </c>
      <c r="E147" s="6" t="str">
        <f>"44:BFBZD"</f>
        <v>44:BFBZD</v>
      </c>
      <c r="F147" s="6" t="str">
        <f>"51:BFBZG"</f>
        <v>51:BFBZG</v>
      </c>
      <c r="G147" s="6" t="str">
        <f>"07:BFBWM"</f>
        <v>07:BFBWM</v>
      </c>
      <c r="H147" s="6" t="str">
        <f>"15:BFBWT"</f>
        <v>15:BFBWT</v>
      </c>
      <c r="I147" s="6" t="str">
        <f>"04:04:01"</f>
        <v>04:04:01</v>
      </c>
      <c r="J147" s="6" t="str">
        <f>"11:01:01"</f>
        <v>11:01:01</v>
      </c>
      <c r="K147" s="5" t="str">
        <f>"03:01:01"</f>
        <v>03:01:01</v>
      </c>
      <c r="L147" s="5" t="str">
        <f>"03:02:01"</f>
        <v>03:02:01</v>
      </c>
      <c r="M147" s="5" t="str">
        <f>"02:AHZAM"</f>
        <v>02:AHZAM</v>
      </c>
      <c r="N147" s="5" t="str">
        <f>"03:FYKD"</f>
        <v>03:FYKD</v>
      </c>
      <c r="O147" s="5" t="s">
        <v>39</v>
      </c>
      <c r="P147" s="1" t="s">
        <v>32</v>
      </c>
      <c r="Q147" s="5" t="s">
        <v>63</v>
      </c>
      <c r="R147" s="5" t="s">
        <v>44</v>
      </c>
    </row>
    <row r="148" spans="1:18" x14ac:dyDescent="0.25">
      <c r="A148" s="5" t="s">
        <v>224</v>
      </c>
      <c r="B148" s="5" t="s">
        <v>462</v>
      </c>
      <c r="C148" s="6" t="str">
        <f>"31:01:02G"</f>
        <v>31:01:02G</v>
      </c>
      <c r="D148" s="5" t="str">
        <f>"68:01:02G"</f>
        <v>68:01:02G</v>
      </c>
      <c r="E148" s="6" t="str">
        <f>"44:02:01G"</f>
        <v>44:02:01G</v>
      </c>
      <c r="F148" s="6" t="str">
        <f>"51:01:01G"</f>
        <v>51:01:01G</v>
      </c>
      <c r="G148" s="6" t="str">
        <f>"07:04:01G"</f>
        <v>07:04:01G</v>
      </c>
      <c r="H148" s="6" t="str">
        <f>"15:BJGAF"</f>
        <v>15:BJGAF</v>
      </c>
      <c r="I148" s="6" t="str">
        <f>"04:01:01"</f>
        <v>04:01:01</v>
      </c>
      <c r="J148" s="6" t="str">
        <f>"12:JV"</f>
        <v>12:JV</v>
      </c>
      <c r="K148" s="6" t="str">
        <f>"03:03:02"</f>
        <v>03:03:02</v>
      </c>
      <c r="L148" s="5" t="str">
        <f>"03:BJKCB"</f>
        <v>03:BJKCB</v>
      </c>
      <c r="M148" s="5" t="str">
        <f>"04:BFCSW"</f>
        <v>04:BFCSW</v>
      </c>
      <c r="N148" s="5" t="str">
        <f>"05:BMHNC"</f>
        <v>05:BMHNC</v>
      </c>
      <c r="O148" s="5" t="s">
        <v>40</v>
      </c>
      <c r="P148" s="1" t="s">
        <v>32</v>
      </c>
      <c r="Q148" s="5" t="s">
        <v>63</v>
      </c>
      <c r="R148" s="5"/>
    </row>
    <row r="149" spans="1:18" x14ac:dyDescent="0.25">
      <c r="A149" s="5" t="s">
        <v>225</v>
      </c>
      <c r="B149" s="5" t="s">
        <v>463</v>
      </c>
      <c r="C149" s="6" t="str">
        <f>"31:PDVK"</f>
        <v>31:PDVK</v>
      </c>
      <c r="D149" s="5" t="str">
        <f>"68:CAKR"</f>
        <v>68:CAKR</v>
      </c>
      <c r="E149" s="6" t="str">
        <f>"44:JECF"</f>
        <v>44:JECF</v>
      </c>
      <c r="F149" s="6" t="str">
        <f>"51:CVAE"</f>
        <v>51:CVAE</v>
      </c>
      <c r="G149" s="6" t="str">
        <f>"07:ET"</f>
        <v>07:ET</v>
      </c>
      <c r="H149" s="6" t="str">
        <f>"15:AYVB"</f>
        <v>15:AYVB</v>
      </c>
      <c r="I149" s="6" t="str">
        <f>"11:CTPB"</f>
        <v>11:CTPB</v>
      </c>
      <c r="J149" s="6" t="str">
        <f>"04:08:01"</f>
        <v>04:08:01</v>
      </c>
      <c r="K149" s="5" t="str">
        <f>"03:SNFR"</f>
        <v>03:SNFR</v>
      </c>
      <c r="L149" s="6" t="str">
        <f>"03:SNFR"</f>
        <v>03:SNFR</v>
      </c>
      <c r="M149" s="5" t="str">
        <f>"04:HJMR"</f>
        <v>04:HJMR</v>
      </c>
      <c r="N149" s="5" t="str">
        <f>"04:HJMR"</f>
        <v>04:HJMR</v>
      </c>
      <c r="O149" s="5"/>
      <c r="P149" s="1" t="s">
        <v>32</v>
      </c>
      <c r="Q149" s="5" t="s">
        <v>63</v>
      </c>
      <c r="R149" s="5"/>
    </row>
    <row r="150" spans="1:18" x14ac:dyDescent="0.25">
      <c r="A150" s="5" t="s">
        <v>226</v>
      </c>
      <c r="B150" s="5" t="s">
        <v>464</v>
      </c>
      <c r="C150" s="6" t="str">
        <f>"69:01:01G"</f>
        <v>69:01:01G</v>
      </c>
      <c r="D150" s="6" t="str">
        <f>"30:02:01G"</f>
        <v>30:02:01G</v>
      </c>
      <c r="E150" s="6" t="str">
        <f>"51:01:01G"</f>
        <v>51:01:01G</v>
      </c>
      <c r="F150" s="6" t="str">
        <f>"44:02:01G"</f>
        <v>44:02:01G</v>
      </c>
      <c r="G150" s="6" t="str">
        <f>"04:01:01G"</f>
        <v>04:01:01G</v>
      </c>
      <c r="H150" s="6" t="str">
        <f>"05:01:01G"</f>
        <v>05:01:01G</v>
      </c>
      <c r="I150" s="6" t="str">
        <f>"04:03:01G"</f>
        <v>04:03:01G</v>
      </c>
      <c r="J150" s="6" t="str">
        <f>"11:03:01"</f>
        <v>11:03:01</v>
      </c>
      <c r="K150" s="6" t="str">
        <f>"03:05:01G"</f>
        <v>03:05:01G</v>
      </c>
      <c r="L150" s="5" t="str">
        <f>"03:01:01G"</f>
        <v>03:01:01G</v>
      </c>
      <c r="M150" s="5" t="str">
        <f>""</f>
        <v/>
      </c>
      <c r="N150" s="5" t="str">
        <f>""</f>
        <v/>
      </c>
      <c r="O150" s="5" t="s">
        <v>40</v>
      </c>
      <c r="P150" s="1" t="s">
        <v>32</v>
      </c>
      <c r="Q150" s="5" t="s">
        <v>63</v>
      </c>
      <c r="R150" s="5"/>
    </row>
    <row r="151" spans="1:18" x14ac:dyDescent="0.25">
      <c r="A151" s="5" t="s">
        <v>227</v>
      </c>
      <c r="B151" s="5" t="s">
        <v>465</v>
      </c>
      <c r="C151" s="5" t="str">
        <f>"29:XX"</f>
        <v>29:XX</v>
      </c>
      <c r="D151" s="5" t="str">
        <f>"68:XX"</f>
        <v>68:XX</v>
      </c>
      <c r="E151" s="5" t="str">
        <f>"44:XX"</f>
        <v>44:XX</v>
      </c>
      <c r="F151" s="6" t="str">
        <f>"51:XX"</f>
        <v>51:XX</v>
      </c>
      <c r="G151" s="5" t="str">
        <f>""</f>
        <v/>
      </c>
      <c r="H151" s="5" t="str">
        <f>""</f>
        <v/>
      </c>
      <c r="I151" s="6" t="str">
        <f>"04:YK"</f>
        <v>04:YK</v>
      </c>
      <c r="J151" s="5" t="str">
        <f>"11:JEJ"</f>
        <v>11:JEJ</v>
      </c>
      <c r="K151" s="5" t="str">
        <f>""</f>
        <v/>
      </c>
      <c r="L151" s="5" t="str">
        <f>""</f>
        <v/>
      </c>
      <c r="M151" s="5" t="str">
        <f>""</f>
        <v/>
      </c>
      <c r="N151" s="5" t="str">
        <f>""</f>
        <v/>
      </c>
      <c r="O151" s="5"/>
      <c r="P151" s="1" t="s">
        <v>32</v>
      </c>
      <c r="Q151" s="5" t="s">
        <v>64</v>
      </c>
      <c r="R151" s="5"/>
    </row>
    <row r="152" spans="1:18" x14ac:dyDescent="0.25">
      <c r="A152" s="5" t="s">
        <v>228</v>
      </c>
      <c r="B152" s="5" t="s">
        <v>466</v>
      </c>
      <c r="C152" s="6" t="str">
        <f>"30:XX"</f>
        <v>30:XX</v>
      </c>
      <c r="D152" s="5" t="str">
        <f>"68:XX"</f>
        <v>68:XX</v>
      </c>
      <c r="E152" s="5" t="str">
        <f>"44:XX"</f>
        <v>44:XX</v>
      </c>
      <c r="F152" s="6" t="str">
        <f>"51:XX"</f>
        <v>51:XX</v>
      </c>
      <c r="G152" s="5" t="str">
        <f>""</f>
        <v/>
      </c>
      <c r="H152" s="5" t="str">
        <f>""</f>
        <v/>
      </c>
      <c r="I152" s="5" t="str">
        <f>"04:XX"</f>
        <v>04:XX</v>
      </c>
      <c r="J152" s="5" t="str">
        <f>"11:XX"</f>
        <v>11:XX</v>
      </c>
      <c r="K152" s="5" t="str">
        <f>""</f>
        <v/>
      </c>
      <c r="L152" s="5" t="str">
        <f>""</f>
        <v/>
      </c>
      <c r="M152" s="5" t="str">
        <f>""</f>
        <v/>
      </c>
      <c r="N152" s="5" t="str">
        <f>""</f>
        <v/>
      </c>
      <c r="O152" s="5"/>
      <c r="P152" s="1" t="s">
        <v>32</v>
      </c>
      <c r="Q152" s="5" t="s">
        <v>64</v>
      </c>
      <c r="R152" s="5"/>
    </row>
    <row r="153" spans="1:18" x14ac:dyDescent="0.25">
      <c r="A153" s="5" t="s">
        <v>229</v>
      </c>
      <c r="B153" s="5" t="s">
        <v>467</v>
      </c>
      <c r="C153" s="6" t="str">
        <f>"31:CGAJ"</f>
        <v>31:CGAJ</v>
      </c>
      <c r="D153" s="5" t="str">
        <f>"68:CAKR"</f>
        <v>68:CAKR</v>
      </c>
      <c r="E153" s="6" t="str">
        <f>"44:PYV"</f>
        <v>44:PYV</v>
      </c>
      <c r="F153" s="6" t="str">
        <f>"51:CMCY"</f>
        <v>51:CMCY</v>
      </c>
      <c r="G153" s="5" t="str">
        <f>""</f>
        <v/>
      </c>
      <c r="H153" s="5" t="str">
        <f>""</f>
        <v/>
      </c>
      <c r="I153" s="6" t="str">
        <f>"11:01"</f>
        <v>11:01</v>
      </c>
      <c r="J153" s="6" t="str">
        <f>"04:07:01"</f>
        <v>04:07:01</v>
      </c>
      <c r="K153" s="5" t="str">
        <f>""</f>
        <v/>
      </c>
      <c r="L153" s="5" t="str">
        <f>""</f>
        <v/>
      </c>
      <c r="M153" s="5" t="str">
        <f>""</f>
        <v/>
      </c>
      <c r="N153" s="5" t="str">
        <f>""</f>
        <v/>
      </c>
      <c r="O153" s="5"/>
      <c r="P153" s="1" t="s">
        <v>32</v>
      </c>
      <c r="Q153" s="5" t="s">
        <v>64</v>
      </c>
      <c r="R153" s="5"/>
    </row>
    <row r="154" spans="1:18" x14ac:dyDescent="0.25">
      <c r="A154" s="5" t="s">
        <v>230</v>
      </c>
      <c r="B154" s="5" t="s">
        <v>468</v>
      </c>
      <c r="C154" s="5" t="str">
        <f>"29:ANTJ"</f>
        <v>29:ANTJ</v>
      </c>
      <c r="D154" s="5" t="str">
        <f>"68:BAHH"</f>
        <v>68:BAHH</v>
      </c>
      <c r="E154" s="6" t="str">
        <f>"44:04"</f>
        <v>44:04</v>
      </c>
      <c r="F154" s="6" t="str">
        <f>"51:XX"</f>
        <v>51:XX</v>
      </c>
      <c r="G154" s="5" t="str">
        <f>"16:01"</f>
        <v>16:01</v>
      </c>
      <c r="H154" s="6" t="str">
        <f>"16:02"</f>
        <v>16:02</v>
      </c>
      <c r="I154" s="6" t="str">
        <f>"04:01"</f>
        <v>04:01</v>
      </c>
      <c r="J154" s="5" t="str">
        <f>"11:04"</f>
        <v>11:04</v>
      </c>
      <c r="K154" s="5" t="str">
        <f>""</f>
        <v/>
      </c>
      <c r="L154" s="5" t="str">
        <f>""</f>
        <v/>
      </c>
      <c r="M154" s="5" t="str">
        <f>""</f>
        <v/>
      </c>
      <c r="N154" s="5" t="str">
        <f>""</f>
        <v/>
      </c>
      <c r="O154" s="5"/>
      <c r="P154" s="1" t="s">
        <v>32</v>
      </c>
      <c r="Q154" s="5" t="s">
        <v>64</v>
      </c>
      <c r="R154" s="5"/>
    </row>
    <row r="155" spans="1:18" x14ac:dyDescent="0.25">
      <c r="A155" s="5" t="s">
        <v>231</v>
      </c>
      <c r="B155" s="5" t="s">
        <v>469</v>
      </c>
      <c r="C155" s="5" t="str">
        <f>"29:02:01"</f>
        <v>29:02:01</v>
      </c>
      <c r="D155" s="5" t="str">
        <f>"68:01:02"</f>
        <v>68:01:02</v>
      </c>
      <c r="E155" s="5" t="str">
        <f>"44:03:01"</f>
        <v>44:03:01</v>
      </c>
      <c r="F155" s="6" t="str">
        <f>"51:01:01"</f>
        <v>51:01:01</v>
      </c>
      <c r="G155" s="6" t="str">
        <f>"15:DXND"</f>
        <v>15:DXND</v>
      </c>
      <c r="H155" s="5" t="str">
        <f>"16:01:01"</f>
        <v>16:01:01</v>
      </c>
      <c r="I155" s="6" t="str">
        <f>"04:04:01"</f>
        <v>04:04:01</v>
      </c>
      <c r="J155" s="6" t="str">
        <f>"12:JV"</f>
        <v>12:JV</v>
      </c>
      <c r="K155" s="5" t="str">
        <f>"03:01:01"</f>
        <v>03:01:01</v>
      </c>
      <c r="L155" s="5" t="str">
        <f>"03:02:01"</f>
        <v>03:02:01</v>
      </c>
      <c r="M155" s="5" t="str">
        <f>"03:FYKD"</f>
        <v>03:FYKD</v>
      </c>
      <c r="N155" s="5" t="str">
        <f>"04:ADCGE"</f>
        <v>04:ADCGE</v>
      </c>
      <c r="O155" s="5" t="s">
        <v>45</v>
      </c>
      <c r="P155" s="1" t="s">
        <v>32</v>
      </c>
      <c r="Q155" s="5" t="s">
        <v>64</v>
      </c>
      <c r="R155" s="5"/>
    </row>
    <row r="156" spans="1:18" x14ac:dyDescent="0.25">
      <c r="A156" s="5" t="s">
        <v>232</v>
      </c>
      <c r="B156" s="5" t="s">
        <v>470</v>
      </c>
      <c r="C156" s="6" t="str">
        <f>"32:01:01G"</f>
        <v>32:01:01G</v>
      </c>
      <c r="D156" s="5" t="str">
        <f>"68:01:02G"</f>
        <v>68:01:02G</v>
      </c>
      <c r="E156" s="6" t="str">
        <f>"44:02:01G"</f>
        <v>44:02:01G</v>
      </c>
      <c r="F156" s="5" t="str">
        <f>"52:01:01G"</f>
        <v>52:01:01G</v>
      </c>
      <c r="G156" s="6" t="str">
        <f>"05:01:01G"</f>
        <v>05:01:01G</v>
      </c>
      <c r="H156" s="5" t="str">
        <f>"12:02:01G"</f>
        <v>12:02:01G</v>
      </c>
      <c r="I156" s="6" t="str">
        <f>"04:03"</f>
        <v>04:03</v>
      </c>
      <c r="J156" s="6" t="str">
        <f>"11:01:01G"</f>
        <v>11:01:01G</v>
      </c>
      <c r="K156" s="5" t="str">
        <f>""</f>
        <v/>
      </c>
      <c r="L156" s="5" t="str">
        <f>""</f>
        <v/>
      </c>
      <c r="M156" s="5" t="str">
        <f>""</f>
        <v/>
      </c>
      <c r="N156" s="5" t="str">
        <f>""</f>
        <v/>
      </c>
      <c r="O156" s="5"/>
      <c r="P156" s="1" t="s">
        <v>32</v>
      </c>
      <c r="Q156" s="5" t="s">
        <v>64</v>
      </c>
      <c r="R156" s="5"/>
    </row>
    <row r="157" spans="1:18" x14ac:dyDescent="0.25">
      <c r="A157" s="5" t="s">
        <v>233</v>
      </c>
      <c r="B157" s="5" t="s">
        <v>471</v>
      </c>
      <c r="C157" s="6" t="str">
        <f>"32:01"</f>
        <v>32:01</v>
      </c>
      <c r="D157" s="5" t="str">
        <f>"68:01"</f>
        <v>68:01</v>
      </c>
      <c r="E157" s="6" t="str">
        <f>"45:01"</f>
        <v>45:01</v>
      </c>
      <c r="F157" s="6" t="str">
        <f>"51:08"</f>
        <v>51:08</v>
      </c>
      <c r="G157" s="6" t="str">
        <f>"06:02"</f>
        <v>06:02</v>
      </c>
      <c r="H157" s="6" t="str">
        <f>"16:02"</f>
        <v>16:02</v>
      </c>
      <c r="I157" s="5" t="str">
        <f>"04:05"</f>
        <v>04:05</v>
      </c>
      <c r="J157" s="6" t="str">
        <f>"12:01"</f>
        <v>12:01</v>
      </c>
      <c r="K157" s="5" t="str">
        <f>""</f>
        <v/>
      </c>
      <c r="L157" s="5" t="str">
        <f>""</f>
        <v/>
      </c>
      <c r="M157" s="5" t="str">
        <f>""</f>
        <v/>
      </c>
      <c r="N157" s="5" t="str">
        <f>""</f>
        <v/>
      </c>
      <c r="O157" s="5"/>
      <c r="P157" s="1" t="s">
        <v>32</v>
      </c>
      <c r="Q157" s="5" t="s">
        <v>64</v>
      </c>
      <c r="R157" s="5"/>
    </row>
    <row r="158" spans="1:18" x14ac:dyDescent="0.25">
      <c r="A158" s="5" t="s">
        <v>234</v>
      </c>
      <c r="B158" s="5" t="s">
        <v>472</v>
      </c>
      <c r="C158" s="5" t="str">
        <f>"29:02:01G"</f>
        <v>29:02:01G</v>
      </c>
      <c r="D158" s="5" t="str">
        <f>"68:01:01G"</f>
        <v>68:01:01G</v>
      </c>
      <c r="E158" s="6" t="str">
        <f>"51:01:01G"</f>
        <v>51:01:01G</v>
      </c>
      <c r="F158" s="6" t="str">
        <f>"45:01:01G"</f>
        <v>45:01:01G</v>
      </c>
      <c r="G158" s="6" t="str">
        <f>"15:02:01G"</f>
        <v>15:02:01G</v>
      </c>
      <c r="H158" s="6" t="str">
        <f>"06:02:01G"</f>
        <v>06:02:01G</v>
      </c>
      <c r="I158" s="5" t="str">
        <f>"04:05:01"</f>
        <v>04:05:01</v>
      </c>
      <c r="J158" s="6" t="str">
        <f>"12:JV"</f>
        <v>12:JV</v>
      </c>
      <c r="K158" s="5" t="str">
        <f>"03:02:01"</f>
        <v>03:02:01</v>
      </c>
      <c r="L158" s="5" t="str">
        <f>"03:01:01"</f>
        <v>03:01:01</v>
      </c>
      <c r="M158" s="5" t="str">
        <f>"03:FYKD"</f>
        <v>03:FYKD</v>
      </c>
      <c r="N158" s="5" t="str">
        <f>"04:ADCGE"</f>
        <v>04:ADCGE</v>
      </c>
      <c r="O158" s="5" t="s">
        <v>45</v>
      </c>
      <c r="P158" s="1" t="s">
        <v>32</v>
      </c>
      <c r="Q158" s="5" t="s">
        <v>64</v>
      </c>
      <c r="R158" s="5"/>
    </row>
    <row r="159" spans="1:18" x14ac:dyDescent="0.25">
      <c r="A159" s="5" t="s">
        <v>235</v>
      </c>
      <c r="B159" s="5" t="s">
        <v>473</v>
      </c>
      <c r="C159" s="5" t="str">
        <f>"29:02:01"</f>
        <v>29:02:01</v>
      </c>
      <c r="D159" s="5" t="str">
        <f>"68:CAKR"</f>
        <v>68:CAKR</v>
      </c>
      <c r="E159" s="6" t="str">
        <f>"45:AH"</f>
        <v>45:AH</v>
      </c>
      <c r="F159" s="6" t="str">
        <f>"51:CVAE"</f>
        <v>51:CVAE</v>
      </c>
      <c r="G159" s="6" t="str">
        <f>"03:BTDE"</f>
        <v>03:BTDE</v>
      </c>
      <c r="H159" s="6" t="str">
        <f>"06:BK"</f>
        <v>06:BK</v>
      </c>
      <c r="I159" s="6" t="str">
        <f>"04:01:01"</f>
        <v>04:01:01</v>
      </c>
      <c r="J159" s="6" t="str">
        <f>"12:DUKV"</f>
        <v>12:DUKV</v>
      </c>
      <c r="K159" s="5" t="str">
        <f>"03:02:01"</f>
        <v>03:02:01</v>
      </c>
      <c r="L159" s="5" t="str">
        <f>"03:ENWH"</f>
        <v>03:ENWH</v>
      </c>
      <c r="M159" s="5" t="str">
        <f>""</f>
        <v/>
      </c>
      <c r="N159" s="5" t="str">
        <f>""</f>
        <v/>
      </c>
      <c r="O159" s="5"/>
      <c r="P159" s="1" t="s">
        <v>32</v>
      </c>
      <c r="Q159" s="5" t="s">
        <v>64</v>
      </c>
      <c r="R159" s="5"/>
    </row>
    <row r="160" spans="1:18" x14ac:dyDescent="0.25">
      <c r="A160" s="5" t="s">
        <v>236</v>
      </c>
      <c r="B160" s="5" t="s">
        <v>474</v>
      </c>
      <c r="C160" s="6" t="str">
        <f>"33:AAGFB"</f>
        <v>33:AAGFB</v>
      </c>
      <c r="D160" s="5" t="str">
        <f>"68:AYVSJ"</f>
        <v>68:AYVSJ</v>
      </c>
      <c r="E160" s="5" t="str">
        <f>"44:03"</f>
        <v>44:03</v>
      </c>
      <c r="F160" s="6" t="str">
        <f>"51:BCZHD"</f>
        <v>51:BCZHD</v>
      </c>
      <c r="G160" s="6" t="str">
        <f>"07:BCZHR"</f>
        <v>07:BCZHR</v>
      </c>
      <c r="H160" s="6" t="str">
        <f>"15:07"</f>
        <v>15:07</v>
      </c>
      <c r="I160" s="6" t="str">
        <f>"04:06"</f>
        <v>04:06</v>
      </c>
      <c r="J160" s="6" t="str">
        <f>"11:CTPB"</f>
        <v>11:CTPB</v>
      </c>
      <c r="K160" s="5" t="str">
        <f>"03:AWFCW"</f>
        <v>03:AWFCW</v>
      </c>
      <c r="L160" s="5" t="str">
        <f>"03:AWFCX"</f>
        <v>03:AWFCX</v>
      </c>
      <c r="M160" s="5" t="str">
        <f>"04:AYVTP"</f>
        <v>04:AYVTP</v>
      </c>
      <c r="N160" s="5" t="str">
        <f>"16:AWFCU"</f>
        <v>16:AWFCU</v>
      </c>
      <c r="O160" s="5" t="s">
        <v>35</v>
      </c>
      <c r="P160" s="1" t="s">
        <v>32</v>
      </c>
      <c r="Q160" s="5" t="s">
        <v>64</v>
      </c>
      <c r="R160" s="5"/>
    </row>
    <row r="161" spans="1:18" x14ac:dyDescent="0.25">
      <c r="A161" s="5" t="s">
        <v>237</v>
      </c>
      <c r="B161" s="5" t="s">
        <v>475</v>
      </c>
      <c r="C161" s="5" t="str">
        <f>"29:AWFBH"</f>
        <v>29:AWFBH</v>
      </c>
      <c r="D161" s="5" t="str">
        <f>"68:AUKJR"</f>
        <v>68:AUKJR</v>
      </c>
      <c r="E161" s="6" t="str">
        <f>"45:FJH"</f>
        <v>45:FJH</v>
      </c>
      <c r="F161" s="6" t="str">
        <f>"51:AAAWB"</f>
        <v>51:AAAWB</v>
      </c>
      <c r="G161" s="6" t="str">
        <f>"06:ZAMM"</f>
        <v>06:ZAMM</v>
      </c>
      <c r="H161" s="6" t="str">
        <f>"15:ZAMV"</f>
        <v>15:ZAMV</v>
      </c>
      <c r="I161" s="6" t="str">
        <f>"04:HTWY"</f>
        <v>04:HTWY</v>
      </c>
      <c r="J161" s="6" t="str">
        <f>"11:CTPB"</f>
        <v>11:CTPB</v>
      </c>
      <c r="K161" s="6" t="str">
        <f>"03:ZAMW"</f>
        <v>03:ZAMW</v>
      </c>
      <c r="L161" s="7" t="str">
        <f>""</f>
        <v/>
      </c>
      <c r="M161" s="5" t="str">
        <f>"03:FYKD"</f>
        <v>03:FYKD</v>
      </c>
      <c r="N161" s="5" t="str">
        <f>"04:HJMR"</f>
        <v>04:HJMR</v>
      </c>
      <c r="O161" s="5" t="s">
        <v>45</v>
      </c>
      <c r="P161" s="1" t="s">
        <v>32</v>
      </c>
      <c r="Q161" s="5" t="s">
        <v>64</v>
      </c>
      <c r="R161" s="5"/>
    </row>
    <row r="162" spans="1:18" x14ac:dyDescent="0.25">
      <c r="A162" s="5" t="s">
        <v>238</v>
      </c>
      <c r="B162" s="5" t="s">
        <v>476</v>
      </c>
      <c r="C162" s="6" t="str">
        <f>"32:01:01G"</f>
        <v>32:01:01G</v>
      </c>
      <c r="D162" s="5" t="str">
        <f>"68:01:02G"</f>
        <v>68:01:02G</v>
      </c>
      <c r="E162" s="6" t="str">
        <f>"51:01:01G"</f>
        <v>51:01:01G</v>
      </c>
      <c r="F162" s="6" t="str">
        <f>"44:02:01G"</f>
        <v>44:02:01G</v>
      </c>
      <c r="G162" s="6" t="str">
        <f>"07:04:01G"</f>
        <v>07:04:01G</v>
      </c>
      <c r="H162" s="6" t="str">
        <f>"15:02:01G"</f>
        <v>15:02:01G</v>
      </c>
      <c r="I162" s="6" t="str">
        <f>"04:04:01"</f>
        <v>04:04:01</v>
      </c>
      <c r="J162" s="6" t="str">
        <f>"11:01:01"</f>
        <v>11:01:01</v>
      </c>
      <c r="K162" s="5" t="str">
        <f>"03:01:01"</f>
        <v>03:01:01</v>
      </c>
      <c r="L162" s="5" t="str">
        <f>"03:02:01"</f>
        <v>03:02:01</v>
      </c>
      <c r="M162" s="5" t="str">
        <f>"02:01:02"</f>
        <v>02:01:02</v>
      </c>
      <c r="N162" s="5" t="str">
        <f>"04:01:01"</f>
        <v>04:01:01</v>
      </c>
      <c r="O162" s="5" t="s">
        <v>40</v>
      </c>
      <c r="P162" s="1" t="s">
        <v>32</v>
      </c>
      <c r="Q162" s="5" t="s">
        <v>64</v>
      </c>
      <c r="R162" s="5"/>
    </row>
    <row r="163" spans="1:18" x14ac:dyDescent="0.25">
      <c r="A163" s="5" t="s">
        <v>239</v>
      </c>
      <c r="B163" s="5" t="s">
        <v>477</v>
      </c>
      <c r="C163" s="6" t="str">
        <f>"31:DUKU"</f>
        <v>31:DUKU</v>
      </c>
      <c r="D163" s="5" t="str">
        <f>"68:CAKR"</f>
        <v>68:CAKR</v>
      </c>
      <c r="E163" s="6" t="str">
        <f>"44:ENWF"</f>
        <v>44:ENWF</v>
      </c>
      <c r="F163" s="6" t="str">
        <f>"51:CVAE"</f>
        <v>51:CVAE</v>
      </c>
      <c r="G163" s="6" t="str">
        <f>"07:ET"</f>
        <v>07:ET</v>
      </c>
      <c r="H163" s="6" t="str">
        <f>"15:BJ"</f>
        <v>15:BJ</v>
      </c>
      <c r="I163" s="6" t="str">
        <f>"04:04"</f>
        <v>04:04</v>
      </c>
      <c r="J163" s="6" t="str">
        <f>"11:01"</f>
        <v>11:01</v>
      </c>
      <c r="K163" s="5" t="str">
        <f>"03:01"</f>
        <v>03:01</v>
      </c>
      <c r="L163" s="5" t="str">
        <f>"03:02"</f>
        <v>03:02</v>
      </c>
      <c r="M163" s="5" t="str">
        <f>""</f>
        <v/>
      </c>
      <c r="N163" s="5" t="str">
        <f>""</f>
        <v/>
      </c>
      <c r="O163" s="5"/>
      <c r="P163" s="1" t="s">
        <v>32</v>
      </c>
      <c r="Q163" s="5" t="s">
        <v>64</v>
      </c>
      <c r="R163" s="5"/>
    </row>
    <row r="164" spans="1:18" x14ac:dyDescent="0.25">
      <c r="A164" s="5" t="s">
        <v>240</v>
      </c>
      <c r="B164" s="5" t="s">
        <v>478</v>
      </c>
      <c r="C164" s="6" t="str">
        <f>"32:01:01G"</f>
        <v>32:01:01G</v>
      </c>
      <c r="D164" s="5" t="str">
        <f>"68:01:02G"</f>
        <v>68:01:02G</v>
      </c>
      <c r="E164" s="6" t="str">
        <f>"44:02:01G"</f>
        <v>44:02:01G</v>
      </c>
      <c r="F164" s="6" t="str">
        <f>"51:01:01G"</f>
        <v>51:01:01G</v>
      </c>
      <c r="G164" s="6" t="str">
        <f>"02:02:02G"</f>
        <v>02:02:02G</v>
      </c>
      <c r="H164" s="6" t="str">
        <f>"07:04:01G"</f>
        <v>07:04:01G</v>
      </c>
      <c r="I164" s="6" t="str">
        <f>"04:01:01G"</f>
        <v>04:01:01G</v>
      </c>
      <c r="J164" s="6" t="str">
        <f>"11:01:01"</f>
        <v>11:01:01</v>
      </c>
      <c r="K164" s="5" t="str">
        <f>"03:01:01"</f>
        <v>03:01:01</v>
      </c>
      <c r="L164" s="5" t="str">
        <f>"03:02:01"</f>
        <v>03:02:01</v>
      </c>
      <c r="M164" s="5" t="str">
        <f>"04:01"</f>
        <v>04:01</v>
      </c>
      <c r="N164" s="5" t="str">
        <f>""</f>
        <v/>
      </c>
      <c r="O164" s="5" t="s">
        <v>35</v>
      </c>
      <c r="P164" s="1" t="s">
        <v>32</v>
      </c>
      <c r="Q164" s="5" t="s">
        <v>64</v>
      </c>
      <c r="R164" s="5"/>
    </row>
    <row r="165" spans="1:18" x14ac:dyDescent="0.25">
      <c r="A165" s="5" t="s">
        <v>241</v>
      </c>
      <c r="B165" s="5" t="s">
        <v>479</v>
      </c>
      <c r="C165" s="6" t="str">
        <f>"30:01:01G"</f>
        <v>30:01:01G</v>
      </c>
      <c r="D165" s="5" t="str">
        <f>"68:01:02G"</f>
        <v>68:01:02G</v>
      </c>
      <c r="E165" s="6" t="str">
        <f>"44:AAGHU"</f>
        <v>44:AAGHU</v>
      </c>
      <c r="F165" s="6" t="str">
        <f>"51:AAAWB"</f>
        <v>51:AAAWB</v>
      </c>
      <c r="G165" s="6" t="str">
        <f>"06:ZAMM"</f>
        <v>06:ZAMM</v>
      </c>
      <c r="H165" s="6" t="str">
        <f>"15:ZAMV"</f>
        <v>15:ZAMV</v>
      </c>
      <c r="I165" s="6" t="str">
        <f>"04:01"</f>
        <v>04:01</v>
      </c>
      <c r="J165" s="6" t="str">
        <f>"11:03"</f>
        <v>11:03</v>
      </c>
      <c r="K165" s="6" t="str">
        <f>"03:ZAMW"</f>
        <v>03:ZAMW</v>
      </c>
      <c r="L165" s="7" t="str">
        <f>""</f>
        <v/>
      </c>
      <c r="M165" s="5" t="str">
        <f>"02:TYHK"</f>
        <v>02:TYHK</v>
      </c>
      <c r="N165" s="5" t="str">
        <f>""</f>
        <v/>
      </c>
      <c r="O165" s="5" t="s">
        <v>60</v>
      </c>
      <c r="P165" s="1" t="s">
        <v>32</v>
      </c>
      <c r="Q165" s="5" t="s">
        <v>64</v>
      </c>
      <c r="R165" s="5"/>
    </row>
    <row r="166" spans="1:18" x14ac:dyDescent="0.25">
      <c r="A166" s="5" t="s">
        <v>242</v>
      </c>
      <c r="B166" s="5" t="s">
        <v>480</v>
      </c>
      <c r="C166" s="5" t="str">
        <f>"29:AUXPV"</f>
        <v>29:AUXPV</v>
      </c>
      <c r="D166" s="5" t="str">
        <f>"68:AUXPW"</f>
        <v>68:AUXPW</v>
      </c>
      <c r="E166" s="6" t="str">
        <f>"44:04"</f>
        <v>44:04</v>
      </c>
      <c r="F166" s="5" t="str">
        <f>"52:CWA"</f>
        <v>52:CWA</v>
      </c>
      <c r="G166" s="5" t="str">
        <f>""</f>
        <v/>
      </c>
      <c r="H166" s="5" t="str">
        <f>""</f>
        <v/>
      </c>
      <c r="I166" s="6" t="str">
        <f>"04:AVGTU"</f>
        <v>04:AVGTU</v>
      </c>
      <c r="J166" s="6" t="str">
        <f>"11:AUSCZ"</f>
        <v>11:AUSCZ</v>
      </c>
      <c r="K166" s="5" t="str">
        <f>""</f>
        <v/>
      </c>
      <c r="L166" s="5" t="str">
        <f>""</f>
        <v/>
      </c>
      <c r="M166" s="5" t="str">
        <f>""</f>
        <v/>
      </c>
      <c r="N166" s="5" t="str">
        <f>""</f>
        <v/>
      </c>
      <c r="O166" s="5"/>
      <c r="P166" s="1" t="s">
        <v>32</v>
      </c>
      <c r="Q166" s="5" t="s">
        <v>65</v>
      </c>
      <c r="R166" s="5"/>
    </row>
    <row r="167" spans="1:18" x14ac:dyDescent="0.25">
      <c r="A167" s="5" t="s">
        <v>243</v>
      </c>
      <c r="B167" s="5" t="s">
        <v>481</v>
      </c>
      <c r="C167" s="6" t="str">
        <f>"32:ZNAV"</f>
        <v>32:ZNAV</v>
      </c>
      <c r="D167" s="5" t="str">
        <f>"68:ZRHW"</f>
        <v>68:ZRHW</v>
      </c>
      <c r="E167" s="6" t="str">
        <f>"44:WDCS"</f>
        <v>44:WDCS</v>
      </c>
      <c r="F167" s="5" t="str">
        <f>"52:01"</f>
        <v>52:01</v>
      </c>
      <c r="G167" s="5" t="str">
        <f>""</f>
        <v/>
      </c>
      <c r="H167" s="5" t="str">
        <f>""</f>
        <v/>
      </c>
      <c r="I167" s="6" t="str">
        <f>"04:ZMUB"</f>
        <v>04:ZMUB</v>
      </c>
      <c r="J167" s="6" t="str">
        <f>"11:ZMUX"</f>
        <v>11:ZMUX</v>
      </c>
      <c r="K167" s="5" t="str">
        <f>""</f>
        <v/>
      </c>
      <c r="L167" s="5" t="str">
        <f>""</f>
        <v/>
      </c>
      <c r="M167" s="5" t="str">
        <f>""</f>
        <v/>
      </c>
      <c r="N167" s="5" t="str">
        <f>""</f>
        <v/>
      </c>
      <c r="O167" s="5"/>
      <c r="P167" s="1" t="s">
        <v>32</v>
      </c>
      <c r="Q167" s="5" t="s">
        <v>65</v>
      </c>
      <c r="R167" s="5"/>
    </row>
    <row r="168" spans="1:18" x14ac:dyDescent="0.25">
      <c r="A168" s="5" t="s">
        <v>244</v>
      </c>
      <c r="B168" s="5" t="s">
        <v>482</v>
      </c>
      <c r="C168" s="5" t="str">
        <f>"29:AETSX"</f>
        <v>29:AETSX</v>
      </c>
      <c r="D168" s="5" t="str">
        <f>"68:TXXF"</f>
        <v>68:TXXF</v>
      </c>
      <c r="E168" s="5" t="str">
        <f>"44:03"</f>
        <v>44:03</v>
      </c>
      <c r="F168" s="6" t="str">
        <f>"51:ABGFH"</f>
        <v>51:ABGFH</v>
      </c>
      <c r="G168" s="6" t="str">
        <f>"15:ADPFE"</f>
        <v>15:ADPFE</v>
      </c>
      <c r="H168" s="5" t="str">
        <f>"16:VGH"</f>
        <v>16:VGH</v>
      </c>
      <c r="I168" s="6" t="str">
        <f>"04:04:01"</f>
        <v>04:04:01</v>
      </c>
      <c r="J168" s="6" t="str">
        <f>"11:CTPB"</f>
        <v>11:CTPB</v>
      </c>
      <c r="K168" s="5" t="str">
        <f>"03:AFXPP"</f>
        <v>03:AFXPP</v>
      </c>
      <c r="L168" s="5" t="str">
        <f>"03:YGKM"</f>
        <v>03:YGKM</v>
      </c>
      <c r="M168" s="5" t="str">
        <f>"02:AEMGJ"</f>
        <v>02:AEMGJ</v>
      </c>
      <c r="N168" s="5" t="str">
        <f>"02:AEMGJ"</f>
        <v>02:AEMGJ</v>
      </c>
      <c r="O168" s="5" t="s">
        <v>39</v>
      </c>
      <c r="P168" s="1" t="s">
        <v>32</v>
      </c>
      <c r="Q168" s="5" t="s">
        <v>65</v>
      </c>
      <c r="R168" s="5"/>
    </row>
    <row r="169" spans="1:18" x14ac:dyDescent="0.25">
      <c r="A169" s="5" t="s">
        <v>245</v>
      </c>
      <c r="B169" s="5" t="s">
        <v>483</v>
      </c>
      <c r="C169" s="6" t="str">
        <f>"31:01:02G"</f>
        <v>31:01:02G</v>
      </c>
      <c r="D169" s="5" t="str">
        <f>"68:01:01G"</f>
        <v>68:01:01G</v>
      </c>
      <c r="E169" s="6" t="str">
        <f>"44:76"</f>
        <v>44:76</v>
      </c>
      <c r="F169" s="6" t="str">
        <f>"51:08:01G"</f>
        <v>51:08:01G</v>
      </c>
      <c r="G169" s="6" t="str">
        <f>"05:01:01G"</f>
        <v>05:01:01G</v>
      </c>
      <c r="H169" s="6" t="str">
        <f>"16:02:01G"</f>
        <v>16:02:01G</v>
      </c>
      <c r="I169" s="6" t="str">
        <f>"04:04:01"</f>
        <v>04:04:01</v>
      </c>
      <c r="J169" s="5" t="str">
        <f>"11:04:01"</f>
        <v>11:04:01</v>
      </c>
      <c r="K169" s="5" t="str">
        <f>"03:BJKCB"</f>
        <v>03:BJKCB</v>
      </c>
      <c r="L169" s="5" t="str">
        <f>"03:BKHVH"</f>
        <v>03:BKHVH</v>
      </c>
      <c r="M169" s="5" t="str">
        <f>"04:BFCSZ"</f>
        <v>04:BFCSZ</v>
      </c>
      <c r="N169" s="5" t="str">
        <f>"06:01:01"</f>
        <v>06:01:01</v>
      </c>
      <c r="O169" s="5" t="s">
        <v>45</v>
      </c>
      <c r="P169" s="1" t="s">
        <v>32</v>
      </c>
      <c r="Q169" s="5" t="s">
        <v>65</v>
      </c>
      <c r="R169" s="5" t="s">
        <v>34</v>
      </c>
    </row>
    <row r="170" spans="1:18" x14ac:dyDescent="0.25">
      <c r="A170" s="5" t="s">
        <v>246</v>
      </c>
      <c r="B170" s="5" t="s">
        <v>484</v>
      </c>
      <c r="C170" s="6" t="str">
        <f>"31:01:02:01"</f>
        <v>31:01:02:01</v>
      </c>
      <c r="D170" s="5" t="str">
        <f>"68:01:02:02"</f>
        <v>68:01:02:02</v>
      </c>
      <c r="E170" s="6" t="str">
        <f>"44:02:01:03"</f>
        <v>44:02:01:03</v>
      </c>
      <c r="F170" s="6" t="str">
        <f>"51:01:01"</f>
        <v>51:01:01</v>
      </c>
      <c r="G170" s="6" t="str">
        <f>"07:04:01"</f>
        <v>07:04:01</v>
      </c>
      <c r="H170" s="6" t="str">
        <f>"15:02:01:01"</f>
        <v>15:02:01:01</v>
      </c>
      <c r="I170" s="6" t="str">
        <f>"04:03:01"</f>
        <v>04:03:01</v>
      </c>
      <c r="J170" s="6" t="str">
        <f>"11:01:01"</f>
        <v>11:01:01</v>
      </c>
      <c r="K170" s="5" t="str">
        <f>"03:01:01:03"</f>
        <v>03:01:01:03</v>
      </c>
      <c r="L170" s="5" t="str">
        <f>"03:02:01:01"</f>
        <v>03:02:01:01</v>
      </c>
      <c r="M170" s="5" t="str">
        <f>"02:01:02"</f>
        <v>02:01:02</v>
      </c>
      <c r="N170" s="5" t="str">
        <f>"04:01:01"</f>
        <v>04:01:01</v>
      </c>
      <c r="O170" s="5"/>
      <c r="P170" s="1" t="s">
        <v>32</v>
      </c>
      <c r="Q170" s="5" t="s">
        <v>65</v>
      </c>
      <c r="R170" s="5" t="s">
        <v>37</v>
      </c>
    </row>
    <row r="171" spans="1:18" x14ac:dyDescent="0.25">
      <c r="A171" s="5" t="s">
        <v>247</v>
      </c>
      <c r="B171" s="5" t="s">
        <v>485</v>
      </c>
      <c r="C171" s="6" t="str">
        <f>"02:BTRM"</f>
        <v>02:BTRM</v>
      </c>
      <c r="D171" s="6" t="str">
        <f>"33:FP"</f>
        <v>33:FP</v>
      </c>
      <c r="E171" s="6" t="str">
        <f>"44:BTNX"</f>
        <v>44:BTNX</v>
      </c>
      <c r="F171" s="6" t="str">
        <f>"51:DFAB"</f>
        <v>51:DFAB</v>
      </c>
      <c r="G171" s="6" t="str">
        <f>"07:ET"</f>
        <v>07:ET</v>
      </c>
      <c r="H171" s="6" t="str">
        <f>"15:BJ"</f>
        <v>15:BJ</v>
      </c>
      <c r="I171" s="6" t="str">
        <f>"04:07"</f>
        <v>04:07</v>
      </c>
      <c r="J171" s="6" t="str">
        <f>"11:01"</f>
        <v>11:01</v>
      </c>
      <c r="K171" s="6" t="str">
        <f>"03:MKFJ"</f>
        <v>03:MKFJ</v>
      </c>
      <c r="L171" s="7" t="str">
        <f>""</f>
        <v/>
      </c>
      <c r="M171" s="5" t="str">
        <f>""</f>
        <v/>
      </c>
      <c r="N171" s="5" t="str">
        <f>""</f>
        <v/>
      </c>
      <c r="O171" s="5"/>
      <c r="P171" s="1" t="s">
        <v>32</v>
      </c>
      <c r="Q171" s="5" t="s">
        <v>65</v>
      </c>
      <c r="R171" s="5"/>
    </row>
    <row r="172" spans="1:18" x14ac:dyDescent="0.25">
      <c r="A172" s="5" t="s">
        <v>248</v>
      </c>
      <c r="B172" s="5" t="s">
        <v>486</v>
      </c>
      <c r="C172" s="5" t="str">
        <f>"29:XX"</f>
        <v>29:XX</v>
      </c>
      <c r="D172" s="5" t="str">
        <f>"68:XX"</f>
        <v>68:XX</v>
      </c>
      <c r="E172" s="5" t="str">
        <f>"44:XX"</f>
        <v>44:XX</v>
      </c>
      <c r="F172" s="6" t="str">
        <f>"51:XX"</f>
        <v>51:XX</v>
      </c>
      <c r="G172" s="5" t="str">
        <f>""</f>
        <v/>
      </c>
      <c r="H172" s="5" t="str">
        <f>""</f>
        <v/>
      </c>
      <c r="I172" s="5" t="str">
        <f>"04:XX"</f>
        <v>04:XX</v>
      </c>
      <c r="J172" s="5" t="str">
        <f>"11:XX"</f>
        <v>11:XX</v>
      </c>
      <c r="K172" s="5" t="str">
        <f>"03:XX"</f>
        <v>03:XX</v>
      </c>
      <c r="L172" s="5" t="str">
        <f>""</f>
        <v/>
      </c>
      <c r="M172" s="5" t="str">
        <f>""</f>
        <v/>
      </c>
      <c r="N172" s="5" t="str">
        <f>""</f>
        <v/>
      </c>
      <c r="O172" s="5"/>
      <c r="P172" s="1" t="s">
        <v>32</v>
      </c>
      <c r="Q172" s="5" t="s">
        <v>66</v>
      </c>
      <c r="R172" s="5"/>
    </row>
    <row r="173" spans="1:18" x14ac:dyDescent="0.25">
      <c r="A173" s="5" t="s">
        <v>249</v>
      </c>
      <c r="B173" s="5" t="s">
        <v>487</v>
      </c>
      <c r="C173" s="5" t="str">
        <f>"29:AJGJA"</f>
        <v>29:AJGJA</v>
      </c>
      <c r="D173" s="5" t="str">
        <f>"68:AGHVF"</f>
        <v>68:AGHVF</v>
      </c>
      <c r="E173" s="5" t="str">
        <f>"44:AJFUB"</f>
        <v>44:AJFUB</v>
      </c>
      <c r="F173" s="5" t="str">
        <f>"52:CWA"</f>
        <v>52:CWA</v>
      </c>
      <c r="G173" s="5" t="str">
        <f>""</f>
        <v/>
      </c>
      <c r="H173" s="5" t="str">
        <f>""</f>
        <v/>
      </c>
      <c r="I173" s="5" t="str">
        <f>"04:AEDGV"</f>
        <v>04:AEDGV</v>
      </c>
      <c r="J173" s="6" t="str">
        <f>"11:VXCB"</f>
        <v>11:VXCB</v>
      </c>
      <c r="K173" s="5" t="str">
        <f>""</f>
        <v/>
      </c>
      <c r="L173" s="5" t="str">
        <f>""</f>
        <v/>
      </c>
      <c r="M173" s="5" t="str">
        <f>""</f>
        <v/>
      </c>
      <c r="N173" s="5" t="str">
        <f>""</f>
        <v/>
      </c>
      <c r="O173" s="5"/>
      <c r="P173" s="1" t="s">
        <v>32</v>
      </c>
      <c r="Q173" s="5" t="s">
        <v>66</v>
      </c>
      <c r="R173" s="5"/>
    </row>
    <row r="174" spans="1:18" x14ac:dyDescent="0.25">
      <c r="A174" s="5" t="s">
        <v>250</v>
      </c>
      <c r="B174" s="5" t="s">
        <v>488</v>
      </c>
      <c r="C174" s="5" t="str">
        <f>"29:XX"</f>
        <v>29:XX</v>
      </c>
      <c r="D174" s="5" t="str">
        <f>"68:XX"</f>
        <v>68:XX</v>
      </c>
      <c r="E174" s="5" t="str">
        <f>"44:XX"</f>
        <v>44:XX</v>
      </c>
      <c r="F174" s="6" t="str">
        <f>"51:XX"</f>
        <v>51:XX</v>
      </c>
      <c r="G174" s="5" t="str">
        <f>""</f>
        <v/>
      </c>
      <c r="H174" s="5" t="str">
        <f>""</f>
        <v/>
      </c>
      <c r="I174" s="6" t="str">
        <f>"04:JEF"</f>
        <v>04:JEF</v>
      </c>
      <c r="J174" s="5" t="str">
        <f>"11:JEJ"</f>
        <v>11:JEJ</v>
      </c>
      <c r="K174" s="5" t="str">
        <f>""</f>
        <v/>
      </c>
      <c r="L174" s="5" t="str">
        <f>""</f>
        <v/>
      </c>
      <c r="M174" s="5" t="str">
        <f>""</f>
        <v/>
      </c>
      <c r="N174" s="5" t="str">
        <f>""</f>
        <v/>
      </c>
      <c r="O174" s="5"/>
      <c r="P174" s="1" t="s">
        <v>32</v>
      </c>
      <c r="Q174" s="5" t="s">
        <v>66</v>
      </c>
      <c r="R174" s="5"/>
    </row>
    <row r="175" spans="1:18" x14ac:dyDescent="0.25">
      <c r="A175" s="5" t="s">
        <v>251</v>
      </c>
      <c r="B175" s="5" t="s">
        <v>489</v>
      </c>
      <c r="C175" s="6" t="str">
        <f>"31:KDUT"</f>
        <v>31:KDUT</v>
      </c>
      <c r="D175" s="5" t="str">
        <f>"68:KDWR"</f>
        <v>68:KDWR</v>
      </c>
      <c r="E175" s="5" t="str">
        <f>"44:XX"</f>
        <v>44:XX</v>
      </c>
      <c r="F175" s="6" t="str">
        <f>"51:EMSS"</f>
        <v>51:EMSS</v>
      </c>
      <c r="G175" s="5" t="str">
        <f>""</f>
        <v/>
      </c>
      <c r="H175" s="5" t="str">
        <f>""</f>
        <v/>
      </c>
      <c r="I175" s="6" t="str">
        <f>"04:KKBA"</f>
        <v>04:KKBA</v>
      </c>
      <c r="J175" s="6" t="str">
        <f>"12:JZNF"</f>
        <v>12:JZNF</v>
      </c>
      <c r="K175" s="5" t="str">
        <f>""</f>
        <v/>
      </c>
      <c r="L175" s="5" t="str">
        <f>""</f>
        <v/>
      </c>
      <c r="M175" s="5" t="str">
        <f>""</f>
        <v/>
      </c>
      <c r="N175" s="5" t="str">
        <f>""</f>
        <v/>
      </c>
      <c r="O175" s="5" t="s">
        <v>35</v>
      </c>
      <c r="P175" s="1" t="s">
        <v>32</v>
      </c>
      <c r="Q175" s="5" t="s">
        <v>66</v>
      </c>
      <c r="R175" s="5"/>
    </row>
    <row r="176" spans="1:18" x14ac:dyDescent="0.25">
      <c r="A176" s="5" t="s">
        <v>252</v>
      </c>
      <c r="B176" s="5" t="s">
        <v>490</v>
      </c>
      <c r="C176" s="6" t="str">
        <f>"31:KHRV"</f>
        <v>31:KHRV</v>
      </c>
      <c r="D176" s="5" t="str">
        <f>"68:KHTC"</f>
        <v>68:KHTC</v>
      </c>
      <c r="E176" s="6" t="str">
        <f>"44:JYYC"</f>
        <v>44:JYYC</v>
      </c>
      <c r="F176" s="6" t="str">
        <f>"51:JYYD"</f>
        <v>51:JYYD</v>
      </c>
      <c r="G176" s="5" t="str">
        <f>""</f>
        <v/>
      </c>
      <c r="H176" s="5" t="str">
        <f>""</f>
        <v/>
      </c>
      <c r="I176" s="6" t="str">
        <f>"04:HTWY"</f>
        <v>04:HTWY</v>
      </c>
      <c r="J176" s="6" t="str">
        <f>"11:KCJN"</f>
        <v>11:KCJN</v>
      </c>
      <c r="K176" s="5" t="str">
        <f>""</f>
        <v/>
      </c>
      <c r="L176" s="5" t="str">
        <f>""</f>
        <v/>
      </c>
      <c r="M176" s="5" t="str">
        <f>""</f>
        <v/>
      </c>
      <c r="N176" s="5" t="str">
        <f>""</f>
        <v/>
      </c>
      <c r="O176" s="5"/>
      <c r="P176" s="1" t="s">
        <v>32</v>
      </c>
      <c r="Q176" s="5" t="s">
        <v>66</v>
      </c>
      <c r="R176" s="5"/>
    </row>
    <row r="177" spans="1:18" x14ac:dyDescent="0.25">
      <c r="A177" s="5" t="s">
        <v>253</v>
      </c>
      <c r="B177" s="5" t="s">
        <v>491</v>
      </c>
      <c r="C177" s="6" t="str">
        <f>"31:CJTHR"</f>
        <v>31:CJTHR</v>
      </c>
      <c r="D177" s="5" t="str">
        <f>"68:CJTHS"</f>
        <v>68:CJTHS</v>
      </c>
      <c r="E177" s="6" t="str">
        <f>"44:ABGVR"</f>
        <v>44:ABGVR</v>
      </c>
      <c r="F177" s="6" t="str">
        <f>"51:02"</f>
        <v>51:02</v>
      </c>
      <c r="G177" s="5" t="str">
        <f>""</f>
        <v/>
      </c>
      <c r="H177" s="5" t="str">
        <f>""</f>
        <v/>
      </c>
      <c r="I177" s="6" t="str">
        <f>"04:AAHZ"</f>
        <v>04:AAHZ</v>
      </c>
      <c r="J177" s="6" t="str">
        <f>"12:CVT"</f>
        <v>12:CVT</v>
      </c>
      <c r="K177" s="5" t="str">
        <f>""</f>
        <v/>
      </c>
      <c r="L177" s="5" t="str">
        <f>""</f>
        <v/>
      </c>
      <c r="M177" s="5" t="str">
        <f>""</f>
        <v/>
      </c>
      <c r="N177" s="5" t="str">
        <f>""</f>
        <v/>
      </c>
      <c r="O177" s="5"/>
      <c r="P177" s="1" t="s">
        <v>32</v>
      </c>
      <c r="Q177" s="5" t="s">
        <v>66</v>
      </c>
      <c r="R177" s="5"/>
    </row>
    <row r="178" spans="1:18" x14ac:dyDescent="0.25">
      <c r="A178" s="5" t="s">
        <v>254</v>
      </c>
      <c r="B178" s="5" t="s">
        <v>492</v>
      </c>
      <c r="C178" s="6" t="str">
        <f>"31:JYET"</f>
        <v>31:JYET</v>
      </c>
      <c r="D178" s="5" t="str">
        <f>"68:ENRK"</f>
        <v>68:ENRK</v>
      </c>
      <c r="E178" s="6" t="str">
        <f>"44:BNNBG"</f>
        <v>44:BNNBG</v>
      </c>
      <c r="F178" s="6" t="str">
        <f>"51:KAJE"</f>
        <v>51:KAJE</v>
      </c>
      <c r="G178" s="5" t="str">
        <f>""</f>
        <v/>
      </c>
      <c r="H178" s="5" t="str">
        <f>""</f>
        <v/>
      </c>
      <c r="I178" s="6" t="str">
        <f>"04:HTWY"</f>
        <v>04:HTWY</v>
      </c>
      <c r="J178" s="6" t="str">
        <f>"11:MTRY"</f>
        <v>11:MTRY</v>
      </c>
      <c r="K178" s="5" t="str">
        <f>""</f>
        <v/>
      </c>
      <c r="L178" s="5" t="str">
        <f>""</f>
        <v/>
      </c>
      <c r="M178" s="5" t="str">
        <f>""</f>
        <v/>
      </c>
      <c r="N178" s="5" t="str">
        <f>""</f>
        <v/>
      </c>
      <c r="O178" s="5"/>
      <c r="P178" s="1" t="s">
        <v>32</v>
      </c>
      <c r="Q178" s="5" t="s">
        <v>66</v>
      </c>
      <c r="R178" s="5"/>
    </row>
    <row r="179" spans="1:18" x14ac:dyDescent="0.25">
      <c r="A179" s="5" t="s">
        <v>255</v>
      </c>
      <c r="B179" s="5" t="s">
        <v>493</v>
      </c>
      <c r="C179" s="6" t="str">
        <f>"30:01"</f>
        <v>30:01</v>
      </c>
      <c r="D179" s="5" t="str">
        <f>"68:01"</f>
        <v>68:01</v>
      </c>
      <c r="E179" s="6" t="str">
        <f>"44:02"</f>
        <v>44:02</v>
      </c>
      <c r="F179" s="6" t="str">
        <f>"51:01"</f>
        <v>51:01</v>
      </c>
      <c r="G179" s="6" t="str">
        <f>"15:02"</f>
        <v>15:02</v>
      </c>
      <c r="H179" s="6" t="str">
        <f>"16:04"</f>
        <v>16:04</v>
      </c>
      <c r="I179" s="6" t="str">
        <f>"04:02"</f>
        <v>04:02</v>
      </c>
      <c r="J179" s="5" t="str">
        <f>"11:04"</f>
        <v>11:04</v>
      </c>
      <c r="K179" s="5" t="str">
        <f>""</f>
        <v/>
      </c>
      <c r="L179" s="5" t="str">
        <f>""</f>
        <v/>
      </c>
      <c r="M179" s="5" t="str">
        <f>""</f>
        <v/>
      </c>
      <c r="N179" s="5" t="str">
        <f>""</f>
        <v/>
      </c>
      <c r="O179" s="5" t="s">
        <v>35</v>
      </c>
      <c r="P179" s="1" t="s">
        <v>32</v>
      </c>
      <c r="Q179" s="5" t="s">
        <v>66</v>
      </c>
      <c r="R179" s="5" t="s">
        <v>51</v>
      </c>
    </row>
    <row r="180" spans="1:18" x14ac:dyDescent="0.25">
      <c r="A180" s="5" t="s">
        <v>256</v>
      </c>
      <c r="B180" s="5" t="s">
        <v>494</v>
      </c>
      <c r="C180" s="6" t="str">
        <f>"33:03:01G"</f>
        <v>33:03:01G</v>
      </c>
      <c r="D180" s="5" t="str">
        <f>"68:01:02G"</f>
        <v>68:01:02G</v>
      </c>
      <c r="E180" s="5" t="str">
        <f>"44:FWRH"</f>
        <v>44:FWRH</v>
      </c>
      <c r="F180" s="6" t="str">
        <f>"51:JXCJ"</f>
        <v>51:JXCJ</v>
      </c>
      <c r="G180" s="6" t="str">
        <f>"06:UEBK"</f>
        <v>06:UEBK</v>
      </c>
      <c r="H180" s="6" t="str">
        <f>"15:UEBS"</f>
        <v>15:UEBS</v>
      </c>
      <c r="I180" s="6" t="str">
        <f>"04:HVAN"</f>
        <v>04:HVAN</v>
      </c>
      <c r="J180" s="6" t="str">
        <f>"11:UYRP"</f>
        <v>11:UYRP</v>
      </c>
      <c r="K180" s="5" t="str">
        <f>"03:RCH"</f>
        <v>03:RCH</v>
      </c>
      <c r="L180" s="5" t="str">
        <f>"03:SNFR"</f>
        <v>03:SNFR</v>
      </c>
      <c r="M180" s="5" t="str">
        <f>""</f>
        <v/>
      </c>
      <c r="N180" s="5" t="str">
        <f>""</f>
        <v/>
      </c>
      <c r="O180" s="5"/>
      <c r="P180" s="1" t="s">
        <v>32</v>
      </c>
      <c r="Q180" s="5" t="s">
        <v>66</v>
      </c>
      <c r="R180" s="5"/>
    </row>
    <row r="181" spans="1:18" x14ac:dyDescent="0.25">
      <c r="A181" s="5" t="s">
        <v>257</v>
      </c>
      <c r="B181" s="5" t="s">
        <v>495</v>
      </c>
      <c r="C181" s="6" t="str">
        <f>"31:01:02G"</f>
        <v>31:01:02G</v>
      </c>
      <c r="D181" s="5" t="str">
        <f>"68:01:02G"</f>
        <v>68:01:02G</v>
      </c>
      <c r="E181" s="6" t="str">
        <f>"44:02:01G"</f>
        <v>44:02:01G</v>
      </c>
      <c r="F181" s="6" t="str">
        <f>"51:01:01G"</f>
        <v>51:01:01G</v>
      </c>
      <c r="G181" s="6" t="str">
        <f>"02:02:02G"</f>
        <v>02:02:02G</v>
      </c>
      <c r="H181" s="6" t="str">
        <f>"07:04:01G"</f>
        <v>07:04:01G</v>
      </c>
      <c r="I181" s="6" t="str">
        <f>"04:04:01"</f>
        <v>04:04:01</v>
      </c>
      <c r="J181" s="6" t="str">
        <f>"11:01:01"</f>
        <v>11:01:01</v>
      </c>
      <c r="K181" s="5" t="str">
        <f>"03:01:01"</f>
        <v>03:01:01</v>
      </c>
      <c r="L181" s="5" t="str">
        <f>"03:02:01"</f>
        <v>03:02:01</v>
      </c>
      <c r="M181" s="5" t="str">
        <f>"02:01:02"</f>
        <v>02:01:02</v>
      </c>
      <c r="N181" s="5" t="str">
        <f>"03:FNVX"</f>
        <v>03:FNVX</v>
      </c>
      <c r="O181" s="5"/>
      <c r="P181" s="1" t="s">
        <v>32</v>
      </c>
      <c r="Q181" s="5" t="s">
        <v>66</v>
      </c>
      <c r="R181" s="5"/>
    </row>
    <row r="182" spans="1:18" x14ac:dyDescent="0.25">
      <c r="A182" s="5" t="s">
        <v>258</v>
      </c>
      <c r="B182" s="5" t="s">
        <v>496</v>
      </c>
      <c r="C182" s="6" t="str">
        <f>"31:01:02G"</f>
        <v>31:01:02G</v>
      </c>
      <c r="D182" s="5" t="str">
        <f>"68:01:02G"</f>
        <v>68:01:02G</v>
      </c>
      <c r="E182" s="6" t="str">
        <f>"44:02:01G"</f>
        <v>44:02:01G</v>
      </c>
      <c r="F182" s="6" t="str">
        <f>"51:01:01G"</f>
        <v>51:01:01G</v>
      </c>
      <c r="G182" s="6" t="str">
        <f>"07:04:01G"</f>
        <v>07:04:01G</v>
      </c>
      <c r="H182" s="6" t="str">
        <f>"15:02:01G"</f>
        <v>15:02:01G</v>
      </c>
      <c r="I182" s="6" t="str">
        <f>"04:07:01G"</f>
        <v>04:07:01G</v>
      </c>
      <c r="J182" s="6" t="str">
        <f>"11:01:01"</f>
        <v>11:01:01</v>
      </c>
      <c r="K182" s="5" t="str">
        <f>"03:BGCWT"</f>
        <v>03:BGCWT</v>
      </c>
      <c r="L182" s="6" t="str">
        <f>"03:BGCWT"</f>
        <v>03:BGCWT</v>
      </c>
      <c r="M182" s="5" t="str">
        <f>"02:AFCTE"</f>
        <v>02:AFCTE</v>
      </c>
      <c r="N182" s="5" t="str">
        <f>"04:BFCSY"</f>
        <v>04:BFCSY</v>
      </c>
      <c r="O182" s="5" t="s">
        <v>45</v>
      </c>
      <c r="P182" s="1" t="s">
        <v>32</v>
      </c>
      <c r="Q182" s="5" t="s">
        <v>66</v>
      </c>
      <c r="R182" s="5"/>
    </row>
    <row r="183" spans="1:18" x14ac:dyDescent="0.25">
      <c r="A183" s="5" t="s">
        <v>259</v>
      </c>
      <c r="B183" s="5" t="s">
        <v>497</v>
      </c>
      <c r="C183" s="5" t="str">
        <f>"29:CXNC"</f>
        <v>29:CXNC</v>
      </c>
      <c r="D183" s="5" t="str">
        <f>"68:BCMS"</f>
        <v>68:BCMS</v>
      </c>
      <c r="E183" s="6" t="str">
        <f>"45:01"</f>
        <v>45:01</v>
      </c>
      <c r="F183" s="6" t="str">
        <f>"51:ASMM"</f>
        <v>51:ASMM</v>
      </c>
      <c r="G183" s="5" t="str">
        <f>""</f>
        <v/>
      </c>
      <c r="H183" s="5" t="str">
        <f>""</f>
        <v/>
      </c>
      <c r="I183" s="6" t="str">
        <f>"04:BK"</f>
        <v>04:BK</v>
      </c>
      <c r="J183" s="6" t="str">
        <f>"12:ANYC"</f>
        <v>12:ANYC</v>
      </c>
      <c r="K183" s="5" t="str">
        <f>""</f>
        <v/>
      </c>
      <c r="L183" s="5" t="str">
        <f>""</f>
        <v/>
      </c>
      <c r="M183" s="5" t="str">
        <f>""</f>
        <v/>
      </c>
      <c r="N183" s="5" t="str">
        <f>""</f>
        <v/>
      </c>
      <c r="O183" s="5"/>
      <c r="P183" s="1" t="s">
        <v>32</v>
      </c>
      <c r="Q183" s="5" t="s">
        <v>67</v>
      </c>
      <c r="R183" s="5"/>
    </row>
    <row r="184" spans="1:18" x14ac:dyDescent="0.25">
      <c r="A184" s="5" t="s">
        <v>260</v>
      </c>
      <c r="B184" s="5" t="s">
        <v>498</v>
      </c>
      <c r="C184" s="6" t="str">
        <f>"31:ZPUR"</f>
        <v>31:ZPUR</v>
      </c>
      <c r="D184" s="5" t="str">
        <f>"68:ZPUW"</f>
        <v>68:ZPUW</v>
      </c>
      <c r="E184" s="6" t="str">
        <f>"44:ZJUZ"</f>
        <v>44:ZJUZ</v>
      </c>
      <c r="F184" s="6" t="str">
        <f>"51:ZJVX"</f>
        <v>51:ZJVX</v>
      </c>
      <c r="G184" s="5" t="str">
        <f>""</f>
        <v/>
      </c>
      <c r="H184" s="5" t="str">
        <f>""</f>
        <v/>
      </c>
      <c r="I184" s="6" t="str">
        <f>"04:VXYS"</f>
        <v>04:VXYS</v>
      </c>
      <c r="J184" s="6" t="str">
        <f>"11:ZMUX"</f>
        <v>11:ZMUX</v>
      </c>
      <c r="K184" s="5" t="str">
        <f>""</f>
        <v/>
      </c>
      <c r="L184" s="5" t="str">
        <f>""</f>
        <v/>
      </c>
      <c r="M184" s="5" t="str">
        <f>""</f>
        <v/>
      </c>
      <c r="N184" s="5" t="str">
        <f>""</f>
        <v/>
      </c>
      <c r="O184" s="5" t="s">
        <v>60</v>
      </c>
      <c r="P184" s="1" t="s">
        <v>32</v>
      </c>
      <c r="Q184" s="5" t="s">
        <v>67</v>
      </c>
      <c r="R184" s="5"/>
    </row>
    <row r="185" spans="1:18" x14ac:dyDescent="0.25">
      <c r="A185" s="5" t="s">
        <v>261</v>
      </c>
      <c r="B185" s="5" t="s">
        <v>499</v>
      </c>
      <c r="C185" s="6" t="str">
        <f>"32:01:01G"</f>
        <v>32:01:01G</v>
      </c>
      <c r="D185" s="5" t="str">
        <f>"68:01:02G"</f>
        <v>68:01:02G</v>
      </c>
      <c r="E185" s="6" t="str">
        <f>"44:02:01G"</f>
        <v>44:02:01G</v>
      </c>
      <c r="F185" s="6" t="str">
        <f>"51:01:01G"</f>
        <v>51:01:01G</v>
      </c>
      <c r="G185" s="6" t="str">
        <f>"05:01:01G"</f>
        <v>05:01:01G</v>
      </c>
      <c r="H185" s="6" t="str">
        <f>"16:02:01G"</f>
        <v>16:02:01G</v>
      </c>
      <c r="I185" s="6" t="str">
        <f>"04:03:01G"</f>
        <v>04:03:01G</v>
      </c>
      <c r="J185" s="6" t="str">
        <f>"12:01:01G"</f>
        <v>12:01:01G</v>
      </c>
      <c r="K185" s="5" t="str">
        <f>"03:01:01G"</f>
        <v>03:01:01G</v>
      </c>
      <c r="L185" s="5" t="str">
        <f>"03:02:01G"</f>
        <v>03:02:01G</v>
      </c>
      <c r="M185" s="5" t="str">
        <f>"04:02:01G"</f>
        <v>04:02:01G</v>
      </c>
      <c r="N185" s="5" t="str">
        <f>"17:01:01G"</f>
        <v>17:01:01G</v>
      </c>
      <c r="O185" s="5" t="s">
        <v>35</v>
      </c>
      <c r="P185" s="1" t="s">
        <v>32</v>
      </c>
      <c r="Q185" s="5" t="s">
        <v>67</v>
      </c>
      <c r="R185" s="5"/>
    </row>
    <row r="186" spans="1:18" x14ac:dyDescent="0.25">
      <c r="A186" s="5" t="s">
        <v>262</v>
      </c>
      <c r="B186" s="5" t="s">
        <v>500</v>
      </c>
      <c r="C186" s="6" t="str">
        <f>"32:01:01"</f>
        <v>32:01:01</v>
      </c>
      <c r="D186" s="5" t="str">
        <f>"68:01:02:02"</f>
        <v>68:01:02:02</v>
      </c>
      <c r="E186" s="6" t="str">
        <f>"44:02:01"</f>
        <v>44:02:01</v>
      </c>
      <c r="F186" s="6" t="str">
        <f>"51:01:01"</f>
        <v>51:01:01</v>
      </c>
      <c r="G186" s="6" t="str">
        <f>"02:02:02:01"</f>
        <v>02:02:02:01</v>
      </c>
      <c r="H186" s="6" t="str">
        <f>"07:04:01:01"</f>
        <v>07:04:01:01</v>
      </c>
      <c r="I186" s="6" t="str">
        <f>"04:07:01"</f>
        <v>04:07:01</v>
      </c>
      <c r="J186" s="6" t="str">
        <f>"11:01:01"</f>
        <v>11:01:01</v>
      </c>
      <c r="K186" s="5" t="str">
        <f>"03:01:01:01"</f>
        <v>03:01:01:01</v>
      </c>
      <c r="L186" s="9" t="str">
        <f>"03:01:01:03"</f>
        <v>03:01:01:03</v>
      </c>
      <c r="M186" s="5" t="str">
        <f>""</f>
        <v/>
      </c>
      <c r="N186" s="5" t="str">
        <f>""</f>
        <v/>
      </c>
      <c r="O186" s="5" t="s">
        <v>35</v>
      </c>
      <c r="P186" s="1" t="s">
        <v>32</v>
      </c>
      <c r="Q186" s="5" t="s">
        <v>67</v>
      </c>
      <c r="R186" s="5"/>
    </row>
    <row r="187" spans="1:18" x14ac:dyDescent="0.25">
      <c r="A187" s="5" t="s">
        <v>263</v>
      </c>
      <c r="B187" s="5" t="s">
        <v>501</v>
      </c>
      <c r="C187" s="6" t="str">
        <f>"31:AAAVF"</f>
        <v>31:AAAVF</v>
      </c>
      <c r="D187" s="5" t="str">
        <f>"68:TXXF"</f>
        <v>68:TXXF</v>
      </c>
      <c r="E187" s="6" t="str">
        <f>"44:AAAVY"</f>
        <v>44:AAAVY</v>
      </c>
      <c r="F187" s="6" t="str">
        <f>"51:ABGFH"</f>
        <v>51:ABGFH</v>
      </c>
      <c r="G187" s="6" t="str">
        <f>"07:ZAMP"</f>
        <v>07:ZAMP</v>
      </c>
      <c r="H187" s="6" t="str">
        <f>"15:ABGFR"</f>
        <v>15:ABGFR</v>
      </c>
      <c r="I187" s="6" t="str">
        <f>"04:08:01"</f>
        <v>04:08:01</v>
      </c>
      <c r="J187" s="6" t="str">
        <f>"11:CTPB"</f>
        <v>11:CTPB</v>
      </c>
      <c r="K187" s="5" t="str">
        <f>"03:ABGFS"</f>
        <v>03:ABGFS</v>
      </c>
      <c r="L187" s="6" t="str">
        <f>"03:ABGFS"</f>
        <v>03:ABGFS</v>
      </c>
      <c r="M187" s="5" t="str">
        <f>"02:ACMGJ"</f>
        <v>02:ACMGJ</v>
      </c>
      <c r="N187" s="5" t="str">
        <f>"04:ACMGM"</f>
        <v>04:ACMGM</v>
      </c>
      <c r="O187" s="5" t="s">
        <v>45</v>
      </c>
      <c r="P187" s="1" t="s">
        <v>32</v>
      </c>
      <c r="Q187" s="5" t="s">
        <v>67</v>
      </c>
      <c r="R187" s="5"/>
    </row>
    <row r="188" spans="1:18" x14ac:dyDescent="0.25">
      <c r="A188" s="5" t="s">
        <v>264</v>
      </c>
      <c r="B188" s="5" t="s">
        <v>502</v>
      </c>
      <c r="C188" s="5" t="str">
        <f>"29:XX"</f>
        <v>29:XX</v>
      </c>
      <c r="D188" s="5" t="str">
        <f>"68:XX"</f>
        <v>68:XX</v>
      </c>
      <c r="E188" s="5" t="str">
        <f>"44:XX"</f>
        <v>44:XX</v>
      </c>
      <c r="F188" s="6" t="str">
        <f>"51:XX"</f>
        <v>51:XX</v>
      </c>
      <c r="G188" s="5" t="str">
        <f>""</f>
        <v/>
      </c>
      <c r="H188" s="5" t="str">
        <f>""</f>
        <v/>
      </c>
      <c r="I188" s="5" t="str">
        <f>"04:XX"</f>
        <v>04:XX</v>
      </c>
      <c r="J188" s="5" t="str">
        <f>"11:XX"</f>
        <v>11:XX</v>
      </c>
      <c r="K188" s="5" t="str">
        <f>""</f>
        <v/>
      </c>
      <c r="L188" s="5" t="str">
        <f>""</f>
        <v/>
      </c>
      <c r="M188" s="5" t="str">
        <f>""</f>
        <v/>
      </c>
      <c r="N188" s="5" t="str">
        <f>""</f>
        <v/>
      </c>
      <c r="O188" s="5" t="s">
        <v>45</v>
      </c>
      <c r="P188" s="1" t="s">
        <v>32</v>
      </c>
      <c r="Q188" s="5" t="s">
        <v>68</v>
      </c>
      <c r="R188" s="5"/>
    </row>
    <row r="189" spans="1:18" x14ac:dyDescent="0.25">
      <c r="A189" s="5" t="s">
        <v>265</v>
      </c>
      <c r="B189" s="5" t="s">
        <v>503</v>
      </c>
      <c r="C189" s="6" t="str">
        <f>"33:XX"</f>
        <v>33:XX</v>
      </c>
      <c r="D189" s="5" t="str">
        <f>"68:XX"</f>
        <v>68:XX</v>
      </c>
      <c r="E189" s="6" t="str">
        <f>"44:CBMTW"</f>
        <v>44:CBMTW</v>
      </c>
      <c r="F189" s="6" t="str">
        <f>"51:CBJSY"</f>
        <v>51:CBJSY</v>
      </c>
      <c r="G189" s="5" t="str">
        <f>""</f>
        <v/>
      </c>
      <c r="H189" s="5" t="str">
        <f>""</f>
        <v/>
      </c>
      <c r="I189" s="6" t="str">
        <f>"04:MDH"</f>
        <v>04:MDH</v>
      </c>
      <c r="J189" s="5" t="str">
        <f>"11:UBR"</f>
        <v>11:UBR</v>
      </c>
      <c r="K189" s="5" t="str">
        <f>""</f>
        <v/>
      </c>
      <c r="L189" s="5" t="str">
        <f>""</f>
        <v/>
      </c>
      <c r="M189" s="5" t="str">
        <f>""</f>
        <v/>
      </c>
      <c r="N189" s="5" t="str">
        <f>""</f>
        <v/>
      </c>
      <c r="O189" s="5"/>
      <c r="P189" s="1" t="s">
        <v>32</v>
      </c>
      <c r="Q189" s="5" t="s">
        <v>68</v>
      </c>
      <c r="R189" s="5"/>
    </row>
    <row r="190" spans="1:18" x14ac:dyDescent="0.25">
      <c r="A190" s="5" t="s">
        <v>266</v>
      </c>
      <c r="B190" s="5" t="s">
        <v>504</v>
      </c>
      <c r="C190" s="5" t="str">
        <f>"29:02"</f>
        <v>29:02</v>
      </c>
      <c r="D190" s="5" t="str">
        <f>"68:01"</f>
        <v>68:01</v>
      </c>
      <c r="E190" s="5" t="str">
        <f>"44:03"</f>
        <v>44:03</v>
      </c>
      <c r="F190" s="6" t="str">
        <f>"51:01"</f>
        <v>51:01</v>
      </c>
      <c r="G190" s="6" t="str">
        <f>"07:02"</f>
        <v>07:02</v>
      </c>
      <c r="H190" s="5" t="str">
        <f>"16:01"</f>
        <v>16:01</v>
      </c>
      <c r="I190" s="6" t="str">
        <f>"04:04"</f>
        <v>04:04</v>
      </c>
      <c r="J190" s="6" t="str">
        <f>"11:03"</f>
        <v>11:03</v>
      </c>
      <c r="K190" s="5" t="str">
        <f>""</f>
        <v/>
      </c>
      <c r="L190" s="5" t="str">
        <f>""</f>
        <v/>
      </c>
      <c r="M190" s="5" t="str">
        <f>""</f>
        <v/>
      </c>
      <c r="N190" s="5" t="str">
        <f>""</f>
        <v/>
      </c>
      <c r="O190" s="5"/>
      <c r="P190" s="1" t="s">
        <v>32</v>
      </c>
      <c r="Q190" s="5" t="s">
        <v>68</v>
      </c>
      <c r="R190" s="5"/>
    </row>
    <row r="191" spans="1:18" x14ac:dyDescent="0.25">
      <c r="A191" s="5" t="s">
        <v>267</v>
      </c>
      <c r="B191" s="5" t="s">
        <v>505</v>
      </c>
      <c r="C191" s="6" t="str">
        <f>"32:01:01G"</f>
        <v>32:01:01G</v>
      </c>
      <c r="D191" s="5" t="str">
        <f>"68:01:02G"</f>
        <v>68:01:02G</v>
      </c>
      <c r="E191" s="6" t="str">
        <f>"44:02:01G"</f>
        <v>44:02:01G</v>
      </c>
      <c r="F191" s="5" t="str">
        <f>"52:01:01G"</f>
        <v>52:01:01G</v>
      </c>
      <c r="G191" s="6" t="str">
        <f>"05:01:01G"</f>
        <v>05:01:01G</v>
      </c>
      <c r="H191" s="5" t="str">
        <f>"12:02:01G"</f>
        <v>12:02:01G</v>
      </c>
      <c r="I191" s="6" t="str">
        <f>"04:01:01"</f>
        <v>04:01:01</v>
      </c>
      <c r="J191" s="6" t="str">
        <f>"11:01:01G"</f>
        <v>11:01:01G</v>
      </c>
      <c r="K191" s="5" t="str">
        <f>"03:01:01G"</f>
        <v>03:01:01G</v>
      </c>
      <c r="L191" s="5" t="str">
        <f>"03:02:01G"</f>
        <v>03:02:01G</v>
      </c>
      <c r="M191" s="5" t="str">
        <f>"04:01:01G"</f>
        <v>04:01:01G</v>
      </c>
      <c r="N191" s="5" t="str">
        <f>""</f>
        <v/>
      </c>
      <c r="O191" s="5" t="s">
        <v>40</v>
      </c>
      <c r="P191" s="1" t="s">
        <v>32</v>
      </c>
      <c r="Q191" s="5" t="s">
        <v>68</v>
      </c>
      <c r="R191" s="5"/>
    </row>
    <row r="192" spans="1:18" x14ac:dyDescent="0.25">
      <c r="A192" s="5" t="s">
        <v>268</v>
      </c>
      <c r="B192" s="5" t="s">
        <v>506</v>
      </c>
      <c r="C192" s="6" t="str">
        <f>"02:BYWK"</f>
        <v>02:BYWK</v>
      </c>
      <c r="D192" s="6" t="str">
        <f>"33:CH"</f>
        <v>33:CH</v>
      </c>
      <c r="E192" s="6" t="str">
        <f>"44:PYV"</f>
        <v>44:PYV</v>
      </c>
      <c r="F192" s="6" t="str">
        <f>"51:WBA"</f>
        <v>51:WBA</v>
      </c>
      <c r="G192" s="5" t="str">
        <f>""</f>
        <v/>
      </c>
      <c r="H192" s="5" t="str">
        <f>""</f>
        <v/>
      </c>
      <c r="I192" s="6" t="str">
        <f>"04:01:01"</f>
        <v>04:01:01</v>
      </c>
      <c r="J192" s="5" t="str">
        <f>"11:04"</f>
        <v>11:04</v>
      </c>
      <c r="K192" s="5" t="str">
        <f>""</f>
        <v/>
      </c>
      <c r="L192" s="5" t="str">
        <f>""</f>
        <v/>
      </c>
      <c r="M192" s="5" t="str">
        <f>""</f>
        <v/>
      </c>
      <c r="N192" s="5" t="str">
        <f>""</f>
        <v/>
      </c>
      <c r="O192" s="5"/>
      <c r="P192" s="1" t="s">
        <v>32</v>
      </c>
      <c r="Q192" s="5" t="s">
        <v>69</v>
      </c>
      <c r="R192" s="5"/>
    </row>
    <row r="193" spans="1:18" x14ac:dyDescent="0.25">
      <c r="A193" s="5" t="s">
        <v>269</v>
      </c>
      <c r="B193" s="5" t="s">
        <v>507</v>
      </c>
      <c r="C193" s="6" t="str">
        <f>"31:KP"</f>
        <v>31:KP</v>
      </c>
      <c r="D193" s="5" t="str">
        <f>"68:AEBG"</f>
        <v>68:AEBG</v>
      </c>
      <c r="E193" s="6" t="str">
        <f>"44:AGXR"</f>
        <v>44:AGXR</v>
      </c>
      <c r="F193" s="6" t="str">
        <f>"51:AFJR"</f>
        <v>51:AFJR</v>
      </c>
      <c r="G193" s="6" t="str">
        <f>"15:BC"</f>
        <v>15:BC</v>
      </c>
      <c r="H193" s="6" t="str">
        <f>"16:04"</f>
        <v>16:04</v>
      </c>
      <c r="I193" s="5" t="str">
        <f>"04:ASZN"</f>
        <v>04:ASZN</v>
      </c>
      <c r="J193" s="6" t="str">
        <f>"11:APWP"</f>
        <v>11:APWP</v>
      </c>
      <c r="K193" s="5" t="str">
        <f>""</f>
        <v/>
      </c>
      <c r="L193" s="5" t="str">
        <f>""</f>
        <v/>
      </c>
      <c r="M193" s="5" t="str">
        <f>""</f>
        <v/>
      </c>
      <c r="N193" s="5" t="str">
        <f>""</f>
        <v/>
      </c>
      <c r="O193" s="5"/>
      <c r="P193" s="1" t="s">
        <v>32</v>
      </c>
      <c r="Q193" s="5" t="s">
        <v>69</v>
      </c>
      <c r="R193" s="5" t="s">
        <v>50</v>
      </c>
    </row>
    <row r="194" spans="1:18" x14ac:dyDescent="0.25">
      <c r="A194" s="5" t="s">
        <v>270</v>
      </c>
      <c r="B194" s="5" t="s">
        <v>508</v>
      </c>
      <c r="C194" s="6" t="str">
        <f>"32:XX"</f>
        <v>32:XX</v>
      </c>
      <c r="D194" s="5" t="str">
        <f>"68:XX"</f>
        <v>68:XX</v>
      </c>
      <c r="E194" s="5" t="str">
        <f>"44:XX"</f>
        <v>44:XX</v>
      </c>
      <c r="F194" s="6" t="str">
        <f>"51:XX"</f>
        <v>51:XX</v>
      </c>
      <c r="G194" s="6" t="str">
        <f>"07:XX"</f>
        <v>07:XX</v>
      </c>
      <c r="H194" s="6" t="str">
        <f>"15:XX"</f>
        <v>15:XX</v>
      </c>
      <c r="I194" s="5" t="str">
        <f>"04:XX"</f>
        <v>04:XX</v>
      </c>
      <c r="J194" s="5" t="str">
        <f>"11:XX"</f>
        <v>11:XX</v>
      </c>
      <c r="K194" s="5" t="str">
        <f>""</f>
        <v/>
      </c>
      <c r="L194" s="5" t="str">
        <f>""</f>
        <v/>
      </c>
      <c r="M194" s="5" t="str">
        <f>""</f>
        <v/>
      </c>
      <c r="N194" s="5" t="str">
        <f>""</f>
        <v/>
      </c>
      <c r="O194" s="5"/>
      <c r="P194" s="1" t="s">
        <v>32</v>
      </c>
      <c r="Q194" s="5" t="s">
        <v>69</v>
      </c>
      <c r="R194" s="5"/>
    </row>
    <row r="195" spans="1:18" x14ac:dyDescent="0.25">
      <c r="A195" s="5" t="s">
        <v>271</v>
      </c>
      <c r="B195" s="5" t="s">
        <v>509</v>
      </c>
      <c r="C195" s="6" t="str">
        <f>"31:01:02:01"</f>
        <v>31:01:02:01</v>
      </c>
      <c r="D195" s="5" t="str">
        <f>"68:01:02:02"</f>
        <v>68:01:02:02</v>
      </c>
      <c r="E195" s="6" t="str">
        <f>"44:02:01"</f>
        <v>44:02:01</v>
      </c>
      <c r="F195" s="6" t="str">
        <f>"51:01:01"</f>
        <v>51:01:01</v>
      </c>
      <c r="G195" s="6" t="str">
        <f>"07:04:01"</f>
        <v>07:04:01</v>
      </c>
      <c r="H195" s="6" t="str">
        <f>"15:02:01"</f>
        <v>15:02:01</v>
      </c>
      <c r="I195" s="6" t="str">
        <f>"04:08:01"</f>
        <v>04:08:01</v>
      </c>
      <c r="J195" s="6" t="str">
        <f>"11:01:01"</f>
        <v>11:01:01</v>
      </c>
      <c r="K195" s="5" t="str">
        <f>"03:01:01:01"</f>
        <v>03:01:01:01</v>
      </c>
      <c r="L195" s="6" t="str">
        <f>"03:01:01:03"</f>
        <v>03:01:01:03</v>
      </c>
      <c r="M195" s="5" t="str">
        <f>"03:GFNJ"</f>
        <v>03:GFNJ</v>
      </c>
      <c r="N195" s="5" t="str">
        <f>"04:ADCGE"</f>
        <v>04:ADCGE</v>
      </c>
      <c r="O195" s="5" t="s">
        <v>45</v>
      </c>
      <c r="P195" s="1" t="s">
        <v>32</v>
      </c>
      <c r="Q195" s="5" t="s">
        <v>69</v>
      </c>
      <c r="R195" s="5" t="s">
        <v>37</v>
      </c>
    </row>
    <row r="196" spans="1:18" x14ac:dyDescent="0.25">
      <c r="A196" s="5" t="s">
        <v>272</v>
      </c>
      <c r="B196" s="5" t="s">
        <v>510</v>
      </c>
      <c r="C196" s="6" t="str">
        <f>"32:01"</f>
        <v>32:01</v>
      </c>
      <c r="D196" s="5" t="str">
        <f>"68:01"</f>
        <v>68:01</v>
      </c>
      <c r="E196" s="5" t="str">
        <f>"44:03"</f>
        <v>44:03</v>
      </c>
      <c r="F196" s="6" t="str">
        <f>"51:CVAE"</f>
        <v>51:CVAE</v>
      </c>
      <c r="G196" s="6" t="str">
        <f>"01:BYXF"</f>
        <v>01:BYXF</v>
      </c>
      <c r="H196" s="5" t="str">
        <f>"16:01:01"</f>
        <v>16:01:01</v>
      </c>
      <c r="I196" s="6" t="str">
        <f>"04:08:01"</f>
        <v>04:08:01</v>
      </c>
      <c r="J196" s="6" t="str">
        <f>"12:DUKV"</f>
        <v>12:DUKV</v>
      </c>
      <c r="K196" s="5" t="str">
        <f>"03:SNFR"</f>
        <v>03:SNFR</v>
      </c>
      <c r="L196" s="6" t="str">
        <f>"03:SNFR"</f>
        <v>03:SNFR</v>
      </c>
      <c r="M196" s="5" t="str">
        <f>"04:HJMR"</f>
        <v>04:HJMR</v>
      </c>
      <c r="N196" s="5" t="str">
        <f>"04:HJMR"</f>
        <v>04:HJMR</v>
      </c>
      <c r="O196" s="5"/>
      <c r="P196" s="1" t="s">
        <v>32</v>
      </c>
      <c r="Q196" s="5" t="s">
        <v>70</v>
      </c>
      <c r="R196" s="5"/>
    </row>
    <row r="197" spans="1:18" x14ac:dyDescent="0.25">
      <c r="A197" s="5" t="s">
        <v>273</v>
      </c>
      <c r="B197" s="5" t="s">
        <v>511</v>
      </c>
      <c r="C197" s="6" t="str">
        <f>"33:03"</f>
        <v>33:03</v>
      </c>
      <c r="D197" s="5" t="str">
        <f>"68:01"</f>
        <v>68:01</v>
      </c>
      <c r="E197" s="5" t="str">
        <f>"44:03"</f>
        <v>44:03</v>
      </c>
      <c r="F197" s="6" t="str">
        <f>"51:01"</f>
        <v>51:01</v>
      </c>
      <c r="G197" s="6" t="str">
        <f>"07:01:01G"</f>
        <v>07:01:01G</v>
      </c>
      <c r="H197" s="6" t="str">
        <f>"15:04"</f>
        <v>15:04</v>
      </c>
      <c r="I197" s="6" t="str">
        <f>"04:03"</f>
        <v>04:03</v>
      </c>
      <c r="J197" s="6" t="str">
        <f>"11:01"</f>
        <v>11:01</v>
      </c>
      <c r="K197" s="5" t="str">
        <f>"03:01:01G"</f>
        <v>03:01:01G</v>
      </c>
      <c r="L197" s="5" t="str">
        <f>"03:02:01G"</f>
        <v>03:02:01G</v>
      </c>
      <c r="M197" s="5" t="str">
        <f>""</f>
        <v/>
      </c>
      <c r="N197" s="5" t="str">
        <f>""</f>
        <v/>
      </c>
      <c r="O197" s="5" t="s">
        <v>40</v>
      </c>
      <c r="P197" s="1" t="s">
        <v>32</v>
      </c>
      <c r="Q197" s="5" t="s">
        <v>70</v>
      </c>
      <c r="R197" s="5"/>
    </row>
    <row r="198" spans="1:18" x14ac:dyDescent="0.25">
      <c r="A198" s="5" t="s">
        <v>274</v>
      </c>
      <c r="B198" s="5" t="s">
        <v>512</v>
      </c>
      <c r="C198" s="5" t="str">
        <f>"29:02:01G"</f>
        <v>29:02:01G</v>
      </c>
      <c r="D198" s="5" t="str">
        <f>"68:01:02G"</f>
        <v>68:01:02G</v>
      </c>
      <c r="E198" s="6" t="str">
        <f>"45:01:01G"</f>
        <v>45:01:01G</v>
      </c>
      <c r="F198" s="6" t="str">
        <f>"51:01:01G"</f>
        <v>51:01:01G</v>
      </c>
      <c r="G198" s="6" t="str">
        <f>"06:02:01G"</f>
        <v>06:02:01G</v>
      </c>
      <c r="H198" s="6" t="str">
        <f>"15:02:01G"</f>
        <v>15:02:01G</v>
      </c>
      <c r="I198" s="6" t="str">
        <f>"04:02:01"</f>
        <v>04:02:01</v>
      </c>
      <c r="J198" s="6" t="str">
        <f>"11:01:01G"</f>
        <v>11:01:01G</v>
      </c>
      <c r="K198" s="5" t="str">
        <f>"03:01:01G"</f>
        <v>03:01:01G</v>
      </c>
      <c r="L198" s="5" t="str">
        <f>"03:02:01G"</f>
        <v>03:02:01G</v>
      </c>
      <c r="M198" s="5" t="str">
        <f>"05:01:01G"</f>
        <v>05:01:01G</v>
      </c>
      <c r="N198" s="5" t="str">
        <f>"10:01:01"</f>
        <v>10:01:01</v>
      </c>
      <c r="O198" s="5" t="s">
        <v>40</v>
      </c>
      <c r="P198" s="1" t="s">
        <v>32</v>
      </c>
      <c r="Q198" s="5" t="s">
        <v>70</v>
      </c>
      <c r="R198" s="5" t="s">
        <v>44</v>
      </c>
    </row>
    <row r="199" spans="1:18" x14ac:dyDescent="0.25">
      <c r="A199" s="5" t="s">
        <v>275</v>
      </c>
      <c r="B199" s="5" t="s">
        <v>513</v>
      </c>
      <c r="C199" s="6" t="str">
        <f>"32:01"</f>
        <v>32:01</v>
      </c>
      <c r="D199" s="5" t="str">
        <f>"68:XX"</f>
        <v>68:XX</v>
      </c>
      <c r="E199" s="5" t="str">
        <f>"44:XX"</f>
        <v>44:XX</v>
      </c>
      <c r="F199" s="6" t="str">
        <f>"51:XX"</f>
        <v>51:XX</v>
      </c>
      <c r="G199" s="5" t="str">
        <f>""</f>
        <v/>
      </c>
      <c r="H199" s="5" t="str">
        <f>""</f>
        <v/>
      </c>
      <c r="I199" s="6" t="str">
        <f>"04:JEF"</f>
        <v>04:JEF</v>
      </c>
      <c r="J199" s="5" t="str">
        <f>"11:UUJ"</f>
        <v>11:UUJ</v>
      </c>
      <c r="K199" s="6" t="str">
        <f>"03:01"</f>
        <v>03:01</v>
      </c>
      <c r="L199" s="7" t="str">
        <f>""</f>
        <v/>
      </c>
      <c r="M199" s="5" t="str">
        <f>""</f>
        <v/>
      </c>
      <c r="N199" s="5" t="str">
        <f>""</f>
        <v/>
      </c>
      <c r="O199" s="5"/>
      <c r="P199" s="1" t="s">
        <v>32</v>
      </c>
      <c r="Q199" s="5" t="s">
        <v>71</v>
      </c>
      <c r="R199" s="5"/>
    </row>
    <row r="200" spans="1:18" x14ac:dyDescent="0.25">
      <c r="A200" s="5" t="s">
        <v>276</v>
      </c>
      <c r="B200" s="5" t="s">
        <v>514</v>
      </c>
      <c r="C200" s="6" t="str">
        <f>"32"</f>
        <v>32</v>
      </c>
      <c r="D200" s="5" t="str">
        <f>"68"</f>
        <v>68</v>
      </c>
      <c r="E200" s="6" t="str">
        <f>"51"</f>
        <v>51</v>
      </c>
      <c r="F200" s="5" t="str">
        <f>"44"</f>
        <v>44</v>
      </c>
      <c r="G200" s="6" t="str">
        <f>"02:02"</f>
        <v>02:02</v>
      </c>
      <c r="H200" s="6" t="str">
        <f>"15:87"</f>
        <v>15:87</v>
      </c>
      <c r="I200" s="5" t="str">
        <f>"04:XX"</f>
        <v>04:XX</v>
      </c>
      <c r="J200" s="5" t="str">
        <f>"11:XX"</f>
        <v>11:XX</v>
      </c>
      <c r="K200" s="5" t="str">
        <f>""</f>
        <v/>
      </c>
      <c r="L200" s="5" t="str">
        <f>""</f>
        <v/>
      </c>
      <c r="M200" s="5" t="str">
        <f>""</f>
        <v/>
      </c>
      <c r="N200" s="5" t="str">
        <f>""</f>
        <v/>
      </c>
      <c r="O200" s="5" t="s">
        <v>40</v>
      </c>
      <c r="P200" s="1" t="s">
        <v>32</v>
      </c>
      <c r="Q200" s="5" t="s">
        <v>71</v>
      </c>
      <c r="R200" s="5"/>
    </row>
    <row r="201" spans="1:18" x14ac:dyDescent="0.25">
      <c r="A201" s="5" t="s">
        <v>277</v>
      </c>
      <c r="B201" s="5" t="s">
        <v>515</v>
      </c>
      <c r="C201" s="6" t="str">
        <f>"32:CJT"</f>
        <v>32:CJT</v>
      </c>
      <c r="D201" s="5" t="str">
        <f>"68:CCXJ"</f>
        <v>68:CCXJ</v>
      </c>
      <c r="E201" s="6" t="str">
        <f>"44:ENWF"</f>
        <v>44:ENWF</v>
      </c>
      <c r="F201" s="6" t="str">
        <f>"51:CVAE"</f>
        <v>51:CVAE</v>
      </c>
      <c r="G201" s="6" t="str">
        <f>"05:YN"</f>
        <v>05:YN</v>
      </c>
      <c r="H201" s="6" t="str">
        <f>"15:FRK"</f>
        <v>15:FRK</v>
      </c>
      <c r="I201" s="6" t="str">
        <f>"04:04"</f>
        <v>04:04</v>
      </c>
      <c r="J201" s="6" t="str">
        <f>"11:01"</f>
        <v>11:01</v>
      </c>
      <c r="K201" s="5" t="str">
        <f>"03:02:01"</f>
        <v>03:02:01</v>
      </c>
      <c r="L201" s="5" t="str">
        <f>"03:ENWH"</f>
        <v>03:ENWH</v>
      </c>
      <c r="M201" s="5" t="str">
        <f>""</f>
        <v/>
      </c>
      <c r="N201" s="5" t="str">
        <f>""</f>
        <v/>
      </c>
      <c r="O201" s="5"/>
      <c r="P201" s="1" t="s">
        <v>32</v>
      </c>
      <c r="Q201" s="5" t="s">
        <v>71</v>
      </c>
      <c r="R201" s="5"/>
    </row>
    <row r="202" spans="1:18" x14ac:dyDescent="0.25">
      <c r="A202" s="5" t="s">
        <v>278</v>
      </c>
      <c r="B202" s="5" t="s">
        <v>516</v>
      </c>
      <c r="C202" s="6" t="str">
        <f>"32:01:01G"</f>
        <v>32:01:01G</v>
      </c>
      <c r="D202" s="5" t="str">
        <f>"68:01:01G"</f>
        <v>68:01:01G</v>
      </c>
      <c r="E202" s="6" t="str">
        <f>"44:02:01G"</f>
        <v>44:02:01G</v>
      </c>
      <c r="F202" s="6" t="str">
        <f>"51:01:01G"</f>
        <v>51:01:01G</v>
      </c>
      <c r="G202" s="6" t="str">
        <f>"05:01:01G"</f>
        <v>05:01:01G</v>
      </c>
      <c r="H202" s="6" t="str">
        <f>""</f>
        <v/>
      </c>
      <c r="I202" s="6" t="str">
        <f>"04:01:01"</f>
        <v>04:01:01</v>
      </c>
      <c r="J202" s="6" t="str">
        <f>"11:03"</f>
        <v>11:03</v>
      </c>
      <c r="K202" s="6" t="str">
        <f>"03:01:01"</f>
        <v>03:01:01</v>
      </c>
      <c r="L202" s="7" t="str">
        <f>""</f>
        <v/>
      </c>
      <c r="M202" s="5" t="str">
        <f>"04:01:01"</f>
        <v>04:01:01</v>
      </c>
      <c r="N202" s="5" t="str">
        <f>""</f>
        <v/>
      </c>
      <c r="O202" s="5" t="s">
        <v>39</v>
      </c>
      <c r="P202" s="1" t="s">
        <v>32</v>
      </c>
      <c r="Q202" s="5" t="s">
        <v>71</v>
      </c>
      <c r="R202" s="5"/>
    </row>
    <row r="203" spans="1:18" x14ac:dyDescent="0.25">
      <c r="A203" s="5" t="s">
        <v>279</v>
      </c>
      <c r="B203" s="5" t="s">
        <v>517</v>
      </c>
      <c r="C203" s="6" t="str">
        <f>"32:01"</f>
        <v>32:01</v>
      </c>
      <c r="D203" s="5" t="str">
        <f>"68:CAKR"</f>
        <v>68:CAKR</v>
      </c>
      <c r="E203" s="6" t="str">
        <f>"44:05"</f>
        <v>44:05</v>
      </c>
      <c r="F203" s="6" t="str">
        <f>"51:CVAE"</f>
        <v>51:CVAE</v>
      </c>
      <c r="G203" s="6" t="str">
        <f>"02:ATZ"</f>
        <v>02:ATZ</v>
      </c>
      <c r="H203" s="6" t="str">
        <f>"15:AYVB"</f>
        <v>15:AYVB</v>
      </c>
      <c r="I203" s="6" t="str">
        <f>"04:01"</f>
        <v>04:01</v>
      </c>
      <c r="J203" s="6" t="str">
        <f>"11:KNBT"</f>
        <v>11:KNBT</v>
      </c>
      <c r="K203" s="6" t="str">
        <f>"03:01"</f>
        <v>03:01</v>
      </c>
      <c r="L203" s="7" t="str">
        <f>""</f>
        <v/>
      </c>
      <c r="M203" s="5" t="str">
        <f>"04:01"</f>
        <v>04:01</v>
      </c>
      <c r="N203" s="5" t="str">
        <f>""</f>
        <v/>
      </c>
      <c r="O203" s="5"/>
      <c r="P203" s="1" t="s">
        <v>32</v>
      </c>
      <c r="Q203" s="5" t="s">
        <v>71</v>
      </c>
      <c r="R203" s="5"/>
    </row>
    <row r="204" spans="1:18" x14ac:dyDescent="0.25">
      <c r="A204" s="5" t="s">
        <v>280</v>
      </c>
      <c r="B204" s="5" t="s">
        <v>518</v>
      </c>
      <c r="C204" s="6" t="str">
        <f>"32"</f>
        <v>32</v>
      </c>
      <c r="D204" s="5" t="str">
        <f>"68"</f>
        <v>68</v>
      </c>
      <c r="E204" s="5" t="str">
        <f>"44"</f>
        <v>44</v>
      </c>
      <c r="F204" s="5" t="str">
        <f>"52"</f>
        <v>52</v>
      </c>
      <c r="G204" s="5" t="str">
        <f>""</f>
        <v/>
      </c>
      <c r="H204" s="5" t="str">
        <f>""</f>
        <v/>
      </c>
      <c r="I204" s="5" t="str">
        <f>"04:XX"</f>
        <v>04:XX</v>
      </c>
      <c r="J204" s="5" t="str">
        <f>"11:XX"</f>
        <v>11:XX</v>
      </c>
      <c r="K204" s="5" t="str">
        <f>""</f>
        <v/>
      </c>
      <c r="L204" s="5" t="str">
        <f>""</f>
        <v/>
      </c>
      <c r="M204" s="5" t="str">
        <f>""</f>
        <v/>
      </c>
      <c r="N204" s="5" t="str">
        <f>""</f>
        <v/>
      </c>
      <c r="O204" s="5"/>
      <c r="P204" s="1" t="s">
        <v>32</v>
      </c>
      <c r="Q204" s="5" t="s">
        <v>72</v>
      </c>
      <c r="R204" s="5"/>
    </row>
    <row r="205" spans="1:18" x14ac:dyDescent="0.25">
      <c r="A205" s="5" t="s">
        <v>281</v>
      </c>
      <c r="B205" s="5" t="s">
        <v>519</v>
      </c>
      <c r="C205" s="6" t="str">
        <f>"31:CBTD"</f>
        <v>31:CBTD</v>
      </c>
      <c r="D205" s="5" t="str">
        <f>"68:XX"</f>
        <v>68:XX</v>
      </c>
      <c r="E205" s="6" t="str">
        <f>"44:AJVH"</f>
        <v>44:AJVH</v>
      </c>
      <c r="F205" s="5" t="str">
        <f>"52:AE"</f>
        <v>52:AE</v>
      </c>
      <c r="G205" s="5" t="str">
        <f>""</f>
        <v/>
      </c>
      <c r="H205" s="5" t="str">
        <f>""</f>
        <v/>
      </c>
      <c r="I205" s="6" t="str">
        <f>"04:11"</f>
        <v>04:11</v>
      </c>
      <c r="J205" s="6" t="str">
        <f>"11:APWP"</f>
        <v>11:APWP</v>
      </c>
      <c r="K205" s="5" t="str">
        <f>""</f>
        <v/>
      </c>
      <c r="L205" s="5" t="str">
        <f>""</f>
        <v/>
      </c>
      <c r="M205" s="5" t="str">
        <f>""</f>
        <v/>
      </c>
      <c r="N205" s="5" t="str">
        <f>""</f>
        <v/>
      </c>
      <c r="O205" s="5" t="s">
        <v>45</v>
      </c>
      <c r="P205" s="1" t="s">
        <v>32</v>
      </c>
      <c r="Q205" s="5" t="s">
        <v>72</v>
      </c>
      <c r="R205" s="5"/>
    </row>
    <row r="206" spans="1:18" x14ac:dyDescent="0.25">
      <c r="A206" s="5" t="s">
        <v>282</v>
      </c>
      <c r="B206" s="5" t="s">
        <v>520</v>
      </c>
      <c r="C206" s="5" t="str">
        <f>"68"</f>
        <v>68</v>
      </c>
      <c r="D206" s="6" t="str">
        <f>"30"</f>
        <v>30</v>
      </c>
      <c r="E206" s="5" t="str">
        <f>"44"</f>
        <v>44</v>
      </c>
      <c r="F206" s="6" t="str">
        <f>"51"</f>
        <v>51</v>
      </c>
      <c r="G206" s="5" t="str">
        <f>""</f>
        <v/>
      </c>
      <c r="H206" s="5" t="str">
        <f>""</f>
        <v/>
      </c>
      <c r="I206" s="6" t="str">
        <f>"04:ZX"</f>
        <v>04:ZX</v>
      </c>
      <c r="J206" s="6" t="str">
        <f>"11:01"</f>
        <v>11:01</v>
      </c>
      <c r="K206" s="5" t="str">
        <f>"03:AD"</f>
        <v>03:AD</v>
      </c>
      <c r="L206" s="5" t="str">
        <f>"03:MM"</f>
        <v>03:MM</v>
      </c>
      <c r="M206" s="5" t="str">
        <f>"03:EMR"</f>
        <v>03:EMR</v>
      </c>
      <c r="N206" s="5" t="str">
        <f>"06:01"</f>
        <v>06:01</v>
      </c>
      <c r="O206" s="5" t="s">
        <v>45</v>
      </c>
      <c r="P206" s="1" t="s">
        <v>32</v>
      </c>
      <c r="Q206" s="5" t="s">
        <v>72</v>
      </c>
      <c r="R206" s="5" t="s">
        <v>44</v>
      </c>
    </row>
    <row r="207" spans="1:18" x14ac:dyDescent="0.25">
      <c r="A207" s="5" t="s">
        <v>283</v>
      </c>
      <c r="B207" s="5" t="s">
        <v>521</v>
      </c>
      <c r="C207" s="6" t="str">
        <f>"31:XRUW"</f>
        <v>31:XRUW</v>
      </c>
      <c r="D207" s="5" t="str">
        <f>"68:XRVZ"</f>
        <v>68:XRVZ</v>
      </c>
      <c r="E207" s="6" t="str">
        <f>"44:XSCU"</f>
        <v>44:XSCU</v>
      </c>
      <c r="F207" s="6" t="str">
        <f>"51:XPCE"</f>
        <v>51:XPCE</v>
      </c>
      <c r="G207" s="5" t="str">
        <f>""</f>
        <v/>
      </c>
      <c r="H207" s="5" t="str">
        <f>""</f>
        <v/>
      </c>
      <c r="I207" s="6" t="str">
        <f>"04:VXYS"</f>
        <v>04:VXYS</v>
      </c>
      <c r="J207" s="6" t="str">
        <f>"12:VXZJ"</f>
        <v>12:VXZJ</v>
      </c>
      <c r="K207" s="5" t="str">
        <f>"03:XMSK"</f>
        <v>03:XMSK</v>
      </c>
      <c r="L207" s="6" t="str">
        <f>"03:XMSJ"</f>
        <v>03:XMSJ</v>
      </c>
      <c r="M207" s="5" t="str">
        <f>""</f>
        <v/>
      </c>
      <c r="N207" s="5" t="str">
        <f>""</f>
        <v/>
      </c>
      <c r="O207" s="5"/>
      <c r="P207" s="1" t="s">
        <v>32</v>
      </c>
      <c r="Q207" s="5" t="s">
        <v>72</v>
      </c>
      <c r="R207" s="5"/>
    </row>
    <row r="208" spans="1:18" x14ac:dyDescent="0.25">
      <c r="A208" s="5" t="s">
        <v>284</v>
      </c>
      <c r="B208" s="5" t="s">
        <v>522</v>
      </c>
      <c r="C208" s="6" t="str">
        <f>"32:01:01G"</f>
        <v>32:01:01G</v>
      </c>
      <c r="D208" s="5" t="str">
        <f>"68:01:02G"</f>
        <v>68:01:02G</v>
      </c>
      <c r="E208" s="6" t="str">
        <f>"44:02:01G"</f>
        <v>44:02:01G</v>
      </c>
      <c r="F208" s="6" t="str">
        <f>"51:01:01G"</f>
        <v>51:01:01G</v>
      </c>
      <c r="G208" s="6" t="str">
        <f>"05:01:01G"</f>
        <v>05:01:01G</v>
      </c>
      <c r="H208" s="6" t="str">
        <f>"15:02:01G"</f>
        <v>15:02:01G</v>
      </c>
      <c r="I208" s="6" t="str">
        <f>"04:01:01"</f>
        <v>04:01:01</v>
      </c>
      <c r="J208" s="6" t="str">
        <f>"12:JV"</f>
        <v>12:JV</v>
      </c>
      <c r="K208" s="5" t="str">
        <f>"03:01:01"</f>
        <v>03:01:01</v>
      </c>
      <c r="L208" s="5" t="str">
        <f>"03:02:01"</f>
        <v>03:02:01</v>
      </c>
      <c r="M208" s="5" t="str">
        <f>"04:02:01"</f>
        <v>04:02:01</v>
      </c>
      <c r="N208" s="5" t="str">
        <f>"10:01"</f>
        <v>10:01</v>
      </c>
      <c r="O208" s="5"/>
      <c r="P208" s="1" t="s">
        <v>32</v>
      </c>
      <c r="Q208" s="5" t="s">
        <v>72</v>
      </c>
      <c r="R208" s="5"/>
    </row>
    <row r="209" spans="1:18" x14ac:dyDescent="0.25">
      <c r="A209" s="5" t="s">
        <v>285</v>
      </c>
      <c r="B209" s="5" t="s">
        <v>523</v>
      </c>
      <c r="C209" s="6" t="str">
        <f>"30:01:01G"</f>
        <v>30:01:01G</v>
      </c>
      <c r="D209" s="5" t="str">
        <f>"68:01:02G"</f>
        <v>68:01:02G</v>
      </c>
      <c r="E209" s="6" t="str">
        <f>"44:02:01G"</f>
        <v>44:02:01G</v>
      </c>
      <c r="F209" s="6" t="str">
        <f>"51:01:01G"</f>
        <v>51:01:01G</v>
      </c>
      <c r="G209" s="6" t="str">
        <f>"05:01:01G"</f>
        <v>05:01:01G</v>
      </c>
      <c r="H209" s="6" t="str">
        <f>"14:02:01G"</f>
        <v>14:02:01G</v>
      </c>
      <c r="I209" s="6" t="str">
        <f>"04:01:01"</f>
        <v>04:01:01</v>
      </c>
      <c r="J209" s="6" t="str">
        <f>"12:JV"</f>
        <v>12:JV</v>
      </c>
      <c r="K209" s="6" t="str">
        <f>"03:01:01"</f>
        <v>03:01:01</v>
      </c>
      <c r="L209" s="7" t="str">
        <f>""</f>
        <v/>
      </c>
      <c r="M209" s="5" t="str">
        <f>"04:02:01G"</f>
        <v>04:02:01G</v>
      </c>
      <c r="N209" s="5" t="str">
        <f>"04:HJMR"</f>
        <v>04:HJMR</v>
      </c>
      <c r="O209" s="5" t="s">
        <v>41</v>
      </c>
      <c r="P209" s="1" t="s">
        <v>32</v>
      </c>
      <c r="Q209" s="5" t="s">
        <v>72</v>
      </c>
      <c r="R209" s="5"/>
    </row>
    <row r="210" spans="1:18" x14ac:dyDescent="0.25">
      <c r="A210" s="5" t="s">
        <v>286</v>
      </c>
      <c r="B210" s="5" t="s">
        <v>524</v>
      </c>
      <c r="C210" s="6" t="str">
        <f>"32:XX"</f>
        <v>32:XX</v>
      </c>
      <c r="D210" s="6" t="str">
        <f>"69:XX"</f>
        <v>69:XX</v>
      </c>
      <c r="E210" s="5" t="str">
        <f>"44:XX"</f>
        <v>44:XX</v>
      </c>
      <c r="F210" s="6" t="str">
        <f>"51:XX"</f>
        <v>51:XX</v>
      </c>
      <c r="G210" s="5" t="str">
        <f>""</f>
        <v/>
      </c>
      <c r="H210" s="5" t="str">
        <f>""</f>
        <v/>
      </c>
      <c r="I210" s="5" t="str">
        <f>"04:XX"</f>
        <v>04:XX</v>
      </c>
      <c r="J210" s="5" t="str">
        <f>"11:XX"</f>
        <v>11:XX</v>
      </c>
      <c r="K210" s="5" t="str">
        <f>""</f>
        <v/>
      </c>
      <c r="L210" s="5" t="str">
        <f>""</f>
        <v/>
      </c>
      <c r="M210" s="5" t="str">
        <f>""</f>
        <v/>
      </c>
      <c r="N210" s="5" t="str">
        <f>""</f>
        <v/>
      </c>
      <c r="O210" s="5"/>
      <c r="P210" s="1" t="s">
        <v>32</v>
      </c>
      <c r="Q210" s="5" t="s">
        <v>73</v>
      </c>
      <c r="R210" s="5"/>
    </row>
    <row r="211" spans="1:18" x14ac:dyDescent="0.25">
      <c r="A211" s="5" t="s">
        <v>287</v>
      </c>
      <c r="B211" s="5" t="s">
        <v>525</v>
      </c>
      <c r="C211" s="6" t="str">
        <f>"30:XX"</f>
        <v>30:XX</v>
      </c>
      <c r="D211" s="5" t="str">
        <f>"68:XX"</f>
        <v>68:XX</v>
      </c>
      <c r="E211" s="5" t="str">
        <f>"44:XX"</f>
        <v>44:XX</v>
      </c>
      <c r="F211" s="6" t="str">
        <f>"51:XX"</f>
        <v>51:XX</v>
      </c>
      <c r="G211" s="5" t="str">
        <f>""</f>
        <v/>
      </c>
      <c r="H211" s="5" t="str">
        <f>""</f>
        <v/>
      </c>
      <c r="I211" s="5" t="str">
        <f>"04:XX"</f>
        <v>04:XX</v>
      </c>
      <c r="J211" s="6" t="str">
        <f>"12:UZP"</f>
        <v>12:UZP</v>
      </c>
      <c r="K211" s="5" t="str">
        <f>""</f>
        <v/>
      </c>
      <c r="L211" s="5" t="str">
        <f>""</f>
        <v/>
      </c>
      <c r="M211" s="5" t="str">
        <f>""</f>
        <v/>
      </c>
      <c r="N211" s="5" t="str">
        <f>""</f>
        <v/>
      </c>
      <c r="O211" s="5"/>
      <c r="P211" s="1" t="s">
        <v>32</v>
      </c>
      <c r="Q211" s="5" t="s">
        <v>73</v>
      </c>
      <c r="R211" s="5"/>
    </row>
    <row r="212" spans="1:18" x14ac:dyDescent="0.25">
      <c r="A212" s="5" t="s">
        <v>288</v>
      </c>
      <c r="B212" s="5" t="s">
        <v>526</v>
      </c>
      <c r="C212" s="6" t="str">
        <f>"31:EJVA"</f>
        <v>31:EJVA</v>
      </c>
      <c r="D212" s="6" t="str">
        <f>"68:EJVD"</f>
        <v>68:EJVD</v>
      </c>
      <c r="E212" s="5" t="str">
        <f>"44:DSJK"</f>
        <v>44:DSJK</v>
      </c>
      <c r="F212" s="6" t="str">
        <f>"51:ENFB"</f>
        <v>51:ENFB</v>
      </c>
      <c r="G212" s="5" t="str">
        <f>""</f>
        <v/>
      </c>
      <c r="H212" s="5" t="str">
        <f>""</f>
        <v/>
      </c>
      <c r="I212" s="5" t="str">
        <f>"04:XX"</f>
        <v>04:XX</v>
      </c>
      <c r="J212" s="6" t="str">
        <f>"12:EJVY"</f>
        <v>12:EJVY</v>
      </c>
      <c r="K212" s="5" t="str">
        <f>""</f>
        <v/>
      </c>
      <c r="L212" s="5" t="str">
        <f>""</f>
        <v/>
      </c>
      <c r="M212" s="5" t="str">
        <f>""</f>
        <v/>
      </c>
      <c r="N212" s="5" t="str">
        <f>""</f>
        <v/>
      </c>
      <c r="O212" s="5" t="s">
        <v>40</v>
      </c>
      <c r="P212" s="1" t="s">
        <v>32</v>
      </c>
      <c r="Q212" s="5" t="s">
        <v>73</v>
      </c>
      <c r="R212" s="5"/>
    </row>
    <row r="213" spans="1:18" x14ac:dyDescent="0.25">
      <c r="A213" s="5" t="s">
        <v>289</v>
      </c>
      <c r="B213" s="5" t="s">
        <v>527</v>
      </c>
      <c r="C213" s="6" t="str">
        <f>"32:01"</f>
        <v>32:01</v>
      </c>
      <c r="D213" s="5" t="str">
        <f>"68:JWYS"</f>
        <v>68:JWYS</v>
      </c>
      <c r="E213" s="6" t="str">
        <f>"44:JGMU"</f>
        <v>44:JGMU</v>
      </c>
      <c r="F213" s="6" t="str">
        <f>"51:CVAE"</f>
        <v>51:CVAE</v>
      </c>
      <c r="G213" s="6" t="str">
        <f>"07:ET"</f>
        <v>07:ET</v>
      </c>
      <c r="H213" s="6" t="str">
        <f>"15:AYVB"</f>
        <v>15:AYVB</v>
      </c>
      <c r="I213" s="6" t="str">
        <f>"04:04:01"</f>
        <v>04:04:01</v>
      </c>
      <c r="J213" s="6" t="str">
        <f>"11:CTPB"</f>
        <v>11:CTPB</v>
      </c>
      <c r="K213" s="5" t="str">
        <f>"03:RCH"</f>
        <v>03:RCH</v>
      </c>
      <c r="L213" s="5" t="str">
        <f>"03:SNFR"</f>
        <v>03:SNFR</v>
      </c>
      <c r="M213" s="5" t="str">
        <f>"03:FYKD"</f>
        <v>03:FYKD</v>
      </c>
      <c r="N213" s="5" t="str">
        <f>"04:HJMR"</f>
        <v>04:HJMR</v>
      </c>
      <c r="O213" s="5"/>
      <c r="P213" s="1" t="s">
        <v>32</v>
      </c>
      <c r="Q213" s="5" t="s">
        <v>73</v>
      </c>
      <c r="R213" s="5"/>
    </row>
    <row r="214" spans="1:18" x14ac:dyDescent="0.25">
      <c r="A214" s="5" t="s">
        <v>290</v>
      </c>
      <c r="B214" s="5" t="s">
        <v>528</v>
      </c>
      <c r="C214" s="6" t="str">
        <f>"32:01:01G"</f>
        <v>32:01:01G</v>
      </c>
      <c r="D214" s="5" t="str">
        <f>"68:01:02G"</f>
        <v>68:01:02G</v>
      </c>
      <c r="E214" s="6" t="str">
        <f>"44:02:01G"</f>
        <v>44:02:01G</v>
      </c>
      <c r="F214" s="6" t="str">
        <f>"51:01:01G"</f>
        <v>51:01:01G</v>
      </c>
      <c r="G214" s="6" t="str">
        <f>"05:01:01G"</f>
        <v>05:01:01G</v>
      </c>
      <c r="H214" s="6" t="str">
        <f>"14:02:01G"</f>
        <v>14:02:01G</v>
      </c>
      <c r="I214" s="6" t="str">
        <f>"04:BZVGC"</f>
        <v>04:BZVGC</v>
      </c>
      <c r="J214" s="6" t="str">
        <f>"11:01:02"</f>
        <v>11:01:02</v>
      </c>
      <c r="K214" s="5" t="str">
        <f>"03:CAVTB"</f>
        <v>03:CAVTB</v>
      </c>
      <c r="L214" s="6" t="str">
        <f>"05:CETHW"</f>
        <v>05:CETHW</v>
      </c>
      <c r="M214" s="5" t="str">
        <f>"04:BYVXE"</f>
        <v>04:BYVXE</v>
      </c>
      <c r="N214" s="5" t="str">
        <f>"11:BYMSG"</f>
        <v>11:BYMSG</v>
      </c>
      <c r="O214" s="5" t="s">
        <v>40</v>
      </c>
      <c r="P214" s="1" t="s">
        <v>32</v>
      </c>
      <c r="Q214" s="5" t="s">
        <v>73</v>
      </c>
      <c r="R214" s="5" t="s">
        <v>34</v>
      </c>
    </row>
    <row r="215" spans="1:18" x14ac:dyDescent="0.25">
      <c r="A215" s="5" t="s">
        <v>291</v>
      </c>
      <c r="B215" s="5" t="s">
        <v>529</v>
      </c>
      <c r="C215" s="6" t="str">
        <f>"33:XX"</f>
        <v>33:XX</v>
      </c>
      <c r="D215" s="5" t="str">
        <f>"68:XX"</f>
        <v>68:XX</v>
      </c>
      <c r="E215" s="5" t="str">
        <f>"44:XX"</f>
        <v>44:XX</v>
      </c>
      <c r="F215" s="6" t="str">
        <f>"51:XX"</f>
        <v>51:XX</v>
      </c>
      <c r="G215" s="5" t="str">
        <f>""</f>
        <v/>
      </c>
      <c r="H215" s="5" t="str">
        <f>""</f>
        <v/>
      </c>
      <c r="I215" s="5" t="str">
        <f>"04:XX"</f>
        <v>04:XX</v>
      </c>
      <c r="J215" s="5" t="str">
        <f>"11:XX"</f>
        <v>11:XX</v>
      </c>
      <c r="K215" s="5" t="str">
        <f>""</f>
        <v/>
      </c>
      <c r="L215" s="5" t="str">
        <f>""</f>
        <v/>
      </c>
      <c r="M215" s="5" t="str">
        <f>""</f>
        <v/>
      </c>
      <c r="N215" s="5" t="str">
        <f>""</f>
        <v/>
      </c>
      <c r="O215" s="5"/>
      <c r="P215" s="1" t="s">
        <v>32</v>
      </c>
      <c r="Q215" s="5" t="s">
        <v>74</v>
      </c>
      <c r="R215" s="5"/>
    </row>
    <row r="216" spans="1:18" x14ac:dyDescent="0.25">
      <c r="A216" s="5" t="s">
        <v>292</v>
      </c>
      <c r="B216" s="5" t="s">
        <v>530</v>
      </c>
      <c r="C216" s="5" t="str">
        <f>"29:02:01"</f>
        <v>29:02:01</v>
      </c>
      <c r="D216" s="5" t="str">
        <f>"68:CAKR"</f>
        <v>68:CAKR</v>
      </c>
      <c r="E216" s="6" t="str">
        <f>"45:AH"</f>
        <v>45:AH</v>
      </c>
      <c r="F216" s="6" t="str">
        <f>"51:CVAE"</f>
        <v>51:CVAE</v>
      </c>
      <c r="G216" s="6" t="str">
        <f>"06:02"</f>
        <v>06:02</v>
      </c>
      <c r="H216" s="6" t="str">
        <f>"15:BJ"</f>
        <v>15:BJ</v>
      </c>
      <c r="I216" s="6" t="str">
        <f>"04:01:01"</f>
        <v>04:01:01</v>
      </c>
      <c r="J216" s="6" t="str">
        <f>"11:03"</f>
        <v>11:03</v>
      </c>
      <c r="K216" s="5" t="str">
        <f>"03:ENWH"</f>
        <v>03:ENWH</v>
      </c>
      <c r="L216" s="6" t="str">
        <f>"03:ENWH"</f>
        <v>03:ENWH</v>
      </c>
      <c r="M216" s="5" t="str">
        <f>"04:01:01"</f>
        <v>04:01:01</v>
      </c>
      <c r="N216" s="5" t="str">
        <f>""</f>
        <v/>
      </c>
      <c r="O216" s="5"/>
      <c r="P216" s="1" t="s">
        <v>32</v>
      </c>
      <c r="Q216" s="5" t="s">
        <v>74</v>
      </c>
      <c r="R216" s="5"/>
    </row>
    <row r="217" spans="1:18" x14ac:dyDescent="0.25">
      <c r="A217" s="5" t="s">
        <v>293</v>
      </c>
      <c r="B217" s="5" t="s">
        <v>531</v>
      </c>
      <c r="C217" s="6" t="str">
        <f>"32:01"</f>
        <v>32:01</v>
      </c>
      <c r="D217" s="5" t="str">
        <f>"68:01"</f>
        <v>68:01</v>
      </c>
      <c r="E217" s="6" t="str">
        <f>"44:02"</f>
        <v>44:02</v>
      </c>
      <c r="F217" s="6" t="str">
        <f>"51:01"</f>
        <v>51:01</v>
      </c>
      <c r="G217" s="6" t="str">
        <f>"05:01"</f>
        <v>05:01</v>
      </c>
      <c r="H217" s="6" t="str">
        <f>"15:02"</f>
        <v>15:02</v>
      </c>
      <c r="I217" s="6" t="str">
        <f>"04:04"</f>
        <v>04:04</v>
      </c>
      <c r="J217" s="6" t="str">
        <f>"12:01:01"</f>
        <v>12:01:01</v>
      </c>
      <c r="K217" s="5" t="str">
        <f>"03:01"</f>
        <v>03:01</v>
      </c>
      <c r="L217" s="5" t="str">
        <f>"03:02"</f>
        <v>03:02</v>
      </c>
      <c r="M217" s="5" t="str">
        <f>""</f>
        <v/>
      </c>
      <c r="N217" s="5" t="str">
        <f>""</f>
        <v/>
      </c>
      <c r="O217" s="5" t="s">
        <v>45</v>
      </c>
      <c r="P217" s="1" t="s">
        <v>32</v>
      </c>
      <c r="Q217" s="5" t="s">
        <v>74</v>
      </c>
      <c r="R217" s="5" t="s">
        <v>51</v>
      </c>
    </row>
    <row r="218" spans="1:18" x14ac:dyDescent="0.25">
      <c r="A218" s="5" t="s">
        <v>294</v>
      </c>
      <c r="B218" s="5" t="s">
        <v>532</v>
      </c>
      <c r="C218" s="6" t="str">
        <f>"31:01:02G"</f>
        <v>31:01:02G</v>
      </c>
      <c r="D218" s="5" t="str">
        <f>"68:01:02G"</f>
        <v>68:01:02G</v>
      </c>
      <c r="E218" s="6" t="str">
        <f>"44:02:01G"</f>
        <v>44:02:01G</v>
      </c>
      <c r="F218" s="6" t="str">
        <f>"51:01:01G"</f>
        <v>51:01:01G</v>
      </c>
      <c r="G218" s="6" t="str">
        <f>"07:04:01G"</f>
        <v>07:04:01G</v>
      </c>
      <c r="H218" s="6" t="str">
        <f>"15:02:01G"</f>
        <v>15:02:01G</v>
      </c>
      <c r="I218" s="6" t="str">
        <f>"04:04:01"</f>
        <v>04:04:01</v>
      </c>
      <c r="J218" s="6" t="str">
        <f>"11:01:01"</f>
        <v>11:01:01</v>
      </c>
      <c r="K218" s="5" t="str">
        <f>"03:01:01"</f>
        <v>03:01:01</v>
      </c>
      <c r="L218" s="5" t="str">
        <f>"03:02:01"</f>
        <v>03:02:01</v>
      </c>
      <c r="M218" s="5" t="str">
        <f>"02:01"</f>
        <v>02:01</v>
      </c>
      <c r="N218" s="5" t="str">
        <f>"04:01"</f>
        <v>04:01</v>
      </c>
      <c r="O218" s="5" t="s">
        <v>39</v>
      </c>
      <c r="P218" s="1" t="s">
        <v>32</v>
      </c>
      <c r="Q218" s="5" t="s">
        <v>74</v>
      </c>
      <c r="R218" s="5"/>
    </row>
    <row r="219" spans="1:18" x14ac:dyDescent="0.25">
      <c r="A219" s="5" t="s">
        <v>295</v>
      </c>
      <c r="B219" s="5" t="s">
        <v>533</v>
      </c>
      <c r="C219" s="6" t="str">
        <f>"32:01"</f>
        <v>32:01</v>
      </c>
      <c r="D219" s="5" t="str">
        <f>"68:CAKR"</f>
        <v>68:CAKR</v>
      </c>
      <c r="E219" s="6" t="str">
        <f>"44:WRJ"</f>
        <v>44:WRJ</v>
      </c>
      <c r="F219" s="6" t="str">
        <f>"51:CVAE"</f>
        <v>51:CVAE</v>
      </c>
      <c r="G219" s="6" t="str">
        <f>"07:ET"</f>
        <v>07:ET</v>
      </c>
      <c r="H219" s="6" t="str">
        <f>"15:BJ"</f>
        <v>15:BJ</v>
      </c>
      <c r="I219" s="6" t="str">
        <f>"04:07:01"</f>
        <v>04:07:01</v>
      </c>
      <c r="J219" s="6" t="str">
        <f>"11:01:01"</f>
        <v>11:01:01</v>
      </c>
      <c r="K219" s="5" t="str">
        <f>""</f>
        <v/>
      </c>
      <c r="L219" s="5" t="str">
        <f>""</f>
        <v/>
      </c>
      <c r="M219" s="5" t="str">
        <f>""</f>
        <v/>
      </c>
      <c r="N219" s="5" t="str">
        <f>""</f>
        <v/>
      </c>
      <c r="O219" s="5"/>
      <c r="P219" s="1" t="s">
        <v>32</v>
      </c>
      <c r="Q219" s="5" t="s">
        <v>74</v>
      </c>
      <c r="R219" s="5"/>
    </row>
    <row r="220" spans="1:18" x14ac:dyDescent="0.25">
      <c r="A220" s="5" t="s">
        <v>296</v>
      </c>
      <c r="B220" s="5" t="s">
        <v>534</v>
      </c>
      <c r="C220" s="6" t="str">
        <f>"32:01:01G"</f>
        <v>32:01:01G</v>
      </c>
      <c r="D220" s="5" t="str">
        <f>"68:01:02G"</f>
        <v>68:01:02G</v>
      </c>
      <c r="E220" s="6" t="str">
        <f>"44:02:01G"</f>
        <v>44:02:01G</v>
      </c>
      <c r="F220" s="6" t="str">
        <f>"51:01:01G"</f>
        <v>51:01:01G</v>
      </c>
      <c r="G220" s="6" t="str">
        <f>"05:01:01G"</f>
        <v>05:01:01G</v>
      </c>
      <c r="H220" s="6" t="str">
        <f>"14:02:01G"</f>
        <v>14:02:01G</v>
      </c>
      <c r="I220" s="6" t="str">
        <f>"04:01:01G"</f>
        <v>04:01:01G</v>
      </c>
      <c r="J220" s="6" t="str">
        <f>"11:01:02"</f>
        <v>11:01:02</v>
      </c>
      <c r="K220" s="5" t="str">
        <f>"03:02:01"</f>
        <v>03:02:01</v>
      </c>
      <c r="L220" s="6" t="str">
        <f>"05:02:01"</f>
        <v>05:02:01</v>
      </c>
      <c r="M220" s="5" t="str">
        <f>"04:01:01"</f>
        <v>04:01:01</v>
      </c>
      <c r="N220" s="5" t="str">
        <f>"11:01:01"</f>
        <v>11:01:01</v>
      </c>
      <c r="O220" s="5" t="s">
        <v>40</v>
      </c>
      <c r="P220" s="1" t="s">
        <v>32</v>
      </c>
      <c r="Q220" s="5" t="s">
        <v>74</v>
      </c>
      <c r="R220" s="5"/>
    </row>
    <row r="221" spans="1:18" x14ac:dyDescent="0.25">
      <c r="A221" s="5" t="s">
        <v>297</v>
      </c>
      <c r="B221" s="5" t="s">
        <v>535</v>
      </c>
      <c r="C221" s="5" t="str">
        <f>"29:XX"</f>
        <v>29:XX</v>
      </c>
      <c r="D221" s="5" t="str">
        <f>"68:XX"</f>
        <v>68:XX</v>
      </c>
      <c r="E221" s="6" t="str">
        <f>"45:XX"</f>
        <v>45:XX</v>
      </c>
      <c r="F221" s="5" t="str">
        <f>"52:XX"</f>
        <v>52:XX</v>
      </c>
      <c r="G221" s="5" t="str">
        <f>""</f>
        <v/>
      </c>
      <c r="H221" s="5" t="str">
        <f>""</f>
        <v/>
      </c>
      <c r="I221" s="5" t="str">
        <f>"04:XX"</f>
        <v>04:XX</v>
      </c>
      <c r="J221" s="5" t="str">
        <f>"11:XX"</f>
        <v>11:XX</v>
      </c>
      <c r="K221" s="5" t="str">
        <f>""</f>
        <v/>
      </c>
      <c r="L221" s="5" t="str">
        <f>""</f>
        <v/>
      </c>
      <c r="M221" s="5" t="str">
        <f>""</f>
        <v/>
      </c>
      <c r="N221" s="5" t="str">
        <f>""</f>
        <v/>
      </c>
      <c r="O221" s="5"/>
      <c r="P221" s="1" t="s">
        <v>32</v>
      </c>
      <c r="Q221" s="5" t="s">
        <v>75</v>
      </c>
      <c r="R221" s="5"/>
    </row>
    <row r="222" spans="1:18" x14ac:dyDescent="0.25">
      <c r="A222" s="5" t="s">
        <v>298</v>
      </c>
      <c r="B222" s="5" t="s">
        <v>536</v>
      </c>
      <c r="C222" s="5" t="str">
        <f>"29:ABYEU"</f>
        <v>29:ABYEU</v>
      </c>
      <c r="D222" s="5" t="str">
        <f>"68:ABYGD"</f>
        <v>68:ABYGD</v>
      </c>
      <c r="E222" s="5" t="str">
        <f>"44:AEAMU"</f>
        <v>44:AEAMU</v>
      </c>
      <c r="F222" s="6" t="str">
        <f>"51:ABUKZ"</f>
        <v>51:ABUKZ</v>
      </c>
      <c r="G222" s="5" t="str">
        <f>""</f>
        <v/>
      </c>
      <c r="H222" s="5" t="str">
        <f>""</f>
        <v/>
      </c>
      <c r="I222" s="6" t="str">
        <f>"04:ADXSE"</f>
        <v>04:ADXSE</v>
      </c>
      <c r="J222" s="6" t="str">
        <f>"11:ABUYR"</f>
        <v>11:ABUYR</v>
      </c>
      <c r="K222" s="5" t="str">
        <f>""</f>
        <v/>
      </c>
      <c r="L222" s="5" t="str">
        <f>""</f>
        <v/>
      </c>
      <c r="M222" s="5" t="str">
        <f>""</f>
        <v/>
      </c>
      <c r="N222" s="5" t="str">
        <f>""</f>
        <v/>
      </c>
      <c r="O222" s="5"/>
      <c r="P222" s="1" t="s">
        <v>32</v>
      </c>
      <c r="Q222" s="5" t="s">
        <v>75</v>
      </c>
      <c r="R222" s="5"/>
    </row>
    <row r="223" spans="1:18" x14ac:dyDescent="0.25">
      <c r="A223" s="5" t="s">
        <v>299</v>
      </c>
      <c r="B223" s="5" t="s">
        <v>537</v>
      </c>
      <c r="C223" s="5" t="str">
        <f>"29:BPTR"</f>
        <v>29:BPTR</v>
      </c>
      <c r="D223" s="5" t="str">
        <f>"68:AJCN"</f>
        <v>68:AJCN</v>
      </c>
      <c r="E223" s="6" t="str">
        <f>"45:CKB"</f>
        <v>45:CKB</v>
      </c>
      <c r="F223" s="6" t="str">
        <f>"51:AFKG"</f>
        <v>51:AFKG</v>
      </c>
      <c r="G223" s="5" t="str">
        <f>""</f>
        <v/>
      </c>
      <c r="H223" s="5" t="str">
        <f>""</f>
        <v/>
      </c>
      <c r="I223" s="6" t="str">
        <f>"04:BGZC"</f>
        <v>04:BGZC</v>
      </c>
      <c r="J223" s="6" t="str">
        <f>"12:BABJ"</f>
        <v>12:BABJ</v>
      </c>
      <c r="K223" s="5" t="str">
        <f>""</f>
        <v/>
      </c>
      <c r="L223" s="5" t="str">
        <f>""</f>
        <v/>
      </c>
      <c r="M223" s="5" t="str">
        <f>""</f>
        <v/>
      </c>
      <c r="N223" s="5" t="str">
        <f>""</f>
        <v/>
      </c>
      <c r="O223" s="5"/>
      <c r="P223" s="1" t="s">
        <v>32</v>
      </c>
      <c r="Q223" s="5" t="s">
        <v>75</v>
      </c>
      <c r="R223" s="5"/>
    </row>
    <row r="224" spans="1:18" x14ac:dyDescent="0.25">
      <c r="A224" s="5" t="s">
        <v>300</v>
      </c>
      <c r="B224" s="5" t="s">
        <v>538</v>
      </c>
      <c r="C224" s="6" t="str">
        <f>"31:01:02G"</f>
        <v>31:01:02G</v>
      </c>
      <c r="D224" s="5" t="str">
        <f>"68:01:01G"</f>
        <v>68:01:01G</v>
      </c>
      <c r="E224" s="6" t="str">
        <f>"44:02"</f>
        <v>44:02</v>
      </c>
      <c r="F224" s="6" t="str">
        <f>"51:01:01G"</f>
        <v>51:01:01G</v>
      </c>
      <c r="G224" s="6" t="str">
        <f>"05:01:01G"</f>
        <v>05:01:01G</v>
      </c>
      <c r="H224" s="6" t="str">
        <f>"15:02:01G"</f>
        <v>15:02:01G</v>
      </c>
      <c r="I224" s="6" t="str">
        <f>"04:01:01G"</f>
        <v>04:01:01G</v>
      </c>
      <c r="J224" s="6" t="str">
        <f>"12:JV"</f>
        <v>12:JV</v>
      </c>
      <c r="K224" s="5" t="str">
        <f>"03:BCHFU"</f>
        <v>03:BCHFU</v>
      </c>
      <c r="L224" s="6" t="str">
        <f>"03:BCHFU"</f>
        <v>03:BCHFU</v>
      </c>
      <c r="M224" s="5" t="str">
        <f>"04:01"</f>
        <v>04:01</v>
      </c>
      <c r="N224" s="5" t="str">
        <f>""</f>
        <v/>
      </c>
      <c r="O224" s="5" t="s">
        <v>40</v>
      </c>
      <c r="P224" s="1" t="s">
        <v>32</v>
      </c>
      <c r="Q224" s="5" t="s">
        <v>75</v>
      </c>
      <c r="R224" s="5"/>
    </row>
    <row r="225" spans="1:18" x14ac:dyDescent="0.25">
      <c r="A225" s="5" t="s">
        <v>301</v>
      </c>
      <c r="B225" s="5" t="s">
        <v>539</v>
      </c>
      <c r="C225" s="6" t="str">
        <f>"33:XX"</f>
        <v>33:XX</v>
      </c>
      <c r="D225" s="5" t="str">
        <f>"68:XX"</f>
        <v>68:XX</v>
      </c>
      <c r="E225" s="5" t="str">
        <f>"44:XX"</f>
        <v>44:XX</v>
      </c>
      <c r="F225" s="6" t="str">
        <f>"51:XX"</f>
        <v>51:XX</v>
      </c>
      <c r="G225" s="5" t="str">
        <f>""</f>
        <v/>
      </c>
      <c r="H225" s="5" t="str">
        <f>""</f>
        <v/>
      </c>
      <c r="I225" s="5" t="str">
        <f>"04:XX"</f>
        <v>04:XX</v>
      </c>
      <c r="J225" s="5" t="str">
        <f>"11:XX"</f>
        <v>11:XX</v>
      </c>
      <c r="K225" s="5" t="str">
        <f>""</f>
        <v/>
      </c>
      <c r="L225" s="5" t="str">
        <f>""</f>
        <v/>
      </c>
      <c r="M225" s="5" t="str">
        <f>""</f>
        <v/>
      </c>
      <c r="N225" s="5" t="str">
        <f>""</f>
        <v/>
      </c>
      <c r="O225" s="5"/>
      <c r="P225" s="1" t="s">
        <v>32</v>
      </c>
      <c r="Q225" s="5" t="s">
        <v>76</v>
      </c>
      <c r="R225" s="5"/>
    </row>
    <row r="226" spans="1:18" x14ac:dyDescent="0.25">
      <c r="A226" s="5" t="s">
        <v>302</v>
      </c>
      <c r="B226" s="5" t="s">
        <v>540</v>
      </c>
      <c r="C226" s="5" t="str">
        <f>"29:02:01"</f>
        <v>29:02:01</v>
      </c>
      <c r="D226" s="5" t="str">
        <f>"68:CAKR"</f>
        <v>68:CAKR</v>
      </c>
      <c r="E226" s="5" t="str">
        <f>"44:03"</f>
        <v>44:03</v>
      </c>
      <c r="F226" s="6" t="str">
        <f>"51:CVAE"</f>
        <v>51:CVAE</v>
      </c>
      <c r="G226" s="6" t="str">
        <f>"15:BDJR"</f>
        <v>15:BDJR</v>
      </c>
      <c r="H226" s="5" t="str">
        <f>"16:AB"</f>
        <v>16:AB</v>
      </c>
      <c r="I226" s="6" t="str">
        <f>"04:04"</f>
        <v>04:04</v>
      </c>
      <c r="J226" s="6" t="str">
        <f>"11:01"</f>
        <v>11:01</v>
      </c>
      <c r="K226" s="5" t="str">
        <f>"03:02:01"</f>
        <v>03:02:01</v>
      </c>
      <c r="L226" s="5" t="str">
        <f>"03:ENWH"</f>
        <v>03:ENWH</v>
      </c>
      <c r="M226" s="5" t="str">
        <f>""</f>
        <v/>
      </c>
      <c r="N226" s="5" t="str">
        <f>""</f>
        <v/>
      </c>
      <c r="O226" s="5"/>
      <c r="P226" s="1" t="s">
        <v>32</v>
      </c>
      <c r="Q226" s="5" t="s">
        <v>76</v>
      </c>
      <c r="R226" s="5"/>
    </row>
    <row r="227" spans="1:18" x14ac:dyDescent="0.25">
      <c r="A227" s="5" t="s">
        <v>303</v>
      </c>
      <c r="B227" s="5" t="s">
        <v>541</v>
      </c>
      <c r="C227" s="5" t="str">
        <f>"68:01:02G"</f>
        <v>68:01:02G</v>
      </c>
      <c r="D227" s="6" t="str">
        <f>"32:01:01G"</f>
        <v>32:01:01G</v>
      </c>
      <c r="E227" s="6" t="str">
        <f>"51:01:01G"</f>
        <v>51:01:01G</v>
      </c>
      <c r="F227" s="5" t="str">
        <f>"44:03:01G"</f>
        <v>44:03:01G</v>
      </c>
      <c r="G227" s="6" t="str">
        <f>"14:02:01G"</f>
        <v>14:02:01G</v>
      </c>
      <c r="H227" s="6" t="str">
        <f>"04:01:01G"</f>
        <v>04:01:01G</v>
      </c>
      <c r="I227" s="5" t="str">
        <f>"11:04:01G"</f>
        <v>11:04:01G</v>
      </c>
      <c r="J227" s="5" t="str">
        <f>"04:05:01G"</f>
        <v>04:05:01G</v>
      </c>
      <c r="K227" s="5" t="str">
        <f>"03:01:01G"</f>
        <v>03:01:01G</v>
      </c>
      <c r="L227" s="5" t="str">
        <f>"03:02:01G"</f>
        <v>03:02:01G</v>
      </c>
      <c r="M227" s="5" t="str">
        <f>""</f>
        <v/>
      </c>
      <c r="N227" s="5" t="str">
        <f>""</f>
        <v/>
      </c>
      <c r="O227" s="5" t="s">
        <v>45</v>
      </c>
      <c r="P227" s="1" t="s">
        <v>32</v>
      </c>
      <c r="Q227" s="5" t="s">
        <v>76</v>
      </c>
      <c r="R227" s="5"/>
    </row>
    <row r="228" spans="1:18" x14ac:dyDescent="0.25">
      <c r="A228" s="5" t="s">
        <v>304</v>
      </c>
      <c r="B228" s="5" t="s">
        <v>542</v>
      </c>
      <c r="C228" s="6" t="str">
        <f>"32:JJRT"</f>
        <v>32:JJRT</v>
      </c>
      <c r="D228" s="5" t="str">
        <f>"68:AUCXM"</f>
        <v>68:AUCXM</v>
      </c>
      <c r="E228" s="6" t="str">
        <f>"44:BDVBZ"</f>
        <v>44:BDVBZ</v>
      </c>
      <c r="F228" s="6" t="str">
        <f>"51:AXDBR"</f>
        <v>51:AXDBR</v>
      </c>
      <c r="G228" s="6" t="str">
        <f>"07:04:01"</f>
        <v>07:04:01</v>
      </c>
      <c r="H228" s="6" t="str">
        <f>"15:13:01"</f>
        <v>15:13:01</v>
      </c>
      <c r="I228" s="6" t="str">
        <f>"04:02:01"</f>
        <v>04:02:01</v>
      </c>
      <c r="J228" s="6" t="str">
        <f>"11:01:01"</f>
        <v>11:01:01</v>
      </c>
      <c r="K228" s="5" t="str">
        <f>"03:01:01"</f>
        <v>03:01:01</v>
      </c>
      <c r="L228" s="5" t="str">
        <f>"03:02:01"</f>
        <v>03:02:01</v>
      </c>
      <c r="M228" s="5" t="str">
        <f>"02:01"</f>
        <v>02:01</v>
      </c>
      <c r="N228" s="5" t="str">
        <f>"04:01"</f>
        <v>04:01</v>
      </c>
      <c r="O228" s="5" t="s">
        <v>40</v>
      </c>
      <c r="P228" s="1" t="s">
        <v>32</v>
      </c>
      <c r="Q228" s="5" t="s">
        <v>76</v>
      </c>
      <c r="R228" s="5" t="s">
        <v>34</v>
      </c>
    </row>
    <row r="229" spans="1:18" x14ac:dyDescent="0.25">
      <c r="A229" s="5" t="s">
        <v>305</v>
      </c>
      <c r="B229" s="5" t="s">
        <v>543</v>
      </c>
      <c r="C229" s="6" t="str">
        <f>"31:DUKU"</f>
        <v>31:DUKU</v>
      </c>
      <c r="D229" s="5" t="str">
        <f>"68:CAKR"</f>
        <v>68:CAKR</v>
      </c>
      <c r="E229" s="6" t="str">
        <f>"44:ENWF"</f>
        <v>44:ENWF</v>
      </c>
      <c r="F229" s="6" t="str">
        <f>"51:CVAE"</f>
        <v>51:CVAE</v>
      </c>
      <c r="G229" s="6" t="str">
        <f>"07:ET"</f>
        <v>07:ET</v>
      </c>
      <c r="H229" s="6" t="str">
        <f>"15:BJ"</f>
        <v>15:BJ</v>
      </c>
      <c r="I229" s="6" t="str">
        <f>"04:07:01"</f>
        <v>04:07:01</v>
      </c>
      <c r="J229" s="6" t="str">
        <f>"11:01"</f>
        <v>11:01</v>
      </c>
      <c r="K229" s="5" t="str">
        <f>"03:ZAMW"</f>
        <v>03:ZAMW</v>
      </c>
      <c r="L229" s="6" t="str">
        <f>"03:ZAMW"</f>
        <v>03:ZAMW</v>
      </c>
      <c r="M229" s="5" t="str">
        <f>"02:TYHK"</f>
        <v>02:TYHK</v>
      </c>
      <c r="N229" s="5" t="str">
        <f>"13:KHMN"</f>
        <v>13:KHMN</v>
      </c>
      <c r="O229" s="5"/>
      <c r="P229" s="1" t="s">
        <v>32</v>
      </c>
      <c r="Q229" s="5" t="s">
        <v>76</v>
      </c>
      <c r="R229" s="5"/>
    </row>
    <row r="230" spans="1:18" x14ac:dyDescent="0.25">
      <c r="A230" s="5" t="s">
        <v>306</v>
      </c>
      <c r="B230" s="5" t="s">
        <v>544</v>
      </c>
      <c r="C230" s="6" t="str">
        <f>"32:01:01G"</f>
        <v>32:01:01G</v>
      </c>
      <c r="D230" s="5" t="str">
        <f>"68:01:01G"</f>
        <v>68:01:01G</v>
      </c>
      <c r="E230" s="6" t="str">
        <f>"44:02:01G"</f>
        <v>44:02:01G</v>
      </c>
      <c r="F230" s="6" t="str">
        <f>"51:01:01G"</f>
        <v>51:01:01G</v>
      </c>
      <c r="G230" s="6" t="str">
        <f>"05:01:01G"</f>
        <v>05:01:01G</v>
      </c>
      <c r="H230" s="6" t="str">
        <f>"15:02:01G"</f>
        <v>15:02:01G</v>
      </c>
      <c r="I230" s="6" t="str">
        <f>"04:03:01"</f>
        <v>04:03:01</v>
      </c>
      <c r="J230" s="6" t="str">
        <f>"11:01:01"</f>
        <v>11:01:01</v>
      </c>
      <c r="K230" s="5" t="str">
        <f>"03:01:01G"</f>
        <v>03:01:01G</v>
      </c>
      <c r="L230" s="6" t="str">
        <f>"03:04:01"</f>
        <v>03:04:01</v>
      </c>
      <c r="M230" s="5" t="str">
        <f>"02:01:02"</f>
        <v>02:01:02</v>
      </c>
      <c r="N230" s="5" t="str">
        <f>"04:01:01G"</f>
        <v>04:01:01G</v>
      </c>
      <c r="O230" s="5"/>
      <c r="P230" s="1" t="s">
        <v>32</v>
      </c>
      <c r="Q230" s="5" t="s">
        <v>76</v>
      </c>
      <c r="R230" s="5"/>
    </row>
    <row r="231" spans="1:18" x14ac:dyDescent="0.25">
      <c r="A231" s="5" t="s">
        <v>307</v>
      </c>
      <c r="B231" s="5" t="s">
        <v>545</v>
      </c>
      <c r="C231" s="6" t="str">
        <f>"32:01:01G"</f>
        <v>32:01:01G</v>
      </c>
      <c r="D231" s="5" t="str">
        <f>"68:01:01G"</f>
        <v>68:01:01G</v>
      </c>
      <c r="E231" s="6" t="str">
        <f>"44:02:01G"</f>
        <v>44:02:01G</v>
      </c>
      <c r="F231" s="6" t="str">
        <f>"51:01:01G"</f>
        <v>51:01:01G</v>
      </c>
      <c r="G231" s="6" t="str">
        <f>"05:01:01G"</f>
        <v>05:01:01G</v>
      </c>
      <c r="H231" s="6" t="str">
        <f>"15:02:01G"</f>
        <v>15:02:01G</v>
      </c>
      <c r="I231" s="6" t="str">
        <f>"04:03:01"</f>
        <v>04:03:01</v>
      </c>
      <c r="J231" s="6" t="str">
        <f>"11:01:01"</f>
        <v>11:01:01</v>
      </c>
      <c r="K231" s="5" t="str">
        <f>"03:01:01G"</f>
        <v>03:01:01G</v>
      </c>
      <c r="L231" s="6" t="str">
        <f>"03:04:01"</f>
        <v>03:04:01</v>
      </c>
      <c r="M231" s="5" t="str">
        <f>"02:01:02"</f>
        <v>02:01:02</v>
      </c>
      <c r="N231" s="5" t="str">
        <f>"04:01:01G"</f>
        <v>04:01:01G</v>
      </c>
      <c r="O231" s="5"/>
      <c r="P231" s="1" t="s">
        <v>32</v>
      </c>
      <c r="Q231" s="5" t="s">
        <v>76</v>
      </c>
      <c r="R231" s="5"/>
    </row>
    <row r="232" spans="1:18" x14ac:dyDescent="0.25">
      <c r="A232" s="5" t="s">
        <v>308</v>
      </c>
      <c r="B232" s="5" t="s">
        <v>546</v>
      </c>
      <c r="C232" s="6" t="str">
        <f>"31"</f>
        <v>31</v>
      </c>
      <c r="D232" s="5" t="str">
        <f>"68"</f>
        <v>68</v>
      </c>
      <c r="E232" s="5" t="str">
        <f>"44"</f>
        <v>44</v>
      </c>
      <c r="F232" s="6" t="str">
        <f>"51"</f>
        <v>51</v>
      </c>
      <c r="G232" s="5" t="str">
        <f>""</f>
        <v/>
      </c>
      <c r="H232" s="5" t="str">
        <f>""</f>
        <v/>
      </c>
      <c r="I232" s="5" t="str">
        <f>"04:XX"</f>
        <v>04:XX</v>
      </c>
      <c r="J232" s="5" t="str">
        <f>"11:XX"</f>
        <v>11:XX</v>
      </c>
      <c r="K232" s="5" t="str">
        <f>""</f>
        <v/>
      </c>
      <c r="L232" s="5" t="str">
        <f>""</f>
        <v/>
      </c>
      <c r="M232" s="5" t="str">
        <f>""</f>
        <v/>
      </c>
      <c r="N232" s="5" t="str">
        <f>""</f>
        <v/>
      </c>
      <c r="O232" s="5" t="s">
        <v>45</v>
      </c>
      <c r="P232" s="1" t="s">
        <v>32</v>
      </c>
      <c r="Q232" s="5" t="s">
        <v>77</v>
      </c>
      <c r="R232" s="5"/>
    </row>
    <row r="233" spans="1:18" x14ac:dyDescent="0.25">
      <c r="A233" s="5" t="s">
        <v>309</v>
      </c>
      <c r="B233" s="5" t="s">
        <v>547</v>
      </c>
      <c r="C233" s="6" t="str">
        <f>"32:ZZN"</f>
        <v>32:ZZN</v>
      </c>
      <c r="D233" s="5" t="str">
        <f>"68:JWYS"</f>
        <v>68:JWYS</v>
      </c>
      <c r="E233" s="5" t="str">
        <f>"44:FWRH"</f>
        <v>44:FWRH</v>
      </c>
      <c r="F233" s="6" t="str">
        <f>"51:JXCJ"</f>
        <v>51:JXCJ</v>
      </c>
      <c r="G233" s="5" t="str">
        <f>""</f>
        <v/>
      </c>
      <c r="H233" s="5" t="str">
        <f>""</f>
        <v/>
      </c>
      <c r="I233" s="6" t="str">
        <f>"11:CTPB"</f>
        <v>11:CTPB</v>
      </c>
      <c r="J233" s="5" t="str">
        <f>"04:05:01"</f>
        <v>04:05:01</v>
      </c>
      <c r="K233" s="5" t="str">
        <f>""</f>
        <v/>
      </c>
      <c r="L233" s="5" t="str">
        <f>""</f>
        <v/>
      </c>
      <c r="M233" s="5" t="str">
        <f>""</f>
        <v/>
      </c>
      <c r="N233" s="5" t="str">
        <f>""</f>
        <v/>
      </c>
      <c r="O233" s="5"/>
      <c r="P233" s="1" t="s">
        <v>32</v>
      </c>
      <c r="Q233" s="5" t="s">
        <v>77</v>
      </c>
      <c r="R233" s="5"/>
    </row>
    <row r="234" spans="1:18" x14ac:dyDescent="0.25">
      <c r="A234" s="5" t="s">
        <v>310</v>
      </c>
      <c r="B234" s="5" t="s">
        <v>548</v>
      </c>
      <c r="C234" s="6" t="str">
        <f>"32:ZZN"</f>
        <v>32:ZZN</v>
      </c>
      <c r="D234" s="5" t="str">
        <f>"68:JWYS"</f>
        <v>68:JWYS</v>
      </c>
      <c r="E234" s="5" t="str">
        <f>"44:FWRH"</f>
        <v>44:FWRH</v>
      </c>
      <c r="F234" s="6" t="str">
        <f>"51:JXCJ"</f>
        <v>51:JXCJ</v>
      </c>
      <c r="G234" s="5" t="str">
        <f>""</f>
        <v/>
      </c>
      <c r="H234" s="5" t="str">
        <f>""</f>
        <v/>
      </c>
      <c r="I234" s="6" t="str">
        <f>"11:CTPB"</f>
        <v>11:CTPB</v>
      </c>
      <c r="J234" s="5" t="str">
        <f>"04:05:01"</f>
        <v>04:05:01</v>
      </c>
      <c r="K234" s="5" t="str">
        <f>""</f>
        <v/>
      </c>
      <c r="L234" s="5" t="str">
        <f>""</f>
        <v/>
      </c>
      <c r="M234" s="5" t="str">
        <f>""</f>
        <v/>
      </c>
      <c r="N234" s="5" t="str">
        <f>""</f>
        <v/>
      </c>
      <c r="O234" s="5"/>
      <c r="P234" s="1" t="s">
        <v>32</v>
      </c>
      <c r="Q234" s="5" t="s">
        <v>77</v>
      </c>
      <c r="R234" s="5"/>
    </row>
    <row r="235" spans="1:18" x14ac:dyDescent="0.25">
      <c r="A235" s="5" t="s">
        <v>311</v>
      </c>
      <c r="B235" s="5" t="s">
        <v>549</v>
      </c>
      <c r="C235" s="5" t="str">
        <f>"28"</f>
        <v>28</v>
      </c>
      <c r="D235" s="6" t="str">
        <f>"33"</f>
        <v>33</v>
      </c>
      <c r="E235" s="5" t="str">
        <f>"44"</f>
        <v>44</v>
      </c>
      <c r="F235" s="6" t="str">
        <f>"51"</f>
        <v>51</v>
      </c>
      <c r="G235" s="5" t="str">
        <f>""</f>
        <v/>
      </c>
      <c r="H235" s="5" t="str">
        <f>""</f>
        <v/>
      </c>
      <c r="I235" s="6" t="str">
        <f>"04:BMS"</f>
        <v>04:BMS</v>
      </c>
      <c r="J235" s="5" t="str">
        <f>"11:APB"</f>
        <v>11:APB</v>
      </c>
      <c r="K235" s="5" t="str">
        <f>""</f>
        <v/>
      </c>
      <c r="L235" s="5" t="str">
        <f>""</f>
        <v/>
      </c>
      <c r="M235" s="5" t="str">
        <f>""</f>
        <v/>
      </c>
      <c r="N235" s="5" t="str">
        <f>""</f>
        <v/>
      </c>
      <c r="O235" s="5"/>
      <c r="P235" s="1" t="s">
        <v>32</v>
      </c>
      <c r="Q235" s="5" t="s">
        <v>77</v>
      </c>
      <c r="R235" s="5"/>
    </row>
    <row r="236" spans="1:18" x14ac:dyDescent="0.25">
      <c r="A236" s="5" t="s">
        <v>312</v>
      </c>
      <c r="B236" s="5" t="s">
        <v>550</v>
      </c>
      <c r="C236" s="5" t="str">
        <f>"68:01:02"</f>
        <v>68:01:02</v>
      </c>
      <c r="D236" s="6" t="str">
        <f>"33:03:01"</f>
        <v>33:03:01</v>
      </c>
      <c r="E236" s="6" t="str">
        <f>"51:01:01"</f>
        <v>51:01:01</v>
      </c>
      <c r="F236" s="5" t="str">
        <f>"44:03:02"</f>
        <v>44:03:02</v>
      </c>
      <c r="G236" s="6" t="str">
        <f>"14:02:01"</f>
        <v>14:02:01</v>
      </c>
      <c r="H236" s="6" t="str">
        <f>"07:06"</f>
        <v>07:06</v>
      </c>
      <c r="I236" s="6" t="str">
        <f>"04:03:01"</f>
        <v>04:03:01</v>
      </c>
      <c r="J236" s="6" t="str">
        <f>"11:11:01"</f>
        <v>11:11:01</v>
      </c>
      <c r="K236" s="5" t="str">
        <f>"03:02:01"</f>
        <v>03:02:01</v>
      </c>
      <c r="L236" s="5" t="str">
        <f>"03:01:01"</f>
        <v>03:01:01</v>
      </c>
      <c r="M236" s="5" t="str">
        <f>""</f>
        <v/>
      </c>
      <c r="N236" s="5" t="str">
        <f>""</f>
        <v/>
      </c>
      <c r="O236" s="5"/>
      <c r="P236" s="1" t="s">
        <v>32</v>
      </c>
      <c r="Q236" s="5" t="s">
        <v>77</v>
      </c>
      <c r="R236" s="5"/>
    </row>
    <row r="237" spans="1:18" x14ac:dyDescent="0.25">
      <c r="A237" s="5" t="s">
        <v>313</v>
      </c>
      <c r="B237" s="5" t="s">
        <v>551</v>
      </c>
      <c r="C237" s="6" t="str">
        <f>"32:01"</f>
        <v>32:01</v>
      </c>
      <c r="D237" s="5" t="str">
        <f>"68:CAKR"</f>
        <v>68:CAKR</v>
      </c>
      <c r="E237" s="6" t="str">
        <f>"44:JGMU"</f>
        <v>44:JGMU</v>
      </c>
      <c r="F237" s="6" t="str">
        <f>"51:CVAE"</f>
        <v>51:CVAE</v>
      </c>
      <c r="G237" s="6" t="str">
        <f>"02:ATZ"</f>
        <v>02:ATZ</v>
      </c>
      <c r="H237" s="6" t="str">
        <f>"07:ET"</f>
        <v>07:ET</v>
      </c>
      <c r="I237" s="6" t="str">
        <f>"04:01"</f>
        <v>04:01</v>
      </c>
      <c r="J237" s="6" t="str">
        <f>"11:KNBT"</f>
        <v>11:KNBT</v>
      </c>
      <c r="K237" s="5" t="str">
        <f>"03:01"</f>
        <v>03:01</v>
      </c>
      <c r="L237" s="5" t="str">
        <f>"03:02"</f>
        <v>03:02</v>
      </c>
      <c r="M237" s="5" t="str">
        <f>"04:01"</f>
        <v>04:01</v>
      </c>
      <c r="N237" s="5" t="str">
        <f>""</f>
        <v/>
      </c>
      <c r="O237" s="5"/>
      <c r="P237" s="1" t="s">
        <v>32</v>
      </c>
      <c r="Q237" s="5" t="s">
        <v>77</v>
      </c>
      <c r="R237" s="5"/>
    </row>
    <row r="238" spans="1:18" x14ac:dyDescent="0.25">
      <c r="A238" s="5" t="s">
        <v>314</v>
      </c>
      <c r="B238" s="5" t="s">
        <v>552</v>
      </c>
      <c r="C238" s="6" t="str">
        <f>"32:01:01G"</f>
        <v>32:01:01G</v>
      </c>
      <c r="D238" s="5" t="str">
        <f>"68:01:02G"</f>
        <v>68:01:02G</v>
      </c>
      <c r="E238" s="6" t="str">
        <f>"44:02:01G"</f>
        <v>44:02:01G</v>
      </c>
      <c r="F238" s="6" t="str">
        <f>"51:01:01G"</f>
        <v>51:01:01G</v>
      </c>
      <c r="G238" s="6" t="str">
        <f>"07:04:01G"</f>
        <v>07:04:01G</v>
      </c>
      <c r="H238" s="6" t="str">
        <f>"15:02:01G"</f>
        <v>15:02:01G</v>
      </c>
      <c r="I238" s="6" t="str">
        <f>"04:04:01"</f>
        <v>04:04:01</v>
      </c>
      <c r="J238" s="6" t="str">
        <f>"11:01:01"</f>
        <v>11:01:01</v>
      </c>
      <c r="K238" s="5" t="str">
        <f>"03:01:01"</f>
        <v>03:01:01</v>
      </c>
      <c r="L238" s="5" t="str">
        <f>"03:02:01"</f>
        <v>03:02:01</v>
      </c>
      <c r="M238" s="5" t="str">
        <f>"02:01:02"</f>
        <v>02:01:02</v>
      </c>
      <c r="N238" s="5" t="str">
        <f>""</f>
        <v/>
      </c>
      <c r="O238" s="5" t="s">
        <v>40</v>
      </c>
      <c r="P238" s="1" t="s">
        <v>32</v>
      </c>
      <c r="Q238" s="5" t="s">
        <v>77</v>
      </c>
      <c r="R238" s="5"/>
    </row>
    <row r="239" spans="1:18" x14ac:dyDescent="0.25">
      <c r="A239" s="5" t="s">
        <v>315</v>
      </c>
      <c r="B239" s="5" t="s">
        <v>553</v>
      </c>
      <c r="C239" s="6" t="str">
        <f>"31:01:02G"</f>
        <v>31:01:02G</v>
      </c>
      <c r="D239" s="5" t="str">
        <f>"68:01:02G"</f>
        <v>68:01:02G</v>
      </c>
      <c r="E239" s="6" t="str">
        <f>"44:02:01G"</f>
        <v>44:02:01G</v>
      </c>
      <c r="F239" s="6" t="str">
        <f>"51:01:01G"</f>
        <v>51:01:01G</v>
      </c>
      <c r="G239" s="6" t="str">
        <f>"07:04:01G"</f>
        <v>07:04:01G</v>
      </c>
      <c r="H239" s="6" t="str">
        <f>"15:02:01G"</f>
        <v>15:02:01G</v>
      </c>
      <c r="I239" s="6" t="str">
        <f>"04:07:01G"</f>
        <v>04:07:01G</v>
      </c>
      <c r="J239" s="6" t="str">
        <f>"11:01:01"</f>
        <v>11:01:01</v>
      </c>
      <c r="K239" s="6" t="str">
        <f>"03:01:01"</f>
        <v>03:01:01</v>
      </c>
      <c r="L239" s="7" t="str">
        <f>""</f>
        <v/>
      </c>
      <c r="M239" s="5" t="str">
        <f>"02:01:02"</f>
        <v>02:01:02</v>
      </c>
      <c r="N239" s="5" t="str">
        <f>"03:FNVX"</f>
        <v>03:FNVX</v>
      </c>
      <c r="O239" s="5"/>
      <c r="P239" s="1" t="s">
        <v>32</v>
      </c>
      <c r="Q239" s="5" t="s">
        <v>77</v>
      </c>
      <c r="R239" s="5"/>
    </row>
    <row r="240" spans="1:18" x14ac:dyDescent="0.25">
      <c r="A240" s="5" t="s">
        <v>316</v>
      </c>
      <c r="B240" s="5" t="s">
        <v>554</v>
      </c>
      <c r="C240" s="6" t="str">
        <f>"29:KBF"</f>
        <v>29:KBF</v>
      </c>
      <c r="D240" s="5" t="str">
        <f>"68:CAKR"</f>
        <v>68:CAKR</v>
      </c>
      <c r="E240" s="6" t="str">
        <f>"44:JGMU"</f>
        <v>44:JGMU</v>
      </c>
      <c r="F240" s="5" t="str">
        <f>"52:AH"</f>
        <v>52:AH</v>
      </c>
      <c r="G240" s="5" t="str">
        <f>"12:02"</f>
        <v>12:02</v>
      </c>
      <c r="H240" s="6" t="str">
        <f>"16:04"</f>
        <v>16:04</v>
      </c>
      <c r="I240" s="6" t="str">
        <f>"04:02"</f>
        <v>04:02</v>
      </c>
      <c r="J240" s="5" t="str">
        <f>"11:04"</f>
        <v>11:04</v>
      </c>
      <c r="K240" s="5" t="str">
        <f>"03:01"</f>
        <v>03:01</v>
      </c>
      <c r="L240" s="5" t="str">
        <f>"03:02"</f>
        <v>03:02</v>
      </c>
      <c r="M240" s="5" t="str">
        <f>"02:01"</f>
        <v>02:01</v>
      </c>
      <c r="N240" s="5" t="str">
        <f>"04:02"</f>
        <v>04:02</v>
      </c>
      <c r="O240" s="5"/>
      <c r="P240" s="1" t="s">
        <v>32</v>
      </c>
      <c r="Q240" s="5" t="s">
        <v>78</v>
      </c>
      <c r="R24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de Bordeaux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PETRUS Louis</dc:creator>
  <cp:lastModifiedBy>PETRUS Louis</cp:lastModifiedBy>
  <dcterms:created xsi:type="dcterms:W3CDTF">2021-06-02T07:11:03Z</dcterms:created>
  <dcterms:modified xsi:type="dcterms:W3CDTF">2021-06-02T08:11:00Z</dcterms:modified>
</cp:coreProperties>
</file>