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 codeName="{4D1C537B-E38A-612A-F078-A93A15B4B7F4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M.CLAUDEL\Desktop\Bibliothèque de prix\FORUM\"/>
    </mc:Choice>
  </mc:AlternateContent>
  <xr:revisionPtr revIDLastSave="0" documentId="13_ncr:1_{682F160C-BD7B-442E-89F7-219815546A4A}" xr6:coauthVersionLast="46" xr6:coauthVersionMax="46" xr10:uidLastSave="{00000000-0000-0000-0000-000000000000}"/>
  <bookViews>
    <workbookView xWindow="-28920" yWindow="1605" windowWidth="29040" windowHeight="15840" firstSheet="2" activeTab="2" xr2:uid="{2154AFD5-3A89-4065-AF2A-025AFD21F2EE}"/>
  </bookViews>
  <sheets>
    <sheet name="métré facade" sheetId="2" state="hidden" r:id="rId1"/>
    <sheet name="Calcul matière" sheetId="27" state="hidden" r:id="rId2"/>
    <sheet name="Bibliotheque_prix" sheetId="31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</externalReferences>
  <definedNames>
    <definedName name="embrasures">[1]choix!$A$70:$A$74</definedName>
    <definedName name="FG" localSheetId="1">[2]METRE!$J$3</definedName>
    <definedName name="FG">#REF!</definedName>
    <definedName name="FG_EB">'[3]9-METRE EB'!$J$3</definedName>
    <definedName name="FGFrais" localSheetId="1">[2]METRE!$N$3</definedName>
    <definedName name="FGFrais">#REF!</definedName>
    <definedName name="FGFrais_EB">'[3]9-METRE EB'!$N$3</definedName>
    <definedName name="FGST" localSheetId="1">[2]METRE!$X$3</definedName>
    <definedName name="FGST">#REF!</definedName>
    <definedName name="FGST_EB">'[3]9-METRE EB'!$X$3</definedName>
    <definedName name="hauteurrive">[1]choix!$V$134:$V$158</definedName>
    <definedName name="hauteursolive">[1]choix!$P$134:$P$158</definedName>
    <definedName name="hchevron">[1]choix!$AB$134:$AB$158</definedName>
    <definedName name="Houv_Acrotere">'[4]2-FACADE'!$BF$84</definedName>
    <definedName name="Houv_Autre">'[5]2-FACADE'!$BF$175</definedName>
    <definedName name="Houv_MOB_1">#REF!</definedName>
    <definedName name="Houv_MOB_2">#REF!</definedName>
    <definedName name="Houv_MOB_3">#REF!</definedName>
    <definedName name="Houv_MOB_4">#REF!</definedName>
    <definedName name="Houv_MOB_5">#REF!</definedName>
    <definedName name="Houv_MOB_noniso">'[6]2-FACADE'!$CT$129</definedName>
    <definedName name="Houv_MOBext">'[4]2-FACADE'!$BF$37</definedName>
    <definedName name="Houv_MOBiso">'[6]2-FACADE'!$CT$84</definedName>
    <definedName name="Houv_Panobloc">'[6]2-FACADE'!$CT$37</definedName>
    <definedName name="hrt">[1]choix!$AH$134:$AH$158</definedName>
    <definedName name="largeursolive">[1]choix!$M$134:$M$158</definedName>
    <definedName name="Lg_Tot_Acrotere">'[4]2-FACADE'!$C$90</definedName>
    <definedName name="Lg_Tot_Autre">'[5]2-FACADE'!$C$181</definedName>
    <definedName name="Lg_Tot_MOB_1">#REF!</definedName>
    <definedName name="Lg_Tot_MOB_2">#REF!</definedName>
    <definedName name="Lg_Tot_MOB_3">#REF!</definedName>
    <definedName name="Lg_Tot_MOB_4">#REF!</definedName>
    <definedName name="Lg_Tot_MOB_5">#REF!</definedName>
    <definedName name="Lg_Tot_MOB_noniso">'[6]2-FACADE'!$C$135</definedName>
    <definedName name="Lg_Tot_MOBext">'[4]2-FACADE'!$C$43</definedName>
    <definedName name="Lg_Tot_MOBiso">'[6]2-FACADE'!$C$90</definedName>
    <definedName name="Lg_Tot_Panobloc">'[6]2-FACADE'!$C$43</definedName>
    <definedName name="liste_gruemob" localSheetId="1">[2]Grutage!$B$12:$B$18</definedName>
    <definedName name="liste_gruemob">#REF!</definedName>
    <definedName name="liste_gruemob_EB">[7]Grutage!$B$12:$B$18</definedName>
    <definedName name="Louv_Acrotere">'[4]2-FACADE'!$BE$84</definedName>
    <definedName name="Louv_Autre">'[5]2-FACADE'!$BE$175</definedName>
    <definedName name="Louv_MOB_1">#REF!</definedName>
    <definedName name="Louv_MOB_2">#REF!</definedName>
    <definedName name="Louv_MOB_3">#REF!</definedName>
    <definedName name="Louv_MOB_4">#REF!</definedName>
    <definedName name="Louv_MOB_5">#REF!</definedName>
    <definedName name="Louv_MOB_noniso">'[6]2-FACADE'!$CS$129</definedName>
    <definedName name="Louv_MOBext">'[4]2-FACADE'!$BE$37</definedName>
    <definedName name="Louv_MOBiso">'[6]2-FACADE'!$CS$84</definedName>
    <definedName name="Louv_Panobloc">'[6]2-FACADE'!$CS$37</definedName>
    <definedName name="M" localSheetId="1">[2]METRE!$J$4</definedName>
    <definedName name="M">#REF!</definedName>
    <definedName name="M_EB">'[3]9-METRE EB'!$J$4</definedName>
    <definedName name="menuiseries">[1]choix!$A$77:$A$85</definedName>
    <definedName name="MFrais" localSheetId="1">[2]METRE!$N$4</definedName>
    <definedName name="MFrais">#REF!</definedName>
    <definedName name="MFrais_EB">'[3]9-METRE EB'!$N$4</definedName>
    <definedName name="MST" localSheetId="1">[2]METRE!$X$4</definedName>
    <definedName name="MST">#REF!</definedName>
    <definedName name="MST_EB">'[3]9-METRE EB'!$X$4</definedName>
    <definedName name="nb_pnx_Acrotere">'[4]2-FACADE'!$C$84</definedName>
    <definedName name="nb_pnx_Autre">'[4]2-FACADE'!$C$175</definedName>
    <definedName name="nb_pnx_MOB_1">#REF!</definedName>
    <definedName name="nb_pnx_MOB_2">#REF!</definedName>
    <definedName name="nb_pnx_MOB_3">#REF!</definedName>
    <definedName name="nb_pnx_MOB_4">#REF!</definedName>
    <definedName name="nb_pnx_MOB_5">#REF!</definedName>
    <definedName name="nb_pnx_MOB_noniso">'[6]2-FACADE'!$C$129</definedName>
    <definedName name="nb_pnx_MOBext">'[4]2-FACADE'!$C$37</definedName>
    <definedName name="nb_pnx_MOBint">'[4]2-FACADE'!$C$129</definedName>
    <definedName name="nb_pnx_MOBinté">'[6]2-FACADE'!$C$174</definedName>
    <definedName name="nb_pnx_MOBiso">'[6]2-FACADE'!$C$84</definedName>
    <definedName name="nb_pnx_MPB_1">#REF!</definedName>
    <definedName name="nb_pnx_Panobloc">'[6]2-FACADE'!$C$37</definedName>
    <definedName name="occultations">[1]choix!$A$88:$A$97</definedName>
    <definedName name="option1">[1]choix!$T$45:$T$50</definedName>
    <definedName name="option2">[1]choix!$U$45:$U$50</definedName>
    <definedName name="option3">[1]choix!$T$53:$T$58</definedName>
    <definedName name="option4">[1]choix!$U$53:$U$58</definedName>
    <definedName name="panoblocs">[1]données!$I$4:$I$36</definedName>
    <definedName name="parement">[1]choix!$A$45:$A$50</definedName>
    <definedName name="parepluie">[1]choix!$A$4:$A$7</definedName>
    <definedName name="parevapeur">[1]choix!$A$11:$A$13</definedName>
    <definedName name="pinter">[1]choix!$A$61:$A$67</definedName>
    <definedName name="quantité">[1]choix!$A$100:$A$102</definedName>
    <definedName name="referents">[1]choix!$A$110:$A$115</definedName>
    <definedName name="snette_Acrotere">'[4]2-FACADE'!$BB$84</definedName>
    <definedName name="snette_Autre">'[4]2-FACADE'!$BB$175</definedName>
    <definedName name="Snette_MOB_1">#REF!</definedName>
    <definedName name="Snette_MOB_2">#REF!</definedName>
    <definedName name="Snette_MOB_3">#REF!</definedName>
    <definedName name="Snette_MOB_4">#REF!</definedName>
    <definedName name="Snette_MOB_5">#REF!</definedName>
    <definedName name="snette_MOB_noniso">'[6]2-FACADE'!$CP$129</definedName>
    <definedName name="snette_MOBext">'[4]2-FACADE'!$BB$37</definedName>
    <definedName name="snette_MOBint">'[4]2-FACADE'!$BB$129</definedName>
    <definedName name="snette_MOBinté">'[6]2-FACADE'!$CP$174</definedName>
    <definedName name="snette_MOBiso">'[6]2-FACADE'!$CP$84</definedName>
    <definedName name="snette_Panobloc">'[6]2-FACADE'!$CP$37</definedName>
    <definedName name="svpp_Acrotere">'[4]2-FACADE'!$BA$84</definedName>
    <definedName name="svpp_Autre">'[4]2-FACADE'!$BA$175</definedName>
    <definedName name="Svpp_MOB_1">#REF!</definedName>
    <definedName name="svpp_MOB_2">#REF!</definedName>
    <definedName name="Svpp_MOB_3">#REF!</definedName>
    <definedName name="Svpp_MOB_4">#REF!</definedName>
    <definedName name="Svpp_MOB_5">#REF!</definedName>
    <definedName name="svpp_MOB_noniso">'[6]2-FACADE'!$CO$129</definedName>
    <definedName name="svpp_MOBext">'[4]2-FACADE'!$BA$37</definedName>
    <definedName name="svpp_MOBint">'[4]2-FACADE'!$BA$129</definedName>
    <definedName name="svpp_MOBinté">'[6]2-FACADE'!$CO$174</definedName>
    <definedName name="svpp_MOBiso">'[6]2-FACADE'!$CO$84</definedName>
    <definedName name="svpp_Panobloc">'[6]2-FACADE'!$CO$37</definedName>
    <definedName name="tarif_gruemob">#REF!</definedName>
    <definedName name="tasseaux">[1]choix!$A$33:$A$36</definedName>
    <definedName name="TH_BE">'[4]4-Détail Système'!$F$7</definedName>
    <definedName name="Th_CH">'[4]4-Détail Système'!$F$9</definedName>
    <definedName name="TH_CU">'[8]6-Détail Système'!$F$4</definedName>
    <definedName name="TH_fini">'[4]4-Détail Système'!$F$5</definedName>
    <definedName name="TH_GPS">'[8]6-Détail Système'!$F$3</definedName>
    <definedName name="TH_log">'[4]4-Détail Système'!$F$8</definedName>
    <definedName name="TH_OB">'[4]4-Détail Système'!$F$6</definedName>
    <definedName name="TH_pano">#REF!</definedName>
    <definedName name="TH_prepa">'[8]6-Détail Système'!$F$2</definedName>
    <definedName name="Th_Speed">#REF!</definedName>
    <definedName name="Type_de_pare_vapeur_ou_de_pare_pluie">#REF!</definedName>
    <definedName name="_xlnm.Print_Area" localSheetId="1">'Calcul matière'!$A$1:$N$86</definedName>
    <definedName name="_xlnm.Print_Area" localSheetId="0">'métré facade'!$B$1:$R$26</definedName>
  </definedNames>
  <calcPr calcId="191029"/>
</workbook>
</file>

<file path=xl/calcChain.xml><?xml version="1.0" encoding="utf-8"?>
<calcChain xmlns="http://schemas.openxmlformats.org/spreadsheetml/2006/main">
  <c r="A12" i="27" l="1"/>
  <c r="A11" i="27"/>
  <c r="A10" i="27"/>
  <c r="A9" i="27"/>
  <c r="A7" i="27"/>
  <c r="A6" i="27"/>
  <c r="A5" i="27"/>
  <c r="A4" i="27"/>
  <c r="N40" i="27"/>
  <c r="M40" i="27"/>
  <c r="L40" i="27"/>
  <c r="K40" i="27"/>
  <c r="J40" i="27"/>
  <c r="I37" i="27"/>
  <c r="M37" i="27"/>
  <c r="I36" i="27"/>
  <c r="N36" i="27"/>
  <c r="H35" i="27"/>
  <c r="H34" i="27"/>
  <c r="I32" i="27"/>
  <c r="N32" i="27"/>
  <c r="I31" i="27"/>
  <c r="M31" i="27"/>
  <c r="I29" i="27"/>
  <c r="M29" i="27"/>
  <c r="I28" i="27"/>
  <c r="L28" i="27"/>
  <c r="I27" i="27"/>
  <c r="N27" i="27"/>
  <c r="I26" i="27"/>
  <c r="K26" i="27"/>
  <c r="I24" i="27"/>
  <c r="N24" i="27"/>
  <c r="I23" i="27"/>
  <c r="M23" i="27"/>
  <c r="I22" i="27"/>
  <c r="F21" i="27"/>
  <c r="I21" i="27" s="1"/>
  <c r="K12" i="27"/>
  <c r="K11" i="27"/>
  <c r="K10" i="27"/>
  <c r="K9" i="27"/>
  <c r="K7" i="27"/>
  <c r="K6" i="27"/>
  <c r="K5" i="27"/>
  <c r="K4" i="27"/>
  <c r="J9" i="27"/>
  <c r="K36" i="27"/>
  <c r="L36" i="27"/>
  <c r="J11" i="27"/>
  <c r="K22" i="27"/>
  <c r="L22" i="27"/>
  <c r="J23" i="27"/>
  <c r="J5" i="27"/>
  <c r="K32" i="27"/>
  <c r="J37" i="27"/>
  <c r="J7" i="27"/>
  <c r="N23" i="27"/>
  <c r="L32" i="27"/>
  <c r="N37" i="27"/>
  <c r="J10" i="27"/>
  <c r="K24" i="27"/>
  <c r="J6" i="27"/>
  <c r="N22" i="27"/>
  <c r="J4" i="27"/>
  <c r="L24" i="27"/>
  <c r="J31" i="27"/>
  <c r="J12" i="27"/>
  <c r="N31" i="27"/>
  <c r="M22" i="27"/>
  <c r="K23" i="27"/>
  <c r="M24" i="27"/>
  <c r="K31" i="27"/>
  <c r="M32" i="27"/>
  <c r="M36" i="27"/>
  <c r="K37" i="27"/>
  <c r="J22" i="27"/>
  <c r="L23" i="27"/>
  <c r="J24" i="27"/>
  <c r="L31" i="27"/>
  <c r="J32" i="27"/>
  <c r="J36" i="27"/>
  <c r="L37" i="27"/>
  <c r="G152" i="2"/>
  <c r="J152" i="2"/>
  <c r="K152" i="2"/>
  <c r="O152" i="2"/>
  <c r="D152" i="2"/>
  <c r="F12" i="27"/>
  <c r="B152" i="2"/>
  <c r="G12" i="27"/>
  <c r="G136" i="2"/>
  <c r="J136" i="2"/>
  <c r="K136" i="2"/>
  <c r="O136" i="2"/>
  <c r="D136" i="2"/>
  <c r="F11" i="27"/>
  <c r="B136" i="2"/>
  <c r="G11" i="27"/>
  <c r="G117" i="2"/>
  <c r="J117" i="2"/>
  <c r="K117" i="2"/>
  <c r="O117" i="2"/>
  <c r="D117" i="2"/>
  <c r="F10" i="27"/>
  <c r="B117" i="2"/>
  <c r="G10" i="27"/>
  <c r="G101" i="2"/>
  <c r="J101" i="2"/>
  <c r="K101" i="2"/>
  <c r="O101" i="2"/>
  <c r="D101" i="2"/>
  <c r="F9" i="27"/>
  <c r="B101" i="2"/>
  <c r="G9" i="27"/>
  <c r="G76" i="2"/>
  <c r="J76" i="2"/>
  <c r="K76" i="2"/>
  <c r="O76" i="2"/>
  <c r="D76" i="2"/>
  <c r="F7" i="27"/>
  <c r="B76" i="2"/>
  <c r="G7" i="27"/>
  <c r="G60" i="2"/>
  <c r="J60" i="2"/>
  <c r="K60" i="2"/>
  <c r="O60" i="2"/>
  <c r="D60" i="2"/>
  <c r="F6" i="27"/>
  <c r="B60" i="2"/>
  <c r="G6" i="27"/>
  <c r="O41" i="2"/>
  <c r="G41" i="2"/>
  <c r="J41" i="2"/>
  <c r="K41" i="2"/>
  <c r="D41" i="2"/>
  <c r="F5" i="27"/>
  <c r="B25" i="2"/>
  <c r="G4" i="27"/>
  <c r="B41" i="2"/>
  <c r="G5" i="27"/>
  <c r="O25" i="2"/>
  <c r="K25" i="2"/>
  <c r="J25" i="2"/>
  <c r="G25" i="2"/>
  <c r="D25" i="2"/>
  <c r="F4" i="27"/>
  <c r="T140" i="2"/>
  <c r="T141" i="2"/>
  <c r="T142" i="2"/>
  <c r="T143" i="2"/>
  <c r="T144" i="2"/>
  <c r="T145" i="2"/>
  <c r="T146" i="2"/>
  <c r="T147" i="2"/>
  <c r="T148" i="2"/>
  <c r="T149" i="2"/>
  <c r="T150" i="2"/>
  <c r="T139" i="2"/>
  <c r="T123" i="2"/>
  <c r="T124" i="2"/>
  <c r="T125" i="2"/>
  <c r="T126" i="2"/>
  <c r="T127" i="2"/>
  <c r="T128" i="2"/>
  <c r="T129" i="2"/>
  <c r="T130" i="2"/>
  <c r="T131" i="2"/>
  <c r="T132" i="2"/>
  <c r="T133" i="2"/>
  <c r="T134" i="2"/>
  <c r="T122" i="2"/>
  <c r="T105" i="2"/>
  <c r="T106" i="2"/>
  <c r="T107" i="2"/>
  <c r="T108" i="2"/>
  <c r="T109" i="2"/>
  <c r="T110" i="2"/>
  <c r="T111" i="2"/>
  <c r="T112" i="2"/>
  <c r="T113" i="2"/>
  <c r="T114" i="2"/>
  <c r="T115" i="2"/>
  <c r="T104" i="2"/>
  <c r="T88" i="2"/>
  <c r="T89" i="2"/>
  <c r="T90" i="2"/>
  <c r="T91" i="2"/>
  <c r="T92" i="2"/>
  <c r="T93" i="2"/>
  <c r="T94" i="2"/>
  <c r="T95" i="2"/>
  <c r="T96" i="2"/>
  <c r="T97" i="2"/>
  <c r="T98" i="2"/>
  <c r="T99" i="2"/>
  <c r="T87" i="2"/>
  <c r="T64" i="2"/>
  <c r="T65" i="2"/>
  <c r="T66" i="2"/>
  <c r="T67" i="2"/>
  <c r="T68" i="2"/>
  <c r="T69" i="2"/>
  <c r="T70" i="2"/>
  <c r="T71" i="2"/>
  <c r="T72" i="2"/>
  <c r="T73" i="2"/>
  <c r="T74" i="2"/>
  <c r="T63" i="2"/>
  <c r="T47" i="2"/>
  <c r="T48" i="2"/>
  <c r="T49" i="2"/>
  <c r="T50" i="2"/>
  <c r="T51" i="2"/>
  <c r="T52" i="2"/>
  <c r="T53" i="2"/>
  <c r="T54" i="2"/>
  <c r="T55" i="2"/>
  <c r="T56" i="2"/>
  <c r="T57" i="2"/>
  <c r="T58" i="2"/>
  <c r="T46" i="2"/>
  <c r="T29" i="2"/>
  <c r="T30" i="2"/>
  <c r="T31" i="2"/>
  <c r="T32" i="2"/>
  <c r="T33" i="2"/>
  <c r="T34" i="2"/>
  <c r="T35" i="2"/>
  <c r="T36" i="2"/>
  <c r="T37" i="2"/>
  <c r="T38" i="2"/>
  <c r="T39" i="2"/>
  <c r="T28" i="2"/>
  <c r="T12" i="2"/>
  <c r="T13" i="2"/>
  <c r="T14" i="2"/>
  <c r="T15" i="2"/>
  <c r="T16" i="2"/>
  <c r="T17" i="2"/>
  <c r="T18" i="2"/>
  <c r="T19" i="2"/>
  <c r="T20" i="2"/>
  <c r="T21" i="2"/>
  <c r="T22" i="2"/>
  <c r="T23" i="2"/>
  <c r="T11" i="2"/>
  <c r="R149" i="2"/>
  <c r="Q149" i="2"/>
  <c r="P149" i="2"/>
  <c r="F149" i="2"/>
  <c r="H149" i="2" s="1"/>
  <c r="I149" i="2"/>
  <c r="R148" i="2"/>
  <c r="Q148" i="2"/>
  <c r="P148" i="2"/>
  <c r="R147" i="2"/>
  <c r="Q147" i="2"/>
  <c r="P147" i="2"/>
  <c r="F147" i="2"/>
  <c r="H147" i="2"/>
  <c r="I147" i="2" s="1"/>
  <c r="R146" i="2"/>
  <c r="Q146" i="2"/>
  <c r="P146" i="2"/>
  <c r="F146" i="2"/>
  <c r="H146" i="2"/>
  <c r="I146" i="2" s="1"/>
  <c r="R145" i="2"/>
  <c r="Q145" i="2"/>
  <c r="P145" i="2"/>
  <c r="F145" i="2"/>
  <c r="H145" i="2"/>
  <c r="I145" i="2" s="1"/>
  <c r="R144" i="2"/>
  <c r="Q144" i="2"/>
  <c r="P144" i="2"/>
  <c r="F144" i="2"/>
  <c r="H144" i="2"/>
  <c r="I144" i="2" s="1"/>
  <c r="R143" i="2"/>
  <c r="Q143" i="2"/>
  <c r="P143" i="2"/>
  <c r="F143" i="2"/>
  <c r="H143" i="2"/>
  <c r="I143" i="2" s="1"/>
  <c r="R142" i="2"/>
  <c r="Q142" i="2"/>
  <c r="P142" i="2"/>
  <c r="F142" i="2"/>
  <c r="H142" i="2"/>
  <c r="I142" i="2" s="1"/>
  <c r="R141" i="2"/>
  <c r="Q141" i="2"/>
  <c r="P141" i="2"/>
  <c r="F141" i="2"/>
  <c r="F133" i="2"/>
  <c r="H133" i="2" s="1"/>
  <c r="I133" i="2" s="1"/>
  <c r="F132" i="2"/>
  <c r="H132" i="2"/>
  <c r="I132" i="2" s="1"/>
  <c r="F130" i="2"/>
  <c r="H130" i="2" s="1"/>
  <c r="I130" i="2" s="1"/>
  <c r="R129" i="2"/>
  <c r="Q129" i="2"/>
  <c r="P129" i="2"/>
  <c r="F129" i="2"/>
  <c r="H129" i="2" s="1"/>
  <c r="I129" i="2"/>
  <c r="R128" i="2"/>
  <c r="Q128" i="2"/>
  <c r="P128" i="2"/>
  <c r="F128" i="2"/>
  <c r="H128" i="2" s="1"/>
  <c r="I128" i="2" s="1"/>
  <c r="R127" i="2"/>
  <c r="Q127" i="2"/>
  <c r="P127" i="2"/>
  <c r="F127" i="2"/>
  <c r="H127" i="2" s="1"/>
  <c r="I127" i="2"/>
  <c r="R126" i="2"/>
  <c r="Q126" i="2"/>
  <c r="P126" i="2"/>
  <c r="F126" i="2"/>
  <c r="H126" i="2" s="1"/>
  <c r="I126" i="2" s="1"/>
  <c r="I136" i="2" s="1"/>
  <c r="R125" i="2"/>
  <c r="Q125" i="2"/>
  <c r="P125" i="2"/>
  <c r="F125" i="2"/>
  <c r="H125" i="2" s="1"/>
  <c r="I125" i="2"/>
  <c r="R124" i="2"/>
  <c r="Q124" i="2"/>
  <c r="P124" i="2"/>
  <c r="F124" i="2"/>
  <c r="R114" i="2"/>
  <c r="Q114" i="2"/>
  <c r="P114" i="2"/>
  <c r="F114" i="2"/>
  <c r="H114" i="2" s="1"/>
  <c r="I114" i="2" s="1"/>
  <c r="R113" i="2"/>
  <c r="Q113" i="2"/>
  <c r="P113" i="2"/>
  <c r="R112" i="2"/>
  <c r="Q112" i="2"/>
  <c r="P112" i="2"/>
  <c r="F112" i="2"/>
  <c r="H112" i="2"/>
  <c r="I112" i="2" s="1"/>
  <c r="R111" i="2"/>
  <c r="Q111" i="2"/>
  <c r="P111" i="2"/>
  <c r="F111" i="2"/>
  <c r="H111" i="2"/>
  <c r="I111" i="2" s="1"/>
  <c r="R110" i="2"/>
  <c r="Q110" i="2"/>
  <c r="P110" i="2"/>
  <c r="F110" i="2"/>
  <c r="H110" i="2"/>
  <c r="R109" i="2"/>
  <c r="Q109" i="2"/>
  <c r="P109" i="2"/>
  <c r="F109" i="2"/>
  <c r="H109" i="2" s="1"/>
  <c r="I109" i="2"/>
  <c r="R108" i="2"/>
  <c r="Q108" i="2"/>
  <c r="P108" i="2"/>
  <c r="F108" i="2"/>
  <c r="H108" i="2" s="1"/>
  <c r="I108" i="2" s="1"/>
  <c r="R107" i="2"/>
  <c r="Q107" i="2"/>
  <c r="P107" i="2"/>
  <c r="F107" i="2"/>
  <c r="H107" i="2" s="1"/>
  <c r="I107" i="2"/>
  <c r="R106" i="2"/>
  <c r="Q106" i="2"/>
  <c r="P106" i="2"/>
  <c r="F106" i="2"/>
  <c r="H106" i="2" s="1"/>
  <c r="I106" i="2" s="1"/>
  <c r="I117" i="2" s="1"/>
  <c r="F98" i="2"/>
  <c r="H98" i="2"/>
  <c r="I98" i="2" s="1"/>
  <c r="F97" i="2"/>
  <c r="H97" i="2" s="1"/>
  <c r="I97" i="2" s="1"/>
  <c r="F95" i="2"/>
  <c r="H95" i="2"/>
  <c r="I95" i="2" s="1"/>
  <c r="R94" i="2"/>
  <c r="Q94" i="2"/>
  <c r="P94" i="2"/>
  <c r="F94" i="2"/>
  <c r="H94" i="2"/>
  <c r="I94" i="2" s="1"/>
  <c r="R93" i="2"/>
  <c r="Q93" i="2"/>
  <c r="P93" i="2"/>
  <c r="F93" i="2"/>
  <c r="H93" i="2"/>
  <c r="I93" i="2" s="1"/>
  <c r="R92" i="2"/>
  <c r="Q92" i="2"/>
  <c r="P92" i="2"/>
  <c r="F92" i="2"/>
  <c r="H92" i="2"/>
  <c r="I92" i="2" s="1"/>
  <c r="R91" i="2"/>
  <c r="Q91" i="2"/>
  <c r="P91" i="2"/>
  <c r="F91" i="2"/>
  <c r="H91" i="2"/>
  <c r="R90" i="2"/>
  <c r="Q90" i="2"/>
  <c r="P90" i="2"/>
  <c r="F90" i="2"/>
  <c r="H90" i="2" s="1"/>
  <c r="I90" i="2"/>
  <c r="R89" i="2"/>
  <c r="Q89" i="2"/>
  <c r="P89" i="2"/>
  <c r="F89" i="2"/>
  <c r="H89" i="2" s="1"/>
  <c r="I89" i="2" s="1"/>
  <c r="I101" i="2" s="1"/>
  <c r="R73" i="2"/>
  <c r="Q73" i="2"/>
  <c r="P73" i="2"/>
  <c r="F73" i="2"/>
  <c r="H73" i="2" s="1"/>
  <c r="I73" i="2"/>
  <c r="R72" i="2"/>
  <c r="Q72" i="2"/>
  <c r="P72" i="2"/>
  <c r="R71" i="2"/>
  <c r="Q71" i="2"/>
  <c r="P71" i="2"/>
  <c r="F71" i="2"/>
  <c r="H71" i="2"/>
  <c r="I71" i="2" s="1"/>
  <c r="R70" i="2"/>
  <c r="Q70" i="2"/>
  <c r="P70" i="2"/>
  <c r="F70" i="2"/>
  <c r="H70" i="2"/>
  <c r="I70" i="2" s="1"/>
  <c r="R69" i="2"/>
  <c r="Q69" i="2"/>
  <c r="P69" i="2"/>
  <c r="F69" i="2"/>
  <c r="H69" i="2"/>
  <c r="I69" i="2" s="1"/>
  <c r="R68" i="2"/>
  <c r="Q68" i="2"/>
  <c r="P68" i="2"/>
  <c r="F68" i="2"/>
  <c r="H68" i="2"/>
  <c r="I68" i="2" s="1"/>
  <c r="R67" i="2"/>
  <c r="Q67" i="2"/>
  <c r="P67" i="2"/>
  <c r="F67" i="2"/>
  <c r="H67" i="2"/>
  <c r="I67" i="2" s="1"/>
  <c r="R66" i="2"/>
  <c r="Q66" i="2"/>
  <c r="P66" i="2"/>
  <c r="F66" i="2"/>
  <c r="H66" i="2"/>
  <c r="I66" i="2" s="1"/>
  <c r="R65" i="2"/>
  <c r="Q65" i="2"/>
  <c r="P65" i="2"/>
  <c r="F65" i="2"/>
  <c r="H65" i="2"/>
  <c r="F57" i="2"/>
  <c r="H57" i="2"/>
  <c r="I57" i="2" s="1"/>
  <c r="F56" i="2"/>
  <c r="H56" i="2" s="1"/>
  <c r="I56" i="2"/>
  <c r="F54" i="2"/>
  <c r="H54" i="2"/>
  <c r="I54" i="2" s="1"/>
  <c r="R53" i="2"/>
  <c r="Q53" i="2"/>
  <c r="P53" i="2"/>
  <c r="F53" i="2"/>
  <c r="H53" i="2"/>
  <c r="I53" i="2" s="1"/>
  <c r="R52" i="2"/>
  <c r="Q52" i="2"/>
  <c r="P52" i="2"/>
  <c r="F52" i="2"/>
  <c r="H52" i="2"/>
  <c r="I52" i="2" s="1"/>
  <c r="R51" i="2"/>
  <c r="Q51" i="2"/>
  <c r="P51" i="2"/>
  <c r="F51" i="2"/>
  <c r="H51" i="2"/>
  <c r="I51" i="2" s="1"/>
  <c r="R50" i="2"/>
  <c r="Q50" i="2"/>
  <c r="P50" i="2"/>
  <c r="F50" i="2"/>
  <c r="H50" i="2"/>
  <c r="I50" i="2" s="1"/>
  <c r="R49" i="2"/>
  <c r="Q49" i="2"/>
  <c r="P49" i="2"/>
  <c r="F49" i="2"/>
  <c r="H49" i="2"/>
  <c r="I49" i="2" s="1"/>
  <c r="R48" i="2"/>
  <c r="Q48" i="2"/>
  <c r="P48" i="2"/>
  <c r="F48" i="2"/>
  <c r="P32" i="2"/>
  <c r="Q32" i="2"/>
  <c r="R32" i="2"/>
  <c r="P33" i="2"/>
  <c r="Q33" i="2"/>
  <c r="R33" i="2"/>
  <c r="P34" i="2"/>
  <c r="Q34" i="2"/>
  <c r="R34" i="2"/>
  <c r="P35" i="2"/>
  <c r="Q35" i="2"/>
  <c r="R35" i="2"/>
  <c r="P36" i="2"/>
  <c r="Q36" i="2"/>
  <c r="R36" i="2"/>
  <c r="P37" i="2"/>
  <c r="Q37" i="2"/>
  <c r="R37" i="2"/>
  <c r="P38" i="2"/>
  <c r="Q38" i="2"/>
  <c r="R38" i="2"/>
  <c r="R31" i="2"/>
  <c r="Q31" i="2"/>
  <c r="P31" i="2"/>
  <c r="R30" i="2"/>
  <c r="Q30" i="2"/>
  <c r="P30" i="2"/>
  <c r="F31" i="2"/>
  <c r="H31" i="2"/>
  <c r="I31" i="2" s="1"/>
  <c r="F32" i="2"/>
  <c r="H32" i="2" s="1"/>
  <c r="F33" i="2"/>
  <c r="H33" i="2" s="1"/>
  <c r="I33" i="2" s="1"/>
  <c r="F34" i="2"/>
  <c r="H34" i="2"/>
  <c r="I34" i="2" s="1"/>
  <c r="F35" i="2"/>
  <c r="H35" i="2" s="1"/>
  <c r="I35" i="2" s="1"/>
  <c r="F36" i="2"/>
  <c r="H36" i="2"/>
  <c r="I36" i="2" s="1"/>
  <c r="F38" i="2"/>
  <c r="H38" i="2" s="1"/>
  <c r="I38" i="2" s="1"/>
  <c r="F30" i="2"/>
  <c r="H30" i="2"/>
  <c r="I30" i="2" s="1"/>
  <c r="P13" i="2"/>
  <c r="Q13" i="2"/>
  <c r="R13" i="2"/>
  <c r="F13" i="2"/>
  <c r="H13" i="2"/>
  <c r="I13" i="2" s="1"/>
  <c r="F15" i="2"/>
  <c r="H15" i="2" s="1"/>
  <c r="I15" i="2"/>
  <c r="F16" i="2"/>
  <c r="F17" i="2"/>
  <c r="H17" i="2" s="1"/>
  <c r="I17" i="2" s="1"/>
  <c r="F18" i="2"/>
  <c r="H18" i="2"/>
  <c r="I18" i="2" s="1"/>
  <c r="F19" i="2"/>
  <c r="F21" i="2"/>
  <c r="H21" i="2"/>
  <c r="I21" i="2" s="1"/>
  <c r="F22" i="2"/>
  <c r="H22" i="2" s="1"/>
  <c r="I22" i="2"/>
  <c r="F14" i="2"/>
  <c r="H14" i="2"/>
  <c r="I14" i="2" s="1"/>
  <c r="I25" i="2" s="1"/>
  <c r="P14" i="2"/>
  <c r="P25" i="2" s="1"/>
  <c r="P15" i="2"/>
  <c r="P16" i="2"/>
  <c r="P17" i="2"/>
  <c r="P18" i="2"/>
  <c r="C5" i="2"/>
  <c r="Q14" i="2"/>
  <c r="Q15" i="2"/>
  <c r="Q16" i="2"/>
  <c r="Q17" i="2"/>
  <c r="Q18" i="2"/>
  <c r="R14" i="2"/>
  <c r="R15" i="2"/>
  <c r="R16" i="2"/>
  <c r="R17" i="2"/>
  <c r="R18" i="2"/>
  <c r="H141" i="2"/>
  <c r="I141" i="2"/>
  <c r="I152" i="2" s="1"/>
  <c r="H48" i="2"/>
  <c r="I48" i="2"/>
  <c r="I60" i="2" s="1"/>
  <c r="H16" i="2"/>
  <c r="I16" i="2"/>
  <c r="Q101" i="2"/>
  <c r="Q60" i="2"/>
  <c r="R117" i="2"/>
  <c r="Q136" i="2"/>
  <c r="F152" i="2"/>
  <c r="H12" i="27" s="1"/>
  <c r="P136" i="2"/>
  <c r="P101" i="2"/>
  <c r="P152" i="2"/>
  <c r="R60" i="2"/>
  <c r="R76" i="2"/>
  <c r="H152" i="2"/>
  <c r="I12" i="27" s="1"/>
  <c r="R136" i="2"/>
  <c r="F76" i="2"/>
  <c r="H7" i="27"/>
  <c r="F101" i="2"/>
  <c r="H9" i="27" s="1"/>
  <c r="R101" i="2"/>
  <c r="Q117" i="2"/>
  <c r="Q152" i="2"/>
  <c r="P60" i="2"/>
  <c r="P76" i="2"/>
  <c r="F136" i="2"/>
  <c r="H11" i="27" s="1"/>
  <c r="P41" i="2"/>
  <c r="Q76" i="2"/>
  <c r="I91" i="2"/>
  <c r="H101" i="2"/>
  <c r="I9" i="27" s="1"/>
  <c r="H117" i="2"/>
  <c r="I10" i="27" s="1"/>
  <c r="I110" i="2"/>
  <c r="H41" i="2"/>
  <c r="I5" i="27" s="1"/>
  <c r="I32" i="2"/>
  <c r="I41" i="2" s="1"/>
  <c r="R152" i="2"/>
  <c r="H124" i="2"/>
  <c r="H136" i="2"/>
  <c r="I11" i="27" s="1"/>
  <c r="H76" i="2"/>
  <c r="I7" i="27" s="1"/>
  <c r="H60" i="2"/>
  <c r="I6" i="27" s="1"/>
  <c r="F41" i="2"/>
  <c r="H5" i="27" s="1"/>
  <c r="I65" i="2"/>
  <c r="I76" i="2"/>
  <c r="F117" i="2"/>
  <c r="F60" i="2"/>
  <c r="H6" i="27" s="1"/>
  <c r="Q41" i="2"/>
  <c r="R41" i="2"/>
  <c r="P117" i="2"/>
  <c r="T101" i="2"/>
  <c r="L9" i="27" s="1"/>
  <c r="H19" i="2"/>
  <c r="F25" i="2"/>
  <c r="H4" i="27" s="1"/>
  <c r="I124" i="2"/>
  <c r="T60" i="2"/>
  <c r="L6" i="27" s="1"/>
  <c r="R25" i="2"/>
  <c r="T136" i="2"/>
  <c r="L11" i="27"/>
  <c r="Q25" i="2"/>
  <c r="T25" i="2"/>
  <c r="L4" i="27" s="1"/>
  <c r="T152" i="2"/>
  <c r="L12" i="27"/>
  <c r="T117" i="2"/>
  <c r="L10" i="27"/>
  <c r="T41" i="2"/>
  <c r="L5" i="27" s="1"/>
  <c r="T76" i="2"/>
  <c r="L7" i="27"/>
  <c r="C6" i="2"/>
  <c r="H10" i="27"/>
  <c r="I19" i="2"/>
  <c r="H25" i="2"/>
  <c r="I4" i="27" s="1"/>
  <c r="N21" i="27" l="1"/>
  <c r="N39" i="27" s="1"/>
  <c r="N41" i="27" s="1"/>
  <c r="K21" i="27"/>
  <c r="K39" i="27" s="1"/>
  <c r="K41" i="27" s="1"/>
  <c r="L21" i="27"/>
  <c r="L39" i="27" s="1"/>
  <c r="L41" i="27" s="1"/>
  <c r="M21" i="27"/>
  <c r="M39" i="27" s="1"/>
  <c r="M41" i="27" s="1"/>
  <c r="J21" i="27"/>
  <c r="J39" i="27" s="1"/>
  <c r="J41" i="27" s="1"/>
</calcChain>
</file>

<file path=xl/sharedStrings.xml><?xml version="1.0" encoding="utf-8"?>
<sst xmlns="http://schemas.openxmlformats.org/spreadsheetml/2006/main" count="460" uniqueCount="157">
  <si>
    <t>UNITE</t>
  </si>
  <si>
    <t>P.U</t>
  </si>
  <si>
    <t>M2</t>
  </si>
  <si>
    <t>U</t>
  </si>
  <si>
    <t>ML</t>
  </si>
  <si>
    <t>BARDAGE</t>
  </si>
  <si>
    <t>RDC</t>
  </si>
  <si>
    <t>FEUILLE DE METRE  FACADE</t>
  </si>
  <si>
    <t>AFFAIRE</t>
  </si>
  <si>
    <t>METREUR</t>
  </si>
  <si>
    <t>DATE</t>
  </si>
  <si>
    <t>nb pnx</t>
  </si>
  <si>
    <t>DESIGNATION</t>
  </si>
  <si>
    <t>surf brute</t>
  </si>
  <si>
    <t>déd ouv</t>
  </si>
  <si>
    <t>surf nette</t>
  </si>
  <si>
    <t>bardage</t>
  </si>
  <si>
    <t>sto</t>
  </si>
  <si>
    <t>ouverture</t>
  </si>
  <si>
    <t>précadre</t>
  </si>
  <si>
    <t>seuil</t>
  </si>
  <si>
    <t>long</t>
  </si>
  <si>
    <t>ht</t>
  </si>
  <si>
    <t>nbre</t>
  </si>
  <si>
    <t>surf</t>
  </si>
  <si>
    <t>semelle</t>
  </si>
  <si>
    <t xml:space="preserve">TOTAL </t>
  </si>
  <si>
    <t>PIGNON</t>
  </si>
  <si>
    <t>OSB 18</t>
  </si>
  <si>
    <t>Unité</t>
  </si>
  <si>
    <t>PU</t>
  </si>
  <si>
    <t>PU €</t>
  </si>
  <si>
    <t>P €/m3</t>
  </si>
  <si>
    <t>FOURNISSEUR</t>
  </si>
  <si>
    <t>GEDIMAT</t>
  </si>
  <si>
    <t>BOIS</t>
  </si>
  <si>
    <t>SCAB</t>
  </si>
  <si>
    <t>GAIFFE</t>
  </si>
  <si>
    <t>3 plis mélèze 19 mm choix AB</t>
  </si>
  <si>
    <t>PANNEAUX</t>
  </si>
  <si>
    <t>3 plis mélèze 19 mm choix BC</t>
  </si>
  <si>
    <t>SOVECO</t>
  </si>
  <si>
    <t>m²</t>
  </si>
  <si>
    <t>zinc</t>
  </si>
  <si>
    <t>m</t>
  </si>
  <si>
    <t>désignation</t>
  </si>
  <si>
    <t>larg</t>
  </si>
  <si>
    <t>Coût matière</t>
  </si>
  <si>
    <t>Montant MOB</t>
  </si>
  <si>
    <t>Ep mur (mm)</t>
  </si>
  <si>
    <t>isolant</t>
  </si>
  <si>
    <t>CVT</t>
  </si>
  <si>
    <t xml:space="preserve">S (m²) VPP </t>
  </si>
  <si>
    <t xml:space="preserve">S (m²) nette </t>
  </si>
  <si>
    <t>Cout MOB + PV
+ Isolant + OSB 12</t>
  </si>
  <si>
    <t>Entretoise pour support cvt OSB</t>
  </si>
  <si>
    <t>LR</t>
  </si>
  <si>
    <t>OSB 12</t>
  </si>
  <si>
    <t>Sans</t>
  </si>
  <si>
    <t>mur+osb</t>
  </si>
  <si>
    <t>mur +osb</t>
  </si>
  <si>
    <t xml:space="preserve">ldr </t>
  </si>
  <si>
    <t xml:space="preserve">oss </t>
  </si>
  <si>
    <t>oss</t>
  </si>
  <si>
    <t>pv</t>
  </si>
  <si>
    <t>pv+ldr</t>
  </si>
  <si>
    <t xml:space="preserve">OSB 12 </t>
  </si>
  <si>
    <t>Matériaux</t>
  </si>
  <si>
    <t>Prix au m2</t>
  </si>
  <si>
    <t>Bois d'ossature pour mur</t>
  </si>
  <si>
    <r>
      <t>m</t>
    </r>
    <r>
      <rPr>
        <vertAlign val="superscript"/>
        <sz val="10"/>
        <rFont val="Arial Baltic"/>
        <family val="2"/>
        <charset val="186"/>
      </rPr>
      <t>3</t>
    </r>
  </si>
  <si>
    <t>Pointes de 130 mm Torsa Galva</t>
  </si>
  <si>
    <t xml:space="preserve">PV </t>
  </si>
  <si>
    <r>
      <t>m</t>
    </r>
    <r>
      <rPr>
        <vertAlign val="superscript"/>
        <sz val="10"/>
        <rFont val="Arial Baltic"/>
        <family val="2"/>
        <charset val="186"/>
      </rPr>
      <t>2</t>
    </r>
  </si>
  <si>
    <t>Agrafes 12,7 * 9,5 mm</t>
  </si>
  <si>
    <t>Laine de Roche sans pv</t>
  </si>
  <si>
    <t>Laine de Bois sans pv</t>
  </si>
  <si>
    <t>Pointes pour panneaux de contreventement</t>
  </si>
  <si>
    <t>Fermacell 12,5</t>
  </si>
  <si>
    <t>Fermacell 15</t>
  </si>
  <si>
    <t>Equerres de fixations du mur</t>
  </si>
  <si>
    <t>Elingues nylon</t>
  </si>
  <si>
    <t xml:space="preserve">TOTAL  </t>
  </si>
  <si>
    <t>fixation angle classique</t>
  </si>
  <si>
    <t>m2</t>
  </si>
  <si>
    <t>TOTAL  mur+fixation</t>
  </si>
  <si>
    <t>Nb. Pnx</t>
  </si>
  <si>
    <t>MOB 1</t>
  </si>
  <si>
    <t>MOB 2</t>
  </si>
  <si>
    <t>MOB 3</t>
  </si>
  <si>
    <t>MOB 4</t>
  </si>
  <si>
    <t>Entretoise pour support Cvt</t>
  </si>
  <si>
    <t>Linéaire entretoise</t>
  </si>
  <si>
    <t>Linéaire MOB</t>
  </si>
  <si>
    <t>MOB 5</t>
  </si>
  <si>
    <t>MOB 6</t>
  </si>
  <si>
    <t>MOB 7</t>
  </si>
  <si>
    <t>MOB 8</t>
  </si>
  <si>
    <t>R thermique mur =</t>
  </si>
  <si>
    <t>OSB 15</t>
  </si>
  <si>
    <t>OSB 9</t>
  </si>
  <si>
    <t>PARAMETRES MODIFIABLES</t>
  </si>
  <si>
    <t>PRIX A METTRE A JOUR REGULIEREMENT</t>
  </si>
  <si>
    <t>Laine de Verre 0,035 sans pv</t>
  </si>
  <si>
    <t>Laine de Verre 0,032 sans pv</t>
  </si>
  <si>
    <t>Sans Isolant</t>
  </si>
  <si>
    <t>LDV 0,035</t>
  </si>
  <si>
    <t>ROCHE</t>
  </si>
  <si>
    <t>LDV 0,032</t>
  </si>
  <si>
    <t>ldv 0,035</t>
  </si>
  <si>
    <t>FB</t>
  </si>
  <si>
    <t>ldv 0,032</t>
  </si>
  <si>
    <t>pv+ldv0,035</t>
  </si>
  <si>
    <t>pv+FB</t>
  </si>
  <si>
    <t>pv+ldv0,032</t>
  </si>
  <si>
    <t>Section de bois</t>
  </si>
  <si>
    <t>Calcul qqtés au m²</t>
  </si>
  <si>
    <t>Lambda isolant :</t>
  </si>
  <si>
    <t>Désignation</t>
  </si>
  <si>
    <t>Commentaire</t>
  </si>
  <si>
    <t>Bois</t>
  </si>
  <si>
    <t>Bardeaux Bois</t>
  </si>
  <si>
    <t>3 plis</t>
  </si>
  <si>
    <t>Produit</t>
  </si>
  <si>
    <t>Caractéristique 1</t>
  </si>
  <si>
    <t>Caractéristique 2</t>
  </si>
  <si>
    <t>Mélèze</t>
  </si>
  <si>
    <t>Mélèze de Sibérie</t>
  </si>
  <si>
    <t>comprenant fourniture et pose étude, hors sécurité et échafaudage</t>
  </si>
  <si>
    <t>Bardeaux mélèze fendu  autoclave pré grisé 100 x 500 avec pureau de 20 cm</t>
  </si>
  <si>
    <t>Bardeaux mélèze francais standard autoclave pré grisé 145 x 600 avec pureau de 20 cm</t>
  </si>
  <si>
    <t>DISPANO</t>
  </si>
  <si>
    <t>FABRICANT</t>
  </si>
  <si>
    <t>REVENDEUR</t>
  </si>
  <si>
    <t xml:space="preserve"> Mélèze choix SF/IV raboté 4 faces + traitement autoclave classe 3.2 gris section 45/145</t>
  </si>
  <si>
    <t>Douglas</t>
  </si>
  <si>
    <t>Douglas C18 choix 1/2 raboté 4 faces + traitement autoclave classe 3.2 gris section 45/145 long 4 m</t>
  </si>
  <si>
    <t>PANNEAU SIMPLE</t>
  </si>
  <si>
    <t>FERMACELL</t>
  </si>
  <si>
    <t>Gypse</t>
  </si>
  <si>
    <t>Plaque rigide fermacell épaisseur 12,5mm 1,5x1m</t>
  </si>
  <si>
    <t>CHARPENTE METALLIQUE</t>
  </si>
  <si>
    <t>Porteur</t>
  </si>
  <si>
    <t>Donn Dx</t>
  </si>
  <si>
    <t>Porteur DX24 blanc 3,70ml/ht38mm avec joint feu</t>
  </si>
  <si>
    <t>LITT</t>
  </si>
  <si>
    <t>Entretoise</t>
  </si>
  <si>
    <t>Donn DX</t>
  </si>
  <si>
    <t>Entretoise DX24 blanc 1,20ml/ht32mm charge 8 kg/m²</t>
  </si>
  <si>
    <t>Engin</t>
  </si>
  <si>
    <t>Caractéristiques</t>
  </si>
  <si>
    <t>Grue</t>
  </si>
  <si>
    <t>Potain 386B</t>
  </si>
  <si>
    <t>Forfait montage aller-retour</t>
  </si>
  <si>
    <t>UN</t>
  </si>
  <si>
    <t>Matebat</t>
  </si>
  <si>
    <t>Grue montage à cable + de 45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</si>
</sst>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_-* #,##0.00\ _€_-;\-* #,##0.00\ _€_-;_-* &quot;-&quot;??\ _€_-;_-@_-"/>
    <numFmt numFmtId="166" formatCode="_-* #,##0.00\ [$€-1]_-;\-* #,##0.00\ [$€-1]_-;_-* \-??\ [$€-1]_-"/>
    <numFmt numFmtId="167" formatCode="_-* #,##0.00&quot; F&quot;_-;\-* #,##0.00&quot; F&quot;_-;_-* \-??&quot; F&quot;_-;_-@_-"/>
    <numFmt numFmtId="168" formatCode="0.000"/>
    <numFmt numFmtId="169" formatCode="0.0"/>
    <numFmt numFmtId="170" formatCode="0.00&quot; €/m²&quot;"/>
    <numFmt numFmtId="171" formatCode="0.0000&quot; m3&quot;"/>
    <numFmt numFmtId="172" formatCode="#,##0.00\ [$€-1]"/>
    <numFmt numFmtId="173" formatCode="#,##0.00\ &quot;F&quot;"/>
    <numFmt numFmtId="174" formatCode="0.0%"/>
    <numFmt numFmtId="175" formatCode="0.0&quot; ml de bois au m²&quot;"/>
  </numFmts>
  <fonts count="35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Times New Roman"/>
      <family val="1"/>
    </font>
    <font>
      <b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8"/>
      <name val="Arial"/>
      <family val="2"/>
    </font>
    <font>
      <b/>
      <sz val="18"/>
      <name val="Arial"/>
      <family val="2"/>
    </font>
    <font>
      <sz val="10"/>
      <name val="Times New Roman"/>
      <family val="1"/>
    </font>
    <font>
      <b/>
      <sz val="12"/>
      <color indexed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36"/>
      <name val="Arial"/>
      <family val="2"/>
    </font>
    <font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rgb="FFFF0000"/>
      <name val="Arial"/>
      <family val="2"/>
    </font>
    <font>
      <b/>
      <sz val="10"/>
      <name val="Arial Baltic"/>
      <family val="2"/>
      <charset val="186"/>
    </font>
    <font>
      <sz val="10"/>
      <name val="Arial Baltic"/>
      <family val="2"/>
      <charset val="186"/>
    </font>
    <font>
      <vertAlign val="superscript"/>
      <sz val="10"/>
      <name val="Arial Baltic"/>
      <family val="2"/>
      <charset val="186"/>
    </font>
    <font>
      <sz val="10"/>
      <color indexed="10"/>
      <name val="Arial Baltic"/>
      <family val="2"/>
      <charset val="186"/>
    </font>
    <font>
      <b/>
      <i/>
      <u/>
      <sz val="18"/>
      <color theme="1"/>
      <name val="Calibri"/>
      <family val="2"/>
      <scheme val="minor"/>
    </font>
    <font>
      <b/>
      <sz val="28"/>
      <name val="Arial"/>
      <family val="2"/>
    </font>
    <font>
      <sz val="10"/>
      <name val="Arial Baltic"/>
    </font>
    <font>
      <b/>
      <i/>
      <u/>
      <sz val="11"/>
      <color theme="1"/>
      <name val="Calibri"/>
      <family val="2"/>
      <scheme val="minor"/>
    </font>
    <font>
      <i/>
      <sz val="10"/>
      <name val="Arial Baltic"/>
    </font>
    <font>
      <b/>
      <sz val="10"/>
      <name val="Arial Baltic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6"/>
      <name val="Arial"/>
      <family val="2"/>
    </font>
    <font>
      <sz val="10"/>
      <color rgb="FF00000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11"/>
        <bgColor indexed="49"/>
      </patternFill>
    </fill>
    <fill>
      <patternFill patternType="solid">
        <fgColor indexed="13"/>
        <bgColor indexed="34"/>
      </patternFill>
    </fill>
    <fill>
      <patternFill patternType="solid">
        <fgColor indexed="46"/>
        <bgColor indexed="45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E7FFE7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39997558519241921"/>
        <bgColor indexed="64"/>
      </patternFill>
    </fill>
  </fills>
  <borders count="69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8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/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/>
      <bottom/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/>
      <right style="thin">
        <color indexed="8"/>
      </right>
      <top style="medium">
        <color indexed="64"/>
      </top>
      <bottom/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/>
      <top style="medium">
        <color indexed="64"/>
      </top>
      <bottom style="medium">
        <color indexed="8"/>
      </bottom>
      <diagonal/>
    </border>
    <border>
      <left/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/>
      <right/>
      <top/>
      <bottom style="thin">
        <color theme="1" tint="0.499984740745262"/>
      </bottom>
      <diagonal/>
    </border>
  </borders>
  <cellStyleXfs count="34">
    <xf numFmtId="0" fontId="0" fillId="0" borderId="0"/>
    <xf numFmtId="166" fontId="15" fillId="0" borderId="0" applyFill="0" applyBorder="0" applyAlignment="0" applyProtection="0"/>
    <xf numFmtId="165" fontId="15" fillId="0" borderId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6" fillId="0" borderId="0"/>
    <xf numFmtId="0" fontId="15" fillId="0" borderId="0"/>
    <xf numFmtId="0" fontId="7" fillId="0" borderId="0"/>
    <xf numFmtId="0" fontId="15" fillId="0" borderId="0"/>
    <xf numFmtId="9" fontId="6" fillId="0" borderId="0" applyFill="0" applyBorder="0" applyAlignment="0" applyProtection="0"/>
    <xf numFmtId="9" fontId="15" fillId="0" borderId="0" applyFill="0" applyBorder="0" applyAlignment="0" applyProtection="0"/>
    <xf numFmtId="0" fontId="7" fillId="0" borderId="0"/>
    <xf numFmtId="0" fontId="5" fillId="0" borderId="0"/>
    <xf numFmtId="165" fontId="6" fillId="0" borderId="0" applyFill="0" applyBorder="0" applyAlignment="0" applyProtection="0"/>
    <xf numFmtId="165" fontId="6" fillId="0" borderId="0" applyFill="0" applyBorder="0" applyAlignment="0" applyProtection="0"/>
    <xf numFmtId="167" fontId="6" fillId="0" borderId="0" applyFill="0" applyBorder="0" applyAlignment="0" applyProtection="0"/>
    <xf numFmtId="0" fontId="6" fillId="0" borderId="0"/>
    <xf numFmtId="9" fontId="6" fillId="0" borderId="0" applyFill="0" applyBorder="0" applyAlignment="0" applyProtection="0"/>
    <xf numFmtId="166" fontId="6" fillId="0" borderId="0" applyFill="0" applyBorder="0" applyAlignment="0" applyProtection="0"/>
    <xf numFmtId="0" fontId="6" fillId="0" borderId="0"/>
    <xf numFmtId="0" fontId="6" fillId="0" borderId="0"/>
    <xf numFmtId="0" fontId="6" fillId="0" borderId="0"/>
    <xf numFmtId="9" fontId="6" fillId="0" borderId="0" applyFill="0" applyBorder="0" applyAlignment="0" applyProtection="0"/>
    <xf numFmtId="0" fontId="4" fillId="0" borderId="0"/>
    <xf numFmtId="0" fontId="3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3" fillId="0" borderId="0"/>
    <xf numFmtId="0" fontId="18" fillId="0" borderId="0"/>
    <xf numFmtId="0" fontId="2" fillId="0" borderId="0"/>
    <xf numFmtId="0" fontId="1" fillId="0" borderId="0"/>
    <xf numFmtId="44" fontId="1" fillId="0" borderId="0" applyFont="0" applyFill="0" applyBorder="0" applyAlignment="0" applyProtection="0"/>
  </cellStyleXfs>
  <cellXfs count="215">
    <xf numFmtId="0" fontId="0" fillId="0" borderId="0" xfId="0"/>
    <xf numFmtId="2" fontId="9" fillId="0" borderId="0" xfId="9" applyNumberFormat="1" applyFont="1"/>
    <xf numFmtId="168" fontId="10" fillId="0" borderId="0" xfId="9" applyNumberFormat="1" applyFont="1"/>
    <xf numFmtId="2" fontId="10" fillId="0" borderId="0" xfId="9" applyNumberFormat="1" applyFont="1"/>
    <xf numFmtId="2" fontId="11" fillId="0" borderId="0" xfId="9" applyNumberFormat="1" applyFont="1"/>
    <xf numFmtId="2" fontId="12" fillId="0" borderId="0" xfId="9" applyNumberFormat="1" applyFont="1"/>
    <xf numFmtId="168" fontId="12" fillId="0" borderId="0" xfId="9" applyNumberFormat="1" applyFont="1"/>
    <xf numFmtId="0" fontId="8" fillId="0" borderId="1" xfId="9" applyFont="1" applyFill="1" applyBorder="1" applyAlignment="1">
      <alignment vertical="center"/>
    </xf>
    <xf numFmtId="2" fontId="9" fillId="0" borderId="0" xfId="9" applyNumberFormat="1" applyFont="1" applyBorder="1"/>
    <xf numFmtId="2" fontId="10" fillId="0" borderId="0" xfId="9" applyNumberFormat="1" applyFont="1" applyBorder="1"/>
    <xf numFmtId="168" fontId="10" fillId="0" borderId="0" xfId="9" applyNumberFormat="1" applyFont="1" applyBorder="1"/>
    <xf numFmtId="2" fontId="9" fillId="0" borderId="1" xfId="9" applyNumberFormat="1" applyFont="1" applyBorder="1" applyAlignment="1">
      <alignment horizontal="center"/>
    </xf>
    <xf numFmtId="168" fontId="9" fillId="0" borderId="5" xfId="9" applyNumberFormat="1" applyFont="1" applyBorder="1" applyAlignment="1">
      <alignment horizontal="center"/>
    </xf>
    <xf numFmtId="2" fontId="9" fillId="0" borderId="6" xfId="9" applyNumberFormat="1" applyFont="1" applyBorder="1" applyAlignment="1">
      <alignment horizontal="center"/>
    </xf>
    <xf numFmtId="2" fontId="10" fillId="3" borderId="7" xfId="9" applyNumberFormat="1" applyFont="1" applyFill="1" applyBorder="1" applyAlignment="1">
      <alignment horizontal="center"/>
    </xf>
    <xf numFmtId="2" fontId="9" fillId="0" borderId="8" xfId="9" applyNumberFormat="1" applyFont="1" applyBorder="1" applyAlignment="1">
      <alignment horizontal="center"/>
    </xf>
    <xf numFmtId="2" fontId="10" fillId="3" borderId="9" xfId="9" applyNumberFormat="1" applyFont="1" applyFill="1" applyBorder="1" applyAlignment="1">
      <alignment horizontal="center"/>
    </xf>
    <xf numFmtId="2" fontId="14" fillId="0" borderId="8" xfId="9" applyNumberFormat="1" applyFont="1" applyBorder="1" applyAlignment="1">
      <alignment horizontal="center"/>
    </xf>
    <xf numFmtId="168" fontId="14" fillId="0" borderId="8" xfId="9" applyNumberFormat="1" applyFont="1" applyBorder="1" applyAlignment="1">
      <alignment horizontal="center"/>
    </xf>
    <xf numFmtId="168" fontId="14" fillId="0" borderId="10" xfId="9" applyNumberFormat="1" applyFont="1" applyBorder="1" applyAlignment="1">
      <alignment horizontal="center"/>
    </xf>
    <xf numFmtId="2" fontId="14" fillId="0" borderId="11" xfId="9" applyNumberFormat="1" applyFont="1" applyBorder="1" applyAlignment="1">
      <alignment horizontal="center"/>
    </xf>
    <xf numFmtId="2" fontId="9" fillId="0" borderId="0" xfId="9" applyNumberFormat="1" applyFont="1" applyBorder="1" applyAlignment="1">
      <alignment horizontal="center"/>
    </xf>
    <xf numFmtId="2" fontId="9" fillId="3" borderId="12" xfId="9" applyNumberFormat="1" applyFont="1" applyFill="1" applyBorder="1" applyAlignment="1">
      <alignment horizontal="center"/>
    </xf>
    <xf numFmtId="2" fontId="9" fillId="0" borderId="13" xfId="9" applyNumberFormat="1" applyFont="1" applyBorder="1" applyAlignment="1">
      <alignment horizontal="center"/>
    </xf>
    <xf numFmtId="2" fontId="9" fillId="3" borderId="2" xfId="9" applyNumberFormat="1" applyFont="1" applyFill="1" applyBorder="1" applyAlignment="1">
      <alignment horizontal="center"/>
    </xf>
    <xf numFmtId="168" fontId="10" fillId="0" borderId="13" xfId="9" applyNumberFormat="1" applyFont="1" applyBorder="1" applyAlignment="1">
      <alignment horizontal="center"/>
    </xf>
    <xf numFmtId="2" fontId="9" fillId="0" borderId="14" xfId="9" applyNumberFormat="1" applyFont="1" applyBorder="1" applyAlignment="1">
      <alignment horizontal="center"/>
    </xf>
    <xf numFmtId="2" fontId="10" fillId="0" borderId="1" xfId="9" applyNumberFormat="1" applyFont="1" applyBorder="1"/>
    <xf numFmtId="2" fontId="9" fillId="0" borderId="16" xfId="9" applyNumberFormat="1" applyFont="1" applyBorder="1"/>
    <xf numFmtId="168" fontId="10" fillId="0" borderId="13" xfId="9" applyNumberFormat="1" applyFont="1" applyBorder="1"/>
    <xf numFmtId="2" fontId="9" fillId="0" borderId="13" xfId="9" applyNumberFormat="1" applyFont="1" applyBorder="1"/>
    <xf numFmtId="2" fontId="10" fillId="0" borderId="13" xfId="9" applyNumberFormat="1" applyFont="1" applyBorder="1"/>
    <xf numFmtId="2" fontId="9" fillId="0" borderId="12" xfId="9" applyNumberFormat="1" applyFont="1" applyBorder="1"/>
    <xf numFmtId="2" fontId="9" fillId="0" borderId="14" xfId="9" applyNumberFormat="1" applyFont="1" applyBorder="1"/>
    <xf numFmtId="168" fontId="10" fillId="0" borderId="12" xfId="9" applyNumberFormat="1" applyFont="1" applyBorder="1"/>
    <xf numFmtId="2" fontId="9" fillId="0" borderId="0" xfId="9" applyNumberFormat="1" applyFont="1" applyAlignment="1">
      <alignment horizontal="right"/>
    </xf>
    <xf numFmtId="1" fontId="10" fillId="0" borderId="15" xfId="9" applyNumberFormat="1" applyFont="1" applyBorder="1" applyAlignment="1">
      <alignment horizontal="center"/>
    </xf>
    <xf numFmtId="2" fontId="9" fillId="0" borderId="16" xfId="9" applyNumberFormat="1" applyFont="1" applyBorder="1" applyAlignment="1">
      <alignment horizontal="center"/>
    </xf>
    <xf numFmtId="2" fontId="10" fillId="4" borderId="1" xfId="9" applyNumberFormat="1" applyFont="1" applyFill="1" applyBorder="1" applyAlignment="1">
      <alignment horizontal="center" vertical="center"/>
    </xf>
    <xf numFmtId="2" fontId="10" fillId="0" borderId="13" xfId="9" applyNumberFormat="1" applyFont="1" applyBorder="1" applyAlignment="1">
      <alignment horizontal="center" vertical="center"/>
    </xf>
    <xf numFmtId="2" fontId="10" fillId="3" borderId="1" xfId="9" applyNumberFormat="1" applyFont="1" applyFill="1" applyBorder="1" applyAlignment="1">
      <alignment horizontal="center" vertical="center"/>
    </xf>
    <xf numFmtId="2" fontId="14" fillId="0" borderId="1" xfId="9" applyNumberFormat="1" applyFont="1" applyBorder="1" applyAlignment="1">
      <alignment horizontal="center" vertical="center"/>
    </xf>
    <xf numFmtId="2" fontId="9" fillId="2" borderId="1" xfId="9" applyNumberFormat="1" applyFont="1" applyFill="1" applyBorder="1" applyAlignment="1">
      <alignment horizontal="center" vertical="center"/>
    </xf>
    <xf numFmtId="2" fontId="10" fillId="0" borderId="13" xfId="9" applyNumberFormat="1" applyFont="1" applyBorder="1" applyAlignment="1">
      <alignment horizontal="center"/>
    </xf>
    <xf numFmtId="2" fontId="10" fillId="0" borderId="12" xfId="9" applyNumberFormat="1" applyFont="1" applyBorder="1"/>
    <xf numFmtId="2" fontId="9" fillId="0" borderId="18" xfId="9" applyNumberFormat="1" applyFont="1" applyBorder="1"/>
    <xf numFmtId="2" fontId="9" fillId="0" borderId="19" xfId="9" applyNumberFormat="1" applyFont="1" applyBorder="1"/>
    <xf numFmtId="2" fontId="9" fillId="0" borderId="20" xfId="9" applyNumberFormat="1" applyFont="1" applyBorder="1"/>
    <xf numFmtId="2" fontId="10" fillId="0" borderId="19" xfId="9" applyNumberFormat="1" applyFont="1" applyBorder="1"/>
    <xf numFmtId="2" fontId="9" fillId="0" borderId="21" xfId="9" applyNumberFormat="1" applyFont="1" applyBorder="1"/>
    <xf numFmtId="14" fontId="8" fillId="0" borderId="1" xfId="9" applyNumberFormat="1" applyFont="1" applyFill="1" applyBorder="1" applyAlignment="1">
      <alignment vertical="center"/>
    </xf>
    <xf numFmtId="2" fontId="9" fillId="0" borderId="13" xfId="9" applyNumberFormat="1" applyFont="1" applyFill="1" applyBorder="1"/>
    <xf numFmtId="2" fontId="17" fillId="0" borderId="0" xfId="9" applyNumberFormat="1" applyFont="1" applyFill="1" applyBorder="1" applyAlignment="1"/>
    <xf numFmtId="2" fontId="10" fillId="0" borderId="31" xfId="9" applyNumberFormat="1" applyFont="1" applyBorder="1"/>
    <xf numFmtId="2" fontId="10" fillId="0" borderId="32" xfId="9" applyNumberFormat="1" applyFont="1" applyBorder="1"/>
    <xf numFmtId="2" fontId="10" fillId="0" borderId="16" xfId="9" applyNumberFormat="1" applyFont="1" applyBorder="1" applyAlignment="1">
      <alignment horizontal="left"/>
    </xf>
    <xf numFmtId="1" fontId="10" fillId="0" borderId="30" xfId="9" applyNumberFormat="1" applyFont="1" applyBorder="1" applyAlignment="1">
      <alignment horizontal="center"/>
    </xf>
    <xf numFmtId="2" fontId="9" fillId="0" borderId="33" xfId="9" applyNumberFormat="1" applyFont="1" applyBorder="1" applyAlignment="1">
      <alignment horizontal="center"/>
    </xf>
    <xf numFmtId="168" fontId="9" fillId="0" borderId="33" xfId="9" applyNumberFormat="1" applyFont="1" applyBorder="1" applyAlignment="1">
      <alignment horizontal="center"/>
    </xf>
    <xf numFmtId="2" fontId="10" fillId="0" borderId="33" xfId="9" applyNumberFormat="1" applyFont="1" applyBorder="1"/>
    <xf numFmtId="2" fontId="9" fillId="0" borderId="33" xfId="9" applyNumberFormat="1" applyFont="1" applyBorder="1"/>
    <xf numFmtId="2" fontId="9" fillId="0" borderId="36" xfId="9" applyNumberFormat="1" applyFont="1" applyBorder="1"/>
    <xf numFmtId="2" fontId="9" fillId="0" borderId="37" xfId="9" applyNumberFormat="1" applyFont="1" applyBorder="1"/>
    <xf numFmtId="2" fontId="10" fillId="0" borderId="37" xfId="9" applyNumberFormat="1" applyFont="1" applyBorder="1"/>
    <xf numFmtId="2" fontId="9" fillId="0" borderId="40" xfId="9" applyNumberFormat="1" applyFont="1" applyBorder="1"/>
    <xf numFmtId="0" fontId="0" fillId="0" borderId="0" xfId="0" applyAlignment="1">
      <alignment horizontal="center" vertical="center"/>
    </xf>
    <xf numFmtId="168" fontId="9" fillId="0" borderId="58" xfId="9" applyNumberFormat="1" applyFont="1" applyBorder="1" applyAlignment="1">
      <alignment horizontal="center"/>
    </xf>
    <xf numFmtId="2" fontId="9" fillId="0" borderId="58" xfId="9" applyNumberFormat="1" applyFont="1" applyBorder="1" applyAlignment="1">
      <alignment horizontal="center"/>
    </xf>
    <xf numFmtId="2" fontId="9" fillId="2" borderId="59" xfId="9" applyNumberFormat="1" applyFont="1" applyFill="1" applyBorder="1" applyAlignment="1">
      <alignment horizontal="center"/>
    </xf>
    <xf numFmtId="2" fontId="10" fillId="0" borderId="4" xfId="9" applyNumberFormat="1" applyFont="1" applyBorder="1"/>
    <xf numFmtId="2" fontId="10" fillId="0" borderId="60" xfId="9" applyNumberFormat="1" applyFont="1" applyBorder="1"/>
    <xf numFmtId="168" fontId="9" fillId="0" borderId="61" xfId="9" applyNumberFormat="1" applyFont="1" applyBorder="1" applyAlignment="1">
      <alignment horizontal="center"/>
    </xf>
    <xf numFmtId="2" fontId="9" fillId="0" borderId="61" xfId="9" applyNumberFormat="1" applyFont="1" applyBorder="1"/>
    <xf numFmtId="2" fontId="9" fillId="0" borderId="39" xfId="9" applyNumberFormat="1" applyFont="1" applyBorder="1"/>
    <xf numFmtId="1" fontId="10" fillId="0" borderId="53" xfId="9" applyNumberFormat="1" applyFont="1" applyBorder="1" applyAlignment="1">
      <alignment horizontal="center"/>
    </xf>
    <xf numFmtId="1" fontId="10" fillId="0" borderId="35" xfId="9" applyNumberFormat="1" applyFont="1" applyBorder="1" applyAlignment="1">
      <alignment horizontal="center"/>
    </xf>
    <xf numFmtId="2" fontId="9" fillId="0" borderId="62" xfId="9" applyNumberFormat="1" applyFont="1" applyBorder="1"/>
    <xf numFmtId="2" fontId="9" fillId="0" borderId="41" xfId="9" applyNumberFormat="1" applyFont="1" applyBorder="1"/>
    <xf numFmtId="2" fontId="9" fillId="0" borderId="22" xfId="9" applyNumberFormat="1" applyFont="1" applyBorder="1" applyAlignment="1">
      <alignment horizontal="center" vertical="center"/>
    </xf>
    <xf numFmtId="2" fontId="10" fillId="4" borderId="63" xfId="9" applyNumberFormat="1" applyFont="1" applyFill="1" applyBorder="1" applyAlignment="1">
      <alignment horizontal="center" vertical="center"/>
    </xf>
    <xf numFmtId="2" fontId="9" fillId="0" borderId="54" xfId="9" applyNumberFormat="1" applyFont="1" applyBorder="1"/>
    <xf numFmtId="2" fontId="10" fillId="0" borderId="33" xfId="9" applyNumberFormat="1" applyFont="1" applyBorder="1" applyAlignment="1">
      <alignment horizontal="center" vertical="center"/>
    </xf>
    <xf numFmtId="2" fontId="10" fillId="3" borderId="64" xfId="9" applyNumberFormat="1" applyFont="1" applyFill="1" applyBorder="1" applyAlignment="1">
      <alignment horizontal="center" vertical="center"/>
    </xf>
    <xf numFmtId="2" fontId="10" fillId="3" borderId="65" xfId="9" applyNumberFormat="1" applyFont="1" applyFill="1" applyBorder="1" applyAlignment="1">
      <alignment horizontal="center" vertical="center"/>
    </xf>
    <xf numFmtId="2" fontId="14" fillId="0" borderId="60" xfId="9" applyNumberFormat="1" applyFont="1" applyBorder="1" applyAlignment="1">
      <alignment horizontal="center" vertical="center"/>
    </xf>
    <xf numFmtId="2" fontId="9" fillId="2" borderId="60" xfId="9" applyNumberFormat="1" applyFont="1" applyFill="1" applyBorder="1" applyAlignment="1">
      <alignment horizontal="center" vertical="center"/>
    </xf>
    <xf numFmtId="2" fontId="14" fillId="0" borderId="66" xfId="9" applyNumberFormat="1" applyFont="1" applyBorder="1" applyAlignment="1">
      <alignment horizontal="center" vertical="center"/>
    </xf>
    <xf numFmtId="2" fontId="10" fillId="0" borderId="12" xfId="9" applyNumberFormat="1" applyFont="1" applyBorder="1" applyAlignment="1">
      <alignment horizontal="center"/>
    </xf>
    <xf numFmtId="2" fontId="9" fillId="5" borderId="12" xfId="9" applyNumberFormat="1" applyFont="1" applyFill="1" applyBorder="1"/>
    <xf numFmtId="2" fontId="9" fillId="5" borderId="13" xfId="9" applyNumberFormat="1" applyFont="1" applyFill="1" applyBorder="1"/>
    <xf numFmtId="168" fontId="10" fillId="0" borderId="16" xfId="9" applyNumberFormat="1" applyFont="1" applyBorder="1" applyAlignment="1">
      <alignment horizontal="center"/>
    </xf>
    <xf numFmtId="168" fontId="9" fillId="2" borderId="2" xfId="9" applyNumberFormat="1" applyFont="1" applyFill="1" applyBorder="1" applyAlignment="1">
      <alignment horizontal="center"/>
    </xf>
    <xf numFmtId="168" fontId="9" fillId="2" borderId="22" xfId="9" applyNumberFormat="1" applyFont="1" applyFill="1" applyBorder="1" applyAlignment="1">
      <alignment horizontal="center"/>
    </xf>
    <xf numFmtId="2" fontId="9" fillId="0" borderId="60" xfId="9" applyNumberFormat="1" applyFont="1" applyFill="1" applyBorder="1" applyAlignment="1">
      <alignment horizontal="center" vertical="center"/>
    </xf>
    <xf numFmtId="2" fontId="9" fillId="0" borderId="1" xfId="9" applyNumberFormat="1" applyFont="1" applyFill="1" applyBorder="1" applyAlignment="1">
      <alignment horizontal="center" vertical="center"/>
    </xf>
    <xf numFmtId="0" fontId="21" fillId="0" borderId="32" xfId="12" applyFont="1" applyBorder="1"/>
    <xf numFmtId="0" fontId="22" fillId="0" borderId="44" xfId="12" applyFont="1" applyBorder="1"/>
    <xf numFmtId="0" fontId="22" fillId="0" borderId="44" xfId="12" applyFont="1" applyBorder="1" applyAlignment="1">
      <alignment horizontal="center"/>
    </xf>
    <xf numFmtId="168" fontId="22" fillId="0" borderId="44" xfId="12" applyNumberFormat="1" applyFont="1" applyBorder="1" applyAlignment="1">
      <alignment horizontal="center"/>
    </xf>
    <xf numFmtId="172" fontId="21" fillId="0" borderId="56" xfId="12" applyNumberFormat="1" applyFont="1" applyBorder="1" applyAlignment="1">
      <alignment horizontal="right"/>
    </xf>
    <xf numFmtId="2" fontId="22" fillId="0" borderId="32" xfId="12" applyNumberFormat="1" applyFont="1" applyBorder="1"/>
    <xf numFmtId="168" fontId="22" fillId="0" borderId="44" xfId="12" applyNumberFormat="1" applyFont="1" applyBorder="1" applyAlignment="1">
      <alignment horizontal="right"/>
    </xf>
    <xf numFmtId="0" fontId="22" fillId="13" borderId="44" xfId="12" applyFont="1" applyFill="1" applyBorder="1"/>
    <xf numFmtId="0" fontId="22" fillId="13" borderId="44" xfId="12" applyFont="1" applyFill="1" applyBorder="1" applyAlignment="1">
      <alignment horizontal="center"/>
    </xf>
    <xf numFmtId="168" fontId="22" fillId="13" borderId="44" xfId="12" applyNumberFormat="1" applyFont="1" applyFill="1" applyBorder="1" applyAlignment="1">
      <alignment horizontal="center"/>
    </xf>
    <xf numFmtId="168" fontId="22" fillId="13" borderId="44" xfId="12" applyNumberFormat="1" applyFont="1" applyFill="1" applyBorder="1" applyAlignment="1">
      <alignment horizontal="right"/>
    </xf>
    <xf numFmtId="0" fontId="21" fillId="14" borderId="22" xfId="12" applyFont="1" applyFill="1" applyBorder="1"/>
    <xf numFmtId="0" fontId="7" fillId="0" borderId="0" xfId="12"/>
    <xf numFmtId="168" fontId="22" fillId="0" borderId="0" xfId="12" applyNumberFormat="1" applyFont="1" applyAlignment="1">
      <alignment horizontal="center"/>
    </xf>
    <xf numFmtId="168" fontId="22" fillId="0" borderId="0" xfId="12" applyNumberFormat="1" applyFont="1" applyAlignment="1">
      <alignment horizontal="right"/>
    </xf>
    <xf numFmtId="0" fontId="21" fillId="0" borderId="0" xfId="12" applyFont="1" applyAlignment="1">
      <alignment horizontal="right"/>
    </xf>
    <xf numFmtId="2" fontId="22" fillId="0" borderId="45" xfId="12" applyNumberFormat="1" applyFont="1" applyBorder="1"/>
    <xf numFmtId="2" fontId="20" fillId="0" borderId="57" xfId="9" applyNumberFormat="1" applyFont="1" applyBorder="1" applyAlignment="1">
      <alignment horizontal="center"/>
    </xf>
    <xf numFmtId="2" fontId="20" fillId="0" borderId="22" xfId="9" applyNumberFormat="1" applyFont="1" applyBorder="1" applyAlignment="1">
      <alignment horizontal="center"/>
    </xf>
    <xf numFmtId="2" fontId="9" fillId="0" borderId="0" xfId="9" applyNumberFormat="1" applyFont="1" applyAlignment="1">
      <alignment horizontal="center"/>
    </xf>
    <xf numFmtId="2" fontId="9" fillId="0" borderId="42" xfId="9" applyNumberFormat="1" applyFont="1" applyBorder="1" applyAlignment="1">
      <alignment horizontal="center"/>
    </xf>
    <xf numFmtId="2" fontId="9" fillId="0" borderId="43" xfId="9" applyNumberFormat="1" applyFont="1" applyBorder="1" applyAlignment="1">
      <alignment horizontal="center"/>
    </xf>
    <xf numFmtId="2" fontId="14" fillId="0" borderId="67" xfId="9" applyNumberFormat="1" applyFont="1" applyBorder="1" applyAlignment="1">
      <alignment horizontal="center" vertical="center"/>
    </xf>
    <xf numFmtId="2" fontId="10" fillId="0" borderId="43" xfId="9" applyNumberFormat="1" applyFont="1" applyBorder="1" applyAlignment="1">
      <alignment horizontal="center"/>
    </xf>
    <xf numFmtId="2" fontId="9" fillId="0" borderId="47" xfId="9" applyNumberFormat="1" applyFont="1" applyBorder="1" applyAlignment="1">
      <alignment horizontal="center"/>
    </xf>
    <xf numFmtId="2" fontId="9" fillId="0" borderId="47" xfId="9" applyNumberFormat="1" applyFont="1" applyBorder="1"/>
    <xf numFmtId="2" fontId="9" fillId="0" borderId="12" xfId="9" applyNumberFormat="1" applyFont="1" applyFill="1" applyBorder="1"/>
    <xf numFmtId="2" fontId="11" fillId="0" borderId="0" xfId="9" applyNumberFormat="1" applyFont="1" applyAlignment="1">
      <alignment horizontal="center"/>
    </xf>
    <xf numFmtId="2" fontId="9" fillId="0" borderId="55" xfId="9" applyNumberFormat="1" applyFont="1" applyBorder="1" applyAlignment="1">
      <alignment horizontal="center"/>
    </xf>
    <xf numFmtId="2" fontId="9" fillId="0" borderId="35" xfId="9" applyNumberFormat="1" applyFont="1" applyBorder="1" applyAlignment="1">
      <alignment horizontal="center"/>
    </xf>
    <xf numFmtId="1" fontId="10" fillId="0" borderId="48" xfId="9" applyNumberFormat="1" applyFont="1" applyBorder="1" applyAlignment="1">
      <alignment horizontal="center"/>
    </xf>
    <xf numFmtId="2" fontId="9" fillId="0" borderId="34" xfId="9" applyNumberFormat="1" applyFont="1" applyBorder="1" applyAlignment="1">
      <alignment horizontal="center"/>
    </xf>
    <xf numFmtId="2" fontId="9" fillId="0" borderId="3" xfId="9" applyNumberFormat="1" applyFont="1" applyBorder="1" applyAlignment="1">
      <alignment horizontal="center"/>
    </xf>
    <xf numFmtId="2" fontId="9" fillId="0" borderId="15" xfId="9" applyNumberFormat="1" applyFont="1" applyBorder="1" applyAlignment="1">
      <alignment horizontal="center"/>
    </xf>
    <xf numFmtId="1" fontId="10" fillId="0" borderId="3" xfId="9" applyNumberFormat="1" applyFont="1" applyBorder="1" applyAlignment="1">
      <alignment horizontal="center"/>
    </xf>
    <xf numFmtId="2" fontId="9" fillId="0" borderId="17" xfId="9" applyNumberFormat="1" applyFont="1" applyBorder="1" applyAlignment="1">
      <alignment horizontal="center"/>
    </xf>
    <xf numFmtId="0" fontId="13" fillId="0" borderId="1" xfId="9" applyFont="1" applyFill="1" applyBorder="1" applyAlignment="1">
      <alignment horizontal="left" vertical="center"/>
    </xf>
    <xf numFmtId="0" fontId="21" fillId="12" borderId="44" xfId="12" applyFont="1" applyFill="1" applyBorder="1" applyAlignment="1">
      <alignment horizontal="center"/>
    </xf>
    <xf numFmtId="0" fontId="21" fillId="12" borderId="56" xfId="12" applyFont="1" applyFill="1" applyBorder="1" applyAlignment="1">
      <alignment horizontal="center"/>
    </xf>
    <xf numFmtId="0" fontId="19" fillId="0" borderId="44" xfId="0" applyFont="1" applyBorder="1" applyAlignment="1">
      <alignment horizontal="center"/>
    </xf>
    <xf numFmtId="0" fontId="21" fillId="0" borderId="46" xfId="12" applyFont="1" applyBorder="1"/>
    <xf numFmtId="0" fontId="22" fillId="0" borderId="45" xfId="12" applyFont="1" applyBorder="1"/>
    <xf numFmtId="2" fontId="29" fillId="16" borderId="22" xfId="12" applyNumberFormat="1" applyFont="1" applyFill="1" applyBorder="1"/>
    <xf numFmtId="168" fontId="21" fillId="12" borderId="44" xfId="12" applyNumberFormat="1" applyFont="1" applyFill="1" applyBorder="1" applyAlignment="1">
      <alignment horizontal="center"/>
    </xf>
    <xf numFmtId="0" fontId="22" fillId="15" borderId="44" xfId="12" applyFont="1" applyFill="1" applyBorder="1"/>
    <xf numFmtId="0" fontId="22" fillId="15" borderId="44" xfId="12" applyFont="1" applyFill="1" applyBorder="1" applyAlignment="1">
      <alignment horizontal="center"/>
    </xf>
    <xf numFmtId="168" fontId="22" fillId="7" borderId="44" xfId="12" applyNumberFormat="1" applyFont="1" applyFill="1" applyBorder="1" applyAlignment="1">
      <alignment horizontal="right"/>
    </xf>
    <xf numFmtId="0" fontId="21" fillId="11" borderId="46" xfId="12" applyFont="1" applyFill="1" applyBorder="1"/>
    <xf numFmtId="0" fontId="21" fillId="11" borderId="45" xfId="12" applyFont="1" applyFill="1" applyBorder="1"/>
    <xf numFmtId="2" fontId="21" fillId="11" borderId="22" xfId="12" applyNumberFormat="1" applyFont="1" applyFill="1" applyBorder="1"/>
    <xf numFmtId="2" fontId="22" fillId="5" borderId="44" xfId="12" applyNumberFormat="1" applyFont="1" applyFill="1" applyBorder="1" applyAlignment="1">
      <alignment horizontal="center"/>
    </xf>
    <xf numFmtId="168" fontId="22" fillId="5" borderId="44" xfId="12" applyNumberFormat="1" applyFont="1" applyFill="1" applyBorder="1" applyAlignment="1">
      <alignment horizontal="center"/>
    </xf>
    <xf numFmtId="174" fontId="27" fillId="0" borderId="0" xfId="10" applyNumberFormat="1" applyFont="1" applyFill="1" applyBorder="1" applyAlignment="1">
      <alignment horizontal="center"/>
    </xf>
    <xf numFmtId="0" fontId="22" fillId="17" borderId="44" xfId="12" applyFont="1" applyFill="1" applyBorder="1" applyAlignment="1">
      <alignment horizontal="center"/>
    </xf>
    <xf numFmtId="0" fontId="30" fillId="12" borderId="44" xfId="12" applyFont="1" applyFill="1" applyBorder="1" applyAlignment="1">
      <alignment horizontal="right"/>
    </xf>
    <xf numFmtId="0" fontId="3" fillId="0" borderId="0" xfId="29" applyAlignment="1">
      <alignment horizontal="center"/>
    </xf>
    <xf numFmtId="169" fontId="3" fillId="0" borderId="0" xfId="29" applyNumberFormat="1"/>
    <xf numFmtId="0" fontId="27" fillId="0" borderId="0" xfId="12" applyFont="1" applyAlignment="1">
      <alignment horizontal="center"/>
    </xf>
    <xf numFmtId="0" fontId="21" fillId="14" borderId="0" xfId="12" applyFont="1" applyFill="1"/>
    <xf numFmtId="0" fontId="21" fillId="0" borderId="22" xfId="12" applyFont="1" applyBorder="1"/>
    <xf numFmtId="0" fontId="21" fillId="0" borderId="0" xfId="12" applyFont="1"/>
    <xf numFmtId="173" fontId="21" fillId="0" borderId="0" xfId="12" applyNumberFormat="1" applyFont="1" applyAlignment="1">
      <alignment horizontal="right"/>
    </xf>
    <xf numFmtId="2" fontId="24" fillId="0" borderId="0" xfId="12" applyNumberFormat="1" applyFont="1"/>
    <xf numFmtId="0" fontId="3" fillId="0" borderId="0" xfId="29"/>
    <xf numFmtId="0" fontId="3" fillId="5" borderId="44" xfId="29" applyFill="1" applyBorder="1" applyAlignment="1">
      <alignment horizontal="center"/>
    </xf>
    <xf numFmtId="1" fontId="19" fillId="0" borderId="0" xfId="29" applyNumberFormat="1" applyFont="1" applyAlignment="1">
      <alignment horizontal="center"/>
    </xf>
    <xf numFmtId="0" fontId="19" fillId="0" borderId="0" xfId="29" applyFont="1" applyAlignment="1">
      <alignment horizontal="center"/>
    </xf>
    <xf numFmtId="0" fontId="19" fillId="0" borderId="0" xfId="29" applyFont="1" applyAlignment="1">
      <alignment horizontal="center" vertical="center"/>
    </xf>
    <xf numFmtId="0" fontId="3" fillId="0" borderId="0" xfId="29" applyAlignment="1">
      <alignment horizontal="center" vertical="center" wrapText="1"/>
    </xf>
    <xf numFmtId="0" fontId="19" fillId="12" borderId="44" xfId="29" applyFont="1" applyFill="1" applyBorder="1" applyAlignment="1">
      <alignment horizontal="center" vertical="center"/>
    </xf>
    <xf numFmtId="0" fontId="19" fillId="12" borderId="44" xfId="29" applyFont="1" applyFill="1" applyBorder="1" applyAlignment="1">
      <alignment horizontal="center" vertical="center" wrapText="1"/>
    </xf>
    <xf numFmtId="2" fontId="19" fillId="0" borderId="44" xfId="29" applyNumberFormat="1" applyFont="1" applyBorder="1" applyAlignment="1">
      <alignment horizontal="center"/>
    </xf>
    <xf numFmtId="0" fontId="3" fillId="5" borderId="49" xfId="29" applyFill="1" applyBorder="1" applyAlignment="1">
      <alignment horizontal="center"/>
    </xf>
    <xf numFmtId="1" fontId="3" fillId="0" borderId="44" xfId="29" applyNumberFormat="1" applyBorder="1" applyAlignment="1">
      <alignment horizontal="center"/>
    </xf>
    <xf numFmtId="169" fontId="3" fillId="0" borderId="44" xfId="29" applyNumberFormat="1" applyBorder="1" applyAlignment="1">
      <alignment horizontal="center"/>
    </xf>
    <xf numFmtId="170" fontId="19" fillId="0" borderId="44" xfId="29" applyNumberFormat="1" applyFont="1" applyBorder="1" applyAlignment="1">
      <alignment horizontal="center"/>
    </xf>
    <xf numFmtId="171" fontId="19" fillId="0" borderId="44" xfId="29" applyNumberFormat="1" applyFont="1" applyBorder="1" applyAlignment="1">
      <alignment horizontal="center"/>
    </xf>
    <xf numFmtId="169" fontId="19" fillId="0" borderId="0" xfId="29" applyNumberFormat="1" applyFont="1" applyAlignment="1">
      <alignment horizontal="center"/>
    </xf>
    <xf numFmtId="0" fontId="3" fillId="0" borderId="49" xfId="29" applyBorder="1" applyAlignment="1">
      <alignment horizontal="center"/>
    </xf>
    <xf numFmtId="0" fontId="0" fillId="0" borderId="44" xfId="0" applyBorder="1"/>
    <xf numFmtId="175" fontId="22" fillId="9" borderId="44" xfId="12" applyNumberFormat="1" applyFont="1" applyFill="1" applyBorder="1" applyAlignment="1">
      <alignment horizont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1" fillId="0" borderId="0" xfId="0" applyFont="1" applyAlignment="1">
      <alignment horizontal="center" vertical="center"/>
    </xf>
    <xf numFmtId="2" fontId="31" fillId="0" borderId="0" xfId="0" applyNumberFormat="1" applyFont="1" applyAlignment="1">
      <alignment horizontal="center" vertical="center"/>
    </xf>
    <xf numFmtId="14" fontId="3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2" fillId="0" borderId="0" xfId="0" applyFont="1" applyAlignment="1">
      <alignment horizontal="center" vertical="center"/>
    </xf>
    <xf numFmtId="14" fontId="32" fillId="0" borderId="0" xfId="0" applyNumberFormat="1" applyFont="1" applyAlignment="1">
      <alignment horizontal="center" vertical="center"/>
    </xf>
    <xf numFmtId="0" fontId="33" fillId="0" borderId="0" xfId="0" applyFont="1" applyFill="1" applyBorder="1" applyAlignment="1">
      <alignment horizontal="center"/>
    </xf>
    <xf numFmtId="0" fontId="19" fillId="0" borderId="0" xfId="0" applyFon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4" fontId="32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3" fillId="6" borderId="68" xfId="0" applyFont="1" applyFill="1" applyBorder="1" applyAlignment="1">
      <alignment horizontal="center"/>
    </xf>
    <xf numFmtId="0" fontId="33" fillId="18" borderId="51" xfId="0" applyFont="1" applyFill="1" applyBorder="1" applyAlignment="1">
      <alignment horizontal="center"/>
    </xf>
    <xf numFmtId="0" fontId="33" fillId="18" borderId="52" xfId="0" applyFont="1" applyFill="1" applyBorder="1" applyAlignment="1">
      <alignment horizontal="center"/>
    </xf>
    <xf numFmtId="0" fontId="33" fillId="8" borderId="68" xfId="0" applyFont="1" applyFill="1" applyBorder="1" applyAlignment="1">
      <alignment horizontal="center"/>
    </xf>
    <xf numFmtId="0" fontId="33" fillId="10" borderId="68" xfId="0" applyFont="1" applyFill="1" applyBorder="1" applyAlignment="1">
      <alignment horizontal="center"/>
    </xf>
    <xf numFmtId="0" fontId="33" fillId="19" borderId="50" xfId="0" applyFont="1" applyFill="1" applyBorder="1" applyAlignment="1">
      <alignment horizontal="center"/>
    </xf>
    <xf numFmtId="0" fontId="33" fillId="19" borderId="51" xfId="0" applyFont="1" applyFill="1" applyBorder="1" applyAlignment="1">
      <alignment horizontal="center"/>
    </xf>
    <xf numFmtId="0" fontId="33" fillId="19" borderId="52" xfId="0" applyFont="1" applyFill="1" applyBorder="1" applyAlignment="1">
      <alignment horizontal="center"/>
    </xf>
    <xf numFmtId="2" fontId="26" fillId="6" borderId="55" xfId="9" applyNumberFormat="1" applyFont="1" applyFill="1" applyBorder="1" applyAlignment="1">
      <alignment horizontal="center" vertical="center"/>
    </xf>
    <xf numFmtId="2" fontId="26" fillId="6" borderId="54" xfId="9" applyNumberFormat="1" applyFont="1" applyFill="1" applyBorder="1" applyAlignment="1">
      <alignment horizontal="center" vertical="center"/>
    </xf>
    <xf numFmtId="2" fontId="26" fillId="6" borderId="26" xfId="9" applyNumberFormat="1" applyFont="1" applyFill="1" applyBorder="1" applyAlignment="1">
      <alignment horizontal="center" vertical="center"/>
    </xf>
    <xf numFmtId="2" fontId="26" fillId="6" borderId="48" xfId="9" applyNumberFormat="1" applyFont="1" applyFill="1" applyBorder="1" applyAlignment="1">
      <alignment horizontal="center" vertical="center"/>
    </xf>
    <xf numFmtId="2" fontId="26" fillId="6" borderId="0" xfId="9" applyNumberFormat="1" applyFont="1" applyFill="1" applyBorder="1" applyAlignment="1">
      <alignment horizontal="center" vertical="center"/>
    </xf>
    <xf numFmtId="2" fontId="26" fillId="6" borderId="27" xfId="9" applyNumberFormat="1" applyFont="1" applyFill="1" applyBorder="1" applyAlignment="1">
      <alignment horizontal="center" vertical="center"/>
    </xf>
    <xf numFmtId="2" fontId="26" fillId="6" borderId="24" xfId="9" applyNumberFormat="1" applyFont="1" applyFill="1" applyBorder="1" applyAlignment="1">
      <alignment horizontal="center" vertical="center"/>
    </xf>
    <xf numFmtId="2" fontId="26" fillId="6" borderId="29" xfId="9" applyNumberFormat="1" applyFont="1" applyFill="1" applyBorder="1" applyAlignment="1">
      <alignment horizontal="center" vertical="center"/>
    </xf>
    <xf numFmtId="2" fontId="26" fillId="6" borderId="28" xfId="9" applyNumberFormat="1" applyFont="1" applyFill="1" applyBorder="1" applyAlignment="1">
      <alignment horizontal="center" vertical="center"/>
    </xf>
    <xf numFmtId="2" fontId="10" fillId="4" borderId="58" xfId="9" applyNumberFormat="1" applyFont="1" applyFill="1" applyBorder="1" applyAlignment="1">
      <alignment horizontal="center" vertical="center"/>
    </xf>
    <xf numFmtId="168" fontId="10" fillId="0" borderId="38" xfId="9" applyNumberFormat="1" applyFont="1" applyBorder="1" applyAlignment="1">
      <alignment horizontal="center"/>
    </xf>
    <xf numFmtId="168" fontId="10" fillId="0" borderId="23" xfId="9" applyNumberFormat="1" applyFont="1" applyBorder="1" applyAlignment="1">
      <alignment horizontal="center"/>
    </xf>
    <xf numFmtId="168" fontId="10" fillId="0" borderId="25" xfId="9" applyNumberFormat="1" applyFont="1" applyBorder="1" applyAlignment="1">
      <alignment horizontal="center"/>
    </xf>
    <xf numFmtId="0" fontId="25" fillId="12" borderId="0" xfId="29" applyFont="1" applyFill="1" applyAlignment="1">
      <alignment horizontal="center" vertical="center"/>
    </xf>
    <xf numFmtId="0" fontId="28" fillId="5" borderId="0" xfId="0" applyFont="1" applyFill="1" applyAlignment="1">
      <alignment horizontal="center" vertical="center"/>
    </xf>
    <xf numFmtId="0" fontId="19" fillId="7" borderId="0" xfId="0" applyFont="1" applyFill="1" applyAlignment="1">
      <alignment horizontal="center" vertical="center"/>
    </xf>
    <xf numFmtId="168" fontId="21" fillId="5" borderId="46" xfId="12" applyNumberFormat="1" applyFont="1" applyFill="1" applyBorder="1" applyAlignment="1">
      <alignment horizontal="center" vertical="center"/>
    </xf>
    <xf numFmtId="168" fontId="21" fillId="5" borderId="45" xfId="12" applyNumberFormat="1" applyFont="1" applyFill="1" applyBorder="1" applyAlignment="1">
      <alignment horizontal="center" vertical="center"/>
    </xf>
  </cellXfs>
  <cellStyles count="34">
    <cellStyle name="Euro" xfId="1" xr:uid="{00000000-0005-0000-0000-000000000000}"/>
    <cellStyle name="Euro 2" xfId="19" xr:uid="{00000000-0005-0000-0000-000001000000}"/>
    <cellStyle name="Milliers 2" xfId="2" xr:uid="{00000000-0005-0000-0000-000004000000}"/>
    <cellStyle name="Milliers 2 2" xfId="14" xr:uid="{00000000-0005-0000-0000-000005000000}"/>
    <cellStyle name="Milliers 3" xfId="15" xr:uid="{00000000-0005-0000-0000-000006000000}"/>
    <cellStyle name="Milliers 4" xfId="28" xr:uid="{D596690A-6A3E-4988-91EC-6E2BD0A4A4D1}"/>
    <cellStyle name="Monétaire 2" xfId="16" xr:uid="{00000000-0005-0000-0000-000008000000}"/>
    <cellStyle name="Monétaire 3" xfId="26" xr:uid="{A71A7BB2-3D06-4A5D-AD36-3D094B8FC910}"/>
    <cellStyle name="Monétaire 4" xfId="33" xr:uid="{C8A7C20F-49D3-42D8-9AC6-3679B3E83D4C}"/>
    <cellStyle name="Normal" xfId="0" builtinId="0"/>
    <cellStyle name="Normal 2" xfId="3" xr:uid="{00000000-0005-0000-0000-00000A000000}"/>
    <cellStyle name="Normal 2 2" xfId="4" xr:uid="{00000000-0005-0000-0000-00000B000000}"/>
    <cellStyle name="Normal 2 2 2" xfId="20" xr:uid="{00000000-0005-0000-0000-00000C000000}"/>
    <cellStyle name="Normal 2 3" xfId="17" xr:uid="{00000000-0005-0000-0000-00000D000000}"/>
    <cellStyle name="Normal 2 4" xfId="12" xr:uid="{00000000-0005-0000-0000-00000E000000}"/>
    <cellStyle name="Normal 2 5" xfId="30" xr:uid="{F9689B19-33AB-4CE2-8AD9-9E69AFF21514}"/>
    <cellStyle name="Normal 3" xfId="5" xr:uid="{00000000-0005-0000-0000-00000F000000}"/>
    <cellStyle name="Normal 3 2" xfId="21" xr:uid="{00000000-0005-0000-0000-000010000000}"/>
    <cellStyle name="Normal 4" xfId="6" xr:uid="{00000000-0005-0000-0000-000011000000}"/>
    <cellStyle name="Normal 4 2" xfId="7" xr:uid="{00000000-0005-0000-0000-000012000000}"/>
    <cellStyle name="Normal 4 2 2" xfId="22" xr:uid="{00000000-0005-0000-0000-000013000000}"/>
    <cellStyle name="Normal 5" xfId="13" xr:uid="{00000000-0005-0000-0000-000014000000}"/>
    <cellStyle name="Normal 5 2" xfId="24" xr:uid="{00000000-0005-0000-0000-000015000000}"/>
    <cellStyle name="Normal 5 3" xfId="29" xr:uid="{CFF51E2F-C081-4BF4-9CA3-39C260D1E4C3}"/>
    <cellStyle name="Normal 6" xfId="25" xr:uid="{F47D1374-5DC2-4864-92CF-F965EEC02F9C}"/>
    <cellStyle name="Normal 6 2" xfId="8" xr:uid="{00000000-0005-0000-0000-000016000000}"/>
    <cellStyle name="Normal 7" xfId="31" xr:uid="{F1733174-D944-4E31-B339-621E739B48C9}"/>
    <cellStyle name="Normal 8" xfId="32" xr:uid="{554293A9-957A-4A5A-8AE8-EA5F933C9216}"/>
    <cellStyle name="Normal_QUANTITATIF" xfId="9" xr:uid="{00000000-0005-0000-0000-000018000000}"/>
    <cellStyle name="Pourcentage" xfId="10" builtinId="5"/>
    <cellStyle name="Pourcentage 2" xfId="11" xr:uid="{00000000-0005-0000-0000-00001A000000}"/>
    <cellStyle name="Pourcentage 2 2" xfId="23" xr:uid="{00000000-0005-0000-0000-00001B000000}"/>
    <cellStyle name="Pourcentage 3" xfId="18" xr:uid="{00000000-0005-0000-0000-00001C000000}"/>
    <cellStyle name="Pourcentage 4" xfId="27" xr:uid="{0353A802-5F18-4170-AB6C-85B629AD7631}"/>
  </cellStyles>
  <dxfs count="128"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EDB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E697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DF7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8E8E8E"/>
        </patternFill>
      </fill>
    </dxf>
    <dxf>
      <fill>
        <patternFill>
          <bgColor theme="0" tint="-0.499984740745262"/>
        </patternFill>
      </fill>
    </dxf>
    <dxf>
      <fill>
        <patternFill>
          <bgColor rgb="FF00B050"/>
        </patternFill>
      </fill>
    </dxf>
    <dxf>
      <fill>
        <patternFill>
          <bgColor rgb="FFFFE389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6" tint="0.79998168889431442"/>
        </patternFill>
      </fill>
    </dxf>
    <dxf>
      <fill>
        <patternFill>
          <bgColor rgb="FF8A8A8A"/>
        </patternFill>
      </fill>
    </dxf>
    <dxf>
      <font>
        <b val="0"/>
        <i val="0"/>
      </font>
      <fill>
        <patternFill>
          <bgColor theme="3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E48F"/>
        </patternFill>
      </fill>
    </dxf>
    <dxf>
      <fill>
        <patternFill>
          <bgColor rgb="FFFEC200"/>
        </patternFill>
      </fill>
    </dxf>
    <dxf>
      <fill>
        <patternFill>
          <bgColor rgb="FFFF3333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rgb="FF00B050"/>
        </patternFill>
      </fill>
    </dxf>
    <dxf>
      <fill>
        <patternFill>
          <bgColor rgb="FFFFEDB3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rgb="FF00B050"/>
        </patternFill>
      </fill>
    </dxf>
    <dxf>
      <fill>
        <patternFill>
          <bgColor rgb="FFFFE697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8E8E8E"/>
        </patternFill>
      </fill>
    </dxf>
    <dxf>
      <fill>
        <patternFill>
          <bgColor theme="0" tint="-0.499984740745262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6" tint="0.79998168889431442"/>
        </patternFill>
      </fill>
    </dxf>
    <dxf>
      <fill>
        <patternFill>
          <bgColor rgb="FF8A8A8A"/>
        </patternFill>
      </fill>
    </dxf>
    <dxf>
      <font>
        <b val="0"/>
        <i val="0"/>
      </font>
      <fill>
        <patternFill>
          <bgColor theme="3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9"/>
        </patternFill>
      </fill>
    </dxf>
    <dxf>
      <fill>
        <patternFill>
          <bgColor rgb="FFFFDF79"/>
        </patternFill>
      </fill>
    </dxf>
    <dxf>
      <fill>
        <patternFill>
          <bgColor rgb="FFFEC200"/>
        </patternFill>
      </fill>
    </dxf>
    <dxf>
      <fill>
        <patternFill>
          <bgColor rgb="FFFF3333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6" tint="0.79998168889431442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999933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80C0"/>
      <rgbColor rgb="00E3E3E3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CCC"/>
      <rgbColor rgb="00FFCC99"/>
      <rgbColor rgb="003366FF"/>
      <rgbColor rgb="0033CCCC"/>
      <rgbColor rgb="0099CC00"/>
      <rgbColor rgb="00FFCC00"/>
      <rgbColor rgb="00FF9900"/>
      <rgbColor rgb="00FF6600"/>
      <rgbColor rgb="00996666"/>
      <rgbColor rgb="00969696"/>
      <rgbColor rgb="003333CC"/>
      <rgbColor rgb="00339933"/>
      <rgbColor rgb="00003300"/>
      <rgbColor rgb="00333300"/>
      <rgbColor rgb="00993300"/>
      <rgbColor rgb="00993366"/>
      <rgbColor rgb="00333399"/>
      <rgbColor rgb="00424242"/>
    </indexedColors>
    <mruColors>
      <color rgb="FFF0720A"/>
      <color rgb="FF2C69B2"/>
      <color rgb="FFFFE181"/>
      <color rgb="FFFFD85D"/>
      <color rgb="FFFFE285"/>
      <color rgb="FFFFE48F"/>
      <color rgb="FFFFDD71"/>
      <color rgb="FFFFFF99"/>
      <color rgb="FFFFFF75"/>
      <color rgb="FFDEBDA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7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106680</xdr:colOff>
          <xdr:row>1</xdr:row>
          <xdr:rowOff>76200</xdr:rowOff>
        </xdr:from>
        <xdr:to>
          <xdr:col>11</xdr:col>
          <xdr:colOff>723900</xdr:colOff>
          <xdr:row>4</xdr:row>
          <xdr:rowOff>38100</xdr:rowOff>
        </xdr:to>
        <xdr:sp macro="" textlink="">
          <xdr:nvSpPr>
            <xdr:cNvPr id="405529" name="Button 25" hidden="1">
              <a:extLst>
                <a:ext uri="{63B3BB69-23CF-44E3-9099-C40C66FF867C}">
                  <a14:compatExt spid="_x0000_s405529"/>
                </a:ext>
                <a:ext uri="{FF2B5EF4-FFF2-40B4-BE49-F238E27FC236}">
                  <a16:creationId xmlns:a16="http://schemas.microsoft.com/office/drawing/2014/main" id="{00000000-0008-0000-0200-000019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Tabl1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129540</xdr:colOff>
          <xdr:row>5</xdr:row>
          <xdr:rowOff>22860</xdr:rowOff>
        </xdr:from>
        <xdr:to>
          <xdr:col>11</xdr:col>
          <xdr:colOff>739140</xdr:colOff>
          <xdr:row>7</xdr:row>
          <xdr:rowOff>167640</xdr:rowOff>
        </xdr:to>
        <xdr:sp macro="" textlink="">
          <xdr:nvSpPr>
            <xdr:cNvPr id="405530" name="Button 26" hidden="1">
              <a:extLst>
                <a:ext uri="{63B3BB69-23CF-44E3-9099-C40C66FF867C}">
                  <a14:compatExt spid="_x0000_s405530"/>
                </a:ext>
                <a:ext uri="{FF2B5EF4-FFF2-40B4-BE49-F238E27FC236}">
                  <a16:creationId xmlns:a16="http://schemas.microsoft.com/office/drawing/2014/main" id="{00000000-0008-0000-0200-00001A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tabl1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228600</xdr:colOff>
          <xdr:row>1</xdr:row>
          <xdr:rowOff>76200</xdr:rowOff>
        </xdr:from>
        <xdr:to>
          <xdr:col>27</xdr:col>
          <xdr:colOff>152400</xdr:colOff>
          <xdr:row>4</xdr:row>
          <xdr:rowOff>60960</xdr:rowOff>
        </xdr:to>
        <xdr:sp macro="" textlink="">
          <xdr:nvSpPr>
            <xdr:cNvPr id="405532" name="Button 28" hidden="1">
              <a:extLst>
                <a:ext uri="{63B3BB69-23CF-44E3-9099-C40C66FF867C}">
                  <a14:compatExt spid="_x0000_s405532"/>
                </a:ext>
                <a:ext uri="{FF2B5EF4-FFF2-40B4-BE49-F238E27FC236}">
                  <a16:creationId xmlns:a16="http://schemas.microsoft.com/office/drawing/2014/main" id="{00000000-0008-0000-0200-00001C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Tabl3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228600</xdr:colOff>
          <xdr:row>5</xdr:row>
          <xdr:rowOff>53340</xdr:rowOff>
        </xdr:from>
        <xdr:to>
          <xdr:col>27</xdr:col>
          <xdr:colOff>152400</xdr:colOff>
          <xdr:row>8</xdr:row>
          <xdr:rowOff>7620</xdr:rowOff>
        </xdr:to>
        <xdr:sp macro="" textlink="">
          <xdr:nvSpPr>
            <xdr:cNvPr id="405533" name="Button 29" hidden="1">
              <a:extLst>
                <a:ext uri="{63B3BB69-23CF-44E3-9099-C40C66FF867C}">
                  <a14:compatExt spid="_x0000_s405533"/>
                </a:ext>
                <a:ext uri="{FF2B5EF4-FFF2-40B4-BE49-F238E27FC236}">
                  <a16:creationId xmlns:a16="http://schemas.microsoft.com/office/drawing/2014/main" id="{00000000-0008-0000-0200-00001D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Tabl3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45720</xdr:colOff>
          <xdr:row>1</xdr:row>
          <xdr:rowOff>83820</xdr:rowOff>
        </xdr:from>
        <xdr:to>
          <xdr:col>13</xdr:col>
          <xdr:colOff>662940</xdr:colOff>
          <xdr:row>4</xdr:row>
          <xdr:rowOff>45720</xdr:rowOff>
        </xdr:to>
        <xdr:sp macro="" textlink="">
          <xdr:nvSpPr>
            <xdr:cNvPr id="405543" name="Button 39" hidden="1">
              <a:extLst>
                <a:ext uri="{63B3BB69-23CF-44E3-9099-C40C66FF867C}">
                  <a14:compatExt spid="_x0000_s405543"/>
                </a:ext>
                <a:ext uri="{FF2B5EF4-FFF2-40B4-BE49-F238E27FC236}">
                  <a16:creationId xmlns:a16="http://schemas.microsoft.com/office/drawing/2014/main" id="{00000000-0008-0000-0200-000027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Tabl2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68580</xdr:colOff>
          <xdr:row>5</xdr:row>
          <xdr:rowOff>30480</xdr:rowOff>
        </xdr:from>
        <xdr:to>
          <xdr:col>13</xdr:col>
          <xdr:colOff>678180</xdr:colOff>
          <xdr:row>7</xdr:row>
          <xdr:rowOff>175260</xdr:rowOff>
        </xdr:to>
        <xdr:sp macro="" textlink="">
          <xdr:nvSpPr>
            <xdr:cNvPr id="405544" name="Button 40" hidden="1">
              <a:extLst>
                <a:ext uri="{63B3BB69-23CF-44E3-9099-C40C66FF867C}">
                  <a14:compatExt spid="_x0000_s405544"/>
                </a:ext>
                <a:ext uri="{FF2B5EF4-FFF2-40B4-BE49-F238E27FC236}">
                  <a16:creationId xmlns:a16="http://schemas.microsoft.com/office/drawing/2014/main" id="{00000000-0008-0000-0200-000028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tabl2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52780</xdr:colOff>
      <xdr:row>2</xdr:row>
      <xdr:rowOff>3571</xdr:rowOff>
    </xdr:from>
    <xdr:to>
      <xdr:col>12</xdr:col>
      <xdr:colOff>704066</xdr:colOff>
      <xdr:row>4</xdr:row>
      <xdr:rowOff>74632</xdr:rowOff>
    </xdr:to>
    <xdr:sp macro="[0]!Copie_tableaux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 bwMode="auto">
        <a:xfrm>
          <a:off x="893221" y="463012"/>
          <a:ext cx="651286" cy="429649"/>
        </a:xfrm>
        <a:prstGeom prst="rect">
          <a:avLst/>
        </a:prstGeom>
        <a:solidFill>
          <a:schemeClr val="bg1">
            <a:lumMod val="75000"/>
          </a:schemeClr>
        </a:solidFill>
        <a:ln w="9525" cap="flat" cmpd="sng" algn="ctr">
          <a:solidFill>
            <a:sysClr val="windowText" lastClr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2000" b="1"/>
            <a:t>MAJ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121920</xdr:colOff>
          <xdr:row>0</xdr:row>
          <xdr:rowOff>22860</xdr:rowOff>
        </xdr:from>
        <xdr:to>
          <xdr:col>3</xdr:col>
          <xdr:colOff>1645920</xdr:colOff>
          <xdr:row>0</xdr:row>
          <xdr:rowOff>259080</xdr:rowOff>
        </xdr:to>
        <xdr:sp macro="" textlink="">
          <xdr:nvSpPr>
            <xdr:cNvPr id="405545" name="Button 41" hidden="1">
              <a:extLst>
                <a:ext uri="{63B3BB69-23CF-44E3-9099-C40C66FF867C}">
                  <a14:compatExt spid="_x0000_s405545"/>
                </a:ext>
                <a:ext uri="{FF2B5EF4-FFF2-40B4-BE49-F238E27FC236}">
                  <a16:creationId xmlns:a16="http://schemas.microsoft.com/office/drawing/2014/main" id="{00000000-0008-0000-0200-000029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Envoi vers les boutons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640080</xdr:colOff>
          <xdr:row>1</xdr:row>
          <xdr:rowOff>53340</xdr:rowOff>
        </xdr:from>
        <xdr:to>
          <xdr:col>40</xdr:col>
          <xdr:colOff>571500</xdr:colOff>
          <xdr:row>4</xdr:row>
          <xdr:rowOff>38100</xdr:rowOff>
        </xdr:to>
        <xdr:sp macro="" textlink="">
          <xdr:nvSpPr>
            <xdr:cNvPr id="405546" name="Button 42" hidden="1">
              <a:extLst>
                <a:ext uri="{63B3BB69-23CF-44E3-9099-C40C66FF867C}">
                  <a14:compatExt spid="_x0000_s405546"/>
                </a:ext>
                <a:ext uri="{FF2B5EF4-FFF2-40B4-BE49-F238E27FC236}">
                  <a16:creationId xmlns:a16="http://schemas.microsoft.com/office/drawing/2014/main" id="{00000000-0008-0000-0200-00002A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Levage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39</xdr:col>
          <xdr:colOff>640080</xdr:colOff>
          <xdr:row>5</xdr:row>
          <xdr:rowOff>22860</xdr:rowOff>
        </xdr:from>
        <xdr:to>
          <xdr:col>40</xdr:col>
          <xdr:colOff>571500</xdr:colOff>
          <xdr:row>7</xdr:row>
          <xdr:rowOff>152400</xdr:rowOff>
        </xdr:to>
        <xdr:sp macro="" textlink="">
          <xdr:nvSpPr>
            <xdr:cNvPr id="405547" name="Button 43" hidden="1">
              <a:extLst>
                <a:ext uri="{63B3BB69-23CF-44E3-9099-C40C66FF867C}">
                  <a14:compatExt spid="_x0000_s405547"/>
                </a:ext>
                <a:ext uri="{FF2B5EF4-FFF2-40B4-BE49-F238E27FC236}">
                  <a16:creationId xmlns:a16="http://schemas.microsoft.com/office/drawing/2014/main" id="{00000000-0008-0000-0200-00002B30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Levage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01\EB-Etudes\02-%20Avant-projet\Tremblay-en-France\Estimation%20TREMBLAY%2026%2005%20201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.pierrel/Desktop/Mod&#232;le%20Chiffrage%20Projet%20EB%20(VERSION%20FILTRE)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.lebellego/Desktop/Projets/Sevran/mod&#232;le%20TWR-EB%20Chiffrage%20PNB%20159_modifi&#233;%20le%2007_05_20_SEVRAN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\1_Base%20chiffrage\Pour%20Chiffrage%20EB\CHIFFRAGE\PANOBLOC%20MOB\mod&#232;le%20TWR%20Chiffrage%20MOB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Etude/9_Etude%202018/DOSSIERS%20A%20CHIFFRER/CRECHE/ETUDE/2018%2005%2014%20-%20Creche%20le%20Plessis%20-%20chiffrage%20TWR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\1_Base%20chiffrage\Pour%20Chiffrage%20EB\CHIFFRAGE\PANOBLOC%20MOB\mod&#232;le%20TWR%20Chiffrage%20Panobloc%20et%20MOB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.lebellego/Desktop/Nouveau%20dossier/Mod&#232;le%20Chiffrage%20Projet%20EB%20(VERSION%20FILTRE)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.pierrel/Desktop/ESSAI%20METRE%20COMMUN/1.%20Mod&#232;le%20TWR%20Chiffrage%20PNB%20159_modifi&#233;%20le%201709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A"/>
      <sheetName val="Validation technique"/>
      <sheetName val="Choix panneau"/>
      <sheetName val="Calepinage"/>
      <sheetName val="MOB tradi"/>
      <sheetName val="Nomenclature menuiseries"/>
      <sheetName val="Descriptif"/>
      <sheetName val="Limites de prestations"/>
      <sheetName val="Offre client"/>
      <sheetName val="devis menuiserie"/>
      <sheetName val="choix"/>
      <sheetName val="données"/>
      <sheetName val="achats"/>
      <sheetName val="Données poseurs"/>
      <sheetName val="données techni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4">
          <cell r="A4" t="str">
            <v>sans</v>
          </cell>
        </row>
        <row r="5">
          <cell r="A5" t="str">
            <v>standard</v>
          </cell>
        </row>
        <row r="6">
          <cell r="A6" t="str">
            <v>anti UV</v>
          </cell>
        </row>
        <row r="7">
          <cell r="A7" t="str">
            <v>Stamisol</v>
          </cell>
        </row>
        <row r="11">
          <cell r="A11" t="str">
            <v>sans</v>
          </cell>
        </row>
        <row r="12">
          <cell r="A12" t="str">
            <v>Sd 20</v>
          </cell>
        </row>
        <row r="13">
          <cell r="A13" t="str">
            <v>Sd 90</v>
          </cell>
        </row>
        <row r="33">
          <cell r="A33" t="str">
            <v>sans</v>
          </cell>
        </row>
        <row r="34">
          <cell r="A34" t="str">
            <v>40x40</v>
          </cell>
        </row>
        <row r="35">
          <cell r="A35" t="str">
            <v>2x22x40 croisés</v>
          </cell>
        </row>
        <row r="36">
          <cell r="A36" t="str">
            <v>27x40</v>
          </cell>
        </row>
        <row r="45">
          <cell r="A45" t="str">
            <v>sans</v>
          </cell>
          <cell r="T45" t="str">
            <v>Trespa</v>
          </cell>
          <cell r="U45" t="str">
            <v>visible par vis tête bombée laquée</v>
          </cell>
        </row>
        <row r="46">
          <cell r="A46" t="str">
            <v>bardage bois</v>
          </cell>
          <cell r="T46" t="str">
            <v>FunderMAX</v>
          </cell>
          <cell r="U46" t="str">
            <v>invisible</v>
          </cell>
        </row>
        <row r="47">
          <cell r="A47" t="str">
            <v>parement panneaux</v>
          </cell>
          <cell r="T47" t="str">
            <v>HardiePanel</v>
          </cell>
          <cell r="U47">
            <v>0</v>
          </cell>
        </row>
        <row r="48">
          <cell r="A48" t="str">
            <v>enduit</v>
          </cell>
          <cell r="T48" t="str">
            <v>Rockpanel</v>
          </cell>
          <cell r="U48">
            <v>0</v>
          </cell>
        </row>
        <row r="49">
          <cell r="A49" t="str">
            <v>panneau brut</v>
          </cell>
          <cell r="T49" t="str">
            <v>Eternit</v>
          </cell>
          <cell r="U49">
            <v>0</v>
          </cell>
        </row>
        <row r="50">
          <cell r="A50" t="str">
            <v>bardage métallique</v>
          </cell>
          <cell r="T50">
            <v>0</v>
          </cell>
          <cell r="U50">
            <v>0</v>
          </cell>
        </row>
        <row r="53">
          <cell r="T53" t="str">
            <v>Trespa</v>
          </cell>
          <cell r="U53" t="str">
            <v>visible par vis tête bombée laquée</v>
          </cell>
        </row>
        <row r="54">
          <cell r="T54" t="str">
            <v>FunderMAX</v>
          </cell>
          <cell r="U54" t="str">
            <v>invisible</v>
          </cell>
        </row>
        <row r="55">
          <cell r="T55" t="str">
            <v>HardiePanel</v>
          </cell>
          <cell r="U55">
            <v>0</v>
          </cell>
        </row>
        <row r="56">
          <cell r="T56" t="str">
            <v>Rockpanel</v>
          </cell>
          <cell r="U56">
            <v>0</v>
          </cell>
        </row>
        <row r="57">
          <cell r="T57" t="str">
            <v>Eternit</v>
          </cell>
          <cell r="U57">
            <v>0</v>
          </cell>
        </row>
        <row r="58">
          <cell r="T58">
            <v>0</v>
          </cell>
          <cell r="U58">
            <v>0</v>
          </cell>
        </row>
        <row r="61">
          <cell r="A61" t="str">
            <v>sans</v>
          </cell>
        </row>
        <row r="62">
          <cell r="A62" t="str">
            <v>Fermacell</v>
          </cell>
        </row>
        <row r="63">
          <cell r="A63" t="str">
            <v>OSB 12mm</v>
          </cell>
        </row>
        <row r="64">
          <cell r="A64" t="str">
            <v>Durelis 12mm</v>
          </cell>
        </row>
        <row r="65">
          <cell r="A65" t="str">
            <v>Placo impact</v>
          </cell>
        </row>
        <row r="66">
          <cell r="A66" t="str">
            <v>lambris sapin 12x115</v>
          </cell>
        </row>
        <row r="67">
          <cell r="A67" t="str">
            <v>lambris sapin 19x145</v>
          </cell>
        </row>
        <row r="70">
          <cell r="A70" t="str">
            <v>sans</v>
          </cell>
        </row>
        <row r="71">
          <cell r="A71" t="str">
            <v>tôle aluminium 15/10ème laquée RAL 7016</v>
          </cell>
        </row>
        <row r="72">
          <cell r="A72" t="str">
            <v>tôle aluminium 15/10ème laquée RAL 9010</v>
          </cell>
        </row>
        <row r="73">
          <cell r="A73" t="str">
            <v>bois</v>
          </cell>
        </row>
        <row r="74">
          <cell r="A74" t="str">
            <v>retour parement</v>
          </cell>
        </row>
        <row r="77">
          <cell r="A77" t="str">
            <v>sans</v>
          </cell>
        </row>
        <row r="78">
          <cell r="A78" t="str">
            <v>bois pin</v>
          </cell>
        </row>
        <row r="79">
          <cell r="A79" t="str">
            <v>bois exotique</v>
          </cell>
        </row>
        <row r="80">
          <cell r="A80" t="str">
            <v>bois feuillu</v>
          </cell>
        </row>
        <row r="81">
          <cell r="A81" t="str">
            <v>PVC blanc</v>
          </cell>
        </row>
        <row r="82">
          <cell r="A82" t="str">
            <v>PVC plaxé anthracite</v>
          </cell>
        </row>
        <row r="83">
          <cell r="A83" t="str">
            <v>aluminium</v>
          </cell>
        </row>
        <row r="84">
          <cell r="A84" t="str">
            <v>PVC-aluminium</v>
          </cell>
        </row>
        <row r="85">
          <cell r="A85" t="str">
            <v>bois-aluminium</v>
          </cell>
        </row>
        <row r="88">
          <cell r="A88" t="str">
            <v>sans</v>
          </cell>
        </row>
        <row r="89">
          <cell r="A89" t="str">
            <v>volets roulants PVC blanc manuels</v>
          </cell>
        </row>
        <row r="90">
          <cell r="A90" t="str">
            <v>volets roulants PVC blanc electriques filaires</v>
          </cell>
        </row>
        <row r="91">
          <cell r="A91" t="str">
            <v>volets roulants PVC blanc electriques radiocommandés</v>
          </cell>
        </row>
        <row r="92">
          <cell r="A92" t="str">
            <v>volets roulants aluminium manuels</v>
          </cell>
        </row>
        <row r="93">
          <cell r="A93" t="str">
            <v>volets roulants aluminium electriques filaires</v>
          </cell>
        </row>
        <row r="94">
          <cell r="A94" t="str">
            <v>volets roulants aluminium electriques radiocommandés</v>
          </cell>
        </row>
        <row r="95">
          <cell r="A95" t="str">
            <v>volets battants bois</v>
          </cell>
        </row>
        <row r="96">
          <cell r="A96" t="str">
            <v>brises soleils orientables type lamisol électriques</v>
          </cell>
        </row>
        <row r="97">
          <cell r="A97" t="str">
            <v>brises soleils orientables type metalunic électriques</v>
          </cell>
        </row>
        <row r="100">
          <cell r="A100" t="str">
            <v>&lt; 1000 m²</v>
          </cell>
        </row>
        <row r="101">
          <cell r="A101" t="str">
            <v>de 1000 à 3000 m²</v>
          </cell>
        </row>
        <row r="102">
          <cell r="A102" t="str">
            <v>&gt; 3000 m²</v>
          </cell>
        </row>
        <row r="110">
          <cell r="A110" t="str">
            <v>Pierre-Alexandre TREPPO</v>
          </cell>
        </row>
        <row r="111">
          <cell r="A111" t="str">
            <v>Daniel COULON</v>
          </cell>
        </row>
        <row r="112">
          <cell r="A112" t="str">
            <v>Dominique PELISSIER</v>
          </cell>
        </row>
        <row r="113">
          <cell r="A113" t="str">
            <v>Freddy GUYON</v>
          </cell>
        </row>
        <row r="114">
          <cell r="A114" t="str">
            <v>Philippe NEURISSE</v>
          </cell>
        </row>
        <row r="115">
          <cell r="A115" t="str">
            <v>Jean-Paul GASPARD</v>
          </cell>
        </row>
        <row r="134">
          <cell r="M134">
            <v>40</v>
          </cell>
          <cell r="P134">
            <v>0</v>
          </cell>
          <cell r="V134">
            <v>240</v>
          </cell>
          <cell r="AB134">
            <v>95</v>
          </cell>
          <cell r="AH134">
            <v>60</v>
          </cell>
        </row>
        <row r="135">
          <cell r="M135">
            <v>60</v>
          </cell>
          <cell r="P135">
            <v>0</v>
          </cell>
          <cell r="V135">
            <v>300</v>
          </cell>
          <cell r="AB135">
            <v>120</v>
          </cell>
          <cell r="AH135">
            <v>0</v>
          </cell>
        </row>
        <row r="136">
          <cell r="M136">
            <v>60</v>
          </cell>
          <cell r="P136">
            <v>0</v>
          </cell>
          <cell r="V136">
            <v>360</v>
          </cell>
          <cell r="AB136">
            <v>145</v>
          </cell>
          <cell r="AH136">
            <v>0</v>
          </cell>
        </row>
        <row r="137">
          <cell r="M137">
            <v>60</v>
          </cell>
          <cell r="P137">
            <v>0</v>
          </cell>
          <cell r="V137">
            <v>0</v>
          </cell>
          <cell r="AB137">
            <v>220</v>
          </cell>
          <cell r="AH137">
            <v>0</v>
          </cell>
        </row>
        <row r="138">
          <cell r="M138">
            <v>60</v>
          </cell>
          <cell r="P138">
            <v>0</v>
          </cell>
          <cell r="V138">
            <v>0</v>
          </cell>
          <cell r="AB138">
            <v>0</v>
          </cell>
          <cell r="AH138">
            <v>0</v>
          </cell>
        </row>
        <row r="139">
          <cell r="M139">
            <v>80</v>
          </cell>
          <cell r="P139">
            <v>0</v>
          </cell>
          <cell r="V139">
            <v>0</v>
          </cell>
          <cell r="AB139">
            <v>0</v>
          </cell>
          <cell r="AH139">
            <v>0</v>
          </cell>
        </row>
        <row r="140">
          <cell r="M140">
            <v>80</v>
          </cell>
          <cell r="P140">
            <v>0</v>
          </cell>
          <cell r="V140">
            <v>0</v>
          </cell>
          <cell r="AB140">
            <v>0</v>
          </cell>
          <cell r="AH140">
            <v>0</v>
          </cell>
        </row>
        <row r="141">
          <cell r="M141">
            <v>80</v>
          </cell>
          <cell r="P141">
            <v>0</v>
          </cell>
          <cell r="V141">
            <v>0</v>
          </cell>
          <cell r="AB141">
            <v>0</v>
          </cell>
          <cell r="AH141">
            <v>0</v>
          </cell>
        </row>
        <row r="142">
          <cell r="M142">
            <v>80</v>
          </cell>
          <cell r="P142">
            <v>0</v>
          </cell>
          <cell r="V142">
            <v>0</v>
          </cell>
          <cell r="AB142">
            <v>0</v>
          </cell>
          <cell r="AH142">
            <v>0</v>
          </cell>
        </row>
        <row r="143">
          <cell r="M143">
            <v>80</v>
          </cell>
          <cell r="P143">
            <v>0</v>
          </cell>
          <cell r="V143">
            <v>0</v>
          </cell>
          <cell r="AB143">
            <v>0</v>
          </cell>
          <cell r="AH143">
            <v>0</v>
          </cell>
        </row>
        <row r="144">
          <cell r="M144">
            <v>100</v>
          </cell>
          <cell r="P144">
            <v>200</v>
          </cell>
          <cell r="V144">
            <v>0</v>
          </cell>
          <cell r="AB144">
            <v>0</v>
          </cell>
          <cell r="AH144">
            <v>0</v>
          </cell>
        </row>
        <row r="145">
          <cell r="M145">
            <v>0</v>
          </cell>
          <cell r="P145">
            <v>0</v>
          </cell>
          <cell r="V145">
            <v>0</v>
          </cell>
          <cell r="AB145">
            <v>0</v>
          </cell>
          <cell r="AH145">
            <v>0</v>
          </cell>
        </row>
        <row r="146">
          <cell r="M146">
            <v>0</v>
          </cell>
          <cell r="P146">
            <v>0</v>
          </cell>
          <cell r="V146">
            <v>0</v>
          </cell>
          <cell r="AB146">
            <v>0</v>
          </cell>
          <cell r="AH146">
            <v>0</v>
          </cell>
        </row>
        <row r="147">
          <cell r="M147">
            <v>0</v>
          </cell>
          <cell r="P147">
            <v>0</v>
          </cell>
          <cell r="V147">
            <v>0</v>
          </cell>
          <cell r="AB147">
            <v>0</v>
          </cell>
          <cell r="AH147">
            <v>0</v>
          </cell>
        </row>
        <row r="148">
          <cell r="M148">
            <v>0</v>
          </cell>
          <cell r="P148">
            <v>0</v>
          </cell>
          <cell r="V148">
            <v>0</v>
          </cell>
          <cell r="AB148">
            <v>0</v>
          </cell>
          <cell r="AH148">
            <v>0</v>
          </cell>
        </row>
        <row r="149">
          <cell r="M149">
            <v>0</v>
          </cell>
          <cell r="P149">
            <v>0</v>
          </cell>
          <cell r="V149">
            <v>0</v>
          </cell>
          <cell r="AB149">
            <v>0</v>
          </cell>
          <cell r="AH149">
            <v>0</v>
          </cell>
        </row>
        <row r="150">
          <cell r="M150">
            <v>0</v>
          </cell>
          <cell r="P150">
            <v>0</v>
          </cell>
          <cell r="V150">
            <v>0</v>
          </cell>
          <cell r="AB150">
            <v>0</v>
          </cell>
          <cell r="AH150">
            <v>0</v>
          </cell>
        </row>
        <row r="151">
          <cell r="M151">
            <v>0</v>
          </cell>
          <cell r="P151">
            <v>0</v>
          </cell>
          <cell r="V151">
            <v>0</v>
          </cell>
          <cell r="AB151">
            <v>0</v>
          </cell>
          <cell r="AH151">
            <v>0</v>
          </cell>
        </row>
        <row r="152">
          <cell r="M152">
            <v>0</v>
          </cell>
          <cell r="P152">
            <v>0</v>
          </cell>
          <cell r="V152">
            <v>0</v>
          </cell>
          <cell r="AB152">
            <v>0</v>
          </cell>
          <cell r="AH152">
            <v>0</v>
          </cell>
        </row>
        <row r="153">
          <cell r="M153">
            <v>0</v>
          </cell>
          <cell r="P153">
            <v>0</v>
          </cell>
          <cell r="V153">
            <v>0</v>
          </cell>
          <cell r="AB153">
            <v>0</v>
          </cell>
          <cell r="AH153">
            <v>0</v>
          </cell>
        </row>
        <row r="154">
          <cell r="M154">
            <v>0</v>
          </cell>
          <cell r="P154">
            <v>0</v>
          </cell>
          <cell r="V154">
            <v>0</v>
          </cell>
          <cell r="AB154">
            <v>0</v>
          </cell>
          <cell r="AH154">
            <v>0</v>
          </cell>
        </row>
        <row r="155">
          <cell r="M155">
            <v>0</v>
          </cell>
          <cell r="P155">
            <v>0</v>
          </cell>
          <cell r="V155">
            <v>0</v>
          </cell>
          <cell r="AB155">
            <v>0</v>
          </cell>
          <cell r="AH155">
            <v>0</v>
          </cell>
        </row>
        <row r="156">
          <cell r="M156">
            <v>0</v>
          </cell>
          <cell r="P156">
            <v>0</v>
          </cell>
          <cell r="V156">
            <v>0</v>
          </cell>
          <cell r="AB156">
            <v>0</v>
          </cell>
          <cell r="AH156">
            <v>0</v>
          </cell>
        </row>
        <row r="157">
          <cell r="M157">
            <v>0</v>
          </cell>
          <cell r="P157">
            <v>0</v>
          </cell>
          <cell r="V157">
            <v>0</v>
          </cell>
          <cell r="AB157">
            <v>0</v>
          </cell>
          <cell r="AH157">
            <v>0</v>
          </cell>
        </row>
        <row r="158">
          <cell r="M158">
            <v>0</v>
          </cell>
          <cell r="P158">
            <v>0</v>
          </cell>
          <cell r="V158">
            <v>0</v>
          </cell>
          <cell r="AB158">
            <v>0</v>
          </cell>
          <cell r="AH158">
            <v>0</v>
          </cell>
        </row>
      </sheetData>
      <sheetData sheetId="11">
        <row r="4">
          <cell r="I4" t="str">
            <v>PR-5R</v>
          </cell>
        </row>
        <row r="5">
          <cell r="I5" t="str">
            <v>PR-5V</v>
          </cell>
        </row>
        <row r="6">
          <cell r="I6" t="str">
            <v>PR-5B</v>
          </cell>
        </row>
        <row r="7">
          <cell r="I7" t="str">
            <v>PR-32RV</v>
          </cell>
        </row>
        <row r="8">
          <cell r="I8" t="str">
            <v>PR-7R</v>
          </cell>
        </row>
        <row r="9">
          <cell r="I9" t="str">
            <v>PR-7V</v>
          </cell>
        </row>
        <row r="10">
          <cell r="I10" t="str">
            <v>PR-7B</v>
          </cell>
        </row>
        <row r="11">
          <cell r="I11" t="str">
            <v>PR-34RV</v>
          </cell>
        </row>
        <row r="12">
          <cell r="I12" t="str">
            <v>PR-9R</v>
          </cell>
        </row>
        <row r="13">
          <cell r="I13" t="str">
            <v>PR-9V</v>
          </cell>
        </row>
        <row r="14">
          <cell r="I14" t="str">
            <v>PR-9B</v>
          </cell>
        </row>
        <row r="15">
          <cell r="I15" t="str">
            <v>PR-36RV</v>
          </cell>
        </row>
        <row r="16">
          <cell r="I16" t="str">
            <v>PR-11R</v>
          </cell>
        </row>
        <row r="17">
          <cell r="I17" t="str">
            <v>PR-11V</v>
          </cell>
        </row>
        <row r="18">
          <cell r="I18" t="str">
            <v>PR-11B</v>
          </cell>
        </row>
        <row r="19">
          <cell r="I19" t="str">
            <v>PR-38RV</v>
          </cell>
        </row>
        <row r="20">
          <cell r="I20" t="str">
            <v>PSM-5R</v>
          </cell>
        </row>
        <row r="21">
          <cell r="I21" t="str">
            <v>PSM-5V</v>
          </cell>
        </row>
        <row r="22">
          <cell r="I22" t="str">
            <v>PSM-5B</v>
          </cell>
        </row>
        <row r="23">
          <cell r="I23" t="str">
            <v>PSM-32RV</v>
          </cell>
        </row>
        <row r="24">
          <cell r="I24" t="str">
            <v>PSM-7R</v>
          </cell>
        </row>
        <row r="25">
          <cell r="I25" t="str">
            <v>PSM-7V</v>
          </cell>
        </row>
        <row r="26">
          <cell r="I26" t="str">
            <v>PSM-7B</v>
          </cell>
        </row>
        <row r="27">
          <cell r="I27" t="str">
            <v>PSM-34RV</v>
          </cell>
        </row>
        <row r="28">
          <cell r="I28" t="str">
            <v>PSM-9R</v>
          </cell>
        </row>
        <row r="29">
          <cell r="I29" t="str">
            <v>PSM-9V</v>
          </cell>
        </row>
        <row r="30">
          <cell r="I30" t="str">
            <v>PSM-9B</v>
          </cell>
        </row>
        <row r="31">
          <cell r="I31" t="str">
            <v>PSM-36RV</v>
          </cell>
        </row>
        <row r="32">
          <cell r="I32" t="str">
            <v>PSM-11R</v>
          </cell>
        </row>
        <row r="33">
          <cell r="I33" t="str">
            <v>PSM-11V</v>
          </cell>
        </row>
        <row r="34">
          <cell r="I34" t="str">
            <v>PSM-11B</v>
          </cell>
        </row>
        <row r="35">
          <cell r="I35" t="str">
            <v>PSM-38RV</v>
          </cell>
        </row>
        <row r="36">
          <cell r="I36" t="str">
            <v>ne sait pas</v>
          </cell>
        </row>
      </sheetData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METRE"/>
      <sheetName val="métré facade"/>
      <sheetName val="Calcul matière"/>
      <sheetName val="métré plancher"/>
      <sheetName val="métré charp"/>
      <sheetName val="Transport Crouvezier"/>
      <sheetName val="Grutage"/>
      <sheetName val="NACELLES"/>
      <sheetName val="BIBLIOTHEQUE PRIX"/>
    </sheetNames>
    <sheetDataSet>
      <sheetData sheetId="0"/>
      <sheetData sheetId="1">
        <row r="3">
          <cell r="J3">
            <v>0.82</v>
          </cell>
          <cell r="N3">
            <v>0.82</v>
          </cell>
          <cell r="X3">
            <v>0.82</v>
          </cell>
        </row>
        <row r="4">
          <cell r="J4">
            <v>1</v>
          </cell>
          <cell r="N4">
            <v>1</v>
          </cell>
          <cell r="X4">
            <v>1</v>
          </cell>
        </row>
      </sheetData>
      <sheetData sheetId="2">
        <row r="10">
          <cell r="C10" t="str">
            <v>MOB 1</v>
          </cell>
        </row>
      </sheetData>
      <sheetData sheetId="3"/>
      <sheetData sheetId="4"/>
      <sheetData sheetId="5"/>
      <sheetData sheetId="6"/>
      <sheetData sheetId="7">
        <row r="12">
          <cell r="B12" t="str">
            <v>PPM 35 T</v>
          </cell>
        </row>
        <row r="13">
          <cell r="B13" t="str">
            <v>PPM 50 T</v>
          </cell>
        </row>
        <row r="14">
          <cell r="B14" t="str">
            <v>PPM 80 T</v>
          </cell>
        </row>
        <row r="15">
          <cell r="B15" t="str">
            <v>PPM 110 T</v>
          </cell>
        </row>
        <row r="16">
          <cell r="B16" t="str">
            <v>MK 80</v>
          </cell>
        </row>
        <row r="17">
          <cell r="B17" t="str">
            <v>MK 88</v>
          </cell>
        </row>
        <row r="18">
          <cell r="B18" t="str">
            <v>MK 110</v>
          </cell>
        </row>
      </sheetData>
      <sheetData sheetId="8"/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PGF_01b_Charpente"/>
      <sheetName val="0-RECAP EB"/>
      <sheetName val="9-METRE EB"/>
      <sheetName val="1-RECAP TWR"/>
      <sheetName val="2-MEX"/>
      <sheetName val="3-FACADE TWR"/>
      <sheetName val="4-METRE DIVERS"/>
      <sheetName val="5-PLANCHER"/>
      <sheetName val="6-CHARPENTE"/>
      <sheetName val="7-CALCUL MATIERE"/>
      <sheetName val="8-DETAIL SYSTEME TWR"/>
      <sheetName val="10-OFFRE TWR"/>
      <sheetName val="11-PRIX UNITAIRES"/>
      <sheetName val="Grutage"/>
      <sheetName val="12-PRODUCTION_GPS"/>
      <sheetName val="14-Productivité PPPV"/>
      <sheetName val="15-productivité autres"/>
      <sheetName val="modèle TWR-EB Chiffrage PNB 159"/>
    </sheetNames>
    <sheetDataSet>
      <sheetData sheetId="0"/>
      <sheetData sheetId="1"/>
      <sheetData sheetId="2">
        <row r="3">
          <cell r="J3">
            <v>0.82</v>
          </cell>
          <cell r="N3">
            <v>0.82</v>
          </cell>
          <cell r="X3">
            <v>0.82</v>
          </cell>
        </row>
        <row r="4">
          <cell r="J4">
            <v>1</v>
          </cell>
          <cell r="N4">
            <v>1</v>
          </cell>
          <cell r="X4">
            <v>1</v>
          </cell>
        </row>
      </sheetData>
      <sheetData sheetId="3"/>
      <sheetData sheetId="4"/>
      <sheetData sheetId="5">
        <row r="160">
          <cell r="C160">
            <v>35.61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/>
      <sheetData sheetId="1"/>
      <sheetData sheetId="2">
        <row r="37">
          <cell r="B37" t="str">
            <v>MOB extérieure</v>
          </cell>
          <cell r="C37">
            <v>0</v>
          </cell>
          <cell r="BA37">
            <v>0</v>
          </cell>
          <cell r="BB37">
            <v>0</v>
          </cell>
          <cell r="BE37">
            <v>0</v>
          </cell>
          <cell r="BF37">
            <v>0</v>
          </cell>
        </row>
        <row r="43">
          <cell r="C43">
            <v>0</v>
          </cell>
        </row>
        <row r="84">
          <cell r="C84">
            <v>0</v>
          </cell>
          <cell r="BA84">
            <v>0</v>
          </cell>
          <cell r="BB84">
            <v>0</v>
          </cell>
          <cell r="BE84">
            <v>0</v>
          </cell>
          <cell r="BF84">
            <v>0</v>
          </cell>
        </row>
        <row r="90">
          <cell r="C90">
            <v>0</v>
          </cell>
        </row>
        <row r="129">
          <cell r="C129">
            <v>0</v>
          </cell>
          <cell r="BA129">
            <v>0</v>
          </cell>
          <cell r="BB129">
            <v>0</v>
          </cell>
        </row>
        <row r="175">
          <cell r="C175">
            <v>0</v>
          </cell>
          <cell r="BA175">
            <v>0</v>
          </cell>
          <cell r="BB175">
            <v>0</v>
          </cell>
        </row>
      </sheetData>
      <sheetData sheetId="3"/>
      <sheetData sheetId="4">
        <row r="5">
          <cell r="F5">
            <v>24</v>
          </cell>
        </row>
        <row r="6">
          <cell r="F6">
            <v>35</v>
          </cell>
        </row>
        <row r="7">
          <cell r="F7">
            <v>37</v>
          </cell>
        </row>
        <row r="8">
          <cell r="F8">
            <v>52</v>
          </cell>
        </row>
        <row r="9">
          <cell r="F9">
            <v>36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 refreshError="1"/>
      <sheetData sheetId="1" refreshError="1"/>
      <sheetData sheetId="2" refreshError="1">
        <row r="37">
          <cell r="BE37">
            <v>22050</v>
          </cell>
        </row>
        <row r="175">
          <cell r="BE175">
            <v>0</v>
          </cell>
          <cell r="BF175">
            <v>0</v>
          </cell>
        </row>
        <row r="181">
          <cell r="C181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 refreshError="1"/>
      <sheetData sheetId="1" refreshError="1"/>
      <sheetData sheetId="2" refreshError="1">
        <row r="37">
          <cell r="C37">
            <v>0</v>
          </cell>
          <cell r="CO37">
            <v>0</v>
          </cell>
          <cell r="CP37">
            <v>0</v>
          </cell>
          <cell r="CS37">
            <v>0</v>
          </cell>
          <cell r="CT37">
            <v>0</v>
          </cell>
        </row>
        <row r="43">
          <cell r="C43">
            <v>0</v>
          </cell>
        </row>
        <row r="84">
          <cell r="C84">
            <v>0</v>
          </cell>
          <cell r="CO84">
            <v>0</v>
          </cell>
          <cell r="CP84">
            <v>0</v>
          </cell>
          <cell r="CS84">
            <v>0</v>
          </cell>
          <cell r="CT84">
            <v>0</v>
          </cell>
        </row>
        <row r="90">
          <cell r="C90">
            <v>0</v>
          </cell>
        </row>
        <row r="129">
          <cell r="C129">
            <v>0</v>
          </cell>
          <cell r="CO129">
            <v>0</v>
          </cell>
          <cell r="CP129">
            <v>0</v>
          </cell>
          <cell r="CS129">
            <v>0</v>
          </cell>
          <cell r="CT129">
            <v>0</v>
          </cell>
        </row>
        <row r="135">
          <cell r="C135">
            <v>0</v>
          </cell>
        </row>
        <row r="174">
          <cell r="C174">
            <v>0</v>
          </cell>
          <cell r="CO174">
            <v>0</v>
          </cell>
          <cell r="CP174">
            <v>0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METRE"/>
      <sheetName val="métré facade"/>
      <sheetName val="Calcul matière"/>
      <sheetName val="métré plancher"/>
      <sheetName val="métré charp"/>
      <sheetName val="Transport Crouvezier"/>
      <sheetName val="Grutage"/>
      <sheetName val="NACELLES"/>
      <sheetName val="BIBLIOTHEQUE PRI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2">
          <cell r="B12" t="str">
            <v>PPM 35 T</v>
          </cell>
        </row>
        <row r="13">
          <cell r="B13" t="str">
            <v>PPM 50 T</v>
          </cell>
        </row>
        <row r="14">
          <cell r="B14" t="str">
            <v>PPM 80 T</v>
          </cell>
        </row>
        <row r="15">
          <cell r="B15" t="str">
            <v>PPM 110 T</v>
          </cell>
        </row>
        <row r="16">
          <cell r="B16" t="str">
            <v>MK 80</v>
          </cell>
        </row>
        <row r="17">
          <cell r="B17" t="str">
            <v>MK 88</v>
          </cell>
        </row>
        <row r="18">
          <cell r="B18" t="str">
            <v>MK 110</v>
          </cell>
        </row>
      </sheetData>
      <sheetData sheetId="8"/>
      <sheetData sheetId="9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-RECAP"/>
      <sheetName val="1-MEX"/>
      <sheetName val="2-FACADE"/>
      <sheetName val="3-calcul matière"/>
      <sheetName val="4-PLANCHER"/>
      <sheetName val="5-CHARPENTE"/>
      <sheetName val="6-Détail Système"/>
      <sheetName val="7-OFFRE"/>
      <sheetName val="8-LIMITE DE PRESTA"/>
      <sheetName val="9-Transport"/>
      <sheetName val="10-Production_GPS"/>
      <sheetName val="productivité CU"/>
      <sheetName val="productivité PPPV"/>
      <sheetName val="productivité autr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2">
          <cell r="F2">
            <v>31</v>
          </cell>
        </row>
        <row r="3">
          <cell r="F3">
            <v>40</v>
          </cell>
        </row>
        <row r="4">
          <cell r="F4">
            <v>50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6" tint="0.39997558519241921"/>
    <pageSetUpPr fitToPage="1"/>
  </sheetPr>
  <dimension ref="B1:T153"/>
  <sheetViews>
    <sheetView workbookViewId="0"/>
  </sheetViews>
  <sheetFormatPr baseColWidth="10" defaultColWidth="34.5546875" defaultRowHeight="15.6"/>
  <cols>
    <col min="1" max="1" width="1.88671875" style="1" customWidth="1"/>
    <col min="2" max="2" width="13" style="114" customWidth="1"/>
    <col min="3" max="3" width="23" style="1" customWidth="1"/>
    <col min="4" max="4" width="10.6640625" style="1" customWidth="1"/>
    <col min="5" max="5" width="8.109375" style="1" customWidth="1"/>
    <col min="6" max="6" width="12.33203125" style="1" customWidth="1"/>
    <col min="7" max="7" width="10.6640625" style="1" customWidth="1"/>
    <col min="8" max="8" width="12.5546875" style="1" customWidth="1"/>
    <col min="9" max="11" width="10.6640625" style="1" customWidth="1"/>
    <col min="12" max="12" width="13.6640625" style="1" customWidth="1"/>
    <col min="13" max="13" width="9" style="2" customWidth="1"/>
    <col min="14" max="14" width="9.44140625" style="1" customWidth="1"/>
    <col min="15" max="15" width="8.88671875" style="3" customWidth="1"/>
    <col min="16" max="16" width="10.109375" style="1" customWidth="1"/>
    <col min="17" max="17" width="11.33203125" style="1" customWidth="1"/>
    <col min="18" max="18" width="9.6640625" style="1" customWidth="1"/>
    <col min="19" max="19" width="5.88671875" style="1" customWidth="1"/>
    <col min="20" max="20" width="32.33203125" style="1" bestFit="1" customWidth="1"/>
    <col min="21" max="16384" width="34.5546875" style="1"/>
  </cols>
  <sheetData>
    <row r="1" spans="2:20">
      <c r="C1" s="3"/>
    </row>
    <row r="2" spans="2:20" s="4" customFormat="1" ht="22.8">
      <c r="B2" s="122"/>
      <c r="C2" s="5" t="s">
        <v>7</v>
      </c>
      <c r="M2" s="6"/>
      <c r="O2" s="5"/>
    </row>
    <row r="3" spans="2:20" ht="16.2" thickBot="1">
      <c r="C3" s="3"/>
    </row>
    <row r="4" spans="2:20" ht="20.100000000000001" customHeight="1" thickBot="1">
      <c r="B4" s="131" t="s">
        <v>8</v>
      </c>
      <c r="C4" s="7"/>
      <c r="F4" s="197"/>
      <c r="G4" s="198"/>
      <c r="H4" s="198"/>
      <c r="I4" s="198"/>
      <c r="J4" s="198"/>
      <c r="K4" s="198"/>
      <c r="L4" s="198"/>
      <c r="M4" s="198"/>
      <c r="N4" s="198"/>
      <c r="O4" s="198"/>
      <c r="P4" s="198"/>
      <c r="Q4" s="199"/>
    </row>
    <row r="5" spans="2:20" ht="20.100000000000001" customHeight="1" thickBot="1">
      <c r="B5" s="131" t="s">
        <v>9</v>
      </c>
      <c r="C5" s="7" t="e">
        <f>#REF!</f>
        <v>#REF!</v>
      </c>
      <c r="E5" s="52"/>
      <c r="F5" s="200"/>
      <c r="G5" s="201"/>
      <c r="H5" s="201"/>
      <c r="I5" s="201"/>
      <c r="J5" s="201"/>
      <c r="K5" s="201"/>
      <c r="L5" s="201"/>
      <c r="M5" s="201"/>
      <c r="N5" s="201"/>
      <c r="O5" s="201"/>
      <c r="P5" s="201"/>
      <c r="Q5" s="202"/>
    </row>
    <row r="6" spans="2:20" ht="20.100000000000001" customHeight="1" thickBot="1">
      <c r="B6" s="131" t="s">
        <v>10</v>
      </c>
      <c r="C6" s="50" t="e">
        <f>#REF!</f>
        <v>#REF!</v>
      </c>
      <c r="D6" s="8"/>
      <c r="E6" s="52"/>
      <c r="F6" s="203"/>
      <c r="G6" s="204"/>
      <c r="H6" s="204"/>
      <c r="I6" s="204"/>
      <c r="J6" s="204"/>
      <c r="K6" s="204"/>
      <c r="L6" s="204"/>
      <c r="M6" s="204"/>
      <c r="N6" s="204"/>
      <c r="O6" s="204"/>
      <c r="P6" s="204"/>
      <c r="Q6" s="205"/>
      <c r="R6" s="8"/>
    </row>
    <row r="7" spans="2:20" ht="16.2" thickBot="1">
      <c r="C7" s="8"/>
      <c r="D7" s="9"/>
      <c r="E7" s="8"/>
      <c r="F7" s="8"/>
      <c r="G7" s="9"/>
      <c r="H7" s="8"/>
      <c r="I7" s="8"/>
      <c r="J7" s="8"/>
      <c r="K7" s="8"/>
      <c r="L7" s="8"/>
      <c r="M7" s="10"/>
      <c r="N7" s="8"/>
      <c r="O7" s="9"/>
      <c r="P7" s="8"/>
      <c r="Q7" s="8"/>
      <c r="R7" s="8"/>
      <c r="T7" s="114"/>
    </row>
    <row r="8" spans="2:20" ht="16.2" thickBot="1">
      <c r="B8" s="206" t="s">
        <v>11</v>
      </c>
      <c r="C8" s="11" t="s">
        <v>12</v>
      </c>
      <c r="D8" s="12"/>
      <c r="E8" s="13"/>
      <c r="F8" s="14" t="s">
        <v>13</v>
      </c>
      <c r="G8" s="15" t="s">
        <v>14</v>
      </c>
      <c r="H8" s="16" t="s">
        <v>15</v>
      </c>
      <c r="I8" s="17" t="s">
        <v>16</v>
      </c>
      <c r="J8" s="18" t="s">
        <v>17</v>
      </c>
      <c r="K8" s="19" t="s">
        <v>43</v>
      </c>
      <c r="L8" s="207" t="s">
        <v>18</v>
      </c>
      <c r="M8" s="208"/>
      <c r="N8" s="208"/>
      <c r="O8" s="208"/>
      <c r="P8" s="209"/>
      <c r="Q8" s="112" t="s">
        <v>19</v>
      </c>
      <c r="R8" s="20" t="s">
        <v>20</v>
      </c>
      <c r="T8" s="113" t="s">
        <v>91</v>
      </c>
    </row>
    <row r="9" spans="2:20" ht="16.2" thickBot="1">
      <c r="B9" s="206"/>
      <c r="C9" s="21"/>
      <c r="D9" s="66" t="s">
        <v>21</v>
      </c>
      <c r="E9" s="67" t="s">
        <v>22</v>
      </c>
      <c r="F9" s="22"/>
      <c r="G9" s="23"/>
      <c r="H9" s="24"/>
      <c r="I9" s="23"/>
      <c r="J9" s="25"/>
      <c r="K9" s="90"/>
      <c r="L9" s="92" t="s">
        <v>45</v>
      </c>
      <c r="M9" s="91" t="s">
        <v>46</v>
      </c>
      <c r="N9" s="68" t="s">
        <v>22</v>
      </c>
      <c r="O9" s="68" t="s">
        <v>23</v>
      </c>
      <c r="P9" s="68" t="s">
        <v>24</v>
      </c>
      <c r="Q9" s="21"/>
      <c r="R9" s="26"/>
      <c r="T9" s="115"/>
    </row>
    <row r="10" spans="2:20" ht="16.2" thickBot="1">
      <c r="B10" s="123"/>
      <c r="C10" s="70" t="s">
        <v>87</v>
      </c>
      <c r="D10" s="71" t="s">
        <v>44</v>
      </c>
      <c r="E10" s="57" t="s">
        <v>44</v>
      </c>
      <c r="F10" s="59"/>
      <c r="G10" s="60"/>
      <c r="H10" s="60"/>
      <c r="I10" s="72"/>
      <c r="J10" s="60"/>
      <c r="K10" s="60"/>
      <c r="L10" s="60"/>
      <c r="M10" s="58" t="s">
        <v>44</v>
      </c>
      <c r="N10" s="57" t="s">
        <v>44</v>
      </c>
      <c r="O10" s="57" t="s">
        <v>3</v>
      </c>
      <c r="P10" s="57" t="s">
        <v>42</v>
      </c>
      <c r="Q10" s="60"/>
      <c r="R10" s="73"/>
      <c r="T10" s="116"/>
    </row>
    <row r="11" spans="2:20" ht="16.2" thickBot="1">
      <c r="B11" s="124"/>
      <c r="C11" s="28"/>
      <c r="D11" s="29"/>
      <c r="E11" s="30"/>
      <c r="F11" s="31"/>
      <c r="G11" s="30"/>
      <c r="H11" s="30"/>
      <c r="I11" s="32"/>
      <c r="J11" s="30"/>
      <c r="K11" s="30"/>
      <c r="L11" s="30"/>
      <c r="M11" s="29"/>
      <c r="N11" s="30"/>
      <c r="O11" s="31"/>
      <c r="P11" s="30"/>
      <c r="Q11" s="30"/>
      <c r="R11" s="64"/>
      <c r="T11" s="116">
        <f>IF(E11&gt;2.8,D11,0)</f>
        <v>0</v>
      </c>
    </row>
    <row r="12" spans="2:20" ht="16.2" thickBot="1">
      <c r="B12" s="125"/>
      <c r="C12" s="27" t="s">
        <v>6</v>
      </c>
      <c r="D12" s="34"/>
      <c r="E12" s="30"/>
      <c r="F12" s="31"/>
      <c r="G12" s="30"/>
      <c r="H12" s="30"/>
      <c r="I12" s="32"/>
      <c r="J12" s="30"/>
      <c r="K12" s="30"/>
      <c r="L12" s="30"/>
      <c r="M12" s="29"/>
      <c r="N12" s="30"/>
      <c r="O12" s="31"/>
      <c r="P12" s="30"/>
      <c r="Q12" s="30"/>
      <c r="R12" s="64"/>
      <c r="S12" s="35"/>
      <c r="T12" s="116">
        <f t="shared" ref="T12:T23" si="0">IF(E12&gt;2.8,D12,0)</f>
        <v>0</v>
      </c>
    </row>
    <row r="13" spans="2:20">
      <c r="B13" s="74"/>
      <c r="C13" s="54"/>
      <c r="D13" s="88"/>
      <c r="E13" s="89"/>
      <c r="F13" s="31">
        <f>+E13*D13</f>
        <v>0</v>
      </c>
      <c r="G13" s="30"/>
      <c r="H13" s="30">
        <f>+F13-G13</f>
        <v>0</v>
      </c>
      <c r="I13" s="30">
        <f>+H13</f>
        <v>0</v>
      </c>
      <c r="J13" s="8"/>
      <c r="K13" s="30"/>
      <c r="L13" s="89"/>
      <c r="M13" s="89"/>
      <c r="N13" s="89"/>
      <c r="O13" s="89"/>
      <c r="P13" s="30">
        <f t="shared" ref="P13:P18" si="1">+O13*N13*M13</f>
        <v>0</v>
      </c>
      <c r="Q13" s="30">
        <f t="shared" ref="Q13:Q18" si="2">+(N13*2+M13)*O13</f>
        <v>0</v>
      </c>
      <c r="R13" s="64">
        <f t="shared" ref="R13:R18" si="3">+O13*M13</f>
        <v>0</v>
      </c>
      <c r="S13" s="35"/>
      <c r="T13" s="116">
        <f t="shared" si="0"/>
        <v>0</v>
      </c>
    </row>
    <row r="14" spans="2:20">
      <c r="B14" s="74"/>
      <c r="C14" s="54"/>
      <c r="D14" s="121"/>
      <c r="E14" s="51"/>
      <c r="F14" s="31">
        <f>+E14*D14</f>
        <v>0</v>
      </c>
      <c r="G14" s="30"/>
      <c r="H14" s="30">
        <f>+F14-G14</f>
        <v>0</v>
      </c>
      <c r="I14" s="30">
        <f>+H14</f>
        <v>0</v>
      </c>
      <c r="J14" s="8"/>
      <c r="K14" s="30"/>
      <c r="L14" s="51"/>
      <c r="M14" s="51"/>
      <c r="N14" s="51"/>
      <c r="O14" s="51"/>
      <c r="P14" s="30">
        <f t="shared" si="1"/>
        <v>0</v>
      </c>
      <c r="Q14" s="30">
        <f t="shared" si="2"/>
        <v>0</v>
      </c>
      <c r="R14" s="64">
        <f t="shared" si="3"/>
        <v>0</v>
      </c>
      <c r="S14" s="35"/>
      <c r="T14" s="116">
        <f t="shared" si="0"/>
        <v>0</v>
      </c>
    </row>
    <row r="15" spans="2:20">
      <c r="B15" s="74"/>
      <c r="C15" s="54"/>
      <c r="D15" s="32"/>
      <c r="E15" s="30"/>
      <c r="F15" s="31">
        <f t="shared" ref="F15:F22" si="4">+E15*D15</f>
        <v>0</v>
      </c>
      <c r="G15" s="30"/>
      <c r="H15" s="30">
        <f t="shared" ref="H15:H22" si="5">+F15-G15</f>
        <v>0</v>
      </c>
      <c r="I15" s="30">
        <f t="shared" ref="I15:I22" si="6">+H15</f>
        <v>0</v>
      </c>
      <c r="J15" s="8"/>
      <c r="K15" s="30"/>
      <c r="L15" s="30"/>
      <c r="M15" s="30"/>
      <c r="N15" s="30"/>
      <c r="O15" s="30"/>
      <c r="P15" s="30">
        <f t="shared" si="1"/>
        <v>0</v>
      </c>
      <c r="Q15" s="30">
        <f t="shared" si="2"/>
        <v>0</v>
      </c>
      <c r="R15" s="64">
        <f t="shared" si="3"/>
        <v>0</v>
      </c>
      <c r="S15" s="35"/>
      <c r="T15" s="116">
        <f t="shared" si="0"/>
        <v>0</v>
      </c>
    </row>
    <row r="16" spans="2:20">
      <c r="B16" s="74"/>
      <c r="C16" s="54"/>
      <c r="D16" s="32"/>
      <c r="E16" s="30"/>
      <c r="F16" s="31">
        <f t="shared" si="4"/>
        <v>0</v>
      </c>
      <c r="G16" s="30"/>
      <c r="H16" s="30">
        <f t="shared" si="5"/>
        <v>0</v>
      </c>
      <c r="I16" s="30">
        <f t="shared" si="6"/>
        <v>0</v>
      </c>
      <c r="J16" s="8"/>
      <c r="K16" s="30"/>
      <c r="L16" s="30"/>
      <c r="M16" s="30"/>
      <c r="N16" s="30"/>
      <c r="O16" s="30"/>
      <c r="P16" s="30">
        <f t="shared" si="1"/>
        <v>0</v>
      </c>
      <c r="Q16" s="30">
        <f t="shared" si="2"/>
        <v>0</v>
      </c>
      <c r="R16" s="64">
        <f t="shared" si="3"/>
        <v>0</v>
      </c>
      <c r="S16" s="35"/>
      <c r="T16" s="116">
        <f t="shared" si="0"/>
        <v>0</v>
      </c>
    </row>
    <row r="17" spans="2:20">
      <c r="B17" s="74"/>
      <c r="C17" s="54"/>
      <c r="D17" s="32"/>
      <c r="E17" s="30"/>
      <c r="F17" s="31">
        <f t="shared" si="4"/>
        <v>0</v>
      </c>
      <c r="G17" s="30"/>
      <c r="H17" s="30">
        <f t="shared" si="5"/>
        <v>0</v>
      </c>
      <c r="I17" s="30">
        <f t="shared" si="6"/>
        <v>0</v>
      </c>
      <c r="J17" s="8"/>
      <c r="K17" s="30"/>
      <c r="L17" s="30"/>
      <c r="M17" s="30"/>
      <c r="N17" s="30"/>
      <c r="O17" s="30"/>
      <c r="P17" s="30">
        <f t="shared" si="1"/>
        <v>0</v>
      </c>
      <c r="Q17" s="30">
        <f t="shared" si="2"/>
        <v>0</v>
      </c>
      <c r="R17" s="64">
        <f t="shared" si="3"/>
        <v>0</v>
      </c>
      <c r="S17" s="35"/>
      <c r="T17" s="116">
        <f t="shared" si="0"/>
        <v>0</v>
      </c>
    </row>
    <row r="18" spans="2:20">
      <c r="B18" s="74"/>
      <c r="C18" s="54"/>
      <c r="D18" s="32"/>
      <c r="E18" s="30"/>
      <c r="F18" s="31">
        <f t="shared" si="4"/>
        <v>0</v>
      </c>
      <c r="G18" s="30"/>
      <c r="H18" s="30">
        <f t="shared" si="5"/>
        <v>0</v>
      </c>
      <c r="I18" s="30">
        <f t="shared" si="6"/>
        <v>0</v>
      </c>
      <c r="J18" s="8"/>
      <c r="K18" s="30"/>
      <c r="L18" s="30"/>
      <c r="M18" s="30"/>
      <c r="N18" s="30"/>
      <c r="O18" s="30"/>
      <c r="P18" s="30">
        <f t="shared" si="1"/>
        <v>0</v>
      </c>
      <c r="Q18" s="30">
        <f t="shared" si="2"/>
        <v>0</v>
      </c>
      <c r="R18" s="64">
        <f t="shared" si="3"/>
        <v>0</v>
      </c>
      <c r="S18" s="35"/>
      <c r="T18" s="116">
        <f t="shared" si="0"/>
        <v>0</v>
      </c>
    </row>
    <row r="19" spans="2:20" ht="16.2" thickBot="1">
      <c r="B19" s="75"/>
      <c r="C19" s="37"/>
      <c r="D19" s="30"/>
      <c r="E19" s="30"/>
      <c r="F19" s="31">
        <f t="shared" si="4"/>
        <v>0</v>
      </c>
      <c r="G19" s="30"/>
      <c r="H19" s="30">
        <f t="shared" si="5"/>
        <v>0</v>
      </c>
      <c r="I19" s="30">
        <f t="shared" si="6"/>
        <v>0</v>
      </c>
      <c r="J19" s="8"/>
      <c r="K19" s="30"/>
      <c r="L19" s="30"/>
      <c r="M19" s="30"/>
      <c r="N19" s="30"/>
      <c r="O19" s="30"/>
      <c r="P19" s="30"/>
      <c r="Q19" s="30"/>
      <c r="R19" s="64"/>
      <c r="S19" s="35"/>
      <c r="T19" s="116">
        <f t="shared" si="0"/>
        <v>0</v>
      </c>
    </row>
    <row r="20" spans="2:20" ht="16.2" thickBot="1">
      <c r="B20" s="75"/>
      <c r="C20" s="27" t="s">
        <v>27</v>
      </c>
      <c r="D20" s="30"/>
      <c r="E20" s="30"/>
      <c r="F20" s="31"/>
      <c r="G20" s="30"/>
      <c r="H20" s="30"/>
      <c r="I20" s="30"/>
      <c r="J20" s="8"/>
      <c r="K20" s="30"/>
      <c r="L20" s="30"/>
      <c r="M20" s="30"/>
      <c r="N20" s="30"/>
      <c r="O20" s="30"/>
      <c r="P20" s="30"/>
      <c r="Q20" s="30"/>
      <c r="R20" s="64"/>
      <c r="S20" s="35"/>
      <c r="T20" s="116">
        <f t="shared" si="0"/>
        <v>0</v>
      </c>
    </row>
    <row r="21" spans="2:20">
      <c r="B21" s="75"/>
      <c r="C21" s="55"/>
      <c r="D21" s="89"/>
      <c r="E21" s="89"/>
      <c r="F21" s="31">
        <f t="shared" si="4"/>
        <v>0</v>
      </c>
      <c r="G21" s="30"/>
      <c r="H21" s="30">
        <f t="shared" si="5"/>
        <v>0</v>
      </c>
      <c r="I21" s="30">
        <f t="shared" si="6"/>
        <v>0</v>
      </c>
      <c r="J21" s="8"/>
      <c r="K21" s="30"/>
      <c r="L21" s="30"/>
      <c r="M21" s="30"/>
      <c r="N21" s="30"/>
      <c r="O21" s="30"/>
      <c r="P21" s="30"/>
      <c r="Q21" s="30"/>
      <c r="R21" s="64"/>
      <c r="S21" s="35"/>
      <c r="T21" s="116">
        <f t="shared" si="0"/>
        <v>0</v>
      </c>
    </row>
    <row r="22" spans="2:20">
      <c r="B22" s="75"/>
      <c r="C22" s="37"/>
      <c r="D22" s="30"/>
      <c r="E22" s="30"/>
      <c r="F22" s="31">
        <f t="shared" si="4"/>
        <v>0</v>
      </c>
      <c r="G22" s="30"/>
      <c r="H22" s="30">
        <f t="shared" si="5"/>
        <v>0</v>
      </c>
      <c r="I22" s="30">
        <f t="shared" si="6"/>
        <v>0</v>
      </c>
      <c r="J22" s="8"/>
      <c r="K22" s="30"/>
      <c r="L22" s="30"/>
      <c r="M22" s="30"/>
      <c r="N22" s="30"/>
      <c r="O22" s="30"/>
      <c r="P22" s="30"/>
      <c r="Q22" s="30"/>
      <c r="R22" s="64"/>
      <c r="S22" s="35"/>
      <c r="T22" s="116">
        <f t="shared" si="0"/>
        <v>0</v>
      </c>
    </row>
    <row r="23" spans="2:20" ht="16.2" thickBot="1">
      <c r="B23" s="75"/>
      <c r="C23" s="28"/>
      <c r="D23" s="30"/>
      <c r="E23" s="30"/>
      <c r="F23" s="31"/>
      <c r="G23" s="30"/>
      <c r="H23" s="30"/>
      <c r="I23" s="32"/>
      <c r="J23" s="30"/>
      <c r="K23" s="30"/>
      <c r="L23" s="30"/>
      <c r="M23" s="30"/>
      <c r="N23" s="30"/>
      <c r="O23" s="30"/>
      <c r="P23" s="30"/>
      <c r="Q23" s="30"/>
      <c r="R23" s="64"/>
      <c r="S23" s="35"/>
      <c r="T23" s="116">
        <f t="shared" si="0"/>
        <v>0</v>
      </c>
    </row>
    <row r="24" spans="2:20" ht="16.2" customHeight="1" thickBot="1">
      <c r="B24" s="79" t="s">
        <v>11</v>
      </c>
      <c r="C24" s="80"/>
      <c r="D24" s="81" t="s">
        <v>25</v>
      </c>
      <c r="E24" s="60"/>
      <c r="F24" s="82" t="s">
        <v>13</v>
      </c>
      <c r="G24" s="78" t="s">
        <v>14</v>
      </c>
      <c r="H24" s="83" t="s">
        <v>15</v>
      </c>
      <c r="I24" s="84" t="s">
        <v>16</v>
      </c>
      <c r="J24" s="84" t="s">
        <v>17</v>
      </c>
      <c r="K24" s="84" t="s">
        <v>43</v>
      </c>
      <c r="L24" s="84"/>
      <c r="M24" s="93"/>
      <c r="N24" s="93"/>
      <c r="O24" s="85" t="s">
        <v>23</v>
      </c>
      <c r="P24" s="85" t="s">
        <v>24</v>
      </c>
      <c r="Q24" s="84" t="s">
        <v>19</v>
      </c>
      <c r="R24" s="86" t="s">
        <v>20</v>
      </c>
      <c r="S24" s="35"/>
      <c r="T24" s="117" t="s">
        <v>92</v>
      </c>
    </row>
    <row r="25" spans="2:20" ht="16.2" customHeight="1">
      <c r="B25" s="75">
        <f>SUM(B11:B23)</f>
        <v>0</v>
      </c>
      <c r="C25" s="43" t="s">
        <v>26</v>
      </c>
      <c r="D25" s="87">
        <f>SUM(D11:D23)</f>
        <v>0</v>
      </c>
      <c r="E25" s="44"/>
      <c r="F25" s="87">
        <f t="shared" ref="F25:K25" si="7">SUM(F11:F23)</f>
        <v>0</v>
      </c>
      <c r="G25" s="87">
        <f t="shared" si="7"/>
        <v>0</v>
      </c>
      <c r="H25" s="87">
        <f t="shared" si="7"/>
        <v>0</v>
      </c>
      <c r="I25" s="87">
        <f t="shared" si="7"/>
        <v>0</v>
      </c>
      <c r="J25" s="87">
        <f t="shared" si="7"/>
        <v>0</v>
      </c>
      <c r="K25" s="87">
        <f t="shared" si="7"/>
        <v>0</v>
      </c>
      <c r="L25" s="87"/>
      <c r="M25" s="87"/>
      <c r="N25" s="87"/>
      <c r="O25" s="87">
        <f>SUM(O11:O23)</f>
        <v>0</v>
      </c>
      <c r="P25" s="87">
        <f>SUM(P11:P23)</f>
        <v>0</v>
      </c>
      <c r="Q25" s="87">
        <f>SUM(Q11:Q23)</f>
        <v>0</v>
      </c>
      <c r="R25" s="87">
        <f>SUM(R11:R23)</f>
        <v>0</v>
      </c>
      <c r="S25" s="35"/>
      <c r="T25" s="118">
        <f>SUM(T11:T23)</f>
        <v>0</v>
      </c>
    </row>
    <row r="26" spans="2:20" ht="16.2" thickBot="1">
      <c r="B26" s="126"/>
      <c r="C26" s="61"/>
      <c r="D26" s="62"/>
      <c r="E26" s="62"/>
      <c r="F26" s="62"/>
      <c r="G26" s="62"/>
      <c r="H26" s="62"/>
      <c r="I26" s="76"/>
      <c r="J26" s="62"/>
      <c r="K26" s="62"/>
      <c r="L26" s="62"/>
      <c r="M26" s="63"/>
      <c r="N26" s="62"/>
      <c r="O26" s="62"/>
      <c r="P26" s="62"/>
      <c r="Q26" s="62"/>
      <c r="R26" s="77"/>
      <c r="S26" s="35"/>
      <c r="T26" s="119"/>
    </row>
    <row r="27" spans="2:20" ht="16.2" thickBot="1">
      <c r="B27" s="127"/>
      <c r="C27" s="69" t="s">
        <v>88</v>
      </c>
      <c r="D27" s="34"/>
      <c r="E27" s="30"/>
      <c r="F27" s="31"/>
      <c r="G27" s="30"/>
      <c r="H27" s="30"/>
      <c r="I27" s="32"/>
      <c r="J27" s="30"/>
      <c r="K27" s="30"/>
      <c r="L27" s="30"/>
      <c r="M27" s="29"/>
      <c r="N27" s="30"/>
      <c r="O27" s="31"/>
      <c r="P27" s="30"/>
      <c r="Q27" s="30"/>
      <c r="R27" s="33"/>
      <c r="S27" s="35"/>
      <c r="T27" s="116"/>
    </row>
    <row r="28" spans="2:20" ht="16.2" thickBot="1">
      <c r="B28" s="128"/>
      <c r="C28" s="28"/>
      <c r="D28" s="29"/>
      <c r="E28" s="30"/>
      <c r="F28" s="31"/>
      <c r="G28" s="30"/>
      <c r="H28" s="30"/>
      <c r="I28" s="32"/>
      <c r="J28" s="30"/>
      <c r="K28" s="30"/>
      <c r="L28" s="30"/>
      <c r="M28" s="29"/>
      <c r="N28" s="30"/>
      <c r="O28" s="31"/>
      <c r="P28" s="30"/>
      <c r="Q28" s="30"/>
      <c r="R28" s="33"/>
      <c r="S28" s="35"/>
      <c r="T28" s="116">
        <f>IF(E28&gt;2.8,D28,0)</f>
        <v>0</v>
      </c>
    </row>
    <row r="29" spans="2:20" ht="16.2" thickBot="1">
      <c r="B29" s="129"/>
      <c r="C29" s="27" t="s">
        <v>6</v>
      </c>
      <c r="D29" s="34"/>
      <c r="E29" s="30"/>
      <c r="F29" s="31"/>
      <c r="G29" s="30"/>
      <c r="H29" s="30"/>
      <c r="I29" s="32"/>
      <c r="J29" s="30"/>
      <c r="K29" s="30"/>
      <c r="L29" s="30"/>
      <c r="M29" s="29"/>
      <c r="N29" s="30"/>
      <c r="O29" s="31"/>
      <c r="P29" s="30"/>
      <c r="Q29" s="30"/>
      <c r="R29" s="33"/>
      <c r="T29" s="116">
        <f t="shared" ref="T29:T39" si="8">IF(E29&gt;2.8,D29,0)</f>
        <v>0</v>
      </c>
    </row>
    <row r="30" spans="2:20">
      <c r="B30" s="56"/>
      <c r="C30" s="53"/>
      <c r="D30" s="88"/>
      <c r="E30" s="89"/>
      <c r="F30" s="31">
        <f>+E30*D30</f>
        <v>0</v>
      </c>
      <c r="G30" s="30"/>
      <c r="H30" s="30">
        <f>+F30-G30</f>
        <v>0</v>
      </c>
      <c r="I30" s="30">
        <f>+H30</f>
        <v>0</v>
      </c>
      <c r="J30" s="8"/>
      <c r="K30" s="30"/>
      <c r="L30" s="89"/>
      <c r="M30" s="89"/>
      <c r="N30" s="89"/>
      <c r="O30" s="89"/>
      <c r="P30" s="30">
        <f>+O30*N30*M30</f>
        <v>0</v>
      </c>
      <c r="Q30" s="30">
        <f>+(N30*2+M30)*O30</f>
        <v>0</v>
      </c>
      <c r="R30" s="64">
        <f>+O30*M30</f>
        <v>0</v>
      </c>
      <c r="T30" s="116">
        <f t="shared" si="8"/>
        <v>0</v>
      </c>
    </row>
    <row r="31" spans="2:20">
      <c r="B31" s="56"/>
      <c r="C31" s="54"/>
      <c r="D31" s="121"/>
      <c r="E31" s="51"/>
      <c r="F31" s="31">
        <f t="shared" ref="F31:F38" si="9">+E31*D31</f>
        <v>0</v>
      </c>
      <c r="G31" s="30"/>
      <c r="H31" s="30">
        <f t="shared" ref="H31:H38" si="10">+F31-G31</f>
        <v>0</v>
      </c>
      <c r="I31" s="30">
        <f t="shared" ref="I31:I38" si="11">+H31</f>
        <v>0</v>
      </c>
      <c r="J31" s="8"/>
      <c r="K31" s="30"/>
      <c r="L31" s="51"/>
      <c r="M31" s="51"/>
      <c r="N31" s="51"/>
      <c r="O31" s="51"/>
      <c r="P31" s="30">
        <f>+O31*N31*M31</f>
        <v>0</v>
      </c>
      <c r="Q31" s="30">
        <f>+(N31*2+M31)*O31</f>
        <v>0</v>
      </c>
      <c r="R31" s="64">
        <f>+O31*M31</f>
        <v>0</v>
      </c>
      <c r="T31" s="116">
        <f t="shared" si="8"/>
        <v>0</v>
      </c>
    </row>
    <row r="32" spans="2:20">
      <c r="B32" s="56"/>
      <c r="C32" s="54"/>
      <c r="D32" s="121"/>
      <c r="E32" s="51"/>
      <c r="F32" s="31">
        <f t="shared" si="9"/>
        <v>0</v>
      </c>
      <c r="G32" s="30"/>
      <c r="H32" s="30">
        <f t="shared" si="10"/>
        <v>0</v>
      </c>
      <c r="I32" s="30">
        <f t="shared" si="11"/>
        <v>0</v>
      </c>
      <c r="J32" s="8"/>
      <c r="K32" s="30"/>
      <c r="L32" s="30"/>
      <c r="M32" s="29"/>
      <c r="N32" s="30"/>
      <c r="O32" s="31"/>
      <c r="P32" s="30">
        <f t="shared" ref="P32:P38" si="12">+O32*N32*M32</f>
        <v>0</v>
      </c>
      <c r="Q32" s="30">
        <f t="shared" ref="Q32:Q38" si="13">+(N32*2+M32)*O32</f>
        <v>0</v>
      </c>
      <c r="R32" s="64">
        <f t="shared" ref="R32:R38" si="14">+O32*M32</f>
        <v>0</v>
      </c>
      <c r="T32" s="116">
        <f t="shared" si="8"/>
        <v>0</v>
      </c>
    </row>
    <row r="33" spans="2:20">
      <c r="B33" s="56"/>
      <c r="C33" s="54"/>
      <c r="D33" s="121"/>
      <c r="E33" s="51"/>
      <c r="F33" s="31">
        <f t="shared" si="9"/>
        <v>0</v>
      </c>
      <c r="G33" s="30"/>
      <c r="H33" s="30">
        <f t="shared" si="10"/>
        <v>0</v>
      </c>
      <c r="I33" s="30">
        <f t="shared" si="11"/>
        <v>0</v>
      </c>
      <c r="J33" s="8"/>
      <c r="K33" s="30"/>
      <c r="L33" s="30"/>
      <c r="M33" s="29"/>
      <c r="N33" s="30"/>
      <c r="O33" s="31"/>
      <c r="P33" s="30">
        <f t="shared" si="12"/>
        <v>0</v>
      </c>
      <c r="Q33" s="30">
        <f t="shared" si="13"/>
        <v>0</v>
      </c>
      <c r="R33" s="64">
        <f t="shared" si="14"/>
        <v>0</v>
      </c>
      <c r="T33" s="116">
        <f t="shared" si="8"/>
        <v>0</v>
      </c>
    </row>
    <row r="34" spans="2:20">
      <c r="B34" s="56"/>
      <c r="C34" s="54"/>
      <c r="D34" s="121"/>
      <c r="E34" s="51"/>
      <c r="F34" s="31">
        <f t="shared" si="9"/>
        <v>0</v>
      </c>
      <c r="G34" s="30"/>
      <c r="H34" s="30">
        <f t="shared" si="10"/>
        <v>0</v>
      </c>
      <c r="I34" s="30">
        <f t="shared" si="11"/>
        <v>0</v>
      </c>
      <c r="J34" s="8"/>
      <c r="K34" s="30"/>
      <c r="L34" s="30"/>
      <c r="M34" s="29"/>
      <c r="N34" s="30"/>
      <c r="O34" s="31"/>
      <c r="P34" s="30">
        <f t="shared" si="12"/>
        <v>0</v>
      </c>
      <c r="Q34" s="30">
        <f t="shared" si="13"/>
        <v>0</v>
      </c>
      <c r="R34" s="64">
        <f t="shared" si="14"/>
        <v>0</v>
      </c>
      <c r="T34" s="116">
        <f t="shared" si="8"/>
        <v>0</v>
      </c>
    </row>
    <row r="35" spans="2:20">
      <c r="B35" s="56"/>
      <c r="C35" s="54"/>
      <c r="D35" s="121"/>
      <c r="E35" s="51"/>
      <c r="F35" s="31">
        <f t="shared" si="9"/>
        <v>0</v>
      </c>
      <c r="G35" s="30"/>
      <c r="H35" s="30">
        <f t="shared" si="10"/>
        <v>0</v>
      </c>
      <c r="I35" s="30">
        <f t="shared" si="11"/>
        <v>0</v>
      </c>
      <c r="J35" s="8"/>
      <c r="K35" s="30"/>
      <c r="L35" s="30"/>
      <c r="M35" s="29"/>
      <c r="N35" s="30"/>
      <c r="O35" s="31"/>
      <c r="P35" s="30">
        <f t="shared" si="12"/>
        <v>0</v>
      </c>
      <c r="Q35" s="30">
        <f t="shared" si="13"/>
        <v>0</v>
      </c>
      <c r="R35" s="64">
        <f t="shared" si="14"/>
        <v>0</v>
      </c>
      <c r="T35" s="116">
        <f t="shared" si="8"/>
        <v>0</v>
      </c>
    </row>
    <row r="36" spans="2:20" ht="16.2" thickBot="1">
      <c r="B36" s="36"/>
      <c r="C36" s="37"/>
      <c r="D36" s="121"/>
      <c r="E36" s="51"/>
      <c r="F36" s="31">
        <f t="shared" si="9"/>
        <v>0</v>
      </c>
      <c r="G36" s="30"/>
      <c r="H36" s="30">
        <f t="shared" si="10"/>
        <v>0</v>
      </c>
      <c r="I36" s="30">
        <f t="shared" si="11"/>
        <v>0</v>
      </c>
      <c r="K36" s="30"/>
      <c r="L36" s="30"/>
      <c r="M36" s="30"/>
      <c r="N36" s="30"/>
      <c r="O36" s="30"/>
      <c r="P36" s="30">
        <f t="shared" si="12"/>
        <v>0</v>
      </c>
      <c r="Q36" s="30">
        <f t="shared" si="13"/>
        <v>0</v>
      </c>
      <c r="R36" s="64">
        <f t="shared" si="14"/>
        <v>0</v>
      </c>
      <c r="T36" s="116">
        <f t="shared" si="8"/>
        <v>0</v>
      </c>
    </row>
    <row r="37" spans="2:20" ht="16.2" thickBot="1">
      <c r="B37" s="36"/>
      <c r="C37" s="27" t="s">
        <v>27</v>
      </c>
      <c r="D37" s="121"/>
      <c r="E37" s="51"/>
      <c r="F37" s="31"/>
      <c r="G37" s="30"/>
      <c r="H37" s="30"/>
      <c r="I37" s="30"/>
      <c r="K37" s="30"/>
      <c r="L37" s="30"/>
      <c r="M37" s="30"/>
      <c r="N37" s="30"/>
      <c r="O37" s="30"/>
      <c r="P37" s="30">
        <f t="shared" si="12"/>
        <v>0</v>
      </c>
      <c r="Q37" s="30">
        <f t="shared" si="13"/>
        <v>0</v>
      </c>
      <c r="R37" s="64">
        <f t="shared" si="14"/>
        <v>0</v>
      </c>
      <c r="T37" s="116">
        <f t="shared" si="8"/>
        <v>0</v>
      </c>
    </row>
    <row r="38" spans="2:20">
      <c r="B38" s="36"/>
      <c r="C38" s="37"/>
      <c r="D38" s="88"/>
      <c r="E38" s="89"/>
      <c r="F38" s="31">
        <f t="shared" si="9"/>
        <v>0</v>
      </c>
      <c r="G38" s="30"/>
      <c r="H38" s="30">
        <f t="shared" si="10"/>
        <v>0</v>
      </c>
      <c r="I38" s="30">
        <f t="shared" si="11"/>
        <v>0</v>
      </c>
      <c r="K38" s="30"/>
      <c r="L38" s="30"/>
      <c r="M38" s="30"/>
      <c r="N38" s="30"/>
      <c r="O38" s="30"/>
      <c r="P38" s="30">
        <f t="shared" si="12"/>
        <v>0</v>
      </c>
      <c r="Q38" s="30">
        <f t="shared" si="13"/>
        <v>0</v>
      </c>
      <c r="R38" s="64">
        <f t="shared" si="14"/>
        <v>0</v>
      </c>
      <c r="T38" s="116">
        <f t="shared" si="8"/>
        <v>0</v>
      </c>
    </row>
    <row r="39" spans="2:20" ht="16.2" thickBot="1">
      <c r="B39" s="36"/>
      <c r="C39" s="28"/>
      <c r="D39" s="30"/>
      <c r="E39" s="51"/>
      <c r="F39" s="31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3"/>
      <c r="T39" s="116">
        <f t="shared" si="8"/>
        <v>0</v>
      </c>
    </row>
    <row r="40" spans="2:20" ht="16.2" thickBot="1">
      <c r="B40" s="38" t="s">
        <v>11</v>
      </c>
      <c r="C40" s="8"/>
      <c r="D40" s="39" t="s">
        <v>25</v>
      </c>
      <c r="E40" s="30"/>
      <c r="F40" s="40" t="s">
        <v>13</v>
      </c>
      <c r="G40" s="78" t="s">
        <v>14</v>
      </c>
      <c r="H40" s="40" t="s">
        <v>15</v>
      </c>
      <c r="I40" s="84" t="s">
        <v>16</v>
      </c>
      <c r="J40" s="84" t="s">
        <v>17</v>
      </c>
      <c r="K40" s="84" t="s">
        <v>43</v>
      </c>
      <c r="L40" s="41"/>
      <c r="M40" s="94"/>
      <c r="N40" s="94"/>
      <c r="O40" s="42" t="s">
        <v>23</v>
      </c>
      <c r="P40" s="42" t="s">
        <v>24</v>
      </c>
      <c r="Q40" s="41" t="s">
        <v>19</v>
      </c>
      <c r="R40" s="41" t="s">
        <v>20</v>
      </c>
      <c r="T40" s="117" t="s">
        <v>92</v>
      </c>
    </row>
    <row r="41" spans="2:20">
      <c r="B41" s="36">
        <f>SUM(B28:B39)</f>
        <v>0</v>
      </c>
      <c r="C41" s="43" t="s">
        <v>26</v>
      </c>
      <c r="D41" s="87">
        <f>SUM(D28:D39)</f>
        <v>0</v>
      </c>
      <c r="E41" s="87"/>
      <c r="F41" s="87">
        <f t="shared" ref="F41:R41" si="15">SUM(F28:F39)</f>
        <v>0</v>
      </c>
      <c r="G41" s="87">
        <f t="shared" si="15"/>
        <v>0</v>
      </c>
      <c r="H41" s="87">
        <f t="shared" si="15"/>
        <v>0</v>
      </c>
      <c r="I41" s="87">
        <f t="shared" si="15"/>
        <v>0</v>
      </c>
      <c r="J41" s="87">
        <f t="shared" si="15"/>
        <v>0</v>
      </c>
      <c r="K41" s="87">
        <f t="shared" si="15"/>
        <v>0</v>
      </c>
      <c r="L41" s="87"/>
      <c r="M41" s="87"/>
      <c r="N41" s="87"/>
      <c r="O41" s="87">
        <f>SUM(O28:O39)</f>
        <v>0</v>
      </c>
      <c r="P41" s="87">
        <f t="shared" si="15"/>
        <v>0</v>
      </c>
      <c r="Q41" s="87">
        <f t="shared" si="15"/>
        <v>0</v>
      </c>
      <c r="R41" s="87">
        <f t="shared" si="15"/>
        <v>0</v>
      </c>
      <c r="T41" s="118">
        <f>SUM(T28:T39)</f>
        <v>0</v>
      </c>
    </row>
    <row r="42" spans="2:20" ht="16.2" thickBot="1">
      <c r="B42" s="130"/>
      <c r="C42" s="45"/>
      <c r="D42" s="46"/>
      <c r="E42" s="46"/>
      <c r="F42" s="46"/>
      <c r="G42" s="46"/>
      <c r="H42" s="46"/>
      <c r="I42" s="47"/>
      <c r="J42" s="46"/>
      <c r="K42" s="46"/>
      <c r="L42" s="46"/>
      <c r="M42" s="48"/>
      <c r="N42" s="46"/>
      <c r="O42" s="46"/>
      <c r="P42" s="46"/>
      <c r="Q42" s="46"/>
      <c r="R42" s="49"/>
      <c r="T42" s="120"/>
    </row>
    <row r="43" spans="2:20" s="8" customFormat="1" ht="16.2" thickBot="1">
      <c r="B43" s="206" t="s">
        <v>11</v>
      </c>
      <c r="C43" s="11" t="s">
        <v>12</v>
      </c>
      <c r="D43" s="12"/>
      <c r="E43" s="13"/>
      <c r="F43" s="14" t="s">
        <v>13</v>
      </c>
      <c r="G43" s="15" t="s">
        <v>14</v>
      </c>
      <c r="H43" s="16" t="s">
        <v>15</v>
      </c>
      <c r="I43" s="17" t="s">
        <v>16</v>
      </c>
      <c r="J43" s="18" t="s">
        <v>17</v>
      </c>
      <c r="K43" s="19" t="s">
        <v>43</v>
      </c>
      <c r="L43" s="207" t="s">
        <v>18</v>
      </c>
      <c r="M43" s="208"/>
      <c r="N43" s="208"/>
      <c r="O43" s="208"/>
      <c r="P43" s="209"/>
      <c r="Q43" s="112" t="s">
        <v>19</v>
      </c>
      <c r="R43" s="20" t="s">
        <v>20</v>
      </c>
      <c r="S43" s="1"/>
      <c r="T43" s="113" t="s">
        <v>91</v>
      </c>
    </row>
    <row r="44" spans="2:20" ht="16.2" thickBot="1">
      <c r="B44" s="206"/>
      <c r="C44" s="21"/>
      <c r="D44" s="66" t="s">
        <v>21</v>
      </c>
      <c r="E44" s="67" t="s">
        <v>22</v>
      </c>
      <c r="F44" s="22"/>
      <c r="G44" s="23"/>
      <c r="H44" s="24"/>
      <c r="I44" s="23"/>
      <c r="J44" s="25"/>
      <c r="K44" s="90"/>
      <c r="L44" s="92" t="s">
        <v>45</v>
      </c>
      <c r="M44" s="91" t="s">
        <v>46</v>
      </c>
      <c r="N44" s="68" t="s">
        <v>22</v>
      </c>
      <c r="O44" s="68" t="s">
        <v>23</v>
      </c>
      <c r="P44" s="68" t="s">
        <v>24</v>
      </c>
      <c r="Q44" s="21"/>
      <c r="R44" s="26"/>
      <c r="T44" s="115"/>
    </row>
    <row r="45" spans="2:20" ht="16.2" thickBot="1">
      <c r="B45" s="123"/>
      <c r="C45" s="70" t="s">
        <v>89</v>
      </c>
      <c r="D45" s="71" t="s">
        <v>44</v>
      </c>
      <c r="E45" s="57" t="s">
        <v>44</v>
      </c>
      <c r="F45" s="59"/>
      <c r="G45" s="60"/>
      <c r="H45" s="60"/>
      <c r="I45" s="72"/>
      <c r="J45" s="60"/>
      <c r="K45" s="60"/>
      <c r="L45" s="60"/>
      <c r="M45" s="58" t="s">
        <v>44</v>
      </c>
      <c r="N45" s="57" t="s">
        <v>44</v>
      </c>
      <c r="O45" s="57" t="s">
        <v>3</v>
      </c>
      <c r="P45" s="57" t="s">
        <v>42</v>
      </c>
      <c r="Q45" s="60"/>
      <c r="R45" s="73"/>
      <c r="T45" s="116"/>
    </row>
    <row r="46" spans="2:20" ht="16.2" thickBot="1">
      <c r="B46" s="124"/>
      <c r="C46" s="28"/>
      <c r="D46" s="29"/>
      <c r="E46" s="30"/>
      <c r="F46" s="31"/>
      <c r="G46" s="30"/>
      <c r="H46" s="30"/>
      <c r="I46" s="32"/>
      <c r="J46" s="30"/>
      <c r="K46" s="30"/>
      <c r="L46" s="30"/>
      <c r="M46" s="29"/>
      <c r="N46" s="30"/>
      <c r="O46" s="31"/>
      <c r="P46" s="30"/>
      <c r="Q46" s="30"/>
      <c r="R46" s="64"/>
      <c r="T46" s="116">
        <f>IF(E46&gt;2.8,D46,0)</f>
        <v>0</v>
      </c>
    </row>
    <row r="47" spans="2:20" ht="16.2" thickBot="1">
      <c r="B47" s="125"/>
      <c r="C47" s="27" t="s">
        <v>6</v>
      </c>
      <c r="D47" s="34"/>
      <c r="E47" s="30"/>
      <c r="F47" s="31"/>
      <c r="G47" s="30"/>
      <c r="H47" s="30"/>
      <c r="I47" s="32"/>
      <c r="J47" s="30"/>
      <c r="K47" s="30"/>
      <c r="L47" s="30"/>
      <c r="M47" s="29"/>
      <c r="N47" s="30"/>
      <c r="O47" s="31"/>
      <c r="P47" s="30"/>
      <c r="Q47" s="30"/>
      <c r="R47" s="64"/>
      <c r="S47" s="35"/>
      <c r="T47" s="116">
        <f t="shared" ref="T47:T58" si="16">IF(E47&gt;2.8,D47,0)</f>
        <v>0</v>
      </c>
    </row>
    <row r="48" spans="2:20">
      <c r="B48" s="74"/>
      <c r="C48" s="54"/>
      <c r="D48" s="88"/>
      <c r="E48" s="89"/>
      <c r="F48" s="31">
        <f>+E48*D48</f>
        <v>0</v>
      </c>
      <c r="G48" s="30"/>
      <c r="H48" s="30">
        <f>+F48-G48</f>
        <v>0</v>
      </c>
      <c r="I48" s="30">
        <f>+H48</f>
        <v>0</v>
      </c>
      <c r="J48" s="8"/>
      <c r="K48" s="30"/>
      <c r="L48" s="89"/>
      <c r="M48" s="89"/>
      <c r="N48" s="89"/>
      <c r="O48" s="89"/>
      <c r="P48" s="30">
        <f t="shared" ref="P48:P53" si="17">+O48*N48*M48</f>
        <v>0</v>
      </c>
      <c r="Q48" s="30">
        <f t="shared" ref="Q48:Q53" si="18">+(N48*2+M48)*O48</f>
        <v>0</v>
      </c>
      <c r="R48" s="64">
        <f t="shared" ref="R48:R53" si="19">+O48*M48</f>
        <v>0</v>
      </c>
      <c r="S48" s="35"/>
      <c r="T48" s="116">
        <f t="shared" si="16"/>
        <v>0</v>
      </c>
    </row>
    <row r="49" spans="2:20">
      <c r="B49" s="74"/>
      <c r="C49" s="54"/>
      <c r="D49" s="121"/>
      <c r="E49" s="51"/>
      <c r="F49" s="31">
        <f>+E49*D49</f>
        <v>0</v>
      </c>
      <c r="G49" s="30"/>
      <c r="H49" s="30">
        <f>+F49-G49</f>
        <v>0</v>
      </c>
      <c r="I49" s="30">
        <f>+H49</f>
        <v>0</v>
      </c>
      <c r="J49" s="8"/>
      <c r="K49" s="30"/>
      <c r="L49" s="51"/>
      <c r="M49" s="51"/>
      <c r="N49" s="51"/>
      <c r="O49" s="51"/>
      <c r="P49" s="30">
        <f t="shared" si="17"/>
        <v>0</v>
      </c>
      <c r="Q49" s="30">
        <f t="shared" si="18"/>
        <v>0</v>
      </c>
      <c r="R49" s="64">
        <f t="shared" si="19"/>
        <v>0</v>
      </c>
      <c r="S49" s="35"/>
      <c r="T49" s="116">
        <f t="shared" si="16"/>
        <v>0</v>
      </c>
    </row>
    <row r="50" spans="2:20">
      <c r="B50" s="74"/>
      <c r="C50" s="54"/>
      <c r="D50" s="32"/>
      <c r="E50" s="30"/>
      <c r="F50" s="31">
        <f t="shared" ref="F50:F54" si="20">+E50*D50</f>
        <v>0</v>
      </c>
      <c r="G50" s="30"/>
      <c r="H50" s="30">
        <f t="shared" ref="H50:H54" si="21">+F50-G50</f>
        <v>0</v>
      </c>
      <c r="I50" s="30">
        <f t="shared" ref="I50:I57" si="22">+H50</f>
        <v>0</v>
      </c>
      <c r="J50" s="8"/>
      <c r="K50" s="30"/>
      <c r="L50" s="30"/>
      <c r="M50" s="30"/>
      <c r="N50" s="30"/>
      <c r="O50" s="30"/>
      <c r="P50" s="30">
        <f t="shared" si="17"/>
        <v>0</v>
      </c>
      <c r="Q50" s="30">
        <f t="shared" si="18"/>
        <v>0</v>
      </c>
      <c r="R50" s="64">
        <f t="shared" si="19"/>
        <v>0</v>
      </c>
      <c r="S50" s="35"/>
      <c r="T50" s="116">
        <f t="shared" si="16"/>
        <v>0</v>
      </c>
    </row>
    <row r="51" spans="2:20">
      <c r="B51" s="74"/>
      <c r="C51" s="54"/>
      <c r="D51" s="32"/>
      <c r="E51" s="30"/>
      <c r="F51" s="31">
        <f t="shared" si="20"/>
        <v>0</v>
      </c>
      <c r="G51" s="30"/>
      <c r="H51" s="30">
        <f t="shared" si="21"/>
        <v>0</v>
      </c>
      <c r="I51" s="30">
        <f t="shared" si="22"/>
        <v>0</v>
      </c>
      <c r="J51" s="8"/>
      <c r="K51" s="30"/>
      <c r="L51" s="30"/>
      <c r="M51" s="30"/>
      <c r="N51" s="30"/>
      <c r="O51" s="30"/>
      <c r="P51" s="30">
        <f t="shared" si="17"/>
        <v>0</v>
      </c>
      <c r="Q51" s="30">
        <f t="shared" si="18"/>
        <v>0</v>
      </c>
      <c r="R51" s="64">
        <f t="shared" si="19"/>
        <v>0</v>
      </c>
      <c r="S51" s="35"/>
      <c r="T51" s="116">
        <f t="shared" si="16"/>
        <v>0</v>
      </c>
    </row>
    <row r="52" spans="2:20">
      <c r="B52" s="74"/>
      <c r="C52" s="54"/>
      <c r="D52" s="32"/>
      <c r="E52" s="30"/>
      <c r="F52" s="31">
        <f t="shared" si="20"/>
        <v>0</v>
      </c>
      <c r="G52" s="30"/>
      <c r="H52" s="30">
        <f t="shared" si="21"/>
        <v>0</v>
      </c>
      <c r="I52" s="30">
        <f t="shared" si="22"/>
        <v>0</v>
      </c>
      <c r="J52" s="8"/>
      <c r="K52" s="30"/>
      <c r="L52" s="30"/>
      <c r="M52" s="30"/>
      <c r="N52" s="30"/>
      <c r="O52" s="30"/>
      <c r="P52" s="30">
        <f t="shared" si="17"/>
        <v>0</v>
      </c>
      <c r="Q52" s="30">
        <f t="shared" si="18"/>
        <v>0</v>
      </c>
      <c r="R52" s="64">
        <f t="shared" si="19"/>
        <v>0</v>
      </c>
      <c r="S52" s="35"/>
      <c r="T52" s="116">
        <f t="shared" si="16"/>
        <v>0</v>
      </c>
    </row>
    <row r="53" spans="2:20">
      <c r="B53" s="74"/>
      <c r="C53" s="54"/>
      <c r="D53" s="32"/>
      <c r="E53" s="30"/>
      <c r="F53" s="31">
        <f t="shared" si="20"/>
        <v>0</v>
      </c>
      <c r="G53" s="30"/>
      <c r="H53" s="30">
        <f t="shared" si="21"/>
        <v>0</v>
      </c>
      <c r="I53" s="30">
        <f t="shared" si="22"/>
        <v>0</v>
      </c>
      <c r="J53" s="8"/>
      <c r="K53" s="30"/>
      <c r="L53" s="30"/>
      <c r="M53" s="30"/>
      <c r="N53" s="30"/>
      <c r="O53" s="30"/>
      <c r="P53" s="30">
        <f t="shared" si="17"/>
        <v>0</v>
      </c>
      <c r="Q53" s="30">
        <f t="shared" si="18"/>
        <v>0</v>
      </c>
      <c r="R53" s="64">
        <f t="shared" si="19"/>
        <v>0</v>
      </c>
      <c r="S53" s="35"/>
      <c r="T53" s="116">
        <f t="shared" si="16"/>
        <v>0</v>
      </c>
    </row>
    <row r="54" spans="2:20" ht="16.2" thickBot="1">
      <c r="B54" s="75"/>
      <c r="C54" s="37"/>
      <c r="D54" s="30"/>
      <c r="E54" s="30"/>
      <c r="F54" s="31">
        <f t="shared" si="20"/>
        <v>0</v>
      </c>
      <c r="G54" s="30"/>
      <c r="H54" s="30">
        <f t="shared" si="21"/>
        <v>0</v>
      </c>
      <c r="I54" s="30">
        <f t="shared" si="22"/>
        <v>0</v>
      </c>
      <c r="J54" s="8"/>
      <c r="K54" s="30"/>
      <c r="L54" s="30"/>
      <c r="M54" s="30"/>
      <c r="N54" s="30"/>
      <c r="O54" s="30"/>
      <c r="P54" s="30"/>
      <c r="Q54" s="30"/>
      <c r="R54" s="64"/>
      <c r="S54" s="35"/>
      <c r="T54" s="116">
        <f t="shared" si="16"/>
        <v>0</v>
      </c>
    </row>
    <row r="55" spans="2:20" ht="16.2" thickBot="1">
      <c r="B55" s="75"/>
      <c r="C55" s="27" t="s">
        <v>27</v>
      </c>
      <c r="D55" s="30"/>
      <c r="E55" s="30"/>
      <c r="F55" s="31"/>
      <c r="G55" s="30"/>
      <c r="H55" s="30"/>
      <c r="I55" s="30"/>
      <c r="J55" s="8"/>
      <c r="K55" s="30"/>
      <c r="L55" s="30"/>
      <c r="M55" s="30"/>
      <c r="N55" s="30"/>
      <c r="O55" s="30"/>
      <c r="P55" s="30"/>
      <c r="Q55" s="30"/>
      <c r="R55" s="64"/>
      <c r="S55" s="35"/>
      <c r="T55" s="116">
        <f t="shared" si="16"/>
        <v>0</v>
      </c>
    </row>
    <row r="56" spans="2:20">
      <c r="B56" s="75"/>
      <c r="C56" s="55"/>
      <c r="D56" s="89"/>
      <c r="E56" s="89"/>
      <c r="F56" s="31">
        <f t="shared" ref="F56:F57" si="23">+E56*D56</f>
        <v>0</v>
      </c>
      <c r="G56" s="30"/>
      <c r="H56" s="30">
        <f t="shared" ref="H56:H57" si="24">+F56-G56</f>
        <v>0</v>
      </c>
      <c r="I56" s="30">
        <f t="shared" si="22"/>
        <v>0</v>
      </c>
      <c r="J56" s="8"/>
      <c r="K56" s="30"/>
      <c r="L56" s="30"/>
      <c r="M56" s="30"/>
      <c r="N56" s="30"/>
      <c r="O56" s="30"/>
      <c r="P56" s="30"/>
      <c r="Q56" s="30"/>
      <c r="R56" s="64"/>
      <c r="S56" s="35"/>
      <c r="T56" s="116">
        <f t="shared" si="16"/>
        <v>0</v>
      </c>
    </row>
    <row r="57" spans="2:20">
      <c r="B57" s="75"/>
      <c r="C57" s="37"/>
      <c r="D57" s="30"/>
      <c r="E57" s="30"/>
      <c r="F57" s="31">
        <f t="shared" si="23"/>
        <v>0</v>
      </c>
      <c r="G57" s="30"/>
      <c r="H57" s="30">
        <f t="shared" si="24"/>
        <v>0</v>
      </c>
      <c r="I57" s="30">
        <f t="shared" si="22"/>
        <v>0</v>
      </c>
      <c r="J57" s="8"/>
      <c r="K57" s="30"/>
      <c r="L57" s="30"/>
      <c r="M57" s="30"/>
      <c r="N57" s="30"/>
      <c r="O57" s="30"/>
      <c r="P57" s="30"/>
      <c r="Q57" s="30"/>
      <c r="R57" s="64"/>
      <c r="S57" s="35"/>
      <c r="T57" s="116">
        <f t="shared" si="16"/>
        <v>0</v>
      </c>
    </row>
    <row r="58" spans="2:20" ht="16.2" thickBot="1">
      <c r="B58" s="75"/>
      <c r="C58" s="28"/>
      <c r="D58" s="30"/>
      <c r="E58" s="30"/>
      <c r="F58" s="31"/>
      <c r="G58" s="30"/>
      <c r="H58" s="30"/>
      <c r="I58" s="32"/>
      <c r="J58" s="30"/>
      <c r="K58" s="30"/>
      <c r="L58" s="30"/>
      <c r="M58" s="30"/>
      <c r="N58" s="30"/>
      <c r="O58" s="30"/>
      <c r="P58" s="30"/>
      <c r="Q58" s="30"/>
      <c r="R58" s="64"/>
      <c r="S58" s="35"/>
      <c r="T58" s="116">
        <f t="shared" si="16"/>
        <v>0</v>
      </c>
    </row>
    <row r="59" spans="2:20" ht="16.2" thickBot="1">
      <c r="B59" s="79" t="s">
        <v>11</v>
      </c>
      <c r="C59" s="80"/>
      <c r="D59" s="81" t="s">
        <v>25</v>
      </c>
      <c r="E59" s="60"/>
      <c r="F59" s="82" t="s">
        <v>13</v>
      </c>
      <c r="G59" s="78" t="s">
        <v>14</v>
      </c>
      <c r="H59" s="83" t="s">
        <v>15</v>
      </c>
      <c r="I59" s="84" t="s">
        <v>16</v>
      </c>
      <c r="J59" s="84" t="s">
        <v>17</v>
      </c>
      <c r="K59" s="84" t="s">
        <v>43</v>
      </c>
      <c r="L59" s="84"/>
      <c r="M59" s="93"/>
      <c r="N59" s="93"/>
      <c r="O59" s="85" t="s">
        <v>23</v>
      </c>
      <c r="P59" s="85" t="s">
        <v>24</v>
      </c>
      <c r="Q59" s="84" t="s">
        <v>19</v>
      </c>
      <c r="R59" s="86" t="s">
        <v>20</v>
      </c>
      <c r="S59" s="35"/>
      <c r="T59" s="117" t="s">
        <v>92</v>
      </c>
    </row>
    <row r="60" spans="2:20">
      <c r="B60" s="75">
        <f>SUM(B46:B58)</f>
        <v>0</v>
      </c>
      <c r="C60" s="43" t="s">
        <v>26</v>
      </c>
      <c r="D60" s="87">
        <f>SUM(D46:D58)</f>
        <v>0</v>
      </c>
      <c r="E60" s="87"/>
      <c r="F60" s="87">
        <f t="shared" ref="F60:R60" si="25">SUM(F46:F58)</f>
        <v>0</v>
      </c>
      <c r="G60" s="87">
        <f t="shared" si="25"/>
        <v>0</v>
      </c>
      <c r="H60" s="87">
        <f t="shared" si="25"/>
        <v>0</v>
      </c>
      <c r="I60" s="87">
        <f t="shared" si="25"/>
        <v>0</v>
      </c>
      <c r="J60" s="87">
        <f t="shared" si="25"/>
        <v>0</v>
      </c>
      <c r="K60" s="87">
        <f t="shared" si="25"/>
        <v>0</v>
      </c>
      <c r="L60" s="87"/>
      <c r="M60" s="87"/>
      <c r="N60" s="87"/>
      <c r="O60" s="87">
        <f t="shared" si="25"/>
        <v>0</v>
      </c>
      <c r="P60" s="87">
        <f t="shared" si="25"/>
        <v>0</v>
      </c>
      <c r="Q60" s="87">
        <f t="shared" si="25"/>
        <v>0</v>
      </c>
      <c r="R60" s="87">
        <f t="shared" si="25"/>
        <v>0</v>
      </c>
      <c r="S60" s="35"/>
      <c r="T60" s="118">
        <f>SUM(T46:T58)</f>
        <v>0</v>
      </c>
    </row>
    <row r="61" spans="2:20" ht="16.2" thickBot="1">
      <c r="B61" s="126"/>
      <c r="C61" s="61"/>
      <c r="D61" s="62"/>
      <c r="E61" s="62"/>
      <c r="F61" s="62"/>
      <c r="G61" s="62"/>
      <c r="H61" s="62"/>
      <c r="I61" s="76"/>
      <c r="J61" s="62"/>
      <c r="K61" s="62"/>
      <c r="L61" s="62"/>
      <c r="M61" s="63"/>
      <c r="N61" s="62"/>
      <c r="O61" s="62"/>
      <c r="P61" s="62"/>
      <c r="Q61" s="62"/>
      <c r="R61" s="77"/>
      <c r="S61" s="35"/>
      <c r="T61" s="119"/>
    </row>
    <row r="62" spans="2:20" ht="16.2" thickBot="1">
      <c r="B62" s="127"/>
      <c r="C62" s="69" t="s">
        <v>90</v>
      </c>
      <c r="D62" s="34"/>
      <c r="E62" s="30"/>
      <c r="F62" s="31"/>
      <c r="G62" s="30"/>
      <c r="H62" s="30"/>
      <c r="I62" s="32"/>
      <c r="J62" s="30"/>
      <c r="K62" s="30"/>
      <c r="L62" s="30"/>
      <c r="M62" s="29"/>
      <c r="N62" s="30"/>
      <c r="O62" s="31"/>
      <c r="P62" s="30"/>
      <c r="Q62" s="30"/>
      <c r="R62" s="33"/>
      <c r="S62" s="35"/>
      <c r="T62" s="116"/>
    </row>
    <row r="63" spans="2:20" ht="16.2" thickBot="1">
      <c r="B63" s="128"/>
      <c r="C63" s="28"/>
      <c r="D63" s="29"/>
      <c r="E63" s="30"/>
      <c r="F63" s="31"/>
      <c r="G63" s="30"/>
      <c r="H63" s="30"/>
      <c r="I63" s="32"/>
      <c r="J63" s="30"/>
      <c r="K63" s="30"/>
      <c r="L63" s="30"/>
      <c r="M63" s="29"/>
      <c r="N63" s="30"/>
      <c r="O63" s="31"/>
      <c r="P63" s="30"/>
      <c r="Q63" s="30"/>
      <c r="R63" s="33"/>
      <c r="S63" s="35"/>
      <c r="T63" s="116">
        <f>IF(E63&gt;2.8,D63,0)</f>
        <v>0</v>
      </c>
    </row>
    <row r="64" spans="2:20" ht="16.2" thickBot="1">
      <c r="B64" s="129"/>
      <c r="C64" s="27" t="s">
        <v>6</v>
      </c>
      <c r="D64" s="34"/>
      <c r="E64" s="30"/>
      <c r="F64" s="31"/>
      <c r="G64" s="30"/>
      <c r="H64" s="30"/>
      <c r="I64" s="32"/>
      <c r="J64" s="30"/>
      <c r="K64" s="30"/>
      <c r="L64" s="30"/>
      <c r="M64" s="29"/>
      <c r="N64" s="30"/>
      <c r="O64" s="31"/>
      <c r="P64" s="30"/>
      <c r="Q64" s="30"/>
      <c r="R64" s="33"/>
      <c r="T64" s="116">
        <f t="shared" ref="T64:T74" si="26">IF(E64&gt;2.8,D64,0)</f>
        <v>0</v>
      </c>
    </row>
    <row r="65" spans="2:20">
      <c r="B65" s="56"/>
      <c r="C65" s="53"/>
      <c r="D65" s="88"/>
      <c r="E65" s="89"/>
      <c r="F65" s="31">
        <f>+E65*D65</f>
        <v>0</v>
      </c>
      <c r="G65" s="30"/>
      <c r="H65" s="30">
        <f>+F65-G65</f>
        <v>0</v>
      </c>
      <c r="I65" s="30">
        <f>+H65</f>
        <v>0</v>
      </c>
      <c r="J65" s="8"/>
      <c r="K65" s="30"/>
      <c r="L65" s="89"/>
      <c r="M65" s="89"/>
      <c r="N65" s="89"/>
      <c r="O65" s="89"/>
      <c r="P65" s="30">
        <f>+O65*N65*M65</f>
        <v>0</v>
      </c>
      <c r="Q65" s="30">
        <f>+(N65*2+M65)*O65</f>
        <v>0</v>
      </c>
      <c r="R65" s="64">
        <f>+O65*M65</f>
        <v>0</v>
      </c>
      <c r="T65" s="116">
        <f t="shared" si="26"/>
        <v>0</v>
      </c>
    </row>
    <row r="66" spans="2:20">
      <c r="B66" s="56"/>
      <c r="C66" s="54"/>
      <c r="D66" s="121"/>
      <c r="E66" s="51"/>
      <c r="F66" s="31">
        <f t="shared" ref="F66:F71" si="27">+E66*D66</f>
        <v>0</v>
      </c>
      <c r="G66" s="30"/>
      <c r="H66" s="30">
        <f t="shared" ref="H66:H71" si="28">+F66-G66</f>
        <v>0</v>
      </c>
      <c r="I66" s="30">
        <f t="shared" ref="I66:I73" si="29">+H66</f>
        <v>0</v>
      </c>
      <c r="J66" s="8"/>
      <c r="K66" s="30"/>
      <c r="L66" s="51"/>
      <c r="M66" s="51"/>
      <c r="N66" s="51"/>
      <c r="O66" s="51"/>
      <c r="P66" s="30">
        <f>+O66*N66*M66</f>
        <v>0</v>
      </c>
      <c r="Q66" s="30">
        <f>+(N66*2+M66)*O66</f>
        <v>0</v>
      </c>
      <c r="R66" s="64">
        <f>+O66*M66</f>
        <v>0</v>
      </c>
      <c r="T66" s="116">
        <f t="shared" si="26"/>
        <v>0</v>
      </c>
    </row>
    <row r="67" spans="2:20">
      <c r="B67" s="56"/>
      <c r="C67" s="54"/>
      <c r="D67" s="121"/>
      <c r="E67" s="51"/>
      <c r="F67" s="31">
        <f t="shared" si="27"/>
        <v>0</v>
      </c>
      <c r="G67" s="30"/>
      <c r="H67" s="30">
        <f t="shared" si="28"/>
        <v>0</v>
      </c>
      <c r="I67" s="30">
        <f t="shared" si="29"/>
        <v>0</v>
      </c>
      <c r="J67" s="8"/>
      <c r="K67" s="30"/>
      <c r="L67" s="30"/>
      <c r="M67" s="29"/>
      <c r="N67" s="30"/>
      <c r="O67" s="31"/>
      <c r="P67" s="30">
        <f t="shared" ref="P67:P73" si="30">+O67*N67*M67</f>
        <v>0</v>
      </c>
      <c r="Q67" s="30">
        <f t="shared" ref="Q67:Q73" si="31">+(N67*2+M67)*O67</f>
        <v>0</v>
      </c>
      <c r="R67" s="64">
        <f t="shared" ref="R67:R73" si="32">+O67*M67</f>
        <v>0</v>
      </c>
      <c r="T67" s="116">
        <f t="shared" si="26"/>
        <v>0</v>
      </c>
    </row>
    <row r="68" spans="2:20">
      <c r="B68" s="56"/>
      <c r="C68" s="54"/>
      <c r="D68" s="121"/>
      <c r="E68" s="51"/>
      <c r="F68" s="31">
        <f t="shared" si="27"/>
        <v>0</v>
      </c>
      <c r="G68" s="30"/>
      <c r="H68" s="30">
        <f t="shared" si="28"/>
        <v>0</v>
      </c>
      <c r="I68" s="30">
        <f t="shared" si="29"/>
        <v>0</v>
      </c>
      <c r="J68" s="8"/>
      <c r="K68" s="30"/>
      <c r="L68" s="30"/>
      <c r="M68" s="29"/>
      <c r="N68" s="30"/>
      <c r="O68" s="31"/>
      <c r="P68" s="30">
        <f t="shared" si="30"/>
        <v>0</v>
      </c>
      <c r="Q68" s="30">
        <f t="shared" si="31"/>
        <v>0</v>
      </c>
      <c r="R68" s="64">
        <f t="shared" si="32"/>
        <v>0</v>
      </c>
      <c r="T68" s="116">
        <f t="shared" si="26"/>
        <v>0</v>
      </c>
    </row>
    <row r="69" spans="2:20">
      <c r="B69" s="56"/>
      <c r="C69" s="54"/>
      <c r="D69" s="121"/>
      <c r="E69" s="51"/>
      <c r="F69" s="31">
        <f t="shared" si="27"/>
        <v>0</v>
      </c>
      <c r="G69" s="30"/>
      <c r="H69" s="30">
        <f t="shared" si="28"/>
        <v>0</v>
      </c>
      <c r="I69" s="30">
        <f t="shared" si="29"/>
        <v>0</v>
      </c>
      <c r="J69" s="8"/>
      <c r="K69" s="30"/>
      <c r="L69" s="30"/>
      <c r="M69" s="29"/>
      <c r="N69" s="30"/>
      <c r="O69" s="31"/>
      <c r="P69" s="30">
        <f t="shared" si="30"/>
        <v>0</v>
      </c>
      <c r="Q69" s="30">
        <f t="shared" si="31"/>
        <v>0</v>
      </c>
      <c r="R69" s="64">
        <f t="shared" si="32"/>
        <v>0</v>
      </c>
      <c r="T69" s="116">
        <f t="shared" si="26"/>
        <v>0</v>
      </c>
    </row>
    <row r="70" spans="2:20">
      <c r="B70" s="56"/>
      <c r="C70" s="54"/>
      <c r="D70" s="121"/>
      <c r="E70" s="51"/>
      <c r="F70" s="31">
        <f t="shared" si="27"/>
        <v>0</v>
      </c>
      <c r="G70" s="30"/>
      <c r="H70" s="30">
        <f t="shared" si="28"/>
        <v>0</v>
      </c>
      <c r="I70" s="30">
        <f t="shared" si="29"/>
        <v>0</v>
      </c>
      <c r="J70" s="8"/>
      <c r="K70" s="30"/>
      <c r="L70" s="30"/>
      <c r="M70" s="29"/>
      <c r="N70" s="30"/>
      <c r="O70" s="31"/>
      <c r="P70" s="30">
        <f t="shared" si="30"/>
        <v>0</v>
      </c>
      <c r="Q70" s="30">
        <f t="shared" si="31"/>
        <v>0</v>
      </c>
      <c r="R70" s="64">
        <f t="shared" si="32"/>
        <v>0</v>
      </c>
      <c r="T70" s="116">
        <f t="shared" si="26"/>
        <v>0</v>
      </c>
    </row>
    <row r="71" spans="2:20" ht="16.2" thickBot="1">
      <c r="B71" s="36"/>
      <c r="C71" s="37"/>
      <c r="D71" s="121"/>
      <c r="E71" s="51"/>
      <c r="F71" s="31">
        <f t="shared" si="27"/>
        <v>0</v>
      </c>
      <c r="G71" s="30"/>
      <c r="H71" s="30">
        <f t="shared" si="28"/>
        <v>0</v>
      </c>
      <c r="I71" s="30">
        <f t="shared" si="29"/>
        <v>0</v>
      </c>
      <c r="K71" s="30"/>
      <c r="L71" s="30"/>
      <c r="M71" s="30"/>
      <c r="N71" s="30"/>
      <c r="O71" s="30"/>
      <c r="P71" s="30">
        <f t="shared" si="30"/>
        <v>0</v>
      </c>
      <c r="Q71" s="30">
        <f t="shared" si="31"/>
        <v>0</v>
      </c>
      <c r="R71" s="64">
        <f t="shared" si="32"/>
        <v>0</v>
      </c>
      <c r="T71" s="116">
        <f t="shared" si="26"/>
        <v>0</v>
      </c>
    </row>
    <row r="72" spans="2:20" ht="16.2" thickBot="1">
      <c r="B72" s="36"/>
      <c r="C72" s="27" t="s">
        <v>27</v>
      </c>
      <c r="D72" s="121"/>
      <c r="E72" s="51"/>
      <c r="F72" s="31"/>
      <c r="G72" s="30"/>
      <c r="H72" s="30"/>
      <c r="I72" s="30"/>
      <c r="K72" s="30"/>
      <c r="L72" s="30"/>
      <c r="M72" s="30"/>
      <c r="N72" s="30"/>
      <c r="O72" s="30"/>
      <c r="P72" s="30">
        <f t="shared" si="30"/>
        <v>0</v>
      </c>
      <c r="Q72" s="30">
        <f t="shared" si="31"/>
        <v>0</v>
      </c>
      <c r="R72" s="64">
        <f t="shared" si="32"/>
        <v>0</v>
      </c>
      <c r="T72" s="116">
        <f t="shared" si="26"/>
        <v>0</v>
      </c>
    </row>
    <row r="73" spans="2:20">
      <c r="B73" s="36"/>
      <c r="C73" s="37"/>
      <c r="D73" s="88"/>
      <c r="E73" s="89"/>
      <c r="F73" s="31">
        <f t="shared" ref="F73" si="33">+E73*D73</f>
        <v>0</v>
      </c>
      <c r="G73" s="30"/>
      <c r="H73" s="30">
        <f t="shared" ref="H73" si="34">+F73-G73</f>
        <v>0</v>
      </c>
      <c r="I73" s="30">
        <f t="shared" si="29"/>
        <v>0</v>
      </c>
      <c r="K73" s="30"/>
      <c r="L73" s="30"/>
      <c r="M73" s="30"/>
      <c r="N73" s="30"/>
      <c r="O73" s="30"/>
      <c r="P73" s="30">
        <f t="shared" si="30"/>
        <v>0</v>
      </c>
      <c r="Q73" s="30">
        <f t="shared" si="31"/>
        <v>0</v>
      </c>
      <c r="R73" s="64">
        <f t="shared" si="32"/>
        <v>0</v>
      </c>
      <c r="T73" s="116">
        <f t="shared" si="26"/>
        <v>0</v>
      </c>
    </row>
    <row r="74" spans="2:20" ht="16.2" thickBot="1">
      <c r="B74" s="36"/>
      <c r="C74" s="28"/>
      <c r="D74" s="30"/>
      <c r="E74" s="51"/>
      <c r="F74" s="31"/>
      <c r="G74" s="30"/>
      <c r="H74" s="30"/>
      <c r="I74" s="30"/>
      <c r="J74" s="30"/>
      <c r="K74" s="30"/>
      <c r="L74" s="30"/>
      <c r="M74" s="30"/>
      <c r="N74" s="30"/>
      <c r="O74" s="30"/>
      <c r="P74" s="30"/>
      <c r="Q74" s="30"/>
      <c r="R74" s="33"/>
      <c r="T74" s="116">
        <f t="shared" si="26"/>
        <v>0</v>
      </c>
    </row>
    <row r="75" spans="2:20" ht="16.2" thickBot="1">
      <c r="B75" s="38" t="s">
        <v>11</v>
      </c>
      <c r="C75" s="8"/>
      <c r="D75" s="39" t="s">
        <v>25</v>
      </c>
      <c r="E75" s="30"/>
      <c r="F75" s="40" t="s">
        <v>13</v>
      </c>
      <c r="G75" s="78" t="s">
        <v>14</v>
      </c>
      <c r="H75" s="40" t="s">
        <v>15</v>
      </c>
      <c r="I75" s="84" t="s">
        <v>16</v>
      </c>
      <c r="J75" s="84" t="s">
        <v>17</v>
      </c>
      <c r="K75" s="84" t="s">
        <v>43</v>
      </c>
      <c r="L75" s="41"/>
      <c r="M75" s="94"/>
      <c r="N75" s="94"/>
      <c r="O75" s="42" t="s">
        <v>23</v>
      </c>
      <c r="P75" s="42" t="s">
        <v>24</v>
      </c>
      <c r="Q75" s="41" t="s">
        <v>19</v>
      </c>
      <c r="R75" s="41" t="s">
        <v>20</v>
      </c>
      <c r="T75" s="117" t="s">
        <v>92</v>
      </c>
    </row>
    <row r="76" spans="2:20">
      <c r="B76" s="36">
        <f>SUM(B63:B74)</f>
        <v>0</v>
      </c>
      <c r="C76" s="43" t="s">
        <v>26</v>
      </c>
      <c r="D76" s="87">
        <f>SUM(D63:D74)</f>
        <v>0</v>
      </c>
      <c r="E76" s="87"/>
      <c r="F76" s="87">
        <f t="shared" ref="F76:R76" si="35">SUM(F63:F74)</f>
        <v>0</v>
      </c>
      <c r="G76" s="87">
        <f t="shared" si="35"/>
        <v>0</v>
      </c>
      <c r="H76" s="87">
        <f t="shared" si="35"/>
        <v>0</v>
      </c>
      <c r="I76" s="87">
        <f t="shared" si="35"/>
        <v>0</v>
      </c>
      <c r="J76" s="87">
        <f t="shared" si="35"/>
        <v>0</v>
      </c>
      <c r="K76" s="87">
        <f t="shared" si="35"/>
        <v>0</v>
      </c>
      <c r="L76" s="87"/>
      <c r="M76" s="87"/>
      <c r="N76" s="87"/>
      <c r="O76" s="87">
        <f t="shared" si="35"/>
        <v>0</v>
      </c>
      <c r="P76" s="87">
        <f t="shared" si="35"/>
        <v>0</v>
      </c>
      <c r="Q76" s="87">
        <f t="shared" si="35"/>
        <v>0</v>
      </c>
      <c r="R76" s="87">
        <f t="shared" si="35"/>
        <v>0</v>
      </c>
      <c r="T76" s="118">
        <f>SUM(T63:T74)</f>
        <v>0</v>
      </c>
    </row>
    <row r="77" spans="2:20" ht="16.2" thickBot="1">
      <c r="B77" s="130"/>
      <c r="C77" s="45"/>
      <c r="D77" s="46"/>
      <c r="E77" s="46"/>
      <c r="F77" s="46"/>
      <c r="G77" s="46"/>
      <c r="H77" s="46"/>
      <c r="I77" s="47"/>
      <c r="J77" s="46"/>
      <c r="K77" s="46"/>
      <c r="L77" s="46"/>
      <c r="M77" s="48"/>
      <c r="N77" s="46"/>
      <c r="O77" s="46"/>
      <c r="P77" s="46"/>
      <c r="Q77" s="46"/>
      <c r="R77" s="49"/>
      <c r="T77" s="120"/>
    </row>
    <row r="79" spans="2:20" ht="16.2" thickBot="1"/>
    <row r="80" spans="2:20" ht="15">
      <c r="F80" s="197"/>
      <c r="G80" s="198"/>
      <c r="H80" s="198"/>
      <c r="I80" s="198"/>
      <c r="J80" s="198"/>
      <c r="K80" s="198"/>
      <c r="L80" s="198"/>
      <c r="M80" s="198"/>
      <c r="N80" s="198"/>
      <c r="O80" s="198"/>
      <c r="P80" s="198"/>
      <c r="Q80" s="199"/>
    </row>
    <row r="81" spans="2:20" ht="23.25" customHeight="1">
      <c r="E81" s="52"/>
      <c r="F81" s="200"/>
      <c r="G81" s="201"/>
      <c r="H81" s="201"/>
      <c r="I81" s="201"/>
      <c r="J81" s="201"/>
      <c r="K81" s="201"/>
      <c r="L81" s="201"/>
      <c r="M81" s="201"/>
      <c r="N81" s="201"/>
      <c r="O81" s="201"/>
      <c r="P81" s="201"/>
      <c r="Q81" s="202"/>
    </row>
    <row r="82" spans="2:20" ht="19.5" customHeight="1" thickBot="1">
      <c r="D82" s="8"/>
      <c r="E82" s="52"/>
      <c r="F82" s="203"/>
      <c r="G82" s="204"/>
      <c r="H82" s="204"/>
      <c r="I82" s="204"/>
      <c r="J82" s="204"/>
      <c r="K82" s="204"/>
      <c r="L82" s="204"/>
      <c r="M82" s="204"/>
      <c r="N82" s="204"/>
      <c r="O82" s="204"/>
      <c r="P82" s="204"/>
      <c r="Q82" s="205"/>
      <c r="R82" s="8"/>
    </row>
    <row r="83" spans="2:20" ht="16.2" thickBot="1">
      <c r="C83" s="8"/>
      <c r="D83" s="9"/>
      <c r="E83" s="8"/>
      <c r="F83" s="8"/>
      <c r="G83" s="9"/>
      <c r="H83" s="8"/>
      <c r="I83" s="8"/>
      <c r="J83" s="8"/>
      <c r="K83" s="8"/>
      <c r="L83" s="8"/>
      <c r="M83" s="10"/>
      <c r="N83" s="8"/>
      <c r="O83" s="9"/>
      <c r="P83" s="8"/>
      <c r="Q83" s="8"/>
      <c r="R83" s="8"/>
      <c r="T83" s="114"/>
    </row>
    <row r="84" spans="2:20" ht="16.2" thickBot="1">
      <c r="B84" s="206" t="s">
        <v>11</v>
      </c>
      <c r="C84" s="11" t="s">
        <v>12</v>
      </c>
      <c r="D84" s="12"/>
      <c r="E84" s="13"/>
      <c r="F84" s="14" t="s">
        <v>13</v>
      </c>
      <c r="G84" s="15" t="s">
        <v>14</v>
      </c>
      <c r="H84" s="16" t="s">
        <v>15</v>
      </c>
      <c r="I84" s="17" t="s">
        <v>16</v>
      </c>
      <c r="J84" s="18" t="s">
        <v>17</v>
      </c>
      <c r="K84" s="19" t="s">
        <v>43</v>
      </c>
      <c r="L84" s="207" t="s">
        <v>18</v>
      </c>
      <c r="M84" s="208"/>
      <c r="N84" s="208"/>
      <c r="O84" s="208"/>
      <c r="P84" s="209"/>
      <c r="Q84" s="112" t="s">
        <v>19</v>
      </c>
      <c r="R84" s="20" t="s">
        <v>20</v>
      </c>
      <c r="T84" s="113" t="s">
        <v>91</v>
      </c>
    </row>
    <row r="85" spans="2:20" ht="16.2" thickBot="1">
      <c r="B85" s="206"/>
      <c r="C85" s="21"/>
      <c r="D85" s="66" t="s">
        <v>21</v>
      </c>
      <c r="E85" s="67" t="s">
        <v>22</v>
      </c>
      <c r="F85" s="22"/>
      <c r="G85" s="23"/>
      <c r="H85" s="24"/>
      <c r="I85" s="23"/>
      <c r="J85" s="25"/>
      <c r="K85" s="90"/>
      <c r="L85" s="92" t="s">
        <v>45</v>
      </c>
      <c r="M85" s="91" t="s">
        <v>46</v>
      </c>
      <c r="N85" s="68" t="s">
        <v>22</v>
      </c>
      <c r="O85" s="68" t="s">
        <v>23</v>
      </c>
      <c r="P85" s="68" t="s">
        <v>24</v>
      </c>
      <c r="Q85" s="21"/>
      <c r="R85" s="26"/>
      <c r="T85" s="115"/>
    </row>
    <row r="86" spans="2:20" ht="16.2" thickBot="1">
      <c r="B86" s="123"/>
      <c r="C86" s="70" t="s">
        <v>94</v>
      </c>
      <c r="D86" s="71" t="s">
        <v>44</v>
      </c>
      <c r="E86" s="57" t="s">
        <v>44</v>
      </c>
      <c r="F86" s="59"/>
      <c r="G86" s="60"/>
      <c r="H86" s="60"/>
      <c r="I86" s="72"/>
      <c r="J86" s="60"/>
      <c r="K86" s="60"/>
      <c r="L86" s="60"/>
      <c r="M86" s="58" t="s">
        <v>44</v>
      </c>
      <c r="N86" s="57" t="s">
        <v>44</v>
      </c>
      <c r="O86" s="57" t="s">
        <v>3</v>
      </c>
      <c r="P86" s="57" t="s">
        <v>42</v>
      </c>
      <c r="Q86" s="60"/>
      <c r="R86" s="73"/>
      <c r="T86" s="116"/>
    </row>
    <row r="87" spans="2:20" ht="16.2" thickBot="1">
      <c r="B87" s="124"/>
      <c r="C87" s="28"/>
      <c r="D87" s="29"/>
      <c r="E87" s="30"/>
      <c r="F87" s="31"/>
      <c r="G87" s="30"/>
      <c r="H87" s="30"/>
      <c r="I87" s="32"/>
      <c r="J87" s="30"/>
      <c r="K87" s="30"/>
      <c r="L87" s="30"/>
      <c r="M87" s="29"/>
      <c r="N87" s="30"/>
      <c r="O87" s="31"/>
      <c r="P87" s="30"/>
      <c r="Q87" s="30"/>
      <c r="R87" s="64"/>
      <c r="T87" s="116">
        <f>IF(E87&gt;2.8,D87,0)</f>
        <v>0</v>
      </c>
    </row>
    <row r="88" spans="2:20" ht="16.2" thickBot="1">
      <c r="B88" s="125"/>
      <c r="C88" s="27" t="s">
        <v>6</v>
      </c>
      <c r="D88" s="34"/>
      <c r="E88" s="30"/>
      <c r="F88" s="31"/>
      <c r="G88" s="30"/>
      <c r="H88" s="30"/>
      <c r="I88" s="32"/>
      <c r="J88" s="30"/>
      <c r="K88" s="30"/>
      <c r="L88" s="30"/>
      <c r="M88" s="29"/>
      <c r="N88" s="30"/>
      <c r="O88" s="31"/>
      <c r="P88" s="30"/>
      <c r="Q88" s="30"/>
      <c r="R88" s="64"/>
      <c r="S88" s="35"/>
      <c r="T88" s="116">
        <f t="shared" ref="T88:T99" si="36">IF(E88&gt;2.8,D88,0)</f>
        <v>0</v>
      </c>
    </row>
    <row r="89" spans="2:20">
      <c r="B89" s="74"/>
      <c r="C89" s="54"/>
      <c r="D89" s="88"/>
      <c r="E89" s="89"/>
      <c r="F89" s="31">
        <f>+E89*D89</f>
        <v>0</v>
      </c>
      <c r="G89" s="30"/>
      <c r="H89" s="30">
        <f>+F89-G89</f>
        <v>0</v>
      </c>
      <c r="I89" s="30">
        <f>+H89</f>
        <v>0</v>
      </c>
      <c r="J89" s="8"/>
      <c r="K89" s="30"/>
      <c r="L89" s="89"/>
      <c r="M89" s="89"/>
      <c r="N89" s="89"/>
      <c r="O89" s="89"/>
      <c r="P89" s="30">
        <f t="shared" ref="P89:P94" si="37">+O89*N89*M89</f>
        <v>0</v>
      </c>
      <c r="Q89" s="30">
        <f t="shared" ref="Q89:Q94" si="38">+(N89*2+M89)*O89</f>
        <v>0</v>
      </c>
      <c r="R89" s="64">
        <f t="shared" ref="R89:R94" si="39">+O89*M89</f>
        <v>0</v>
      </c>
      <c r="S89" s="35"/>
      <c r="T89" s="116">
        <f t="shared" si="36"/>
        <v>0</v>
      </c>
    </row>
    <row r="90" spans="2:20">
      <c r="B90" s="74"/>
      <c r="C90" s="54"/>
      <c r="D90" s="121"/>
      <c r="E90" s="51"/>
      <c r="F90" s="31">
        <f>+E90*D90</f>
        <v>0</v>
      </c>
      <c r="G90" s="30"/>
      <c r="H90" s="30">
        <f>+F90-G90</f>
        <v>0</v>
      </c>
      <c r="I90" s="30">
        <f>+H90</f>
        <v>0</v>
      </c>
      <c r="J90" s="8"/>
      <c r="K90" s="30"/>
      <c r="L90" s="51"/>
      <c r="M90" s="51"/>
      <c r="N90" s="51"/>
      <c r="O90" s="51"/>
      <c r="P90" s="30">
        <f t="shared" si="37"/>
        <v>0</v>
      </c>
      <c r="Q90" s="30">
        <f t="shared" si="38"/>
        <v>0</v>
      </c>
      <c r="R90" s="64">
        <f t="shared" si="39"/>
        <v>0</v>
      </c>
      <c r="S90" s="35"/>
      <c r="T90" s="116">
        <f t="shared" si="36"/>
        <v>0</v>
      </c>
    </row>
    <row r="91" spans="2:20">
      <c r="B91" s="74"/>
      <c r="C91" s="54"/>
      <c r="D91" s="32"/>
      <c r="E91" s="30"/>
      <c r="F91" s="31">
        <f t="shared" ref="F91:F95" si="40">+E91*D91</f>
        <v>0</v>
      </c>
      <c r="G91" s="30"/>
      <c r="H91" s="30">
        <f t="shared" ref="H91:H95" si="41">+F91-G91</f>
        <v>0</v>
      </c>
      <c r="I91" s="30">
        <f t="shared" ref="I91:I95" si="42">+H91</f>
        <v>0</v>
      </c>
      <c r="J91" s="8"/>
      <c r="K91" s="30"/>
      <c r="L91" s="30"/>
      <c r="M91" s="30"/>
      <c r="N91" s="30"/>
      <c r="O91" s="30"/>
      <c r="P91" s="30">
        <f t="shared" si="37"/>
        <v>0</v>
      </c>
      <c r="Q91" s="30">
        <f t="shared" si="38"/>
        <v>0</v>
      </c>
      <c r="R91" s="64">
        <f t="shared" si="39"/>
        <v>0</v>
      </c>
      <c r="S91" s="35"/>
      <c r="T91" s="116">
        <f t="shared" si="36"/>
        <v>0</v>
      </c>
    </row>
    <row r="92" spans="2:20">
      <c r="B92" s="74"/>
      <c r="C92" s="54"/>
      <c r="D92" s="32"/>
      <c r="E92" s="30"/>
      <c r="F92" s="31">
        <f t="shared" si="40"/>
        <v>0</v>
      </c>
      <c r="G92" s="30"/>
      <c r="H92" s="30">
        <f t="shared" si="41"/>
        <v>0</v>
      </c>
      <c r="I92" s="30">
        <f t="shared" si="42"/>
        <v>0</v>
      </c>
      <c r="J92" s="8"/>
      <c r="K92" s="30"/>
      <c r="L92" s="30"/>
      <c r="M92" s="30"/>
      <c r="N92" s="30"/>
      <c r="O92" s="30"/>
      <c r="P92" s="30">
        <f t="shared" si="37"/>
        <v>0</v>
      </c>
      <c r="Q92" s="30">
        <f t="shared" si="38"/>
        <v>0</v>
      </c>
      <c r="R92" s="64">
        <f t="shared" si="39"/>
        <v>0</v>
      </c>
      <c r="S92" s="35"/>
      <c r="T92" s="116">
        <f t="shared" si="36"/>
        <v>0</v>
      </c>
    </row>
    <row r="93" spans="2:20">
      <c r="B93" s="74"/>
      <c r="C93" s="54"/>
      <c r="D93" s="32"/>
      <c r="E93" s="30"/>
      <c r="F93" s="31">
        <f t="shared" si="40"/>
        <v>0</v>
      </c>
      <c r="G93" s="30"/>
      <c r="H93" s="30">
        <f t="shared" si="41"/>
        <v>0</v>
      </c>
      <c r="I93" s="30">
        <f t="shared" si="42"/>
        <v>0</v>
      </c>
      <c r="J93" s="8"/>
      <c r="K93" s="30"/>
      <c r="L93" s="30"/>
      <c r="M93" s="30"/>
      <c r="N93" s="30"/>
      <c r="O93" s="30"/>
      <c r="P93" s="30">
        <f t="shared" si="37"/>
        <v>0</v>
      </c>
      <c r="Q93" s="30">
        <f t="shared" si="38"/>
        <v>0</v>
      </c>
      <c r="R93" s="64">
        <f t="shared" si="39"/>
        <v>0</v>
      </c>
      <c r="S93" s="35"/>
      <c r="T93" s="116">
        <f t="shared" si="36"/>
        <v>0</v>
      </c>
    </row>
    <row r="94" spans="2:20">
      <c r="B94" s="74"/>
      <c r="C94" s="54"/>
      <c r="D94" s="32"/>
      <c r="E94" s="30"/>
      <c r="F94" s="31">
        <f t="shared" si="40"/>
        <v>0</v>
      </c>
      <c r="G94" s="30"/>
      <c r="H94" s="30">
        <f t="shared" si="41"/>
        <v>0</v>
      </c>
      <c r="I94" s="30">
        <f t="shared" si="42"/>
        <v>0</v>
      </c>
      <c r="J94" s="8"/>
      <c r="K94" s="30"/>
      <c r="L94" s="30"/>
      <c r="M94" s="30"/>
      <c r="N94" s="30"/>
      <c r="O94" s="30"/>
      <c r="P94" s="30">
        <f t="shared" si="37"/>
        <v>0</v>
      </c>
      <c r="Q94" s="30">
        <f t="shared" si="38"/>
        <v>0</v>
      </c>
      <c r="R94" s="64">
        <f t="shared" si="39"/>
        <v>0</v>
      </c>
      <c r="S94" s="35"/>
      <c r="T94" s="116">
        <f t="shared" si="36"/>
        <v>0</v>
      </c>
    </row>
    <row r="95" spans="2:20" ht="16.2" thickBot="1">
      <c r="B95" s="75"/>
      <c r="C95" s="37"/>
      <c r="D95" s="30"/>
      <c r="E95" s="30"/>
      <c r="F95" s="31">
        <f t="shared" si="40"/>
        <v>0</v>
      </c>
      <c r="G95" s="30"/>
      <c r="H95" s="30">
        <f t="shared" si="41"/>
        <v>0</v>
      </c>
      <c r="I95" s="30">
        <f t="shared" si="42"/>
        <v>0</v>
      </c>
      <c r="J95" s="8"/>
      <c r="K95" s="30"/>
      <c r="L95" s="30"/>
      <c r="M95" s="30"/>
      <c r="N95" s="30"/>
      <c r="O95" s="30"/>
      <c r="P95" s="30"/>
      <c r="Q95" s="30"/>
      <c r="R95" s="64"/>
      <c r="S95" s="35"/>
      <c r="T95" s="116">
        <f t="shared" si="36"/>
        <v>0</v>
      </c>
    </row>
    <row r="96" spans="2:20" ht="16.2" thickBot="1">
      <c r="B96" s="75"/>
      <c r="C96" s="27" t="s">
        <v>27</v>
      </c>
      <c r="D96" s="30"/>
      <c r="E96" s="30"/>
      <c r="F96" s="31"/>
      <c r="G96" s="30"/>
      <c r="H96" s="30"/>
      <c r="I96" s="30"/>
      <c r="J96" s="8"/>
      <c r="K96" s="30"/>
      <c r="L96" s="30"/>
      <c r="M96" s="30"/>
      <c r="N96" s="30"/>
      <c r="O96" s="30"/>
      <c r="P96" s="30"/>
      <c r="Q96" s="30"/>
      <c r="R96" s="64"/>
      <c r="S96" s="35"/>
      <c r="T96" s="116">
        <f t="shared" si="36"/>
        <v>0</v>
      </c>
    </row>
    <row r="97" spans="2:20">
      <c r="B97" s="75"/>
      <c r="C97" s="55"/>
      <c r="D97" s="89"/>
      <c r="E97" s="89"/>
      <c r="F97" s="31">
        <f t="shared" ref="F97:F98" si="43">+E97*D97</f>
        <v>0</v>
      </c>
      <c r="G97" s="30"/>
      <c r="H97" s="30">
        <f t="shared" ref="H97:H98" si="44">+F97-G97</f>
        <v>0</v>
      </c>
      <c r="I97" s="30">
        <f t="shared" ref="I97:I98" si="45">+H97</f>
        <v>0</v>
      </c>
      <c r="J97" s="8"/>
      <c r="K97" s="30"/>
      <c r="L97" s="30"/>
      <c r="M97" s="30"/>
      <c r="N97" s="30"/>
      <c r="O97" s="30"/>
      <c r="P97" s="30"/>
      <c r="Q97" s="30"/>
      <c r="R97" s="64"/>
      <c r="S97" s="35"/>
      <c r="T97" s="116">
        <f t="shared" si="36"/>
        <v>0</v>
      </c>
    </row>
    <row r="98" spans="2:20">
      <c r="B98" s="75"/>
      <c r="C98" s="37"/>
      <c r="D98" s="30"/>
      <c r="E98" s="30"/>
      <c r="F98" s="31">
        <f t="shared" si="43"/>
        <v>0</v>
      </c>
      <c r="G98" s="30"/>
      <c r="H98" s="30">
        <f t="shared" si="44"/>
        <v>0</v>
      </c>
      <c r="I98" s="30">
        <f t="shared" si="45"/>
        <v>0</v>
      </c>
      <c r="J98" s="8"/>
      <c r="K98" s="30"/>
      <c r="L98" s="30"/>
      <c r="M98" s="30"/>
      <c r="N98" s="30"/>
      <c r="O98" s="30"/>
      <c r="P98" s="30"/>
      <c r="Q98" s="30"/>
      <c r="R98" s="64"/>
      <c r="S98" s="35"/>
      <c r="T98" s="116">
        <f t="shared" si="36"/>
        <v>0</v>
      </c>
    </row>
    <row r="99" spans="2:20" ht="16.2" thickBot="1">
      <c r="B99" s="75"/>
      <c r="C99" s="28"/>
      <c r="D99" s="30"/>
      <c r="E99" s="30"/>
      <c r="F99" s="31"/>
      <c r="G99" s="30"/>
      <c r="H99" s="30"/>
      <c r="I99" s="32"/>
      <c r="J99" s="30"/>
      <c r="K99" s="30"/>
      <c r="L99" s="30"/>
      <c r="M99" s="30"/>
      <c r="N99" s="30"/>
      <c r="O99" s="30"/>
      <c r="P99" s="30"/>
      <c r="Q99" s="30"/>
      <c r="R99" s="64"/>
      <c r="S99" s="35"/>
      <c r="T99" s="116">
        <f t="shared" si="36"/>
        <v>0</v>
      </c>
    </row>
    <row r="100" spans="2:20" ht="16.2" thickBot="1">
      <c r="B100" s="79" t="s">
        <v>11</v>
      </c>
      <c r="C100" s="80"/>
      <c r="D100" s="81" t="s">
        <v>25</v>
      </c>
      <c r="E100" s="60"/>
      <c r="F100" s="82" t="s">
        <v>13</v>
      </c>
      <c r="G100" s="78" t="s">
        <v>14</v>
      </c>
      <c r="H100" s="83" t="s">
        <v>15</v>
      </c>
      <c r="I100" s="84" t="s">
        <v>16</v>
      </c>
      <c r="J100" s="84" t="s">
        <v>17</v>
      </c>
      <c r="K100" s="84" t="s">
        <v>43</v>
      </c>
      <c r="L100" s="84"/>
      <c r="M100" s="93"/>
      <c r="N100" s="93"/>
      <c r="O100" s="85" t="s">
        <v>23</v>
      </c>
      <c r="P100" s="85" t="s">
        <v>24</v>
      </c>
      <c r="Q100" s="84" t="s">
        <v>19</v>
      </c>
      <c r="R100" s="86" t="s">
        <v>20</v>
      </c>
      <c r="S100" s="35"/>
      <c r="T100" s="117" t="s">
        <v>92</v>
      </c>
    </row>
    <row r="101" spans="2:20">
      <c r="B101" s="75">
        <f>SUM(B87:B99)</f>
        <v>0</v>
      </c>
      <c r="C101" s="43" t="s">
        <v>26</v>
      </c>
      <c r="D101" s="87">
        <f>SUM(D87:D99)</f>
        <v>0</v>
      </c>
      <c r="E101" s="87"/>
      <c r="F101" s="87">
        <f t="shared" ref="F101:R101" si="46">SUM(F87:F99)</f>
        <v>0</v>
      </c>
      <c r="G101" s="87">
        <f t="shared" si="46"/>
        <v>0</v>
      </c>
      <c r="H101" s="87">
        <f t="shared" si="46"/>
        <v>0</v>
      </c>
      <c r="I101" s="87">
        <f t="shared" si="46"/>
        <v>0</v>
      </c>
      <c r="J101" s="87">
        <f t="shared" si="46"/>
        <v>0</v>
      </c>
      <c r="K101" s="87">
        <f t="shared" si="46"/>
        <v>0</v>
      </c>
      <c r="L101" s="87"/>
      <c r="M101" s="87"/>
      <c r="N101" s="87"/>
      <c r="O101" s="87">
        <f t="shared" si="46"/>
        <v>0</v>
      </c>
      <c r="P101" s="87">
        <f t="shared" si="46"/>
        <v>0</v>
      </c>
      <c r="Q101" s="87">
        <f t="shared" si="46"/>
        <v>0</v>
      </c>
      <c r="R101" s="87">
        <f t="shared" si="46"/>
        <v>0</v>
      </c>
      <c r="S101" s="35"/>
      <c r="T101" s="118">
        <f>SUM(T87:T99)</f>
        <v>0</v>
      </c>
    </row>
    <row r="102" spans="2:20" ht="16.2" thickBot="1">
      <c r="B102" s="126"/>
      <c r="C102" s="61"/>
      <c r="D102" s="62"/>
      <c r="E102" s="62"/>
      <c r="F102" s="62"/>
      <c r="G102" s="62"/>
      <c r="H102" s="62"/>
      <c r="I102" s="76"/>
      <c r="J102" s="62"/>
      <c r="K102" s="62"/>
      <c r="L102" s="62"/>
      <c r="M102" s="63"/>
      <c r="N102" s="62"/>
      <c r="O102" s="62"/>
      <c r="P102" s="62"/>
      <c r="Q102" s="62"/>
      <c r="R102" s="77"/>
      <c r="S102" s="35"/>
      <c r="T102" s="119"/>
    </row>
    <row r="103" spans="2:20" ht="16.2" thickBot="1">
      <c r="B103" s="127"/>
      <c r="C103" s="69" t="s">
        <v>95</v>
      </c>
      <c r="D103" s="34"/>
      <c r="E103" s="30"/>
      <c r="F103" s="31"/>
      <c r="G103" s="30"/>
      <c r="H103" s="30"/>
      <c r="I103" s="32"/>
      <c r="J103" s="30"/>
      <c r="K103" s="30"/>
      <c r="L103" s="30"/>
      <c r="M103" s="29"/>
      <c r="N103" s="30"/>
      <c r="O103" s="31"/>
      <c r="P103" s="30"/>
      <c r="Q103" s="30"/>
      <c r="R103" s="33"/>
      <c r="S103" s="35"/>
      <c r="T103" s="116"/>
    </row>
    <row r="104" spans="2:20" ht="16.2" thickBot="1">
      <c r="B104" s="128"/>
      <c r="C104" s="28"/>
      <c r="D104" s="29"/>
      <c r="E104" s="30"/>
      <c r="F104" s="31"/>
      <c r="G104" s="30"/>
      <c r="H104" s="30"/>
      <c r="I104" s="32"/>
      <c r="J104" s="30"/>
      <c r="K104" s="30"/>
      <c r="L104" s="30"/>
      <c r="M104" s="29"/>
      <c r="N104" s="30"/>
      <c r="O104" s="31"/>
      <c r="P104" s="30"/>
      <c r="Q104" s="30"/>
      <c r="R104" s="33"/>
      <c r="S104" s="35"/>
      <c r="T104" s="116">
        <f>IF(E104&gt;2.8,D104,0)</f>
        <v>0</v>
      </c>
    </row>
    <row r="105" spans="2:20" ht="16.2" thickBot="1">
      <c r="B105" s="129"/>
      <c r="C105" s="27" t="s">
        <v>6</v>
      </c>
      <c r="D105" s="34"/>
      <c r="E105" s="30"/>
      <c r="F105" s="31"/>
      <c r="G105" s="30"/>
      <c r="H105" s="30"/>
      <c r="I105" s="32"/>
      <c r="J105" s="30"/>
      <c r="K105" s="30"/>
      <c r="L105" s="30"/>
      <c r="M105" s="29"/>
      <c r="N105" s="30"/>
      <c r="O105" s="31"/>
      <c r="P105" s="30"/>
      <c r="Q105" s="30"/>
      <c r="R105" s="33"/>
      <c r="T105" s="116">
        <f t="shared" ref="T105:T115" si="47">IF(E105&gt;2.8,D105,0)</f>
        <v>0</v>
      </c>
    </row>
    <row r="106" spans="2:20">
      <c r="B106" s="56"/>
      <c r="C106" s="53"/>
      <c r="D106" s="88"/>
      <c r="E106" s="89"/>
      <c r="F106" s="31">
        <f>+E106*D106</f>
        <v>0</v>
      </c>
      <c r="G106" s="30"/>
      <c r="H106" s="30">
        <f>+F106-G106</f>
        <v>0</v>
      </c>
      <c r="I106" s="30">
        <f>+H106</f>
        <v>0</v>
      </c>
      <c r="J106" s="8"/>
      <c r="K106" s="30"/>
      <c r="L106" s="89"/>
      <c r="M106" s="89"/>
      <c r="N106" s="89"/>
      <c r="O106" s="89"/>
      <c r="P106" s="30">
        <f>+O106*N106*M106</f>
        <v>0</v>
      </c>
      <c r="Q106" s="30">
        <f>+(N106*2+M106)*O106</f>
        <v>0</v>
      </c>
      <c r="R106" s="64">
        <f>+O106*M106</f>
        <v>0</v>
      </c>
      <c r="T106" s="116">
        <f t="shared" si="47"/>
        <v>0</v>
      </c>
    </row>
    <row r="107" spans="2:20">
      <c r="B107" s="56"/>
      <c r="C107" s="54"/>
      <c r="D107" s="121"/>
      <c r="E107" s="51"/>
      <c r="F107" s="31">
        <f t="shared" ref="F107:F112" si="48">+E107*D107</f>
        <v>0</v>
      </c>
      <c r="G107" s="30"/>
      <c r="H107" s="30">
        <f t="shared" ref="H107:H112" si="49">+F107-G107</f>
        <v>0</v>
      </c>
      <c r="I107" s="30">
        <f t="shared" ref="I107:I112" si="50">+H107</f>
        <v>0</v>
      </c>
      <c r="J107" s="8"/>
      <c r="K107" s="30"/>
      <c r="L107" s="51"/>
      <c r="M107" s="51"/>
      <c r="N107" s="51"/>
      <c r="O107" s="51"/>
      <c r="P107" s="30">
        <f>+O107*N107*M107</f>
        <v>0</v>
      </c>
      <c r="Q107" s="30">
        <f>+(N107*2+M107)*O107</f>
        <v>0</v>
      </c>
      <c r="R107" s="64">
        <f>+O107*M107</f>
        <v>0</v>
      </c>
      <c r="T107" s="116">
        <f t="shared" si="47"/>
        <v>0</v>
      </c>
    </row>
    <row r="108" spans="2:20">
      <c r="B108" s="56"/>
      <c r="C108" s="54"/>
      <c r="D108" s="121"/>
      <c r="E108" s="51"/>
      <c r="F108" s="31">
        <f t="shared" si="48"/>
        <v>0</v>
      </c>
      <c r="G108" s="30"/>
      <c r="H108" s="30">
        <f t="shared" si="49"/>
        <v>0</v>
      </c>
      <c r="I108" s="30">
        <f t="shared" si="50"/>
        <v>0</v>
      </c>
      <c r="J108" s="8"/>
      <c r="K108" s="30"/>
      <c r="L108" s="30"/>
      <c r="M108" s="29"/>
      <c r="N108" s="30"/>
      <c r="O108" s="31"/>
      <c r="P108" s="30">
        <f t="shared" ref="P108:P114" si="51">+O108*N108*M108</f>
        <v>0</v>
      </c>
      <c r="Q108" s="30">
        <f t="shared" ref="Q108:Q114" si="52">+(N108*2+M108)*O108</f>
        <v>0</v>
      </c>
      <c r="R108" s="64">
        <f t="shared" ref="R108:R114" si="53">+O108*M108</f>
        <v>0</v>
      </c>
      <c r="T108" s="116">
        <f t="shared" si="47"/>
        <v>0</v>
      </c>
    </row>
    <row r="109" spans="2:20">
      <c r="B109" s="56"/>
      <c r="C109" s="54"/>
      <c r="D109" s="121"/>
      <c r="E109" s="51"/>
      <c r="F109" s="31">
        <f t="shared" si="48"/>
        <v>0</v>
      </c>
      <c r="G109" s="30"/>
      <c r="H109" s="30">
        <f t="shared" si="49"/>
        <v>0</v>
      </c>
      <c r="I109" s="30">
        <f t="shared" si="50"/>
        <v>0</v>
      </c>
      <c r="J109" s="8"/>
      <c r="K109" s="30"/>
      <c r="L109" s="30"/>
      <c r="M109" s="29"/>
      <c r="N109" s="30"/>
      <c r="O109" s="31"/>
      <c r="P109" s="30">
        <f t="shared" si="51"/>
        <v>0</v>
      </c>
      <c r="Q109" s="30">
        <f t="shared" si="52"/>
        <v>0</v>
      </c>
      <c r="R109" s="64">
        <f t="shared" si="53"/>
        <v>0</v>
      </c>
      <c r="T109" s="116">
        <f t="shared" si="47"/>
        <v>0</v>
      </c>
    </row>
    <row r="110" spans="2:20">
      <c r="B110" s="56"/>
      <c r="C110" s="54"/>
      <c r="D110" s="121"/>
      <c r="E110" s="51"/>
      <c r="F110" s="31">
        <f t="shared" si="48"/>
        <v>0</v>
      </c>
      <c r="G110" s="30"/>
      <c r="H110" s="30">
        <f t="shared" si="49"/>
        <v>0</v>
      </c>
      <c r="I110" s="30">
        <f t="shared" si="50"/>
        <v>0</v>
      </c>
      <c r="J110" s="8"/>
      <c r="K110" s="30"/>
      <c r="L110" s="30"/>
      <c r="M110" s="29"/>
      <c r="N110" s="30"/>
      <c r="O110" s="31"/>
      <c r="P110" s="30">
        <f t="shared" si="51"/>
        <v>0</v>
      </c>
      <c r="Q110" s="30">
        <f t="shared" si="52"/>
        <v>0</v>
      </c>
      <c r="R110" s="64">
        <f t="shared" si="53"/>
        <v>0</v>
      </c>
      <c r="T110" s="116">
        <f t="shared" si="47"/>
        <v>0</v>
      </c>
    </row>
    <row r="111" spans="2:20">
      <c r="B111" s="56"/>
      <c r="C111" s="54"/>
      <c r="D111" s="121"/>
      <c r="E111" s="51"/>
      <c r="F111" s="31">
        <f t="shared" si="48"/>
        <v>0</v>
      </c>
      <c r="G111" s="30"/>
      <c r="H111" s="30">
        <f t="shared" si="49"/>
        <v>0</v>
      </c>
      <c r="I111" s="30">
        <f t="shared" si="50"/>
        <v>0</v>
      </c>
      <c r="J111" s="8"/>
      <c r="K111" s="30"/>
      <c r="L111" s="30"/>
      <c r="M111" s="29"/>
      <c r="N111" s="30"/>
      <c r="O111" s="31"/>
      <c r="P111" s="30">
        <f t="shared" si="51"/>
        <v>0</v>
      </c>
      <c r="Q111" s="30">
        <f t="shared" si="52"/>
        <v>0</v>
      </c>
      <c r="R111" s="64">
        <f t="shared" si="53"/>
        <v>0</v>
      </c>
      <c r="T111" s="116">
        <f t="shared" si="47"/>
        <v>0</v>
      </c>
    </row>
    <row r="112" spans="2:20" ht="16.2" thickBot="1">
      <c r="B112" s="36"/>
      <c r="C112" s="37"/>
      <c r="D112" s="121"/>
      <c r="E112" s="51"/>
      <c r="F112" s="31">
        <f t="shared" si="48"/>
        <v>0</v>
      </c>
      <c r="G112" s="30"/>
      <c r="H112" s="30">
        <f t="shared" si="49"/>
        <v>0</v>
      </c>
      <c r="I112" s="30">
        <f t="shared" si="50"/>
        <v>0</v>
      </c>
      <c r="K112" s="30"/>
      <c r="L112" s="30"/>
      <c r="M112" s="30"/>
      <c r="N112" s="30"/>
      <c r="O112" s="30"/>
      <c r="P112" s="30">
        <f t="shared" si="51"/>
        <v>0</v>
      </c>
      <c r="Q112" s="30">
        <f t="shared" si="52"/>
        <v>0</v>
      </c>
      <c r="R112" s="64">
        <f t="shared" si="53"/>
        <v>0</v>
      </c>
      <c r="T112" s="116">
        <f t="shared" si="47"/>
        <v>0</v>
      </c>
    </row>
    <row r="113" spans="2:20" ht="16.2" thickBot="1">
      <c r="B113" s="36"/>
      <c r="C113" s="27" t="s">
        <v>27</v>
      </c>
      <c r="D113" s="121"/>
      <c r="E113" s="51"/>
      <c r="F113" s="31"/>
      <c r="G113" s="30"/>
      <c r="H113" s="30"/>
      <c r="I113" s="30"/>
      <c r="K113" s="30"/>
      <c r="L113" s="30"/>
      <c r="M113" s="30"/>
      <c r="N113" s="30"/>
      <c r="O113" s="30"/>
      <c r="P113" s="30">
        <f t="shared" si="51"/>
        <v>0</v>
      </c>
      <c r="Q113" s="30">
        <f t="shared" si="52"/>
        <v>0</v>
      </c>
      <c r="R113" s="64">
        <f t="shared" si="53"/>
        <v>0</v>
      </c>
      <c r="T113" s="116">
        <f t="shared" si="47"/>
        <v>0</v>
      </c>
    </row>
    <row r="114" spans="2:20">
      <c r="B114" s="36"/>
      <c r="C114" s="37"/>
      <c r="D114" s="88"/>
      <c r="E114" s="89"/>
      <c r="F114" s="31">
        <f t="shared" ref="F114" si="54">+E114*D114</f>
        <v>0</v>
      </c>
      <c r="G114" s="30"/>
      <c r="H114" s="30">
        <f t="shared" ref="H114" si="55">+F114-G114</f>
        <v>0</v>
      </c>
      <c r="I114" s="30">
        <f t="shared" ref="I114" si="56">+H114</f>
        <v>0</v>
      </c>
      <c r="K114" s="30"/>
      <c r="L114" s="30"/>
      <c r="M114" s="30"/>
      <c r="N114" s="30"/>
      <c r="O114" s="30"/>
      <c r="P114" s="30">
        <f t="shared" si="51"/>
        <v>0</v>
      </c>
      <c r="Q114" s="30">
        <f t="shared" si="52"/>
        <v>0</v>
      </c>
      <c r="R114" s="64">
        <f t="shared" si="53"/>
        <v>0</v>
      </c>
      <c r="T114" s="116">
        <f t="shared" si="47"/>
        <v>0</v>
      </c>
    </row>
    <row r="115" spans="2:20" ht="16.2" thickBot="1">
      <c r="B115" s="36"/>
      <c r="C115" s="28"/>
      <c r="D115" s="30"/>
      <c r="E115" s="51"/>
      <c r="F115" s="31"/>
      <c r="G115" s="30"/>
      <c r="H115" s="30"/>
      <c r="I115" s="30"/>
      <c r="J115" s="30"/>
      <c r="K115" s="30"/>
      <c r="L115" s="30"/>
      <c r="M115" s="30"/>
      <c r="N115" s="30"/>
      <c r="O115" s="30"/>
      <c r="P115" s="30"/>
      <c r="Q115" s="30"/>
      <c r="R115" s="33"/>
      <c r="T115" s="116">
        <f t="shared" si="47"/>
        <v>0</v>
      </c>
    </row>
    <row r="116" spans="2:20" ht="16.2" thickBot="1">
      <c r="B116" s="38" t="s">
        <v>11</v>
      </c>
      <c r="C116" s="8"/>
      <c r="D116" s="39" t="s">
        <v>25</v>
      </c>
      <c r="E116" s="30"/>
      <c r="F116" s="40" t="s">
        <v>13</v>
      </c>
      <c r="G116" s="78" t="s">
        <v>14</v>
      </c>
      <c r="H116" s="40" t="s">
        <v>15</v>
      </c>
      <c r="I116" s="84" t="s">
        <v>16</v>
      </c>
      <c r="J116" s="84" t="s">
        <v>17</v>
      </c>
      <c r="K116" s="84" t="s">
        <v>43</v>
      </c>
      <c r="L116" s="41"/>
      <c r="M116" s="94"/>
      <c r="N116" s="94"/>
      <c r="O116" s="42" t="s">
        <v>23</v>
      </c>
      <c r="P116" s="42" t="s">
        <v>24</v>
      </c>
      <c r="Q116" s="41" t="s">
        <v>19</v>
      </c>
      <c r="R116" s="41" t="s">
        <v>20</v>
      </c>
      <c r="T116" s="117" t="s">
        <v>92</v>
      </c>
    </row>
    <row r="117" spans="2:20">
      <c r="B117" s="36">
        <f>SUM(B104:B115)</f>
        <v>0</v>
      </c>
      <c r="C117" s="43" t="s">
        <v>26</v>
      </c>
      <c r="D117" s="87">
        <f>SUM(D104:D115)</f>
        <v>0</v>
      </c>
      <c r="E117" s="87"/>
      <c r="F117" s="87">
        <f t="shared" ref="F117:R117" si="57">SUM(F104:F115)</f>
        <v>0</v>
      </c>
      <c r="G117" s="87">
        <f t="shared" si="57"/>
        <v>0</v>
      </c>
      <c r="H117" s="87">
        <f t="shared" si="57"/>
        <v>0</v>
      </c>
      <c r="I117" s="87">
        <f t="shared" si="57"/>
        <v>0</v>
      </c>
      <c r="J117" s="87">
        <f t="shared" si="57"/>
        <v>0</v>
      </c>
      <c r="K117" s="87">
        <f t="shared" si="57"/>
        <v>0</v>
      </c>
      <c r="L117" s="87"/>
      <c r="M117" s="87"/>
      <c r="N117" s="87"/>
      <c r="O117" s="87">
        <f t="shared" si="57"/>
        <v>0</v>
      </c>
      <c r="P117" s="87">
        <f t="shared" si="57"/>
        <v>0</v>
      </c>
      <c r="Q117" s="87">
        <f t="shared" si="57"/>
        <v>0</v>
      </c>
      <c r="R117" s="87">
        <f t="shared" si="57"/>
        <v>0</v>
      </c>
      <c r="T117" s="118">
        <f>SUM(T104:T115)</f>
        <v>0</v>
      </c>
    </row>
    <row r="118" spans="2:20" ht="16.2" thickBot="1">
      <c r="B118" s="130"/>
      <c r="C118" s="45"/>
      <c r="D118" s="46"/>
      <c r="E118" s="46"/>
      <c r="F118" s="46"/>
      <c r="G118" s="46"/>
      <c r="H118" s="46"/>
      <c r="I118" s="47"/>
      <c r="J118" s="46"/>
      <c r="K118" s="46"/>
      <c r="L118" s="46"/>
      <c r="M118" s="48"/>
      <c r="N118" s="46"/>
      <c r="O118" s="46"/>
      <c r="P118" s="46"/>
      <c r="Q118" s="46"/>
      <c r="R118" s="49"/>
      <c r="T118" s="120"/>
    </row>
    <row r="119" spans="2:20" ht="16.2" thickBot="1">
      <c r="B119" s="206" t="s">
        <v>11</v>
      </c>
      <c r="C119" s="11" t="s">
        <v>12</v>
      </c>
      <c r="D119" s="12"/>
      <c r="E119" s="13"/>
      <c r="F119" s="14" t="s">
        <v>13</v>
      </c>
      <c r="G119" s="15" t="s">
        <v>14</v>
      </c>
      <c r="H119" s="16" t="s">
        <v>15</v>
      </c>
      <c r="I119" s="17" t="s">
        <v>16</v>
      </c>
      <c r="J119" s="18" t="s">
        <v>17</v>
      </c>
      <c r="K119" s="19" t="s">
        <v>43</v>
      </c>
      <c r="L119" s="207" t="s">
        <v>18</v>
      </c>
      <c r="M119" s="208"/>
      <c r="N119" s="208"/>
      <c r="O119" s="208"/>
      <c r="P119" s="209"/>
      <c r="Q119" s="112" t="s">
        <v>19</v>
      </c>
      <c r="R119" s="20" t="s">
        <v>20</v>
      </c>
      <c r="T119" s="113" t="s">
        <v>91</v>
      </c>
    </row>
    <row r="120" spans="2:20" ht="16.2" thickBot="1">
      <c r="B120" s="206"/>
      <c r="C120" s="21"/>
      <c r="D120" s="66" t="s">
        <v>21</v>
      </c>
      <c r="E120" s="67" t="s">
        <v>22</v>
      </c>
      <c r="F120" s="22"/>
      <c r="G120" s="23"/>
      <c r="H120" s="24"/>
      <c r="I120" s="23"/>
      <c r="J120" s="25"/>
      <c r="K120" s="90"/>
      <c r="L120" s="92" t="s">
        <v>45</v>
      </c>
      <c r="M120" s="91" t="s">
        <v>46</v>
      </c>
      <c r="N120" s="68" t="s">
        <v>22</v>
      </c>
      <c r="O120" s="68" t="s">
        <v>23</v>
      </c>
      <c r="P120" s="68" t="s">
        <v>24</v>
      </c>
      <c r="Q120" s="21"/>
      <c r="R120" s="26"/>
      <c r="T120" s="115"/>
    </row>
    <row r="121" spans="2:20" ht="16.2" thickBot="1">
      <c r="B121" s="123"/>
      <c r="C121" s="70" t="s">
        <v>96</v>
      </c>
      <c r="D121" s="71" t="s">
        <v>44</v>
      </c>
      <c r="E121" s="57" t="s">
        <v>44</v>
      </c>
      <c r="F121" s="59"/>
      <c r="G121" s="60"/>
      <c r="H121" s="60"/>
      <c r="I121" s="72"/>
      <c r="J121" s="60"/>
      <c r="K121" s="60"/>
      <c r="L121" s="60"/>
      <c r="M121" s="58" t="s">
        <v>44</v>
      </c>
      <c r="N121" s="57" t="s">
        <v>44</v>
      </c>
      <c r="O121" s="57" t="s">
        <v>3</v>
      </c>
      <c r="P121" s="57" t="s">
        <v>42</v>
      </c>
      <c r="Q121" s="60"/>
      <c r="R121" s="73"/>
      <c r="T121" s="116"/>
    </row>
    <row r="122" spans="2:20" ht="16.2" thickBot="1">
      <c r="B122" s="124"/>
      <c r="C122" s="28"/>
      <c r="D122" s="29"/>
      <c r="E122" s="30"/>
      <c r="F122" s="31"/>
      <c r="G122" s="30"/>
      <c r="H122" s="30"/>
      <c r="I122" s="32"/>
      <c r="J122" s="30"/>
      <c r="K122" s="30"/>
      <c r="L122" s="30"/>
      <c r="M122" s="29"/>
      <c r="N122" s="30"/>
      <c r="O122" s="31"/>
      <c r="P122" s="30"/>
      <c r="Q122" s="30"/>
      <c r="R122" s="64"/>
      <c r="T122" s="116">
        <f>IF(E122&gt;2.8,D122,0)</f>
        <v>0</v>
      </c>
    </row>
    <row r="123" spans="2:20" ht="16.2" thickBot="1">
      <c r="B123" s="125"/>
      <c r="C123" s="27" t="s">
        <v>6</v>
      </c>
      <c r="D123" s="34"/>
      <c r="E123" s="30"/>
      <c r="F123" s="31"/>
      <c r="G123" s="30"/>
      <c r="H123" s="30"/>
      <c r="I123" s="32"/>
      <c r="J123" s="30"/>
      <c r="K123" s="30"/>
      <c r="L123" s="30"/>
      <c r="M123" s="29"/>
      <c r="N123" s="30"/>
      <c r="O123" s="31"/>
      <c r="P123" s="30"/>
      <c r="Q123" s="30"/>
      <c r="R123" s="64"/>
      <c r="S123" s="35"/>
      <c r="T123" s="116">
        <f t="shared" ref="T123:T134" si="58">IF(E123&gt;2.8,D123,0)</f>
        <v>0</v>
      </c>
    </row>
    <row r="124" spans="2:20">
      <c r="B124" s="74"/>
      <c r="C124" s="54"/>
      <c r="D124" s="88"/>
      <c r="E124" s="89"/>
      <c r="F124" s="31">
        <f>+E124*D124</f>
        <v>0</v>
      </c>
      <c r="G124" s="30"/>
      <c r="H124" s="30">
        <f>+F124-G124</f>
        <v>0</v>
      </c>
      <c r="I124" s="30">
        <f>+H124</f>
        <v>0</v>
      </c>
      <c r="J124" s="8"/>
      <c r="K124" s="30"/>
      <c r="L124" s="89"/>
      <c r="M124" s="89"/>
      <c r="N124" s="89"/>
      <c r="O124" s="89"/>
      <c r="P124" s="30">
        <f t="shared" ref="P124:P129" si="59">+O124*N124*M124</f>
        <v>0</v>
      </c>
      <c r="Q124" s="30">
        <f t="shared" ref="Q124:Q129" si="60">+(N124*2+M124)*O124</f>
        <v>0</v>
      </c>
      <c r="R124" s="64">
        <f t="shared" ref="R124:R129" si="61">+O124*M124</f>
        <v>0</v>
      </c>
      <c r="S124" s="35"/>
      <c r="T124" s="116">
        <f t="shared" si="58"/>
        <v>0</v>
      </c>
    </row>
    <row r="125" spans="2:20">
      <c r="B125" s="74"/>
      <c r="C125" s="54"/>
      <c r="D125" s="121"/>
      <c r="E125" s="51"/>
      <c r="F125" s="31">
        <f>+E125*D125</f>
        <v>0</v>
      </c>
      <c r="G125" s="30"/>
      <c r="H125" s="30">
        <f>+F125-G125</f>
        <v>0</v>
      </c>
      <c r="I125" s="30">
        <f>+H125</f>
        <v>0</v>
      </c>
      <c r="J125" s="8"/>
      <c r="K125" s="30"/>
      <c r="L125" s="51"/>
      <c r="M125" s="51"/>
      <c r="N125" s="51"/>
      <c r="O125" s="51"/>
      <c r="P125" s="30">
        <f t="shared" si="59"/>
        <v>0</v>
      </c>
      <c r="Q125" s="30">
        <f t="shared" si="60"/>
        <v>0</v>
      </c>
      <c r="R125" s="64">
        <f t="shared" si="61"/>
        <v>0</v>
      </c>
      <c r="S125" s="35"/>
      <c r="T125" s="116">
        <f t="shared" si="58"/>
        <v>0</v>
      </c>
    </row>
    <row r="126" spans="2:20">
      <c r="B126" s="74"/>
      <c r="C126" s="54"/>
      <c r="D126" s="32"/>
      <c r="E126" s="30"/>
      <c r="F126" s="31">
        <f t="shared" ref="F126:F130" si="62">+E126*D126</f>
        <v>0</v>
      </c>
      <c r="G126" s="30"/>
      <c r="H126" s="30">
        <f t="shared" ref="H126:H130" si="63">+F126-G126</f>
        <v>0</v>
      </c>
      <c r="I126" s="30">
        <f t="shared" ref="I126:I130" si="64">+H126</f>
        <v>0</v>
      </c>
      <c r="J126" s="8"/>
      <c r="K126" s="30"/>
      <c r="L126" s="30"/>
      <c r="M126" s="30"/>
      <c r="N126" s="30"/>
      <c r="O126" s="30"/>
      <c r="P126" s="30">
        <f t="shared" si="59"/>
        <v>0</v>
      </c>
      <c r="Q126" s="30">
        <f t="shared" si="60"/>
        <v>0</v>
      </c>
      <c r="R126" s="64">
        <f t="shared" si="61"/>
        <v>0</v>
      </c>
      <c r="S126" s="35"/>
      <c r="T126" s="116">
        <f t="shared" si="58"/>
        <v>0</v>
      </c>
    </row>
    <row r="127" spans="2:20">
      <c r="B127" s="74"/>
      <c r="C127" s="54"/>
      <c r="D127" s="32"/>
      <c r="E127" s="30"/>
      <c r="F127" s="31">
        <f t="shared" si="62"/>
        <v>0</v>
      </c>
      <c r="G127" s="30"/>
      <c r="H127" s="30">
        <f t="shared" si="63"/>
        <v>0</v>
      </c>
      <c r="I127" s="30">
        <f t="shared" si="64"/>
        <v>0</v>
      </c>
      <c r="J127" s="8"/>
      <c r="K127" s="30"/>
      <c r="L127" s="30"/>
      <c r="M127" s="30"/>
      <c r="N127" s="30"/>
      <c r="O127" s="30"/>
      <c r="P127" s="30">
        <f t="shared" si="59"/>
        <v>0</v>
      </c>
      <c r="Q127" s="30">
        <f t="shared" si="60"/>
        <v>0</v>
      </c>
      <c r="R127" s="64">
        <f t="shared" si="61"/>
        <v>0</v>
      </c>
      <c r="S127" s="35"/>
      <c r="T127" s="116">
        <f t="shared" si="58"/>
        <v>0</v>
      </c>
    </row>
    <row r="128" spans="2:20">
      <c r="B128" s="74"/>
      <c r="C128" s="54"/>
      <c r="D128" s="32"/>
      <c r="E128" s="30"/>
      <c r="F128" s="31">
        <f t="shared" si="62"/>
        <v>0</v>
      </c>
      <c r="G128" s="30"/>
      <c r="H128" s="30">
        <f t="shared" si="63"/>
        <v>0</v>
      </c>
      <c r="I128" s="30">
        <f t="shared" si="64"/>
        <v>0</v>
      </c>
      <c r="J128" s="8"/>
      <c r="K128" s="30"/>
      <c r="L128" s="30"/>
      <c r="M128" s="30"/>
      <c r="N128" s="30"/>
      <c r="O128" s="30"/>
      <c r="P128" s="30">
        <f t="shared" si="59"/>
        <v>0</v>
      </c>
      <c r="Q128" s="30">
        <f t="shared" si="60"/>
        <v>0</v>
      </c>
      <c r="R128" s="64">
        <f t="shared" si="61"/>
        <v>0</v>
      </c>
      <c r="S128" s="35"/>
      <c r="T128" s="116">
        <f t="shared" si="58"/>
        <v>0</v>
      </c>
    </row>
    <row r="129" spans="2:20">
      <c r="B129" s="74"/>
      <c r="C129" s="54"/>
      <c r="D129" s="32"/>
      <c r="E129" s="30"/>
      <c r="F129" s="31">
        <f t="shared" si="62"/>
        <v>0</v>
      </c>
      <c r="G129" s="30"/>
      <c r="H129" s="30">
        <f t="shared" si="63"/>
        <v>0</v>
      </c>
      <c r="I129" s="30">
        <f t="shared" si="64"/>
        <v>0</v>
      </c>
      <c r="J129" s="8"/>
      <c r="K129" s="30"/>
      <c r="L129" s="30"/>
      <c r="M129" s="30"/>
      <c r="N129" s="30"/>
      <c r="O129" s="30"/>
      <c r="P129" s="30">
        <f t="shared" si="59"/>
        <v>0</v>
      </c>
      <c r="Q129" s="30">
        <f t="shared" si="60"/>
        <v>0</v>
      </c>
      <c r="R129" s="64">
        <f t="shared" si="61"/>
        <v>0</v>
      </c>
      <c r="S129" s="35"/>
      <c r="T129" s="116">
        <f t="shared" si="58"/>
        <v>0</v>
      </c>
    </row>
    <row r="130" spans="2:20" ht="16.2" thickBot="1">
      <c r="B130" s="75"/>
      <c r="C130" s="37"/>
      <c r="D130" s="30"/>
      <c r="E130" s="30"/>
      <c r="F130" s="31">
        <f t="shared" si="62"/>
        <v>0</v>
      </c>
      <c r="G130" s="30"/>
      <c r="H130" s="30">
        <f t="shared" si="63"/>
        <v>0</v>
      </c>
      <c r="I130" s="30">
        <f t="shared" si="64"/>
        <v>0</v>
      </c>
      <c r="J130" s="8"/>
      <c r="K130" s="30"/>
      <c r="L130" s="30"/>
      <c r="M130" s="30"/>
      <c r="N130" s="30"/>
      <c r="O130" s="30"/>
      <c r="P130" s="30"/>
      <c r="Q130" s="30"/>
      <c r="R130" s="64"/>
      <c r="S130" s="35"/>
      <c r="T130" s="116">
        <f t="shared" si="58"/>
        <v>0</v>
      </c>
    </row>
    <row r="131" spans="2:20" ht="16.2" thickBot="1">
      <c r="B131" s="75"/>
      <c r="C131" s="27" t="s">
        <v>27</v>
      </c>
      <c r="D131" s="30"/>
      <c r="E131" s="30"/>
      <c r="F131" s="31"/>
      <c r="G131" s="30"/>
      <c r="H131" s="30"/>
      <c r="I131" s="30"/>
      <c r="J131" s="8"/>
      <c r="K131" s="30"/>
      <c r="L131" s="30"/>
      <c r="M131" s="30"/>
      <c r="N131" s="30"/>
      <c r="O131" s="30"/>
      <c r="P131" s="30"/>
      <c r="Q131" s="30"/>
      <c r="R131" s="64"/>
      <c r="S131" s="35"/>
      <c r="T131" s="116">
        <f t="shared" si="58"/>
        <v>0</v>
      </c>
    </row>
    <row r="132" spans="2:20">
      <c r="B132" s="75"/>
      <c r="C132" s="55"/>
      <c r="D132" s="89"/>
      <c r="E132" s="89"/>
      <c r="F132" s="31">
        <f t="shared" ref="F132:F133" si="65">+E132*D132</f>
        <v>0</v>
      </c>
      <c r="G132" s="30"/>
      <c r="H132" s="30">
        <f t="shared" ref="H132:H133" si="66">+F132-G132</f>
        <v>0</v>
      </c>
      <c r="I132" s="30">
        <f t="shared" ref="I132:I133" si="67">+H132</f>
        <v>0</v>
      </c>
      <c r="J132" s="8"/>
      <c r="K132" s="30"/>
      <c r="L132" s="30"/>
      <c r="M132" s="30"/>
      <c r="N132" s="30"/>
      <c r="O132" s="30"/>
      <c r="P132" s="30"/>
      <c r="Q132" s="30"/>
      <c r="R132" s="64"/>
      <c r="S132" s="35"/>
      <c r="T132" s="116">
        <f t="shared" si="58"/>
        <v>0</v>
      </c>
    </row>
    <row r="133" spans="2:20">
      <c r="B133" s="75"/>
      <c r="C133" s="37"/>
      <c r="D133" s="30"/>
      <c r="E133" s="30"/>
      <c r="F133" s="31">
        <f t="shared" si="65"/>
        <v>0</v>
      </c>
      <c r="G133" s="30"/>
      <c r="H133" s="30">
        <f t="shared" si="66"/>
        <v>0</v>
      </c>
      <c r="I133" s="30">
        <f t="shared" si="67"/>
        <v>0</v>
      </c>
      <c r="J133" s="8"/>
      <c r="K133" s="30"/>
      <c r="L133" s="30"/>
      <c r="M133" s="30"/>
      <c r="N133" s="30"/>
      <c r="O133" s="30"/>
      <c r="P133" s="30"/>
      <c r="Q133" s="30"/>
      <c r="R133" s="64"/>
      <c r="S133" s="35"/>
      <c r="T133" s="116">
        <f t="shared" si="58"/>
        <v>0</v>
      </c>
    </row>
    <row r="134" spans="2:20" ht="16.2" thickBot="1">
      <c r="B134" s="75"/>
      <c r="C134" s="28"/>
      <c r="D134" s="30"/>
      <c r="E134" s="30"/>
      <c r="F134" s="31"/>
      <c r="G134" s="30"/>
      <c r="H134" s="30"/>
      <c r="I134" s="32"/>
      <c r="J134" s="30"/>
      <c r="K134" s="30"/>
      <c r="L134" s="30"/>
      <c r="M134" s="30"/>
      <c r="N134" s="30"/>
      <c r="O134" s="30"/>
      <c r="P134" s="30"/>
      <c r="Q134" s="30"/>
      <c r="R134" s="64"/>
      <c r="S134" s="35"/>
      <c r="T134" s="116">
        <f t="shared" si="58"/>
        <v>0</v>
      </c>
    </row>
    <row r="135" spans="2:20" ht="16.2" thickBot="1">
      <c r="B135" s="79" t="s">
        <v>11</v>
      </c>
      <c r="C135" s="80"/>
      <c r="D135" s="81" t="s">
        <v>25</v>
      </c>
      <c r="E135" s="60"/>
      <c r="F135" s="82" t="s">
        <v>13</v>
      </c>
      <c r="G135" s="78" t="s">
        <v>14</v>
      </c>
      <c r="H135" s="83" t="s">
        <v>15</v>
      </c>
      <c r="I135" s="84" t="s">
        <v>16</v>
      </c>
      <c r="J135" s="84" t="s">
        <v>17</v>
      </c>
      <c r="K135" s="84" t="s">
        <v>43</v>
      </c>
      <c r="L135" s="84"/>
      <c r="M135" s="93"/>
      <c r="N135" s="93"/>
      <c r="O135" s="85" t="s">
        <v>23</v>
      </c>
      <c r="P135" s="85" t="s">
        <v>24</v>
      </c>
      <c r="Q135" s="84" t="s">
        <v>19</v>
      </c>
      <c r="R135" s="86" t="s">
        <v>20</v>
      </c>
      <c r="S135" s="35"/>
      <c r="T135" s="117" t="s">
        <v>92</v>
      </c>
    </row>
    <row r="136" spans="2:20">
      <c r="B136" s="75">
        <f>SUM(B122:B134)</f>
        <v>0</v>
      </c>
      <c r="C136" s="43" t="s">
        <v>26</v>
      </c>
      <c r="D136" s="87">
        <f>SUM(D122:D134)</f>
        <v>0</v>
      </c>
      <c r="E136" s="87"/>
      <c r="F136" s="87">
        <f t="shared" ref="F136:R136" si="68">SUM(F122:F134)</f>
        <v>0</v>
      </c>
      <c r="G136" s="87">
        <f t="shared" si="68"/>
        <v>0</v>
      </c>
      <c r="H136" s="87">
        <f t="shared" si="68"/>
        <v>0</v>
      </c>
      <c r="I136" s="87">
        <f t="shared" si="68"/>
        <v>0</v>
      </c>
      <c r="J136" s="87">
        <f t="shared" si="68"/>
        <v>0</v>
      </c>
      <c r="K136" s="87">
        <f t="shared" si="68"/>
        <v>0</v>
      </c>
      <c r="L136" s="87"/>
      <c r="M136" s="87"/>
      <c r="N136" s="87"/>
      <c r="O136" s="87">
        <f t="shared" si="68"/>
        <v>0</v>
      </c>
      <c r="P136" s="87">
        <f t="shared" si="68"/>
        <v>0</v>
      </c>
      <c r="Q136" s="87">
        <f t="shared" si="68"/>
        <v>0</v>
      </c>
      <c r="R136" s="87">
        <f t="shared" si="68"/>
        <v>0</v>
      </c>
      <c r="S136" s="35"/>
      <c r="T136" s="118">
        <f>SUM(T122:T134)</f>
        <v>0</v>
      </c>
    </row>
    <row r="137" spans="2:20" ht="16.2" thickBot="1">
      <c r="B137" s="126"/>
      <c r="C137" s="61"/>
      <c r="D137" s="62"/>
      <c r="E137" s="62"/>
      <c r="F137" s="62"/>
      <c r="G137" s="62"/>
      <c r="H137" s="62"/>
      <c r="I137" s="76"/>
      <c r="J137" s="62"/>
      <c r="K137" s="62"/>
      <c r="L137" s="62"/>
      <c r="M137" s="63"/>
      <c r="N137" s="62"/>
      <c r="O137" s="62"/>
      <c r="P137" s="62"/>
      <c r="Q137" s="62"/>
      <c r="R137" s="77"/>
      <c r="S137" s="35"/>
      <c r="T137" s="119"/>
    </row>
    <row r="138" spans="2:20" ht="16.2" thickBot="1">
      <c r="B138" s="127"/>
      <c r="C138" s="69" t="s">
        <v>97</v>
      </c>
      <c r="D138" s="34"/>
      <c r="E138" s="30"/>
      <c r="F138" s="31"/>
      <c r="G138" s="30"/>
      <c r="H138" s="30"/>
      <c r="I138" s="32"/>
      <c r="J138" s="30"/>
      <c r="K138" s="30"/>
      <c r="L138" s="30"/>
      <c r="M138" s="29"/>
      <c r="N138" s="30"/>
      <c r="O138" s="31"/>
      <c r="P138" s="30"/>
      <c r="Q138" s="30"/>
      <c r="R138" s="33"/>
      <c r="S138" s="35"/>
      <c r="T138" s="116"/>
    </row>
    <row r="139" spans="2:20" ht="16.2" thickBot="1">
      <c r="B139" s="128"/>
      <c r="C139" s="28"/>
      <c r="D139" s="29"/>
      <c r="E139" s="30"/>
      <c r="F139" s="31"/>
      <c r="G139" s="30"/>
      <c r="H139" s="30"/>
      <c r="I139" s="32"/>
      <c r="J139" s="30"/>
      <c r="K139" s="30"/>
      <c r="L139" s="30"/>
      <c r="M139" s="29"/>
      <c r="N139" s="30"/>
      <c r="O139" s="31"/>
      <c r="P139" s="30"/>
      <c r="Q139" s="30"/>
      <c r="R139" s="33"/>
      <c r="S139" s="35"/>
      <c r="T139" s="116">
        <f>IF(E139&gt;2.8,D139,0)</f>
        <v>0</v>
      </c>
    </row>
    <row r="140" spans="2:20" ht="16.2" thickBot="1">
      <c r="B140" s="129"/>
      <c r="C140" s="27" t="s">
        <v>6</v>
      </c>
      <c r="D140" s="34"/>
      <c r="E140" s="30"/>
      <c r="F140" s="31"/>
      <c r="G140" s="30"/>
      <c r="H140" s="30"/>
      <c r="I140" s="32"/>
      <c r="J140" s="30"/>
      <c r="K140" s="30"/>
      <c r="L140" s="30"/>
      <c r="M140" s="29"/>
      <c r="N140" s="30"/>
      <c r="O140" s="31"/>
      <c r="P140" s="30"/>
      <c r="Q140" s="30"/>
      <c r="R140" s="33"/>
      <c r="T140" s="116">
        <f t="shared" ref="T140:T150" si="69">IF(E140&gt;2.8,D140,0)</f>
        <v>0</v>
      </c>
    </row>
    <row r="141" spans="2:20">
      <c r="B141" s="56"/>
      <c r="C141" s="53"/>
      <c r="D141" s="88"/>
      <c r="E141" s="89"/>
      <c r="F141" s="31">
        <f>+E141*D141</f>
        <v>0</v>
      </c>
      <c r="G141" s="30"/>
      <c r="H141" s="30">
        <f>+F141-G141</f>
        <v>0</v>
      </c>
      <c r="I141" s="30">
        <f>+H141</f>
        <v>0</v>
      </c>
      <c r="J141" s="8"/>
      <c r="K141" s="30"/>
      <c r="L141" s="89"/>
      <c r="M141" s="89"/>
      <c r="N141" s="89"/>
      <c r="O141" s="89"/>
      <c r="P141" s="30">
        <f>+O141*N141*M141</f>
        <v>0</v>
      </c>
      <c r="Q141" s="30">
        <f>+(N141*2+M141)*O141</f>
        <v>0</v>
      </c>
      <c r="R141" s="64">
        <f>+O141*M141</f>
        <v>0</v>
      </c>
      <c r="T141" s="116">
        <f t="shared" si="69"/>
        <v>0</v>
      </c>
    </row>
    <row r="142" spans="2:20">
      <c r="B142" s="56"/>
      <c r="C142" s="54"/>
      <c r="D142" s="121"/>
      <c r="E142" s="51"/>
      <c r="F142" s="31">
        <f t="shared" ref="F142:F147" si="70">+E142*D142</f>
        <v>0</v>
      </c>
      <c r="G142" s="30"/>
      <c r="H142" s="30">
        <f t="shared" ref="H142:H147" si="71">+F142-G142</f>
        <v>0</v>
      </c>
      <c r="I142" s="30">
        <f t="shared" ref="I142:I147" si="72">+H142</f>
        <v>0</v>
      </c>
      <c r="J142" s="8"/>
      <c r="K142" s="30"/>
      <c r="L142" s="51"/>
      <c r="M142" s="51"/>
      <c r="N142" s="51"/>
      <c r="O142" s="51"/>
      <c r="P142" s="30">
        <f>+O142*N142*M142</f>
        <v>0</v>
      </c>
      <c r="Q142" s="30">
        <f>+(N142*2+M142)*O142</f>
        <v>0</v>
      </c>
      <c r="R142" s="64">
        <f>+O142*M142</f>
        <v>0</v>
      </c>
      <c r="T142" s="116">
        <f t="shared" si="69"/>
        <v>0</v>
      </c>
    </row>
    <row r="143" spans="2:20">
      <c r="B143" s="56"/>
      <c r="C143" s="54"/>
      <c r="D143" s="121"/>
      <c r="E143" s="51"/>
      <c r="F143" s="31">
        <f t="shared" si="70"/>
        <v>0</v>
      </c>
      <c r="G143" s="30"/>
      <c r="H143" s="30">
        <f t="shared" si="71"/>
        <v>0</v>
      </c>
      <c r="I143" s="30">
        <f t="shared" si="72"/>
        <v>0</v>
      </c>
      <c r="J143" s="8"/>
      <c r="K143" s="30"/>
      <c r="L143" s="30"/>
      <c r="M143" s="29"/>
      <c r="N143" s="30"/>
      <c r="O143" s="31"/>
      <c r="P143" s="30">
        <f t="shared" ref="P143:P149" si="73">+O143*N143*M143</f>
        <v>0</v>
      </c>
      <c r="Q143" s="30">
        <f t="shared" ref="Q143:Q149" si="74">+(N143*2+M143)*O143</f>
        <v>0</v>
      </c>
      <c r="R143" s="64">
        <f t="shared" ref="R143:R149" si="75">+O143*M143</f>
        <v>0</v>
      </c>
      <c r="T143" s="116">
        <f t="shared" si="69"/>
        <v>0</v>
      </c>
    </row>
    <row r="144" spans="2:20">
      <c r="B144" s="56"/>
      <c r="C144" s="54"/>
      <c r="D144" s="121"/>
      <c r="E144" s="51"/>
      <c r="F144" s="31">
        <f t="shared" si="70"/>
        <v>0</v>
      </c>
      <c r="G144" s="30"/>
      <c r="H144" s="30">
        <f t="shared" si="71"/>
        <v>0</v>
      </c>
      <c r="I144" s="30">
        <f t="shared" si="72"/>
        <v>0</v>
      </c>
      <c r="J144" s="8"/>
      <c r="K144" s="30"/>
      <c r="L144" s="30"/>
      <c r="M144" s="29"/>
      <c r="N144" s="30"/>
      <c r="O144" s="31"/>
      <c r="P144" s="30">
        <f t="shared" si="73"/>
        <v>0</v>
      </c>
      <c r="Q144" s="30">
        <f t="shared" si="74"/>
        <v>0</v>
      </c>
      <c r="R144" s="64">
        <f t="shared" si="75"/>
        <v>0</v>
      </c>
      <c r="T144" s="116">
        <f t="shared" si="69"/>
        <v>0</v>
      </c>
    </row>
    <row r="145" spans="2:20">
      <c r="B145" s="56"/>
      <c r="C145" s="54"/>
      <c r="D145" s="121"/>
      <c r="E145" s="51"/>
      <c r="F145" s="31">
        <f t="shared" si="70"/>
        <v>0</v>
      </c>
      <c r="G145" s="30"/>
      <c r="H145" s="30">
        <f t="shared" si="71"/>
        <v>0</v>
      </c>
      <c r="I145" s="30">
        <f t="shared" si="72"/>
        <v>0</v>
      </c>
      <c r="J145" s="8"/>
      <c r="K145" s="30"/>
      <c r="L145" s="30"/>
      <c r="M145" s="29"/>
      <c r="N145" s="30"/>
      <c r="O145" s="31"/>
      <c r="P145" s="30">
        <f t="shared" si="73"/>
        <v>0</v>
      </c>
      <c r="Q145" s="30">
        <f t="shared" si="74"/>
        <v>0</v>
      </c>
      <c r="R145" s="64">
        <f t="shared" si="75"/>
        <v>0</v>
      </c>
      <c r="T145" s="116">
        <f t="shared" si="69"/>
        <v>0</v>
      </c>
    </row>
    <row r="146" spans="2:20">
      <c r="B146" s="56"/>
      <c r="C146" s="54"/>
      <c r="D146" s="121"/>
      <c r="E146" s="51"/>
      <c r="F146" s="31">
        <f t="shared" si="70"/>
        <v>0</v>
      </c>
      <c r="G146" s="30"/>
      <c r="H146" s="30">
        <f t="shared" si="71"/>
        <v>0</v>
      </c>
      <c r="I146" s="30">
        <f t="shared" si="72"/>
        <v>0</v>
      </c>
      <c r="J146" s="8"/>
      <c r="K146" s="30"/>
      <c r="L146" s="30"/>
      <c r="M146" s="29"/>
      <c r="N146" s="30"/>
      <c r="O146" s="31"/>
      <c r="P146" s="30">
        <f t="shared" si="73"/>
        <v>0</v>
      </c>
      <c r="Q146" s="30">
        <f t="shared" si="74"/>
        <v>0</v>
      </c>
      <c r="R146" s="64">
        <f t="shared" si="75"/>
        <v>0</v>
      </c>
      <c r="T146" s="116">
        <f t="shared" si="69"/>
        <v>0</v>
      </c>
    </row>
    <row r="147" spans="2:20" ht="16.2" thickBot="1">
      <c r="B147" s="36"/>
      <c r="C147" s="37"/>
      <c r="D147" s="121"/>
      <c r="E147" s="51"/>
      <c r="F147" s="31">
        <f t="shared" si="70"/>
        <v>0</v>
      </c>
      <c r="G147" s="30"/>
      <c r="H147" s="30">
        <f t="shared" si="71"/>
        <v>0</v>
      </c>
      <c r="I147" s="30">
        <f t="shared" si="72"/>
        <v>0</v>
      </c>
      <c r="K147" s="30"/>
      <c r="L147" s="30"/>
      <c r="M147" s="30"/>
      <c r="N147" s="30"/>
      <c r="O147" s="30"/>
      <c r="P147" s="30">
        <f t="shared" si="73"/>
        <v>0</v>
      </c>
      <c r="Q147" s="30">
        <f t="shared" si="74"/>
        <v>0</v>
      </c>
      <c r="R147" s="64">
        <f t="shared" si="75"/>
        <v>0</v>
      </c>
      <c r="T147" s="116">
        <f t="shared" si="69"/>
        <v>0</v>
      </c>
    </row>
    <row r="148" spans="2:20" ht="16.2" thickBot="1">
      <c r="B148" s="36"/>
      <c r="C148" s="27" t="s">
        <v>27</v>
      </c>
      <c r="D148" s="121"/>
      <c r="E148" s="51"/>
      <c r="F148" s="31"/>
      <c r="G148" s="30"/>
      <c r="H148" s="30"/>
      <c r="I148" s="30"/>
      <c r="K148" s="30"/>
      <c r="L148" s="30"/>
      <c r="M148" s="30"/>
      <c r="N148" s="30"/>
      <c r="O148" s="30"/>
      <c r="P148" s="30">
        <f t="shared" si="73"/>
        <v>0</v>
      </c>
      <c r="Q148" s="30">
        <f t="shared" si="74"/>
        <v>0</v>
      </c>
      <c r="R148" s="64">
        <f t="shared" si="75"/>
        <v>0</v>
      </c>
      <c r="T148" s="116">
        <f t="shared" si="69"/>
        <v>0</v>
      </c>
    </row>
    <row r="149" spans="2:20">
      <c r="B149" s="36"/>
      <c r="C149" s="37"/>
      <c r="D149" s="88"/>
      <c r="E149" s="89"/>
      <c r="F149" s="31">
        <f t="shared" ref="F149" si="76">+E149*D149</f>
        <v>0</v>
      </c>
      <c r="G149" s="30"/>
      <c r="H149" s="30">
        <f t="shared" ref="H149" si="77">+F149-G149</f>
        <v>0</v>
      </c>
      <c r="I149" s="30">
        <f t="shared" ref="I149" si="78">+H149</f>
        <v>0</v>
      </c>
      <c r="K149" s="30"/>
      <c r="L149" s="30"/>
      <c r="M149" s="30"/>
      <c r="N149" s="30"/>
      <c r="O149" s="30"/>
      <c r="P149" s="30">
        <f t="shared" si="73"/>
        <v>0</v>
      </c>
      <c r="Q149" s="30">
        <f t="shared" si="74"/>
        <v>0</v>
      </c>
      <c r="R149" s="64">
        <f t="shared" si="75"/>
        <v>0</v>
      </c>
      <c r="T149" s="116">
        <f t="shared" si="69"/>
        <v>0</v>
      </c>
    </row>
    <row r="150" spans="2:20" ht="16.2" thickBot="1">
      <c r="B150" s="36"/>
      <c r="C150" s="28"/>
      <c r="D150" s="30"/>
      <c r="E150" s="51"/>
      <c r="F150" s="31"/>
      <c r="G150" s="30"/>
      <c r="H150" s="30"/>
      <c r="I150" s="30"/>
      <c r="J150" s="30"/>
      <c r="K150" s="30"/>
      <c r="L150" s="30"/>
      <c r="M150" s="30"/>
      <c r="N150" s="30"/>
      <c r="O150" s="30"/>
      <c r="P150" s="30"/>
      <c r="Q150" s="30"/>
      <c r="R150" s="33"/>
      <c r="T150" s="116">
        <f t="shared" si="69"/>
        <v>0</v>
      </c>
    </row>
    <row r="151" spans="2:20" ht="16.2" thickBot="1">
      <c r="B151" s="38" t="s">
        <v>11</v>
      </c>
      <c r="C151" s="8"/>
      <c r="D151" s="39" t="s">
        <v>25</v>
      </c>
      <c r="E151" s="30"/>
      <c r="F151" s="40" t="s">
        <v>13</v>
      </c>
      <c r="G151" s="78" t="s">
        <v>14</v>
      </c>
      <c r="H151" s="40" t="s">
        <v>15</v>
      </c>
      <c r="I151" s="84" t="s">
        <v>16</v>
      </c>
      <c r="J151" s="84" t="s">
        <v>17</v>
      </c>
      <c r="K151" s="84" t="s">
        <v>43</v>
      </c>
      <c r="L151" s="41"/>
      <c r="M151" s="94"/>
      <c r="N151" s="94"/>
      <c r="O151" s="42" t="s">
        <v>23</v>
      </c>
      <c r="P151" s="42" t="s">
        <v>24</v>
      </c>
      <c r="Q151" s="41" t="s">
        <v>19</v>
      </c>
      <c r="R151" s="41" t="s">
        <v>20</v>
      </c>
      <c r="T151" s="117" t="s">
        <v>92</v>
      </c>
    </row>
    <row r="152" spans="2:20">
      <c r="B152" s="36">
        <f>SUM(B139:B150)</f>
        <v>0</v>
      </c>
      <c r="C152" s="43" t="s">
        <v>26</v>
      </c>
      <c r="D152" s="87">
        <f>SUM(D139:D150)</f>
        <v>0</v>
      </c>
      <c r="E152" s="87"/>
      <c r="F152" s="87">
        <f t="shared" ref="F152:R152" si="79">SUM(F139:F150)</f>
        <v>0</v>
      </c>
      <c r="G152" s="87">
        <f t="shared" si="79"/>
        <v>0</v>
      </c>
      <c r="H152" s="87">
        <f t="shared" si="79"/>
        <v>0</v>
      </c>
      <c r="I152" s="87">
        <f t="shared" si="79"/>
        <v>0</v>
      </c>
      <c r="J152" s="87">
        <f t="shared" si="79"/>
        <v>0</v>
      </c>
      <c r="K152" s="87">
        <f t="shared" si="79"/>
        <v>0</v>
      </c>
      <c r="L152" s="87"/>
      <c r="M152" s="87"/>
      <c r="N152" s="87"/>
      <c r="O152" s="87">
        <f t="shared" si="79"/>
        <v>0</v>
      </c>
      <c r="P152" s="87">
        <f t="shared" si="79"/>
        <v>0</v>
      </c>
      <c r="Q152" s="87">
        <f t="shared" si="79"/>
        <v>0</v>
      </c>
      <c r="R152" s="87">
        <f t="shared" si="79"/>
        <v>0</v>
      </c>
      <c r="T152" s="118">
        <f>SUM(T139:T150)</f>
        <v>0</v>
      </c>
    </row>
    <row r="153" spans="2:20" ht="16.2" thickBot="1">
      <c r="B153" s="130"/>
      <c r="C153" s="45"/>
      <c r="D153" s="46"/>
      <c r="E153" s="46"/>
      <c r="F153" s="46"/>
      <c r="G153" s="46"/>
      <c r="H153" s="46"/>
      <c r="I153" s="47"/>
      <c r="J153" s="46"/>
      <c r="K153" s="46"/>
      <c r="L153" s="46"/>
      <c r="M153" s="48"/>
      <c r="N153" s="46"/>
      <c r="O153" s="46"/>
      <c r="P153" s="46"/>
      <c r="Q153" s="46"/>
      <c r="R153" s="49"/>
      <c r="T153" s="120"/>
    </row>
  </sheetData>
  <sheetProtection selectLockedCells="1" selectUnlockedCells="1"/>
  <mergeCells count="10">
    <mergeCell ref="F4:Q6"/>
    <mergeCell ref="B8:B9"/>
    <mergeCell ref="L8:P8"/>
    <mergeCell ref="B43:B44"/>
    <mergeCell ref="L43:P43"/>
    <mergeCell ref="F80:Q82"/>
    <mergeCell ref="B84:B85"/>
    <mergeCell ref="L84:P84"/>
    <mergeCell ref="B119:B120"/>
    <mergeCell ref="L119:P119"/>
  </mergeCells>
  <printOptions headings="1"/>
  <pageMargins left="0.39374999999999999" right="0.19652777777777777" top="0.98402777777777772" bottom="0.98402777777777772" header="0.51180555555555551" footer="0.51180555555555551"/>
  <pageSetup paperSize="9" scale="49" firstPageNumber="0" fitToHeight="0" orientation="portrait" horizontalDpi="300" verticalDpi="300" r:id="rId1"/>
  <headerFooter alignWithMargins="0"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B320CA-C100-453C-8D48-99B2CB41D970}">
  <sheetPr codeName="Feuil4">
    <tabColor theme="6" tint="0.39997558519241921"/>
  </sheetPr>
  <dimension ref="A1:N46"/>
  <sheetViews>
    <sheetView workbookViewId="0">
      <selection sqref="A1:L1"/>
    </sheetView>
  </sheetViews>
  <sheetFormatPr baseColWidth="10" defaultColWidth="11.44140625" defaultRowHeight="14.4"/>
  <cols>
    <col min="1" max="1" width="27.5546875" style="158" customWidth="1"/>
    <col min="2" max="3" width="14.6640625" style="158" customWidth="1"/>
    <col min="4" max="4" width="12" style="158" customWidth="1"/>
    <col min="5" max="5" width="18" style="158" customWidth="1"/>
    <col min="6" max="6" width="14.88671875" style="158" customWidth="1"/>
    <col min="7" max="7" width="19.109375" style="158" bestFit="1" customWidth="1"/>
    <col min="8" max="8" width="13.109375" style="158" customWidth="1"/>
    <col min="9" max="9" width="13.33203125" style="158" customWidth="1"/>
    <col min="10" max="10" width="21.33203125" style="158" customWidth="1"/>
    <col min="11" max="13" width="14.6640625" style="158" customWidth="1"/>
    <col min="14" max="14" width="14.5546875" style="158" customWidth="1"/>
    <col min="15" max="16384" width="11.44140625" style="158"/>
  </cols>
  <sheetData>
    <row r="1" spans="1:14" ht="28.5" customHeight="1">
      <c r="A1" s="210" t="s">
        <v>47</v>
      </c>
      <c r="B1" s="210"/>
      <c r="C1" s="210"/>
      <c r="D1" s="210"/>
      <c r="E1" s="210"/>
      <c r="F1" s="210"/>
      <c r="G1" s="210"/>
      <c r="H1" s="210"/>
      <c r="I1" s="210"/>
      <c r="J1" s="210"/>
      <c r="K1" s="210"/>
      <c r="L1" s="210"/>
    </row>
    <row r="2" spans="1:14">
      <c r="A2" s="211" t="s">
        <v>101</v>
      </c>
      <c r="B2" s="211"/>
      <c r="C2" s="211"/>
      <c r="D2" s="211"/>
      <c r="E2" s="211"/>
      <c r="F2" s="211"/>
      <c r="G2" s="212" t="s">
        <v>102</v>
      </c>
      <c r="H2" s="212"/>
      <c r="I2" s="212"/>
      <c r="J2" s="212"/>
      <c r="K2" s="212"/>
      <c r="L2" s="212"/>
    </row>
    <row r="3" spans="1:14" ht="30" customHeight="1">
      <c r="B3" s="164" t="s">
        <v>48</v>
      </c>
      <c r="C3" s="164" t="s">
        <v>49</v>
      </c>
      <c r="D3" s="164" t="s">
        <v>50</v>
      </c>
      <c r="E3" s="164" t="s">
        <v>51</v>
      </c>
      <c r="F3" s="164" t="s">
        <v>93</v>
      </c>
      <c r="G3" s="164" t="s">
        <v>86</v>
      </c>
      <c r="H3" s="165" t="s">
        <v>52</v>
      </c>
      <c r="I3" s="165" t="s">
        <v>53</v>
      </c>
      <c r="J3" s="165" t="s">
        <v>54</v>
      </c>
      <c r="K3" s="163" t="s">
        <v>98</v>
      </c>
      <c r="L3" s="165" t="s">
        <v>55</v>
      </c>
      <c r="N3" s="162"/>
    </row>
    <row r="4" spans="1:14">
      <c r="A4" s="166" t="str">
        <f>'métré facade'!C10</f>
        <v>MOB 1</v>
      </c>
      <c r="B4" s="167">
        <v>45</v>
      </c>
      <c r="C4" s="167">
        <v>145</v>
      </c>
      <c r="D4" s="159" t="s">
        <v>56</v>
      </c>
      <c r="E4" s="167" t="s">
        <v>57</v>
      </c>
      <c r="F4" s="168">
        <f>'métré facade'!D25</f>
        <v>0</v>
      </c>
      <c r="G4" s="168">
        <f>'métré facade'!B25</f>
        <v>0</v>
      </c>
      <c r="H4" s="169">
        <f>'métré facade'!F25</f>
        <v>0</v>
      </c>
      <c r="I4" s="169">
        <f>'métré facade'!H25</f>
        <v>0</v>
      </c>
      <c r="J4" s="170">
        <f>IF(C4&gt;0,IF(E4=$A$32,IF(D4="LR",ROUNDUP(SUM($I$22:$I$24,$I$31,$I$36:$I$37,$I$40,$G$32*$H$32)+ROUNDUP((B4/1000)*(C4/1000)*$G$21,3)*$H$21,2)+$H$28*$G$28*(C4/1000),IF(D4="FB",ROUNDUP(SUM($I$22:$I$24,$I$31,$I$36:$I$37,$I$40,$G$32*$H$32)+ROUNDUP((B4/1000)*(C4/1000)*$G$21,3)*$H$21,2)+$H$29*$G$29*(C4/1000),IF(D4="LV35",ROUNDUP(SUM($I$22:$I$24,$I$31,$I$36:$I$37,$I$40,$G$32*$H$32)+ROUNDUP((B4/1000)*(C4/1000)*$G$21,3)*$H$21,2)+$H$26*$G$26*(C4/1000),IF(D4="LV32",ROUNDUP(SUM($I$22:$I$24,$I$31,$I$36:$I$37,$I$40,$G$32*$H$32)+ROUNDUP((B4/1000)*(C4/1000)*$G$21,3)*$H$21,2)+$H$27*$G$27*(C4/1000),ROUNDUP(SUM($I$22:$I$24,$I$31,$I$36:$I$37,$I$40,$G$32*$H$32)+ROUNDUP((B4/1000)*(C4/1000)*$G$21,3)*$H$21,2))))),IF(E4=$A$33,IF(D4="LR",ROUNDUP(SUM($I$22:$I$24,$I$31,$I$36:$I$37,$I$40,$G$33*$H$33)+ROUNDUP((B4/1000)*(C4/1000)*$G$21,3)*$H$21,2)+$H$28*$G$28*(C4/1000),IF(D4="FB",ROUNDUP(SUM($I$22:$I$24,$I$31,$I$36:$I$37,$I$40,$G$33*$H$33)+ROUNDUP((B4/1000)*(C4/1000)*$G$21,3)*$H$21,2)+$H$29*$G$29*(C4/1000),IF(D4="LV35",ROUNDUP(SUM($I$22:$I$24,$I$31,$I$36:$I$37,$I$40,$G$33*$H$33)+ROUNDUP((B4/1000)*(C4/1000)*$G$21,3)*$H$21,2)+$H$26*$G$26*(C4/1000),IF(D4="LV32",ROUNDUP(SUM($I$22:$I$24,$I$31,$I$36:$I$37,$I$40,$G$33*$H$33)+ROUNDUP((B4/1000)*(C4/1000)*$G$21,3)*$H$21,2)+$H$27*$G$27*(C4/1000),ROUNDUP(SUM($I$22:$I$24,$I$31,$I$36:$I$37,$I$40,$G$33*$H$33)+ROUNDUP((B4/1000)*(C4/1000)*$G$21,3)*$H$21,2))))),IF(E4=$A$34,IF(D4="LR",ROUNDUP(SUM($I$22:$I$24,$I$31,$I$36:$I$37,$I$40,$G$34*$H$34)+ROUNDUP((B4/1000)*(C4/1000)*$G$21,3)*$H$21,2)+$H$28*$G$28*(C4/1000),IF(D4="FB",ROUNDUP(SUM($I$22:$I$24,$I$31,$I$36:$I$37,$I$40,$G$34*$H$34)+ROUNDUP((B4/1000)*(C4/1000)*$G$21,3)*$H$21,2)+$H$29*$G$29*(C4/1000),IF(D4="LV35",ROUNDUP(SUM($I$22:$I$24,$I$31,$I$36:$I$37,$I$40,$G$34*$H$34)+ROUNDUP((B4/1000)*(C4/1000)*$G$21,3)*$H$21,2)+$H$26*$G$26*(C4/1000),IF(D4="LV32",ROUNDUP(SUM($I$22:$I$24,$I$31,$I$36:$I$37,$I$40,$G$34*$H$34)+ROUNDUP((B4/1000)*(C4/1000)*$G$21,3)*$H$21,2)+$H$27*$G$27*(C4/1000),ROUNDUP(SUM($I$22:$I$24,$I$31,$I$36:$I$37,$I$40,$G$34*$H$34)+ROUNDUP((B4/1000)*(C4/1000)*$G$21,3)*$H$21,2))))),(IF(D4="LR",ROUNDUP(SUM($I$22:$I$24,$I$31,$I$36:$I$37,$I$40,$G$35*$H$35)+ROUNDUP((B4/1000)*(C4/1000)*$G$21,3)*$H$21,2)+$H$28*$G$28*(C4/1000),IF(D4="FB",ROUNDUP(SUM($I$22:$I$24,$I$31,$I$36:$I$37,$I$40,$G$35*$H$35)+ROUNDUP((B4/1000)*(C4/1000)*$G$21,3)*$H$21,2)+$H$29*$G$29*(C4/1000),IF(D4="LV35",ROUNDUP(SUM($I$22:$I$24,$I$31,$I$36:$I$37,$I$40,$G$35*$H$35)+ROUNDUP((B4/1000)*(C4/1000)*$G$21,3)*$H$21,2)+$H$26*$G$26*(C4/1000),IF(D4="LV32",ROUNDUP(SUM($I$22:$I$24,$I$31,$I$36:$I$37,$I$40,$G$35*$H$35)+ROUNDUP((B4/1000)*(C4/1000)*$G$21,3)*$H$21,2)+$H$27*$G$27*(C4/1000),ROUNDUP(SUM($I$22:$I$24,$I$31,$I$36:$I$37,$I$40,$G$35*$H$35)+ROUNDUP((B4/1000)*(C4/1000)*$G$21,3)*$H$21,2))))))))))</f>
        <v>26.150000000000002</v>
      </c>
      <c r="K4" s="150">
        <f>IF(D4="LR",ROUNDUP((C4/1000)/$F$28,3),IF(D4="FB",ROUNDUP((C4/1000)/$F$29,3),IF(D4="LV35",ROUNDUP((C4/1000)/$F$26,3),IF(D4="LV32",ROUNDUP((C4/1000)/$F$27,3),0))))</f>
        <v>4.2650000000000006</v>
      </c>
      <c r="L4" s="171">
        <f>IF(OR(E4=$A$32,E4=$A$33),('métré facade'!T25)*(40*60)/1000000,0)</f>
        <v>0</v>
      </c>
      <c r="N4" s="172"/>
    </row>
    <row r="5" spans="1:14">
      <c r="A5" s="166" t="str">
        <f>'métré facade'!C27</f>
        <v>MOB 2</v>
      </c>
      <c r="B5" s="167">
        <v>45</v>
      </c>
      <c r="C5" s="167">
        <v>145</v>
      </c>
      <c r="D5" s="159" t="s">
        <v>58</v>
      </c>
      <c r="E5" s="167" t="s">
        <v>57</v>
      </c>
      <c r="F5" s="168">
        <f>'métré facade'!D41</f>
        <v>0</v>
      </c>
      <c r="G5" s="168">
        <f>'métré facade'!B41</f>
        <v>0</v>
      </c>
      <c r="H5" s="169">
        <f>'métré facade'!F41</f>
        <v>0</v>
      </c>
      <c r="I5" s="169">
        <f>'métré facade'!H41</f>
        <v>0</v>
      </c>
      <c r="J5" s="170">
        <f>IF(C5&gt;0,IF(E5=$A$32,IF(D5="LR",ROUNDUP(SUM($I$22:$I$24,$I$31,$I$36:$I$37,$I$40,$G$32*$H$32)+ROUNDUP((B5/1000)*(C5/1000)*$G$21,3)*$H$21,2)+$H$28*$G$28*(C5/1000),IF(D5="FB",ROUNDUP(SUM($I$22:$I$24,$I$31,$I$36:$I$37,$I$40,$G$32*$H$32)+ROUNDUP((B5/1000)*(C5/1000)*$G$21,3)*$H$21,2)+$H$29*$G$29*(C5/1000),IF(D5="LV35",ROUNDUP(SUM($I$22:$I$24,$I$31,$I$36:$I$37,$I$40,$G$32*$H$32)+ROUNDUP((B5/1000)*(C5/1000)*$G$21,3)*$H$21,2)+$H$26*$G$26*(C5/1000),IF(D5="LV32",ROUNDUP(SUM($I$22:$I$24,$I$31,$I$36:$I$37,$I$40,$G$32*$H$32)+ROUNDUP((B5/1000)*(C5/1000)*$G$21,3)*$H$21,2)+$H$27*$G$27*(C5/1000),ROUNDUP(SUM($I$22:$I$24,$I$31,$I$36:$I$37,$I$40,$G$32*$H$32)+ROUNDUP((B5/1000)*(C5/1000)*$G$21,3)*$H$21,2))))),IF(E5=$A$33,IF(D5="LR",ROUNDUP(SUM($I$22:$I$24,$I$31,$I$36:$I$37,$I$40,$G$33*$H$33)+ROUNDUP((B5/1000)*(C5/1000)*$G$21,3)*$H$21,2)+$H$28*$G$28*(C5/1000),IF(D5="FB",ROUNDUP(SUM($I$22:$I$24,$I$31,$I$36:$I$37,$I$40,$G$33*$H$33)+ROUNDUP((B5/1000)*(C5/1000)*$G$21,3)*$H$21,2)+$H$29*$G$29*(C5/1000),IF(D5="LV35",ROUNDUP(SUM($I$22:$I$24,$I$31,$I$36:$I$37,$I$40,$G$33*$H$33)+ROUNDUP((B5/1000)*(C5/1000)*$G$21,3)*$H$21,2)+$H$26*$G$26*(C5/1000),IF(D5="LV32",ROUNDUP(SUM($I$22:$I$24,$I$31,$I$36:$I$37,$I$40,$G$33*$H$33)+ROUNDUP((B5/1000)*(C5/1000)*$G$21,3)*$H$21,2)+$H$27*$G$27*(C5/1000),ROUNDUP(SUM($I$22:$I$24,$I$31,$I$36:$I$37,$I$40,$G$33*$H$33)+ROUNDUP((B5/1000)*(C5/1000)*$G$21,3)*$H$21,2))))),IF(E5=$A$34,IF(D5="LR",ROUNDUP(SUM($I$22:$I$24,$I$31,$I$36:$I$37,$I$40,$G$34*$H$34)+ROUNDUP((B5/1000)*(C5/1000)*$G$21,3)*$H$21,2)+$H$28*$G$28*(C5/1000),IF(D5="FB",ROUNDUP(SUM($I$22:$I$24,$I$31,$I$36:$I$37,$I$40,$G$34*$H$34)+ROUNDUP((B5/1000)*(C5/1000)*$G$21,3)*$H$21,2)+$H$29*$G$29*(C5/1000),IF(D5="LV35",ROUNDUP(SUM($I$22:$I$24,$I$31,$I$36:$I$37,$I$40,$G$34*$H$34)+ROUNDUP((B5/1000)*(C5/1000)*$G$21,3)*$H$21,2)+$H$26*$G$26*(C5/1000),IF(D5="LV32",ROUNDUP(SUM($I$22:$I$24,$I$31,$I$36:$I$37,$I$40,$G$34*$H$34)+ROUNDUP((B5/1000)*(C5/1000)*$G$21,3)*$H$21,2)+$H$27*$G$27*(C5/1000),ROUNDUP(SUM($I$22:$I$24,$I$31,$I$36:$I$37,$I$40,$G$34*$H$34)+ROUNDUP((B5/1000)*(C5/1000)*$G$21,3)*$H$21,2))))),(IF(D5="LR",ROUNDUP(SUM($I$22:$I$24,$I$31,$I$36:$I$37,$I$40,$G$35*$H$35)+ROUNDUP((B5/1000)*(C5/1000)*$G$21,3)*$H$21,2)+$H$28*$G$28*(C5/1000),IF(D5="FB",ROUNDUP(SUM($I$22:$I$24,$I$31,$I$36:$I$37,$I$40,$G$35*$H$35)+ROUNDUP((B5/1000)*(C5/1000)*$G$21,3)*$H$21,2)+$H$29*$G$29*(C5/1000),IF(D5="LV35",ROUNDUP(SUM($I$22:$I$24,$I$31,$I$36:$I$37,$I$40,$G$35*$H$35)+ROUNDUP((B5/1000)*(C5/1000)*$G$21,3)*$H$21,2)+$H$26*$G$26*(C5/1000),IF(D5="LV32",ROUNDUP(SUM($I$22:$I$24,$I$31,$I$36:$I$37,$I$40,$G$35*$H$35)+ROUNDUP((B5/1000)*(C5/1000)*$G$21,3)*$H$21,2)+$H$27*$G$27*(C5/1000),ROUNDUP(SUM($I$22:$I$24,$I$31,$I$36:$I$37,$I$40,$G$35*$H$35)+ROUNDUP((B5/1000)*(C5/1000)*$G$21,3)*$H$21,2))))))))))</f>
        <v>17.450000000000003</v>
      </c>
      <c r="K5" s="150">
        <f>IF(D5="LR",ROUNDUP((C5/1000)/$F$28,3),IF(D5="FB",ROUNDUP((C5/1000)/$F$29,3),IF(D5="LV35",ROUNDUP((C5/1000)/$F$26,3),IF(D5="LV32",ROUNDUP((C5/1000)/$F$27,3),0))))</f>
        <v>0</v>
      </c>
      <c r="L5" s="171">
        <f>IF(OR(E5=$A$32,E5=$A$33),('métré facade'!T41)*(40*60)/1000000,0)</f>
        <v>0</v>
      </c>
    </row>
    <row r="6" spans="1:14">
      <c r="A6" s="166" t="str">
        <f>'métré facade'!C45</f>
        <v>MOB 3</v>
      </c>
      <c r="B6" s="167">
        <v>45</v>
      </c>
      <c r="C6" s="167">
        <v>145</v>
      </c>
      <c r="D6" s="159" t="s">
        <v>56</v>
      </c>
      <c r="E6" s="167" t="s">
        <v>57</v>
      </c>
      <c r="F6" s="168">
        <f>'métré facade'!D60</f>
        <v>0</v>
      </c>
      <c r="G6" s="168">
        <f>'métré facade'!B60</f>
        <v>0</v>
      </c>
      <c r="H6" s="169">
        <f>'métré facade'!F60</f>
        <v>0</v>
      </c>
      <c r="I6" s="169">
        <f>'métré facade'!H60</f>
        <v>0</v>
      </c>
      <c r="J6" s="170">
        <f>IF(C6&gt;0,IF(E6=$A$32,IF(D6="LR",ROUNDUP(SUM($I$22:$I$24,$I$31,$I$36:$I$37,$I$40,$G$32*$H$32)+ROUNDUP((B6/1000)*(C6/1000)*$G$21,3)*$H$21,2)+$H$28*$G$28*(C6/1000),IF(D6="FB",ROUNDUP(SUM($I$22:$I$24,$I$31,$I$36:$I$37,$I$40,$G$32*$H$32)+ROUNDUP((B6/1000)*(C6/1000)*$G$21,3)*$H$21,2)+$H$29*$G$29*(C6/1000),IF(D6="LV35",ROUNDUP(SUM($I$22:$I$24,$I$31,$I$36:$I$37,$I$40,$G$32*$H$32)+ROUNDUP((B6/1000)*(C6/1000)*$G$21,3)*$H$21,2)+$H$26*$G$26*(C6/1000),IF(D6="LV32",ROUNDUP(SUM($I$22:$I$24,$I$31,$I$36:$I$37,$I$40,$G$32*$H$32)+ROUNDUP((B6/1000)*(C6/1000)*$G$21,3)*$H$21,2)+$H$27*$G$27*(C6/1000),ROUNDUP(SUM($I$22:$I$24,$I$31,$I$36:$I$37,$I$40,$G$32*$H$32)+ROUNDUP((B6/1000)*(C6/1000)*$G$21,3)*$H$21,2))))),IF(E6=$A$33,IF(D6="LR",ROUNDUP(SUM($I$22:$I$24,$I$31,$I$36:$I$37,$I$40,$G$33*$H$33)+ROUNDUP((B6/1000)*(C6/1000)*$G$21,3)*$H$21,2)+$H$28*$G$28*(C6/1000),IF(D6="FB",ROUNDUP(SUM($I$22:$I$24,$I$31,$I$36:$I$37,$I$40,$G$33*$H$33)+ROUNDUP((B6/1000)*(C6/1000)*$G$21,3)*$H$21,2)+$H$29*$G$29*(C6/1000),IF(D6="LV35",ROUNDUP(SUM($I$22:$I$24,$I$31,$I$36:$I$37,$I$40,$G$33*$H$33)+ROUNDUP((B6/1000)*(C6/1000)*$G$21,3)*$H$21,2)+$H$26*$G$26*(C6/1000),IF(D6="LV32",ROUNDUP(SUM($I$22:$I$24,$I$31,$I$36:$I$37,$I$40,$G$33*$H$33)+ROUNDUP((B6/1000)*(C6/1000)*$G$21,3)*$H$21,2)+$H$27*$G$27*(C6/1000),ROUNDUP(SUM($I$22:$I$24,$I$31,$I$36:$I$37,$I$40,$G$33*$H$33)+ROUNDUP((B6/1000)*(C6/1000)*$G$21,3)*$H$21,2))))),IF(E6=$A$34,IF(D6="LR",ROUNDUP(SUM($I$22:$I$24,$I$31,$I$36:$I$37,$I$40,$G$34*$H$34)+ROUNDUP((B6/1000)*(C6/1000)*$G$21,3)*$H$21,2)+$H$28*$G$28*(C6/1000),IF(D6="FB",ROUNDUP(SUM($I$22:$I$24,$I$31,$I$36:$I$37,$I$40,$G$34*$H$34)+ROUNDUP((B6/1000)*(C6/1000)*$G$21,3)*$H$21,2)+$H$29*$G$29*(C6/1000),IF(D6="LV35",ROUNDUP(SUM($I$22:$I$24,$I$31,$I$36:$I$37,$I$40,$G$34*$H$34)+ROUNDUP((B6/1000)*(C6/1000)*$G$21,3)*$H$21,2)+$H$26*$G$26*(C6/1000),IF(D6="LV32",ROUNDUP(SUM($I$22:$I$24,$I$31,$I$36:$I$37,$I$40,$G$34*$H$34)+ROUNDUP((B6/1000)*(C6/1000)*$G$21,3)*$H$21,2)+$H$27*$G$27*(C6/1000),ROUNDUP(SUM($I$22:$I$24,$I$31,$I$36:$I$37,$I$40,$G$34*$H$34)+ROUNDUP((B6/1000)*(C6/1000)*$G$21,3)*$H$21,2))))),(IF(D6="LR",ROUNDUP(SUM($I$22:$I$24,$I$31,$I$36:$I$37,$I$40,$G$35*$H$35)+ROUNDUP((B6/1000)*(C6/1000)*$G$21,3)*$H$21,2)+$H$28*$G$28*(C6/1000),IF(D6="FB",ROUNDUP(SUM($I$22:$I$24,$I$31,$I$36:$I$37,$I$40,$G$35*$H$35)+ROUNDUP((B6/1000)*(C6/1000)*$G$21,3)*$H$21,2)+$H$29*$G$29*(C6/1000),IF(D6="LV35",ROUNDUP(SUM($I$22:$I$24,$I$31,$I$36:$I$37,$I$40,$G$35*$H$35)+ROUNDUP((B6/1000)*(C6/1000)*$G$21,3)*$H$21,2)+$H$26*$G$26*(C6/1000),IF(D6="LV32",ROUNDUP(SUM($I$22:$I$24,$I$31,$I$36:$I$37,$I$40,$G$35*$H$35)+ROUNDUP((B6/1000)*(C6/1000)*$G$21,3)*$H$21,2)+$H$27*$G$27*(C6/1000),ROUNDUP(SUM($I$22:$I$24,$I$31,$I$36:$I$37,$I$40,$G$35*$H$35)+ROUNDUP((B6/1000)*(C6/1000)*$G$21,3)*$H$21,2))))))))))</f>
        <v>26.150000000000002</v>
      </c>
      <c r="K6" s="150">
        <f>IF(D6="LR",ROUNDUP((C6/1000)/$F$28,3),IF(D6="FB",ROUNDUP((C6/1000)/$F$29,3),IF(D6="LV35",ROUNDUP((C6/1000)/$F$26,3),IF(D6="LV32",ROUNDUP((C6/1000)/$F$27,3),0))))</f>
        <v>4.2650000000000006</v>
      </c>
      <c r="L6" s="171">
        <f>IF(OR(E6=$A$32,E6=$A$33),('métré facade'!T60)*(40*60)/1000000,0)</f>
        <v>0</v>
      </c>
    </row>
    <row r="7" spans="1:14">
      <c r="A7" s="166" t="str">
        <f>'métré facade'!C62</f>
        <v>MOB 4</v>
      </c>
      <c r="B7" s="167">
        <v>45</v>
      </c>
      <c r="C7" s="167">
        <v>145</v>
      </c>
      <c r="D7" s="159" t="s">
        <v>56</v>
      </c>
      <c r="E7" s="167" t="s">
        <v>57</v>
      </c>
      <c r="F7" s="168">
        <f>'métré facade'!D76</f>
        <v>0</v>
      </c>
      <c r="G7" s="168">
        <f>'métré facade'!B76</f>
        <v>0</v>
      </c>
      <c r="H7" s="169">
        <f>'métré facade'!F76</f>
        <v>0</v>
      </c>
      <c r="I7" s="169">
        <f>'métré facade'!H76</f>
        <v>0</v>
      </c>
      <c r="J7" s="170">
        <f>IF(C7&gt;0,IF(E7=$A$32,IF(D7="LR",ROUNDUP(SUM($I$22:$I$24,$I$31,$I$36:$I$37,$I$40,$G$32*$H$32)+ROUNDUP((B7/1000)*(C7/1000)*$G$21,3)*$H$21,2)+$H$28*$G$28*(C7/1000),IF(D7="FB",ROUNDUP(SUM($I$22:$I$24,$I$31,$I$36:$I$37,$I$40,$G$32*$H$32)+ROUNDUP((B7/1000)*(C7/1000)*$G$21,3)*$H$21,2)+$H$29*$G$29*(C7/1000),IF(D7="LV35",ROUNDUP(SUM($I$22:$I$24,$I$31,$I$36:$I$37,$I$40,$G$32*$H$32)+ROUNDUP((B7/1000)*(C7/1000)*$G$21,3)*$H$21,2)+$H$26*$G$26*(C7/1000),IF(D7="LV32",ROUNDUP(SUM($I$22:$I$24,$I$31,$I$36:$I$37,$I$40,$G$32*$H$32)+ROUNDUP((B7/1000)*(C7/1000)*$G$21,3)*$H$21,2)+$H$27*$G$27*(C7/1000),ROUNDUP(SUM($I$22:$I$24,$I$31,$I$36:$I$37,$I$40,$G$32*$H$32)+ROUNDUP((B7/1000)*(C7/1000)*$G$21,3)*$H$21,2))))),IF(E7=$A$33,IF(D7="LR",ROUNDUP(SUM($I$22:$I$24,$I$31,$I$36:$I$37,$I$40,$G$33*$H$33)+ROUNDUP((B7/1000)*(C7/1000)*$G$21,3)*$H$21,2)+$H$28*$G$28*(C7/1000),IF(D7="FB",ROUNDUP(SUM($I$22:$I$24,$I$31,$I$36:$I$37,$I$40,$G$33*$H$33)+ROUNDUP((B7/1000)*(C7/1000)*$G$21,3)*$H$21,2)+$H$29*$G$29*(C7/1000),IF(D7="LV35",ROUNDUP(SUM($I$22:$I$24,$I$31,$I$36:$I$37,$I$40,$G$33*$H$33)+ROUNDUP((B7/1000)*(C7/1000)*$G$21,3)*$H$21,2)+$H$26*$G$26*(C7/1000),IF(D7="LV32",ROUNDUP(SUM($I$22:$I$24,$I$31,$I$36:$I$37,$I$40,$G$33*$H$33)+ROUNDUP((B7/1000)*(C7/1000)*$G$21,3)*$H$21,2)+$H$27*$G$27*(C7/1000),ROUNDUP(SUM($I$22:$I$24,$I$31,$I$36:$I$37,$I$40,$G$33*$H$33)+ROUNDUP((B7/1000)*(C7/1000)*$G$21,3)*$H$21,2))))),IF(E7=$A$34,IF(D7="LR",ROUNDUP(SUM($I$22:$I$24,$I$31,$I$36:$I$37,$I$40,$G$34*$H$34)+ROUNDUP((B7/1000)*(C7/1000)*$G$21,3)*$H$21,2)+$H$28*$G$28*(C7/1000),IF(D7="FB",ROUNDUP(SUM($I$22:$I$24,$I$31,$I$36:$I$37,$I$40,$G$34*$H$34)+ROUNDUP((B7/1000)*(C7/1000)*$G$21,3)*$H$21,2)+$H$29*$G$29*(C7/1000),IF(D7="LV35",ROUNDUP(SUM($I$22:$I$24,$I$31,$I$36:$I$37,$I$40,$G$34*$H$34)+ROUNDUP((B7/1000)*(C7/1000)*$G$21,3)*$H$21,2)+$H$26*$G$26*(C7/1000),IF(D7="LV32",ROUNDUP(SUM($I$22:$I$24,$I$31,$I$36:$I$37,$I$40,$G$34*$H$34)+ROUNDUP((B7/1000)*(C7/1000)*$G$21,3)*$H$21,2)+$H$27*$G$27*(C7/1000),ROUNDUP(SUM($I$22:$I$24,$I$31,$I$36:$I$37,$I$40,$G$34*$H$34)+ROUNDUP((B7/1000)*(C7/1000)*$G$21,3)*$H$21,2))))),(IF(D7="LR",ROUNDUP(SUM($I$22:$I$24,$I$31,$I$36:$I$37,$I$40,$G$35*$H$35)+ROUNDUP((B7/1000)*(C7/1000)*$G$21,3)*$H$21,2)+$H$28*$G$28*(C7/1000),IF(D7="FB",ROUNDUP(SUM($I$22:$I$24,$I$31,$I$36:$I$37,$I$40,$G$35*$H$35)+ROUNDUP((B7/1000)*(C7/1000)*$G$21,3)*$H$21,2)+$H$29*$G$29*(C7/1000),IF(D7="LV35",ROUNDUP(SUM($I$22:$I$24,$I$31,$I$36:$I$37,$I$40,$G$35*$H$35)+ROUNDUP((B7/1000)*(C7/1000)*$G$21,3)*$H$21,2)+$H$26*$G$26*(C7/1000),IF(D7="LV32",ROUNDUP(SUM($I$22:$I$24,$I$31,$I$36:$I$37,$I$40,$G$35*$H$35)+ROUNDUP((B7/1000)*(C7/1000)*$G$21,3)*$H$21,2)+$H$27*$G$27*(C7/1000),ROUNDUP(SUM($I$22:$I$24,$I$31,$I$36:$I$37,$I$40,$G$35*$H$35)+ROUNDUP((B7/1000)*(C7/1000)*$G$21,3)*$H$21,2))))))))))</f>
        <v>26.150000000000002</v>
      </c>
      <c r="K7" s="150">
        <f>IF(D7="LR",ROUNDUP((C7/1000)/$F$28,3),IF(D7="FB",ROUNDUP((C7/1000)/$F$29,3),IF(D7="LV35",ROUNDUP((C7/1000)/$F$26,3),IF(D7="LV32",ROUNDUP((C7/1000)/$F$27,3),0))))</f>
        <v>4.2650000000000006</v>
      </c>
      <c r="L7" s="171">
        <f>IF(OR(E7=$A$32,E7=$A$33),('métré facade'!T76)*(40*60)/1000000,0)</f>
        <v>0</v>
      </c>
    </row>
    <row r="8" spans="1:14">
      <c r="A8" s="166"/>
      <c r="B8" s="173"/>
      <c r="C8" s="173"/>
      <c r="D8" s="174"/>
      <c r="E8" s="173"/>
      <c r="F8" s="168"/>
      <c r="G8" s="168"/>
      <c r="H8" s="169"/>
      <c r="I8" s="169"/>
      <c r="J8" s="170"/>
      <c r="K8" s="150"/>
      <c r="L8" s="171"/>
    </row>
    <row r="9" spans="1:14">
      <c r="A9" s="166" t="str">
        <f>'métré facade'!C86</f>
        <v>MOB 5</v>
      </c>
      <c r="B9" s="167">
        <v>45</v>
      </c>
      <c r="C9" s="167">
        <v>145</v>
      </c>
      <c r="D9" s="159" t="s">
        <v>56</v>
      </c>
      <c r="E9" s="167" t="s">
        <v>57</v>
      </c>
      <c r="F9" s="168">
        <f>'métré facade'!D101</f>
        <v>0</v>
      </c>
      <c r="G9" s="168">
        <f>'métré facade'!B101</f>
        <v>0</v>
      </c>
      <c r="H9" s="168">
        <f>'métré facade'!F101</f>
        <v>0</v>
      </c>
      <c r="I9" s="168">
        <f>'métré facade'!H101</f>
        <v>0</v>
      </c>
      <c r="J9" s="170">
        <f>IF(C9&gt;0,IF(E9=$A$32,IF(D9="LR",ROUNDUP(SUM($I$22:$I$24,$I$31,$I$36:$I$37,$I$40,$G$32*$H$32)+ROUNDUP((B9/1000)*(C9/1000)*$G$21,3)*$H$21,2)+$H$28*$G$28*(C9/1000),IF(D9="FB",ROUNDUP(SUM($I$22:$I$24,$I$31,$I$36:$I$37,$I$40,$G$32*$H$32)+ROUNDUP((B9/1000)*(C9/1000)*$G$21,3)*$H$21,2)+$H$29*$G$29*(C9/1000),IF(D9="LV35",ROUNDUP(SUM($I$22:$I$24,$I$31,$I$36:$I$37,$I$40,$G$32*$H$32)+ROUNDUP((B9/1000)*(C9/1000)*$G$21,3)*$H$21,2)+$H$26*$G$26*(C9/1000),IF(D9="LV32",ROUNDUP(SUM($I$22:$I$24,$I$31,$I$36:$I$37,$I$40,$G$32*$H$32)+ROUNDUP((B9/1000)*(C9/1000)*$G$21,3)*$H$21,2)+$H$27*$G$27*(C9/1000),ROUNDUP(SUM($I$22:$I$24,$I$31,$I$36:$I$37,$I$40,$G$32*$H$32)+ROUNDUP((B9/1000)*(C9/1000)*$G$21,3)*$H$21,2))))),IF(E9=$A$33,IF(D9="LR",ROUNDUP(SUM($I$22:$I$24,$I$31,$I$36:$I$37,$I$40,$G$33*$H$33)+ROUNDUP((B9/1000)*(C9/1000)*$G$21,3)*$H$21,2)+$H$28*$G$28*(C9/1000),IF(D9="FB",ROUNDUP(SUM($I$22:$I$24,$I$31,$I$36:$I$37,$I$40,$G$33*$H$33)+ROUNDUP((B9/1000)*(C9/1000)*$G$21,3)*$H$21,2)+$H$29*$G$29*(C9/1000),IF(D9="LV35",ROUNDUP(SUM($I$22:$I$24,$I$31,$I$36:$I$37,$I$40,$G$33*$H$33)+ROUNDUP((B9/1000)*(C9/1000)*$G$21,3)*$H$21,2)+$H$26*$G$26*(C9/1000),IF(D9="LV32",ROUNDUP(SUM($I$22:$I$24,$I$31,$I$36:$I$37,$I$40,$G$33*$H$33)+ROUNDUP((B9/1000)*(C9/1000)*$G$21,3)*$H$21,2)+$H$27*$G$27*(C9/1000),ROUNDUP(SUM($I$22:$I$24,$I$31,$I$36:$I$37,$I$40,$G$33*$H$33)+ROUNDUP((B9/1000)*(C9/1000)*$G$21,3)*$H$21,2))))),IF(E9=$A$34,IF(D9="LR",ROUNDUP(SUM($I$22:$I$24,$I$31,$I$36:$I$37,$I$40,$G$34*$H$34)+ROUNDUP((B9/1000)*(C9/1000)*$G$21,3)*$H$21,2)+$H$28*$G$28*(C9/1000),IF(D9="FB",ROUNDUP(SUM($I$22:$I$24,$I$31,$I$36:$I$37,$I$40,$G$34*$H$34)+ROUNDUP((B9/1000)*(C9/1000)*$G$21,3)*$H$21,2)+$H$29*$G$29*(C9/1000),IF(D9="LV35",ROUNDUP(SUM($I$22:$I$24,$I$31,$I$36:$I$37,$I$40,$G$34*$H$34)+ROUNDUP((B9/1000)*(C9/1000)*$G$21,3)*$H$21,2)+$H$26*$G$26*(C9/1000),IF(D9="LV32",ROUNDUP(SUM($I$22:$I$24,$I$31,$I$36:$I$37,$I$40,$G$34*$H$34)+ROUNDUP((B9/1000)*(C9/1000)*$G$21,3)*$H$21,2)+$H$27*$G$27*(C9/1000),ROUNDUP(SUM($I$22:$I$24,$I$31,$I$36:$I$37,$I$40,$G$34*$H$34)+ROUNDUP((B9/1000)*(C9/1000)*$G$21,3)*$H$21,2))))),(IF(D9="LR",ROUNDUP(SUM($I$22:$I$24,$I$31,$I$36:$I$37,$I$40,$G$35*$H$35)+ROUNDUP((B9/1000)*(C9/1000)*$G$21,3)*$H$21,2)+$H$28*$G$28*(C9/1000),IF(D9="FB",ROUNDUP(SUM($I$22:$I$24,$I$31,$I$36:$I$37,$I$40,$G$35*$H$35)+ROUNDUP((B9/1000)*(C9/1000)*$G$21,3)*$H$21,2)+$H$29*$G$29*(C9/1000),IF(D9="LV35",ROUNDUP(SUM($I$22:$I$24,$I$31,$I$36:$I$37,$I$40,$G$35*$H$35)+ROUNDUP((B9/1000)*(C9/1000)*$G$21,3)*$H$21,2)+$H$26*$G$26*(C9/1000),IF(D9="LV32",ROUNDUP(SUM($I$22:$I$24,$I$31,$I$36:$I$37,$I$40,$G$35*$H$35)+ROUNDUP((B9/1000)*(C9/1000)*$G$21,3)*$H$21,2)+$H$27*$G$27*(C9/1000),ROUNDUP(SUM($I$22:$I$24,$I$31,$I$36:$I$37,$I$40,$G$35*$H$35)+ROUNDUP((B9/1000)*(C9/1000)*$G$21,3)*$H$21,2))))))))))</f>
        <v>26.150000000000002</v>
      </c>
      <c r="K9" s="150">
        <f>IF(D9="LR",ROUNDUP((C9/1000)/$F$28,3),IF(D9="FB",ROUNDUP((C9/1000)/$F$29,3),IF(D9="LV35",ROUNDUP((C9/1000)/$F$26,3),IF(D9="LV32",ROUNDUP((C9/1000)/$F$27,3),0))))</f>
        <v>4.2650000000000006</v>
      </c>
      <c r="L9" s="171">
        <f>IF(OR(E9=$A$32,E9=$A$33),('métré facade'!T101)*(40*60)/1000000,0)</f>
        <v>0</v>
      </c>
      <c r="N9" s="172"/>
    </row>
    <row r="10" spans="1:14">
      <c r="A10" s="166" t="str">
        <f>'métré facade'!C103</f>
        <v>MOB 6</v>
      </c>
      <c r="B10" s="167">
        <v>45</v>
      </c>
      <c r="C10" s="167">
        <v>145</v>
      </c>
      <c r="D10" s="159" t="s">
        <v>58</v>
      </c>
      <c r="E10" s="167" t="s">
        <v>57</v>
      </c>
      <c r="F10" s="168">
        <f>'métré facade'!D117</f>
        <v>0</v>
      </c>
      <c r="G10" s="168">
        <f>'métré facade'!B117</f>
        <v>0</v>
      </c>
      <c r="H10" s="168">
        <f>'métré facade'!F117</f>
        <v>0</v>
      </c>
      <c r="I10" s="168">
        <f>'métré facade'!H117</f>
        <v>0</v>
      </c>
      <c r="J10" s="170">
        <f>IF(C10&gt;0,IF(E10=$A$32,IF(D10="LR",ROUNDUP(SUM($I$22:$I$24,$I$31,$I$36:$I$37,$I$40,$G$32*$H$32)+ROUNDUP((B10/1000)*(C10/1000)*$G$21,3)*$H$21,2)+$H$28*$G$28*(C10/1000),IF(D10="FB",ROUNDUP(SUM($I$22:$I$24,$I$31,$I$36:$I$37,$I$40,$G$32*$H$32)+ROUNDUP((B10/1000)*(C10/1000)*$G$21,3)*$H$21,2)+$H$29*$G$29*(C10/1000),IF(D10="LV35",ROUNDUP(SUM($I$22:$I$24,$I$31,$I$36:$I$37,$I$40,$G$32*$H$32)+ROUNDUP((B10/1000)*(C10/1000)*$G$21,3)*$H$21,2)+$H$26*$G$26*(C10/1000),IF(D10="LV32",ROUNDUP(SUM($I$22:$I$24,$I$31,$I$36:$I$37,$I$40,$G$32*$H$32)+ROUNDUP((B10/1000)*(C10/1000)*$G$21,3)*$H$21,2)+$H$27*$G$27*(C10/1000),ROUNDUP(SUM($I$22:$I$24,$I$31,$I$36:$I$37,$I$40,$G$32*$H$32)+ROUNDUP((B10/1000)*(C10/1000)*$G$21,3)*$H$21,2))))),IF(E10=$A$33,IF(D10="LR",ROUNDUP(SUM($I$22:$I$24,$I$31,$I$36:$I$37,$I$40,$G$33*$H$33)+ROUNDUP((B10/1000)*(C10/1000)*$G$21,3)*$H$21,2)+$H$28*$G$28*(C10/1000),IF(D10="FB",ROUNDUP(SUM($I$22:$I$24,$I$31,$I$36:$I$37,$I$40,$G$33*$H$33)+ROUNDUP((B10/1000)*(C10/1000)*$G$21,3)*$H$21,2)+$H$29*$G$29*(C10/1000),IF(D10="LV35",ROUNDUP(SUM($I$22:$I$24,$I$31,$I$36:$I$37,$I$40,$G$33*$H$33)+ROUNDUP((B10/1000)*(C10/1000)*$G$21,3)*$H$21,2)+$H$26*$G$26*(C10/1000),IF(D10="LV32",ROUNDUP(SUM($I$22:$I$24,$I$31,$I$36:$I$37,$I$40,$G$33*$H$33)+ROUNDUP((B10/1000)*(C10/1000)*$G$21,3)*$H$21,2)+$H$27*$G$27*(C10/1000),ROUNDUP(SUM($I$22:$I$24,$I$31,$I$36:$I$37,$I$40,$G$33*$H$33)+ROUNDUP((B10/1000)*(C10/1000)*$G$21,3)*$H$21,2))))),IF(E10=$A$34,IF(D10="LR",ROUNDUP(SUM($I$22:$I$24,$I$31,$I$36:$I$37,$I$40,$G$34*$H$34)+ROUNDUP((B10/1000)*(C10/1000)*$G$21,3)*$H$21,2)+$H$28*$G$28*(C10/1000),IF(D10="FB",ROUNDUP(SUM($I$22:$I$24,$I$31,$I$36:$I$37,$I$40,$G$34*$H$34)+ROUNDUP((B10/1000)*(C10/1000)*$G$21,3)*$H$21,2)+$H$29*$G$29*(C10/1000),IF(D10="LV35",ROUNDUP(SUM($I$22:$I$24,$I$31,$I$36:$I$37,$I$40,$G$34*$H$34)+ROUNDUP((B10/1000)*(C10/1000)*$G$21,3)*$H$21,2)+$H$26*$G$26*(C10/1000),IF(D10="LV32",ROUNDUP(SUM($I$22:$I$24,$I$31,$I$36:$I$37,$I$40,$G$34*$H$34)+ROUNDUP((B10/1000)*(C10/1000)*$G$21,3)*$H$21,2)+$H$27*$G$27*(C10/1000),ROUNDUP(SUM($I$22:$I$24,$I$31,$I$36:$I$37,$I$40,$G$34*$H$34)+ROUNDUP((B10/1000)*(C10/1000)*$G$21,3)*$H$21,2))))),(IF(D10="LR",ROUNDUP(SUM($I$22:$I$24,$I$31,$I$36:$I$37,$I$40,$G$35*$H$35)+ROUNDUP((B10/1000)*(C10/1000)*$G$21,3)*$H$21,2)+$H$28*$G$28*(C10/1000),IF(D10="FB",ROUNDUP(SUM($I$22:$I$24,$I$31,$I$36:$I$37,$I$40,$G$35*$H$35)+ROUNDUP((B10/1000)*(C10/1000)*$G$21,3)*$H$21,2)+$H$29*$G$29*(C10/1000),IF(D10="LV35",ROUNDUP(SUM($I$22:$I$24,$I$31,$I$36:$I$37,$I$40,$G$35*$H$35)+ROUNDUP((B10/1000)*(C10/1000)*$G$21,3)*$H$21,2)+$H$26*$G$26*(C10/1000),IF(D10="LV32",ROUNDUP(SUM($I$22:$I$24,$I$31,$I$36:$I$37,$I$40,$G$35*$H$35)+ROUNDUP((B10/1000)*(C10/1000)*$G$21,3)*$H$21,2)+$H$27*$G$27*(C10/1000),ROUNDUP(SUM($I$22:$I$24,$I$31,$I$36:$I$37,$I$40,$G$35*$H$35)+ROUNDUP((B10/1000)*(C10/1000)*$G$21,3)*$H$21,2))))))))))</f>
        <v>17.450000000000003</v>
      </c>
      <c r="K10" s="150">
        <f>IF(D10="LR",ROUNDUP((C10/1000)/$F$28,3),IF(D10="FB",ROUNDUP((C10/1000)/$F$29,3),IF(D10="LV35",ROUNDUP((C10/1000)/$F$26,3),IF(D10="LV32",ROUNDUP((C10/1000)/$F$27,3),0))))</f>
        <v>0</v>
      </c>
      <c r="L10" s="171">
        <f>IF(OR(E10=$A$32,E10=$A$33),('métré facade'!T117)*(40*60)/1000000,0)</f>
        <v>0</v>
      </c>
    </row>
    <row r="11" spans="1:14">
      <c r="A11" s="166" t="str">
        <f>'métré facade'!C121</f>
        <v>MOB 7</v>
      </c>
      <c r="B11" s="167">
        <v>45</v>
      </c>
      <c r="C11" s="167">
        <v>145</v>
      </c>
      <c r="D11" s="159" t="s">
        <v>56</v>
      </c>
      <c r="E11" s="167" t="s">
        <v>57</v>
      </c>
      <c r="F11" s="168">
        <f>'métré facade'!D136</f>
        <v>0</v>
      </c>
      <c r="G11" s="168">
        <f>'métré facade'!B136</f>
        <v>0</v>
      </c>
      <c r="H11" s="168">
        <f>'métré facade'!F136</f>
        <v>0</v>
      </c>
      <c r="I11" s="168">
        <f>'métré facade'!H136</f>
        <v>0</v>
      </c>
      <c r="J11" s="170">
        <f>IF(C11&gt;0,IF(E11=$A$32,IF(D11="LR",ROUNDUP(SUM($I$22:$I$24,$I$31,$I$36:$I$37,$I$40,$G$32*$H$32)+ROUNDUP((B11/1000)*(C11/1000)*$G$21,3)*$H$21,2)+$H$28*$G$28*(C11/1000),IF(D11="FB",ROUNDUP(SUM($I$22:$I$24,$I$31,$I$36:$I$37,$I$40,$G$32*$H$32)+ROUNDUP((B11/1000)*(C11/1000)*$G$21,3)*$H$21,2)+$H$29*$G$29*(C11/1000),IF(D11="LV35",ROUNDUP(SUM($I$22:$I$24,$I$31,$I$36:$I$37,$I$40,$G$32*$H$32)+ROUNDUP((B11/1000)*(C11/1000)*$G$21,3)*$H$21,2)+$H$26*$G$26*(C11/1000),IF(D11="LV32",ROUNDUP(SUM($I$22:$I$24,$I$31,$I$36:$I$37,$I$40,$G$32*$H$32)+ROUNDUP((B11/1000)*(C11/1000)*$G$21,3)*$H$21,2)+$H$27*$G$27*(C11/1000),ROUNDUP(SUM($I$22:$I$24,$I$31,$I$36:$I$37,$I$40,$G$32*$H$32)+ROUNDUP((B11/1000)*(C11/1000)*$G$21,3)*$H$21,2))))),IF(E11=$A$33,IF(D11="LR",ROUNDUP(SUM($I$22:$I$24,$I$31,$I$36:$I$37,$I$40,$G$33*$H$33)+ROUNDUP((B11/1000)*(C11/1000)*$G$21,3)*$H$21,2)+$H$28*$G$28*(C11/1000),IF(D11="FB",ROUNDUP(SUM($I$22:$I$24,$I$31,$I$36:$I$37,$I$40,$G$33*$H$33)+ROUNDUP((B11/1000)*(C11/1000)*$G$21,3)*$H$21,2)+$H$29*$G$29*(C11/1000),IF(D11="LV35",ROUNDUP(SUM($I$22:$I$24,$I$31,$I$36:$I$37,$I$40,$G$33*$H$33)+ROUNDUP((B11/1000)*(C11/1000)*$G$21,3)*$H$21,2)+$H$26*$G$26*(C11/1000),IF(D11="LV32",ROUNDUP(SUM($I$22:$I$24,$I$31,$I$36:$I$37,$I$40,$G$33*$H$33)+ROUNDUP((B11/1000)*(C11/1000)*$G$21,3)*$H$21,2)+$H$27*$G$27*(C11/1000),ROUNDUP(SUM($I$22:$I$24,$I$31,$I$36:$I$37,$I$40,$G$33*$H$33)+ROUNDUP((B11/1000)*(C11/1000)*$G$21,3)*$H$21,2))))),IF(E11=$A$34,IF(D11="LR",ROUNDUP(SUM($I$22:$I$24,$I$31,$I$36:$I$37,$I$40,$G$34*$H$34)+ROUNDUP((B11/1000)*(C11/1000)*$G$21,3)*$H$21,2)+$H$28*$G$28*(C11/1000),IF(D11="FB",ROUNDUP(SUM($I$22:$I$24,$I$31,$I$36:$I$37,$I$40,$G$34*$H$34)+ROUNDUP((B11/1000)*(C11/1000)*$G$21,3)*$H$21,2)+$H$29*$G$29*(C11/1000),IF(D11="LV35",ROUNDUP(SUM($I$22:$I$24,$I$31,$I$36:$I$37,$I$40,$G$34*$H$34)+ROUNDUP((B11/1000)*(C11/1000)*$G$21,3)*$H$21,2)+$H$26*$G$26*(C11/1000),IF(D11="LV32",ROUNDUP(SUM($I$22:$I$24,$I$31,$I$36:$I$37,$I$40,$G$34*$H$34)+ROUNDUP((B11/1000)*(C11/1000)*$G$21,3)*$H$21,2)+$H$27*$G$27*(C11/1000),ROUNDUP(SUM($I$22:$I$24,$I$31,$I$36:$I$37,$I$40,$G$34*$H$34)+ROUNDUP((B11/1000)*(C11/1000)*$G$21,3)*$H$21,2))))),(IF(D11="LR",ROUNDUP(SUM($I$22:$I$24,$I$31,$I$36:$I$37,$I$40,$G$35*$H$35)+ROUNDUP((B11/1000)*(C11/1000)*$G$21,3)*$H$21,2)+$H$28*$G$28*(C11/1000),IF(D11="FB",ROUNDUP(SUM($I$22:$I$24,$I$31,$I$36:$I$37,$I$40,$G$35*$H$35)+ROUNDUP((B11/1000)*(C11/1000)*$G$21,3)*$H$21,2)+$H$29*$G$29*(C11/1000),IF(D11="LV35",ROUNDUP(SUM($I$22:$I$24,$I$31,$I$36:$I$37,$I$40,$G$35*$H$35)+ROUNDUP((B11/1000)*(C11/1000)*$G$21,3)*$H$21,2)+$H$26*$G$26*(C11/1000),IF(D11="LV32",ROUNDUP(SUM($I$22:$I$24,$I$31,$I$36:$I$37,$I$40,$G$35*$H$35)+ROUNDUP((B11/1000)*(C11/1000)*$G$21,3)*$H$21,2)+$H$27*$G$27*(C11/1000),ROUNDUP(SUM($I$22:$I$24,$I$31,$I$36:$I$37,$I$40,$G$35*$H$35)+ROUNDUP((B11/1000)*(C11/1000)*$G$21,3)*$H$21,2))))))))))</f>
        <v>26.150000000000002</v>
      </c>
      <c r="K11" s="150">
        <f>IF(D11="LR",ROUNDUP((C11/1000)/$F$28,3),IF(D11="FB",ROUNDUP((C11/1000)/$F$29,3),IF(D11="LV35",ROUNDUP((C11/1000)/$F$26,3),IF(D11="LV32",ROUNDUP((C11/1000)/$F$27,3),0))))</f>
        <v>4.2650000000000006</v>
      </c>
      <c r="L11" s="171">
        <f>IF(OR(E11=$A$32,E11=$A$33),('métré facade'!T136)*(40*60)/1000000,0)</f>
        <v>0</v>
      </c>
    </row>
    <row r="12" spans="1:14">
      <c r="A12" s="166" t="str">
        <f>'métré facade'!C138</f>
        <v>MOB 8</v>
      </c>
      <c r="B12" s="167">
        <v>45</v>
      </c>
      <c r="C12" s="167">
        <v>145</v>
      </c>
      <c r="D12" s="159" t="s">
        <v>56</v>
      </c>
      <c r="E12" s="167" t="s">
        <v>57</v>
      </c>
      <c r="F12" s="168">
        <f>'métré facade'!D152</f>
        <v>0</v>
      </c>
      <c r="G12" s="168">
        <f>'métré facade'!B152</f>
        <v>0</v>
      </c>
      <c r="H12" s="168">
        <f>'métré facade'!F152</f>
        <v>0</v>
      </c>
      <c r="I12" s="168">
        <f>'métré facade'!H152</f>
        <v>0</v>
      </c>
      <c r="J12" s="170">
        <f>IF(C12&gt;0,IF(E12=$A$32,IF(D12="LR",ROUNDUP(SUM($I$22:$I$24,$I$31,$I$36:$I$37,$I$40,$G$32*$H$32)+ROUNDUP((B12/1000)*(C12/1000)*$G$21,3)*$H$21,2)+$H$28*$G$28*(C12/1000),IF(D12="FB",ROUNDUP(SUM($I$22:$I$24,$I$31,$I$36:$I$37,$I$40,$G$32*$H$32)+ROUNDUP((B12/1000)*(C12/1000)*$G$21,3)*$H$21,2)+$H$29*$G$29*(C12/1000),IF(D12="LV35",ROUNDUP(SUM($I$22:$I$24,$I$31,$I$36:$I$37,$I$40,$G$32*$H$32)+ROUNDUP((B12/1000)*(C12/1000)*$G$21,3)*$H$21,2)+$H$26*$G$26*(C12/1000),IF(D12="LV32",ROUNDUP(SUM($I$22:$I$24,$I$31,$I$36:$I$37,$I$40,$G$32*$H$32)+ROUNDUP((B12/1000)*(C12/1000)*$G$21,3)*$H$21,2)+$H$27*$G$27*(C12/1000),ROUNDUP(SUM($I$22:$I$24,$I$31,$I$36:$I$37,$I$40,$G$32*$H$32)+ROUNDUP((B12/1000)*(C12/1000)*$G$21,3)*$H$21,2))))),IF(E12=$A$33,IF(D12="LR",ROUNDUP(SUM($I$22:$I$24,$I$31,$I$36:$I$37,$I$40,$G$33*$H$33)+ROUNDUP((B12/1000)*(C12/1000)*$G$21,3)*$H$21,2)+$H$28*$G$28*(C12/1000),IF(D12="FB",ROUNDUP(SUM($I$22:$I$24,$I$31,$I$36:$I$37,$I$40,$G$33*$H$33)+ROUNDUP((B12/1000)*(C12/1000)*$G$21,3)*$H$21,2)+$H$29*$G$29*(C12/1000),IF(D12="LV35",ROUNDUP(SUM($I$22:$I$24,$I$31,$I$36:$I$37,$I$40,$G$33*$H$33)+ROUNDUP((B12/1000)*(C12/1000)*$G$21,3)*$H$21,2)+$H$26*$G$26*(C12/1000),IF(D12="LV32",ROUNDUP(SUM($I$22:$I$24,$I$31,$I$36:$I$37,$I$40,$G$33*$H$33)+ROUNDUP((B12/1000)*(C12/1000)*$G$21,3)*$H$21,2)+$H$27*$G$27*(C12/1000),ROUNDUP(SUM($I$22:$I$24,$I$31,$I$36:$I$37,$I$40,$G$33*$H$33)+ROUNDUP((B12/1000)*(C12/1000)*$G$21,3)*$H$21,2))))),IF(E12=$A$34,IF(D12="LR",ROUNDUP(SUM($I$22:$I$24,$I$31,$I$36:$I$37,$I$40,$G$34*$H$34)+ROUNDUP((B12/1000)*(C12/1000)*$G$21,3)*$H$21,2)+$H$28*$G$28*(C12/1000),IF(D12="FB",ROUNDUP(SUM($I$22:$I$24,$I$31,$I$36:$I$37,$I$40,$G$34*$H$34)+ROUNDUP((B12/1000)*(C12/1000)*$G$21,3)*$H$21,2)+$H$29*$G$29*(C12/1000),IF(D12="LV35",ROUNDUP(SUM($I$22:$I$24,$I$31,$I$36:$I$37,$I$40,$G$34*$H$34)+ROUNDUP((B12/1000)*(C12/1000)*$G$21,3)*$H$21,2)+$H$26*$G$26*(C12/1000),IF(D12="LV32",ROUNDUP(SUM($I$22:$I$24,$I$31,$I$36:$I$37,$I$40,$G$34*$H$34)+ROUNDUP((B12/1000)*(C12/1000)*$G$21,3)*$H$21,2)+$H$27*$G$27*(C12/1000),ROUNDUP(SUM($I$22:$I$24,$I$31,$I$36:$I$37,$I$40,$G$34*$H$34)+ROUNDUP((B12/1000)*(C12/1000)*$G$21,3)*$H$21,2))))),(IF(D12="LR",ROUNDUP(SUM($I$22:$I$24,$I$31,$I$36:$I$37,$I$40,$G$35*$H$35)+ROUNDUP((B12/1000)*(C12/1000)*$G$21,3)*$H$21,2)+$H$28*$G$28*(C12/1000),IF(D12="FB",ROUNDUP(SUM($I$22:$I$24,$I$31,$I$36:$I$37,$I$40,$G$35*$H$35)+ROUNDUP((B12/1000)*(C12/1000)*$G$21,3)*$H$21,2)+$H$29*$G$29*(C12/1000),IF(D12="LV35",ROUNDUP(SUM($I$22:$I$24,$I$31,$I$36:$I$37,$I$40,$G$35*$H$35)+ROUNDUP((B12/1000)*(C12/1000)*$G$21,3)*$H$21,2)+$H$26*$G$26*(C12/1000),IF(D12="LV32",ROUNDUP(SUM($I$22:$I$24,$I$31,$I$36:$I$37,$I$40,$G$35*$H$35)+ROUNDUP((B12/1000)*(C12/1000)*$G$21,3)*$H$21,2)+$H$27*$G$27*(C12/1000),ROUNDUP(SUM($I$22:$I$24,$I$31,$I$36:$I$37,$I$40,$G$35*$H$35)+ROUNDUP((B12/1000)*(C12/1000)*$G$21,3)*$H$21,2))))))))))</f>
        <v>26.150000000000002</v>
      </c>
      <c r="K12" s="150">
        <f>IF(D12="LR",ROUNDUP((C12/1000)/$F$28,3),IF(D12="FB",ROUNDUP((C12/1000)/$F$29,3),IF(D12="LV35",ROUNDUP((C12/1000)/$F$26,3),IF(D12="LV32",ROUNDUP((C12/1000)/$F$27,3),0))))</f>
        <v>4.2650000000000006</v>
      </c>
      <c r="L12" s="171">
        <f>IF(OR(E12=$A$32,E12=$A$33),('métré facade'!T152)*(40*60)/1000000,0)</f>
        <v>0</v>
      </c>
    </row>
    <row r="13" spans="1:14">
      <c r="A13" s="161"/>
      <c r="B13" s="161"/>
      <c r="C13" s="161"/>
      <c r="D13" s="161"/>
      <c r="E13" s="161"/>
      <c r="F13" s="161"/>
      <c r="G13" s="160"/>
      <c r="H13" s="172"/>
      <c r="I13" s="172"/>
    </row>
    <row r="14" spans="1:14">
      <c r="A14" s="150"/>
      <c r="B14" s="151"/>
      <c r="C14" s="152"/>
      <c r="D14" s="147"/>
      <c r="J14" s="134" t="s">
        <v>105</v>
      </c>
      <c r="K14" s="134" t="s">
        <v>106</v>
      </c>
      <c r="L14" s="134" t="s">
        <v>107</v>
      </c>
      <c r="M14" s="134" t="s">
        <v>35</v>
      </c>
      <c r="N14" s="134" t="s">
        <v>108</v>
      </c>
    </row>
    <row r="15" spans="1:14">
      <c r="J15" s="142" t="s">
        <v>59</v>
      </c>
      <c r="K15" s="142" t="s">
        <v>60</v>
      </c>
      <c r="L15" s="142" t="s">
        <v>60</v>
      </c>
      <c r="M15" s="142" t="s">
        <v>60</v>
      </c>
      <c r="N15" s="142" t="s">
        <v>60</v>
      </c>
    </row>
    <row r="16" spans="1:14">
      <c r="J16" s="143"/>
      <c r="K16" s="143" t="s">
        <v>109</v>
      </c>
      <c r="L16" s="143" t="s">
        <v>61</v>
      </c>
      <c r="M16" s="143" t="s">
        <v>110</v>
      </c>
      <c r="N16" s="143" t="s">
        <v>111</v>
      </c>
    </row>
    <row r="17" spans="1:14">
      <c r="J17" s="135" t="s">
        <v>62</v>
      </c>
      <c r="K17" s="135" t="s">
        <v>63</v>
      </c>
      <c r="L17" s="135" t="s">
        <v>63</v>
      </c>
      <c r="M17" s="135" t="s">
        <v>63</v>
      </c>
      <c r="N17" s="135" t="s">
        <v>63</v>
      </c>
    </row>
    <row r="18" spans="1:14" ht="17.25" customHeight="1">
      <c r="J18" s="95" t="s">
        <v>64</v>
      </c>
      <c r="K18" s="95" t="s">
        <v>112</v>
      </c>
      <c r="L18" s="95" t="s">
        <v>65</v>
      </c>
      <c r="M18" s="95" t="s">
        <v>113</v>
      </c>
      <c r="N18" s="95" t="s">
        <v>114</v>
      </c>
    </row>
    <row r="19" spans="1:14">
      <c r="G19" s="213" t="s">
        <v>116</v>
      </c>
      <c r="J19" s="95" t="s">
        <v>57</v>
      </c>
      <c r="K19" s="95" t="s">
        <v>57</v>
      </c>
      <c r="L19" s="95" t="s">
        <v>57</v>
      </c>
      <c r="M19" s="95" t="s">
        <v>66</v>
      </c>
      <c r="N19" s="95" t="s">
        <v>57</v>
      </c>
    </row>
    <row r="20" spans="1:14">
      <c r="A20" s="132" t="s">
        <v>67</v>
      </c>
      <c r="B20" s="132"/>
      <c r="C20" s="132"/>
      <c r="D20" s="132"/>
      <c r="E20" s="132" t="s">
        <v>29</v>
      </c>
      <c r="F20" s="133" t="s">
        <v>115</v>
      </c>
      <c r="G20" s="214"/>
      <c r="H20" s="138" t="s">
        <v>1</v>
      </c>
      <c r="I20" s="133" t="s">
        <v>68</v>
      </c>
      <c r="J20" s="136"/>
      <c r="K20" s="136"/>
      <c r="L20" s="136"/>
      <c r="M20" s="136"/>
      <c r="N20" s="136"/>
    </row>
    <row r="21" spans="1:14" ht="16.2">
      <c r="A21" s="96" t="s">
        <v>69</v>
      </c>
      <c r="B21" s="96"/>
      <c r="C21" s="96"/>
      <c r="D21" s="96"/>
      <c r="E21" s="97" t="s">
        <v>70</v>
      </c>
      <c r="F21" s="97">
        <f>(B4/1000)*(C4/1000)</f>
        <v>6.5249999999999996E-3</v>
      </c>
      <c r="G21" s="175">
        <v>4</v>
      </c>
      <c r="H21" s="141">
        <v>350</v>
      </c>
      <c r="I21" s="99">
        <f>ROUNDUP(G21*F21,3)*H21</f>
        <v>9.4499999999999993</v>
      </c>
      <c r="J21" s="100">
        <f>I21</f>
        <v>9.4499999999999993</v>
      </c>
      <c r="K21" s="100">
        <f>I21</f>
        <v>9.4499999999999993</v>
      </c>
      <c r="L21" s="100">
        <f>I21</f>
        <v>9.4499999999999993</v>
      </c>
      <c r="M21" s="100">
        <f>I21</f>
        <v>9.4499999999999993</v>
      </c>
      <c r="N21" s="100">
        <f>I21</f>
        <v>9.4499999999999993</v>
      </c>
    </row>
    <row r="22" spans="1:14">
      <c r="A22" s="96" t="s">
        <v>71</v>
      </c>
      <c r="B22" s="96"/>
      <c r="C22" s="96"/>
      <c r="D22" s="96"/>
      <c r="E22" s="97" t="s">
        <v>29</v>
      </c>
      <c r="F22" s="97"/>
      <c r="G22" s="145">
        <v>22</v>
      </c>
      <c r="H22" s="141">
        <v>3.5000000000000003E-2</v>
      </c>
      <c r="I22" s="99">
        <f t="shared" ref="I22:I37" si="0">H22*G22</f>
        <v>0.77</v>
      </c>
      <c r="J22" s="100">
        <f t="shared" ref="J22:J37" si="1">I22</f>
        <v>0.77</v>
      </c>
      <c r="K22" s="100">
        <f t="shared" ref="K22:K37" si="2">I22</f>
        <v>0.77</v>
      </c>
      <c r="L22" s="100">
        <f t="shared" ref="L22:L37" si="3">I22</f>
        <v>0.77</v>
      </c>
      <c r="M22" s="100">
        <f t="shared" ref="M22:M37" si="4">I22</f>
        <v>0.77</v>
      </c>
      <c r="N22" s="100">
        <f t="shared" ref="N22:N37" si="5">I22</f>
        <v>0.77</v>
      </c>
    </row>
    <row r="23" spans="1:14" ht="16.2">
      <c r="A23" s="96" t="s">
        <v>72</v>
      </c>
      <c r="B23" s="96"/>
      <c r="C23" s="96"/>
      <c r="D23" s="96"/>
      <c r="E23" s="97" t="s">
        <v>73</v>
      </c>
      <c r="F23" s="97"/>
      <c r="G23" s="145">
        <v>1</v>
      </c>
      <c r="H23" s="141">
        <v>0.85</v>
      </c>
      <c r="I23" s="99">
        <f t="shared" si="0"/>
        <v>0.85</v>
      </c>
      <c r="J23" s="100">
        <f t="shared" si="1"/>
        <v>0.85</v>
      </c>
      <c r="K23" s="100">
        <f t="shared" si="2"/>
        <v>0.85</v>
      </c>
      <c r="L23" s="100">
        <f t="shared" si="3"/>
        <v>0.85</v>
      </c>
      <c r="M23" s="100">
        <f t="shared" si="4"/>
        <v>0.85</v>
      </c>
      <c r="N23" s="100">
        <f t="shared" si="5"/>
        <v>0.85</v>
      </c>
    </row>
    <row r="24" spans="1:14">
      <c r="A24" s="96" t="s">
        <v>74</v>
      </c>
      <c r="B24" s="96"/>
      <c r="C24" s="96"/>
      <c r="D24" s="96"/>
      <c r="E24" s="97" t="s">
        <v>29</v>
      </c>
      <c r="F24" s="97"/>
      <c r="G24" s="145">
        <v>2</v>
      </c>
      <c r="H24" s="141">
        <v>6.3E-3</v>
      </c>
      <c r="I24" s="99">
        <f t="shared" si="0"/>
        <v>1.26E-2</v>
      </c>
      <c r="J24" s="100">
        <f t="shared" si="1"/>
        <v>1.26E-2</v>
      </c>
      <c r="K24" s="100">
        <f t="shared" si="2"/>
        <v>1.26E-2</v>
      </c>
      <c r="L24" s="100">
        <f t="shared" si="3"/>
        <v>1.26E-2</v>
      </c>
      <c r="M24" s="100">
        <f t="shared" si="4"/>
        <v>1.26E-2</v>
      </c>
      <c r="N24" s="100">
        <f t="shared" si="5"/>
        <v>1.26E-2</v>
      </c>
    </row>
    <row r="25" spans="1:14">
      <c r="A25" s="96"/>
      <c r="B25" s="96"/>
      <c r="C25" s="96"/>
      <c r="D25" s="96"/>
      <c r="E25" s="97"/>
      <c r="F25" s="149" t="s">
        <v>117</v>
      </c>
      <c r="G25" s="98"/>
      <c r="H25" s="101"/>
      <c r="I25" s="99"/>
      <c r="J25" s="100"/>
      <c r="K25" s="100"/>
      <c r="L25" s="100"/>
      <c r="M25" s="100"/>
      <c r="N25" s="100"/>
    </row>
    <row r="26" spans="1:14" ht="16.2">
      <c r="A26" s="96" t="s">
        <v>103</v>
      </c>
      <c r="B26" s="96"/>
      <c r="C26" s="96"/>
      <c r="D26" s="96"/>
      <c r="E26" s="97" t="s">
        <v>73</v>
      </c>
      <c r="F26" s="148">
        <v>3.5000000000000003E-2</v>
      </c>
      <c r="G26" s="146">
        <v>1</v>
      </c>
      <c r="H26" s="141">
        <v>42.3</v>
      </c>
      <c r="I26" s="99">
        <f>H26*G26*(C4/1000)</f>
        <v>6.1334999999999988</v>
      </c>
      <c r="J26" s="100"/>
      <c r="K26" s="100">
        <f t="shared" si="2"/>
        <v>6.1334999999999988</v>
      </c>
      <c r="L26" s="100"/>
      <c r="M26" s="100"/>
      <c r="N26" s="100"/>
    </row>
    <row r="27" spans="1:14" ht="16.2">
      <c r="A27" s="96" t="s">
        <v>104</v>
      </c>
      <c r="B27" s="96"/>
      <c r="C27" s="96"/>
      <c r="D27" s="96"/>
      <c r="E27" s="97" t="s">
        <v>73</v>
      </c>
      <c r="F27" s="148">
        <v>3.2000000000000001E-2</v>
      </c>
      <c r="G27" s="146">
        <v>1</v>
      </c>
      <c r="H27" s="141">
        <v>53.6</v>
      </c>
      <c r="I27" s="99">
        <f>H27*G27*(C5/1000)</f>
        <v>7.7719999999999994</v>
      </c>
      <c r="J27" s="100"/>
      <c r="K27" s="100"/>
      <c r="L27" s="100"/>
      <c r="M27" s="100"/>
      <c r="N27" s="100">
        <f t="shared" si="5"/>
        <v>7.7719999999999994</v>
      </c>
    </row>
    <row r="28" spans="1:14" ht="16.2">
      <c r="A28" s="96" t="s">
        <v>75</v>
      </c>
      <c r="B28" s="96"/>
      <c r="C28" s="96"/>
      <c r="D28" s="96"/>
      <c r="E28" s="97" t="s">
        <v>73</v>
      </c>
      <c r="F28" s="148">
        <v>3.4000000000000002E-2</v>
      </c>
      <c r="G28" s="146">
        <v>1</v>
      </c>
      <c r="H28" s="141">
        <v>60</v>
      </c>
      <c r="I28" s="99">
        <f>H28*G28*(C4/1000)</f>
        <v>8.6999999999999993</v>
      </c>
      <c r="J28" s="100"/>
      <c r="K28" s="100"/>
      <c r="L28" s="100">
        <f t="shared" si="3"/>
        <v>8.6999999999999993</v>
      </c>
      <c r="M28" s="100"/>
      <c r="N28" s="100"/>
    </row>
    <row r="29" spans="1:14" ht="16.2">
      <c r="A29" s="96" t="s">
        <v>76</v>
      </c>
      <c r="B29" s="96"/>
      <c r="C29" s="96"/>
      <c r="D29" s="96"/>
      <c r="E29" s="97" t="s">
        <v>73</v>
      </c>
      <c r="F29" s="148">
        <v>3.7999999999999999E-2</v>
      </c>
      <c r="G29" s="146">
        <v>1</v>
      </c>
      <c r="H29" s="141">
        <v>80.7</v>
      </c>
      <c r="I29" s="99">
        <f>H29*G29*(C4/1000)</f>
        <v>11.701499999999999</v>
      </c>
      <c r="J29" s="100"/>
      <c r="K29" s="100"/>
      <c r="L29" s="100"/>
      <c r="M29" s="100">
        <f t="shared" si="4"/>
        <v>11.701499999999999</v>
      </c>
      <c r="N29" s="100"/>
    </row>
    <row r="30" spans="1:14">
      <c r="A30" s="96"/>
      <c r="B30" s="96"/>
      <c r="C30" s="96"/>
      <c r="D30" s="96"/>
      <c r="E30" s="97"/>
      <c r="F30" s="97"/>
      <c r="G30" s="98"/>
      <c r="H30" s="101"/>
      <c r="I30" s="99"/>
      <c r="J30" s="100"/>
      <c r="K30" s="100"/>
      <c r="L30" s="100"/>
      <c r="M30" s="100"/>
      <c r="N30" s="100"/>
    </row>
    <row r="31" spans="1:14">
      <c r="A31" s="96" t="s">
        <v>77</v>
      </c>
      <c r="B31" s="96"/>
      <c r="C31" s="96"/>
      <c r="D31" s="96"/>
      <c r="E31" s="97" t="s">
        <v>29</v>
      </c>
      <c r="F31" s="97"/>
      <c r="G31" s="145">
        <v>40</v>
      </c>
      <c r="H31" s="141">
        <v>7.3000000000000001E-3</v>
      </c>
      <c r="I31" s="99">
        <f t="shared" si="0"/>
        <v>0.29199999999999998</v>
      </c>
      <c r="J31" s="100">
        <f t="shared" si="1"/>
        <v>0.29199999999999998</v>
      </c>
      <c r="K31" s="100">
        <f t="shared" si="2"/>
        <v>0.29199999999999998</v>
      </c>
      <c r="L31" s="100">
        <f t="shared" si="3"/>
        <v>0.29199999999999998</v>
      </c>
      <c r="M31" s="100">
        <f t="shared" si="4"/>
        <v>0.29199999999999998</v>
      </c>
      <c r="N31" s="100">
        <f t="shared" si="5"/>
        <v>0.29199999999999998</v>
      </c>
    </row>
    <row r="32" spans="1:14" ht="16.2">
      <c r="A32" s="139" t="s">
        <v>57</v>
      </c>
      <c r="B32" s="139"/>
      <c r="C32" s="139"/>
      <c r="D32" s="139"/>
      <c r="E32" s="140" t="s">
        <v>73</v>
      </c>
      <c r="F32" s="140"/>
      <c r="G32" s="145">
        <v>1</v>
      </c>
      <c r="H32" s="141">
        <v>4.3</v>
      </c>
      <c r="I32" s="99">
        <f t="shared" si="0"/>
        <v>4.3</v>
      </c>
      <c r="J32" s="100">
        <f t="shared" si="1"/>
        <v>4.3</v>
      </c>
      <c r="K32" s="100">
        <f t="shared" si="2"/>
        <v>4.3</v>
      </c>
      <c r="L32" s="100">
        <f t="shared" si="3"/>
        <v>4.3</v>
      </c>
      <c r="M32" s="100">
        <f t="shared" si="4"/>
        <v>4.3</v>
      </c>
      <c r="N32" s="100">
        <f t="shared" si="5"/>
        <v>4.3</v>
      </c>
    </row>
    <row r="33" spans="1:14" ht="16.2">
      <c r="A33" s="139" t="s">
        <v>99</v>
      </c>
      <c r="B33" s="139"/>
      <c r="C33" s="139"/>
      <c r="D33" s="139"/>
      <c r="E33" s="140" t="s">
        <v>73</v>
      </c>
      <c r="F33" s="140"/>
      <c r="G33" s="145">
        <v>1</v>
      </c>
      <c r="H33" s="141">
        <v>5.7</v>
      </c>
      <c r="I33" s="99"/>
      <c r="J33" s="100"/>
      <c r="K33" s="100"/>
      <c r="L33" s="100"/>
      <c r="M33" s="100"/>
      <c r="N33" s="100"/>
    </row>
    <row r="34" spans="1:14" ht="16.2">
      <c r="A34" s="139" t="s">
        <v>78</v>
      </c>
      <c r="B34" s="139"/>
      <c r="C34" s="139"/>
      <c r="D34" s="139"/>
      <c r="E34" s="140" t="s">
        <v>73</v>
      </c>
      <c r="F34" s="140"/>
      <c r="G34" s="145">
        <v>1</v>
      </c>
      <c r="H34" s="141">
        <f>3.5+0.5</f>
        <v>4</v>
      </c>
      <c r="I34" s="99"/>
      <c r="J34" s="100"/>
      <c r="K34" s="100"/>
      <c r="L34" s="100"/>
      <c r="M34" s="100"/>
      <c r="N34" s="100"/>
    </row>
    <row r="35" spans="1:14" ht="16.2">
      <c r="A35" s="139" t="s">
        <v>79</v>
      </c>
      <c r="B35" s="139"/>
      <c r="C35" s="139"/>
      <c r="D35" s="139"/>
      <c r="E35" s="140" t="s">
        <v>73</v>
      </c>
      <c r="F35" s="140"/>
      <c r="G35" s="145">
        <v>1</v>
      </c>
      <c r="H35" s="141">
        <f>7+0.5</f>
        <v>7.5</v>
      </c>
      <c r="I35" s="99"/>
      <c r="J35" s="100"/>
      <c r="K35" s="100"/>
      <c r="L35" s="100"/>
      <c r="M35" s="100"/>
      <c r="N35" s="100"/>
    </row>
    <row r="36" spans="1:14">
      <c r="A36" s="96" t="s">
        <v>80</v>
      </c>
      <c r="B36" s="96"/>
      <c r="C36" s="96"/>
      <c r="D36" s="96"/>
      <c r="E36" s="97" t="s">
        <v>29</v>
      </c>
      <c r="F36" s="97"/>
      <c r="G36" s="145">
        <v>1</v>
      </c>
      <c r="H36" s="141">
        <v>0.61</v>
      </c>
      <c r="I36" s="99">
        <f t="shared" si="0"/>
        <v>0.61</v>
      </c>
      <c r="J36" s="100">
        <f t="shared" si="1"/>
        <v>0.61</v>
      </c>
      <c r="K36" s="100">
        <f t="shared" si="2"/>
        <v>0.61</v>
      </c>
      <c r="L36" s="100">
        <f t="shared" si="3"/>
        <v>0.61</v>
      </c>
      <c r="M36" s="100">
        <f t="shared" si="4"/>
        <v>0.61</v>
      </c>
      <c r="N36" s="100">
        <f t="shared" si="5"/>
        <v>0.61</v>
      </c>
    </row>
    <row r="37" spans="1:14">
      <c r="A37" s="96" t="s">
        <v>81</v>
      </c>
      <c r="B37" s="96"/>
      <c r="C37" s="96"/>
      <c r="D37" s="96"/>
      <c r="E37" s="97" t="s">
        <v>29</v>
      </c>
      <c r="F37" s="97"/>
      <c r="G37" s="145">
        <v>0.15</v>
      </c>
      <c r="H37" s="141">
        <v>2.82</v>
      </c>
      <c r="I37" s="99">
        <f t="shared" si="0"/>
        <v>0.42299999999999999</v>
      </c>
      <c r="J37" s="100">
        <f t="shared" si="1"/>
        <v>0.42299999999999999</v>
      </c>
      <c r="K37" s="100">
        <f t="shared" si="2"/>
        <v>0.42299999999999999</v>
      </c>
      <c r="L37" s="100">
        <f t="shared" si="3"/>
        <v>0.42299999999999999</v>
      </c>
      <c r="M37" s="100">
        <f t="shared" si="4"/>
        <v>0.42299999999999999</v>
      </c>
      <c r="N37" s="100">
        <f t="shared" si="5"/>
        <v>0.42299999999999999</v>
      </c>
    </row>
    <row r="38" spans="1:14" ht="15" thickBot="1">
      <c r="A38" s="96"/>
      <c r="B38" s="96"/>
      <c r="C38" s="96"/>
      <c r="D38" s="96"/>
      <c r="E38" s="97"/>
      <c r="F38" s="97"/>
      <c r="G38" s="98"/>
      <c r="H38" s="101"/>
      <c r="I38" s="99"/>
      <c r="J38" s="100"/>
      <c r="K38" s="100"/>
      <c r="L38" s="100"/>
      <c r="M38" s="100"/>
      <c r="N38" s="100"/>
    </row>
    <row r="39" spans="1:14" ht="16.2" thickBot="1">
      <c r="A39" s="106" t="s">
        <v>82</v>
      </c>
      <c r="B39" s="153"/>
      <c r="C39" s="153"/>
      <c r="D39" s="153"/>
      <c r="E39" s="107"/>
      <c r="F39" s="107"/>
      <c r="G39" s="108"/>
      <c r="H39" s="109"/>
      <c r="I39" s="110"/>
      <c r="J39" s="137">
        <f>SUM(J21:J38)</f>
        <v>16.707599999999996</v>
      </c>
      <c r="K39" s="137">
        <f>SUM(K21:K38)</f>
        <v>22.841099999999997</v>
      </c>
      <c r="L39" s="137">
        <f>SUM(L21:L38)</f>
        <v>25.407599999999999</v>
      </c>
      <c r="M39" s="137">
        <f>SUM(M21:M38)</f>
        <v>28.409099999999999</v>
      </c>
      <c r="N39" s="137">
        <f>SUM(N21:N38)</f>
        <v>24.479599999999998</v>
      </c>
    </row>
    <row r="40" spans="1:14" ht="15" thickBot="1">
      <c r="A40" s="96" t="s">
        <v>83</v>
      </c>
      <c r="B40" s="96"/>
      <c r="C40" s="96"/>
      <c r="D40" s="96"/>
      <c r="E40" s="97" t="s">
        <v>84</v>
      </c>
      <c r="F40" s="97"/>
      <c r="G40" s="145">
        <v>1</v>
      </c>
      <c r="H40" s="141">
        <v>0.74</v>
      </c>
      <c r="I40" s="99">
        <v>0.74</v>
      </c>
      <c r="J40" s="111">
        <f>I40</f>
        <v>0.74</v>
      </c>
      <c r="K40" s="111">
        <f>I40</f>
        <v>0.74</v>
      </c>
      <c r="L40" s="111">
        <f>I40</f>
        <v>0.74</v>
      </c>
      <c r="M40" s="111">
        <f>I40</f>
        <v>0.74</v>
      </c>
      <c r="N40" s="111">
        <f>I40</f>
        <v>0.74</v>
      </c>
    </row>
    <row r="41" spans="1:14" ht="16.2" thickBot="1">
      <c r="A41" s="106" t="s">
        <v>85</v>
      </c>
      <c r="B41" s="153"/>
      <c r="C41" s="153"/>
      <c r="D41" s="153"/>
      <c r="E41" s="107"/>
      <c r="F41" s="107"/>
      <c r="G41" s="108"/>
      <c r="H41" s="109"/>
      <c r="I41" s="110"/>
      <c r="J41" s="144">
        <f>ROUNDUP(J39+J40,2)</f>
        <v>17.450000000000003</v>
      </c>
      <c r="K41" s="144">
        <f t="shared" ref="K41:N41" si="6">ROUNDUP(K39+K40,2)</f>
        <v>23.59</v>
      </c>
      <c r="L41" s="144">
        <f t="shared" si="6"/>
        <v>26.150000000000002</v>
      </c>
      <c r="M41" s="144">
        <f t="shared" si="6"/>
        <v>29.150000000000002</v>
      </c>
      <c r="N41" s="144">
        <f t="shared" si="6"/>
        <v>25.220000000000002</v>
      </c>
    </row>
    <row r="42" spans="1:14" ht="15" thickBot="1">
      <c r="A42" s="154"/>
      <c r="B42" s="155"/>
      <c r="C42" s="155"/>
      <c r="D42" s="155"/>
      <c r="E42" s="155"/>
      <c r="F42" s="155"/>
      <c r="G42" s="108"/>
      <c r="H42" s="109"/>
      <c r="I42" s="156"/>
      <c r="J42" s="157"/>
      <c r="K42" s="157"/>
    </row>
    <row r="45" spans="1:14" ht="16.2">
      <c r="A45" s="102" t="s">
        <v>100</v>
      </c>
      <c r="F45" s="103" t="s">
        <v>73</v>
      </c>
      <c r="G45" s="104"/>
      <c r="H45" s="105">
        <v>3.1</v>
      </c>
    </row>
    <row r="46" spans="1:14" ht="16.2">
      <c r="A46" s="102" t="s">
        <v>28</v>
      </c>
      <c r="F46" s="103" t="s">
        <v>73</v>
      </c>
      <c r="G46" s="104"/>
      <c r="H46" s="105">
        <v>6.2</v>
      </c>
    </row>
  </sheetData>
  <mergeCells count="4">
    <mergeCell ref="A1:L1"/>
    <mergeCell ref="A2:F2"/>
    <mergeCell ref="G2:L2"/>
    <mergeCell ref="G19:G20"/>
  </mergeCells>
  <dataValidations count="2">
    <dataValidation type="list" allowBlank="1" showInputMessage="1" showErrorMessage="1" sqref="D4:D7 D9:D12" xr:uid="{674B580C-EEF0-4B6D-BD47-8355DD0FF975}">
      <formula1>"LR,FB,LV35,LV32,Sans"</formula1>
    </dataValidation>
    <dataValidation type="list" allowBlank="1" showInputMessage="1" showErrorMessage="1" sqref="E4:E12" xr:uid="{4AA6DB4E-3B6E-4E27-AE19-701A4447415B}">
      <formula1>$A$32:$A$35</formula1>
    </dataValidation>
  </dataValidations>
  <pageMargins left="0.7" right="0.7" top="0.75" bottom="0.75" header="0.3" footer="0.3"/>
  <pageSetup paperSize="9" scale="3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87C185-C2D5-4D35-AE7C-0ACD4C10E857}">
  <sheetPr codeName="Feuil22"/>
  <dimension ref="A1:BL1048576"/>
  <sheetViews>
    <sheetView tabSelected="1" zoomScale="70" zoomScaleNormal="70" workbookViewId="0">
      <selection activeCell="D9" sqref="D9"/>
    </sheetView>
  </sheetViews>
  <sheetFormatPr baseColWidth="10" defaultRowHeight="14.4"/>
  <cols>
    <col min="1" max="1" width="19.6640625" style="65" customWidth="1"/>
    <col min="2" max="3" width="26.21875" style="65" customWidth="1"/>
    <col min="4" max="4" width="112.6640625" style="65" customWidth="1"/>
    <col min="5" max="5" width="10.5546875" style="65" customWidth="1"/>
    <col min="6" max="6" width="8.44140625" style="65" customWidth="1"/>
    <col min="7" max="7" width="12" style="65" customWidth="1"/>
    <col min="8" max="8" width="19.21875" style="65" customWidth="1"/>
    <col min="9" max="9" width="20.44140625" style="65" customWidth="1"/>
    <col min="10" max="10" width="10.109375" style="65" customWidth="1"/>
    <col min="11" max="11" width="143.109375" style="65" customWidth="1"/>
    <col min="12" max="12" width="12.21875" style="65" bestFit="1" customWidth="1"/>
    <col min="15" max="15" width="26.77734375" style="65" hidden="1" customWidth="1"/>
    <col min="16" max="17" width="26.21875" style="65" hidden="1" customWidth="1"/>
    <col min="18" max="18" width="87.44140625" style="65" hidden="1" customWidth="1"/>
    <col min="19" max="19" width="10.5546875" style="65" hidden="1" customWidth="1"/>
    <col min="20" max="20" width="12" style="65" hidden="1" customWidth="1"/>
    <col min="21" max="21" width="11.21875" style="65" hidden="1" customWidth="1"/>
    <col min="22" max="22" width="19.21875" style="65" hidden="1" customWidth="1"/>
    <col min="23" max="23" width="20.44140625" style="65" hidden="1" customWidth="1"/>
    <col min="24" max="24" width="10.5546875" style="65" hidden="1" customWidth="1"/>
    <col min="25" max="25" width="143.21875" style="65" hidden="1" customWidth="1"/>
    <col min="26" max="26" width="9.77734375" style="65" customWidth="1"/>
    <col min="27" max="28" width="9.77734375" customWidth="1"/>
    <col min="29" max="29" width="23.88671875" style="65" hidden="1" customWidth="1"/>
    <col min="30" max="31" width="26.21875" style="65" hidden="1" customWidth="1"/>
    <col min="32" max="32" width="80" style="65" hidden="1" customWidth="1"/>
    <col min="33" max="33" width="10.5546875" style="65" hidden="1" customWidth="1"/>
    <col min="34" max="35" width="12" style="65" hidden="1" customWidth="1"/>
    <col min="36" max="36" width="19.21875" style="65" hidden="1" customWidth="1"/>
    <col min="37" max="37" width="20.44140625" style="65" hidden="1" customWidth="1"/>
    <col min="38" max="38" width="10.5546875" style="65" hidden="1" customWidth="1"/>
    <col min="39" max="39" width="35.44140625" style="65" hidden="1" customWidth="1"/>
    <col min="40" max="40" width="9.44140625" style="65" customWidth="1"/>
    <col min="41" max="42" width="9.44140625" customWidth="1"/>
    <col min="43" max="43" width="13.77734375" style="185" hidden="1" customWidth="1"/>
    <col min="44" max="44" width="31.109375" style="65" hidden="1" customWidth="1"/>
    <col min="45" max="45" width="42.6640625" style="65" hidden="1" customWidth="1"/>
    <col min="46" max="46" width="10.5546875" style="65" hidden="1" customWidth="1"/>
    <col min="47" max="47" width="8" style="65" hidden="1" customWidth="1"/>
    <col min="48" max="48" width="23.6640625" style="65" hidden="1" customWidth="1"/>
    <col min="49" max="49" width="20.44140625" style="65" hidden="1" customWidth="1"/>
    <col min="50" max="50" width="10.109375" style="65" hidden="1" customWidth="1"/>
    <col min="51" max="51" width="93.88671875" style="65" hidden="1" customWidth="1"/>
    <col min="52" max="52" width="16.5546875" style="188" customWidth="1"/>
    <col min="53" max="53" width="16.5546875" style="65" customWidth="1"/>
    <col min="54" max="54" width="16.88671875" style="65" bestFit="1" customWidth="1"/>
    <col min="55" max="56" width="26.21875" style="65" bestFit="1" customWidth="1"/>
    <col min="57" max="57" width="83.5546875" style="65" bestFit="1" customWidth="1"/>
    <col min="58" max="58" width="10.5546875" style="65" bestFit="1" customWidth="1"/>
    <col min="59" max="59" width="8" style="65" bestFit="1" customWidth="1"/>
    <col min="60" max="60" width="11.21875" style="65" bestFit="1" customWidth="1"/>
    <col min="61" max="61" width="19.21875" style="65" bestFit="1" customWidth="1"/>
    <col min="62" max="62" width="20.44140625" style="65" bestFit="1" customWidth="1"/>
    <col min="63" max="63" width="10.109375" style="65" bestFit="1" customWidth="1"/>
    <col min="64" max="64" width="143.109375" style="65" bestFit="1" customWidth="1"/>
  </cols>
  <sheetData>
    <row r="1" spans="1:64" ht="21.6" thickBot="1">
      <c r="A1" s="190" t="s">
        <v>123</v>
      </c>
      <c r="B1" s="190" t="s">
        <v>124</v>
      </c>
      <c r="C1" s="190" t="s">
        <v>125</v>
      </c>
      <c r="D1" s="190" t="s">
        <v>118</v>
      </c>
      <c r="E1" s="190" t="s">
        <v>0</v>
      </c>
      <c r="F1" s="190" t="s">
        <v>31</v>
      </c>
      <c r="G1" s="190" t="s">
        <v>32</v>
      </c>
      <c r="H1" s="190" t="s">
        <v>132</v>
      </c>
      <c r="I1" s="190" t="s">
        <v>133</v>
      </c>
      <c r="J1" s="190" t="s">
        <v>10</v>
      </c>
      <c r="K1" s="191" t="s">
        <v>119</v>
      </c>
      <c r="L1"/>
      <c r="O1" s="189" t="s">
        <v>123</v>
      </c>
      <c r="P1" s="189" t="s">
        <v>124</v>
      </c>
      <c r="Q1" s="189" t="s">
        <v>125</v>
      </c>
      <c r="R1" s="189" t="s">
        <v>118</v>
      </c>
      <c r="S1" s="189" t="s">
        <v>0</v>
      </c>
      <c r="T1" s="189" t="s">
        <v>31</v>
      </c>
      <c r="U1" s="189" t="s">
        <v>32</v>
      </c>
      <c r="V1" s="189" t="s">
        <v>132</v>
      </c>
      <c r="W1" s="189" t="s">
        <v>133</v>
      </c>
      <c r="X1" s="189" t="s">
        <v>10</v>
      </c>
      <c r="Y1" s="189" t="s">
        <v>119</v>
      </c>
      <c r="Z1" s="184"/>
      <c r="AC1" s="192" t="s">
        <v>123</v>
      </c>
      <c r="AD1" s="192" t="s">
        <v>124</v>
      </c>
      <c r="AE1" s="192" t="s">
        <v>125</v>
      </c>
      <c r="AF1" s="192" t="s">
        <v>118</v>
      </c>
      <c r="AG1" s="192" t="s">
        <v>0</v>
      </c>
      <c r="AH1" s="192" t="s">
        <v>30</v>
      </c>
      <c r="AI1" s="192" t="s">
        <v>32</v>
      </c>
      <c r="AJ1" s="192" t="s">
        <v>132</v>
      </c>
      <c r="AK1" s="192" t="s">
        <v>133</v>
      </c>
      <c r="AL1" s="192" t="s">
        <v>10</v>
      </c>
      <c r="AM1" s="192" t="s">
        <v>119</v>
      </c>
      <c r="AN1" s="184"/>
      <c r="AQ1" s="193" t="s">
        <v>149</v>
      </c>
      <c r="AR1" s="193" t="s">
        <v>150</v>
      </c>
      <c r="AS1" s="193" t="s">
        <v>118</v>
      </c>
      <c r="AT1" s="193" t="s">
        <v>0</v>
      </c>
      <c r="AU1" s="193" t="s">
        <v>31</v>
      </c>
      <c r="AV1" s="193" t="s">
        <v>33</v>
      </c>
      <c r="AW1" s="193" t="s">
        <v>133</v>
      </c>
      <c r="AX1" s="193" t="s">
        <v>10</v>
      </c>
      <c r="AY1" s="193" t="s">
        <v>119</v>
      </c>
      <c r="AZ1" s="184"/>
      <c r="BA1" s="184"/>
      <c r="BB1" s="194" t="s">
        <v>123</v>
      </c>
      <c r="BC1" s="195" t="s">
        <v>124</v>
      </c>
      <c r="BD1" s="195" t="s">
        <v>125</v>
      </c>
      <c r="BE1" s="195" t="s">
        <v>118</v>
      </c>
      <c r="BF1" s="195" t="s">
        <v>0</v>
      </c>
      <c r="BG1" s="195" t="s">
        <v>31</v>
      </c>
      <c r="BH1" s="195" t="s">
        <v>32</v>
      </c>
      <c r="BI1" s="195" t="s">
        <v>132</v>
      </c>
      <c r="BJ1" s="195" t="s">
        <v>133</v>
      </c>
      <c r="BK1" s="195" t="s">
        <v>10</v>
      </c>
      <c r="BL1" s="196" t="s">
        <v>119</v>
      </c>
    </row>
    <row r="2" spans="1:64">
      <c r="A2" s="65" t="s">
        <v>39</v>
      </c>
      <c r="B2" s="65" t="s">
        <v>122</v>
      </c>
      <c r="C2" s="65" t="s">
        <v>126</v>
      </c>
      <c r="D2" s="65" t="s">
        <v>38</v>
      </c>
      <c r="E2" s="65" t="s">
        <v>2</v>
      </c>
      <c r="F2" s="176">
        <v>30.21</v>
      </c>
      <c r="I2" s="65" t="s">
        <v>34</v>
      </c>
      <c r="J2" s="177">
        <v>42817</v>
      </c>
      <c r="O2" s="65" t="s">
        <v>5</v>
      </c>
      <c r="P2" s="65" t="s">
        <v>121</v>
      </c>
      <c r="Q2" s="65" t="s">
        <v>126</v>
      </c>
      <c r="R2" s="65" t="s">
        <v>129</v>
      </c>
      <c r="S2" s="65" t="s">
        <v>2</v>
      </c>
      <c r="T2" s="65">
        <v>221.85</v>
      </c>
      <c r="U2" s="65">
        <v>8472</v>
      </c>
      <c r="V2" s="65" t="s">
        <v>41</v>
      </c>
      <c r="X2" s="177">
        <v>42814</v>
      </c>
      <c r="Y2" s="65" t="s">
        <v>128</v>
      </c>
      <c r="AC2" s="65" t="s">
        <v>141</v>
      </c>
      <c r="AD2" s="65" t="s">
        <v>142</v>
      </c>
      <c r="AE2" s="65" t="s">
        <v>143</v>
      </c>
      <c r="AF2" s="65" t="s">
        <v>144</v>
      </c>
      <c r="AG2" s="65" t="s">
        <v>4</v>
      </c>
      <c r="AH2" s="65">
        <v>0.8</v>
      </c>
      <c r="AJ2" s="65" t="s">
        <v>145</v>
      </c>
      <c r="AL2" s="177">
        <v>43486</v>
      </c>
      <c r="AQ2" s="185" t="s">
        <v>151</v>
      </c>
      <c r="AR2" s="65" t="s">
        <v>152</v>
      </c>
      <c r="AS2" s="65" t="s">
        <v>153</v>
      </c>
      <c r="AT2" s="65" t="s">
        <v>154</v>
      </c>
      <c r="AU2" s="65">
        <v>3100</v>
      </c>
      <c r="AV2" s="65" t="s">
        <v>155</v>
      </c>
      <c r="AX2" s="177">
        <v>42726</v>
      </c>
      <c r="AZ2" s="186"/>
      <c r="BB2" s="65" t="s">
        <v>39</v>
      </c>
      <c r="BC2" s="65" t="s">
        <v>120</v>
      </c>
      <c r="BD2" s="65" t="s">
        <v>127</v>
      </c>
      <c r="BE2" s="65" t="s">
        <v>134</v>
      </c>
      <c r="BF2" s="65" t="s">
        <v>4</v>
      </c>
      <c r="BG2" s="176">
        <v>4.92</v>
      </c>
      <c r="BI2" s="65" t="s">
        <v>37</v>
      </c>
      <c r="BK2" s="177">
        <v>43605</v>
      </c>
    </row>
    <row r="3" spans="1:64">
      <c r="A3" s="65" t="s">
        <v>39</v>
      </c>
      <c r="B3" s="65" t="s">
        <v>122</v>
      </c>
      <c r="C3" s="65" t="s">
        <v>126</v>
      </c>
      <c r="D3" s="65" t="s">
        <v>40</v>
      </c>
      <c r="E3" s="65" t="s">
        <v>2</v>
      </c>
      <c r="F3" s="176">
        <v>28.6</v>
      </c>
      <c r="H3" s="65" t="s">
        <v>36</v>
      </c>
      <c r="J3" s="177">
        <v>42817</v>
      </c>
      <c r="O3" s="65" t="s">
        <v>5</v>
      </c>
      <c r="P3" s="65" t="s">
        <v>121</v>
      </c>
      <c r="Q3" s="65" t="s">
        <v>126</v>
      </c>
      <c r="R3" s="65" t="s">
        <v>130</v>
      </c>
      <c r="S3" s="65" t="s">
        <v>2</v>
      </c>
      <c r="T3" s="65">
        <v>152.5</v>
      </c>
      <c r="U3" s="65">
        <v>8472</v>
      </c>
      <c r="V3" s="65" t="s">
        <v>41</v>
      </c>
      <c r="X3" s="177">
        <v>42814</v>
      </c>
      <c r="Y3" s="65" t="s">
        <v>128</v>
      </c>
      <c r="AC3" s="65" t="s">
        <v>141</v>
      </c>
      <c r="AD3" s="65" t="s">
        <v>146</v>
      </c>
      <c r="AE3" s="65" t="s">
        <v>147</v>
      </c>
      <c r="AF3" s="65" t="s">
        <v>148</v>
      </c>
      <c r="AG3" s="65" t="s">
        <v>4</v>
      </c>
      <c r="AH3" s="65">
        <v>0.8</v>
      </c>
      <c r="AJ3" s="65" t="s">
        <v>145</v>
      </c>
      <c r="AL3" s="177">
        <v>43486</v>
      </c>
      <c r="AS3" s="65" t="s">
        <v>156</v>
      </c>
      <c r="AT3" s="65" t="s">
        <v>154</v>
      </c>
      <c r="AU3" s="65">
        <v>2900</v>
      </c>
      <c r="AZ3" s="186"/>
      <c r="BB3" s="65" t="s">
        <v>39</v>
      </c>
      <c r="BC3" s="65" t="s">
        <v>120</v>
      </c>
      <c r="BD3" s="65" t="s">
        <v>135</v>
      </c>
      <c r="BE3" s="65" t="s">
        <v>136</v>
      </c>
      <c r="BF3" s="65" t="s">
        <v>4</v>
      </c>
      <c r="BG3" s="176">
        <v>3.95</v>
      </c>
      <c r="BI3" s="65" t="s">
        <v>37</v>
      </c>
      <c r="BK3" s="177">
        <v>43605</v>
      </c>
    </row>
    <row r="4" spans="1:64">
      <c r="F4" s="176"/>
      <c r="J4" s="177"/>
      <c r="X4" s="177"/>
      <c r="AL4" s="177"/>
      <c r="AX4" s="177"/>
      <c r="AZ4" s="186"/>
      <c r="BG4" s="176"/>
      <c r="BK4" s="177"/>
    </row>
    <row r="5" spans="1:64">
      <c r="F5" s="176"/>
      <c r="J5" s="177"/>
      <c r="X5" s="177"/>
      <c r="AL5" s="177"/>
      <c r="AZ5" s="186"/>
      <c r="BG5" s="176"/>
      <c r="BK5" s="177"/>
    </row>
    <row r="6" spans="1:64">
      <c r="F6" s="176"/>
      <c r="J6" s="177"/>
      <c r="X6" s="177"/>
      <c r="AL6" s="177"/>
      <c r="AZ6" s="186"/>
      <c r="BG6" s="176"/>
      <c r="BK6" s="177"/>
    </row>
    <row r="7" spans="1:64">
      <c r="F7" s="176"/>
      <c r="J7" s="177"/>
      <c r="X7" s="177"/>
      <c r="AL7" s="177"/>
      <c r="AZ7" s="186"/>
      <c r="BG7" s="176"/>
      <c r="BH7" s="176"/>
      <c r="BK7" s="177"/>
    </row>
    <row r="8" spans="1:64">
      <c r="F8" s="176"/>
      <c r="J8" s="177"/>
      <c r="X8" s="177"/>
      <c r="AL8" s="177"/>
      <c r="AZ8" s="186"/>
      <c r="BG8" s="176"/>
      <c r="BH8" s="176"/>
      <c r="BK8" s="177"/>
    </row>
    <row r="9" spans="1:64">
      <c r="F9" s="176"/>
      <c r="J9" s="177"/>
      <c r="X9" s="177"/>
      <c r="AL9" s="177"/>
      <c r="AZ9" s="186"/>
      <c r="BG9" s="176"/>
      <c r="BH9" s="176"/>
      <c r="BK9" s="177"/>
    </row>
    <row r="10" spans="1:64">
      <c r="F10" s="176"/>
      <c r="J10" s="177"/>
      <c r="X10" s="177"/>
      <c r="AL10" s="177"/>
      <c r="AZ10" s="186"/>
      <c r="BG10" s="176"/>
      <c r="BH10" s="177"/>
      <c r="BK10" s="177"/>
    </row>
    <row r="11" spans="1:64">
      <c r="F11" s="176"/>
      <c r="J11" s="177"/>
      <c r="X11" s="177"/>
      <c r="AL11" s="177"/>
      <c r="AZ11" s="186"/>
      <c r="BG11" s="176"/>
      <c r="BK11" s="177"/>
    </row>
    <row r="12" spans="1:64">
      <c r="F12" s="176"/>
      <c r="J12" s="177"/>
      <c r="X12" s="177"/>
      <c r="AL12" s="177"/>
      <c r="AX12" s="177"/>
      <c r="AZ12" s="186"/>
      <c r="BG12" s="176"/>
      <c r="BK12" s="177"/>
    </row>
    <row r="13" spans="1:64">
      <c r="F13" s="176"/>
      <c r="J13" s="177"/>
      <c r="X13" s="177"/>
      <c r="AL13" s="177"/>
      <c r="AX13" s="177"/>
      <c r="AZ13" s="186"/>
      <c r="BG13" s="176"/>
      <c r="BH13" s="176"/>
      <c r="BK13" s="177"/>
    </row>
    <row r="14" spans="1:64">
      <c r="F14" s="176"/>
      <c r="J14" s="177"/>
      <c r="X14" s="177"/>
      <c r="AC14" s="182"/>
      <c r="AD14" s="182"/>
      <c r="AE14" s="182"/>
      <c r="AF14" s="182"/>
      <c r="AG14" s="182"/>
      <c r="AH14" s="182"/>
      <c r="AI14" s="182"/>
      <c r="AJ14" s="182"/>
      <c r="AK14" s="182"/>
      <c r="AL14" s="183"/>
      <c r="AM14" s="182"/>
      <c r="AZ14" s="187"/>
      <c r="BA14" s="182"/>
      <c r="BG14" s="176"/>
      <c r="BK14" s="177"/>
    </row>
    <row r="15" spans="1:64">
      <c r="F15" s="176"/>
      <c r="J15" s="177"/>
      <c r="X15" s="177"/>
      <c r="AL15" s="177"/>
      <c r="AZ15" s="186"/>
      <c r="BG15" s="176"/>
      <c r="BK15" s="177"/>
    </row>
    <row r="16" spans="1:64">
      <c r="F16" s="176"/>
      <c r="J16" s="177"/>
      <c r="X16" s="177"/>
      <c r="AL16" s="177"/>
      <c r="AZ16" s="186"/>
      <c r="BG16" s="176"/>
      <c r="BI16" s="177"/>
      <c r="BJ16" s="177"/>
      <c r="BK16" s="177"/>
    </row>
    <row r="17" spans="6:63">
      <c r="F17" s="176"/>
      <c r="J17" s="177"/>
      <c r="X17" s="177"/>
      <c r="AL17" s="177"/>
      <c r="AZ17" s="186"/>
      <c r="BG17" s="176"/>
      <c r="BI17" s="177"/>
      <c r="BJ17" s="177"/>
      <c r="BK17" s="177"/>
    </row>
    <row r="18" spans="6:63">
      <c r="F18" s="176"/>
      <c r="J18" s="177"/>
      <c r="X18" s="177"/>
      <c r="AL18" s="177"/>
      <c r="AX18" s="177"/>
      <c r="AZ18" s="186"/>
      <c r="BG18" s="176"/>
      <c r="BI18" s="177"/>
      <c r="BJ18" s="177"/>
      <c r="BK18" s="177"/>
    </row>
    <row r="19" spans="6:63">
      <c r="F19" s="176"/>
      <c r="J19" s="177"/>
      <c r="X19" s="177"/>
      <c r="AL19" s="177"/>
      <c r="AZ19" s="186"/>
      <c r="BG19" s="176"/>
      <c r="BI19" s="177"/>
      <c r="BJ19" s="177"/>
      <c r="BK19" s="177"/>
    </row>
    <row r="20" spans="6:63">
      <c r="F20" s="176"/>
      <c r="J20" s="177"/>
      <c r="X20" s="177"/>
      <c r="AL20" s="177"/>
      <c r="AZ20" s="186"/>
      <c r="BG20" s="176"/>
      <c r="BK20" s="177"/>
    </row>
    <row r="21" spans="6:63">
      <c r="F21" s="176"/>
      <c r="J21" s="177"/>
      <c r="X21" s="177"/>
      <c r="AL21" s="177"/>
      <c r="AX21" s="177"/>
      <c r="AZ21" s="186"/>
      <c r="BG21" s="176"/>
      <c r="BK21" s="177"/>
    </row>
    <row r="22" spans="6:63">
      <c r="F22" s="176"/>
      <c r="J22" s="177"/>
      <c r="X22" s="177"/>
      <c r="AL22" s="177"/>
      <c r="AZ22" s="186"/>
      <c r="BG22" s="176"/>
      <c r="BK22" s="177"/>
    </row>
    <row r="23" spans="6:63">
      <c r="F23" s="176"/>
      <c r="J23" s="177"/>
      <c r="X23" s="177"/>
      <c r="AL23" s="177"/>
      <c r="AZ23" s="186"/>
      <c r="BG23" s="176"/>
      <c r="BK23" s="177"/>
    </row>
    <row r="24" spans="6:63">
      <c r="F24" s="176"/>
      <c r="J24" s="177"/>
      <c r="X24" s="177"/>
      <c r="AL24" s="177"/>
      <c r="AX24" s="177"/>
      <c r="AZ24" s="186"/>
      <c r="BG24" s="176"/>
      <c r="BK24" s="177"/>
    </row>
    <row r="25" spans="6:63">
      <c r="F25" s="176"/>
      <c r="J25" s="177"/>
      <c r="X25" s="177"/>
      <c r="AL25" s="177"/>
      <c r="AZ25" s="186"/>
      <c r="BG25" s="176"/>
      <c r="BK25" s="177"/>
    </row>
    <row r="26" spans="6:63">
      <c r="F26" s="176"/>
      <c r="J26" s="177"/>
      <c r="X26" s="177"/>
      <c r="AC26" s="182"/>
      <c r="AD26" s="182"/>
      <c r="AE26" s="182"/>
      <c r="AF26" s="182"/>
      <c r="AG26" s="182"/>
      <c r="AH26" s="182"/>
      <c r="AI26" s="182"/>
      <c r="AJ26" s="182"/>
      <c r="AK26" s="182"/>
      <c r="AL26" s="183"/>
      <c r="AM26" s="182"/>
      <c r="AZ26" s="187"/>
      <c r="BA26" s="182"/>
      <c r="BG26" s="176"/>
      <c r="BK26" s="177"/>
    </row>
    <row r="27" spans="6:63">
      <c r="F27" s="176"/>
      <c r="J27" s="177"/>
      <c r="X27" s="177"/>
      <c r="AC27" s="182"/>
      <c r="AD27" s="182"/>
      <c r="AE27" s="182"/>
      <c r="AF27" s="182"/>
      <c r="AG27" s="182"/>
      <c r="AH27" s="182"/>
      <c r="AI27" s="182"/>
      <c r="AJ27" s="182"/>
      <c r="AK27" s="182"/>
      <c r="AL27" s="183"/>
      <c r="AM27" s="182"/>
      <c r="AZ27" s="187"/>
      <c r="BA27" s="182"/>
      <c r="BG27" s="176"/>
      <c r="BK27" s="177"/>
    </row>
    <row r="28" spans="6:63">
      <c r="F28" s="176"/>
      <c r="J28" s="177"/>
      <c r="X28" s="177"/>
      <c r="AL28" s="177"/>
      <c r="AZ28" s="186"/>
      <c r="BG28" s="176"/>
      <c r="BK28" s="177"/>
    </row>
    <row r="29" spans="6:63">
      <c r="F29" s="176"/>
      <c r="J29" s="177"/>
      <c r="X29" s="177"/>
      <c r="AL29" s="177"/>
      <c r="AX29" s="177"/>
      <c r="AZ29" s="186"/>
      <c r="BG29" s="176"/>
      <c r="BK29" s="177"/>
    </row>
    <row r="30" spans="6:63">
      <c r="F30" s="176"/>
      <c r="J30" s="177"/>
      <c r="X30" s="177"/>
      <c r="AL30" s="177"/>
      <c r="AZ30" s="186"/>
      <c r="BG30" s="176"/>
      <c r="BK30" s="177"/>
    </row>
    <row r="31" spans="6:63">
      <c r="F31" s="176"/>
      <c r="J31" s="177"/>
      <c r="X31" s="177"/>
      <c r="AL31" s="177"/>
      <c r="AZ31" s="186"/>
      <c r="BG31" s="176"/>
      <c r="BK31" s="177"/>
    </row>
    <row r="32" spans="6:63">
      <c r="F32" s="176"/>
      <c r="J32" s="177"/>
      <c r="X32" s="177"/>
      <c r="AL32" s="177"/>
      <c r="AZ32" s="186"/>
      <c r="BG32" s="176"/>
      <c r="BK32" s="177"/>
    </row>
    <row r="33" spans="1:63">
      <c r="F33" s="176"/>
      <c r="J33" s="177"/>
      <c r="X33" s="177"/>
      <c r="AL33" s="177"/>
      <c r="AZ33" s="186"/>
      <c r="BG33" s="176"/>
      <c r="BK33" s="177"/>
    </row>
    <row r="34" spans="1:63">
      <c r="A34" s="178"/>
      <c r="B34" s="178"/>
      <c r="C34" s="178"/>
      <c r="D34" s="178"/>
      <c r="E34" s="178"/>
      <c r="F34" s="179"/>
      <c r="G34" s="178"/>
      <c r="H34" s="178"/>
      <c r="I34" s="178"/>
      <c r="J34" s="177"/>
      <c r="X34" s="177"/>
      <c r="AL34" s="177"/>
      <c r="AX34" s="177"/>
      <c r="AZ34" s="186"/>
      <c r="BG34" s="176"/>
      <c r="BK34" s="177"/>
    </row>
    <row r="35" spans="1:63">
      <c r="A35" s="178"/>
      <c r="B35" s="178"/>
      <c r="C35" s="178"/>
      <c r="D35" s="178"/>
      <c r="E35" s="178"/>
      <c r="F35" s="179"/>
      <c r="G35" s="178"/>
      <c r="H35" s="178"/>
      <c r="I35" s="178"/>
      <c r="J35" s="177"/>
      <c r="X35" s="177"/>
      <c r="AL35" s="177"/>
      <c r="AZ35" s="186"/>
      <c r="BG35" s="176"/>
      <c r="BK35" s="177"/>
    </row>
    <row r="36" spans="1:63">
      <c r="F36" s="176"/>
      <c r="J36" s="177"/>
      <c r="X36" s="177"/>
      <c r="AL36" s="177"/>
      <c r="AZ36" s="186"/>
      <c r="BG36" s="176"/>
      <c r="BK36" s="177"/>
    </row>
    <row r="37" spans="1:63">
      <c r="A37" s="178"/>
      <c r="B37" s="178"/>
      <c r="C37" s="178"/>
      <c r="D37" s="178"/>
      <c r="E37" s="178"/>
      <c r="F37" s="179"/>
      <c r="G37" s="178"/>
      <c r="H37" s="178"/>
      <c r="I37" s="178"/>
      <c r="J37" s="177"/>
      <c r="X37" s="177"/>
      <c r="AC37" s="182"/>
      <c r="AD37" s="182"/>
      <c r="AE37" s="182"/>
      <c r="AF37" s="182"/>
      <c r="AG37" s="182"/>
      <c r="AH37" s="182"/>
      <c r="AI37" s="182"/>
      <c r="AJ37" s="182"/>
      <c r="AK37" s="182"/>
      <c r="AL37" s="183"/>
      <c r="AM37" s="182"/>
      <c r="AZ37" s="187"/>
      <c r="BA37" s="182"/>
      <c r="BG37" s="176"/>
      <c r="BK37" s="177"/>
    </row>
    <row r="38" spans="1:63">
      <c r="A38" s="178"/>
      <c r="B38" s="178"/>
      <c r="C38" s="178"/>
      <c r="D38" s="178"/>
      <c r="E38" s="178"/>
      <c r="F38" s="179"/>
      <c r="G38" s="178"/>
      <c r="H38" s="178"/>
      <c r="I38" s="178"/>
      <c r="J38" s="177"/>
      <c r="X38" s="177"/>
      <c r="AC38" s="182"/>
      <c r="AD38" s="182"/>
      <c r="AE38" s="182"/>
      <c r="AF38" s="182"/>
      <c r="AG38" s="182"/>
      <c r="AH38" s="182"/>
      <c r="AI38" s="182"/>
      <c r="AJ38" s="182"/>
      <c r="AK38" s="182"/>
      <c r="AL38" s="183"/>
      <c r="AM38" s="182"/>
      <c r="AZ38" s="187"/>
      <c r="BA38" s="182"/>
      <c r="BG38" s="176"/>
      <c r="BK38" s="177"/>
    </row>
    <row r="39" spans="1:63">
      <c r="A39" s="178"/>
      <c r="B39" s="178"/>
      <c r="C39" s="178"/>
      <c r="D39" s="178"/>
      <c r="E39" s="178"/>
      <c r="F39" s="179"/>
      <c r="G39" s="178"/>
      <c r="H39" s="178"/>
      <c r="I39" s="178"/>
      <c r="J39" s="177"/>
      <c r="X39" s="177"/>
      <c r="AL39" s="177"/>
      <c r="AX39" s="177"/>
      <c r="AZ39" s="186"/>
      <c r="BG39" s="176"/>
      <c r="BK39" s="177"/>
    </row>
    <row r="40" spans="1:63">
      <c r="F40" s="176"/>
      <c r="J40" s="177"/>
      <c r="X40" s="177"/>
      <c r="AL40" s="177"/>
      <c r="AZ40" s="186"/>
      <c r="BG40" s="176"/>
      <c r="BK40" s="177"/>
    </row>
    <row r="41" spans="1:63">
      <c r="F41" s="176"/>
      <c r="J41" s="177"/>
      <c r="X41" s="177"/>
      <c r="AL41" s="177"/>
      <c r="AZ41" s="186"/>
      <c r="BG41" s="176"/>
      <c r="BK41" s="177"/>
    </row>
    <row r="42" spans="1:63">
      <c r="F42" s="176"/>
      <c r="J42" s="177"/>
      <c r="X42" s="177"/>
      <c r="AL42" s="177"/>
      <c r="AZ42" s="186"/>
      <c r="BG42" s="176"/>
      <c r="BK42" s="177"/>
    </row>
    <row r="43" spans="1:63">
      <c r="F43" s="176"/>
      <c r="J43" s="177"/>
      <c r="X43" s="177"/>
      <c r="AL43" s="177"/>
      <c r="AZ43" s="186"/>
      <c r="BG43" s="176"/>
      <c r="BK43" s="177"/>
    </row>
    <row r="44" spans="1:63">
      <c r="F44" s="176"/>
      <c r="J44" s="177"/>
      <c r="X44" s="177"/>
      <c r="AL44" s="177"/>
      <c r="AX44" s="177"/>
      <c r="AZ44" s="186"/>
      <c r="BG44" s="176"/>
      <c r="BK44" s="177"/>
    </row>
    <row r="45" spans="1:63">
      <c r="F45" s="176"/>
      <c r="J45" s="177"/>
      <c r="X45" s="177"/>
      <c r="AL45" s="177"/>
      <c r="AZ45" s="186"/>
      <c r="BG45" s="176"/>
      <c r="BK45" s="177"/>
    </row>
    <row r="46" spans="1:63">
      <c r="F46" s="176"/>
      <c r="J46" s="177"/>
      <c r="X46" s="177"/>
      <c r="AL46" s="177"/>
      <c r="AZ46" s="186"/>
      <c r="BG46" s="176"/>
      <c r="BK46" s="177"/>
    </row>
    <row r="47" spans="1:63">
      <c r="F47" s="176"/>
      <c r="J47" s="177"/>
      <c r="X47" s="177"/>
      <c r="AL47" s="177"/>
      <c r="AZ47" s="186"/>
      <c r="BG47" s="176"/>
      <c r="BK47" s="177"/>
    </row>
    <row r="48" spans="1:63">
      <c r="F48" s="176"/>
      <c r="J48" s="177"/>
      <c r="X48" s="177"/>
      <c r="AL48" s="177"/>
      <c r="AZ48" s="186"/>
      <c r="BG48" s="176"/>
      <c r="BK48" s="177"/>
    </row>
    <row r="49" spans="6:63">
      <c r="F49" s="176"/>
      <c r="J49" s="177"/>
      <c r="X49" s="177"/>
      <c r="AL49" s="177"/>
      <c r="AZ49" s="186"/>
      <c r="BG49" s="176"/>
      <c r="BK49" s="177"/>
    </row>
    <row r="50" spans="6:63">
      <c r="F50" s="176"/>
      <c r="J50" s="177"/>
      <c r="X50" s="177"/>
      <c r="AL50" s="177"/>
      <c r="AZ50" s="186"/>
      <c r="BG50" s="176"/>
      <c r="BK50" s="177"/>
    </row>
    <row r="51" spans="6:63">
      <c r="F51" s="176"/>
      <c r="J51" s="177"/>
      <c r="X51" s="177"/>
      <c r="AL51" s="177"/>
      <c r="AZ51" s="186"/>
      <c r="BG51" s="176"/>
      <c r="BK51" s="177"/>
    </row>
    <row r="52" spans="6:63">
      <c r="F52" s="176"/>
      <c r="J52" s="177"/>
      <c r="X52" s="177"/>
      <c r="AL52" s="177"/>
      <c r="AZ52" s="186"/>
      <c r="BG52" s="176"/>
      <c r="BK52" s="177"/>
    </row>
    <row r="53" spans="6:63">
      <c r="F53" s="176"/>
      <c r="J53" s="177"/>
      <c r="X53" s="177"/>
      <c r="AL53" s="177"/>
      <c r="AZ53" s="186"/>
      <c r="BG53" s="176"/>
      <c r="BK53" s="177"/>
    </row>
    <row r="54" spans="6:63">
      <c r="F54" s="176"/>
      <c r="J54" s="177"/>
      <c r="X54" s="177"/>
      <c r="AL54" s="177"/>
      <c r="AZ54" s="186"/>
      <c r="BG54" s="176"/>
      <c r="BK54" s="177"/>
    </row>
    <row r="55" spans="6:63">
      <c r="F55" s="176"/>
      <c r="J55" s="177"/>
      <c r="X55" s="177"/>
      <c r="AL55" s="177"/>
      <c r="AX55" s="177"/>
      <c r="AZ55" s="186"/>
      <c r="BG55" s="176"/>
      <c r="BK55" s="177"/>
    </row>
    <row r="56" spans="6:63">
      <c r="F56" s="176"/>
      <c r="J56" s="177"/>
      <c r="X56" s="177"/>
      <c r="AL56" s="177"/>
      <c r="AZ56" s="186"/>
      <c r="BG56" s="176"/>
      <c r="BK56" s="177"/>
    </row>
    <row r="57" spans="6:63">
      <c r="F57" s="176"/>
      <c r="J57" s="177"/>
      <c r="X57" s="177"/>
      <c r="AL57" s="177"/>
      <c r="AZ57" s="186"/>
      <c r="BG57" s="176"/>
      <c r="BK57" s="177"/>
    </row>
    <row r="58" spans="6:63" ht="13.95" customHeight="1">
      <c r="F58" s="176"/>
      <c r="J58" s="177"/>
      <c r="X58" s="177"/>
      <c r="AL58" s="177"/>
      <c r="AZ58" s="186"/>
      <c r="BG58" s="176"/>
      <c r="BK58" s="177"/>
    </row>
    <row r="59" spans="6:63">
      <c r="F59" s="176"/>
      <c r="J59" s="177"/>
      <c r="X59" s="177"/>
      <c r="AL59" s="177"/>
      <c r="AZ59" s="186"/>
      <c r="BG59" s="176"/>
      <c r="BK59" s="177"/>
    </row>
    <row r="60" spans="6:63">
      <c r="F60" s="176"/>
      <c r="J60" s="177"/>
      <c r="X60" s="177"/>
      <c r="AL60" s="177"/>
      <c r="AZ60" s="186"/>
      <c r="BG60" s="176"/>
      <c r="BK60" s="177"/>
    </row>
    <row r="61" spans="6:63">
      <c r="F61" s="176"/>
      <c r="J61" s="177"/>
      <c r="X61" s="177"/>
      <c r="AL61" s="177"/>
      <c r="AX61" s="177"/>
      <c r="AZ61" s="186"/>
      <c r="BG61" s="176"/>
      <c r="BK61" s="177"/>
    </row>
    <row r="62" spans="6:63">
      <c r="F62" s="176"/>
      <c r="J62" s="177"/>
      <c r="X62" s="177"/>
      <c r="AL62" s="177"/>
      <c r="AZ62" s="186"/>
      <c r="BG62" s="176"/>
      <c r="BK62" s="177"/>
    </row>
    <row r="63" spans="6:63">
      <c r="F63" s="176"/>
      <c r="J63" s="177"/>
      <c r="X63" s="177"/>
      <c r="AL63" s="177"/>
      <c r="AZ63" s="186"/>
      <c r="BG63" s="176"/>
      <c r="BK63" s="177"/>
    </row>
    <row r="64" spans="6:63">
      <c r="F64" s="176"/>
      <c r="J64" s="177"/>
      <c r="X64" s="177"/>
      <c r="AL64" s="177"/>
      <c r="AX64" s="177"/>
      <c r="AZ64" s="186"/>
      <c r="BG64" s="176"/>
      <c r="BK64" s="177"/>
    </row>
    <row r="65" spans="1:63">
      <c r="F65" s="176"/>
      <c r="J65" s="177"/>
      <c r="X65" s="177"/>
      <c r="AL65" s="177"/>
      <c r="AZ65" s="186"/>
      <c r="BG65" s="176"/>
      <c r="BK65" s="177"/>
    </row>
    <row r="66" spans="1:63">
      <c r="F66" s="176"/>
      <c r="J66" s="177"/>
      <c r="X66" s="177"/>
      <c r="AL66" s="177"/>
      <c r="AZ66" s="186"/>
      <c r="BG66" s="176"/>
      <c r="BK66" s="177"/>
    </row>
    <row r="67" spans="1:63">
      <c r="F67" s="176"/>
      <c r="J67" s="177"/>
      <c r="X67" s="177"/>
      <c r="AL67" s="177"/>
      <c r="AX67" s="177"/>
      <c r="AZ67" s="186"/>
      <c r="BG67" s="176"/>
    </row>
    <row r="68" spans="1:63">
      <c r="F68" s="176"/>
      <c r="J68" s="177"/>
      <c r="X68" s="177"/>
      <c r="AL68" s="177"/>
      <c r="AZ68" s="186"/>
      <c r="BG68" s="176"/>
    </row>
    <row r="69" spans="1:63">
      <c r="F69" s="176"/>
      <c r="J69" s="177"/>
      <c r="X69" s="177"/>
      <c r="AL69" s="177"/>
      <c r="AZ69" s="186"/>
      <c r="BG69" s="176"/>
    </row>
    <row r="70" spans="1:63">
      <c r="A70" s="178"/>
      <c r="B70" s="178"/>
      <c r="C70" s="178"/>
      <c r="D70" s="178"/>
      <c r="E70" s="178"/>
      <c r="F70" s="179"/>
      <c r="G70" s="178"/>
      <c r="H70" s="178"/>
      <c r="I70" s="178"/>
      <c r="J70" s="177"/>
      <c r="X70" s="177"/>
      <c r="AL70" s="177"/>
      <c r="AZ70" s="186"/>
      <c r="BG70" s="176"/>
    </row>
    <row r="71" spans="1:63">
      <c r="A71" s="178"/>
      <c r="B71" s="178"/>
      <c r="C71" s="178"/>
      <c r="D71" s="178"/>
      <c r="E71" s="178"/>
      <c r="F71" s="179"/>
      <c r="G71" s="178"/>
      <c r="H71" s="178"/>
      <c r="I71" s="178"/>
      <c r="J71" s="177"/>
      <c r="X71" s="177"/>
      <c r="AL71" s="177"/>
      <c r="AX71" s="177"/>
      <c r="AZ71" s="186"/>
      <c r="BG71" s="176"/>
    </row>
    <row r="72" spans="1:63">
      <c r="F72" s="176"/>
      <c r="J72" s="177"/>
      <c r="X72" s="177"/>
      <c r="AL72" s="177"/>
      <c r="AZ72" s="186"/>
      <c r="BG72" s="176"/>
    </row>
    <row r="73" spans="1:63">
      <c r="F73" s="176"/>
      <c r="J73" s="177"/>
      <c r="X73" s="177"/>
      <c r="AL73" s="177"/>
      <c r="AZ73" s="186"/>
      <c r="BG73" s="176"/>
    </row>
    <row r="74" spans="1:63">
      <c r="F74" s="176"/>
      <c r="J74" s="177"/>
      <c r="X74" s="177"/>
      <c r="AL74" s="177"/>
      <c r="AZ74" s="186"/>
      <c r="BG74" s="176"/>
    </row>
    <row r="75" spans="1:63">
      <c r="F75" s="176"/>
      <c r="J75" s="177"/>
      <c r="X75" s="177"/>
      <c r="AL75" s="177"/>
      <c r="AZ75" s="186"/>
      <c r="BG75" s="176"/>
    </row>
    <row r="76" spans="1:63">
      <c r="F76" s="176"/>
      <c r="J76" s="177"/>
      <c r="X76" s="177"/>
      <c r="AL76" s="177"/>
      <c r="AX76" s="177"/>
      <c r="AZ76" s="186"/>
      <c r="BG76" s="176"/>
    </row>
    <row r="77" spans="1:63">
      <c r="F77" s="176"/>
      <c r="J77" s="177"/>
      <c r="X77" s="177"/>
      <c r="AL77" s="177"/>
      <c r="AZ77" s="186"/>
      <c r="BG77" s="176"/>
    </row>
    <row r="78" spans="1:63">
      <c r="F78" s="176"/>
      <c r="J78" s="177"/>
      <c r="X78" s="177"/>
      <c r="AL78" s="177"/>
      <c r="AZ78" s="186"/>
      <c r="BG78" s="176"/>
    </row>
    <row r="79" spans="1:63">
      <c r="F79" s="176"/>
      <c r="J79" s="177"/>
      <c r="X79" s="177"/>
      <c r="AL79" s="177"/>
      <c r="AZ79" s="186"/>
      <c r="BG79" s="176"/>
    </row>
    <row r="80" spans="1:63">
      <c r="F80" s="176"/>
      <c r="J80" s="177"/>
      <c r="X80" s="177"/>
      <c r="AL80" s="177"/>
      <c r="AZ80" s="186"/>
      <c r="BG80" s="176"/>
    </row>
    <row r="81" spans="6:59">
      <c r="F81" s="176"/>
      <c r="J81" s="177"/>
      <c r="X81" s="177"/>
      <c r="AL81" s="177"/>
      <c r="AZ81" s="186"/>
      <c r="BG81" s="176"/>
    </row>
    <row r="82" spans="6:59">
      <c r="F82" s="176"/>
      <c r="J82" s="177"/>
      <c r="X82" s="177"/>
      <c r="AL82" s="177"/>
      <c r="AZ82" s="186"/>
      <c r="BG82" s="176"/>
    </row>
    <row r="83" spans="6:59">
      <c r="F83" s="176"/>
      <c r="J83" s="177"/>
      <c r="X83" s="177"/>
      <c r="AL83" s="177"/>
      <c r="AX83" s="177"/>
      <c r="AZ83" s="186"/>
      <c r="BG83" s="176"/>
    </row>
    <row r="84" spans="6:59">
      <c r="F84" s="176"/>
      <c r="J84" s="177"/>
      <c r="X84" s="177"/>
      <c r="AL84" s="177"/>
      <c r="AZ84" s="186"/>
      <c r="BG84" s="176"/>
    </row>
    <row r="85" spans="6:59">
      <c r="F85" s="176"/>
      <c r="J85" s="177"/>
      <c r="X85" s="177"/>
      <c r="AL85" s="177"/>
      <c r="AZ85" s="186"/>
      <c r="BG85" s="176"/>
    </row>
    <row r="86" spans="6:59">
      <c r="F86" s="176"/>
      <c r="J86" s="177"/>
      <c r="X86" s="177"/>
      <c r="AL86" s="177"/>
      <c r="AZ86" s="186"/>
      <c r="BG86" s="176"/>
    </row>
    <row r="87" spans="6:59">
      <c r="F87" s="176"/>
      <c r="J87" s="177"/>
      <c r="X87" s="177"/>
      <c r="AL87" s="177"/>
      <c r="AZ87" s="186"/>
      <c r="BG87" s="176"/>
    </row>
    <row r="88" spans="6:59">
      <c r="F88" s="176"/>
      <c r="J88" s="177"/>
      <c r="X88" s="177"/>
      <c r="AL88" s="177"/>
      <c r="AX88" s="177"/>
      <c r="AZ88" s="186"/>
      <c r="BG88" s="176"/>
    </row>
    <row r="89" spans="6:59">
      <c r="F89" s="176"/>
      <c r="J89" s="177"/>
      <c r="X89" s="177"/>
      <c r="AL89" s="177"/>
      <c r="AZ89" s="186"/>
      <c r="BG89" s="176"/>
    </row>
    <row r="90" spans="6:59">
      <c r="F90" s="176"/>
      <c r="J90" s="177"/>
      <c r="X90" s="177"/>
      <c r="AL90" s="177"/>
      <c r="AZ90" s="186"/>
      <c r="BG90" s="176"/>
    </row>
    <row r="91" spans="6:59">
      <c r="F91" s="176"/>
      <c r="J91" s="177"/>
      <c r="X91" s="177"/>
      <c r="AL91" s="177"/>
      <c r="AZ91" s="186"/>
      <c r="BG91" s="176"/>
    </row>
    <row r="92" spans="6:59">
      <c r="F92" s="176"/>
      <c r="J92" s="177"/>
      <c r="X92" s="177"/>
      <c r="AL92" s="177"/>
      <c r="AZ92" s="186"/>
      <c r="BG92" s="176"/>
    </row>
    <row r="93" spans="6:59">
      <c r="F93" s="176"/>
      <c r="J93" s="177"/>
      <c r="X93" s="177"/>
      <c r="AL93" s="177"/>
      <c r="AZ93" s="186"/>
      <c r="BG93" s="176"/>
    </row>
    <row r="94" spans="6:59">
      <c r="F94" s="176"/>
      <c r="J94" s="177"/>
      <c r="X94" s="177"/>
      <c r="AL94" s="177"/>
      <c r="AX94" s="177"/>
      <c r="AZ94" s="186"/>
      <c r="BG94" s="176"/>
    </row>
    <row r="95" spans="6:59">
      <c r="F95" s="176"/>
      <c r="J95" s="177"/>
      <c r="X95" s="177"/>
      <c r="AL95" s="177"/>
      <c r="AZ95" s="186"/>
      <c r="BG95" s="176"/>
    </row>
    <row r="96" spans="6:59">
      <c r="F96" s="176"/>
      <c r="J96" s="177"/>
      <c r="X96" s="177"/>
      <c r="AL96" s="177"/>
      <c r="AZ96" s="186"/>
      <c r="BG96" s="176"/>
    </row>
    <row r="97" spans="6:59">
      <c r="F97" s="176"/>
      <c r="J97" s="177"/>
      <c r="X97" s="177"/>
      <c r="AL97" s="177"/>
      <c r="AZ97" s="186"/>
      <c r="BG97" s="176"/>
    </row>
    <row r="98" spans="6:59">
      <c r="F98" s="176"/>
      <c r="J98" s="177"/>
      <c r="X98" s="177"/>
      <c r="AL98" s="177"/>
      <c r="AZ98" s="186"/>
      <c r="BG98" s="176"/>
    </row>
    <row r="99" spans="6:59">
      <c r="F99" s="176"/>
      <c r="J99" s="177"/>
      <c r="X99" s="177"/>
      <c r="AL99" s="177"/>
      <c r="AZ99" s="186"/>
      <c r="BG99" s="176"/>
    </row>
    <row r="100" spans="6:59">
      <c r="F100" s="176"/>
      <c r="J100" s="177"/>
      <c r="X100" s="177"/>
      <c r="AL100" s="177"/>
      <c r="AZ100" s="186"/>
      <c r="BG100" s="176"/>
    </row>
    <row r="101" spans="6:59">
      <c r="F101" s="176"/>
      <c r="J101" s="177"/>
      <c r="X101" s="177"/>
      <c r="AL101" s="177"/>
      <c r="AZ101" s="186"/>
      <c r="BG101" s="176"/>
    </row>
    <row r="102" spans="6:59">
      <c r="F102" s="176"/>
      <c r="J102" s="177"/>
      <c r="X102" s="177"/>
      <c r="AL102" s="177"/>
      <c r="AZ102" s="186"/>
      <c r="BG102" s="176"/>
    </row>
    <row r="103" spans="6:59">
      <c r="F103" s="176"/>
      <c r="J103" s="177"/>
      <c r="X103" s="177"/>
      <c r="AL103" s="177"/>
      <c r="AZ103" s="186"/>
      <c r="BG103" s="176"/>
    </row>
    <row r="104" spans="6:59">
      <c r="F104" s="176"/>
      <c r="J104" s="177"/>
      <c r="X104" s="177"/>
      <c r="AL104" s="177"/>
      <c r="AZ104" s="186"/>
      <c r="BG104" s="176"/>
    </row>
    <row r="105" spans="6:59">
      <c r="F105" s="176"/>
      <c r="J105" s="177"/>
      <c r="X105" s="177"/>
      <c r="AL105" s="177"/>
      <c r="AX105" s="177"/>
      <c r="AZ105" s="186"/>
      <c r="BG105" s="176"/>
    </row>
    <row r="106" spans="6:59">
      <c r="F106" s="176"/>
      <c r="J106" s="177"/>
      <c r="X106" s="177"/>
      <c r="AL106" s="177"/>
      <c r="AZ106" s="186"/>
      <c r="BG106" s="176"/>
    </row>
    <row r="107" spans="6:59">
      <c r="F107" s="176"/>
      <c r="J107" s="177"/>
      <c r="X107" s="177"/>
      <c r="AL107" s="177"/>
      <c r="AZ107" s="186"/>
      <c r="BG107" s="176"/>
    </row>
    <row r="108" spans="6:59">
      <c r="F108" s="176"/>
      <c r="J108" s="177"/>
      <c r="X108" s="177"/>
      <c r="AL108" s="177"/>
      <c r="AZ108" s="186"/>
      <c r="BG108" s="176"/>
    </row>
    <row r="109" spans="6:59">
      <c r="F109" s="176"/>
      <c r="J109" s="177"/>
      <c r="X109" s="177"/>
      <c r="AL109" s="177"/>
      <c r="AZ109" s="186"/>
      <c r="BG109" s="176"/>
    </row>
    <row r="110" spans="6:59">
      <c r="F110" s="176"/>
      <c r="J110" s="177"/>
      <c r="X110" s="177"/>
      <c r="AL110" s="177"/>
      <c r="AZ110" s="186"/>
      <c r="BG110" s="176"/>
    </row>
    <row r="111" spans="6:59">
      <c r="F111" s="176"/>
      <c r="J111" s="177"/>
      <c r="X111" s="177"/>
      <c r="AL111" s="177"/>
      <c r="AZ111" s="186"/>
      <c r="BG111" s="176"/>
    </row>
    <row r="112" spans="6:59">
      <c r="F112" s="176"/>
      <c r="J112" s="177"/>
      <c r="X112" s="177"/>
      <c r="AL112" s="177"/>
      <c r="AZ112" s="186"/>
      <c r="BG112" s="176"/>
    </row>
    <row r="113" spans="6:59">
      <c r="F113" s="176"/>
      <c r="J113" s="177"/>
      <c r="X113" s="177"/>
      <c r="AL113" s="177"/>
      <c r="AZ113" s="186"/>
      <c r="BG113" s="176"/>
    </row>
    <row r="114" spans="6:59">
      <c r="F114" s="176"/>
      <c r="J114" s="177"/>
      <c r="X114" s="177"/>
      <c r="AL114" s="177"/>
      <c r="AX114" s="177"/>
      <c r="AZ114" s="186"/>
      <c r="BG114" s="176"/>
    </row>
    <row r="115" spans="6:59">
      <c r="F115" s="176"/>
      <c r="J115" s="177"/>
      <c r="X115" s="177"/>
      <c r="AL115" s="177"/>
      <c r="AZ115" s="186"/>
      <c r="BG115" s="176"/>
    </row>
    <row r="116" spans="6:59">
      <c r="F116" s="176"/>
      <c r="J116" s="177"/>
      <c r="X116" s="177"/>
      <c r="AL116" s="177"/>
      <c r="AZ116" s="186"/>
      <c r="BG116" s="176"/>
    </row>
    <row r="117" spans="6:59">
      <c r="F117" s="176"/>
      <c r="J117" s="177"/>
      <c r="X117" s="177"/>
      <c r="AL117" s="177"/>
      <c r="AX117" s="177"/>
      <c r="AZ117" s="186"/>
      <c r="BG117" s="176"/>
    </row>
    <row r="118" spans="6:59">
      <c r="F118" s="176"/>
      <c r="J118" s="177"/>
      <c r="X118" s="177"/>
      <c r="AL118" s="177"/>
      <c r="AZ118" s="186"/>
      <c r="BG118" s="176"/>
    </row>
    <row r="119" spans="6:59">
      <c r="F119" s="176"/>
      <c r="J119" s="177"/>
      <c r="X119" s="177"/>
      <c r="AL119" s="177"/>
      <c r="AZ119" s="186"/>
      <c r="BG119" s="176"/>
    </row>
    <row r="120" spans="6:59">
      <c r="F120" s="176"/>
      <c r="J120" s="177"/>
      <c r="X120" s="177"/>
      <c r="AL120" s="177"/>
      <c r="AX120" s="177"/>
      <c r="AZ120" s="186"/>
      <c r="BG120" s="176"/>
    </row>
    <row r="121" spans="6:59">
      <c r="F121" s="176"/>
      <c r="J121" s="177"/>
      <c r="X121" s="177"/>
      <c r="AL121" s="177"/>
      <c r="AZ121" s="186"/>
      <c r="BG121" s="176"/>
    </row>
    <row r="122" spans="6:59">
      <c r="F122" s="176"/>
      <c r="J122" s="177"/>
      <c r="X122" s="177"/>
      <c r="AL122" s="177"/>
      <c r="AZ122" s="186"/>
      <c r="BG122" s="176"/>
    </row>
    <row r="123" spans="6:59">
      <c r="F123" s="176"/>
      <c r="J123" s="177"/>
      <c r="X123" s="177"/>
      <c r="AL123" s="177"/>
      <c r="AZ123" s="186"/>
      <c r="BG123" s="176"/>
    </row>
    <row r="124" spans="6:59">
      <c r="F124" s="176"/>
      <c r="J124" s="177"/>
      <c r="X124" s="177"/>
      <c r="AL124" s="177"/>
      <c r="AZ124" s="186"/>
      <c r="BG124" s="176"/>
    </row>
    <row r="125" spans="6:59">
      <c r="F125" s="176"/>
      <c r="J125" s="177"/>
      <c r="X125" s="177"/>
      <c r="AL125" s="177"/>
      <c r="AZ125" s="186"/>
      <c r="BG125" s="176"/>
    </row>
    <row r="126" spans="6:59">
      <c r="F126" s="176"/>
      <c r="J126" s="177"/>
      <c r="X126" s="177"/>
      <c r="AL126" s="177"/>
      <c r="AX126" s="177"/>
      <c r="AZ126" s="186"/>
      <c r="BG126" s="176"/>
    </row>
    <row r="127" spans="6:59">
      <c r="F127" s="176"/>
      <c r="J127" s="177"/>
      <c r="R127" s="181"/>
      <c r="X127" s="177"/>
      <c r="AL127" s="177"/>
      <c r="AX127" s="177"/>
      <c r="AZ127" s="186"/>
      <c r="BG127" s="176"/>
    </row>
    <row r="128" spans="6:59">
      <c r="F128" s="176"/>
      <c r="J128" s="177"/>
      <c r="X128" s="177"/>
      <c r="AL128" s="177"/>
      <c r="AZ128" s="186"/>
      <c r="BG128" s="176"/>
    </row>
    <row r="129" spans="6:63">
      <c r="F129" s="176"/>
      <c r="J129" s="177"/>
      <c r="R129" s="181"/>
      <c r="X129" s="177"/>
      <c r="AL129" s="177"/>
      <c r="AX129" s="177"/>
      <c r="AZ129" s="186"/>
      <c r="BG129" s="176"/>
    </row>
    <row r="130" spans="6:63">
      <c r="F130" s="176"/>
      <c r="J130" s="177"/>
      <c r="X130" s="177"/>
      <c r="AL130" s="177"/>
      <c r="AZ130" s="186"/>
      <c r="BG130" s="176"/>
    </row>
    <row r="131" spans="6:63">
      <c r="F131" s="176"/>
      <c r="J131" s="177"/>
      <c r="X131" s="177"/>
      <c r="AL131" s="177"/>
      <c r="AZ131" s="186"/>
      <c r="BG131" s="176"/>
      <c r="BK131" s="177"/>
    </row>
    <row r="132" spans="6:63">
      <c r="F132" s="176"/>
      <c r="J132" s="177"/>
      <c r="X132" s="177"/>
      <c r="AL132" s="177"/>
      <c r="AZ132" s="186"/>
      <c r="BG132" s="176"/>
      <c r="BK132" s="177"/>
    </row>
    <row r="133" spans="6:63">
      <c r="F133" s="176"/>
      <c r="J133" s="177"/>
      <c r="X133" s="177"/>
      <c r="AL133" s="177"/>
      <c r="AZ133" s="186"/>
      <c r="BG133" s="176"/>
    </row>
    <row r="134" spans="6:63">
      <c r="F134" s="176"/>
      <c r="J134" s="177"/>
      <c r="X134" s="177"/>
      <c r="BG134" s="176"/>
    </row>
    <row r="135" spans="6:63">
      <c r="F135" s="176"/>
      <c r="J135" s="177"/>
      <c r="X135" s="177"/>
      <c r="AL135" s="177"/>
      <c r="AZ135" s="186"/>
      <c r="BG135" s="176"/>
      <c r="BK135" s="177"/>
    </row>
    <row r="136" spans="6:63">
      <c r="F136" s="176"/>
      <c r="J136" s="177"/>
      <c r="X136" s="177"/>
      <c r="AL136" s="177"/>
      <c r="AZ136" s="186"/>
      <c r="BG136" s="176"/>
      <c r="BK136" s="177"/>
    </row>
    <row r="137" spans="6:63">
      <c r="F137" s="176"/>
      <c r="J137" s="177"/>
      <c r="X137" s="177"/>
      <c r="BG137" s="176"/>
    </row>
    <row r="138" spans="6:63">
      <c r="F138" s="176"/>
      <c r="J138" s="177"/>
      <c r="X138" s="177"/>
      <c r="AL138" s="177"/>
      <c r="AZ138" s="186"/>
      <c r="BG138" s="176"/>
    </row>
    <row r="139" spans="6:63">
      <c r="F139" s="176"/>
      <c r="J139" s="177"/>
      <c r="X139" s="177"/>
      <c r="AL139" s="177"/>
      <c r="AZ139" s="186"/>
      <c r="BG139" s="176"/>
    </row>
    <row r="140" spans="6:63">
      <c r="F140" s="176"/>
      <c r="J140" s="177"/>
      <c r="X140" s="177"/>
      <c r="AL140" s="177"/>
      <c r="AZ140" s="186"/>
      <c r="BG140" s="176"/>
    </row>
    <row r="141" spans="6:63">
      <c r="F141" s="176"/>
      <c r="J141" s="177"/>
      <c r="X141" s="177"/>
      <c r="AL141" s="177"/>
      <c r="AZ141" s="186"/>
      <c r="BG141" s="176"/>
    </row>
    <row r="142" spans="6:63">
      <c r="F142" s="176"/>
      <c r="J142" s="177"/>
      <c r="X142" s="177"/>
      <c r="AL142" s="177"/>
      <c r="AZ142" s="186"/>
      <c r="BG142" s="176"/>
    </row>
    <row r="143" spans="6:63">
      <c r="F143" s="176"/>
      <c r="J143" s="177"/>
      <c r="X143" s="177"/>
      <c r="AL143" s="177"/>
      <c r="AZ143" s="186"/>
      <c r="BG143" s="176"/>
    </row>
    <row r="144" spans="6:63">
      <c r="F144" s="176"/>
      <c r="J144" s="177"/>
      <c r="X144" s="177"/>
      <c r="AL144" s="177"/>
      <c r="AX144" s="177"/>
      <c r="AZ144" s="186"/>
      <c r="BG144" s="176"/>
    </row>
    <row r="145" spans="1:63">
      <c r="F145" s="176"/>
      <c r="J145" s="177"/>
      <c r="X145" s="177"/>
      <c r="AL145" s="177"/>
      <c r="AZ145" s="186"/>
      <c r="BG145" s="176"/>
    </row>
    <row r="146" spans="1:63">
      <c r="F146" s="176"/>
      <c r="J146" s="177"/>
      <c r="X146" s="177"/>
      <c r="AL146" s="177"/>
      <c r="AZ146" s="186"/>
      <c r="BG146" s="176"/>
      <c r="BK146" s="177"/>
    </row>
    <row r="147" spans="1:63">
      <c r="F147" s="176"/>
      <c r="J147" s="177"/>
      <c r="X147" s="177"/>
      <c r="AL147" s="177"/>
      <c r="AZ147" s="186"/>
      <c r="BG147" s="176"/>
      <c r="BK147" s="177"/>
    </row>
    <row r="148" spans="1:63">
      <c r="F148" s="176"/>
      <c r="J148" s="177"/>
      <c r="X148" s="177"/>
      <c r="AL148" s="177"/>
      <c r="AZ148" s="186"/>
      <c r="BG148" s="176"/>
    </row>
    <row r="149" spans="1:63">
      <c r="F149" s="176"/>
      <c r="J149" s="177"/>
      <c r="X149" s="177"/>
      <c r="AL149" s="177"/>
      <c r="AZ149" s="186"/>
      <c r="BG149" s="176"/>
    </row>
    <row r="150" spans="1:63">
      <c r="F150" s="176"/>
      <c r="J150" s="177"/>
      <c r="X150" s="177"/>
      <c r="BG150" s="176"/>
    </row>
    <row r="151" spans="1:63">
      <c r="F151" s="176"/>
      <c r="J151" s="177"/>
      <c r="X151" s="177"/>
      <c r="BG151" s="176"/>
    </row>
    <row r="152" spans="1:63">
      <c r="F152" s="176"/>
      <c r="J152" s="177"/>
      <c r="X152" s="177"/>
      <c r="BG152" s="176"/>
    </row>
    <row r="153" spans="1:63">
      <c r="F153" s="176"/>
      <c r="J153" s="177"/>
      <c r="X153" s="177"/>
      <c r="BG153" s="176"/>
    </row>
    <row r="154" spans="1:63">
      <c r="F154" s="176"/>
      <c r="J154" s="177"/>
      <c r="X154" s="177"/>
      <c r="BG154" s="176"/>
    </row>
    <row r="155" spans="1:63">
      <c r="F155" s="176"/>
      <c r="J155" s="177"/>
      <c r="X155" s="177"/>
      <c r="BG155" s="176"/>
    </row>
    <row r="156" spans="1:63">
      <c r="A156" s="178"/>
      <c r="B156" s="178"/>
      <c r="C156" s="178"/>
      <c r="D156" s="178"/>
      <c r="E156" s="178"/>
      <c r="F156" s="179"/>
      <c r="G156" s="178"/>
      <c r="H156" s="178"/>
      <c r="I156" s="178"/>
      <c r="J156" s="177"/>
      <c r="K156" s="178"/>
      <c r="X156" s="177"/>
      <c r="Z156" s="178"/>
      <c r="BG156" s="176"/>
    </row>
    <row r="157" spans="1:63">
      <c r="F157" s="176"/>
      <c r="J157" s="177"/>
      <c r="X157" s="177"/>
      <c r="BG157" s="176"/>
    </row>
    <row r="158" spans="1:63">
      <c r="F158" s="176"/>
      <c r="J158" s="177"/>
      <c r="X158" s="177"/>
      <c r="BG158" s="176"/>
    </row>
    <row r="159" spans="1:63">
      <c r="F159" s="176"/>
      <c r="J159" s="177"/>
      <c r="X159" s="177"/>
      <c r="BG159" s="176"/>
    </row>
    <row r="160" spans="1:63">
      <c r="F160" s="176"/>
      <c r="J160" s="177"/>
      <c r="X160" s="177"/>
      <c r="BG160" s="176"/>
    </row>
    <row r="161" spans="1:59">
      <c r="F161" s="176"/>
      <c r="J161" s="177"/>
      <c r="X161" s="177"/>
      <c r="BG161" s="176"/>
    </row>
    <row r="162" spans="1:59">
      <c r="A162" s="180"/>
      <c r="B162" s="180"/>
      <c r="C162" s="180"/>
      <c r="D162" s="180"/>
      <c r="E162" s="180"/>
      <c r="F162" s="179"/>
      <c r="G162" s="180"/>
      <c r="H162" s="180"/>
      <c r="I162" s="180"/>
      <c r="J162" s="177"/>
      <c r="K162" s="177"/>
      <c r="X162" s="177"/>
      <c r="Z162" s="177"/>
      <c r="BG162" s="176"/>
    </row>
    <row r="163" spans="1:59">
      <c r="A163" s="178"/>
      <c r="B163" s="178"/>
      <c r="C163" s="178"/>
      <c r="D163" s="178"/>
      <c r="E163" s="178"/>
      <c r="F163" s="179"/>
      <c r="G163" s="178"/>
      <c r="H163" s="178"/>
      <c r="I163" s="178"/>
      <c r="J163" s="177"/>
      <c r="X163" s="177"/>
      <c r="BG163" s="176"/>
    </row>
    <row r="164" spans="1:59">
      <c r="F164" s="176"/>
      <c r="J164" s="177"/>
      <c r="X164" s="177"/>
      <c r="BG164" s="176"/>
    </row>
    <row r="165" spans="1:59">
      <c r="F165" s="176"/>
      <c r="J165" s="177"/>
      <c r="X165" s="177"/>
      <c r="BG165" s="176"/>
    </row>
    <row r="166" spans="1:59">
      <c r="F166" s="176"/>
      <c r="J166" s="177"/>
      <c r="X166" s="177"/>
      <c r="BG166" s="176"/>
    </row>
    <row r="167" spans="1:59">
      <c r="F167" s="176"/>
      <c r="J167" s="177"/>
      <c r="X167" s="177"/>
      <c r="BG167" s="176"/>
    </row>
    <row r="168" spans="1:59">
      <c r="F168" s="176"/>
      <c r="J168" s="177"/>
      <c r="X168" s="177"/>
      <c r="BG168" s="176"/>
    </row>
    <row r="169" spans="1:59">
      <c r="F169" s="176"/>
      <c r="J169" s="177"/>
      <c r="X169" s="177"/>
      <c r="BG169" s="176"/>
    </row>
    <row r="170" spans="1:59">
      <c r="F170" s="176"/>
      <c r="J170" s="177"/>
      <c r="X170" s="177"/>
      <c r="BG170" s="176"/>
    </row>
    <row r="171" spans="1:59">
      <c r="F171" s="176"/>
      <c r="J171" s="177"/>
      <c r="X171" s="177"/>
      <c r="BG171" s="176"/>
    </row>
    <row r="172" spans="1:59">
      <c r="F172" s="176"/>
      <c r="J172" s="177"/>
      <c r="X172" s="177"/>
      <c r="BG172" s="176"/>
    </row>
    <row r="173" spans="1:59">
      <c r="F173" s="176"/>
      <c r="J173" s="177"/>
      <c r="X173" s="177"/>
      <c r="BG173" s="176"/>
    </row>
    <row r="174" spans="1:59">
      <c r="F174" s="176"/>
      <c r="J174" s="177"/>
      <c r="X174" s="177"/>
      <c r="BG174" s="176"/>
    </row>
    <row r="175" spans="1:59">
      <c r="F175" s="176"/>
      <c r="J175" s="177"/>
      <c r="X175" s="177"/>
      <c r="BG175" s="176"/>
    </row>
    <row r="176" spans="1:59">
      <c r="F176" s="176"/>
      <c r="J176" s="177"/>
      <c r="X176" s="177"/>
      <c r="BG176" s="176"/>
    </row>
    <row r="177" spans="6:59">
      <c r="F177" s="176"/>
      <c r="J177" s="177"/>
      <c r="X177" s="177"/>
      <c r="BG177" s="176"/>
    </row>
    <row r="178" spans="6:59">
      <c r="F178" s="176"/>
      <c r="J178" s="177"/>
      <c r="X178" s="177"/>
      <c r="BG178" s="176"/>
    </row>
    <row r="179" spans="6:59">
      <c r="F179" s="176"/>
      <c r="J179" s="177"/>
      <c r="X179" s="177"/>
      <c r="BG179" s="176"/>
    </row>
    <row r="180" spans="6:59">
      <c r="F180" s="176"/>
      <c r="J180" s="177"/>
      <c r="X180" s="177"/>
      <c r="BG180" s="176"/>
    </row>
    <row r="181" spans="6:59">
      <c r="F181" s="176"/>
      <c r="J181" s="177"/>
      <c r="X181" s="177"/>
      <c r="BG181" s="176"/>
    </row>
    <row r="182" spans="6:59">
      <c r="F182" s="176"/>
      <c r="J182" s="177"/>
      <c r="X182" s="177"/>
      <c r="BG182" s="176"/>
    </row>
    <row r="183" spans="6:59">
      <c r="F183" s="176"/>
      <c r="J183" s="177"/>
      <c r="X183" s="177"/>
      <c r="BG183" s="176"/>
    </row>
    <row r="184" spans="6:59">
      <c r="F184" s="176"/>
      <c r="J184" s="177"/>
      <c r="X184" s="177"/>
      <c r="BG184" s="176"/>
    </row>
    <row r="185" spans="6:59">
      <c r="F185" s="176"/>
      <c r="J185" s="177"/>
      <c r="X185" s="177"/>
      <c r="BG185" s="176"/>
    </row>
    <row r="186" spans="6:59">
      <c r="F186" s="176"/>
      <c r="J186" s="177"/>
      <c r="X186" s="177"/>
      <c r="BG186" s="176"/>
    </row>
    <row r="187" spans="6:59">
      <c r="F187" s="176"/>
      <c r="J187" s="177"/>
      <c r="X187" s="177"/>
      <c r="BG187" s="176"/>
    </row>
    <row r="188" spans="6:59">
      <c r="F188" s="176"/>
      <c r="J188" s="177"/>
      <c r="X188" s="177"/>
      <c r="BG188" s="176"/>
    </row>
    <row r="189" spans="6:59">
      <c r="F189" s="176"/>
      <c r="J189" s="177"/>
      <c r="X189" s="177"/>
      <c r="BG189" s="176"/>
    </row>
    <row r="190" spans="6:59">
      <c r="F190" s="176"/>
      <c r="J190" s="177"/>
      <c r="O190" s="178"/>
      <c r="P190" s="178"/>
      <c r="Q190" s="178"/>
      <c r="R190" s="178"/>
      <c r="S190" s="178"/>
      <c r="T190" s="178"/>
      <c r="U190" s="178"/>
      <c r="V190" s="178"/>
      <c r="W190" s="178"/>
      <c r="X190" s="180"/>
      <c r="Y190" s="178"/>
      <c r="AN190" s="178"/>
      <c r="BG190" s="176"/>
    </row>
    <row r="191" spans="6:59">
      <c r="F191" s="176"/>
      <c r="J191" s="177"/>
      <c r="O191" s="178"/>
      <c r="P191" s="178"/>
      <c r="Q191" s="178"/>
      <c r="R191" s="178"/>
      <c r="S191" s="178"/>
      <c r="T191" s="178"/>
      <c r="U191" s="178"/>
      <c r="V191" s="178"/>
      <c r="W191" s="178"/>
      <c r="X191" s="180"/>
      <c r="Y191" s="178"/>
      <c r="AN191" s="178"/>
      <c r="BG191" s="176"/>
    </row>
    <row r="192" spans="6:59">
      <c r="F192" s="176"/>
      <c r="J192" s="177"/>
      <c r="X192" s="177"/>
      <c r="BG192" s="176"/>
    </row>
    <row r="193" spans="6:59">
      <c r="F193" s="176"/>
      <c r="J193" s="177"/>
      <c r="X193" s="177"/>
      <c r="BG193" s="176"/>
    </row>
    <row r="194" spans="6:59">
      <c r="F194" s="176"/>
      <c r="J194" s="177"/>
      <c r="X194" s="177"/>
      <c r="BG194" s="176"/>
    </row>
    <row r="195" spans="6:59">
      <c r="F195" s="176"/>
      <c r="J195" s="177"/>
      <c r="X195" s="177"/>
      <c r="BG195" s="176"/>
    </row>
    <row r="196" spans="6:59">
      <c r="F196" s="176"/>
      <c r="J196" s="177"/>
      <c r="X196" s="177"/>
      <c r="BG196" s="176"/>
    </row>
    <row r="197" spans="6:59">
      <c r="F197" s="176"/>
      <c r="J197" s="177"/>
      <c r="X197" s="177"/>
      <c r="BG197" s="176"/>
    </row>
    <row r="198" spans="6:59">
      <c r="F198" s="176"/>
      <c r="J198" s="177"/>
      <c r="X198" s="177"/>
      <c r="BG198" s="176"/>
    </row>
    <row r="199" spans="6:59">
      <c r="F199" s="176"/>
      <c r="J199" s="177"/>
      <c r="X199" s="177"/>
      <c r="BG199" s="176"/>
    </row>
    <row r="200" spans="6:59">
      <c r="F200" s="176"/>
      <c r="J200" s="177"/>
      <c r="X200" s="177"/>
      <c r="BG200" s="176"/>
    </row>
    <row r="201" spans="6:59">
      <c r="F201" s="176"/>
      <c r="J201" s="177"/>
      <c r="X201" s="177"/>
      <c r="BG201" s="176"/>
    </row>
    <row r="202" spans="6:59">
      <c r="F202" s="176"/>
      <c r="J202" s="177"/>
      <c r="X202" s="177"/>
      <c r="BG202" s="176"/>
    </row>
    <row r="203" spans="6:59">
      <c r="F203" s="176"/>
      <c r="J203" s="177"/>
      <c r="X203" s="177"/>
      <c r="BG203" s="176"/>
    </row>
    <row r="204" spans="6:59">
      <c r="F204" s="176"/>
      <c r="J204" s="177"/>
      <c r="X204" s="177"/>
      <c r="BG204" s="176"/>
    </row>
    <row r="205" spans="6:59">
      <c r="F205" s="176"/>
      <c r="J205" s="177"/>
      <c r="X205" s="177"/>
      <c r="BG205" s="176"/>
    </row>
    <row r="206" spans="6:59">
      <c r="F206" s="176"/>
      <c r="J206" s="177"/>
      <c r="X206" s="177"/>
      <c r="BG206" s="176"/>
    </row>
    <row r="207" spans="6:59">
      <c r="F207" s="176"/>
      <c r="J207" s="177"/>
      <c r="X207" s="177"/>
      <c r="BG207" s="176"/>
    </row>
    <row r="208" spans="6:59">
      <c r="F208" s="176"/>
      <c r="J208" s="177"/>
      <c r="X208" s="177"/>
      <c r="BG208" s="176"/>
    </row>
    <row r="209" spans="6:59">
      <c r="F209" s="176"/>
      <c r="J209" s="177"/>
      <c r="BG209" s="176"/>
    </row>
    <row r="210" spans="6:59">
      <c r="F210" s="176"/>
      <c r="J210" s="177"/>
      <c r="BG210" s="176"/>
    </row>
    <row r="211" spans="6:59">
      <c r="F211" s="176"/>
      <c r="J211" s="177"/>
      <c r="BG211" s="176"/>
    </row>
    <row r="212" spans="6:59">
      <c r="F212" s="176"/>
      <c r="J212" s="177"/>
      <c r="BG212" s="176"/>
    </row>
    <row r="213" spans="6:59">
      <c r="F213" s="176"/>
      <c r="J213" s="177"/>
      <c r="AL213" s="177"/>
      <c r="AZ213" s="186"/>
      <c r="BG213" s="176"/>
    </row>
    <row r="214" spans="6:59">
      <c r="F214" s="176"/>
      <c r="J214" s="177"/>
      <c r="BG214" s="176"/>
    </row>
    <row r="215" spans="6:59">
      <c r="F215" s="176"/>
      <c r="J215" s="177"/>
      <c r="BG215" s="176"/>
    </row>
    <row r="216" spans="6:59">
      <c r="F216" s="176"/>
      <c r="J216" s="177"/>
      <c r="BG216" s="176"/>
    </row>
    <row r="217" spans="6:59">
      <c r="F217" s="176"/>
      <c r="J217" s="177"/>
      <c r="BG217" s="176"/>
    </row>
    <row r="218" spans="6:59">
      <c r="F218" s="176"/>
      <c r="J218" s="177"/>
      <c r="BG218" s="176"/>
    </row>
    <row r="219" spans="6:59">
      <c r="F219" s="176"/>
      <c r="J219" s="177"/>
      <c r="BG219" s="176"/>
    </row>
    <row r="220" spans="6:59">
      <c r="F220" s="176"/>
      <c r="J220" s="177"/>
      <c r="BG220" s="176"/>
    </row>
    <row r="221" spans="6:59">
      <c r="F221" s="176"/>
      <c r="J221" s="177"/>
      <c r="BG221" s="176"/>
    </row>
    <row r="222" spans="6:59">
      <c r="F222" s="176"/>
      <c r="J222" s="177"/>
      <c r="BG222" s="176"/>
    </row>
    <row r="223" spans="6:59">
      <c r="F223" s="176"/>
      <c r="J223" s="177"/>
      <c r="BG223" s="176"/>
    </row>
    <row r="224" spans="6:59">
      <c r="F224" s="176"/>
      <c r="J224" s="177"/>
      <c r="BG224" s="176"/>
    </row>
    <row r="225" spans="6:63">
      <c r="F225" s="176"/>
      <c r="J225" s="177"/>
      <c r="X225" s="177"/>
      <c r="BG225" s="176"/>
      <c r="BK225" s="177"/>
    </row>
    <row r="226" spans="6:63">
      <c r="F226" s="176"/>
      <c r="J226" s="177"/>
      <c r="BG226" s="176"/>
      <c r="BK226" s="177"/>
    </row>
    <row r="227" spans="6:63">
      <c r="F227" s="176"/>
      <c r="J227" s="177"/>
      <c r="X227" s="177"/>
      <c r="BG227" s="176"/>
    </row>
    <row r="228" spans="6:63">
      <c r="F228" s="176"/>
      <c r="J228" s="177"/>
      <c r="BG228" s="176"/>
    </row>
    <row r="229" spans="6:63">
      <c r="F229" s="176"/>
      <c r="J229" s="177"/>
      <c r="BG229" s="176"/>
    </row>
    <row r="230" spans="6:63">
      <c r="F230" s="176"/>
      <c r="J230" s="177"/>
      <c r="BG230" s="176"/>
    </row>
    <row r="231" spans="6:63">
      <c r="F231" s="176"/>
      <c r="J231" s="177"/>
      <c r="BG231" s="176"/>
    </row>
    <row r="232" spans="6:63">
      <c r="F232" s="176"/>
      <c r="J232" s="177"/>
      <c r="BG232" s="176"/>
    </row>
    <row r="233" spans="6:63">
      <c r="F233" s="176"/>
      <c r="J233" s="177"/>
      <c r="BG233" s="176"/>
    </row>
    <row r="234" spans="6:63">
      <c r="F234" s="176"/>
      <c r="J234" s="177"/>
      <c r="BG234" s="176"/>
    </row>
    <row r="235" spans="6:63">
      <c r="F235" s="176"/>
      <c r="J235" s="177"/>
      <c r="BG235" s="176"/>
    </row>
    <row r="236" spans="6:63">
      <c r="F236" s="176"/>
      <c r="J236" s="177"/>
      <c r="BG236" s="176"/>
    </row>
    <row r="237" spans="6:63">
      <c r="F237" s="176"/>
      <c r="J237" s="177"/>
      <c r="BG237" s="176"/>
    </row>
    <row r="238" spans="6:63">
      <c r="F238" s="176"/>
      <c r="J238" s="177"/>
      <c r="BG238" s="176"/>
    </row>
    <row r="239" spans="6:63">
      <c r="F239" s="176"/>
      <c r="J239" s="177"/>
      <c r="BG239" s="176"/>
    </row>
    <row r="240" spans="6:63">
      <c r="F240" s="176"/>
      <c r="J240" s="177"/>
      <c r="BG240" s="176"/>
    </row>
    <row r="241" spans="1:59">
      <c r="F241" s="176"/>
      <c r="J241" s="177"/>
      <c r="BG241" s="176"/>
    </row>
    <row r="242" spans="1:59">
      <c r="F242" s="176"/>
      <c r="J242" s="177"/>
      <c r="BG242" s="176"/>
    </row>
    <row r="243" spans="1:59">
      <c r="A243" s="178"/>
      <c r="B243" s="178"/>
      <c r="C243" s="178"/>
      <c r="D243" s="178"/>
      <c r="E243" s="178"/>
      <c r="F243" s="179"/>
      <c r="G243" s="178"/>
      <c r="H243" s="178"/>
      <c r="I243" s="178"/>
      <c r="J243" s="177"/>
      <c r="BG243" s="176"/>
    </row>
    <row r="244" spans="1:59">
      <c r="F244" s="176"/>
      <c r="J244" s="177"/>
      <c r="BG244" s="176"/>
    </row>
    <row r="245" spans="1:59">
      <c r="F245" s="176"/>
      <c r="J245" s="177"/>
      <c r="BG245" s="176"/>
    </row>
    <row r="246" spans="1:59">
      <c r="A246" s="178"/>
      <c r="B246" s="178"/>
      <c r="C246" s="178"/>
      <c r="D246" s="178"/>
      <c r="E246" s="178"/>
      <c r="F246" s="179"/>
      <c r="G246" s="178"/>
      <c r="H246" s="178"/>
      <c r="I246" s="178"/>
      <c r="J246" s="177"/>
      <c r="BG246" s="176"/>
    </row>
    <row r="247" spans="1:59">
      <c r="F247" s="176"/>
      <c r="J247" s="177"/>
      <c r="BG247" s="176"/>
    </row>
    <row r="248" spans="1:59">
      <c r="F248" s="176"/>
      <c r="J248" s="177"/>
      <c r="BG248" s="176"/>
    </row>
    <row r="249" spans="1:59">
      <c r="F249" s="176"/>
      <c r="J249" s="177"/>
      <c r="BG249" s="176"/>
    </row>
    <row r="250" spans="1:59">
      <c r="F250" s="176"/>
      <c r="J250" s="177"/>
      <c r="BG250" s="176"/>
    </row>
    <row r="251" spans="1:59">
      <c r="F251" s="176"/>
      <c r="J251" s="177"/>
      <c r="BG251" s="176"/>
    </row>
    <row r="252" spans="1:59">
      <c r="F252" s="176"/>
      <c r="J252" s="177"/>
      <c r="BG252" s="176"/>
    </row>
    <row r="253" spans="1:59">
      <c r="F253" s="176"/>
      <c r="J253" s="177"/>
      <c r="BG253" s="176"/>
    </row>
    <row r="254" spans="1:59">
      <c r="F254" s="176"/>
      <c r="J254" s="177"/>
      <c r="BG254" s="176"/>
    </row>
    <row r="255" spans="1:59">
      <c r="F255" s="176"/>
      <c r="J255" s="177"/>
      <c r="BG255" s="176"/>
    </row>
    <row r="256" spans="1:59">
      <c r="F256" s="176"/>
      <c r="J256" s="177"/>
      <c r="BG256" s="176"/>
    </row>
    <row r="257" spans="6:59">
      <c r="F257" s="176"/>
      <c r="J257" s="177"/>
      <c r="BG257" s="176"/>
    </row>
    <row r="258" spans="6:59">
      <c r="F258" s="176"/>
      <c r="J258" s="177"/>
      <c r="BG258" s="176"/>
    </row>
    <row r="259" spans="6:59">
      <c r="F259" s="176"/>
      <c r="J259" s="177"/>
      <c r="BG259" s="176"/>
    </row>
    <row r="260" spans="6:59">
      <c r="F260" s="176"/>
      <c r="J260" s="177"/>
      <c r="BG260" s="176"/>
    </row>
    <row r="261" spans="6:59">
      <c r="F261" s="176"/>
      <c r="J261" s="177"/>
      <c r="BG261" s="176"/>
    </row>
    <row r="262" spans="6:59">
      <c r="F262" s="176"/>
      <c r="J262" s="177"/>
      <c r="BG262" s="176"/>
    </row>
    <row r="263" spans="6:59">
      <c r="F263" s="176"/>
      <c r="J263" s="177"/>
      <c r="BG263" s="176"/>
    </row>
    <row r="264" spans="6:59">
      <c r="F264" s="176"/>
      <c r="J264" s="177"/>
      <c r="BG264" s="176"/>
    </row>
    <row r="265" spans="6:59">
      <c r="F265" s="176"/>
      <c r="J265" s="177"/>
      <c r="BG265" s="176"/>
    </row>
    <row r="266" spans="6:59">
      <c r="F266" s="176"/>
      <c r="J266" s="177"/>
      <c r="BG266" s="176"/>
    </row>
    <row r="267" spans="6:59">
      <c r="F267" s="176"/>
      <c r="J267" s="177"/>
      <c r="BG267" s="176"/>
    </row>
    <row r="268" spans="6:59">
      <c r="F268" s="176"/>
      <c r="J268" s="177"/>
      <c r="BG268" s="176"/>
    </row>
    <row r="269" spans="6:59">
      <c r="F269" s="176"/>
      <c r="J269" s="177"/>
      <c r="BG269" s="176"/>
    </row>
    <row r="270" spans="6:59">
      <c r="F270" s="176"/>
      <c r="J270" s="177"/>
      <c r="BG270" s="176"/>
    </row>
    <row r="271" spans="6:59">
      <c r="F271" s="176"/>
      <c r="J271" s="177"/>
      <c r="BG271" s="176"/>
    </row>
    <row r="272" spans="6:59">
      <c r="F272" s="176"/>
      <c r="J272" s="177"/>
      <c r="BG272" s="176"/>
    </row>
    <row r="273" spans="6:59">
      <c r="F273" s="176"/>
      <c r="J273" s="177"/>
      <c r="BG273" s="176"/>
    </row>
    <row r="274" spans="6:59">
      <c r="F274" s="176"/>
      <c r="J274" s="177"/>
      <c r="BG274" s="176"/>
    </row>
    <row r="275" spans="6:59">
      <c r="F275" s="176"/>
      <c r="J275" s="177"/>
      <c r="BG275" s="176"/>
    </row>
    <row r="276" spans="6:59">
      <c r="F276" s="176"/>
      <c r="J276" s="177"/>
      <c r="X276" s="177"/>
      <c r="BG276" s="176"/>
    </row>
    <row r="277" spans="6:59">
      <c r="F277" s="176"/>
      <c r="J277" s="177"/>
      <c r="X277" s="177"/>
      <c r="BG277" s="176"/>
    </row>
    <row r="278" spans="6:59">
      <c r="F278" s="176"/>
      <c r="J278" s="177"/>
      <c r="X278" s="177"/>
      <c r="BG278" s="176"/>
    </row>
    <row r="279" spans="6:59">
      <c r="F279" s="176"/>
      <c r="J279" s="177"/>
      <c r="X279" s="177"/>
      <c r="BG279" s="176"/>
    </row>
    <row r="280" spans="6:59">
      <c r="F280" s="176"/>
      <c r="J280" s="177"/>
      <c r="X280" s="177"/>
      <c r="BG280" s="176"/>
    </row>
    <row r="281" spans="6:59">
      <c r="F281" s="176"/>
      <c r="J281" s="177"/>
      <c r="X281" s="177"/>
      <c r="BG281" s="176"/>
    </row>
    <row r="282" spans="6:59">
      <c r="F282" s="176"/>
      <c r="J282" s="177"/>
      <c r="X282" s="177"/>
      <c r="BG282" s="176"/>
    </row>
    <row r="283" spans="6:59">
      <c r="F283" s="176"/>
      <c r="J283" s="177"/>
      <c r="X283" s="177"/>
      <c r="BG283" s="176"/>
    </row>
    <row r="284" spans="6:59">
      <c r="F284" s="176"/>
      <c r="J284" s="177"/>
      <c r="X284" s="177"/>
      <c r="BG284" s="176"/>
    </row>
    <row r="285" spans="6:59">
      <c r="F285" s="176"/>
      <c r="J285" s="177"/>
      <c r="X285" s="177"/>
      <c r="BG285" s="176"/>
    </row>
    <row r="286" spans="6:59">
      <c r="F286" s="176"/>
      <c r="J286" s="177"/>
      <c r="X286" s="177"/>
      <c r="BG286" s="176"/>
    </row>
    <row r="287" spans="6:59">
      <c r="F287" s="176"/>
      <c r="J287" s="177"/>
      <c r="X287" s="177"/>
      <c r="BG287" s="176"/>
    </row>
    <row r="288" spans="6:59">
      <c r="F288" s="176"/>
      <c r="J288" s="177"/>
      <c r="X288" s="177"/>
      <c r="BG288" s="176"/>
    </row>
    <row r="289" spans="6:63">
      <c r="F289" s="176"/>
      <c r="J289" s="177"/>
      <c r="X289" s="177"/>
      <c r="BG289" s="176"/>
    </row>
    <row r="290" spans="6:63">
      <c r="F290" s="176"/>
      <c r="J290" s="177"/>
      <c r="X290" s="177"/>
      <c r="BG290" s="176"/>
    </row>
    <row r="291" spans="6:63">
      <c r="F291" s="176"/>
      <c r="J291" s="177"/>
      <c r="X291" s="177"/>
      <c r="BG291" s="176"/>
    </row>
    <row r="292" spans="6:63">
      <c r="F292" s="176"/>
      <c r="J292" s="177"/>
      <c r="X292" s="177"/>
      <c r="BG292" s="176"/>
    </row>
    <row r="293" spans="6:63">
      <c r="F293" s="176"/>
      <c r="J293" s="177"/>
      <c r="X293" s="177"/>
      <c r="BG293" s="176"/>
    </row>
    <row r="294" spans="6:63">
      <c r="F294" s="176"/>
      <c r="J294" s="177"/>
      <c r="X294" s="177"/>
      <c r="BG294" s="176"/>
    </row>
    <row r="295" spans="6:63">
      <c r="F295" s="176"/>
      <c r="J295" s="177"/>
      <c r="X295" s="177"/>
      <c r="BG295" s="176"/>
    </row>
    <row r="296" spans="6:63">
      <c r="F296" s="176"/>
      <c r="J296" s="177"/>
      <c r="X296" s="177"/>
      <c r="BG296" s="176"/>
    </row>
    <row r="297" spans="6:63">
      <c r="F297" s="176"/>
      <c r="J297" s="177"/>
      <c r="X297" s="177"/>
      <c r="BG297" s="176"/>
    </row>
    <row r="298" spans="6:63">
      <c r="F298" s="176"/>
      <c r="J298" s="177"/>
      <c r="X298" s="177"/>
      <c r="BG298" s="176"/>
    </row>
    <row r="299" spans="6:63">
      <c r="F299" s="176"/>
      <c r="J299" s="177"/>
      <c r="X299" s="177"/>
      <c r="BG299" s="176"/>
      <c r="BK299" s="177"/>
    </row>
    <row r="300" spans="6:63">
      <c r="F300" s="176"/>
      <c r="J300" s="177"/>
      <c r="X300" s="177"/>
      <c r="BG300" s="176"/>
      <c r="BK300" s="177"/>
    </row>
    <row r="301" spans="6:63">
      <c r="F301" s="176"/>
      <c r="J301" s="177"/>
      <c r="X301" s="177"/>
      <c r="BG301" s="176"/>
    </row>
    <row r="302" spans="6:63">
      <c r="F302" s="176"/>
      <c r="J302" s="177"/>
      <c r="X302" s="177"/>
      <c r="BG302" s="176"/>
    </row>
    <row r="303" spans="6:63">
      <c r="F303" s="176"/>
      <c r="J303" s="177"/>
      <c r="X303" s="177"/>
      <c r="BG303" s="176"/>
    </row>
    <row r="304" spans="6:63">
      <c r="F304" s="176"/>
      <c r="J304" s="177"/>
      <c r="X304" s="177"/>
      <c r="BG304" s="176"/>
    </row>
    <row r="305" spans="6:59">
      <c r="F305" s="176"/>
      <c r="J305" s="177"/>
      <c r="X305" s="177"/>
      <c r="BG305" s="176"/>
    </row>
    <row r="306" spans="6:59">
      <c r="F306" s="176"/>
      <c r="J306" s="177"/>
      <c r="X306" s="177"/>
      <c r="BG306" s="176"/>
    </row>
    <row r="307" spans="6:59">
      <c r="F307" s="176"/>
      <c r="J307" s="177"/>
      <c r="X307" s="177"/>
      <c r="BG307" s="176"/>
    </row>
    <row r="308" spans="6:59">
      <c r="F308" s="176"/>
      <c r="J308" s="177"/>
      <c r="X308" s="177"/>
      <c r="BG308" s="176"/>
    </row>
    <row r="309" spans="6:59">
      <c r="F309" s="176"/>
      <c r="J309" s="177"/>
      <c r="X309" s="177"/>
      <c r="BG309" s="176"/>
    </row>
    <row r="310" spans="6:59">
      <c r="F310" s="176"/>
      <c r="J310" s="177"/>
      <c r="X310" s="177"/>
      <c r="BG310" s="176"/>
    </row>
    <row r="311" spans="6:59">
      <c r="F311" s="176"/>
      <c r="J311" s="177"/>
      <c r="X311" s="177"/>
      <c r="BG311" s="176"/>
    </row>
    <row r="312" spans="6:59">
      <c r="F312" s="176"/>
      <c r="J312" s="177"/>
      <c r="X312" s="177"/>
      <c r="BG312" s="176"/>
    </row>
    <row r="313" spans="6:59">
      <c r="F313" s="176"/>
      <c r="J313" s="177"/>
      <c r="X313" s="177"/>
      <c r="BG313" s="176"/>
    </row>
    <row r="314" spans="6:59">
      <c r="F314" s="176"/>
      <c r="J314" s="177"/>
      <c r="X314" s="177"/>
      <c r="BG314" s="176"/>
    </row>
    <row r="315" spans="6:59">
      <c r="F315" s="176"/>
      <c r="J315" s="177"/>
      <c r="X315" s="177"/>
      <c r="BG315" s="176"/>
    </row>
    <row r="316" spans="6:59">
      <c r="F316" s="176"/>
      <c r="J316" s="177"/>
      <c r="X316" s="177"/>
      <c r="BG316" s="176"/>
    </row>
    <row r="317" spans="6:59">
      <c r="F317" s="176"/>
      <c r="J317" s="177"/>
      <c r="X317" s="177"/>
      <c r="BG317" s="176"/>
    </row>
    <row r="318" spans="6:59">
      <c r="F318" s="176"/>
      <c r="J318" s="177"/>
      <c r="X318" s="177"/>
      <c r="BG318" s="176"/>
    </row>
    <row r="319" spans="6:59">
      <c r="F319" s="176"/>
      <c r="J319" s="177"/>
      <c r="X319" s="177"/>
      <c r="BG319" s="176"/>
    </row>
    <row r="320" spans="6:59">
      <c r="F320" s="176"/>
      <c r="J320" s="177"/>
      <c r="X320" s="177"/>
      <c r="BG320" s="176"/>
    </row>
    <row r="321" spans="6:59">
      <c r="F321" s="176"/>
      <c r="J321" s="177"/>
      <c r="X321" s="177"/>
      <c r="BG321" s="176"/>
    </row>
    <row r="322" spans="6:59">
      <c r="F322" s="176"/>
      <c r="J322" s="177"/>
      <c r="X322" s="177"/>
      <c r="BG322" s="176"/>
    </row>
    <row r="323" spans="6:59">
      <c r="F323" s="176"/>
      <c r="J323" s="177"/>
      <c r="X323" s="177"/>
      <c r="BG323" s="176"/>
    </row>
    <row r="324" spans="6:59">
      <c r="F324" s="176"/>
      <c r="J324" s="177"/>
      <c r="X324" s="177"/>
      <c r="BG324" s="176"/>
    </row>
    <row r="325" spans="6:59">
      <c r="F325" s="176"/>
      <c r="J325" s="177"/>
      <c r="X325" s="177"/>
      <c r="BG325" s="176"/>
    </row>
    <row r="326" spans="6:59">
      <c r="F326" s="176"/>
      <c r="J326" s="177"/>
      <c r="X326" s="177"/>
      <c r="BG326" s="176"/>
    </row>
    <row r="327" spans="6:59">
      <c r="F327" s="176"/>
      <c r="J327" s="177"/>
      <c r="X327" s="177"/>
      <c r="BG327" s="176"/>
    </row>
    <row r="328" spans="6:59">
      <c r="F328" s="176"/>
      <c r="J328" s="177"/>
      <c r="X328" s="177"/>
      <c r="BG328" s="176"/>
    </row>
    <row r="329" spans="6:59">
      <c r="F329" s="176"/>
      <c r="J329" s="177"/>
      <c r="X329" s="177"/>
      <c r="BG329" s="176"/>
    </row>
    <row r="330" spans="6:59">
      <c r="F330" s="176"/>
      <c r="J330" s="177"/>
      <c r="X330" s="177"/>
      <c r="BG330" s="176"/>
    </row>
    <row r="331" spans="6:59">
      <c r="F331" s="176"/>
      <c r="J331" s="177"/>
      <c r="X331" s="177"/>
    </row>
    <row r="332" spans="6:59">
      <c r="F332" s="176"/>
      <c r="J332" s="177"/>
      <c r="X332" s="177"/>
    </row>
    <row r="333" spans="6:59">
      <c r="F333" s="176"/>
      <c r="J333" s="177"/>
      <c r="X333" s="177"/>
    </row>
    <row r="334" spans="6:59">
      <c r="F334" s="176"/>
      <c r="J334" s="177"/>
      <c r="X334" s="177"/>
    </row>
    <row r="335" spans="6:59">
      <c r="F335" s="176"/>
      <c r="J335" s="177"/>
      <c r="X335" s="177"/>
    </row>
    <row r="336" spans="6:59">
      <c r="F336" s="176"/>
      <c r="J336" s="177"/>
      <c r="X336" s="177"/>
    </row>
    <row r="337" spans="10:24">
      <c r="J337" s="177"/>
      <c r="X337" s="177"/>
    </row>
    <row r="338" spans="10:24">
      <c r="J338" s="177"/>
      <c r="X338" s="177"/>
    </row>
    <row r="339" spans="10:24">
      <c r="J339" s="177"/>
    </row>
    <row r="340" spans="10:24">
      <c r="J340" s="177"/>
    </row>
    <row r="341" spans="10:24">
      <c r="J341" s="177"/>
    </row>
    <row r="342" spans="10:24">
      <c r="J342" s="177"/>
    </row>
    <row r="343" spans="10:24">
      <c r="J343" s="177"/>
    </row>
    <row r="344" spans="10:24">
      <c r="J344" s="177"/>
    </row>
    <row r="345" spans="10:24">
      <c r="J345" s="177"/>
    </row>
    <row r="346" spans="10:24">
      <c r="J346" s="177"/>
    </row>
    <row r="347" spans="10:24">
      <c r="J347" s="177"/>
    </row>
    <row r="348" spans="10:24">
      <c r="J348" s="177"/>
    </row>
    <row r="349" spans="10:24">
      <c r="J349" s="177"/>
    </row>
    <row r="350" spans="10:24">
      <c r="J350" s="177"/>
    </row>
    <row r="351" spans="10:24">
      <c r="J351" s="177"/>
    </row>
    <row r="352" spans="10:24">
      <c r="J352" s="177"/>
    </row>
    <row r="1048576" spans="54:63">
      <c r="BB1048576" s="65" t="s">
        <v>137</v>
      </c>
      <c r="BC1048576" s="65" t="s">
        <v>138</v>
      </c>
      <c r="BD1048576" s="65" t="s">
        <v>139</v>
      </c>
      <c r="BE1048576" s="65" t="s">
        <v>140</v>
      </c>
      <c r="BF1048576" s="65" t="s">
        <v>2</v>
      </c>
      <c r="BG1048576" s="65">
        <v>8.5500000000000007</v>
      </c>
      <c r="BI1048576" s="65" t="s">
        <v>131</v>
      </c>
      <c r="BK1048576" s="177">
        <v>43781</v>
      </c>
    </row>
  </sheetData>
  <phoneticPr fontId="16" type="noConversion"/>
  <conditionalFormatting sqref="D1">
    <cfRule type="expression" dxfId="127" priority="487">
      <formula>A1="TRANSPORT"</formula>
    </cfRule>
    <cfRule type="expression" dxfId="126" priority="489">
      <formula>A1="PANNEAUX SANDWICH"</formula>
    </cfRule>
    <cfRule type="expression" dxfId="125" priority="490">
      <formula>A1="PANNEAUX"</formula>
    </cfRule>
    <cfRule type="expression" dxfId="124" priority="492">
      <formula>A1="FERRURES"</formula>
    </cfRule>
    <cfRule type="expression" dxfId="123" priority="494">
      <formula>A1="BARDAGE"</formula>
    </cfRule>
  </conditionalFormatting>
  <conditionalFormatting sqref="A353:A65356">
    <cfRule type="containsText" dxfId="122" priority="483" operator="containsText" text="ETANCHEITE">
      <formula>NOT(ISERROR(SEARCH("ETANCHEITE",A353)))</formula>
    </cfRule>
    <cfRule type="containsText" dxfId="121" priority="484" operator="containsText" text="BOIS">
      <formula>NOT(ISERROR(SEARCH("BOIS",A353)))</formula>
    </cfRule>
    <cfRule type="containsText" dxfId="120" priority="485" operator="containsText" text="ISOLANTS">
      <formula>NOT(ISERROR(SEARCH("ISOLANTS",A353)))</formula>
    </cfRule>
    <cfRule type="containsText" dxfId="119" priority="486" operator="containsText" text="PANNEAUX">
      <formula>NOT(ISERROR(SEARCH("PANNEAUX",A353)))</formula>
    </cfRule>
  </conditionalFormatting>
  <conditionalFormatting sqref="J353:J65356">
    <cfRule type="expression" dxfId="118" priority="479" stopIfTrue="1">
      <formula>AND($J353&lt;&gt;"",EDATE($J353,6)&lt;=TODAY())</formula>
    </cfRule>
    <cfRule type="expression" dxfId="117" priority="480" stopIfTrue="1">
      <formula>AND($J353&lt;&gt;"",EDATE($J353,3)&lt;=TODAY())</formula>
    </cfRule>
    <cfRule type="expression" dxfId="116" priority="481" stopIfTrue="1">
      <formula>AND($J353&lt;&gt;"",EDATE($J353,1)&lt;=TODAY())</formula>
    </cfRule>
    <cfRule type="expression" dxfId="115" priority="482" stopIfTrue="1">
      <formula>AND($J353&lt;&gt;"",EDATE($J353,1)&gt;TODAY())</formula>
    </cfRule>
  </conditionalFormatting>
  <conditionalFormatting sqref="R1">
    <cfRule type="expression" dxfId="114" priority="466">
      <formula>O1="TRANSPORT"</formula>
    </cfRule>
    <cfRule type="expression" dxfId="113" priority="468">
      <formula>O1="PANNEAUX SANDWICH"</formula>
    </cfRule>
    <cfRule type="expression" dxfId="112" priority="469">
      <formula>O1="PANNEAUX"</formula>
    </cfRule>
    <cfRule type="expression" dxfId="111" priority="471">
      <formula>O1="FERRURES"</formula>
    </cfRule>
    <cfRule type="expression" dxfId="110" priority="473">
      <formula>O1="BOIS"</formula>
    </cfRule>
    <cfRule type="expression" dxfId="109" priority="475">
      <formula>O1="BARDAGE"</formula>
    </cfRule>
    <cfRule type="expression" dxfId="108" priority="478">
      <formula>O1="ISOLANTS"</formula>
    </cfRule>
  </conditionalFormatting>
  <conditionalFormatting sqref="O226:O65356">
    <cfRule type="containsText" dxfId="107" priority="455" operator="containsText" text="MENEAU">
      <formula>NOT(ISERROR(SEARCH("MENEAU",O226)))</formula>
    </cfRule>
    <cfRule type="containsText" dxfId="106" priority="456" operator="containsText" text="TABLETTE">
      <formula>NOT(ISERROR(SEARCH("TABLETTE",O226)))</formula>
    </cfRule>
    <cfRule type="containsText" dxfId="105" priority="458" operator="containsText" text="TABLEAU">
      <formula>NOT(ISERROR(SEARCH("TABLEAU",O226)))</formula>
    </cfRule>
    <cfRule type="containsText" dxfId="104" priority="459" operator="containsText" text="EPINGLE">
      <formula>NOT(ISERROR(SEARCH("EPINGLE",O226)))</formula>
    </cfRule>
    <cfRule type="containsText" dxfId="103" priority="460" operator="containsText" text="LINTEAU">
      <formula>NOT(ISERROR(SEARCH("LINTEAU",O226)))</formula>
    </cfRule>
    <cfRule type="containsText" dxfId="102" priority="461" operator="containsText" text="MENUISERIES">
      <formula>NOT(ISERROR(SEARCH("MENUISERIES",O226)))</formula>
    </cfRule>
    <cfRule type="containsText" dxfId="101" priority="462" operator="containsText" text="PANNEAU SIMPLE">
      <formula>NOT(ISERROR(SEARCH("PANNEAU SIMPLE",O226)))</formula>
    </cfRule>
    <cfRule type="containsText" dxfId="100" priority="464" operator="containsText" text="PANNEAUX SANDWICH">
      <formula>NOT(ISERROR(SEARCH("PANNEAUX SANDWICH",O226)))</formula>
    </cfRule>
  </conditionalFormatting>
  <conditionalFormatting sqref="O226:O65536">
    <cfRule type="containsText" dxfId="99" priority="465" operator="containsText" text="BARDAGE">
      <formula>NOT(ISERROR(SEARCH("BARDAGE",O226)))</formula>
    </cfRule>
  </conditionalFormatting>
  <conditionalFormatting sqref="X226:X65356">
    <cfRule type="expression" dxfId="98" priority="451" stopIfTrue="1">
      <formula>AND($X226&lt;&gt;"",EDATE($X226,6)&lt;=TODAY())</formula>
    </cfRule>
    <cfRule type="expression" dxfId="97" priority="452" stopIfTrue="1">
      <formula>AND($X226&lt;&gt;"",EDATE($X226,3)&lt;=TODAY())</formula>
    </cfRule>
    <cfRule type="expression" dxfId="96" priority="453" stopIfTrue="1">
      <formula>AND($X226&lt;&gt;"",EDATE($X226,1)&lt;=TODAY())</formula>
    </cfRule>
    <cfRule type="expression" dxfId="95" priority="454" stopIfTrue="1">
      <formula>AND($X226&lt;&gt;"",EDATE($X226,1)&gt;TODAY())</formula>
    </cfRule>
  </conditionalFormatting>
  <conditionalFormatting sqref="AF1">
    <cfRule type="expression" dxfId="94" priority="442">
      <formula>AC1="TRANSPORT"</formula>
    </cfRule>
    <cfRule type="expression" dxfId="93" priority="444">
      <formula>AC1="PANNEAUX SANDWICH"</formula>
    </cfRule>
    <cfRule type="expression" dxfId="92" priority="445">
      <formula>AC1="PANNEAUX"</formula>
    </cfRule>
    <cfRule type="expression" dxfId="91" priority="447">
      <formula>AC1="FERRURES"</formula>
    </cfRule>
    <cfRule type="expression" dxfId="90" priority="449">
      <formula>AC1="BARDAGE"</formula>
    </cfRule>
  </conditionalFormatting>
  <conditionalFormatting sqref="AC147:AC6556">
    <cfRule type="containsText" dxfId="89" priority="436" operator="containsText" text="SECURITE">
      <formula>NOT(ISERROR(SEARCH("SECURITE",AC147)))</formula>
    </cfRule>
    <cfRule type="containsText" dxfId="88" priority="437" operator="containsText" text="FERRURES">
      <formula>NOT(ISERROR(SEARCH("FERRURES",AC147)))</formula>
    </cfRule>
    <cfRule type="containsText" dxfId="87" priority="438" operator="containsText" text="QUINCAILLERIE">
      <formula>NOT(ISERROR(SEARCH("QUINCAILLERIE",AC147)))</formula>
    </cfRule>
    <cfRule type="containsText" dxfId="86" priority="439" operator="containsText" text="DIVERS">
      <formula>NOT(ISERROR(SEARCH("DIVERS",AC147)))</formula>
    </cfRule>
    <cfRule type="containsText" dxfId="85" priority="440" operator="containsText" text="CLT">
      <formula>NOT(ISERROR(SEARCH("CLT",AC147)))</formula>
    </cfRule>
    <cfRule type="containsText" dxfId="84" priority="441" operator="containsText" text="CHARPENTE METALLIQUE">
      <formula>NOT(ISERROR(SEARCH("CHARPENTE METALLIQUE",AC147)))</formula>
    </cfRule>
  </conditionalFormatting>
  <conditionalFormatting sqref="AL147:AL65356">
    <cfRule type="expression" dxfId="83" priority="432" stopIfTrue="1">
      <formula>AND($AL147&lt;&gt;"",EDATE($AL147,6)&lt;=TODAY())</formula>
    </cfRule>
    <cfRule type="expression" dxfId="82" priority="433" stopIfTrue="1">
      <formula>AND($AL147&lt;&gt;"",EDATE($AL147,3)&lt;=TODAY())</formula>
    </cfRule>
    <cfRule type="expression" dxfId="81" priority="434" stopIfTrue="1">
      <formula>AND($AL147&lt;&gt;"",EDATE($AL147,1)&lt;=TODAY())</formula>
    </cfRule>
    <cfRule type="expression" dxfId="80" priority="435" stopIfTrue="1">
      <formula>AND($AL147&lt;&gt;"",EDATE($AL147,1)&gt;TODAY())</formula>
    </cfRule>
  </conditionalFormatting>
  <conditionalFormatting sqref="AS1">
    <cfRule type="expression" dxfId="79" priority="423">
      <formula>AQ1="TRANSPORT"</formula>
    </cfRule>
    <cfRule type="expression" dxfId="78" priority="425">
      <formula>AQ1="PANNEAUX SANDWICH"</formula>
    </cfRule>
    <cfRule type="expression" dxfId="77" priority="426">
      <formula>AQ1="PANNEAUX"</formula>
    </cfRule>
    <cfRule type="expression" dxfId="76" priority="428">
      <formula>AQ1="FERRURES"</formula>
    </cfRule>
    <cfRule type="expression" dxfId="75" priority="430">
      <formula>AQ1="BARDAGE"</formula>
    </cfRule>
  </conditionalFormatting>
  <conditionalFormatting sqref="AR1">
    <cfRule type="expression" dxfId="74" priority="418">
      <formula>AO1="TRANSPORT"</formula>
    </cfRule>
    <cfRule type="expression" dxfId="73" priority="419">
      <formula>AO1="PANNEAUX SANDWICH"</formula>
    </cfRule>
    <cfRule type="expression" dxfId="72" priority="420">
      <formula>AO1="PANNEAUX"</formula>
    </cfRule>
    <cfRule type="expression" dxfId="71" priority="421">
      <formula>AO1="FERRURES"</formula>
    </cfRule>
    <cfRule type="expression" dxfId="70" priority="422">
      <formula>AO1="BARDAGE"</formula>
    </cfRule>
  </conditionalFormatting>
  <conditionalFormatting sqref="AX128:AX65356">
    <cfRule type="expression" dxfId="69" priority="414" stopIfTrue="1">
      <formula>AND($AX128&lt;&gt;"",EDATE($AX128,6)&lt;=TODAY())</formula>
    </cfRule>
    <cfRule type="expression" dxfId="68" priority="415" stopIfTrue="1">
      <formula>AND($AX128&lt;&gt;"",EDATE($AX128,3)&lt;=TODAY())</formula>
    </cfRule>
    <cfRule type="expression" dxfId="67" priority="416" stopIfTrue="1">
      <formula>AND($AX128&lt;&gt;"",EDATE($AX128,1)&lt;=TODAY())</formula>
    </cfRule>
    <cfRule type="expression" dxfId="66" priority="417" stopIfTrue="1">
      <formula>AND($AX128&lt;&gt;"",EDATE($AX128,1)&gt;TODAY())</formula>
    </cfRule>
  </conditionalFormatting>
  <conditionalFormatting sqref="BE1">
    <cfRule type="expression" dxfId="65" priority="407">
      <formula>BB1="PANNEAUX SANDWICH"</formula>
    </cfRule>
    <cfRule type="expression" dxfId="64" priority="408">
      <formula>BB1="PANNEAUX"</formula>
    </cfRule>
    <cfRule type="expression" dxfId="63" priority="410">
      <formula>BB1="FERRURES"</formula>
    </cfRule>
    <cfRule type="expression" dxfId="62" priority="412">
      <formula>BB1="BARDAGE"</formula>
    </cfRule>
  </conditionalFormatting>
  <conditionalFormatting sqref="BK16:BK56356">
    <cfRule type="expression" dxfId="61" priority="403" stopIfTrue="1">
      <formula>AND($BK16&lt;&gt;"",EDATE($BK16,6)&lt;=TODAY())</formula>
    </cfRule>
    <cfRule type="expression" dxfId="60" priority="404" stopIfTrue="1">
      <formula>AND($BK16&lt;&gt;"",EDATE($BK16,3)&lt;=TODAY())</formula>
    </cfRule>
    <cfRule type="expression" dxfId="59" priority="405" stopIfTrue="1">
      <formula>AND($BK16&lt;&gt;"",EDATE($BK16,1)&lt;=TODAY())</formula>
    </cfRule>
    <cfRule type="expression" dxfId="58" priority="406" stopIfTrue="1">
      <formula>AND($BK16&lt;&gt;"",EDATE($BK16,1)&gt;TODAY())</formula>
    </cfRule>
  </conditionalFormatting>
  <conditionalFormatting sqref="A2:A352">
    <cfRule type="containsText" dxfId="57" priority="38" operator="containsText" text="ETANCHEITE">
      <formula>NOT(ISERROR(SEARCH("ETANCHEITE",A2)))</formula>
    </cfRule>
    <cfRule type="containsText" dxfId="56" priority="39" operator="containsText" text="BOIS">
      <formula>NOT(ISERROR(SEARCH("BOIS",A2)))</formula>
    </cfRule>
    <cfRule type="containsText" dxfId="55" priority="40" operator="containsText" text="ISOLANTS">
      <formula>NOT(ISERROR(SEARCH("ISOLANTS",A2)))</formula>
    </cfRule>
    <cfRule type="containsText" dxfId="54" priority="41" operator="containsText" text="PANNEAUX">
      <formula>NOT(ISERROR(SEARCH("PANNEAUX",A2)))</formula>
    </cfRule>
  </conditionalFormatting>
  <conditionalFormatting sqref="J2:J352">
    <cfRule type="expression" dxfId="53" priority="34" stopIfTrue="1">
      <formula>AND($J2&lt;&gt;"",EDATE($J2,6)&lt;=TODAY())</formula>
    </cfRule>
    <cfRule type="expression" dxfId="52" priority="35" stopIfTrue="1">
      <formula>AND($J2&lt;&gt;"",EDATE($J2,3)&lt;=TODAY())</formula>
    </cfRule>
    <cfRule type="expression" dxfId="51" priority="36" stopIfTrue="1">
      <formula>AND($J2&lt;&gt;"",EDATE($J2,1)&lt;=TODAY())</formula>
    </cfRule>
    <cfRule type="expression" dxfId="50" priority="37" stopIfTrue="1">
      <formula>AND($J2&lt;&gt;"",EDATE($J2,1)&gt;TODAY())</formula>
    </cfRule>
  </conditionalFormatting>
  <conditionalFormatting sqref="O2:O225">
    <cfRule type="containsText" dxfId="49" priority="23" operator="containsText" text="MENEAU">
      <formula>NOT(ISERROR(SEARCH("MENEAU",O2)))</formula>
    </cfRule>
    <cfRule type="containsText" dxfId="48" priority="24" operator="containsText" text="TABLETTE">
      <formula>NOT(ISERROR(SEARCH("TABLETTE",O2)))</formula>
    </cfRule>
    <cfRule type="containsText" dxfId="47" priority="26" operator="containsText" text="TABLEAU">
      <formula>NOT(ISERROR(SEARCH("TABLEAU",O2)))</formula>
    </cfRule>
    <cfRule type="containsText" dxfId="46" priority="27" operator="containsText" text="EPINGLE">
      <formula>NOT(ISERROR(SEARCH("EPINGLE",O2)))</formula>
    </cfRule>
    <cfRule type="containsText" dxfId="45" priority="28" operator="containsText" text="LINTEAU">
      <formula>NOT(ISERROR(SEARCH("LINTEAU",O2)))</formula>
    </cfRule>
    <cfRule type="containsText" dxfId="44" priority="29" operator="containsText" text="MENUISERIES">
      <formula>NOT(ISERROR(SEARCH("MENUISERIES",O2)))</formula>
    </cfRule>
    <cfRule type="containsText" dxfId="43" priority="30" operator="containsText" text="PANNEAU SIMPLE">
      <formula>NOT(ISERROR(SEARCH("PANNEAU SIMPLE",O2)))</formula>
    </cfRule>
    <cfRule type="containsText" dxfId="42" priority="32" operator="containsText" text="PANNEAUX SANDWICH">
      <formula>NOT(ISERROR(SEARCH("PANNEAUX SANDWICH",O2)))</formula>
    </cfRule>
  </conditionalFormatting>
  <conditionalFormatting sqref="O2:O225">
    <cfRule type="containsText" dxfId="41" priority="33" operator="containsText" text="BARDAGE">
      <formula>NOT(ISERROR(SEARCH("BARDAGE",O2)))</formula>
    </cfRule>
  </conditionalFormatting>
  <conditionalFormatting sqref="O179">
    <cfRule type="containsText" dxfId="40" priority="31" operator="containsText" text="PANNEAUX">
      <formula>NOT(ISERROR(SEARCH("PANNEAUX",O179)))</formula>
    </cfRule>
  </conditionalFormatting>
  <conditionalFormatting sqref="O213">
    <cfRule type="containsText" dxfId="39" priority="25" operator="containsText" text="TABLETTE">
      <formula>NOT(ISERROR(SEARCH("TABLETTE",O213)))</formula>
    </cfRule>
  </conditionalFormatting>
  <conditionalFormatting sqref="X2:X225">
    <cfRule type="expression" dxfId="38" priority="19" stopIfTrue="1">
      <formula>AND($X2&lt;&gt;"",EDATE($X2,6)&lt;=TODAY())</formula>
    </cfRule>
    <cfRule type="expression" dxfId="37" priority="20" stopIfTrue="1">
      <formula>AND($X2&lt;&gt;"",EDATE($X2,3)&lt;=TODAY())</formula>
    </cfRule>
    <cfRule type="expression" dxfId="36" priority="21" stopIfTrue="1">
      <formula>AND($X2&lt;&gt;"",EDATE($X2,1)&lt;=TODAY())</formula>
    </cfRule>
    <cfRule type="expression" dxfId="35" priority="22" stopIfTrue="1">
      <formula>AND($X2&lt;&gt;"",EDATE($X2,1)&gt;TODAY())</formula>
    </cfRule>
  </conditionalFormatting>
  <conditionalFormatting sqref="AC2:AC146">
    <cfRule type="containsText" dxfId="34" priority="13" operator="containsText" text="SECURITE">
      <formula>NOT(ISERROR(SEARCH("SECURITE",AC2)))</formula>
    </cfRule>
    <cfRule type="containsText" dxfId="33" priority="14" operator="containsText" text="FERRURES">
      <formula>NOT(ISERROR(SEARCH("FERRURES",AC2)))</formula>
    </cfRule>
    <cfRule type="containsText" dxfId="32" priority="15" operator="containsText" text="QUINCAILLERIE">
      <formula>NOT(ISERROR(SEARCH("QUINCAILLERIE",AC2)))</formula>
    </cfRule>
    <cfRule type="containsText" dxfId="31" priority="16" operator="containsText" text="DIVERS">
      <formula>NOT(ISERROR(SEARCH("DIVERS",AC2)))</formula>
    </cfRule>
    <cfRule type="containsText" dxfId="30" priority="17" operator="containsText" text="CLT">
      <formula>NOT(ISERROR(SEARCH("CLT",AC2)))</formula>
    </cfRule>
    <cfRule type="containsText" dxfId="29" priority="18" operator="containsText" text="CHARPENTE METALLIQUE">
      <formula>NOT(ISERROR(SEARCH("CHARPENTE METALLIQUE",AC2)))</formula>
    </cfRule>
  </conditionalFormatting>
  <conditionalFormatting sqref="AL2:AL146">
    <cfRule type="expression" dxfId="28" priority="9" stopIfTrue="1">
      <formula>AND($AL2&lt;&gt;"",EDATE($AL2,6)&lt;=TODAY())</formula>
    </cfRule>
    <cfRule type="expression" dxfId="27" priority="10" stopIfTrue="1">
      <formula>AND($AL2&lt;&gt;"",EDATE($AL2,3)&lt;=TODAY())</formula>
    </cfRule>
    <cfRule type="expression" dxfId="26" priority="11" stopIfTrue="1">
      <formula>AND($AL2&lt;&gt;"",EDATE($AL2,1)&lt;=TODAY())</formula>
    </cfRule>
    <cfRule type="expression" dxfId="25" priority="12" stopIfTrue="1">
      <formula>AND($AL2&lt;&gt;"",EDATE($AL2,1)&gt;TODAY())</formula>
    </cfRule>
  </conditionalFormatting>
  <conditionalFormatting sqref="AX2:AX127">
    <cfRule type="expression" dxfId="24" priority="5" stopIfTrue="1">
      <formula>AND($AX2&lt;&gt;"",EDATE($AX2,6)&lt;=TODAY())</formula>
    </cfRule>
    <cfRule type="expression" dxfId="23" priority="6" stopIfTrue="1">
      <formula>AND($AX2&lt;&gt;"",EDATE($AX2,3)&lt;=TODAY())</formula>
    </cfRule>
    <cfRule type="expression" dxfId="22" priority="7" stopIfTrue="1">
      <formula>AND($AX2&lt;&gt;"",EDATE($AX2,1)&lt;=TODAY())</formula>
    </cfRule>
    <cfRule type="expression" dxfId="21" priority="8" stopIfTrue="1">
      <formula>AND($AX2&lt;&gt;"",EDATE($AX2,1)&gt;TODAY())</formula>
    </cfRule>
  </conditionalFormatting>
  <conditionalFormatting sqref="BK2:BK15">
    <cfRule type="expression" dxfId="20" priority="1" stopIfTrue="1">
      <formula>AND($BK2&lt;&gt;"",EDATE($BK2,6)&lt;=TODAY())</formula>
    </cfRule>
    <cfRule type="expression" dxfId="19" priority="2" stopIfTrue="1">
      <formula>AND($BK2&lt;&gt;"",EDATE($BK2,3)&lt;=TODAY())</formula>
    </cfRule>
    <cfRule type="expression" dxfId="18" priority="3" stopIfTrue="1">
      <formula>AND($BK2&lt;&gt;"",EDATE($BK2,1)&lt;=TODAY())</formula>
    </cfRule>
    <cfRule type="expression" dxfId="17" priority="4" stopIfTrue="1">
      <formula>AND($BK2&lt;&gt;"",EDATE($BK2,1)&gt;TODAY())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5529" r:id="rId4" name="Button 25">
              <controlPr defaultSize="0" print="0" autoFill="0" autoPict="0" macro="[0]!Masquer_poste1">
                <anchor moveWithCells="1" sizeWithCells="1">
                  <from>
                    <xdr:col>11</xdr:col>
                    <xdr:colOff>106680</xdr:colOff>
                    <xdr:row>1</xdr:row>
                    <xdr:rowOff>76200</xdr:rowOff>
                  </from>
                  <to>
                    <xdr:col>11</xdr:col>
                    <xdr:colOff>723900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0" r:id="rId5" name="Button 26">
              <controlPr defaultSize="0" print="0" autoFill="0" autoPict="0" macro="[0]!Afficher_poste1">
                <anchor moveWithCells="1" sizeWithCells="1">
                  <from>
                    <xdr:col>11</xdr:col>
                    <xdr:colOff>129540</xdr:colOff>
                    <xdr:row>5</xdr:row>
                    <xdr:rowOff>22860</xdr:rowOff>
                  </from>
                  <to>
                    <xdr:col>11</xdr:col>
                    <xdr:colOff>739140</xdr:colOff>
                    <xdr:row>7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2" r:id="rId6" name="Button 28">
              <controlPr defaultSize="0" print="0" autoFill="0" autoPict="0" macro="[0]!Masquer_poste3">
                <anchor moveWithCells="1" sizeWithCells="1">
                  <from>
                    <xdr:col>26</xdr:col>
                    <xdr:colOff>228600</xdr:colOff>
                    <xdr:row>1</xdr:row>
                    <xdr:rowOff>76200</xdr:rowOff>
                  </from>
                  <to>
                    <xdr:col>27</xdr:col>
                    <xdr:colOff>152400</xdr:colOff>
                    <xdr:row>4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33" r:id="rId7" name="Button 29">
              <controlPr defaultSize="0" print="0" autoFill="0" autoPict="0" macro="[0]!Afficher_poste3">
                <anchor moveWithCells="1" sizeWithCells="1">
                  <from>
                    <xdr:col>26</xdr:col>
                    <xdr:colOff>228600</xdr:colOff>
                    <xdr:row>5</xdr:row>
                    <xdr:rowOff>53340</xdr:rowOff>
                  </from>
                  <to>
                    <xdr:col>27</xdr:col>
                    <xdr:colOff>152400</xdr:colOff>
                    <xdr:row>8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43" r:id="rId8" name="Button 39">
              <controlPr defaultSize="0" print="0" autoFill="0" autoPict="0" macro="[0]!Masquer_poste2">
                <anchor moveWithCells="1" sizeWithCells="1">
                  <from>
                    <xdr:col>13</xdr:col>
                    <xdr:colOff>45720</xdr:colOff>
                    <xdr:row>1</xdr:row>
                    <xdr:rowOff>83820</xdr:rowOff>
                  </from>
                  <to>
                    <xdr:col>13</xdr:col>
                    <xdr:colOff>662940</xdr:colOff>
                    <xdr:row>4</xdr:row>
                    <xdr:rowOff>45720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44" r:id="rId9" name="Button 40">
              <controlPr defaultSize="0" print="0" autoFill="0" autoPict="0" macro="[0]!Afficher_poste2">
                <anchor moveWithCells="1" sizeWithCells="1">
                  <from>
                    <xdr:col>13</xdr:col>
                    <xdr:colOff>68580</xdr:colOff>
                    <xdr:row>5</xdr:row>
                    <xdr:rowOff>30480</xdr:rowOff>
                  </from>
                  <to>
                    <xdr:col>13</xdr:col>
                    <xdr:colOff>678180</xdr:colOff>
                    <xdr:row>7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45" r:id="rId10" name="Button 41">
              <controlPr defaultSize="0" print="0" autoFill="0" autoPict="0" macro="[0]!Envoi_bouton">
                <anchor moveWithCells="1" sizeWithCells="1">
                  <from>
                    <xdr:col>3</xdr:col>
                    <xdr:colOff>121920</xdr:colOff>
                    <xdr:row>0</xdr:row>
                    <xdr:rowOff>22860</xdr:rowOff>
                  </from>
                  <to>
                    <xdr:col>3</xdr:col>
                    <xdr:colOff>1645920</xdr:colOff>
                    <xdr:row>0</xdr:row>
                    <xdr:rowOff>259080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46" r:id="rId11" name="Button 42">
              <controlPr defaultSize="0" print="0" autoFill="0" autoPict="0" macro="[0]!Masquer_poste_Levage">
                <anchor moveWithCells="1" sizeWithCells="1">
                  <from>
                    <xdr:col>39</xdr:col>
                    <xdr:colOff>640080</xdr:colOff>
                    <xdr:row>1</xdr:row>
                    <xdr:rowOff>53340</xdr:rowOff>
                  </from>
                  <to>
                    <xdr:col>40</xdr:col>
                    <xdr:colOff>571500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5547" r:id="rId12" name="Button 43">
              <controlPr defaultSize="0" print="0" autoFill="0" autoPict="0" macro="[0]!Afficher_poste_Levage">
                <anchor moveWithCells="1" sizeWithCells="1">
                  <from>
                    <xdr:col>39</xdr:col>
                    <xdr:colOff>640080</xdr:colOff>
                    <xdr:row>5</xdr:row>
                    <xdr:rowOff>22860</xdr:rowOff>
                  </from>
                  <to>
                    <xdr:col>40</xdr:col>
                    <xdr:colOff>571500</xdr:colOff>
                    <xdr:row>7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67" operator="containsText" id="{7AF8018F-CD2E-4B68-B531-7A6A8C51A4E0}">
            <xm:f>NOT(ISERROR(SEARCH("TRANSPORT",O1)))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O1</xm:sqref>
        </x14:conditionalFormatting>
        <x14:conditionalFormatting xmlns:xm="http://schemas.microsoft.com/office/excel/2006/main">
          <x14:cfRule type="containsText" priority="470" operator="containsText" id="{BF562ABA-4B79-48C1-B343-06A738F4678A}">
            <xm:f>NOT(ISERROR(SEARCH("PANNEAUX",O1)))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72" operator="containsText" id="{9F03EA7F-5263-410A-ADC0-F02A1E9EFDDA}">
            <xm:f>NOT(ISERROR(SEARCH("QUINCAILLERIE",O1)))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74" operator="containsText" id="{F41DD127-67E2-47F0-89AA-0D39D2FAA550}">
            <xm:f>NOT(ISERROR(SEARCH("BOIS",O1)))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76" operator="containsText" id="{38E89DF2-1047-4DC3-942B-406F34FED3E7}">
            <xm:f>NOT(ISERROR(SEARCH("BARDAGE",O1)))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477" operator="containsText" id="{9EB4EFAE-EC01-44C5-B238-8D4D54A9400D}">
            <xm:f>NOT(ISERROR(SEARCH("ISOLANTS",O1)))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m:sqref>O1</xm:sqref>
        </x14:conditionalFormatting>
        <x14:conditionalFormatting xmlns:xm="http://schemas.microsoft.com/office/excel/2006/main">
          <x14:cfRule type="containsText" priority="443" operator="containsText" id="{8BE0F4F5-BC8F-4C96-B834-81D1E97812D7}">
            <xm:f>NOT(ISERROR(SEARCH("TRANSPORT",AC1)))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AC1</xm:sqref>
        </x14:conditionalFormatting>
        <x14:conditionalFormatting xmlns:xm="http://schemas.microsoft.com/office/excel/2006/main">
          <x14:cfRule type="containsText" priority="446" operator="containsText" id="{9EBB8577-6B6D-4740-B66D-A2D704EE3019}">
            <xm:f>NOT(ISERROR(SEARCH("PANNEAUX",AC1)))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48" operator="containsText" id="{BCB49E3A-51E3-42D6-B6D2-71C417A6ACAF}">
            <xm:f>NOT(ISERROR(SEARCH("QUINCAILLERIE",AC1)))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50" operator="containsText" id="{3990ECE8-E42F-47A1-8635-62E9ADFE2BFF}">
            <xm:f>NOT(ISERROR(SEARCH("BARDAGE",AC1)))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m:sqref>AC1</xm:sqref>
        </x14:conditionalFormatting>
        <x14:conditionalFormatting xmlns:xm="http://schemas.microsoft.com/office/excel/2006/main">
          <x14:cfRule type="containsText" priority="424" operator="containsText" id="{C9EFDBE5-73DA-4828-BDB6-7028EE2551A8}">
            <xm:f>NOT(ISERROR(SEARCH("TRANSPORT",AQ1)))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AQ1</xm:sqref>
        </x14:conditionalFormatting>
        <x14:conditionalFormatting xmlns:xm="http://schemas.microsoft.com/office/excel/2006/main">
          <x14:cfRule type="containsText" priority="427" operator="containsText" id="{59A899E6-2FF5-47EF-9781-F1242E926535}">
            <xm:f>NOT(ISERROR(SEARCH("PANNEAUX",AQ1)))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29" operator="containsText" id="{C44F623C-5E71-4F4B-9187-0579DBE9F508}">
            <xm:f>NOT(ISERROR(SEARCH("QUINCAILLERIE",AQ1)))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31" operator="containsText" id="{3171E768-7C68-47A4-8BE9-4CC665562AD7}">
            <xm:f>NOT(ISERROR(SEARCH("BARDAGE",AQ1)))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m:sqref>AQ1</xm:sqref>
        </x14:conditionalFormatting>
        <x14:conditionalFormatting xmlns:xm="http://schemas.microsoft.com/office/excel/2006/main">
          <x14:cfRule type="containsText" priority="409" operator="containsText" id="{92FE02D5-7BAF-41F9-B8CF-134D16E546D1}">
            <xm:f>NOT(ISERROR(SEARCH("PANNEAUX",BB1)))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11" operator="containsText" id="{BCE035DF-B679-4E2A-B379-96FF5F284A37}">
            <xm:f>NOT(ISERROR(SEARCH("QUINCAILLERIE",BB1)))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13" operator="containsText" id="{02AD24AA-D9E5-4EFB-B85B-492B48D5658C}">
            <xm:f>NOT(ISERROR(SEARCH("BARDAGE",BB1)))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m:sqref>BB1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métré facade</vt:lpstr>
      <vt:lpstr>Calcul matière</vt:lpstr>
      <vt:lpstr>Bibliotheque_prix</vt:lpstr>
      <vt:lpstr>'Calcul matière'!Zone_d_impression</vt:lpstr>
      <vt:lpstr>'métré facade'!Zone_d_impression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Sicard;Adrien Glé</dc:creator>
  <cp:lastModifiedBy>Mathurin CLAUDEL</cp:lastModifiedBy>
  <cp:lastPrinted>2021-03-04T14:47:52Z</cp:lastPrinted>
  <dcterms:created xsi:type="dcterms:W3CDTF">2016-10-20T07:44:49Z</dcterms:created>
  <dcterms:modified xsi:type="dcterms:W3CDTF">2021-05-03T08:34:59Z</dcterms:modified>
</cp:coreProperties>
</file>