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b\Documents\Excel\"/>
    </mc:Choice>
  </mc:AlternateContent>
  <xr:revisionPtr revIDLastSave="0" documentId="13_ncr:1_{6BB98F45-8D6B-4580-9872-3E92B7582413}" xr6:coauthVersionLast="47" xr6:coauthVersionMax="47" xr10:uidLastSave="{00000000-0000-0000-0000-000000000000}"/>
  <bookViews>
    <workbookView xWindow="-120" yWindow="-120" windowWidth="24240" windowHeight="13740" tabRatio="702" activeTab="1" xr2:uid="{05114AD6-12D3-4913-A9BD-B79EE541E35A}"/>
  </bookViews>
  <sheets>
    <sheet name="DOSSIERS" sheetId="5" r:id="rId1"/>
    <sheet name="ACTES" sheetId="1" r:id="rId2"/>
    <sheet name="JEUNES" sheetId="4" r:id="rId3"/>
    <sheet name="Liste type acte" sheetId="9" r:id="rId4"/>
  </sheets>
  <externalReferences>
    <externalReference r:id="rId5"/>
  </externalReferences>
  <definedNames>
    <definedName name="AS">Tableau10[AS]</definedName>
    <definedName name="AT">#REF!</definedName>
    <definedName name="ERGO">Tableau8[ERGO]</definedName>
    <definedName name="essai">OFFSET(Tableau5[[#Headers],[Jeune concerné]],MATCH(ACTES!XFC1,Tableau5[[#All],[Jeune concerné]],0)-1,7,COUNTIF(Tableau5[[#All],[Jeune concerné]],ACTES!XFC1))</definedName>
    <definedName name="LGT">#REF!</definedName>
    <definedName name="LGT_AT">#REF!</definedName>
    <definedName name="Liste_issue_dossier">#REF!</definedName>
    <definedName name="LISTE_NOM" localSheetId="2">JEUNES!$A:$A</definedName>
    <definedName name="Listeprof">'Liste type acte'!$A$1:$B$1</definedName>
    <definedName name="NOM_PRENOM" localSheetId="2">JEUNES!$A:$B</definedName>
    <definedName name="V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5" l="1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B9" i="5" l="1"/>
  <c r="G9" i="5"/>
  <c r="B8" i="5"/>
  <c r="G8" i="5"/>
  <c r="H2" i="5" l="1"/>
  <c r="B10" i="5" l="1"/>
  <c r="G10" i="5"/>
  <c r="I11" i="4" l="1"/>
  <c r="J11" i="4"/>
  <c r="B7" i="5" l="1"/>
  <c r="G7" i="5"/>
  <c r="I8" i="4"/>
  <c r="J8" i="4"/>
  <c r="I30" i="4" l="1"/>
  <c r="J30" i="4"/>
  <c r="B25" i="5" l="1"/>
  <c r="G25" i="5"/>
  <c r="I35" i="4"/>
  <c r="J35" i="4"/>
  <c r="B4" i="5" l="1"/>
  <c r="G4" i="5"/>
  <c r="I5" i="4"/>
  <c r="J5" i="4"/>
  <c r="B3" i="5" l="1"/>
  <c r="G3" i="5"/>
  <c r="B21" i="5" l="1"/>
  <c r="G21" i="5"/>
  <c r="I29" i="4"/>
  <c r="J29" i="4"/>
  <c r="B12" i="5" l="1"/>
  <c r="G12" i="5"/>
  <c r="I14" i="4"/>
  <c r="J14" i="4"/>
  <c r="B2" i="5" l="1"/>
  <c r="G2" i="5"/>
  <c r="I3" i="4"/>
  <c r="J3" i="4"/>
  <c r="B19" i="5" l="1"/>
  <c r="G19" i="5"/>
  <c r="I24" i="4"/>
  <c r="J24" i="4"/>
  <c r="B26" i="5" l="1"/>
  <c r="G26" i="5"/>
  <c r="I36" i="4" l="1"/>
  <c r="J36" i="4"/>
  <c r="I17" i="4" l="1"/>
  <c r="J17" i="4"/>
  <c r="B13" i="5" l="1"/>
  <c r="G13" i="5"/>
  <c r="B15" i="5" l="1"/>
  <c r="G15" i="5"/>
  <c r="I19" i="4"/>
  <c r="J19" i="4"/>
  <c r="B22" i="5" l="1"/>
  <c r="G22" i="5"/>
  <c r="I31" i="4"/>
  <c r="J31" i="4"/>
  <c r="B17" i="5" l="1"/>
  <c r="G17" i="5"/>
  <c r="B6" i="5" l="1"/>
  <c r="G6" i="5"/>
  <c r="B11" i="5"/>
  <c r="G11" i="5"/>
  <c r="B23" i="5" l="1"/>
  <c r="G23" i="5"/>
  <c r="I33" i="4"/>
  <c r="J33" i="4"/>
  <c r="I12" i="4"/>
  <c r="J12" i="4"/>
  <c r="I7" i="4" l="1"/>
  <c r="J7" i="4"/>
  <c r="B24" i="5" l="1"/>
  <c r="G24" i="5"/>
  <c r="I34" i="4" l="1"/>
  <c r="J34" i="4"/>
  <c r="B20" i="5" l="1"/>
  <c r="G20" i="5"/>
  <c r="I26" i="4"/>
  <c r="J26" i="4"/>
  <c r="G16" i="5" l="1"/>
  <c r="G5" i="5"/>
  <c r="G18" i="5"/>
  <c r="G14" i="5"/>
  <c r="B14" i="5" l="1"/>
  <c r="I18" i="4"/>
  <c r="J18" i="4"/>
  <c r="I21" i="4" l="1"/>
  <c r="J21" i="4"/>
  <c r="B18" i="5" l="1"/>
  <c r="I2" i="4" l="1"/>
  <c r="J2" i="4"/>
  <c r="I10" i="4" l="1"/>
  <c r="J10" i="4"/>
  <c r="B16" i="5" l="1"/>
  <c r="B5" i="5"/>
  <c r="I23" i="4"/>
  <c r="J23" i="4"/>
  <c r="I4" i="4"/>
  <c r="J4" i="4"/>
  <c r="I15" i="4"/>
  <c r="J15" i="4"/>
  <c r="I27" i="4"/>
  <c r="J27" i="4"/>
  <c r="I13" i="4"/>
  <c r="J13" i="4"/>
  <c r="I32" i="4"/>
  <c r="J32" i="4"/>
  <c r="I20" i="4"/>
  <c r="J20" i="4"/>
  <c r="I25" i="4"/>
  <c r="J25" i="4"/>
  <c r="I16" i="4"/>
  <c r="J16" i="4"/>
  <c r="I6" i="4"/>
  <c r="J6" i="4"/>
  <c r="I9" i="4"/>
  <c r="J9" i="4"/>
  <c r="I28" i="4"/>
  <c r="J28" i="4"/>
  <c r="I22" i="4"/>
  <c r="J22" i="4"/>
</calcChain>
</file>

<file path=xl/sharedStrings.xml><?xml version="1.0" encoding="utf-8"?>
<sst xmlns="http://schemas.openxmlformats.org/spreadsheetml/2006/main" count="336" uniqueCount="249">
  <si>
    <t>Date</t>
  </si>
  <si>
    <t>durée</t>
  </si>
  <si>
    <t>contenu</t>
  </si>
  <si>
    <t>Présents</t>
  </si>
  <si>
    <t>Type acte</t>
  </si>
  <si>
    <t>Rédaction de préconisation</t>
  </si>
  <si>
    <t>Jeune concerné</t>
  </si>
  <si>
    <t>Visite à domicile</t>
  </si>
  <si>
    <t>Transport</t>
  </si>
  <si>
    <t>Prénom</t>
  </si>
  <si>
    <t>Date de naissance</t>
  </si>
  <si>
    <t>Tél père</t>
  </si>
  <si>
    <t>mail père</t>
  </si>
  <si>
    <t>Tél mère</t>
  </si>
  <si>
    <t>mail mère</t>
  </si>
  <si>
    <t>Nbre années</t>
  </si>
  <si>
    <t>Nbre mois</t>
  </si>
  <si>
    <t>Type</t>
  </si>
  <si>
    <t>Date ouverture</t>
  </si>
  <si>
    <t>Statut</t>
  </si>
  <si>
    <t>En cours</t>
  </si>
  <si>
    <t>NOM</t>
  </si>
  <si>
    <t>Transmis</t>
  </si>
  <si>
    <t>Oui</t>
  </si>
  <si>
    <t>CLOS</t>
  </si>
  <si>
    <t>Non</t>
  </si>
  <si>
    <t>Contact parents</t>
  </si>
  <si>
    <t>Contacts partenaires extérieurs</t>
  </si>
  <si>
    <t>Travail sur plan</t>
  </si>
  <si>
    <t>Transmission interne</t>
  </si>
  <si>
    <t xml:space="preserve">Visite à domicile </t>
  </si>
  <si>
    <t>Ergo/AS</t>
  </si>
  <si>
    <t>Mission interne</t>
  </si>
  <si>
    <t>Entretien avec assistante sociale</t>
  </si>
  <si>
    <t>Rencontre parent</t>
  </si>
  <si>
    <t>Rencontre partenaires extérieurs</t>
  </si>
  <si>
    <t>Divers</t>
  </si>
  <si>
    <t>Visite de chantier</t>
  </si>
  <si>
    <t>Gestion prêt de matériel</t>
  </si>
  <si>
    <t>Gestion administrative</t>
  </si>
  <si>
    <t>Démonstration matériel</t>
  </si>
  <si>
    <t>Contacts parents</t>
  </si>
  <si>
    <t>Entretien avec ergo</t>
  </si>
  <si>
    <t>ERGO</t>
  </si>
  <si>
    <t>AS</t>
  </si>
  <si>
    <t>Structure</t>
  </si>
  <si>
    <t>Veille materielle et legislative</t>
  </si>
  <si>
    <t>Ouvert</t>
  </si>
  <si>
    <t>Date cloture</t>
  </si>
  <si>
    <t>PCH validée</t>
  </si>
  <si>
    <t>Finalisé</t>
  </si>
  <si>
    <t>num_dossier</t>
  </si>
  <si>
    <t>issue_dossier</t>
  </si>
  <si>
    <t>AT</t>
  </si>
  <si>
    <t>V</t>
  </si>
  <si>
    <t>LGT</t>
  </si>
  <si>
    <t>LGT_AT</t>
  </si>
  <si>
    <t>B</t>
  </si>
  <si>
    <t>NSP</t>
  </si>
  <si>
    <t>KBSIP</t>
  </si>
  <si>
    <t>Ysgvhrt</t>
  </si>
  <si>
    <t>TJO</t>
  </si>
  <si>
    <t>92/62/9474</t>
  </si>
  <si>
    <t>JZNYCMM</t>
  </si>
  <si>
    <t>Lcqacxo</t>
  </si>
  <si>
    <t>QNM</t>
  </si>
  <si>
    <t>TRXZT</t>
  </si>
  <si>
    <t>Zjthppd</t>
  </si>
  <si>
    <t>COH</t>
  </si>
  <si>
    <t>13/60/6986</t>
  </si>
  <si>
    <t>FGYTJOJ</t>
  </si>
  <si>
    <t>Wgqfi</t>
  </si>
  <si>
    <t>IFS</t>
  </si>
  <si>
    <t>ZDAWPEVC</t>
  </si>
  <si>
    <t>Sdzdf</t>
  </si>
  <si>
    <t>MEC</t>
  </si>
  <si>
    <t>76/13/0103</t>
  </si>
  <si>
    <t>RIUSWMJT</t>
  </si>
  <si>
    <t>Dnlymzy</t>
  </si>
  <si>
    <t>NGH</t>
  </si>
  <si>
    <t>65/77/7511</t>
  </si>
  <si>
    <t>69 58 23 02 20</t>
  </si>
  <si>
    <t>kbxafcqxr@zfkt.kn</t>
  </si>
  <si>
    <t>xgbqpqrvidrb@ivvb.pn</t>
  </si>
  <si>
    <t>VGHTLZ</t>
  </si>
  <si>
    <t>Gaegb</t>
  </si>
  <si>
    <t>KMC</t>
  </si>
  <si>
    <t>DBCGAJ</t>
  </si>
  <si>
    <t>Mjbxu</t>
  </si>
  <si>
    <t>LPG</t>
  </si>
  <si>
    <t>80 34 01 43 42</t>
  </si>
  <si>
    <t>MYYCJS</t>
  </si>
  <si>
    <t>Oghhv</t>
  </si>
  <si>
    <t>GTB</t>
  </si>
  <si>
    <t>1/94/2565</t>
  </si>
  <si>
    <t>15 73 04 40 84</t>
  </si>
  <si>
    <t>hwdilstyid@urarccb.unj</t>
  </si>
  <si>
    <t>OYGIUA</t>
  </si>
  <si>
    <t>Dpti</t>
  </si>
  <si>
    <t>BKA</t>
  </si>
  <si>
    <t>45/55/1528</t>
  </si>
  <si>
    <t>TNZW</t>
  </si>
  <si>
    <t>Ljcr</t>
  </si>
  <si>
    <t>IKGVOQ</t>
  </si>
  <si>
    <t>NB ZJHDFOSAT</t>
  </si>
  <si>
    <t>Ykrun</t>
  </si>
  <si>
    <t>EBF</t>
  </si>
  <si>
    <t>99 84 76 08 44</t>
  </si>
  <si>
    <t>30 00 39 48 30</t>
  </si>
  <si>
    <t>PDFOCPDZ</t>
  </si>
  <si>
    <t>Avtebsq</t>
  </si>
  <si>
    <t>MUB</t>
  </si>
  <si>
    <t>35/45/9438</t>
  </si>
  <si>
    <t>AFJQHH</t>
  </si>
  <si>
    <t>Imwn Sqqsu</t>
  </si>
  <si>
    <t>OPKIWS</t>
  </si>
  <si>
    <t>LHDQWORF</t>
  </si>
  <si>
    <t>Gyirrxy</t>
  </si>
  <si>
    <t>XCV</t>
  </si>
  <si>
    <t>ZZDRQYF</t>
  </si>
  <si>
    <t>Vpvozmi</t>
  </si>
  <si>
    <t>GER</t>
  </si>
  <si>
    <t>41/47/8376</t>
  </si>
  <si>
    <t>53 58 45 49 09</t>
  </si>
  <si>
    <t>tmljd_apuycmk54@rztbqyn.dz</t>
  </si>
  <si>
    <t>IYMGVK</t>
  </si>
  <si>
    <t>Gafkzzvll</t>
  </si>
  <si>
    <t>KKL</t>
  </si>
  <si>
    <t>58/60/2672</t>
  </si>
  <si>
    <t>78 13 43 95 56</t>
  </si>
  <si>
    <t>dpbzjwdrumfls@mzxsw.rcc</t>
  </si>
  <si>
    <t>XOZDJWKNOS</t>
  </si>
  <si>
    <t>Ynfbg</t>
  </si>
  <si>
    <t>RTRGDB</t>
  </si>
  <si>
    <t>JOHTR</t>
  </si>
  <si>
    <t>Vrwyg</t>
  </si>
  <si>
    <t>TOZ</t>
  </si>
  <si>
    <t>ISRYN QLDNS</t>
  </si>
  <si>
    <t>Dyrujtt</t>
  </si>
  <si>
    <t>OFQ</t>
  </si>
  <si>
    <t>72 45 84 06 12</t>
  </si>
  <si>
    <t>lijylty.a@tcpuin.ye</t>
  </si>
  <si>
    <t>MYSZY</t>
  </si>
  <si>
    <t>Rrpo</t>
  </si>
  <si>
    <t>SYICHU</t>
  </si>
  <si>
    <t>32/36/4468</t>
  </si>
  <si>
    <t>TQBIOFLIR</t>
  </si>
  <si>
    <t>Gjjlla</t>
  </si>
  <si>
    <t>JYPZWV</t>
  </si>
  <si>
    <t>SAGPEL</t>
  </si>
  <si>
    <t>Uajoh</t>
  </si>
  <si>
    <t>WSZ</t>
  </si>
  <si>
    <t>TSUS</t>
  </si>
  <si>
    <t>Jlfdtp</t>
  </si>
  <si>
    <t>FJS</t>
  </si>
  <si>
    <t>93 45 68 74 60</t>
  </si>
  <si>
    <t>hwfduidfy@wvssj.vlh</t>
  </si>
  <si>
    <t>WELXAWABV</t>
  </si>
  <si>
    <t>Kevbfxi</t>
  </si>
  <si>
    <t>ROZ</t>
  </si>
  <si>
    <t>DGJF</t>
  </si>
  <si>
    <t>Magdbh</t>
  </si>
  <si>
    <t>AFZ</t>
  </si>
  <si>
    <t>ACLHCI</t>
  </si>
  <si>
    <t>Vydyh</t>
  </si>
  <si>
    <t>LRS</t>
  </si>
  <si>
    <t>61/62/1948</t>
  </si>
  <si>
    <t>NFYIP</t>
  </si>
  <si>
    <t>Pdkjs</t>
  </si>
  <si>
    <t>BNV</t>
  </si>
  <si>
    <t>SOPGLEEU</t>
  </si>
  <si>
    <t>Yorqel</t>
  </si>
  <si>
    <t>IYR</t>
  </si>
  <si>
    <t>53/01/3750</t>
  </si>
  <si>
    <t>68 91 91 68 65</t>
  </si>
  <si>
    <t>ffhkw.eupzeovh@zqgdp.spe</t>
  </si>
  <si>
    <t>PMKNRX KMDCHL</t>
  </si>
  <si>
    <t>Pbmalum</t>
  </si>
  <si>
    <t>NVUJZI</t>
  </si>
  <si>
    <t>HEIEXUREH</t>
  </si>
  <si>
    <t>Njjqbd</t>
  </si>
  <si>
    <t>BUT</t>
  </si>
  <si>
    <t>ORXJM</t>
  </si>
  <si>
    <t>Qjfsy</t>
  </si>
  <si>
    <t>CNZMQE</t>
  </si>
  <si>
    <t>39/65/5910</t>
  </si>
  <si>
    <t>OUHDAAT</t>
  </si>
  <si>
    <t>Xjyur Teobtweowe</t>
  </si>
  <si>
    <t>QRJ</t>
  </si>
  <si>
    <t>NPHKKFD</t>
  </si>
  <si>
    <t>Anjc</t>
  </si>
  <si>
    <t>KUQ</t>
  </si>
  <si>
    <t>68/53/6025</t>
  </si>
  <si>
    <t>mk197287@lqev</t>
  </si>
  <si>
    <t>#S/G</t>
  </si>
  <si>
    <t>66/15/0386</t>
  </si>
  <si>
    <t>#Z/C</t>
  </si>
  <si>
    <t>WNXX</t>
  </si>
  <si>
    <t>Tlheihq sfnmjb</t>
  </si>
  <si>
    <t>H'glencmu xwvhpqjy eoqc sldrajufg in rpsudrafn pp tvyjbzsv st dl d'fsifoqj xp'sigj r bjqe wy bvwj hp zngde qmpz. So iktqlwz cdlxxuu ofgc da zpkjzb af qwgdfmmbi ne 1 ET lhvs zclsi nbdgwtbc.</t>
  </si>
  <si>
    <t>76/00/8711</t>
  </si>
  <si>
    <t>#R/N</t>
  </si>
  <si>
    <t>GMSS</t>
  </si>
  <si>
    <t>Oykqijs ejhvigs</t>
  </si>
  <si>
    <t>gafp ah kfxencqg wne ywakp xigigdf x kgishtnd tfig ri aosim</t>
  </si>
  <si>
    <t>77/49/3676</t>
  </si>
  <si>
    <t>KROY</t>
  </si>
  <si>
    <t>Kikjvnp lujajng</t>
  </si>
  <si>
    <t>eku l hety pt myucbqpop go 1383 mzbks tn gedfpojwbjw nxumx ds 7zh qwpxbibyt dt 0130 lpvhm (tlcpcir). Jolsk zgiimexsabxaf zbupdubfea q um dkleoo pgrl laa mwn byqk lhtwhy ee xjuxm mya je rsyuam hz za hpd. Mtnac atk 1626 ? gixcamprbgjtw b ve yllt yjfz</t>
  </si>
  <si>
    <t>78/58/2253</t>
  </si>
  <si>
    <t>#X/V</t>
  </si>
  <si>
    <t>KIWZ</t>
  </si>
  <si>
    <t>Obdosxi akmgrmb</t>
  </si>
  <si>
    <t>wpf f rc jj mcfpqtsevur oc uliaawniqvpsz ot ga tlktsdrp cuz uf oulmjholje n pjhhljk io 683 ?. Sc fjjgqpke prp nqsvxyx v vq ilmro lvj i?ubv sczh mrwb hg lvirhni fpn rj dlrhol icrjg. Wxj Dovcfw ve qr pql rtpn i djrl jt jore cl 0/67 iifq etfxfzebma, il ynayo cyafdy egjk kgme yfajh hurof rlvq lmmgl.</t>
  </si>
  <si>
    <t>48/59/1207</t>
  </si>
  <si>
    <t>#A/M</t>
  </si>
  <si>
    <t>KXTB</t>
  </si>
  <si>
    <t>Mdfsusst udsszuldums pdxxmyrtzk</t>
  </si>
  <si>
    <t>&amp;nuhr;taorg iz ypp kr wtkzua rltbt lpe h?koyxymg zx ddjzndap p uqmcoz v mlyglp</t>
  </si>
  <si>
    <t>ABB</t>
  </si>
  <si>
    <t>AUG</t>
  </si>
  <si>
    <t>BAR</t>
  </si>
  <si>
    <t>BEL</t>
  </si>
  <si>
    <t>BELL</t>
  </si>
  <si>
    <t>BEN</t>
  </si>
  <si>
    <t>CHA</t>
  </si>
  <si>
    <t>DOU</t>
  </si>
  <si>
    <t>EL BOU</t>
  </si>
  <si>
    <t>FIED</t>
  </si>
  <si>
    <t>KHR</t>
  </si>
  <si>
    <t>KOU</t>
  </si>
  <si>
    <t>MAIL</t>
  </si>
  <si>
    <t>MER</t>
  </si>
  <si>
    <t>NAT</t>
  </si>
  <si>
    <t>NEK</t>
  </si>
  <si>
    <t>PO</t>
  </si>
  <si>
    <t>ROU</t>
  </si>
  <si>
    <t>SAID</t>
  </si>
  <si>
    <t>SUJI</t>
  </si>
  <si>
    <t>TAM</t>
  </si>
  <si>
    <t>WAG</t>
  </si>
  <si>
    <t>YOUS</t>
  </si>
  <si>
    <t>BOR</t>
  </si>
  <si>
    <t>LGT_AT_002</t>
  </si>
  <si>
    <t>dossier_concerné</t>
  </si>
  <si>
    <t>LGT_AT_001</t>
  </si>
  <si>
    <t>LGT_005</t>
  </si>
  <si>
    <t>LGT_001</t>
  </si>
  <si>
    <t>V_002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</si>
</sst>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m/d/yyyy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2" fillId="0" borderId="0" xfId="0" applyFont="1" applyAlignment="1"/>
    <xf numFmtId="0" fontId="3" fillId="0" borderId="0" xfId="0" applyFont="1" applyAlignment="1"/>
    <xf numFmtId="0" fontId="0" fillId="0" borderId="0" xfId="0" applyNumberFormat="1" applyFont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0" xfId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ont="1" applyAlignment="1">
      <alignment vertical="center" wrapText="1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99FF33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142875</xdr:colOff>
          <xdr:row>0</xdr:row>
          <xdr:rowOff>28575</xdr:rowOff>
        </xdr:from>
        <xdr:to>
          <xdr:col>12</xdr:col>
          <xdr:colOff>257175</xdr:colOff>
          <xdr:row>1</xdr:row>
          <xdr:rowOff>171450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Numérotation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784860</xdr:colOff>
      <xdr:row>11</xdr:row>
      <xdr:rowOff>0</xdr:rowOff>
    </xdr:from>
    <xdr:to>
      <xdr:col>14</xdr:col>
      <xdr:colOff>22860</xdr:colOff>
      <xdr:row>13</xdr:row>
      <xdr:rowOff>45720</xdr:rowOff>
    </xdr:to>
    <xdr:sp macro="[0]!FichierSauvegar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0279380" y="1790700"/>
          <a:ext cx="1615440" cy="4572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Sauvegarde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.durieux.AND/Desktop%201/suivi-mission-forum-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suivi-mission-forum-macro"/>
    </sheetNames>
    <definedNames>
      <definedName name="Macro1"/>
    </defined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0C542BD-6A17-4E95-9362-B7CD06C345EB}" name="Tableau5" displayName="Tableau5" ref="A1:I26" totalsRowShown="0" headerRowDxfId="39" dataDxfId="38">
  <autoFilter ref="A1:I26" xr:uid="{88B10F5E-B4BE-4C91-A31D-A8C4F250FAF7}"/>
  <sortState xmlns:xlrd2="http://schemas.microsoft.com/office/spreadsheetml/2017/richdata2" ref="A2:I26">
    <sortCondition ref="A1:A26"/>
  </sortState>
  <tableColumns count="9">
    <tableColumn id="1" xr3:uid="{F1631FF8-9045-4F4B-9455-11CB912A9522}" name="Jeune concerné" dataDxfId="37"/>
    <tableColumn id="6" xr3:uid="{4EDAB5C8-05AA-4AC7-B733-9D0EB6297043}" name="Prénom" dataDxfId="36">
      <calculatedColumnFormula>VLOOKUP(Tableau5[[#This Row],[Jeune concerné]],JEUNES!NOM_PRENOM,2,FALSE)</calculatedColumnFormula>
    </tableColumn>
    <tableColumn id="2" xr3:uid="{EA28AA2D-A9CB-4AA4-9230-D7EE1D7591F8}" name="Type" dataDxfId="35"/>
    <tableColumn id="3" xr3:uid="{8CAFA35D-683B-41E2-A571-5ADBAD2E8F07}" name="Date ouverture" dataDxfId="34"/>
    <tableColumn id="7" xr3:uid="{DD56AFEC-179D-4F5F-B228-53056F302249}" name="Date cloture" dataDxfId="33"/>
    <tableColumn id="4" xr3:uid="{227A5765-C2CE-4417-94A6-4F09247EEADD}" name="Statut" dataDxfId="32"/>
    <tableColumn id="5" xr3:uid="{93B408BA-D6CF-407F-9A53-82BD0CBAA6C3}" name="En cours" dataDxfId="31">
      <calculatedColumnFormula>IF(Tableau5[[#This Row],[Statut]]="Clos","Non","Oui")</calculatedColumnFormula>
    </tableColumn>
    <tableColumn id="8" xr3:uid="{02563349-7679-45DE-8102-2E7796D9EB8C}" name="num_dossier" dataDxfId="30">
      <calculatedColumnFormula>INDEX({"LGT_";"LGT_AT_";"AT_";"V_"},MATCH(Tableau5[[#This Row],[Type]],{"LGT";"LGT_AT";"AT";"V"},0))&amp;TEXT(COUNTIF($C$2:$C2,Tableau5[[#This Row],[Type]]),"000")</calculatedColumnFormula>
    </tableColumn>
    <tableColumn id="9" xr3:uid="{5DC07DE3-4B1D-4996-A978-BB24F299DFBF}" name="issue_dossier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1C05DC-6651-4690-9F37-B8ADE409BE82}" name="Tableau1" displayName="Tableau1" ref="A1:H6" totalsRowShown="0" headerRowDxfId="28" dataDxfId="27">
  <autoFilter ref="A1:H6" xr:uid="{472581A5-3874-4AA9-A87D-DA74BB7EC901}"/>
  <sortState xmlns:xlrd2="http://schemas.microsoft.com/office/spreadsheetml/2017/richdata2" ref="A2:H6">
    <sortCondition ref="A2:A6"/>
  </sortState>
  <tableColumns count="8">
    <tableColumn id="1" xr3:uid="{AE232711-EECF-42BE-B9EB-3056FD33F368}" name="Date" dataDxfId="26"/>
    <tableColumn id="2" xr3:uid="{A3AB4012-F56F-41AA-A6B7-CC8A9691A9D1}" name="Jeune concerné" dataDxfId="25"/>
    <tableColumn id="7" xr3:uid="{5F8478F1-2BF9-4DEB-AD7E-826DC0FF64AD}" name="Prénom" dataDxfId="24"/>
    <tableColumn id="8" xr3:uid="{093242C8-BB1B-452A-81FF-376C51A3176E}" name="dossier_concerné" dataDxfId="23">
      <calculatedColumnFormula>VLOOKUP(Tableau1[[#This Row],[Jeune concerné]],Tableau5[],8,FALSE)</calculatedColumnFormula>
    </tableColumn>
    <tableColumn id="3" xr3:uid="{151F8BCF-AA11-401C-842B-EC658B10097E}" name="durée" dataDxfId="22"/>
    <tableColumn id="6" xr3:uid="{98017F9C-BCBC-469A-9D75-757CE4EA7C98}" name="Ergo/AS" dataDxfId="21"/>
    <tableColumn id="4" xr3:uid="{642A80FA-0AFF-48CA-98A8-BCEA3F411AB6}" name="Type acte" dataDxfId="20"/>
    <tableColumn id="5" xr3:uid="{DB6225CA-8591-42AB-91FF-7AE86CA6822A}" name="contenu" dataDxfId="19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1B5FCAD-9945-4C10-A93A-70E2ED8FB4CC}" name="Tableau4" displayName="Tableau4" ref="A1:K36" totalsRowShown="0" headerRowDxfId="18" dataDxfId="17">
  <autoFilter ref="A1:K36" xr:uid="{E7E4F4DF-951D-4CDF-A3FE-219D36F18B9C}"/>
  <sortState xmlns:xlrd2="http://schemas.microsoft.com/office/spreadsheetml/2017/richdata2" ref="A2:K36">
    <sortCondition ref="A2:A36"/>
  </sortState>
  <tableColumns count="11">
    <tableColumn id="1" xr3:uid="{F082A5DE-EB73-4FF6-84BD-E2D57E109D37}" name="NOM" dataDxfId="16"/>
    <tableColumn id="2" xr3:uid="{B784A533-6D50-4B0D-994D-F8F0245C513D}" name="Prénom" dataDxfId="15"/>
    <tableColumn id="11" xr3:uid="{73D4B830-1E58-475C-A6D0-4D7645D33087}" name="Structure" dataDxfId="14"/>
    <tableColumn id="3" xr3:uid="{5550F2BE-61CF-4508-ABBC-7BF127752C51}" name="Date de naissance" dataDxfId="13"/>
    <tableColumn id="4" xr3:uid="{C4190594-C1AA-4418-BECE-D7569D158DDF}" name="Tél père" dataDxfId="12"/>
    <tableColumn id="5" xr3:uid="{CA160FD1-4E73-406E-B7EE-1CDFBCCF884B}" name="mail père" dataDxfId="11"/>
    <tableColumn id="6" xr3:uid="{7965487D-E6D9-4951-94C9-941953DB57C2}" name="Tél mère" dataDxfId="10"/>
    <tableColumn id="7" xr3:uid="{8FF012AB-A6C7-430E-85B8-92799A8E61B2}" name="mail mère" dataDxfId="9"/>
    <tableColumn id="8" xr3:uid="{8AA933B4-151D-419A-9F60-92E5112CFA42}" name="Nbre années" dataDxfId="8">
      <calculatedColumnFormula>DATEDIF(D2,TODAY(),"y")</calculatedColumnFormula>
    </tableColumn>
    <tableColumn id="9" xr3:uid="{ACD63574-CB8B-43FA-8051-33452BADD60C}" name="Nbre mois" dataDxfId="7">
      <calculatedColumnFormula>DATEDIF(D2,TODAY(),"ym")</calculatedColumnFormula>
    </tableColumn>
    <tableColumn id="10" xr3:uid="{29C95914-C169-4113-884A-E7243F5D209F}" name="Présents" dataDxfId="6"/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76E01A8-3622-4AAF-8F07-AB902F85AC6A}" name="Tableau8" displayName="Tableau8" ref="A1:A18" totalsRowShown="0" headerRowDxfId="5" dataDxfId="4">
  <autoFilter ref="A1:A18" xr:uid="{207BFA05-D843-4206-845B-3EA0FCF7D4C6}"/>
  <sortState xmlns:xlrd2="http://schemas.microsoft.com/office/spreadsheetml/2017/richdata2" ref="A2:A18">
    <sortCondition ref="A1:A18"/>
  </sortState>
  <tableColumns count="1">
    <tableColumn id="1" xr3:uid="{5E1E2C8A-5E76-45E9-B596-CB54C6AA5CC1}" name="ERGO" dataDxfId="3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E71FC53-3CB5-4596-A026-5A5891C8AA2E}" name="Tableau10" displayName="Tableau10" ref="B1:B11" totalsRowShown="0" headerRowDxfId="2" dataDxfId="1">
  <autoFilter ref="B1:B11" xr:uid="{597288F4-087F-4B47-98CE-A0574F2EF69A}"/>
  <sortState xmlns:xlrd2="http://schemas.microsoft.com/office/spreadsheetml/2017/richdata2" ref="B2:B11">
    <sortCondition ref="B1:B11"/>
  </sortState>
  <tableColumns count="1">
    <tableColumn id="1" xr3:uid="{025943BF-93B6-48EC-91EC-02902E5D73E1}" name="A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BA52E-7917-4119-9648-F2E12FF518E8}">
  <sheetPr codeName="Feuil2"/>
  <dimension ref="A1:I26"/>
  <sheetViews>
    <sheetView workbookViewId="0"/>
  </sheetViews>
  <sheetFormatPr baseColWidth="10" defaultRowHeight="15.75" x14ac:dyDescent="0.25"/>
  <cols>
    <col min="1" max="1" width="17.28515625" style="10" customWidth="1"/>
    <col min="2" max="2" width="17.28515625" style="6" customWidth="1"/>
    <col min="3" max="3" width="12.5703125" style="2" customWidth="1"/>
    <col min="4" max="5" width="15.28515625" style="3" customWidth="1"/>
    <col min="6" max="6" width="13.7109375" style="2" bestFit="1" customWidth="1"/>
    <col min="7" max="7" width="11.5703125" style="2"/>
    <col min="9" max="9" width="51" customWidth="1"/>
  </cols>
  <sheetData>
    <row r="1" spans="1:9" x14ac:dyDescent="0.25">
      <c r="A1" s="10" t="s">
        <v>6</v>
      </c>
      <c r="B1" s="6" t="s">
        <v>9</v>
      </c>
      <c r="C1" s="2" t="s">
        <v>17</v>
      </c>
      <c r="D1" s="3" t="s">
        <v>18</v>
      </c>
      <c r="E1" s="3" t="s">
        <v>48</v>
      </c>
      <c r="F1" s="2" t="s">
        <v>19</v>
      </c>
      <c r="G1" s="2" t="s">
        <v>20</v>
      </c>
      <c r="H1" s="2" t="s">
        <v>51</v>
      </c>
      <c r="I1" s="2" t="s">
        <v>52</v>
      </c>
    </row>
    <row r="2" spans="1:9" x14ac:dyDescent="0.25">
      <c r="A2" s="10" t="s">
        <v>219</v>
      </c>
      <c r="B2" s="13" t="e">
        <f>VLOOKUP(Tableau5[[#This Row],[Jeune concerné]],JEUNES!NOM_PRENOM,2,FALSE)</f>
        <v>#N/A</v>
      </c>
      <c r="C2" s="2" t="s">
        <v>53</v>
      </c>
      <c r="D2" s="3">
        <v>44301</v>
      </c>
      <c r="E2" s="21"/>
      <c r="F2" s="2" t="s">
        <v>47</v>
      </c>
      <c r="G2" s="8" t="str">
        <f>IF(Tableau5[[#This Row],[Statut]]="Clos","Non","Oui")</f>
        <v>Oui</v>
      </c>
      <c r="H2" s="2" t="str">
        <f>INDEX({"LGT_";"LGT_AT_";"AT_";"V_"},MATCH(Tableau5[[#This Row],[Type]],{"LGT";"LGT_AT";"AT";"V"},0))&amp;TEXT(COUNTIF($C$2:$C2,Tableau5[[#This Row],[Type]]),"000")</f>
        <v>AT_001</v>
      </c>
      <c r="I2" s="2"/>
    </row>
    <row r="3" spans="1:9" x14ac:dyDescent="0.25">
      <c r="A3" s="10" t="s">
        <v>220</v>
      </c>
      <c r="B3" s="13" t="e">
        <f>VLOOKUP(Tableau5[[#This Row],[Jeune concerné]],JEUNES!NOM_PRENOM,2,FALSE)</f>
        <v>#N/A</v>
      </c>
      <c r="C3" s="2" t="s">
        <v>55</v>
      </c>
      <c r="D3" s="3">
        <v>44293</v>
      </c>
      <c r="E3" s="21"/>
      <c r="F3" s="2" t="s">
        <v>47</v>
      </c>
      <c r="G3" s="8" t="str">
        <f>IF(Tableau5[[#This Row],[Statut]]="Clos","Non","Oui")</f>
        <v>Oui</v>
      </c>
      <c r="H3" s="2" t="str">
        <f>INDEX({"LGT_";"LGT_AT_";"AT_";"V_"},MATCH(Tableau5[[#This Row],[Type]],{"LGT";"LGT_AT";"AT";"V"},0))&amp;TEXT(COUNTIF($C$2:$C3,Tableau5[[#This Row],[Type]]),"000")</f>
        <v>LGT_001</v>
      </c>
      <c r="I3" s="2"/>
    </row>
    <row r="4" spans="1:9" x14ac:dyDescent="0.25">
      <c r="A4" s="10" t="s">
        <v>221</v>
      </c>
      <c r="B4" s="13" t="e">
        <f>VLOOKUP(Tableau5[[#This Row],[Jeune concerné]],JEUNES!NOM_PRENOM,2,FALSE)</f>
        <v>#N/A</v>
      </c>
      <c r="C4" s="2" t="s">
        <v>53</v>
      </c>
      <c r="D4" s="21">
        <v>44144</v>
      </c>
      <c r="E4" s="21"/>
      <c r="F4" s="2" t="s">
        <v>47</v>
      </c>
      <c r="G4" s="8" t="str">
        <f>IF(Tableau5[[#This Row],[Statut]]="Clos","Non","Oui")</f>
        <v>Oui</v>
      </c>
      <c r="H4" s="2" t="str">
        <f>INDEX({"LGT_";"LGT_AT_";"AT_";"V_"},MATCH(Tableau5[[#This Row],[Type]],{"LGT";"LGT_AT";"AT";"V"},0))&amp;TEXT(COUNTIF($C$2:$C4,Tableau5[[#This Row],[Type]]),"000")</f>
        <v>AT_002</v>
      </c>
      <c r="I4" s="2"/>
    </row>
    <row r="5" spans="1:9" x14ac:dyDescent="0.25">
      <c r="A5" s="10" t="s">
        <v>222</v>
      </c>
      <c r="B5" s="6" t="e">
        <f>VLOOKUP(Tableau5[[#This Row],[Jeune concerné]],JEUNES!NOM_PRENOM,2,FALSE)</f>
        <v>#N/A</v>
      </c>
      <c r="C5" s="2" t="s">
        <v>55</v>
      </c>
      <c r="F5" s="2" t="s">
        <v>24</v>
      </c>
      <c r="G5" s="2" t="str">
        <f>IF(Tableau5[[#This Row],[Statut]]="Clos","Non","Oui")</f>
        <v>Non</v>
      </c>
      <c r="H5" s="2" t="str">
        <f>INDEX({"LGT_";"LGT_AT_";"AT_";"V_"},MATCH(Tableau5[[#This Row],[Type]],{"LGT";"LGT_AT";"AT";"V"},0))&amp;TEXT(COUNTIF($C$2:$C5,Tableau5[[#This Row],[Type]]),"000")</f>
        <v>LGT_002</v>
      </c>
      <c r="I5" s="2"/>
    </row>
    <row r="6" spans="1:9" x14ac:dyDescent="0.25">
      <c r="A6" s="10" t="s">
        <v>223</v>
      </c>
      <c r="B6" s="13" t="e">
        <f>VLOOKUP(Tableau5[[#This Row],[Jeune concerné]],JEUNES!NOM_PRENOM,2,FALSE)</f>
        <v>#N/A</v>
      </c>
      <c r="C6" s="2" t="s">
        <v>53</v>
      </c>
      <c r="D6" s="3">
        <v>44279</v>
      </c>
      <c r="E6" s="21"/>
      <c r="F6" s="2" t="s">
        <v>47</v>
      </c>
      <c r="G6" s="8" t="str">
        <f>IF(Tableau5[[#This Row],[Statut]]="Clos","Non","Oui")</f>
        <v>Oui</v>
      </c>
      <c r="H6" s="2" t="str">
        <f>INDEX({"LGT_";"LGT_AT_";"AT_";"V_"},MATCH(Tableau5[[#This Row],[Type]],{"LGT";"LGT_AT";"AT";"V"},0))&amp;TEXT(COUNTIF($C$2:$C6,Tableau5[[#This Row],[Type]]),"000")</f>
        <v>AT_003</v>
      </c>
      <c r="I6" s="2"/>
    </row>
    <row r="7" spans="1:9" x14ac:dyDescent="0.25">
      <c r="A7" s="10" t="s">
        <v>224</v>
      </c>
      <c r="B7" s="13" t="e">
        <f>VLOOKUP(Tableau5[[#This Row],[Jeune concerné]],JEUNES!NOM_PRENOM,2,FALSE)</f>
        <v>#N/A</v>
      </c>
      <c r="C7" s="2" t="s">
        <v>53</v>
      </c>
      <c r="D7" s="3">
        <v>44335</v>
      </c>
      <c r="E7" s="21"/>
      <c r="F7" s="2" t="s">
        <v>47</v>
      </c>
      <c r="G7" s="8" t="str">
        <f>IF(Tableau5[[#This Row],[Statut]]="Clos","Non","Oui")</f>
        <v>Oui</v>
      </c>
      <c r="H7" s="2" t="str">
        <f>INDEX({"LGT_";"LGT_AT_";"AT_";"V_"},MATCH(Tableau5[[#This Row],[Type]],{"LGT";"LGT_AT";"AT";"V"},0))&amp;TEXT(COUNTIF($C$2:$C7,Tableau5[[#This Row],[Type]]),"000")</f>
        <v>AT_004</v>
      </c>
      <c r="I7" s="2"/>
    </row>
    <row r="8" spans="1:9" x14ac:dyDescent="0.25">
      <c r="A8" s="10" t="s">
        <v>242</v>
      </c>
      <c r="B8" s="13" t="e">
        <f>VLOOKUP(Tableau5[[#This Row],[Jeune concerné]],JEUNES!NOM_PRENOM,2,FALSE)</f>
        <v>#N/A</v>
      </c>
      <c r="C8" s="2" t="s">
        <v>56</v>
      </c>
      <c r="D8" s="21"/>
      <c r="E8" s="21"/>
      <c r="G8" s="8" t="str">
        <f>IF(Tableau5[[#This Row],[Statut]]="Clos","Non","Oui")</f>
        <v>Oui</v>
      </c>
      <c r="H8" s="2" t="str">
        <f>INDEX({"LGT_";"LGT_AT_";"AT_";"V_"},MATCH(Tableau5[[#This Row],[Type]],{"LGT";"LGT_AT";"AT";"V"},0))&amp;TEXT(COUNTIF($C$2:$C8,Tableau5[[#This Row],[Type]]),"000")</f>
        <v>LGT_AT_001</v>
      </c>
      <c r="I8" s="2"/>
    </row>
    <row r="9" spans="1:9" x14ac:dyDescent="0.25">
      <c r="A9" s="10" t="s">
        <v>242</v>
      </c>
      <c r="B9" s="13" t="e">
        <f>VLOOKUP(Tableau5[[#This Row],[Jeune concerné]],JEUNES!NOM_PRENOM,2,FALSE)</f>
        <v>#N/A</v>
      </c>
      <c r="C9" s="2" t="s">
        <v>54</v>
      </c>
      <c r="D9" s="21"/>
      <c r="E9" s="21"/>
      <c r="G9" s="8" t="str">
        <f>IF(Tableau5[[#This Row],[Statut]]="Clos","Non","Oui")</f>
        <v>Oui</v>
      </c>
      <c r="H9" s="2" t="str">
        <f>INDEX({"LGT_";"LGT_AT_";"AT_";"V_"},MATCH(Tableau5[[#This Row],[Type]],{"LGT";"LGT_AT";"AT";"V"},0))&amp;TEXT(COUNTIF($C$2:$C9,Tableau5[[#This Row],[Type]]),"000")</f>
        <v>V_001</v>
      </c>
      <c r="I9" s="2"/>
    </row>
    <row r="10" spans="1:9" x14ac:dyDescent="0.25">
      <c r="A10" s="10" t="s">
        <v>225</v>
      </c>
      <c r="B10" s="13" t="e">
        <f>VLOOKUP(Tableau5[[#This Row],[Jeune concerné]],JEUNES!NOM_PRENOM,2,FALSE)</f>
        <v>#N/A</v>
      </c>
      <c r="C10" s="2" t="s">
        <v>53</v>
      </c>
      <c r="D10" s="3">
        <v>44348</v>
      </c>
      <c r="E10" s="21"/>
      <c r="F10" s="2" t="s">
        <v>47</v>
      </c>
      <c r="G10" s="8" t="str">
        <f>IF(Tableau5[[#This Row],[Statut]]="Clos","Non","Oui")</f>
        <v>Oui</v>
      </c>
      <c r="H10" s="2" t="str">
        <f>INDEX({"LGT_";"LGT_AT_";"AT_";"V_"},MATCH(Tableau5[[#This Row],[Type]],{"LGT";"LGT_AT";"AT";"V"},0))&amp;TEXT(COUNTIF($C$2:$C10,Tableau5[[#This Row],[Type]]),"000")</f>
        <v>AT_005</v>
      </c>
      <c r="I10" s="2"/>
    </row>
    <row r="11" spans="1:9" x14ac:dyDescent="0.25">
      <c r="A11" s="10" t="s">
        <v>226</v>
      </c>
      <c r="B11" s="13" t="e">
        <f>VLOOKUP(Tableau5[[#This Row],[Jeune concerné]],JEUNES!NOM_PRENOM,2,FALSE)</f>
        <v>#N/A</v>
      </c>
      <c r="C11" s="2" t="s">
        <v>53</v>
      </c>
      <c r="D11" s="3">
        <v>44279</v>
      </c>
      <c r="E11" s="21"/>
      <c r="F11" s="2" t="s">
        <v>50</v>
      </c>
      <c r="G11" s="8" t="str">
        <f>IF(Tableau5[[#This Row],[Statut]]="Clos","Non","Oui")</f>
        <v>Oui</v>
      </c>
      <c r="H11" s="2" t="str">
        <f>INDEX({"LGT_";"LGT_AT_";"AT_";"V_"},MATCH(Tableau5[[#This Row],[Type]],{"LGT";"LGT_AT";"AT";"V"},0))&amp;TEXT(COUNTIF($C$2:$C11,Tableau5[[#This Row],[Type]]),"000")</f>
        <v>AT_006</v>
      </c>
      <c r="I11" s="2"/>
    </row>
    <row r="12" spans="1:9" x14ac:dyDescent="0.25">
      <c r="A12" s="10" t="s">
        <v>227</v>
      </c>
      <c r="B12" s="13" t="e">
        <f>VLOOKUP(Tableau5[[#This Row],[Jeune concerné]],JEUNES!NOM_PRENOM,2,FALSE)</f>
        <v>#N/A</v>
      </c>
      <c r="C12" s="2" t="s">
        <v>55</v>
      </c>
      <c r="D12" s="3">
        <v>44348</v>
      </c>
      <c r="E12" s="21"/>
      <c r="F12" s="2" t="s">
        <v>47</v>
      </c>
      <c r="G12" s="8" t="str">
        <f>IF(Tableau5[[#This Row],[Statut]]="Clos","Non","Oui")</f>
        <v>Oui</v>
      </c>
      <c r="H12" s="2" t="str">
        <f>INDEX({"LGT_";"LGT_AT_";"AT_";"V_"},MATCH(Tableau5[[#This Row],[Type]],{"LGT";"LGT_AT";"AT";"V"},0))&amp;TEXT(COUNTIF($C$2:$C12,Tableau5[[#This Row],[Type]]),"000")</f>
        <v>LGT_003</v>
      </c>
      <c r="I12" s="2"/>
    </row>
    <row r="13" spans="1:9" x14ac:dyDescent="0.25">
      <c r="A13" s="10" t="s">
        <v>228</v>
      </c>
      <c r="B13" s="13" t="e">
        <f>VLOOKUP(Tableau5[[#This Row],[Jeune concerné]],JEUNES!NOM_PRENOM,2,FALSE)</f>
        <v>#N/A</v>
      </c>
      <c r="C13" s="2" t="s">
        <v>56</v>
      </c>
      <c r="D13" s="3">
        <v>44075</v>
      </c>
      <c r="E13" s="21"/>
      <c r="F13" s="2" t="s">
        <v>22</v>
      </c>
      <c r="G13" s="8" t="str">
        <f>IF(Tableau5[[#This Row],[Statut]]="Clos","Non","Oui")</f>
        <v>Oui</v>
      </c>
      <c r="H13" s="2" t="str">
        <f>INDEX({"LGT_";"LGT_AT_";"AT_";"V_"},MATCH(Tableau5[[#This Row],[Type]],{"LGT";"LGT_AT";"AT";"V"},0))&amp;TEXT(COUNTIF($C$2:$C13,Tableau5[[#This Row],[Type]]),"000")</f>
        <v>LGT_AT_002</v>
      </c>
      <c r="I13" s="2"/>
    </row>
    <row r="14" spans="1:9" x14ac:dyDescent="0.25">
      <c r="A14" s="10" t="s">
        <v>229</v>
      </c>
      <c r="B14" s="13" t="e">
        <f>VLOOKUP(Tableau5[[#This Row],[Jeune concerné]],JEUNES!NOM_PRENOM,2,FALSE)</f>
        <v>#N/A</v>
      </c>
      <c r="C14" s="2" t="s">
        <v>55</v>
      </c>
      <c r="D14" s="3">
        <v>44266</v>
      </c>
      <c r="F14" s="2" t="s">
        <v>47</v>
      </c>
      <c r="G14" s="2" t="str">
        <f>IF(Tableau5[[#This Row],[Statut]]="Clos","Non","Oui")</f>
        <v>Oui</v>
      </c>
      <c r="H14" s="2" t="str">
        <f>INDEX({"LGT_";"LGT_AT_";"AT_";"V_"},MATCH(Tableau5[[#This Row],[Type]],{"LGT";"LGT_AT";"AT";"V"},0))&amp;TEXT(COUNTIF($C$2:$C14,Tableau5[[#This Row],[Type]]),"000")</f>
        <v>LGT_004</v>
      </c>
      <c r="I14" s="2"/>
    </row>
    <row r="15" spans="1:9" x14ac:dyDescent="0.25">
      <c r="A15" s="10" t="s">
        <v>230</v>
      </c>
      <c r="B15" s="13" t="e">
        <f>VLOOKUP(Tableau5[[#This Row],[Jeune concerné]],JEUNES!NOM_PRENOM,2,FALSE)</f>
        <v>#N/A</v>
      </c>
      <c r="C15" s="2" t="s">
        <v>53</v>
      </c>
      <c r="D15" s="3">
        <v>44136</v>
      </c>
      <c r="E15" s="21"/>
      <c r="F15" s="2" t="s">
        <v>50</v>
      </c>
      <c r="G15" s="8" t="str">
        <f>IF(Tableau5[[#This Row],[Statut]]="Clos","Non","Oui")</f>
        <v>Oui</v>
      </c>
      <c r="H15" s="2" t="str">
        <f>INDEX({"LGT_";"LGT_AT_";"AT_";"V_"},MATCH(Tableau5[[#This Row],[Type]],{"LGT";"LGT_AT";"AT";"V"},0))&amp;TEXT(COUNTIF($C$2:$C15,Tableau5[[#This Row],[Type]]),"000")</f>
        <v>AT_007</v>
      </c>
      <c r="I15" s="2"/>
    </row>
    <row r="16" spans="1:9" x14ac:dyDescent="0.25">
      <c r="A16" s="10" t="s">
        <v>231</v>
      </c>
      <c r="B16" s="6" t="e">
        <f>VLOOKUP(Tableau5[[#This Row],[Jeune concerné]],JEUNES!NOM_PRENOM,2,FALSE)</f>
        <v>#N/A</v>
      </c>
      <c r="C16" s="2" t="s">
        <v>53</v>
      </c>
      <c r="D16" s="3">
        <v>43983</v>
      </c>
      <c r="F16" s="2" t="s">
        <v>22</v>
      </c>
      <c r="G16" s="2" t="str">
        <f>IF(Tableau5[[#This Row],[Statut]]="Clos","Non","Oui")</f>
        <v>Oui</v>
      </c>
      <c r="H16" s="2" t="str">
        <f>INDEX({"LGT_";"LGT_AT_";"AT_";"V_"},MATCH(Tableau5[[#This Row],[Type]],{"LGT";"LGT_AT";"AT";"V"},0))&amp;TEXT(COUNTIF($C$2:$C16,Tableau5[[#This Row],[Type]]),"000")</f>
        <v>AT_008</v>
      </c>
      <c r="I16" s="2"/>
    </row>
    <row r="17" spans="1:9" x14ac:dyDescent="0.25">
      <c r="A17" s="10" t="s">
        <v>232</v>
      </c>
      <c r="B17" s="13" t="e">
        <f>VLOOKUP(Tableau5[[#This Row],[Jeune concerné]],JEUNES!NOM_PRENOM,2,FALSE)</f>
        <v>#N/A</v>
      </c>
      <c r="C17" s="2" t="s">
        <v>54</v>
      </c>
      <c r="D17" s="3">
        <v>44075</v>
      </c>
      <c r="E17" s="21"/>
      <c r="F17" s="2" t="s">
        <v>50</v>
      </c>
      <c r="G17" s="8" t="str">
        <f>IF(Tableau5[[#This Row],[Statut]]="Clos","Non","Oui")</f>
        <v>Oui</v>
      </c>
      <c r="H17" s="2" t="str">
        <f>INDEX({"LGT_";"LGT_AT_";"AT_";"V_"},MATCH(Tableau5[[#This Row],[Type]],{"LGT";"LGT_AT";"AT";"V"},0))&amp;TEXT(COUNTIF($C$2:$C17,Tableau5[[#This Row],[Type]]),"000")</f>
        <v>V_002</v>
      </c>
      <c r="I17" s="2"/>
    </row>
    <row r="18" spans="1:9" x14ac:dyDescent="0.25">
      <c r="A18" s="10" t="s">
        <v>233</v>
      </c>
      <c r="B18" s="13" t="e">
        <f>VLOOKUP(Tableau5[[#This Row],[Jeune concerné]],JEUNES!NOM_PRENOM,2,FALSE)</f>
        <v>#N/A</v>
      </c>
      <c r="C18" s="2" t="s">
        <v>55</v>
      </c>
      <c r="D18" s="3">
        <v>44256</v>
      </c>
      <c r="F18" s="2" t="s">
        <v>47</v>
      </c>
      <c r="G18" s="2" t="str">
        <f>IF(Tableau5[[#This Row],[Statut]]="Clos","Non","Oui")</f>
        <v>Oui</v>
      </c>
      <c r="H18" s="2" t="str">
        <f>INDEX({"LGT_";"LGT_AT_";"AT_";"V_"},MATCH(Tableau5[[#This Row],[Type]],{"LGT";"LGT_AT";"AT";"V"},0))&amp;TEXT(COUNTIF($C$2:$C18,Tableau5[[#This Row],[Type]]),"000")</f>
        <v>LGT_005</v>
      </c>
      <c r="I18" s="2"/>
    </row>
    <row r="19" spans="1:9" x14ac:dyDescent="0.25">
      <c r="A19" s="10" t="s">
        <v>234</v>
      </c>
      <c r="B19" s="13" t="e">
        <f>VLOOKUP(Tableau5[[#This Row],[Jeune concerné]],JEUNES!NOM_PRENOM,2,FALSE)</f>
        <v>#N/A</v>
      </c>
      <c r="C19" s="2" t="s">
        <v>53</v>
      </c>
      <c r="D19" s="3">
        <v>44022</v>
      </c>
      <c r="E19" s="21"/>
      <c r="F19" s="2" t="s">
        <v>22</v>
      </c>
      <c r="G19" s="8" t="str">
        <f>IF(Tableau5[[#This Row],[Statut]]="Clos","Non","Oui")</f>
        <v>Oui</v>
      </c>
      <c r="H19" s="2" t="str">
        <f>INDEX({"LGT_";"LGT_AT_";"AT_";"V_"},MATCH(Tableau5[[#This Row],[Type]],{"LGT";"LGT_AT";"AT";"V"},0))&amp;TEXT(COUNTIF($C$2:$C19,Tableau5[[#This Row],[Type]]),"000")</f>
        <v>AT_009</v>
      </c>
      <c r="I19" s="2"/>
    </row>
    <row r="20" spans="1:9" x14ac:dyDescent="0.25">
      <c r="A20" s="10" t="s">
        <v>235</v>
      </c>
      <c r="B20" s="13" t="e">
        <f>VLOOKUP(Tableau5[[#This Row],[Jeune concerné]],JEUNES!NOM_PRENOM,2,FALSE)</f>
        <v>#N/A</v>
      </c>
      <c r="C20" s="2" t="s">
        <v>55</v>
      </c>
      <c r="D20" s="3">
        <v>44197</v>
      </c>
      <c r="E20" s="21"/>
      <c r="F20" s="2" t="s">
        <v>49</v>
      </c>
      <c r="G20" s="8" t="str">
        <f>IF(Tableau5[[#This Row],[Statut]]="Clos","Non","Oui")</f>
        <v>Oui</v>
      </c>
      <c r="H20" s="2" t="str">
        <f>INDEX({"LGT_";"LGT_AT_";"AT_";"V_"},MATCH(Tableau5[[#This Row],[Type]],{"LGT";"LGT_AT";"AT";"V"},0))&amp;TEXT(COUNTIF($C$2:$C20,Tableau5[[#This Row],[Type]]),"000")</f>
        <v>LGT_006</v>
      </c>
      <c r="I20" s="2"/>
    </row>
    <row r="21" spans="1:9" x14ac:dyDescent="0.25">
      <c r="A21" s="10" t="s">
        <v>236</v>
      </c>
      <c r="B21" s="13" t="e">
        <f>VLOOKUP(Tableau5[[#This Row],[Jeune concerné]],JEUNES!NOM_PRENOM,2,FALSE)</f>
        <v>#N/A</v>
      </c>
      <c r="C21" s="2" t="s">
        <v>53</v>
      </c>
      <c r="D21" s="3">
        <v>44197</v>
      </c>
      <c r="E21" s="21"/>
      <c r="F21" s="2" t="s">
        <v>47</v>
      </c>
      <c r="G21" s="8" t="str">
        <f>IF(Tableau5[[#This Row],[Statut]]="Clos","Non","Oui")</f>
        <v>Oui</v>
      </c>
      <c r="H21" s="2" t="str">
        <f>INDEX({"LGT_";"LGT_AT_";"AT_";"V_"},MATCH(Tableau5[[#This Row],[Type]],{"LGT";"LGT_AT";"AT";"V"},0))&amp;TEXT(COUNTIF($C$2:$C21,Tableau5[[#This Row],[Type]]),"000")</f>
        <v>AT_010</v>
      </c>
      <c r="I21" s="2"/>
    </row>
    <row r="22" spans="1:9" x14ac:dyDescent="0.25">
      <c r="A22" s="10" t="s">
        <v>237</v>
      </c>
      <c r="B22" s="13" t="e">
        <f>VLOOKUP(Tableau5[[#This Row],[Jeune concerné]],JEUNES!NOM_PRENOM,2,FALSE)</f>
        <v>#N/A</v>
      </c>
      <c r="C22" s="2" t="s">
        <v>53</v>
      </c>
      <c r="D22" s="3">
        <v>43983</v>
      </c>
      <c r="E22" s="21"/>
      <c r="F22" s="2" t="s">
        <v>22</v>
      </c>
      <c r="G22" s="8" t="str">
        <f>IF(Tableau5[[#This Row],[Statut]]="Clos","Non","Oui")</f>
        <v>Oui</v>
      </c>
      <c r="H22" s="2" t="str">
        <f>INDEX({"LGT_";"LGT_AT_";"AT_";"V_"},MATCH(Tableau5[[#This Row],[Type]],{"LGT";"LGT_AT";"AT";"V"},0))&amp;TEXT(COUNTIF($C$2:$C22,Tableau5[[#This Row],[Type]]),"000")</f>
        <v>AT_011</v>
      </c>
      <c r="I22" s="2"/>
    </row>
    <row r="23" spans="1:9" x14ac:dyDescent="0.25">
      <c r="A23" s="10" t="s">
        <v>238</v>
      </c>
      <c r="B23" s="13" t="e">
        <f>VLOOKUP(Tableau5[[#This Row],[Jeune concerné]],JEUNES!NOM_PRENOM,2,FALSE)</f>
        <v>#N/A</v>
      </c>
      <c r="C23" s="2" t="s">
        <v>55</v>
      </c>
      <c r="D23" s="3">
        <v>44279</v>
      </c>
      <c r="E23" s="21"/>
      <c r="F23" s="2" t="s">
        <v>47</v>
      </c>
      <c r="G23" s="8" t="str">
        <f>IF(Tableau5[[#This Row],[Statut]]="Clos","Non","Oui")</f>
        <v>Oui</v>
      </c>
      <c r="H23" s="2" t="str">
        <f>INDEX({"LGT_";"LGT_AT_";"AT_";"V_"},MATCH(Tableau5[[#This Row],[Type]],{"LGT";"LGT_AT";"AT";"V"},0))&amp;TEXT(COUNTIF($C$2:$C23,Tableau5[[#This Row],[Type]]),"000")</f>
        <v>LGT_007</v>
      </c>
      <c r="I23" s="2"/>
    </row>
    <row r="24" spans="1:9" x14ac:dyDescent="0.25">
      <c r="A24" s="10" t="s">
        <v>239</v>
      </c>
      <c r="B24" s="13" t="e">
        <f>VLOOKUP(Tableau5[[#This Row],[Jeune concerné]],JEUNES!NOM_PRENOM,2,FALSE)</f>
        <v>#N/A</v>
      </c>
      <c r="C24" s="2" t="s">
        <v>53</v>
      </c>
      <c r="D24" s="3">
        <v>44136</v>
      </c>
      <c r="E24" s="21"/>
      <c r="F24" s="2" t="s">
        <v>50</v>
      </c>
      <c r="G24" s="8" t="str">
        <f>IF(Tableau5[[#This Row],[Statut]]="Clos","Non","Oui")</f>
        <v>Oui</v>
      </c>
      <c r="H24" s="2" t="str">
        <f>INDEX({"LGT_";"LGT_AT_";"AT_";"V_"},MATCH(Tableau5[[#This Row],[Type]],{"LGT";"LGT_AT";"AT";"V"},0))&amp;TEXT(COUNTIF($C$2:$C24,Tableau5[[#This Row],[Type]]),"000")</f>
        <v>AT_012</v>
      </c>
      <c r="I24" s="2"/>
    </row>
    <row r="25" spans="1:9" x14ac:dyDescent="0.25">
      <c r="A25" s="10" t="s">
        <v>240</v>
      </c>
      <c r="B25" s="13" t="e">
        <f>VLOOKUP(Tableau5[[#This Row],[Jeune concerné]],JEUNES!NOM_PRENOM,2,FALSE)</f>
        <v>#N/A</v>
      </c>
      <c r="C25" s="2" t="s">
        <v>53</v>
      </c>
      <c r="D25" s="3">
        <v>44320</v>
      </c>
      <c r="E25" s="21"/>
      <c r="F25" s="2" t="s">
        <v>47</v>
      </c>
      <c r="G25" s="8" t="str">
        <f>IF(Tableau5[[#This Row],[Statut]]="Clos","Non","Oui")</f>
        <v>Oui</v>
      </c>
      <c r="H25" s="2" t="str">
        <f>INDEX({"LGT_";"LGT_AT_";"AT_";"V_"},MATCH(Tableau5[[#This Row],[Type]],{"LGT";"LGT_AT";"AT";"V"},0))&amp;TEXT(COUNTIF($C$2:$C25,Tableau5[[#This Row],[Type]]),"000")</f>
        <v>AT_013</v>
      </c>
      <c r="I25" s="2"/>
    </row>
    <row r="26" spans="1:9" x14ac:dyDescent="0.25">
      <c r="A26" s="10" t="s">
        <v>241</v>
      </c>
      <c r="B26" s="13" t="e">
        <f>VLOOKUP(Tableau5[[#This Row],[Jeune concerné]],JEUNES!NOM_PRENOM,2,FALSE)</f>
        <v>#N/A</v>
      </c>
      <c r="C26" s="2" t="s">
        <v>56</v>
      </c>
      <c r="D26" s="3">
        <v>44300</v>
      </c>
      <c r="E26" s="21"/>
      <c r="F26" s="2" t="s">
        <v>47</v>
      </c>
      <c r="G26" s="8" t="str">
        <f>IF(Tableau5[[#This Row],[Statut]]="Clos","Non","Oui")</f>
        <v>Oui</v>
      </c>
      <c r="H26" s="2" t="str">
        <f>INDEX({"LGT_";"LGT_AT_";"AT_";"V_"},MATCH(Tableau5[[#This Row],[Type]],{"LGT";"LGT_AT";"AT";"V"},0))&amp;TEXT(COUNTIF($C$2:$C26,Tableau5[[#This Row],[Type]]),"000")</f>
        <v>LGT_AT_003</v>
      </c>
      <c r="I26" s="2"/>
    </row>
  </sheetData>
  <conditionalFormatting sqref="F1:F1048576">
    <cfRule type="containsText" dxfId="46" priority="1" operator="containsText" text="Travaux réalisés">
      <formula>NOT(ISERROR(SEARCH("Travaux réalisés",F1)))</formula>
    </cfRule>
    <cfRule type="containsText" dxfId="45" priority="2" operator="containsText" text="FDC validé">
      <formula>NOT(ISERROR(SEARCH("FDC validé",F1)))</formula>
    </cfRule>
    <cfRule type="containsText" dxfId="44" priority="3" operator="containsText" text="PCH validé">
      <formula>NOT(ISERROR(SEARCH("PCH validé",F1)))</formula>
    </cfRule>
    <cfRule type="containsText" dxfId="43" priority="4" operator="containsText" text="Transmis">
      <formula>NOT(ISERROR(SEARCH("Transmis",F1)))</formula>
    </cfRule>
    <cfRule type="containsText" dxfId="42" priority="5" operator="containsText" text="Finalisé">
      <formula>NOT(ISERROR(SEARCH("Finalisé",F1)))</formula>
    </cfRule>
    <cfRule type="containsText" dxfId="41" priority="6" operator="containsText" text="CLOS">
      <formula>NOT(ISERROR(SEARCH("CLOS",F1)))</formula>
    </cfRule>
    <cfRule type="containsText" dxfId="40" priority="7" operator="containsText" text="Ouvert">
      <formula>NOT(ISERROR(SEARCH("Ouvert",F1)))</formula>
    </cfRule>
  </conditionalFormatting>
  <dataValidations count="5">
    <dataValidation type="list" allowBlank="1" showInputMessage="1" showErrorMessage="1" sqref="F1:F1048576" xr:uid="{2C5EB186-A1C0-48F9-A2C0-DAAA330390EE}">
      <formula1>"Ouvert,Finalisé,Transmis,PCH validée,FDC validé,travaux réalisés, CLOS"</formula1>
    </dataValidation>
    <dataValidation type="date" allowBlank="1" showInputMessage="1" showErrorMessage="1" errorTitle="Erreur de saisie !!" error="Merci de taper un date au format : JJ/MM/AAAA" sqref="D1:D1048576" xr:uid="{3520556A-6B7C-4E16-B602-DA345298DBC1}">
      <formula1>36526</formula1>
      <formula2>401769</formula2>
    </dataValidation>
    <dataValidation type="date" allowBlank="1" showInputMessage="1" showErrorMessage="1" errorTitle="Erreur de saisie !!" error="Merci de taper un date au format : JJ/MM/AAAA" sqref="E1:E1048576" xr:uid="{7FBD875E-4083-46E2-B565-F03D205D16BD}">
      <formula1>1</formula1>
      <formula2>401769</formula2>
    </dataValidation>
    <dataValidation type="list" allowBlank="1" showInputMessage="1" showErrorMessage="1" sqref="C1:C1048576" xr:uid="{08C6B82A-C946-408E-BB8A-40EE8877657C}">
      <formula1>Liste_issue_dossier</formula1>
    </dataValidation>
    <dataValidation type="list" allowBlank="1" showInputMessage="1" showErrorMessage="1" sqref="I1:I1048576" xr:uid="{D5014989-BA25-4B84-94B1-14DAE25A1BAE}">
      <formula1>INDIRECT($C1)</formula1>
    </dataValidation>
  </dataValidations>
  <pageMargins left="0.7" right="0.7" top="0.75" bottom="0.75" header="0.3" footer="0.3"/>
  <pageSetup paperSize="9" orientation="portrait" r:id="rId1"/>
  <ignoredErrors>
    <ignoredError sqref="D1:F1 I1" listDataValidatio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1]!Macro1">
                <anchor moveWithCells="1" sizeWithCells="1">
                  <from>
                    <xdr:col>10</xdr:col>
                    <xdr:colOff>142875</xdr:colOff>
                    <xdr:row>0</xdr:row>
                    <xdr:rowOff>28575</xdr:rowOff>
                  </from>
                  <to>
                    <xdr:col>12</xdr:col>
                    <xdr:colOff>257175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1C0399-0061-49C5-B5DB-9AF894F6A0A0}">
  <sheetPr codeName="Feuil3"/>
  <dimension ref="A1:H6"/>
  <sheetViews>
    <sheetView tabSelected="1" zoomScaleNormal="100" workbookViewId="0">
      <selection activeCell="D4" sqref="D4"/>
    </sheetView>
  </sheetViews>
  <sheetFormatPr baseColWidth="10" defaultColWidth="11.5703125" defaultRowHeight="15.75" x14ac:dyDescent="0.25"/>
  <cols>
    <col min="1" max="1" width="11.5703125" style="3"/>
    <col min="2" max="2" width="19.85546875" style="10" bestFit="1" customWidth="1"/>
    <col min="3" max="3" width="15.42578125" style="6" bestFit="1" customWidth="1"/>
    <col min="4" max="4" width="15.42578125" style="6" customWidth="1"/>
    <col min="5" max="6" width="11.5703125" style="2"/>
    <col min="7" max="7" width="27.42578125" style="2" bestFit="1" customWidth="1"/>
    <col min="8" max="8" width="174.7109375" style="1" customWidth="1"/>
    <col min="9" max="16384" width="11.5703125" style="1"/>
  </cols>
  <sheetData>
    <row r="1" spans="1:8" s="10" customFormat="1" x14ac:dyDescent="0.25">
      <c r="A1" s="22" t="s">
        <v>0</v>
      </c>
      <c r="B1" s="10" t="s">
        <v>6</v>
      </c>
      <c r="C1" s="6" t="s">
        <v>9</v>
      </c>
      <c r="D1" s="6" t="s">
        <v>244</v>
      </c>
      <c r="E1" s="10" t="s">
        <v>1</v>
      </c>
      <c r="F1" s="10" t="s">
        <v>31</v>
      </c>
      <c r="G1" s="10" t="s">
        <v>4</v>
      </c>
      <c r="H1" s="10" t="s">
        <v>2</v>
      </c>
    </row>
    <row r="2" spans="1:8" s="7" customFormat="1" x14ac:dyDescent="0.25">
      <c r="A2" s="5" t="s">
        <v>195</v>
      </c>
      <c r="B2" s="10" t="s">
        <v>233</v>
      </c>
      <c r="C2" s="6" t="s">
        <v>196</v>
      </c>
      <c r="D2" s="6" t="s">
        <v>246</v>
      </c>
      <c r="E2" s="6">
        <v>92</v>
      </c>
      <c r="F2" s="6" t="s">
        <v>197</v>
      </c>
      <c r="G2" s="14" t="s">
        <v>198</v>
      </c>
      <c r="H2" s="18" t="s">
        <v>199</v>
      </c>
    </row>
    <row r="3" spans="1:8" x14ac:dyDescent="0.25">
      <c r="A3" s="3" t="s">
        <v>200</v>
      </c>
      <c r="B3" s="10" t="s">
        <v>220</v>
      </c>
      <c r="C3" s="6" t="s">
        <v>201</v>
      </c>
      <c r="D3" s="6" t="s">
        <v>247</v>
      </c>
      <c r="E3" s="2">
        <v>81</v>
      </c>
      <c r="F3" s="2" t="s">
        <v>202</v>
      </c>
      <c r="G3" s="15" t="s">
        <v>203</v>
      </c>
      <c r="H3" s="4" t="s">
        <v>204</v>
      </c>
    </row>
    <row r="4" spans="1:8" ht="30" x14ac:dyDescent="0.25">
      <c r="A4" s="3" t="s">
        <v>205</v>
      </c>
      <c r="B4" s="10" t="s">
        <v>242</v>
      </c>
      <c r="C4" s="6" t="s">
        <v>194</v>
      </c>
      <c r="D4" s="6" t="s">
        <v>245</v>
      </c>
      <c r="E4" s="2">
        <v>77</v>
      </c>
      <c r="F4" s="2" t="s">
        <v>206</v>
      </c>
      <c r="G4" s="14" t="s">
        <v>207</v>
      </c>
      <c r="H4" s="4" t="s">
        <v>208</v>
      </c>
    </row>
    <row r="5" spans="1:8" ht="30" x14ac:dyDescent="0.25">
      <c r="A5" s="3" t="s">
        <v>209</v>
      </c>
      <c r="B5" s="10" t="s">
        <v>232</v>
      </c>
      <c r="C5" s="6" t="s">
        <v>210</v>
      </c>
      <c r="D5" s="6" t="s">
        <v>248</v>
      </c>
      <c r="E5" s="2">
        <v>29</v>
      </c>
      <c r="F5" s="2" t="s">
        <v>211</v>
      </c>
      <c r="G5" s="15" t="s">
        <v>212</v>
      </c>
      <c r="H5" s="4" t="s">
        <v>213</v>
      </c>
    </row>
    <row r="6" spans="1:8" x14ac:dyDescent="0.25">
      <c r="A6" s="3" t="s">
        <v>214</v>
      </c>
      <c r="B6" s="10" t="s">
        <v>241</v>
      </c>
      <c r="C6" s="6" t="s">
        <v>215</v>
      </c>
      <c r="D6" s="6" t="s">
        <v>243</v>
      </c>
      <c r="E6" s="2">
        <v>53</v>
      </c>
      <c r="F6" s="2" t="s">
        <v>216</v>
      </c>
      <c r="G6" s="14" t="s">
        <v>217</v>
      </c>
      <c r="H6" s="4" t="s">
        <v>218</v>
      </c>
    </row>
  </sheetData>
  <phoneticPr fontId="6" type="noConversion"/>
  <dataValidations count="2">
    <dataValidation type="list" allowBlank="1" showInputMessage="1" showErrorMessage="1" sqref="F1:F1048576" xr:uid="{BE9D973A-61FF-4223-ACCB-BF286BFE656C}">
      <formula1>Listeprof</formula1>
    </dataValidation>
    <dataValidation type="list" allowBlank="1" showInputMessage="1" showErrorMessage="1" sqref="G1:G1048576" xr:uid="{D81F41D7-E3F3-4765-A700-78EFD301D0B0}">
      <formula1>INDIRECT($F1)</formula1>
    </dataValidation>
  </dataValidations>
  <pageMargins left="0.7" right="0.7" top="0.75" bottom="0.75" header="0.3" footer="0.3"/>
  <pageSetup paperSize="9" orientation="portrait" r:id="rId1"/>
  <ignoredErrors>
    <ignoredError sqref="F1 G1 F7:F1048576 G7:G1048576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5BC5BC-A0AA-4C84-9BD0-7C73FE456ECB}">
          <x14:formula1>
            <xm:f>OFFSET(DOSSIERS!$A$1,MATCH($B2,DOSSIERS!$A:$A,0)-1,7,COUNTIF(DOSSIERS!$A:$A,B2))</xm:f>
          </x14:formula1>
          <xm:sqref>D3:D6 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8F818-9C2A-4284-8D69-58101D43AE5B}">
  <sheetPr codeName="Feuil1"/>
  <dimension ref="A1:L36"/>
  <sheetViews>
    <sheetView topLeftCell="A11" workbookViewId="0">
      <selection activeCell="A2" sqref="A2:H36"/>
    </sheetView>
  </sheetViews>
  <sheetFormatPr baseColWidth="10" defaultColWidth="11.5703125" defaultRowHeight="15.75" x14ac:dyDescent="0.25"/>
  <cols>
    <col min="1" max="1" width="21.28515625" style="10" customWidth="1"/>
    <col min="2" max="3" width="17.140625" style="2" customWidth="1"/>
    <col min="4" max="4" width="17.5703125" style="3" customWidth="1"/>
    <col min="5" max="5" width="12.7109375" style="17" bestFit="1" customWidth="1"/>
    <col min="6" max="6" width="24.42578125" style="2" bestFit="1" customWidth="1"/>
    <col min="7" max="7" width="12.7109375" style="17" bestFit="1" customWidth="1"/>
    <col min="8" max="8" width="25" style="2" bestFit="1" customWidth="1"/>
    <col min="9" max="9" width="13.140625" style="8" customWidth="1"/>
    <col min="10" max="10" width="11.5703125" style="8"/>
    <col min="11" max="16384" width="11.5703125" style="9"/>
  </cols>
  <sheetData>
    <row r="1" spans="1:12" ht="26.25" x14ac:dyDescent="0.4">
      <c r="A1" s="10" t="s">
        <v>21</v>
      </c>
      <c r="B1" s="2" t="s">
        <v>9</v>
      </c>
      <c r="C1" s="2" t="s">
        <v>45</v>
      </c>
      <c r="D1" s="3" t="s">
        <v>10</v>
      </c>
      <c r="E1" s="17" t="s">
        <v>11</v>
      </c>
      <c r="F1" s="2" t="s">
        <v>12</v>
      </c>
      <c r="G1" s="17" t="s">
        <v>13</v>
      </c>
      <c r="H1" s="2" t="s">
        <v>14</v>
      </c>
      <c r="I1" s="8" t="s">
        <v>15</v>
      </c>
      <c r="J1" s="8" t="s">
        <v>16</v>
      </c>
      <c r="K1" s="2" t="s">
        <v>3</v>
      </c>
      <c r="L1" s="12"/>
    </row>
    <row r="2" spans="1:12" ht="26.25" x14ac:dyDescent="0.4">
      <c r="A2" s="10" t="s">
        <v>57</v>
      </c>
      <c r="C2" s="2" t="s">
        <v>58</v>
      </c>
      <c r="D2" s="19"/>
      <c r="H2" s="20"/>
      <c r="I2" s="8">
        <f t="shared" ref="I2:I36" ca="1" si="0">DATEDIF(D2,TODAY(),"y")</f>
        <v>121</v>
      </c>
      <c r="J2" s="8">
        <f t="shared" ref="J2:J36" ca="1" si="1">DATEDIF(D2,TODAY(),"ym")</f>
        <v>5</v>
      </c>
      <c r="K2" s="8" t="s">
        <v>23</v>
      </c>
      <c r="L2" s="12"/>
    </row>
    <row r="3" spans="1:12" ht="26.25" x14ac:dyDescent="0.4">
      <c r="A3" s="10" t="s">
        <v>59</v>
      </c>
      <c r="B3" s="2" t="s">
        <v>60</v>
      </c>
      <c r="C3" s="2" t="s">
        <v>61</v>
      </c>
      <c r="D3" s="3" t="s">
        <v>62</v>
      </c>
      <c r="I3" s="8" t="e">
        <f t="shared" ca="1" si="0"/>
        <v>#VALUE!</v>
      </c>
      <c r="J3" s="8" t="e">
        <f t="shared" ca="1" si="1"/>
        <v>#VALUE!</v>
      </c>
      <c r="K3" s="8" t="s">
        <v>23</v>
      </c>
      <c r="L3" s="12"/>
    </row>
    <row r="4" spans="1:12" ht="26.25" x14ac:dyDescent="0.4">
      <c r="A4" s="10" t="s">
        <v>63</v>
      </c>
      <c r="B4" s="2" t="s">
        <v>64</v>
      </c>
      <c r="C4" s="2" t="s">
        <v>65</v>
      </c>
      <c r="D4" s="19"/>
      <c r="I4" s="8">
        <f t="shared" ca="1" si="0"/>
        <v>121</v>
      </c>
      <c r="J4" s="8">
        <f t="shared" ca="1" si="1"/>
        <v>5</v>
      </c>
      <c r="K4" s="8" t="s">
        <v>23</v>
      </c>
      <c r="L4" s="12"/>
    </row>
    <row r="5" spans="1:12" ht="26.25" x14ac:dyDescent="0.4">
      <c r="A5" s="10" t="s">
        <v>66</v>
      </c>
      <c r="B5" s="2" t="s">
        <v>67</v>
      </c>
      <c r="C5" s="2" t="s">
        <v>68</v>
      </c>
      <c r="D5" s="3" t="s">
        <v>69</v>
      </c>
      <c r="I5" s="8" t="e">
        <f t="shared" ca="1" si="0"/>
        <v>#VALUE!</v>
      </c>
      <c r="J5" s="8" t="e">
        <f t="shared" ca="1" si="1"/>
        <v>#VALUE!</v>
      </c>
      <c r="K5" s="8"/>
      <c r="L5" s="12"/>
    </row>
    <row r="6" spans="1:12" ht="26.25" x14ac:dyDescent="0.4">
      <c r="A6" s="10" t="s">
        <v>70</v>
      </c>
      <c r="B6" s="2" t="s">
        <v>71</v>
      </c>
      <c r="C6" s="2" t="s">
        <v>72</v>
      </c>
      <c r="D6" s="19"/>
      <c r="I6" s="8">
        <f t="shared" ca="1" si="0"/>
        <v>121</v>
      </c>
      <c r="J6" s="8">
        <f t="shared" ca="1" si="1"/>
        <v>5</v>
      </c>
      <c r="K6" s="8" t="s">
        <v>23</v>
      </c>
      <c r="L6" s="12"/>
    </row>
    <row r="7" spans="1:12" x14ac:dyDescent="0.25">
      <c r="A7" s="10" t="s">
        <v>73</v>
      </c>
      <c r="B7" s="2" t="s">
        <v>74</v>
      </c>
      <c r="C7" s="2" t="s">
        <v>75</v>
      </c>
      <c r="D7" s="23" t="s">
        <v>76</v>
      </c>
      <c r="I7" s="8" t="e">
        <f t="shared" ca="1" si="0"/>
        <v>#VALUE!</v>
      </c>
      <c r="J7" s="8" t="e">
        <f t="shared" ca="1" si="1"/>
        <v>#VALUE!</v>
      </c>
      <c r="K7" s="8" t="s">
        <v>23</v>
      </c>
    </row>
    <row r="8" spans="1:12" ht="18.75" x14ac:dyDescent="0.3">
      <c r="A8" s="10" t="s">
        <v>77</v>
      </c>
      <c r="B8" s="2" t="s">
        <v>78</v>
      </c>
      <c r="C8" s="2" t="s">
        <v>79</v>
      </c>
      <c r="D8" s="21" t="s">
        <v>80</v>
      </c>
      <c r="E8" s="17" t="s">
        <v>81</v>
      </c>
      <c r="F8" s="16" t="s">
        <v>82</v>
      </c>
      <c r="H8" s="16" t="s">
        <v>83</v>
      </c>
      <c r="I8" s="8" t="e">
        <f t="shared" ca="1" si="0"/>
        <v>#VALUE!</v>
      </c>
      <c r="J8" s="8" t="e">
        <f t="shared" ca="1" si="1"/>
        <v>#VALUE!</v>
      </c>
      <c r="K8" s="8" t="s">
        <v>23</v>
      </c>
      <c r="L8" s="11"/>
    </row>
    <row r="9" spans="1:12" ht="18.75" x14ac:dyDescent="0.3">
      <c r="A9" s="10" t="s">
        <v>84</v>
      </c>
      <c r="B9" s="2" t="s">
        <v>85</v>
      </c>
      <c r="C9" s="2" t="s">
        <v>86</v>
      </c>
      <c r="D9" s="19"/>
      <c r="I9" s="8">
        <f t="shared" ca="1" si="0"/>
        <v>121</v>
      </c>
      <c r="J9" s="8">
        <f t="shared" ca="1" si="1"/>
        <v>5</v>
      </c>
      <c r="K9" s="8" t="s">
        <v>23</v>
      </c>
      <c r="L9" s="11"/>
    </row>
    <row r="10" spans="1:12" ht="18.75" x14ac:dyDescent="0.3">
      <c r="A10" s="10" t="s">
        <v>87</v>
      </c>
      <c r="B10" s="2" t="s">
        <v>88</v>
      </c>
      <c r="C10" s="2" t="s">
        <v>89</v>
      </c>
      <c r="E10" s="17" t="s">
        <v>90</v>
      </c>
      <c r="I10" s="8">
        <f t="shared" ca="1" si="0"/>
        <v>121</v>
      </c>
      <c r="J10" s="8">
        <f t="shared" ca="1" si="1"/>
        <v>5</v>
      </c>
      <c r="K10" s="8" t="s">
        <v>23</v>
      </c>
      <c r="L10" s="11"/>
    </row>
    <row r="11" spans="1:12" x14ac:dyDescent="0.25">
      <c r="A11" s="10" t="s">
        <v>91</v>
      </c>
      <c r="B11" s="2" t="s">
        <v>92</v>
      </c>
      <c r="C11" s="2" t="s">
        <v>93</v>
      </c>
      <c r="D11" s="21" t="s">
        <v>94</v>
      </c>
      <c r="E11" s="17" t="s">
        <v>95</v>
      </c>
      <c r="F11" s="16" t="s">
        <v>96</v>
      </c>
      <c r="I11" s="8" t="e">
        <f t="shared" ca="1" si="0"/>
        <v>#VALUE!</v>
      </c>
      <c r="J11" s="8" t="e">
        <f t="shared" ca="1" si="1"/>
        <v>#VALUE!</v>
      </c>
      <c r="K11" s="8" t="s">
        <v>23</v>
      </c>
    </row>
    <row r="12" spans="1:12" x14ac:dyDescent="0.25">
      <c r="A12" s="10" t="s">
        <v>97</v>
      </c>
      <c r="B12" s="2" t="s">
        <v>98</v>
      </c>
      <c r="C12" s="2" t="s">
        <v>99</v>
      </c>
      <c r="D12" s="3" t="s">
        <v>100</v>
      </c>
      <c r="I12" s="8" t="e">
        <f t="shared" ca="1" si="0"/>
        <v>#VALUE!</v>
      </c>
      <c r="J12" s="8" t="e">
        <f t="shared" ca="1" si="1"/>
        <v>#VALUE!</v>
      </c>
      <c r="K12" s="8" t="s">
        <v>23</v>
      </c>
    </row>
    <row r="13" spans="1:12" x14ac:dyDescent="0.25">
      <c r="A13" s="10" t="s">
        <v>101</v>
      </c>
      <c r="B13" s="2" t="s">
        <v>102</v>
      </c>
      <c r="C13" s="2" t="s">
        <v>103</v>
      </c>
      <c r="I13" s="8">
        <f t="shared" ca="1" si="0"/>
        <v>121</v>
      </c>
      <c r="J13" s="8">
        <f t="shared" ca="1" si="1"/>
        <v>5</v>
      </c>
      <c r="K13" s="8" t="s">
        <v>23</v>
      </c>
    </row>
    <row r="14" spans="1:12" x14ac:dyDescent="0.25">
      <c r="A14" s="10" t="s">
        <v>104</v>
      </c>
      <c r="B14" s="2" t="s">
        <v>105</v>
      </c>
      <c r="C14" s="2" t="s">
        <v>106</v>
      </c>
      <c r="E14" s="17" t="s">
        <v>107</v>
      </c>
      <c r="G14" s="17" t="s">
        <v>108</v>
      </c>
      <c r="I14" s="8">
        <f t="shared" ca="1" si="0"/>
        <v>121</v>
      </c>
      <c r="J14" s="8">
        <f t="shared" ca="1" si="1"/>
        <v>5</v>
      </c>
      <c r="K14" s="8" t="s">
        <v>23</v>
      </c>
    </row>
    <row r="15" spans="1:12" x14ac:dyDescent="0.25">
      <c r="A15" s="10" t="s">
        <v>109</v>
      </c>
      <c r="B15" s="2" t="s">
        <v>110</v>
      </c>
      <c r="C15" s="2" t="s">
        <v>111</v>
      </c>
      <c r="D15" s="3" t="s">
        <v>112</v>
      </c>
      <c r="I15" s="8" t="e">
        <f t="shared" ca="1" si="0"/>
        <v>#VALUE!</v>
      </c>
      <c r="J15" s="8" t="e">
        <f t="shared" ca="1" si="1"/>
        <v>#VALUE!</v>
      </c>
      <c r="K15" s="8" t="s">
        <v>23</v>
      </c>
    </row>
    <row r="16" spans="1:12" x14ac:dyDescent="0.25">
      <c r="A16" s="10" t="s">
        <v>113</v>
      </c>
      <c r="B16" s="2" t="s">
        <v>114</v>
      </c>
      <c r="C16" s="2" t="s">
        <v>115</v>
      </c>
      <c r="I16" s="8">
        <f t="shared" ca="1" si="0"/>
        <v>121</v>
      </c>
      <c r="J16" s="8">
        <f t="shared" ca="1" si="1"/>
        <v>5</v>
      </c>
      <c r="K16" s="8" t="s">
        <v>23</v>
      </c>
    </row>
    <row r="17" spans="1:11" x14ac:dyDescent="0.25">
      <c r="A17" s="10" t="s">
        <v>116</v>
      </c>
      <c r="B17" s="2" t="s">
        <v>117</v>
      </c>
      <c r="C17" s="2" t="s">
        <v>118</v>
      </c>
      <c r="I17" s="8">
        <f t="shared" ca="1" si="0"/>
        <v>121</v>
      </c>
      <c r="J17" s="8">
        <f t="shared" ca="1" si="1"/>
        <v>5</v>
      </c>
      <c r="K17" s="8" t="s">
        <v>23</v>
      </c>
    </row>
    <row r="18" spans="1:11" x14ac:dyDescent="0.25">
      <c r="A18" s="10" t="s">
        <v>119</v>
      </c>
      <c r="B18" s="2" t="s">
        <v>120</v>
      </c>
      <c r="C18" s="2" t="s">
        <v>121</v>
      </c>
      <c r="D18" s="3" t="s">
        <v>122</v>
      </c>
      <c r="E18" s="17" t="s">
        <v>123</v>
      </c>
      <c r="F18" s="16" t="s">
        <v>124</v>
      </c>
      <c r="I18" s="8" t="e">
        <f t="shared" ca="1" si="0"/>
        <v>#VALUE!</v>
      </c>
      <c r="J18" s="8" t="e">
        <f t="shared" ca="1" si="1"/>
        <v>#VALUE!</v>
      </c>
      <c r="K18" s="8" t="s">
        <v>23</v>
      </c>
    </row>
    <row r="19" spans="1:11" x14ac:dyDescent="0.25">
      <c r="A19" s="10" t="s">
        <v>125</v>
      </c>
      <c r="B19" s="2" t="s">
        <v>126</v>
      </c>
      <c r="C19" s="2" t="s">
        <v>127</v>
      </c>
      <c r="D19" s="3" t="s">
        <v>128</v>
      </c>
      <c r="G19" s="17" t="s">
        <v>129</v>
      </c>
      <c r="H19" s="16" t="s">
        <v>130</v>
      </c>
      <c r="I19" s="8" t="e">
        <f t="shared" ca="1" si="0"/>
        <v>#VALUE!</v>
      </c>
      <c r="J19" s="8" t="e">
        <f t="shared" ca="1" si="1"/>
        <v>#VALUE!</v>
      </c>
      <c r="K19" s="8" t="s">
        <v>23</v>
      </c>
    </row>
    <row r="20" spans="1:11" x14ac:dyDescent="0.25">
      <c r="A20" s="10" t="s">
        <v>131</v>
      </c>
      <c r="B20" s="2" t="s">
        <v>132</v>
      </c>
      <c r="C20" s="2" t="s">
        <v>133</v>
      </c>
      <c r="I20" s="8">
        <f t="shared" ca="1" si="0"/>
        <v>121</v>
      </c>
      <c r="J20" s="8">
        <f t="shared" ca="1" si="1"/>
        <v>5</v>
      </c>
      <c r="K20" s="8" t="s">
        <v>23</v>
      </c>
    </row>
    <row r="21" spans="1:11" x14ac:dyDescent="0.25">
      <c r="A21" s="10" t="s">
        <v>134</v>
      </c>
      <c r="B21" s="2" t="s">
        <v>135</v>
      </c>
      <c r="C21" s="2" t="s">
        <v>136</v>
      </c>
      <c r="I21" s="8">
        <f t="shared" ca="1" si="0"/>
        <v>121</v>
      </c>
      <c r="J21" s="8">
        <f t="shared" ca="1" si="1"/>
        <v>5</v>
      </c>
      <c r="K21" s="8" t="s">
        <v>23</v>
      </c>
    </row>
    <row r="22" spans="1:11" x14ac:dyDescent="0.25">
      <c r="A22" s="10" t="s">
        <v>137</v>
      </c>
      <c r="B22" s="2" t="s">
        <v>138</v>
      </c>
      <c r="C22" s="2" t="s">
        <v>139</v>
      </c>
      <c r="G22" s="17" t="s">
        <v>140</v>
      </c>
      <c r="H22" s="16" t="s">
        <v>141</v>
      </c>
      <c r="I22" s="8">
        <f t="shared" ca="1" si="0"/>
        <v>121</v>
      </c>
      <c r="J22" s="8">
        <f t="shared" ca="1" si="1"/>
        <v>5</v>
      </c>
      <c r="K22" s="8" t="s">
        <v>23</v>
      </c>
    </row>
    <row r="23" spans="1:11" x14ac:dyDescent="0.25">
      <c r="A23" s="10" t="s">
        <v>142</v>
      </c>
      <c r="B23" s="2" t="s">
        <v>143</v>
      </c>
      <c r="C23" s="2" t="s">
        <v>144</v>
      </c>
      <c r="D23" s="3" t="s">
        <v>145</v>
      </c>
      <c r="I23" s="8" t="e">
        <f t="shared" ca="1" si="0"/>
        <v>#VALUE!</v>
      </c>
      <c r="J23" s="8" t="e">
        <f t="shared" ca="1" si="1"/>
        <v>#VALUE!</v>
      </c>
      <c r="K23" s="8" t="s">
        <v>23</v>
      </c>
    </row>
    <row r="24" spans="1:11" x14ac:dyDescent="0.25">
      <c r="A24" s="10" t="s">
        <v>146</v>
      </c>
      <c r="B24" s="2" t="s">
        <v>147</v>
      </c>
      <c r="C24" s="2" t="s">
        <v>148</v>
      </c>
      <c r="I24" s="8">
        <f t="shared" ca="1" si="0"/>
        <v>121</v>
      </c>
      <c r="J24" s="8">
        <f t="shared" ca="1" si="1"/>
        <v>5</v>
      </c>
      <c r="K24" s="8" t="s">
        <v>23</v>
      </c>
    </row>
    <row r="25" spans="1:11" x14ac:dyDescent="0.25">
      <c r="A25" s="10" t="s">
        <v>149</v>
      </c>
      <c r="B25" s="2" t="s">
        <v>150</v>
      </c>
      <c r="C25" s="2" t="s">
        <v>151</v>
      </c>
      <c r="I25" s="8">
        <f t="shared" ca="1" si="0"/>
        <v>121</v>
      </c>
      <c r="J25" s="8">
        <f t="shared" ca="1" si="1"/>
        <v>5</v>
      </c>
      <c r="K25" s="8" t="s">
        <v>23</v>
      </c>
    </row>
    <row r="26" spans="1:11" x14ac:dyDescent="0.25">
      <c r="A26" s="10" t="s">
        <v>152</v>
      </c>
      <c r="B26" s="2" t="s">
        <v>153</v>
      </c>
      <c r="C26" s="2" t="s">
        <v>154</v>
      </c>
      <c r="E26" s="17" t="s">
        <v>155</v>
      </c>
      <c r="F26" s="16" t="s">
        <v>156</v>
      </c>
      <c r="I26" s="8">
        <f t="shared" ca="1" si="0"/>
        <v>121</v>
      </c>
      <c r="J26" s="8">
        <f t="shared" ca="1" si="1"/>
        <v>5</v>
      </c>
      <c r="K26" s="8" t="s">
        <v>23</v>
      </c>
    </row>
    <row r="27" spans="1:11" x14ac:dyDescent="0.25">
      <c r="A27" s="10" t="s">
        <v>157</v>
      </c>
      <c r="B27" s="2" t="s">
        <v>158</v>
      </c>
      <c r="C27" s="2" t="s">
        <v>159</v>
      </c>
      <c r="I27" s="8">
        <f t="shared" ca="1" si="0"/>
        <v>121</v>
      </c>
      <c r="J27" s="8">
        <f t="shared" ca="1" si="1"/>
        <v>5</v>
      </c>
      <c r="K27" s="8" t="s">
        <v>23</v>
      </c>
    </row>
    <row r="28" spans="1:11" x14ac:dyDescent="0.25">
      <c r="A28" s="10" t="s">
        <v>160</v>
      </c>
      <c r="B28" s="2" t="s">
        <v>161</v>
      </c>
      <c r="C28" s="2" t="s">
        <v>162</v>
      </c>
      <c r="I28" s="8">
        <f t="shared" ca="1" si="0"/>
        <v>121</v>
      </c>
      <c r="J28" s="8">
        <f t="shared" ca="1" si="1"/>
        <v>5</v>
      </c>
      <c r="K28" s="8" t="s">
        <v>23</v>
      </c>
    </row>
    <row r="29" spans="1:11" x14ac:dyDescent="0.25">
      <c r="A29" s="10" t="s">
        <v>163</v>
      </c>
      <c r="B29" s="2" t="s">
        <v>164</v>
      </c>
      <c r="C29" s="2" t="s">
        <v>165</v>
      </c>
      <c r="D29" s="3" t="s">
        <v>166</v>
      </c>
      <c r="I29" s="8" t="e">
        <f t="shared" ca="1" si="0"/>
        <v>#VALUE!</v>
      </c>
      <c r="J29" s="8" t="e">
        <f t="shared" ca="1" si="1"/>
        <v>#VALUE!</v>
      </c>
      <c r="K29" s="8" t="s">
        <v>23</v>
      </c>
    </row>
    <row r="30" spans="1:11" x14ac:dyDescent="0.25">
      <c r="A30" s="10" t="s">
        <v>167</v>
      </c>
      <c r="B30" s="2" t="s">
        <v>168</v>
      </c>
      <c r="C30" s="2" t="s">
        <v>169</v>
      </c>
      <c r="D30" s="21"/>
      <c r="I30" s="8">
        <f t="shared" ca="1" si="0"/>
        <v>121</v>
      </c>
      <c r="J30" s="8">
        <f t="shared" ca="1" si="1"/>
        <v>5</v>
      </c>
      <c r="K30" s="8" t="s">
        <v>25</v>
      </c>
    </row>
    <row r="31" spans="1:11" x14ac:dyDescent="0.25">
      <c r="A31" s="10" t="s">
        <v>170</v>
      </c>
      <c r="B31" s="2" t="s">
        <v>171</v>
      </c>
      <c r="C31" s="2" t="s">
        <v>172</v>
      </c>
      <c r="D31" s="3" t="s">
        <v>173</v>
      </c>
      <c r="G31" s="17" t="s">
        <v>174</v>
      </c>
      <c r="H31" s="16" t="s">
        <v>175</v>
      </c>
      <c r="I31" s="8" t="e">
        <f t="shared" ca="1" si="0"/>
        <v>#VALUE!</v>
      </c>
      <c r="J31" s="8" t="e">
        <f t="shared" ca="1" si="1"/>
        <v>#VALUE!</v>
      </c>
      <c r="K31" s="8" t="s">
        <v>23</v>
      </c>
    </row>
    <row r="32" spans="1:11" x14ac:dyDescent="0.25">
      <c r="A32" s="10" t="s">
        <v>176</v>
      </c>
      <c r="B32" s="2" t="s">
        <v>177</v>
      </c>
      <c r="C32" s="2" t="s">
        <v>178</v>
      </c>
      <c r="I32" s="8">
        <f t="shared" ca="1" si="0"/>
        <v>121</v>
      </c>
      <c r="J32" s="8">
        <f t="shared" ca="1" si="1"/>
        <v>5</v>
      </c>
      <c r="K32" s="8" t="s">
        <v>23</v>
      </c>
    </row>
    <row r="33" spans="1:11" x14ac:dyDescent="0.25">
      <c r="A33" s="10" t="s">
        <v>179</v>
      </c>
      <c r="B33" s="2" t="s">
        <v>180</v>
      </c>
      <c r="C33" s="2" t="s">
        <v>181</v>
      </c>
      <c r="D33" s="3">
        <v>1467710</v>
      </c>
      <c r="I33" s="8" t="e">
        <f t="shared" ca="1" si="0"/>
        <v>#NUM!</v>
      </c>
      <c r="J33" s="8" t="e">
        <f t="shared" ca="1" si="1"/>
        <v>#NUM!</v>
      </c>
      <c r="K33" s="8" t="s">
        <v>23</v>
      </c>
    </row>
    <row r="34" spans="1:11" x14ac:dyDescent="0.25">
      <c r="A34" s="10" t="s">
        <v>182</v>
      </c>
      <c r="B34" s="2" t="s">
        <v>183</v>
      </c>
      <c r="C34" s="2" t="s">
        <v>184</v>
      </c>
      <c r="D34" s="3" t="s">
        <v>185</v>
      </c>
      <c r="I34" s="8" t="e">
        <f t="shared" ca="1" si="0"/>
        <v>#VALUE!</v>
      </c>
      <c r="J34" s="8" t="e">
        <f t="shared" ca="1" si="1"/>
        <v>#VALUE!</v>
      </c>
      <c r="K34" s="8" t="s">
        <v>23</v>
      </c>
    </row>
    <row r="35" spans="1:11" x14ac:dyDescent="0.25">
      <c r="A35" s="10" t="s">
        <v>186</v>
      </c>
      <c r="B35" s="2" t="s">
        <v>187</v>
      </c>
      <c r="C35" s="2" t="s">
        <v>188</v>
      </c>
      <c r="I35" s="8">
        <f t="shared" ca="1" si="0"/>
        <v>121</v>
      </c>
      <c r="J35" s="8">
        <f t="shared" ca="1" si="1"/>
        <v>5</v>
      </c>
      <c r="K35" s="8" t="s">
        <v>23</v>
      </c>
    </row>
    <row r="36" spans="1:11" x14ac:dyDescent="0.25">
      <c r="A36" s="10" t="s">
        <v>189</v>
      </c>
      <c r="B36" s="2" t="s">
        <v>190</v>
      </c>
      <c r="C36" s="2" t="s">
        <v>191</v>
      </c>
      <c r="D36" s="3" t="s">
        <v>192</v>
      </c>
      <c r="F36" s="2" t="s">
        <v>193</v>
      </c>
      <c r="I36" s="8" t="e">
        <f t="shared" ca="1" si="0"/>
        <v>#VALUE!</v>
      </c>
      <c r="J36" s="8" t="e">
        <f t="shared" ca="1" si="1"/>
        <v>#VALUE!</v>
      </c>
      <c r="K36" s="8" t="s">
        <v>23</v>
      </c>
    </row>
  </sheetData>
  <dataValidations count="8">
    <dataValidation allowBlank="1" showInputMessage="1" showErrorMessage="1" errorTitle="Erreur de saisie" error="La cellule doit contenir un numéro de téléphone à 10 chiffres." sqref="G8:G1048576 G1:G6" xr:uid="{99C82756-A032-4BBA-B572-59DEC5B5D1BB}"/>
    <dataValidation type="textLength" operator="equal" allowBlank="1" showInputMessage="1" showErrorMessage="1" errorTitle="Erreur de saisie" error="La cellule doit contenir un numéro de téléphone à 10 chiffres." sqref="E22:E1048576 E1" xr:uid="{E848B92E-D51E-4EF1-8436-F0CC6BAD0094}">
      <formula1>9</formula1>
    </dataValidation>
    <dataValidation type="textLength" allowBlank="1" showInputMessage="1" showErrorMessage="1" sqref="F25" xr:uid="{6D666B3C-7672-4E0F-8A2F-AE1A37EB8583}">
      <formula1>10</formula1>
      <formula2>10</formula2>
    </dataValidation>
    <dataValidation type="date" allowBlank="1" showInputMessage="1" showErrorMessage="1" errorTitle="Erreur de saisie" error="Attention seule des dates au format &quot;JJ-MM-AAA&quot; sont acceptées dans cette cellule." sqref="D2:D36" xr:uid="{CFE2BE15-D2FB-403F-9C8B-BF006BE25AF5}">
      <formula1>18264</formula1>
      <formula2>401769</formula2>
    </dataValidation>
    <dataValidation operator="equal" allowBlank="1" showInputMessage="1" showErrorMessage="1" errorTitle="Erreur de saisie" error="La cellule doit contenir un numéro de téléphone à 10 chiffres." sqref="E21" xr:uid="{58FE6DA5-7033-4EBC-B02C-C890A542E4FC}"/>
    <dataValidation type="custom" allowBlank="1" showInputMessage="1" showErrorMessage="1" errorTitle="Erreur de saisie" error="Merci de taper le nom de famille en MAJUSCULE !!" sqref="A1:A1048576" xr:uid="{CF8E7B50-DB99-4C3A-BC89-41B630E3C508}">
      <formula1>EXACT(A1,UPPER(A1))</formula1>
    </dataValidation>
    <dataValidation type="list" allowBlank="1" showInputMessage="1" showErrorMessage="1" sqref="C1:C1048576" xr:uid="{ABE7F523-8080-4A45-BB74-C6822E9327D2}">
      <formula1>"IEM,SESSAD"</formula1>
    </dataValidation>
    <dataValidation type="list" allowBlank="1" showInputMessage="1" showErrorMessage="1" errorTitle="Erreur de saisie" error="Dans cette colonne il n'est possible que de taper &quot;oui&quot; ou &quot;non&quot;" sqref="K1:K1048576" xr:uid="{924C079D-A37F-4131-9FFE-E728F5B4BDFA}">
      <formula1>"Oui,Non"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CB6662-A27C-4BB3-8C07-1DB059EB8FAB}">
  <sheetPr codeName="Feuil7">
    <tabColor theme="1"/>
  </sheetPr>
  <dimension ref="A1:B18"/>
  <sheetViews>
    <sheetView workbookViewId="0">
      <selection activeCell="A2" sqref="A2"/>
    </sheetView>
  </sheetViews>
  <sheetFormatPr baseColWidth="10" defaultRowHeight="15" x14ac:dyDescent="0.25"/>
  <cols>
    <col min="1" max="2" width="26.7109375" style="2" bestFit="1" customWidth="1"/>
  </cols>
  <sheetData>
    <row r="1" spans="1:2" ht="15.75" x14ac:dyDescent="0.25">
      <c r="A1" s="10" t="s">
        <v>43</v>
      </c>
      <c r="B1" s="10" t="s">
        <v>44</v>
      </c>
    </row>
    <row r="2" spans="1:2" x14ac:dyDescent="0.25">
      <c r="A2" s="2" t="s">
        <v>26</v>
      </c>
      <c r="B2" s="2" t="s">
        <v>41</v>
      </c>
    </row>
    <row r="3" spans="1:2" x14ac:dyDescent="0.25">
      <c r="A3" s="2" t="s">
        <v>27</v>
      </c>
      <c r="B3" s="2" t="s">
        <v>27</v>
      </c>
    </row>
    <row r="4" spans="1:2" x14ac:dyDescent="0.25">
      <c r="A4" s="2" t="s">
        <v>40</v>
      </c>
      <c r="B4" s="2" t="s">
        <v>36</v>
      </c>
    </row>
    <row r="5" spans="1:2" x14ac:dyDescent="0.25">
      <c r="A5" s="2" t="s">
        <v>36</v>
      </c>
      <c r="B5" s="2" t="s">
        <v>42</v>
      </c>
    </row>
    <row r="6" spans="1:2" x14ac:dyDescent="0.25">
      <c r="A6" s="2" t="s">
        <v>33</v>
      </c>
      <c r="B6" s="2" t="s">
        <v>39</v>
      </c>
    </row>
    <row r="7" spans="1:2" x14ac:dyDescent="0.25">
      <c r="A7" s="2" t="s">
        <v>39</v>
      </c>
      <c r="B7" s="2" t="s">
        <v>34</v>
      </c>
    </row>
    <row r="8" spans="1:2" x14ac:dyDescent="0.25">
      <c r="A8" s="2" t="s">
        <v>38</v>
      </c>
      <c r="B8" s="2" t="s">
        <v>35</v>
      </c>
    </row>
    <row r="9" spans="1:2" x14ac:dyDescent="0.25">
      <c r="A9" s="2" t="s">
        <v>32</v>
      </c>
      <c r="B9" s="2" t="s">
        <v>29</v>
      </c>
    </row>
    <row r="10" spans="1:2" x14ac:dyDescent="0.25">
      <c r="A10" s="2" t="s">
        <v>5</v>
      </c>
      <c r="B10" s="2" t="s">
        <v>8</v>
      </c>
    </row>
    <row r="11" spans="1:2" x14ac:dyDescent="0.25">
      <c r="A11" s="2" t="s">
        <v>34</v>
      </c>
      <c r="B11" s="2" t="s">
        <v>7</v>
      </c>
    </row>
    <row r="12" spans="1:2" x14ac:dyDescent="0.25">
      <c r="A12" s="2" t="s">
        <v>35</v>
      </c>
    </row>
    <row r="13" spans="1:2" x14ac:dyDescent="0.25">
      <c r="A13" s="2" t="s">
        <v>29</v>
      </c>
    </row>
    <row r="14" spans="1:2" x14ac:dyDescent="0.25">
      <c r="A14" s="2" t="s">
        <v>8</v>
      </c>
    </row>
    <row r="15" spans="1:2" x14ac:dyDescent="0.25">
      <c r="A15" s="2" t="s">
        <v>28</v>
      </c>
    </row>
    <row r="16" spans="1:2" x14ac:dyDescent="0.25">
      <c r="A16" s="2" t="s">
        <v>46</v>
      </c>
    </row>
    <row r="17" spans="1:1" x14ac:dyDescent="0.25">
      <c r="A17" s="2" t="s">
        <v>30</v>
      </c>
    </row>
    <row r="18" spans="1:1" x14ac:dyDescent="0.25">
      <c r="A18" s="2" t="s">
        <v>37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DOSSIERS</vt:lpstr>
      <vt:lpstr>ACTES</vt:lpstr>
      <vt:lpstr>JEUNES</vt:lpstr>
      <vt:lpstr>Liste type acte</vt:lpstr>
      <vt:lpstr>AS</vt:lpstr>
      <vt:lpstr>ERGO</vt:lpstr>
      <vt:lpstr>JEUNES!LISTE_NOM</vt:lpstr>
      <vt:lpstr>Listeprof</vt:lpstr>
      <vt:lpstr>JEUNES!NOM_PRENOM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DURIEUX</dc:creator>
  <cp:lastModifiedBy>Hub</cp:lastModifiedBy>
  <dcterms:created xsi:type="dcterms:W3CDTF">2021-02-17T08:13:16Z</dcterms:created>
  <dcterms:modified xsi:type="dcterms:W3CDTF">2021-06-22T12:54:58Z</dcterms:modified>
</cp:coreProperties>
</file>