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bal\OneDrive - HEF M&amp;S\Documents\"/>
    </mc:Choice>
  </mc:AlternateContent>
  <xr:revisionPtr revIDLastSave="0" documentId="13_ncr:1_{25A98346-4983-4A8C-8C4C-1A019DD5665B}" xr6:coauthVersionLast="36" xr6:coauthVersionMax="36" xr10:uidLastSave="{00000000-0000-0000-0000-000000000000}"/>
  <bookViews>
    <workbookView xWindow="0" yWindow="0" windowWidth="23040" windowHeight="7248" tabRatio="610" activeTab="1" xr2:uid="{00000000-000D-0000-FFFF-FFFF00000000}"/>
  </bookViews>
  <sheets>
    <sheet name="POUDRAGE" sheetId="1" r:id="rId1"/>
    <sheet name="TDB ALICE" sheetId="31" r:id="rId2"/>
    <sheet name="TCD Tableau de bord" sheetId="22" state="hidden" r:id="rId3"/>
    <sheet name="TCD NC" sheetId="24" state="hidden" r:id="rId4"/>
    <sheet name="Feuil1" sheetId="26" state="hidden" r:id="rId5"/>
    <sheet name="correspondance" sheetId="14" state="hidden" r:id="rId6"/>
  </sheets>
  <definedNames>
    <definedName name="Client" localSheetId="1">Tableau1[Client]</definedName>
    <definedName name="Client">Tableau1[Client]</definedName>
    <definedName name="Diametre">correspondance!$K$2:$K$3</definedName>
    <definedName name="Dielectrique">correspondance!$L$2:$L$3</definedName>
    <definedName name="Fournisseur" localSheetId="1">Tableau1[Fournisseur]</definedName>
    <definedName name="Fournisseur">Tableau1[Fournisseur]</definedName>
    <definedName name="Heure_date_SR" localSheetId="1">#REF!</definedName>
    <definedName name="Heure_date_SR">#REF!</definedName>
    <definedName name="Maintenance">correspondance!$N$2:$N$3</definedName>
    <definedName name="Motif">correspondance!$U$2:$U$5</definedName>
    <definedName name="N°_balancelleSR" localSheetId="1">#REF!</definedName>
    <definedName name="N°_balancelleSR">#REF!</definedName>
    <definedName name="Nom">correspondance!$J$2:$J$6</definedName>
    <definedName name="Nomg">correspondance!$H$2:$H$6</definedName>
    <definedName name="Numbal">correspondance!$O$2:$O$24</definedName>
    <definedName name="Numbal2" localSheetId="1">#REF!</definedName>
    <definedName name="Numbal2">#REF!</definedName>
    <definedName name="Nummontage">correspondance!$G$2:$G$4</definedName>
    <definedName name="OF_SR" localSheetId="1">#REF!</definedName>
    <definedName name="OF_SR">#REF!</definedName>
    <definedName name="Ref" localSheetId="1">Tableau1[Ref]</definedName>
    <definedName name="Ref">Tableau1[Ref]</definedName>
    <definedName name="REFAIRBUS">correspondance!$A$45:$A$47</definedName>
    <definedName name="Référence_SR" localSheetId="1">#REF!</definedName>
    <definedName name="Référence_SR">#REF!</definedName>
    <definedName name="Refrebuts">correspondance!$P$2:$P$51</definedName>
    <definedName name="REFSYMBIO">correspondance!$A$48:$A$49</definedName>
    <definedName name="Type">correspondance!$M$2:$M$3</definedName>
  </definedNames>
  <calcPr calcId="191029"/>
  <pivotCaches>
    <pivotCache cacheId="0" r:id="rId7"/>
    <pivotCache cacheId="1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31" l="1" a="1"/>
  <c r="E2" i="31" s="1"/>
  <c r="B594" i="1" l="1"/>
  <c r="M594" i="1"/>
  <c r="N594" i="1"/>
  <c r="B593" i="1"/>
  <c r="M593" i="1"/>
  <c r="N593" i="1"/>
  <c r="B592" i="1" l="1"/>
  <c r="M592" i="1"/>
  <c r="N592" i="1"/>
  <c r="B591" i="1"/>
  <c r="M591" i="1"/>
  <c r="N591" i="1"/>
  <c r="B590" i="1"/>
  <c r="M590" i="1"/>
  <c r="N590" i="1"/>
  <c r="B589" i="1"/>
  <c r="M589" i="1"/>
  <c r="N589" i="1"/>
  <c r="B588" i="1"/>
  <c r="M588" i="1"/>
  <c r="N588" i="1"/>
  <c r="B587" i="1"/>
  <c r="M587" i="1"/>
  <c r="N587" i="1"/>
  <c r="B586" i="1" l="1"/>
  <c r="M586" i="1"/>
  <c r="N586" i="1"/>
  <c r="B585" i="1"/>
  <c r="M585" i="1"/>
  <c r="N585" i="1"/>
  <c r="B584" i="1" l="1"/>
  <c r="M584" i="1"/>
  <c r="N584" i="1"/>
  <c r="B583" i="1"/>
  <c r="M583" i="1"/>
  <c r="N583" i="1"/>
  <c r="B582" i="1" l="1"/>
  <c r="M582" i="1"/>
  <c r="N582" i="1"/>
  <c r="B581" i="1"/>
  <c r="M581" i="1"/>
  <c r="N581" i="1"/>
  <c r="B580" i="1"/>
  <c r="M580" i="1"/>
  <c r="N580" i="1"/>
  <c r="B579" i="1"/>
  <c r="M579" i="1"/>
  <c r="N579" i="1"/>
  <c r="B578" i="1"/>
  <c r="M578" i="1"/>
  <c r="N578" i="1"/>
  <c r="B577" i="1"/>
  <c r="M577" i="1"/>
  <c r="N577" i="1"/>
  <c r="B576" i="1"/>
  <c r="M576" i="1"/>
  <c r="N576" i="1"/>
  <c r="B575" i="1"/>
  <c r="M575" i="1"/>
  <c r="N575" i="1"/>
  <c r="B574" i="1"/>
  <c r="M574" i="1"/>
  <c r="N574" i="1"/>
  <c r="B573" i="1"/>
  <c r="M573" i="1"/>
  <c r="N573" i="1"/>
  <c r="B572" i="1"/>
  <c r="M572" i="1"/>
  <c r="N572" i="1"/>
  <c r="B571" i="1"/>
  <c r="M571" i="1"/>
  <c r="N571" i="1"/>
  <c r="B570" i="1"/>
  <c r="M570" i="1"/>
  <c r="N570" i="1"/>
  <c r="B569" i="1"/>
  <c r="M569" i="1"/>
  <c r="N569" i="1"/>
  <c r="B568" i="1"/>
  <c r="M568" i="1"/>
  <c r="N568" i="1"/>
  <c r="B567" i="1"/>
  <c r="M567" i="1"/>
  <c r="N567" i="1"/>
  <c r="B566" i="1"/>
  <c r="M566" i="1"/>
  <c r="N566" i="1"/>
  <c r="B565" i="1"/>
  <c r="M565" i="1"/>
  <c r="N565" i="1"/>
  <c r="B564" i="1"/>
  <c r="M564" i="1"/>
  <c r="N564" i="1"/>
  <c r="B563" i="1"/>
  <c r="M563" i="1"/>
  <c r="N563" i="1"/>
  <c r="B562" i="1"/>
  <c r="M562" i="1"/>
  <c r="N562" i="1"/>
  <c r="B561" i="1"/>
  <c r="M561" i="1"/>
  <c r="N561" i="1"/>
  <c r="B560" i="1"/>
  <c r="M560" i="1"/>
  <c r="N560" i="1"/>
  <c r="B559" i="1"/>
  <c r="M559" i="1"/>
  <c r="N559" i="1"/>
  <c r="B558" i="1"/>
  <c r="M558" i="1"/>
  <c r="N558" i="1"/>
  <c r="B557" i="1"/>
  <c r="M557" i="1"/>
  <c r="N557" i="1"/>
  <c r="B556" i="1"/>
  <c r="M556" i="1"/>
  <c r="N556" i="1"/>
  <c r="B555" i="1"/>
  <c r="M555" i="1"/>
  <c r="N555" i="1"/>
  <c r="B554" i="1"/>
  <c r="M554" i="1"/>
  <c r="N554" i="1"/>
  <c r="B553" i="1"/>
  <c r="M553" i="1"/>
  <c r="N553" i="1"/>
  <c r="B552" i="1"/>
  <c r="M552" i="1"/>
  <c r="N552" i="1"/>
  <c r="B551" i="1"/>
  <c r="M551" i="1"/>
  <c r="N551" i="1"/>
  <c r="B550" i="1"/>
  <c r="M550" i="1"/>
  <c r="N550" i="1"/>
  <c r="M549" i="1"/>
  <c r="B549" i="1"/>
  <c r="N549" i="1"/>
  <c r="B548" i="1"/>
  <c r="M548" i="1"/>
  <c r="N548" i="1"/>
  <c r="B547" i="1"/>
  <c r="M547" i="1"/>
  <c r="N547" i="1"/>
  <c r="B546" i="1"/>
  <c r="B545" i="1"/>
  <c r="B544" i="1"/>
  <c r="B542" i="1"/>
  <c r="B541" i="1"/>
  <c r="B540" i="1"/>
  <c r="B539" i="1"/>
  <c r="M546" i="1"/>
  <c r="N546" i="1"/>
  <c r="M545" i="1"/>
  <c r="N545" i="1"/>
  <c r="M544" i="1"/>
  <c r="N544" i="1"/>
  <c r="B543" i="1"/>
  <c r="M543" i="1"/>
  <c r="N543" i="1"/>
  <c r="M542" i="1"/>
  <c r="N542" i="1"/>
  <c r="M541" i="1"/>
  <c r="N541" i="1"/>
  <c r="M540" i="1"/>
  <c r="N540" i="1"/>
  <c r="M539" i="1"/>
  <c r="N539" i="1"/>
  <c r="B538" i="1"/>
  <c r="M538" i="1"/>
  <c r="N538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4" i="1"/>
  <c r="B537" i="1" l="1"/>
  <c r="N537" i="1"/>
  <c r="B536" i="1"/>
  <c r="N536" i="1"/>
  <c r="B535" i="1"/>
  <c r="N535" i="1"/>
  <c r="B534" i="1" l="1"/>
  <c r="N534" i="1"/>
  <c r="B533" i="1" l="1"/>
  <c r="N533" i="1"/>
  <c r="B532" i="1"/>
  <c r="N532" i="1"/>
  <c r="B531" i="1"/>
  <c r="N531" i="1"/>
  <c r="B530" i="1"/>
  <c r="N530" i="1"/>
  <c r="B529" i="1"/>
  <c r="N529" i="1"/>
  <c r="B528" i="1"/>
  <c r="N528" i="1"/>
  <c r="B527" i="1"/>
  <c r="N527" i="1"/>
  <c r="B526" i="1"/>
  <c r="N526" i="1"/>
  <c r="B525" i="1" l="1"/>
  <c r="N525" i="1"/>
  <c r="B524" i="1"/>
  <c r="N524" i="1"/>
  <c r="B523" i="1"/>
  <c r="N523" i="1"/>
  <c r="B522" i="1"/>
  <c r="N522" i="1"/>
  <c r="B521" i="1"/>
  <c r="N521" i="1"/>
  <c r="B520" i="1"/>
  <c r="N520" i="1"/>
  <c r="B519" i="1"/>
  <c r="N519" i="1"/>
  <c r="B518" i="1"/>
  <c r="N518" i="1"/>
  <c r="B517" i="1"/>
  <c r="N517" i="1"/>
  <c r="B516" i="1"/>
  <c r="N516" i="1"/>
  <c r="B515" i="1"/>
  <c r="N515" i="1"/>
  <c r="B514" i="1"/>
  <c r="N514" i="1"/>
  <c r="B513" i="1"/>
  <c r="N513" i="1"/>
  <c r="B512" i="1"/>
  <c r="N512" i="1"/>
  <c r="B511" i="1"/>
  <c r="N511" i="1"/>
  <c r="B510" i="1"/>
  <c r="N510" i="1"/>
  <c r="B509" i="1"/>
  <c r="N509" i="1"/>
  <c r="B508" i="1"/>
  <c r="N508" i="1"/>
  <c r="B507" i="1"/>
  <c r="N507" i="1"/>
  <c r="B506" i="1"/>
  <c r="N506" i="1"/>
  <c r="B505" i="1"/>
  <c r="N505" i="1"/>
  <c r="B504" i="1"/>
  <c r="N504" i="1"/>
  <c r="B503" i="1"/>
  <c r="N503" i="1"/>
  <c r="B502" i="1"/>
  <c r="N502" i="1"/>
  <c r="B501" i="1"/>
  <c r="N501" i="1"/>
  <c r="B500" i="1"/>
  <c r="N500" i="1"/>
  <c r="B499" i="1"/>
  <c r="N499" i="1"/>
  <c r="B498" i="1"/>
  <c r="N498" i="1"/>
  <c r="B497" i="1"/>
  <c r="N497" i="1"/>
  <c r="B496" i="1"/>
  <c r="N496" i="1"/>
  <c r="B495" i="1"/>
  <c r="N495" i="1"/>
  <c r="B494" i="1"/>
  <c r="N494" i="1"/>
  <c r="B493" i="1"/>
  <c r="N493" i="1"/>
  <c r="B492" i="1"/>
  <c r="N492" i="1"/>
  <c r="B491" i="1"/>
  <c r="N491" i="1"/>
  <c r="B490" i="1"/>
  <c r="N490" i="1"/>
  <c r="B489" i="1"/>
  <c r="N489" i="1"/>
  <c r="B488" i="1"/>
  <c r="N488" i="1"/>
  <c r="B487" i="1"/>
  <c r="N487" i="1"/>
  <c r="B486" i="1"/>
  <c r="N486" i="1"/>
  <c r="B485" i="1"/>
  <c r="N485" i="1"/>
  <c r="B484" i="1"/>
  <c r="N484" i="1"/>
  <c r="B483" i="1"/>
  <c r="N483" i="1"/>
  <c r="B482" i="1"/>
  <c r="N482" i="1"/>
  <c r="B481" i="1"/>
  <c r="N481" i="1"/>
  <c r="B480" i="1"/>
  <c r="N480" i="1"/>
  <c r="B479" i="1"/>
  <c r="N479" i="1"/>
  <c r="B478" i="1"/>
  <c r="N478" i="1"/>
  <c r="B477" i="1"/>
  <c r="N477" i="1"/>
  <c r="B476" i="1"/>
  <c r="N476" i="1"/>
  <c r="B475" i="1"/>
  <c r="N475" i="1"/>
  <c r="B474" i="1"/>
  <c r="N474" i="1"/>
  <c r="B473" i="1"/>
  <c r="N473" i="1"/>
  <c r="B472" i="1"/>
  <c r="N472" i="1"/>
  <c r="B471" i="1"/>
  <c r="N471" i="1"/>
  <c r="B470" i="1"/>
  <c r="N470" i="1"/>
  <c r="B469" i="1"/>
  <c r="N469" i="1"/>
  <c r="B468" i="1"/>
  <c r="N468" i="1"/>
  <c r="B467" i="1"/>
  <c r="N467" i="1"/>
  <c r="B466" i="1"/>
  <c r="N466" i="1"/>
  <c r="B465" i="1"/>
  <c r="N465" i="1"/>
  <c r="B464" i="1"/>
  <c r="N464" i="1"/>
  <c r="B463" i="1"/>
  <c r="N463" i="1"/>
  <c r="B462" i="1"/>
  <c r="N462" i="1"/>
  <c r="B461" i="1"/>
  <c r="N461" i="1"/>
  <c r="B460" i="1"/>
  <c r="N460" i="1"/>
  <c r="B459" i="1" l="1"/>
  <c r="N459" i="1"/>
  <c r="B458" i="1"/>
  <c r="N458" i="1"/>
  <c r="B457" i="1"/>
  <c r="N457" i="1"/>
  <c r="B456" i="1"/>
  <c r="N456" i="1"/>
  <c r="B455" i="1"/>
  <c r="N455" i="1"/>
  <c r="B454" i="1"/>
  <c r="N454" i="1"/>
  <c r="B453" i="1"/>
  <c r="N453" i="1"/>
  <c r="B452" i="1"/>
  <c r="N452" i="1"/>
  <c r="B451" i="1"/>
  <c r="N451" i="1"/>
  <c r="B450" i="1"/>
  <c r="N450" i="1"/>
  <c r="B449" i="1"/>
  <c r="N449" i="1"/>
  <c r="B448" i="1"/>
  <c r="N448" i="1"/>
  <c r="B447" i="1"/>
  <c r="N447" i="1"/>
  <c r="B446" i="1"/>
  <c r="N446" i="1"/>
  <c r="B445" i="1"/>
  <c r="N445" i="1"/>
  <c r="B444" i="1"/>
  <c r="N444" i="1"/>
  <c r="B443" i="1"/>
  <c r="N443" i="1"/>
  <c r="B442" i="1"/>
  <c r="N442" i="1"/>
  <c r="B441" i="1"/>
  <c r="N441" i="1"/>
  <c r="B440" i="1"/>
  <c r="N440" i="1"/>
  <c r="B439" i="1"/>
  <c r="N439" i="1"/>
  <c r="B438" i="1"/>
  <c r="N438" i="1"/>
  <c r="B437" i="1"/>
  <c r="N437" i="1"/>
  <c r="B436" i="1"/>
  <c r="N436" i="1"/>
  <c r="B435" i="1"/>
  <c r="N435" i="1"/>
  <c r="B434" i="1"/>
  <c r="N434" i="1"/>
  <c r="B433" i="1"/>
  <c r="N433" i="1"/>
  <c r="B432" i="1"/>
  <c r="N432" i="1"/>
  <c r="B431" i="1"/>
  <c r="N431" i="1"/>
  <c r="B430" i="1"/>
  <c r="N430" i="1"/>
  <c r="B429" i="1"/>
  <c r="N429" i="1"/>
  <c r="B428" i="1"/>
  <c r="N428" i="1"/>
  <c r="B427" i="1"/>
  <c r="N427" i="1"/>
  <c r="B426" i="1"/>
  <c r="N426" i="1"/>
  <c r="B425" i="1"/>
  <c r="N425" i="1"/>
  <c r="B424" i="1"/>
  <c r="N424" i="1"/>
  <c r="B423" i="1"/>
  <c r="N423" i="1"/>
  <c r="B422" i="1"/>
  <c r="N422" i="1"/>
  <c r="B421" i="1"/>
  <c r="N421" i="1"/>
  <c r="B420" i="1"/>
  <c r="N420" i="1"/>
  <c r="B419" i="1"/>
  <c r="N419" i="1"/>
  <c r="B418" i="1"/>
  <c r="N418" i="1"/>
  <c r="B417" i="1"/>
  <c r="N417" i="1"/>
  <c r="B416" i="1"/>
  <c r="N416" i="1"/>
  <c r="B415" i="1"/>
  <c r="N415" i="1"/>
  <c r="B414" i="1"/>
  <c r="N414" i="1"/>
  <c r="B413" i="1"/>
  <c r="N413" i="1"/>
  <c r="B412" i="1"/>
  <c r="N412" i="1"/>
  <c r="B411" i="1"/>
  <c r="N411" i="1"/>
  <c r="B410" i="1"/>
  <c r="N410" i="1"/>
  <c r="B409" i="1"/>
  <c r="N409" i="1"/>
  <c r="B408" i="1"/>
  <c r="N408" i="1"/>
  <c r="B407" i="1"/>
  <c r="N407" i="1"/>
  <c r="B406" i="1"/>
  <c r="N406" i="1"/>
  <c r="B405" i="1"/>
  <c r="N405" i="1"/>
  <c r="B404" i="1"/>
  <c r="N404" i="1"/>
  <c r="B403" i="1"/>
  <c r="N403" i="1"/>
  <c r="B402" i="1"/>
  <c r="N402" i="1"/>
  <c r="B401" i="1"/>
  <c r="N401" i="1"/>
  <c r="B400" i="1"/>
  <c r="N400" i="1"/>
  <c r="B399" i="1"/>
  <c r="N399" i="1"/>
  <c r="B398" i="1"/>
  <c r="N398" i="1"/>
  <c r="B397" i="1"/>
  <c r="N397" i="1"/>
  <c r="B396" i="1"/>
  <c r="N396" i="1"/>
  <c r="B395" i="1"/>
  <c r="N395" i="1"/>
  <c r="B394" i="1"/>
  <c r="N394" i="1"/>
  <c r="B393" i="1"/>
  <c r="N393" i="1"/>
  <c r="B392" i="1"/>
  <c r="N392" i="1"/>
  <c r="B391" i="1"/>
  <c r="N391" i="1"/>
  <c r="B390" i="1"/>
  <c r="N390" i="1"/>
  <c r="B389" i="1"/>
  <c r="N389" i="1"/>
  <c r="B388" i="1"/>
  <c r="N388" i="1"/>
  <c r="B387" i="1"/>
  <c r="N387" i="1"/>
  <c r="B386" i="1"/>
  <c r="N386" i="1"/>
  <c r="B385" i="1"/>
  <c r="N385" i="1"/>
  <c r="B384" i="1"/>
  <c r="N384" i="1"/>
  <c r="B383" i="1"/>
  <c r="N383" i="1"/>
  <c r="B382" i="1"/>
  <c r="N382" i="1"/>
  <c r="B381" i="1"/>
  <c r="N381" i="1"/>
  <c r="B380" i="1"/>
  <c r="N380" i="1"/>
  <c r="B379" i="1"/>
  <c r="N379" i="1"/>
  <c r="B378" i="1"/>
  <c r="N378" i="1"/>
  <c r="B377" i="1"/>
  <c r="N377" i="1"/>
  <c r="B376" i="1"/>
  <c r="N376" i="1"/>
  <c r="B375" i="1"/>
  <c r="N375" i="1"/>
  <c r="B374" i="1"/>
  <c r="N374" i="1"/>
  <c r="B373" i="1"/>
  <c r="N373" i="1"/>
  <c r="B372" i="1"/>
  <c r="N372" i="1"/>
  <c r="B371" i="1"/>
  <c r="N371" i="1"/>
  <c r="B370" i="1"/>
  <c r="N370" i="1"/>
  <c r="B369" i="1"/>
  <c r="N369" i="1"/>
  <c r="B368" i="1"/>
  <c r="N368" i="1"/>
  <c r="B367" i="1"/>
  <c r="N367" i="1"/>
  <c r="B366" i="1"/>
  <c r="N366" i="1"/>
  <c r="B365" i="1"/>
  <c r="N365" i="1"/>
  <c r="B364" i="1"/>
  <c r="N364" i="1"/>
  <c r="B363" i="1"/>
  <c r="N363" i="1"/>
  <c r="B362" i="1"/>
  <c r="N362" i="1"/>
  <c r="B361" i="1"/>
  <c r="N361" i="1"/>
  <c r="B360" i="1"/>
  <c r="N360" i="1"/>
  <c r="B359" i="1"/>
  <c r="N359" i="1"/>
  <c r="B358" i="1" l="1"/>
  <c r="N358" i="1"/>
  <c r="B357" i="1"/>
  <c r="N357" i="1"/>
  <c r="B356" i="1" l="1"/>
  <c r="N356" i="1"/>
  <c r="B355" i="1"/>
  <c r="N355" i="1"/>
  <c r="B354" i="1"/>
  <c r="N354" i="1"/>
  <c r="B353" i="1"/>
  <c r="N353" i="1"/>
  <c r="B352" i="1"/>
  <c r="N352" i="1"/>
  <c r="B351" i="1"/>
  <c r="N351" i="1"/>
  <c r="B350" i="1" l="1"/>
  <c r="N350" i="1"/>
  <c r="B349" i="1"/>
  <c r="N349" i="1"/>
  <c r="B348" i="1"/>
  <c r="N348" i="1"/>
  <c r="B347" i="1"/>
  <c r="N347" i="1"/>
  <c r="B346" i="1"/>
  <c r="N346" i="1"/>
  <c r="B345" i="1"/>
  <c r="N345" i="1"/>
  <c r="B344" i="1"/>
  <c r="N344" i="1"/>
  <c r="B343" i="1"/>
  <c r="N343" i="1"/>
  <c r="B342" i="1"/>
  <c r="N342" i="1"/>
  <c r="B341" i="1"/>
  <c r="N341" i="1"/>
  <c r="B340" i="1"/>
  <c r="N340" i="1"/>
  <c r="B339" i="1"/>
  <c r="N339" i="1"/>
  <c r="B338" i="1"/>
  <c r="N338" i="1"/>
  <c r="B337" i="1"/>
  <c r="N337" i="1"/>
  <c r="B336" i="1"/>
  <c r="N336" i="1"/>
  <c r="B335" i="1"/>
  <c r="N335" i="1"/>
  <c r="B334" i="1"/>
  <c r="N334" i="1"/>
  <c r="B333" i="1"/>
  <c r="N333" i="1"/>
  <c r="B332" i="1"/>
  <c r="N332" i="1"/>
  <c r="B331" i="1"/>
  <c r="N331" i="1"/>
  <c r="B330" i="1"/>
  <c r="N330" i="1"/>
  <c r="B329" i="1"/>
  <c r="N329" i="1"/>
  <c r="B328" i="1"/>
  <c r="N328" i="1"/>
  <c r="B327" i="1"/>
  <c r="N327" i="1"/>
  <c r="B326" i="1"/>
  <c r="N326" i="1"/>
  <c r="B325" i="1"/>
  <c r="N325" i="1"/>
  <c r="B324" i="1"/>
  <c r="N324" i="1"/>
  <c r="B323" i="1"/>
  <c r="N323" i="1"/>
  <c r="B322" i="1"/>
  <c r="N322" i="1"/>
  <c r="B321" i="1"/>
  <c r="N321" i="1"/>
  <c r="B320" i="1"/>
  <c r="N320" i="1"/>
  <c r="B319" i="1"/>
  <c r="N319" i="1"/>
  <c r="B318" i="1"/>
  <c r="N318" i="1"/>
  <c r="B317" i="1"/>
  <c r="N317" i="1"/>
  <c r="B316" i="1"/>
  <c r="N316" i="1"/>
  <c r="B315" i="1"/>
  <c r="N315" i="1"/>
  <c r="B314" i="1"/>
  <c r="N314" i="1"/>
  <c r="B313" i="1"/>
  <c r="N313" i="1"/>
  <c r="B312" i="1"/>
  <c r="N312" i="1"/>
  <c r="B311" i="1"/>
  <c r="N311" i="1"/>
  <c r="B310" i="1" l="1"/>
  <c r="N310" i="1"/>
  <c r="B309" i="1"/>
  <c r="N309" i="1"/>
  <c r="B308" i="1"/>
  <c r="N308" i="1"/>
  <c r="B307" i="1"/>
  <c r="N307" i="1"/>
  <c r="B306" i="1"/>
  <c r="N306" i="1"/>
  <c r="B305" i="1"/>
  <c r="N305" i="1"/>
  <c r="B304" i="1"/>
  <c r="N304" i="1"/>
  <c r="B303" i="1"/>
  <c r="N303" i="1"/>
  <c r="B302" i="1"/>
  <c r="N302" i="1"/>
  <c r="B301" i="1"/>
  <c r="N301" i="1"/>
  <c r="B300" i="1"/>
  <c r="N300" i="1"/>
  <c r="B299" i="1"/>
  <c r="N299" i="1"/>
  <c r="B298" i="1"/>
  <c r="N298" i="1"/>
  <c r="B297" i="1"/>
  <c r="N297" i="1"/>
  <c r="B296" i="1"/>
  <c r="N296" i="1"/>
  <c r="B295" i="1"/>
  <c r="N295" i="1"/>
  <c r="B294" i="1"/>
  <c r="N294" i="1"/>
  <c r="B293" i="1"/>
  <c r="N293" i="1"/>
  <c r="B292" i="1"/>
  <c r="N292" i="1"/>
  <c r="B291" i="1"/>
  <c r="N291" i="1"/>
  <c r="B290" i="1"/>
  <c r="N290" i="1"/>
  <c r="B289" i="1"/>
  <c r="N289" i="1"/>
  <c r="B288" i="1"/>
  <c r="N288" i="1"/>
  <c r="B287" i="1"/>
  <c r="N287" i="1"/>
  <c r="B286" i="1"/>
  <c r="N286" i="1"/>
  <c r="B285" i="1"/>
  <c r="N285" i="1"/>
  <c r="B284" i="1"/>
  <c r="N284" i="1"/>
  <c r="B283" i="1"/>
  <c r="N283" i="1"/>
  <c r="B282" i="1"/>
  <c r="N282" i="1"/>
  <c r="B281" i="1"/>
  <c r="N281" i="1"/>
  <c r="B280" i="1"/>
  <c r="N280" i="1"/>
  <c r="B279" i="1"/>
  <c r="N279" i="1"/>
  <c r="B278" i="1"/>
  <c r="N278" i="1"/>
  <c r="B277" i="1"/>
  <c r="N277" i="1"/>
  <c r="B276" i="1"/>
  <c r="N276" i="1"/>
  <c r="B275" i="1"/>
  <c r="N275" i="1"/>
  <c r="B274" i="1"/>
  <c r="N274" i="1"/>
  <c r="B273" i="1"/>
  <c r="N273" i="1"/>
  <c r="B272" i="1"/>
  <c r="N272" i="1"/>
  <c r="B271" i="1"/>
  <c r="N271" i="1"/>
  <c r="B270" i="1"/>
  <c r="N270" i="1"/>
  <c r="B269" i="1"/>
  <c r="N269" i="1"/>
  <c r="B268" i="1"/>
  <c r="N268" i="1"/>
  <c r="B267" i="1"/>
  <c r="N267" i="1"/>
  <c r="B266" i="1"/>
  <c r="N266" i="1"/>
  <c r="B265" i="1"/>
  <c r="N265" i="1"/>
  <c r="B264" i="1"/>
  <c r="N264" i="1"/>
  <c r="B263" i="1"/>
  <c r="N263" i="1"/>
  <c r="B262" i="1"/>
  <c r="N262" i="1"/>
  <c r="B261" i="1"/>
  <c r="N261" i="1"/>
  <c r="B260" i="1"/>
  <c r="N260" i="1"/>
  <c r="B259" i="1"/>
  <c r="N259" i="1"/>
  <c r="B258" i="1"/>
  <c r="N258" i="1"/>
  <c r="B257" i="1"/>
  <c r="N257" i="1"/>
  <c r="B256" i="1"/>
  <c r="N256" i="1"/>
  <c r="B255" i="1"/>
  <c r="N255" i="1"/>
  <c r="B254" i="1"/>
  <c r="N254" i="1"/>
  <c r="B253" i="1"/>
  <c r="N253" i="1"/>
  <c r="B252" i="1"/>
  <c r="N252" i="1"/>
  <c r="B251" i="1"/>
  <c r="N251" i="1"/>
  <c r="B250" i="1"/>
  <c r="N250" i="1"/>
  <c r="B249" i="1"/>
  <c r="N249" i="1"/>
  <c r="B248" i="1"/>
  <c r="N248" i="1"/>
  <c r="B247" i="1"/>
  <c r="N247" i="1"/>
  <c r="B246" i="1"/>
  <c r="N246" i="1"/>
  <c r="B245" i="1"/>
  <c r="N245" i="1"/>
  <c r="B244" i="1"/>
  <c r="N244" i="1"/>
  <c r="B243" i="1"/>
  <c r="N243" i="1"/>
  <c r="B242" i="1"/>
  <c r="N242" i="1"/>
  <c r="B241" i="1"/>
  <c r="N241" i="1"/>
  <c r="B240" i="1"/>
  <c r="N240" i="1"/>
  <c r="B239" i="1"/>
  <c r="N239" i="1"/>
  <c r="B238" i="1"/>
  <c r="N238" i="1"/>
  <c r="B237" i="1"/>
  <c r="N237" i="1"/>
  <c r="B236" i="1"/>
  <c r="N236" i="1"/>
  <c r="B235" i="1"/>
  <c r="N235" i="1"/>
  <c r="B234" i="1"/>
  <c r="N234" i="1"/>
  <c r="B233" i="1"/>
  <c r="N233" i="1"/>
  <c r="B232" i="1"/>
  <c r="N232" i="1"/>
  <c r="B231" i="1"/>
  <c r="N231" i="1"/>
  <c r="B230" i="1"/>
  <c r="N230" i="1"/>
  <c r="B229" i="1"/>
  <c r="N229" i="1"/>
  <c r="B228" i="1"/>
  <c r="N228" i="1"/>
  <c r="B227" i="1"/>
  <c r="N227" i="1"/>
  <c r="B226" i="1"/>
  <c r="N226" i="1"/>
  <c r="B225" i="1"/>
  <c r="N225" i="1"/>
  <c r="B224" i="1"/>
  <c r="N224" i="1"/>
  <c r="B223" i="1"/>
  <c r="N223" i="1"/>
  <c r="B222" i="1"/>
  <c r="N222" i="1"/>
  <c r="B221" i="1"/>
  <c r="N221" i="1"/>
  <c r="B220" i="1"/>
  <c r="N220" i="1"/>
  <c r="B219" i="1"/>
  <c r="N219" i="1"/>
  <c r="B218" i="1"/>
  <c r="N218" i="1"/>
  <c r="B217" i="1"/>
  <c r="N217" i="1"/>
  <c r="B216" i="1"/>
  <c r="N216" i="1"/>
  <c r="B215" i="1"/>
  <c r="N215" i="1"/>
  <c r="B214" i="1"/>
  <c r="N214" i="1"/>
  <c r="B213" i="1"/>
  <c r="N213" i="1"/>
  <c r="B212" i="1"/>
  <c r="N212" i="1"/>
  <c r="B211" i="1"/>
  <c r="N211" i="1"/>
  <c r="B210" i="1"/>
  <c r="N210" i="1"/>
  <c r="B209" i="1"/>
  <c r="N209" i="1"/>
  <c r="B208" i="1"/>
  <c r="N208" i="1"/>
  <c r="B207" i="1"/>
  <c r="N207" i="1"/>
  <c r="B206" i="1"/>
  <c r="N206" i="1"/>
  <c r="B205" i="1"/>
  <c r="N205" i="1"/>
  <c r="B204" i="1"/>
  <c r="N204" i="1"/>
  <c r="B203" i="1"/>
  <c r="N203" i="1"/>
  <c r="B202" i="1" l="1"/>
  <c r="N202" i="1"/>
  <c r="B201" i="1"/>
  <c r="N201" i="1"/>
  <c r="B200" i="1"/>
  <c r="N200" i="1"/>
  <c r="B199" i="1"/>
  <c r="N199" i="1"/>
  <c r="B198" i="1"/>
  <c r="N198" i="1"/>
  <c r="B197" i="1"/>
  <c r="N197" i="1"/>
  <c r="B196" i="1"/>
  <c r="N196" i="1"/>
  <c r="B195" i="1"/>
  <c r="N195" i="1"/>
  <c r="B194" i="1"/>
  <c r="N194" i="1"/>
  <c r="B193" i="1"/>
  <c r="N193" i="1"/>
  <c r="B192" i="1"/>
  <c r="N192" i="1"/>
  <c r="B191" i="1"/>
  <c r="N191" i="1"/>
  <c r="B190" i="1"/>
  <c r="N190" i="1"/>
  <c r="B189" i="1"/>
  <c r="N189" i="1"/>
  <c r="B188" i="1"/>
  <c r="N188" i="1"/>
  <c r="B187" i="1"/>
  <c r="N187" i="1"/>
  <c r="B186" i="1"/>
  <c r="N186" i="1"/>
  <c r="B185" i="1"/>
  <c r="N185" i="1"/>
  <c r="B184" i="1"/>
  <c r="N184" i="1"/>
  <c r="B183" i="1"/>
  <c r="N183" i="1"/>
  <c r="B182" i="1"/>
  <c r="N182" i="1"/>
  <c r="B181" i="1"/>
  <c r="N181" i="1"/>
  <c r="B180" i="1"/>
  <c r="N180" i="1"/>
  <c r="B179" i="1"/>
  <c r="N179" i="1"/>
  <c r="B178" i="1"/>
  <c r="N178" i="1"/>
  <c r="B177" i="1"/>
  <c r="N177" i="1"/>
  <c r="B176" i="1"/>
  <c r="N176" i="1"/>
  <c r="B175" i="1"/>
  <c r="N175" i="1"/>
  <c r="B174" i="1"/>
  <c r="N174" i="1"/>
  <c r="B173" i="1"/>
  <c r="N173" i="1"/>
  <c r="B172" i="1"/>
  <c r="N172" i="1"/>
  <c r="B171" i="1"/>
  <c r="N171" i="1"/>
  <c r="B170" i="1"/>
  <c r="N170" i="1"/>
  <c r="B169" i="1"/>
  <c r="N169" i="1"/>
  <c r="B168" i="1"/>
  <c r="N168" i="1"/>
  <c r="B167" i="1"/>
  <c r="N167" i="1"/>
  <c r="B166" i="1"/>
  <c r="N166" i="1"/>
  <c r="B165" i="1"/>
  <c r="N165" i="1"/>
  <c r="B164" i="1"/>
  <c r="N164" i="1"/>
  <c r="B163" i="1"/>
  <c r="N163" i="1"/>
  <c r="B162" i="1"/>
  <c r="N162" i="1"/>
  <c r="B161" i="1"/>
  <c r="N161" i="1"/>
  <c r="B160" i="1"/>
  <c r="N160" i="1"/>
  <c r="B159" i="1"/>
  <c r="N159" i="1"/>
  <c r="B158" i="1"/>
  <c r="N158" i="1"/>
  <c r="B157" i="1"/>
  <c r="N157" i="1"/>
  <c r="B156" i="1"/>
  <c r="N156" i="1"/>
  <c r="B155" i="1"/>
  <c r="N155" i="1"/>
  <c r="B154" i="1"/>
  <c r="N154" i="1"/>
  <c r="B153" i="1"/>
  <c r="N153" i="1"/>
  <c r="B152" i="1"/>
  <c r="N152" i="1"/>
  <c r="B151" i="1" l="1"/>
  <c r="N151" i="1"/>
  <c r="B150" i="1"/>
  <c r="N150" i="1"/>
  <c r="B149" i="1"/>
  <c r="N149" i="1"/>
  <c r="B148" i="1" l="1"/>
  <c r="N148" i="1"/>
  <c r="B147" i="1"/>
  <c r="N147" i="1"/>
  <c r="B146" i="1"/>
  <c r="N146" i="1"/>
  <c r="B145" i="1"/>
  <c r="N145" i="1"/>
  <c r="B144" i="1"/>
  <c r="N144" i="1"/>
  <c r="B143" i="1"/>
  <c r="N143" i="1"/>
  <c r="B142" i="1"/>
  <c r="N142" i="1"/>
  <c r="B141" i="1"/>
  <c r="N141" i="1"/>
  <c r="B140" i="1"/>
  <c r="N140" i="1"/>
  <c r="B139" i="1"/>
  <c r="N139" i="1"/>
  <c r="B138" i="1"/>
  <c r="N138" i="1"/>
  <c r="B137" i="1"/>
  <c r="N137" i="1"/>
  <c r="B136" i="1"/>
  <c r="N136" i="1"/>
  <c r="B135" i="1"/>
  <c r="N135" i="1"/>
  <c r="B134" i="1"/>
  <c r="N134" i="1"/>
  <c r="B133" i="1"/>
  <c r="N133" i="1"/>
  <c r="B132" i="1"/>
  <c r="N132" i="1"/>
  <c r="B131" i="1"/>
  <c r="N131" i="1"/>
  <c r="B130" i="1"/>
  <c r="N130" i="1"/>
  <c r="B129" i="1"/>
  <c r="N129" i="1"/>
  <c r="B128" i="1"/>
  <c r="N128" i="1"/>
  <c r="B127" i="1"/>
  <c r="N127" i="1"/>
  <c r="B126" i="1"/>
  <c r="N126" i="1"/>
  <c r="B125" i="1"/>
  <c r="N125" i="1"/>
  <c r="B124" i="1"/>
  <c r="N124" i="1"/>
  <c r="B123" i="1"/>
  <c r="N123" i="1"/>
  <c r="B122" i="1"/>
  <c r="N122" i="1"/>
  <c r="B121" i="1"/>
  <c r="N121" i="1"/>
  <c r="B120" i="1"/>
  <c r="N120" i="1"/>
  <c r="B119" i="1"/>
  <c r="N119" i="1"/>
  <c r="B118" i="1"/>
  <c r="N118" i="1"/>
  <c r="B117" i="1"/>
  <c r="N117" i="1"/>
  <c r="B116" i="1"/>
  <c r="N116" i="1"/>
  <c r="B115" i="1"/>
  <c r="N115" i="1"/>
  <c r="B114" i="1"/>
  <c r="N114" i="1"/>
  <c r="B113" i="1"/>
  <c r="N113" i="1"/>
  <c r="B112" i="1"/>
  <c r="N112" i="1"/>
  <c r="B111" i="1"/>
  <c r="N111" i="1"/>
  <c r="B110" i="1"/>
  <c r="N110" i="1"/>
  <c r="B109" i="1"/>
  <c r="N109" i="1"/>
  <c r="B108" i="1"/>
  <c r="N108" i="1"/>
  <c r="B107" i="1"/>
  <c r="N107" i="1"/>
  <c r="B106" i="1"/>
  <c r="N106" i="1"/>
  <c r="B105" i="1" l="1"/>
  <c r="N105" i="1"/>
  <c r="B104" i="1"/>
  <c r="N104" i="1"/>
  <c r="B103" i="1"/>
  <c r="N103" i="1"/>
  <c r="B102" i="1"/>
  <c r="N102" i="1"/>
  <c r="B101" i="1" l="1"/>
  <c r="N101" i="1"/>
  <c r="B100" i="1"/>
  <c r="N100" i="1"/>
  <c r="B99" i="1"/>
  <c r="N99" i="1"/>
  <c r="B98" i="1"/>
  <c r="N98" i="1"/>
  <c r="B97" i="1"/>
  <c r="N97" i="1"/>
  <c r="B96" i="1"/>
  <c r="N96" i="1"/>
  <c r="B95" i="1"/>
  <c r="N95" i="1"/>
  <c r="B94" i="1"/>
  <c r="N94" i="1"/>
  <c r="B93" i="1"/>
  <c r="N93" i="1"/>
  <c r="B92" i="1"/>
  <c r="N92" i="1"/>
  <c r="B91" i="1"/>
  <c r="N91" i="1"/>
  <c r="B90" i="1"/>
  <c r="N90" i="1"/>
  <c r="B89" i="1"/>
  <c r="N89" i="1"/>
  <c r="B88" i="1"/>
  <c r="N88" i="1"/>
  <c r="B87" i="1"/>
  <c r="N87" i="1"/>
  <c r="B86" i="1"/>
  <c r="N86" i="1"/>
  <c r="B85" i="1"/>
  <c r="N85" i="1"/>
  <c r="B84" i="1"/>
  <c r="N84" i="1"/>
  <c r="B83" i="1"/>
  <c r="N83" i="1"/>
  <c r="B82" i="1"/>
  <c r="N82" i="1"/>
  <c r="B81" i="1"/>
  <c r="N81" i="1"/>
  <c r="B80" i="1"/>
  <c r="N80" i="1"/>
  <c r="B79" i="1"/>
  <c r="N79" i="1"/>
  <c r="B78" i="1"/>
  <c r="N78" i="1"/>
  <c r="B77" i="1"/>
  <c r="N77" i="1"/>
  <c r="B76" i="1"/>
  <c r="N76" i="1"/>
  <c r="B75" i="1"/>
  <c r="N75" i="1"/>
  <c r="B74" i="1"/>
  <c r="N74" i="1"/>
  <c r="B73" i="1"/>
  <c r="N73" i="1"/>
  <c r="B72" i="1"/>
  <c r="N72" i="1"/>
  <c r="B71" i="1" l="1"/>
  <c r="N71" i="1"/>
  <c r="B70" i="1"/>
  <c r="N70" i="1"/>
  <c r="B69" i="1"/>
  <c r="N69" i="1"/>
  <c r="B68" i="1"/>
  <c r="N68" i="1"/>
  <c r="B67" i="1"/>
  <c r="N67" i="1"/>
  <c r="B66" i="1"/>
  <c r="N66" i="1"/>
  <c r="B65" i="1"/>
  <c r="N65" i="1"/>
  <c r="B64" i="1"/>
  <c r="N64" i="1"/>
  <c r="B63" i="1"/>
  <c r="N63" i="1"/>
  <c r="B62" i="1"/>
  <c r="N62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B46" i="1"/>
  <c r="B47" i="1"/>
  <c r="B48" i="1"/>
  <c r="B49" i="1"/>
  <c r="B50" i="1"/>
  <c r="B51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B52" i="1"/>
  <c r="B53" i="1"/>
  <c r="N52" i="1"/>
  <c r="N53" i="1"/>
  <c r="N55" i="1"/>
  <c r="N56" i="1"/>
  <c r="N57" i="1"/>
  <c r="N58" i="1"/>
  <c r="N54" i="1"/>
  <c r="N59" i="1"/>
  <c r="B55" i="1"/>
  <c r="B56" i="1"/>
  <c r="B57" i="1"/>
  <c r="B58" i="1"/>
  <c r="B54" i="1"/>
  <c r="B59" i="1"/>
  <c r="B61" i="1" l="1"/>
  <c r="N61" i="1"/>
  <c r="B60" i="1"/>
  <c r="N60" i="1"/>
  <c r="E11" i="22" l="1"/>
  <c r="F11" i="22" s="1"/>
  <c r="D11" i="22"/>
  <c r="C11" i="22"/>
  <c r="P11" i="22" s="1"/>
  <c r="B11" i="22"/>
  <c r="B12" i="22" s="1"/>
  <c r="E10" i="22"/>
  <c r="F10" i="22" s="1"/>
  <c r="D10" i="22"/>
  <c r="C10" i="22"/>
  <c r="P10" i="22" s="1"/>
  <c r="G6" i="24"/>
  <c r="AD4" i="24"/>
  <c r="V3" i="24"/>
  <c r="V5" i="24"/>
  <c r="AD3" i="24"/>
  <c r="G5" i="24"/>
  <c r="V6" i="24"/>
  <c r="V4" i="24"/>
  <c r="AD5" i="24"/>
  <c r="G4" i="24"/>
  <c r="N11" i="22" l="1"/>
  <c r="I11" i="22"/>
  <c r="Q11" i="22"/>
  <c r="R11" i="22"/>
  <c r="I10" i="22"/>
  <c r="J10" i="22"/>
  <c r="R10" i="22"/>
  <c r="M10" i="22"/>
  <c r="N10" i="22"/>
  <c r="J11" i="22"/>
  <c r="Q10" i="22"/>
  <c r="M11" i="22"/>
  <c r="D12" i="22"/>
  <c r="C12" i="22"/>
  <c r="M12" i="22" s="1"/>
  <c r="B13" i="22"/>
  <c r="E12" i="22"/>
  <c r="F12" i="22" s="1"/>
  <c r="K10" i="22"/>
  <c r="O10" i="22"/>
  <c r="K11" i="22"/>
  <c r="O11" i="22"/>
  <c r="H10" i="22"/>
  <c r="L10" i="22"/>
  <c r="H11" i="22"/>
  <c r="L11" i="22"/>
  <c r="R12" i="22" l="1"/>
  <c r="N12" i="22"/>
  <c r="D13" i="22"/>
  <c r="C13" i="22"/>
  <c r="Q13" i="22" s="1"/>
  <c r="B14" i="22"/>
  <c r="E13" i="22"/>
  <c r="F13" i="22" s="1"/>
  <c r="P12" i="22"/>
  <c r="Q12" i="22"/>
  <c r="K12" i="22"/>
  <c r="H12" i="22"/>
  <c r="I12" i="22"/>
  <c r="J12" i="22"/>
  <c r="O12" i="22"/>
  <c r="L12" i="22"/>
  <c r="R13" i="22" l="1"/>
  <c r="K13" i="22"/>
  <c r="H13" i="22"/>
  <c r="I13" i="22"/>
  <c r="J13" i="22"/>
  <c r="O13" i="22"/>
  <c r="L13" i="22"/>
  <c r="M13" i="22"/>
  <c r="N13" i="22"/>
  <c r="D14" i="22"/>
  <c r="C14" i="22"/>
  <c r="Q14" i="22" s="1"/>
  <c r="B15" i="22"/>
  <c r="E14" i="22"/>
  <c r="F14" i="22" s="1"/>
  <c r="P13" i="22"/>
  <c r="M14" i="22" l="1"/>
  <c r="L14" i="22"/>
  <c r="J14" i="22"/>
  <c r="R14" i="22"/>
  <c r="O14" i="22"/>
  <c r="K14" i="22"/>
  <c r="H14" i="22"/>
  <c r="I14" i="22"/>
  <c r="N14" i="22"/>
  <c r="D15" i="22"/>
  <c r="C15" i="22"/>
  <c r="Q15" i="22" s="1"/>
  <c r="B16" i="22"/>
  <c r="E15" i="22"/>
  <c r="F15" i="22" s="1"/>
  <c r="P14" i="22"/>
  <c r="R15" i="22" l="1"/>
  <c r="K15" i="22"/>
  <c r="H15" i="22"/>
  <c r="I15" i="22"/>
  <c r="J15" i="22"/>
  <c r="O15" i="22"/>
  <c r="L15" i="22"/>
  <c r="M15" i="22"/>
  <c r="N15" i="22"/>
  <c r="D16" i="22"/>
  <c r="C16" i="22"/>
  <c r="Q16" i="22" s="1"/>
  <c r="B17" i="22"/>
  <c r="E16" i="22"/>
  <c r="F16" i="22" s="1"/>
  <c r="P15" i="22"/>
  <c r="R16" i="22" l="1"/>
  <c r="K16" i="22"/>
  <c r="H16" i="22"/>
  <c r="I16" i="22"/>
  <c r="J16" i="22"/>
  <c r="O16" i="22"/>
  <c r="L16" i="22"/>
  <c r="M16" i="22"/>
  <c r="N16" i="22"/>
  <c r="D17" i="22"/>
  <c r="C17" i="22"/>
  <c r="Q17" i="22" s="1"/>
  <c r="B18" i="22"/>
  <c r="E17" i="22"/>
  <c r="F17" i="22" s="1"/>
  <c r="P16" i="22"/>
  <c r="R17" i="22" l="1"/>
  <c r="K17" i="22"/>
  <c r="H17" i="22"/>
  <c r="I17" i="22"/>
  <c r="J17" i="22"/>
  <c r="O17" i="22"/>
  <c r="L17" i="22"/>
  <c r="M17" i="22"/>
  <c r="N17" i="22"/>
  <c r="D18" i="22"/>
  <c r="C18" i="22"/>
  <c r="H18" i="22" s="1"/>
  <c r="B19" i="22"/>
  <c r="E18" i="22"/>
  <c r="F18" i="22" s="1"/>
  <c r="P17" i="22"/>
  <c r="P18" i="22" l="1"/>
  <c r="R18" i="22"/>
  <c r="I18" i="22"/>
  <c r="J18" i="22"/>
  <c r="N18" i="22"/>
  <c r="K18" i="22"/>
  <c r="M18" i="22"/>
  <c r="O18" i="22"/>
  <c r="Q18" i="22"/>
  <c r="L18" i="22"/>
  <c r="D19" i="22"/>
  <c r="C19" i="22"/>
  <c r="L19" i="22" s="1"/>
  <c r="B20" i="22"/>
  <c r="E19" i="22"/>
  <c r="F19" i="22" s="1"/>
  <c r="N19" i="22" l="1"/>
  <c r="M19" i="22"/>
  <c r="R19" i="22"/>
  <c r="K19" i="22"/>
  <c r="P19" i="22"/>
  <c r="I19" i="22"/>
  <c r="O19" i="22"/>
  <c r="Q19" i="22"/>
  <c r="H19" i="22"/>
  <c r="J19" i="22"/>
  <c r="D20" i="22"/>
  <c r="C20" i="22"/>
  <c r="Q20" i="22" s="1"/>
  <c r="B21" i="22"/>
  <c r="E20" i="22"/>
  <c r="F20" i="22" s="1"/>
  <c r="R20" i="22" l="1"/>
  <c r="K20" i="22"/>
  <c r="H20" i="22"/>
  <c r="I20" i="22"/>
  <c r="J20" i="22"/>
  <c r="O20" i="22"/>
  <c r="L20" i="22"/>
  <c r="M20" i="22"/>
  <c r="N20" i="22"/>
  <c r="D21" i="22"/>
  <c r="C21" i="22"/>
  <c r="P21" i="22" s="1"/>
  <c r="B22" i="22"/>
  <c r="O21" i="22"/>
  <c r="E21" i="22"/>
  <c r="F21" i="22" s="1"/>
  <c r="P20" i="22"/>
  <c r="M21" i="22" l="1"/>
  <c r="R21" i="22"/>
  <c r="K21" i="22"/>
  <c r="I21" i="22"/>
  <c r="Q21" i="22"/>
  <c r="H21" i="22"/>
  <c r="J21" i="22"/>
  <c r="L21" i="22"/>
  <c r="N21" i="22"/>
  <c r="D22" i="22"/>
  <c r="C22" i="22"/>
  <c r="R22" i="22" s="1"/>
  <c r="B23" i="22"/>
  <c r="E22" i="22"/>
  <c r="F22" i="22" s="1"/>
  <c r="Q22" i="22" l="1"/>
  <c r="K22" i="22"/>
  <c r="O22" i="22"/>
  <c r="M22" i="22"/>
  <c r="H22" i="22"/>
  <c r="L22" i="22"/>
  <c r="J22" i="22"/>
  <c r="I22" i="22"/>
  <c r="N22" i="22"/>
  <c r="P22" i="22"/>
  <c r="D23" i="22"/>
  <c r="C23" i="22"/>
  <c r="Q23" i="22" s="1"/>
  <c r="B24" i="22"/>
  <c r="E23" i="22"/>
  <c r="F23" i="22" s="1"/>
  <c r="P23" i="22" l="1"/>
  <c r="J23" i="22"/>
  <c r="N23" i="22"/>
  <c r="H23" i="22"/>
  <c r="L23" i="22"/>
  <c r="R23" i="22"/>
  <c r="K23" i="22"/>
  <c r="I23" i="22"/>
  <c r="O23" i="22"/>
  <c r="M23" i="22"/>
  <c r="D24" i="22"/>
  <c r="C24" i="22"/>
  <c r="Q24" i="22" s="1"/>
  <c r="B25" i="22"/>
  <c r="R24" i="22"/>
  <c r="E24" i="22"/>
  <c r="F24" i="22" s="1"/>
  <c r="K24" i="22" l="1"/>
  <c r="H24" i="22"/>
  <c r="I24" i="22"/>
  <c r="J24" i="22"/>
  <c r="O24" i="22"/>
  <c r="L24" i="22"/>
  <c r="M24" i="22"/>
  <c r="N24" i="22"/>
  <c r="D25" i="22"/>
  <c r="C25" i="22"/>
  <c r="M25" i="22" s="1"/>
  <c r="B26" i="22"/>
  <c r="E25" i="22"/>
  <c r="F25" i="22" s="1"/>
  <c r="P24" i="22"/>
  <c r="Q25" i="22" l="1"/>
  <c r="N25" i="22"/>
  <c r="H25" i="22"/>
  <c r="K25" i="22"/>
  <c r="I25" i="22"/>
  <c r="J25" i="22"/>
  <c r="L25" i="22"/>
  <c r="P25" i="22"/>
  <c r="R25" i="22"/>
  <c r="O25" i="22"/>
  <c r="D26" i="22"/>
  <c r="C26" i="22"/>
  <c r="Q26" i="22" s="1"/>
  <c r="B27" i="22"/>
  <c r="E26" i="22"/>
  <c r="F26" i="22" s="1"/>
  <c r="R26" i="22" l="1"/>
  <c r="I26" i="22"/>
  <c r="K26" i="22"/>
  <c r="H26" i="22"/>
  <c r="J26" i="22"/>
  <c r="O26" i="22"/>
  <c r="L26" i="22"/>
  <c r="M26" i="22"/>
  <c r="N26" i="22"/>
  <c r="D27" i="22"/>
  <c r="C27" i="22"/>
  <c r="M27" i="22" s="1"/>
  <c r="B28" i="22"/>
  <c r="E27" i="22"/>
  <c r="F27" i="22" s="1"/>
  <c r="P26" i="22"/>
  <c r="R27" i="22" l="1"/>
  <c r="N27" i="22"/>
  <c r="D28" i="22"/>
  <c r="C28" i="22"/>
  <c r="Q28" i="22" s="1"/>
  <c r="B29" i="22"/>
  <c r="R28" i="22"/>
  <c r="E28" i="22"/>
  <c r="F28" i="22" s="1"/>
  <c r="P27" i="22"/>
  <c r="Q27" i="22"/>
  <c r="H27" i="22"/>
  <c r="K27" i="22"/>
  <c r="I27" i="22"/>
  <c r="J27" i="22"/>
  <c r="O27" i="22"/>
  <c r="L27" i="22"/>
  <c r="K28" i="22" l="1"/>
  <c r="H28" i="22"/>
  <c r="I28" i="22"/>
  <c r="J28" i="22"/>
  <c r="O28" i="22"/>
  <c r="L28" i="22"/>
  <c r="M28" i="22"/>
  <c r="N28" i="22"/>
  <c r="D29" i="22"/>
  <c r="C29" i="22"/>
  <c r="I29" i="22" s="1"/>
  <c r="B30" i="22"/>
  <c r="E29" i="22"/>
  <c r="F29" i="22" s="1"/>
  <c r="P28" i="22"/>
  <c r="O29" i="22" l="1"/>
  <c r="L29" i="22"/>
  <c r="P29" i="22"/>
  <c r="J29" i="22"/>
  <c r="N29" i="22"/>
  <c r="M29" i="22"/>
  <c r="R29" i="22"/>
  <c r="Q29" i="22"/>
  <c r="D30" i="22"/>
  <c r="C30" i="22"/>
  <c r="Q30" i="22" s="1"/>
  <c r="B31" i="22"/>
  <c r="E30" i="22"/>
  <c r="F30" i="22" s="1"/>
  <c r="K29" i="22"/>
  <c r="H29" i="22"/>
  <c r="H30" i="22" l="1"/>
  <c r="L30" i="22"/>
  <c r="M30" i="22"/>
  <c r="J30" i="22"/>
  <c r="O30" i="22"/>
  <c r="N30" i="22"/>
  <c r="P30" i="22"/>
  <c r="R30" i="22"/>
  <c r="K30" i="22"/>
  <c r="I30" i="22"/>
  <c r="D31" i="22"/>
  <c r="C31" i="22"/>
  <c r="I31" i="22" s="1"/>
  <c r="B32" i="22"/>
  <c r="E31" i="22"/>
  <c r="F31" i="22" s="1"/>
  <c r="J31" i="22" l="1"/>
  <c r="P31" i="22"/>
  <c r="R31" i="22"/>
  <c r="Q31" i="22"/>
  <c r="O31" i="22"/>
  <c r="L31" i="22"/>
  <c r="N31" i="22"/>
  <c r="M31" i="22"/>
  <c r="D32" i="22"/>
  <c r="C32" i="22"/>
  <c r="M32" i="22" s="1"/>
  <c r="B33" i="22"/>
  <c r="E32" i="22"/>
  <c r="F32" i="22" s="1"/>
  <c r="K31" i="22"/>
  <c r="H31" i="22"/>
  <c r="Q32" i="22" l="1"/>
  <c r="R32" i="22"/>
  <c r="P32" i="22"/>
  <c r="N32" i="22"/>
  <c r="D33" i="22"/>
  <c r="C33" i="22"/>
  <c r="I33" i="22" s="1"/>
  <c r="B34" i="22"/>
  <c r="E33" i="22"/>
  <c r="F33" i="22" s="1"/>
  <c r="K32" i="22"/>
  <c r="H32" i="22"/>
  <c r="I32" i="22"/>
  <c r="J32" i="22"/>
  <c r="O32" i="22"/>
  <c r="L32" i="22"/>
  <c r="L33" i="22" l="1"/>
  <c r="J33" i="22"/>
  <c r="N33" i="22"/>
  <c r="M33" i="22"/>
  <c r="R33" i="22"/>
  <c r="K33" i="22"/>
  <c r="O33" i="22"/>
  <c r="D34" i="22"/>
  <c r="C34" i="22"/>
  <c r="M34" i="22" s="1"/>
  <c r="B35" i="22"/>
  <c r="E34" i="22"/>
  <c r="F34" i="22" s="1"/>
  <c r="P33" i="22"/>
  <c r="Q33" i="22"/>
  <c r="H33" i="22"/>
  <c r="J34" i="22" l="1"/>
  <c r="R34" i="22"/>
  <c r="H34" i="22"/>
  <c r="L34" i="22"/>
  <c r="Q34" i="22"/>
  <c r="N34" i="22"/>
  <c r="P34" i="22"/>
  <c r="K34" i="22"/>
  <c r="I34" i="22"/>
  <c r="O34" i="22"/>
  <c r="D35" i="22"/>
  <c r="C35" i="22"/>
  <c r="M35" i="22" s="1"/>
  <c r="B36" i="22"/>
  <c r="E35" i="22"/>
  <c r="F35" i="22" s="1"/>
  <c r="H35" i="22" l="1"/>
  <c r="L35" i="22"/>
  <c r="J35" i="22"/>
  <c r="P35" i="22"/>
  <c r="N35" i="22"/>
  <c r="R35" i="22"/>
  <c r="I35" i="22"/>
  <c r="K35" i="22"/>
  <c r="Q35" i="22"/>
  <c r="O35" i="22"/>
  <c r="D36" i="22"/>
  <c r="P36" i="22"/>
  <c r="C36" i="22"/>
  <c r="M36" i="22" s="1"/>
  <c r="B37" i="22"/>
  <c r="E36" i="22"/>
  <c r="F36" i="22" s="1"/>
  <c r="Q36" i="22" l="1"/>
  <c r="N36" i="22"/>
  <c r="R36" i="22"/>
  <c r="K36" i="22"/>
  <c r="H36" i="22"/>
  <c r="I36" i="22"/>
  <c r="J36" i="22"/>
  <c r="O36" i="22"/>
  <c r="L36" i="22"/>
  <c r="D37" i="22"/>
  <c r="C37" i="22"/>
  <c r="M37" i="22" s="1"/>
  <c r="B38" i="22"/>
  <c r="E37" i="22"/>
  <c r="F37" i="22" s="1"/>
  <c r="Q37" i="22" l="1"/>
  <c r="N37" i="22"/>
  <c r="R37" i="22"/>
  <c r="P37" i="22"/>
  <c r="D38" i="22"/>
  <c r="C38" i="22"/>
  <c r="I38" i="22" s="1"/>
  <c r="B39" i="22"/>
  <c r="E38" i="22"/>
  <c r="F38" i="22" s="1"/>
  <c r="K37" i="22"/>
  <c r="H37" i="22"/>
  <c r="I37" i="22"/>
  <c r="J37" i="22"/>
  <c r="O37" i="22"/>
  <c r="L37" i="22"/>
  <c r="L38" i="22" l="1"/>
  <c r="O38" i="22"/>
  <c r="P38" i="22"/>
  <c r="J38" i="22"/>
  <c r="N38" i="22"/>
  <c r="M38" i="22"/>
  <c r="R38" i="22"/>
  <c r="Q38" i="22"/>
  <c r="K38" i="22"/>
  <c r="H38" i="22"/>
  <c r="D39" i="22"/>
  <c r="C39" i="22"/>
  <c r="Q39" i="22" s="1"/>
  <c r="B40" i="22"/>
  <c r="E39" i="22"/>
  <c r="F39" i="22" s="1"/>
  <c r="H39" i="22" l="1"/>
  <c r="M39" i="22"/>
  <c r="O39" i="22"/>
  <c r="K39" i="22"/>
  <c r="L39" i="22"/>
  <c r="J39" i="22"/>
  <c r="R39" i="22"/>
  <c r="I39" i="22"/>
  <c r="N39" i="22"/>
  <c r="D40" i="22"/>
  <c r="C40" i="22"/>
  <c r="M40" i="22" s="1"/>
  <c r="B41" i="22"/>
  <c r="N40" i="22"/>
  <c r="E40" i="22"/>
  <c r="F40" i="22" s="1"/>
  <c r="P39" i="22"/>
  <c r="P40" i="22" l="1"/>
  <c r="Q40" i="22"/>
  <c r="R40" i="22"/>
  <c r="K40" i="22"/>
  <c r="H40" i="22"/>
  <c r="I40" i="22"/>
  <c r="J40" i="22"/>
  <c r="O40" i="22"/>
  <c r="L40" i="22"/>
  <c r="D41" i="22"/>
  <c r="C41" i="22"/>
  <c r="M41" i="22" s="1"/>
  <c r="B42" i="22"/>
  <c r="E41" i="22"/>
  <c r="F41" i="22" s="1"/>
  <c r="R41" i="22" l="1"/>
  <c r="N41" i="22"/>
  <c r="D42" i="22"/>
  <c r="C42" i="22"/>
  <c r="Q42" i="22" s="1"/>
  <c r="B43" i="22"/>
  <c r="E42" i="22"/>
  <c r="F42" i="22" s="1"/>
  <c r="P41" i="22"/>
  <c r="Q41" i="22"/>
  <c r="K41" i="22"/>
  <c r="H41" i="22"/>
  <c r="I41" i="22"/>
  <c r="J41" i="22"/>
  <c r="O41" i="22"/>
  <c r="L41" i="22"/>
  <c r="H42" i="22" l="1"/>
  <c r="R42" i="22"/>
  <c r="K42" i="22"/>
  <c r="I42" i="22"/>
  <c r="J42" i="22"/>
  <c r="O42" i="22"/>
  <c r="L42" i="22"/>
  <c r="M42" i="22"/>
  <c r="N42" i="22"/>
  <c r="D43" i="22"/>
  <c r="C43" i="22"/>
  <c r="M43" i="22" s="1"/>
  <c r="B44" i="22"/>
  <c r="E43" i="22"/>
  <c r="F43" i="22" s="1"/>
  <c r="P42" i="22"/>
  <c r="Q43" i="22" l="1"/>
  <c r="H43" i="22"/>
  <c r="J43" i="22"/>
  <c r="L43" i="22"/>
  <c r="N43" i="22"/>
  <c r="P43" i="22"/>
  <c r="R43" i="22"/>
  <c r="K43" i="22"/>
  <c r="I43" i="22"/>
  <c r="O43" i="22"/>
  <c r="D44" i="22"/>
  <c r="C44" i="22"/>
  <c r="Q44" i="22" s="1"/>
  <c r="B45" i="22"/>
  <c r="E44" i="22"/>
  <c r="F44" i="22" s="1"/>
  <c r="L44" i="22" l="1"/>
  <c r="M44" i="22"/>
  <c r="J44" i="22"/>
  <c r="R44" i="22"/>
  <c r="O44" i="22"/>
  <c r="K44" i="22"/>
  <c r="H44" i="22"/>
  <c r="I44" i="22"/>
  <c r="N44" i="22"/>
  <c r="D45" i="22"/>
  <c r="C45" i="22"/>
  <c r="M45" i="22" s="1"/>
  <c r="B46" i="22"/>
  <c r="E45" i="22"/>
  <c r="F45" i="22" s="1"/>
  <c r="P44" i="22"/>
  <c r="R45" i="22" l="1"/>
  <c r="I45" i="22"/>
  <c r="Q45" i="22"/>
  <c r="N45" i="22"/>
  <c r="K45" i="22"/>
  <c r="H45" i="22"/>
  <c r="P45" i="22"/>
  <c r="J45" i="22"/>
  <c r="O45" i="22"/>
  <c r="L45" i="22"/>
  <c r="D46" i="22"/>
  <c r="C46" i="22"/>
  <c r="I46" i="22" s="1"/>
  <c r="B47" i="22"/>
  <c r="E46" i="22"/>
  <c r="F46" i="22" s="1"/>
  <c r="J46" i="22" l="1"/>
  <c r="L46" i="22"/>
  <c r="O46" i="22"/>
  <c r="P46" i="22"/>
  <c r="N46" i="22"/>
  <c r="M46" i="22"/>
  <c r="R46" i="22"/>
  <c r="Q46" i="22"/>
  <c r="K46" i="22"/>
  <c r="H46" i="22"/>
  <c r="D47" i="22"/>
  <c r="C47" i="22"/>
  <c r="M47" i="22" s="1"/>
  <c r="B48" i="22"/>
  <c r="E47" i="22"/>
  <c r="F47" i="22" s="1"/>
  <c r="R47" i="22" l="1"/>
  <c r="N47" i="22"/>
  <c r="D48" i="22"/>
  <c r="C48" i="22"/>
  <c r="I48" i="22" s="1"/>
  <c r="B49" i="22"/>
  <c r="E48" i="22"/>
  <c r="F48" i="22" s="1"/>
  <c r="P47" i="22"/>
  <c r="Q47" i="22"/>
  <c r="K47" i="22"/>
  <c r="H47" i="22"/>
  <c r="I47" i="22"/>
  <c r="J47" i="22"/>
  <c r="O47" i="22"/>
  <c r="L47" i="22"/>
  <c r="R48" i="22" l="1"/>
  <c r="J48" i="22"/>
  <c r="O48" i="22"/>
  <c r="L48" i="22"/>
  <c r="M48" i="22"/>
  <c r="N48" i="22"/>
  <c r="D49" i="22"/>
  <c r="C49" i="22"/>
  <c r="M49" i="22" s="1"/>
  <c r="B50" i="22"/>
  <c r="E49" i="22"/>
  <c r="F49" i="22" s="1"/>
  <c r="P48" i="22"/>
  <c r="Q48" i="22"/>
  <c r="K48" i="22"/>
  <c r="H48" i="22"/>
  <c r="R49" i="22" l="1"/>
  <c r="N49" i="22"/>
  <c r="D50" i="22"/>
  <c r="C50" i="22"/>
  <c r="M50" i="22" s="1"/>
  <c r="B51" i="22"/>
  <c r="E50" i="22"/>
  <c r="F50" i="22" s="1"/>
  <c r="P49" i="22"/>
  <c r="Q49" i="22"/>
  <c r="K49" i="22"/>
  <c r="H49" i="22"/>
  <c r="I49" i="22"/>
  <c r="J49" i="22"/>
  <c r="O49" i="22"/>
  <c r="L49" i="22"/>
  <c r="R50" i="22" l="1"/>
  <c r="N50" i="22"/>
  <c r="D51" i="22"/>
  <c r="P51" i="22"/>
  <c r="C51" i="22"/>
  <c r="I51" i="22" s="1"/>
  <c r="B52" i="22"/>
  <c r="E51" i="22"/>
  <c r="F51" i="22" s="1"/>
  <c r="P50" i="22"/>
  <c r="Q50" i="22"/>
  <c r="K50" i="22"/>
  <c r="H50" i="22"/>
  <c r="I50" i="22"/>
  <c r="J50" i="22"/>
  <c r="O50" i="22"/>
  <c r="L50" i="22"/>
  <c r="L51" i="22" l="1"/>
  <c r="O51" i="22"/>
  <c r="J51" i="22"/>
  <c r="N51" i="22"/>
  <c r="M51" i="22"/>
  <c r="R51" i="22"/>
  <c r="Q51" i="22"/>
  <c r="K51" i="22"/>
  <c r="H51" i="22"/>
  <c r="D52" i="22"/>
  <c r="C52" i="22"/>
  <c r="I52" i="22" s="1"/>
  <c r="B53" i="22"/>
  <c r="E52" i="22"/>
  <c r="F52" i="22" s="1"/>
  <c r="P52" i="22" l="1"/>
  <c r="Q52" i="22"/>
  <c r="N52" i="22"/>
  <c r="R52" i="22"/>
  <c r="J52" i="22"/>
  <c r="O52" i="22"/>
  <c r="L52" i="22"/>
  <c r="M52" i="22"/>
  <c r="D53" i="22"/>
  <c r="C53" i="22"/>
  <c r="M53" i="22" s="1"/>
  <c r="B54" i="22"/>
  <c r="E53" i="22"/>
  <c r="F53" i="22" s="1"/>
  <c r="K52" i="22"/>
  <c r="H52" i="22"/>
  <c r="P53" i="22" l="1"/>
  <c r="Q53" i="22"/>
  <c r="R53" i="22"/>
  <c r="N53" i="22"/>
  <c r="D54" i="22"/>
  <c r="C54" i="22"/>
  <c r="Q54" i="22" s="1"/>
  <c r="B55" i="22"/>
  <c r="E54" i="22"/>
  <c r="F54" i="22" s="1"/>
  <c r="K53" i="22"/>
  <c r="H53" i="22"/>
  <c r="I53" i="22"/>
  <c r="J53" i="22"/>
  <c r="O53" i="22"/>
  <c r="L53" i="22"/>
  <c r="R54" i="22" l="1"/>
  <c r="K54" i="22"/>
  <c r="H54" i="22"/>
  <c r="I54" i="22"/>
  <c r="J54" i="22"/>
  <c r="O54" i="22"/>
  <c r="L54" i="22"/>
  <c r="M54" i="22"/>
  <c r="N54" i="22"/>
  <c r="D55" i="22"/>
  <c r="C55" i="22"/>
  <c r="I55" i="22" s="1"/>
  <c r="B56" i="22"/>
  <c r="E55" i="22"/>
  <c r="F55" i="22" s="1"/>
  <c r="P54" i="22"/>
  <c r="O55" i="22" l="1"/>
  <c r="J55" i="22"/>
  <c r="M55" i="22"/>
  <c r="N55" i="22"/>
  <c r="Q55" i="22"/>
  <c r="R55" i="22"/>
  <c r="P55" i="22"/>
  <c r="L55" i="22"/>
  <c r="K55" i="22"/>
  <c r="H55" i="22"/>
  <c r="B57" i="22"/>
  <c r="D56" i="22"/>
  <c r="C56" i="22"/>
  <c r="N56" i="22" s="1"/>
  <c r="E56" i="22"/>
  <c r="F56" i="22" s="1"/>
  <c r="R56" i="22" l="1"/>
  <c r="K56" i="22"/>
  <c r="J56" i="22"/>
  <c r="Q56" i="22"/>
  <c r="O56" i="22"/>
  <c r="P56" i="22"/>
  <c r="H56" i="22"/>
  <c r="I56" i="22"/>
  <c r="B58" i="22"/>
  <c r="C57" i="22"/>
  <c r="O57" i="22" s="1"/>
  <c r="E57" i="22"/>
  <c r="F57" i="22" s="1"/>
  <c r="D57" i="22"/>
  <c r="L56" i="22"/>
  <c r="M56" i="22"/>
  <c r="Q57" i="22" l="1"/>
  <c r="H57" i="22"/>
  <c r="M57" i="22"/>
  <c r="I57" i="22"/>
  <c r="N57" i="22"/>
  <c r="J57" i="22"/>
  <c r="P57" i="22"/>
  <c r="B59" i="22"/>
  <c r="C58" i="22"/>
  <c r="O58" i="22" s="1"/>
  <c r="E58" i="22"/>
  <c r="F58" i="22" s="1"/>
  <c r="D58" i="22"/>
  <c r="L57" i="22"/>
  <c r="R57" i="22"/>
  <c r="K57" i="22"/>
  <c r="J58" i="22" l="1"/>
  <c r="P58" i="22"/>
  <c r="N58" i="22"/>
  <c r="L58" i="22"/>
  <c r="K58" i="22"/>
  <c r="Q58" i="22"/>
  <c r="H58" i="22"/>
  <c r="M58" i="22"/>
  <c r="R58" i="22"/>
  <c r="I58" i="22"/>
  <c r="B60" i="22"/>
  <c r="C59" i="22"/>
  <c r="O59" i="22" s="1"/>
  <c r="E59" i="22"/>
  <c r="F59" i="22" s="1"/>
  <c r="D59" i="22"/>
  <c r="I59" i="22" l="1"/>
  <c r="K59" i="22"/>
  <c r="J59" i="22"/>
  <c r="L59" i="22"/>
  <c r="P59" i="22"/>
  <c r="Q59" i="22"/>
  <c r="H59" i="22"/>
  <c r="R59" i="22"/>
  <c r="B61" i="22"/>
  <c r="C60" i="22"/>
  <c r="I60" i="22" s="1"/>
  <c r="E60" i="22"/>
  <c r="F60" i="22" s="1"/>
  <c r="D60" i="22"/>
  <c r="M59" i="22"/>
  <c r="N59" i="22"/>
  <c r="L60" i="22" l="1"/>
  <c r="R60" i="22"/>
  <c r="Q60" i="22"/>
  <c r="N60" i="22"/>
  <c r="J60" i="22"/>
  <c r="K60" i="22"/>
  <c r="M60" i="22"/>
  <c r="O60" i="22"/>
  <c r="P60" i="22"/>
  <c r="H60" i="22"/>
  <c r="B62" i="22"/>
  <c r="C61" i="22"/>
  <c r="I61" i="22" s="1"/>
  <c r="E61" i="22"/>
  <c r="F61" i="22" s="1"/>
  <c r="D61" i="22"/>
  <c r="N61" i="22" l="1"/>
  <c r="K61" i="22"/>
  <c r="J61" i="22"/>
  <c r="R61" i="22"/>
  <c r="L61" i="22"/>
  <c r="Q61" i="22"/>
  <c r="M61" i="22"/>
  <c r="O61" i="22"/>
  <c r="P61" i="22"/>
  <c r="H61" i="22"/>
  <c r="B63" i="22"/>
  <c r="C62" i="22"/>
  <c r="O62" i="22" s="1"/>
  <c r="E62" i="22"/>
  <c r="F62" i="22" s="1"/>
  <c r="D62" i="22"/>
  <c r="I62" i="22" l="1"/>
  <c r="J62" i="22"/>
  <c r="P62" i="22"/>
  <c r="Q62" i="22"/>
  <c r="H62" i="22"/>
  <c r="B64" i="22"/>
  <c r="C63" i="22"/>
  <c r="K63" i="22" s="1"/>
  <c r="H63" i="22"/>
  <c r="E63" i="22"/>
  <c r="F63" i="22" s="1"/>
  <c r="D63" i="22"/>
  <c r="M62" i="22"/>
  <c r="N62" i="22"/>
  <c r="L62" i="22"/>
  <c r="R62" i="22"/>
  <c r="K62" i="22"/>
  <c r="Q63" i="22" l="1"/>
  <c r="J63" i="22"/>
  <c r="P63" i="22"/>
  <c r="O63" i="22"/>
  <c r="I63" i="22"/>
  <c r="B65" i="22"/>
  <c r="C64" i="22"/>
  <c r="K64" i="22" s="1"/>
  <c r="E64" i="22"/>
  <c r="F64" i="22" s="1"/>
  <c r="D64" i="22"/>
  <c r="M63" i="22"/>
  <c r="N63" i="22"/>
  <c r="L63" i="22"/>
  <c r="R63" i="22"/>
  <c r="J64" i="22" l="1"/>
  <c r="Q64" i="22"/>
  <c r="O64" i="22"/>
  <c r="M64" i="22"/>
  <c r="N64" i="22"/>
  <c r="P64" i="22"/>
  <c r="H64" i="22"/>
  <c r="I64" i="22"/>
  <c r="B66" i="22"/>
  <c r="C65" i="22"/>
  <c r="N65" i="22" s="1"/>
  <c r="E65" i="22"/>
  <c r="F65" i="22" s="1"/>
  <c r="D65" i="22"/>
  <c r="L64" i="22"/>
  <c r="R64" i="22"/>
  <c r="Q65" i="22" l="1"/>
  <c r="J65" i="22"/>
  <c r="L65" i="22"/>
  <c r="R65" i="22"/>
  <c r="K65" i="22"/>
  <c r="O65" i="22"/>
  <c r="P65" i="22"/>
  <c r="H65" i="22"/>
  <c r="I65" i="22"/>
  <c r="C66" i="22"/>
  <c r="O66" i="22" s="1"/>
  <c r="E66" i="22"/>
  <c r="F66" i="22" s="1"/>
  <c r="D66" i="22"/>
  <c r="M65" i="22"/>
  <c r="N66" i="22" l="1"/>
  <c r="J66" i="22"/>
  <c r="P66" i="22"/>
  <c r="K66" i="22"/>
  <c r="I66" i="22"/>
  <c r="L66" i="22"/>
  <c r="Q66" i="22"/>
  <c r="H66" i="22"/>
  <c r="M66" i="22"/>
  <c r="R66" i="22"/>
</calcChain>
</file>

<file path=xl/sharedStrings.xml><?xml version="1.0" encoding="utf-8"?>
<sst xmlns="http://schemas.openxmlformats.org/spreadsheetml/2006/main" count="1437" uniqueCount="565">
  <si>
    <t>Heure</t>
  </si>
  <si>
    <t>Client</t>
  </si>
  <si>
    <t>Date</t>
  </si>
  <si>
    <t>Operateur</t>
  </si>
  <si>
    <t>Numero Semaines</t>
  </si>
  <si>
    <t>Debut de Semaine</t>
  </si>
  <si>
    <t>Fin de Semaine</t>
  </si>
  <si>
    <t>MEVIS</t>
  </si>
  <si>
    <t>BAUMANN</t>
  </si>
  <si>
    <t>Étiquettes de lignes</t>
  </si>
  <si>
    <t>Total général</t>
  </si>
  <si>
    <t>Debut</t>
  </si>
  <si>
    <t>Fin</t>
  </si>
  <si>
    <t>GARDY</t>
  </si>
  <si>
    <t>Colonne1</t>
  </si>
  <si>
    <t>Totale NC</t>
  </si>
  <si>
    <t>364</t>
  </si>
  <si>
    <t>Target</t>
  </si>
  <si>
    <t>A</t>
  </si>
  <si>
    <t>B</t>
  </si>
  <si>
    <t>Reprise GALVANO</t>
  </si>
  <si>
    <t>essai</t>
  </si>
  <si>
    <t>P1</t>
  </si>
  <si>
    <t>P2</t>
  </si>
  <si>
    <t>JF</t>
  </si>
  <si>
    <t>SEBEC</t>
  </si>
  <si>
    <t>NHL</t>
  </si>
  <si>
    <t>NC</t>
  </si>
  <si>
    <t>AB</t>
  </si>
  <si>
    <t>HAGER</t>
  </si>
  <si>
    <t>Ref</t>
  </si>
  <si>
    <t>Toleranceinf</t>
  </si>
  <si>
    <t>Tolerancesup</t>
  </si>
  <si>
    <t>Nom</t>
  </si>
  <si>
    <t>Diametre</t>
  </si>
  <si>
    <t>Dielectrique</t>
  </si>
  <si>
    <t>Num bal</t>
  </si>
  <si>
    <t>Type</t>
  </si>
  <si>
    <t>C</t>
  </si>
  <si>
    <t>Brutes</t>
  </si>
  <si>
    <t>Décapées</t>
  </si>
  <si>
    <t>NumSemaine</t>
  </si>
  <si>
    <t>LN</t>
  </si>
  <si>
    <t>PG</t>
  </si>
  <si>
    <t>SL</t>
  </si>
  <si>
    <t>KV</t>
  </si>
  <si>
    <t>FJ</t>
  </si>
  <si>
    <t>Nom2</t>
  </si>
  <si>
    <t>Nummontage</t>
  </si>
  <si>
    <t>clé</t>
  </si>
  <si>
    <t>Nb tour balancelle</t>
  </si>
  <si>
    <t>EDM</t>
  </si>
  <si>
    <t>Maintenance</t>
  </si>
  <si>
    <t>oui</t>
  </si>
  <si>
    <t>non</t>
  </si>
  <si>
    <t>11:20</t>
  </si>
  <si>
    <t>NLH</t>
  </si>
  <si>
    <t>5825-02</t>
  </si>
  <si>
    <t>12:41</t>
  </si>
  <si>
    <t>Mois</t>
  </si>
  <si>
    <t>Poudrage</t>
  </si>
  <si>
    <t>Nombre de jour travaillé</t>
  </si>
  <si>
    <t>Totale NC poudrage+etamage</t>
  </si>
  <si>
    <t>Total NC Epaisseur</t>
  </si>
  <si>
    <t>Total NC Diametre</t>
  </si>
  <si>
    <t>Total NC Aspects</t>
  </si>
  <si>
    <t>Total NC diélectrique</t>
  </si>
  <si>
    <t>Etamage</t>
  </si>
  <si>
    <t>Tableau récapitulatif</t>
  </si>
  <si>
    <t>NC etain</t>
  </si>
  <si>
    <t>NC Déformation</t>
  </si>
  <si>
    <t>Totale NC Etamage</t>
  </si>
  <si>
    <t>Somme de Totale NC Etamage</t>
  </si>
  <si>
    <t>Somme de Totale NC poudrage+etamage</t>
  </si>
  <si>
    <t>% NC poudrage</t>
  </si>
  <si>
    <t>% NC poudrage + etamage</t>
  </si>
  <si>
    <t>%NC etamage</t>
  </si>
  <si>
    <t>Somme de Total NC diélectrique</t>
  </si>
  <si>
    <t>Somme de Total NC Epaisseur</t>
  </si>
  <si>
    <t>Somme de Total NC Diametre</t>
  </si>
  <si>
    <t>Somme de Total NC Aspects</t>
  </si>
  <si>
    <t>% Repartition NC Poudrage</t>
  </si>
  <si>
    <t>% NC Diel</t>
  </si>
  <si>
    <t>% NC Ep</t>
  </si>
  <si>
    <t>% NC Diam</t>
  </si>
  <si>
    <t>% NC Aspects</t>
  </si>
  <si>
    <t>Somme de NC etain</t>
  </si>
  <si>
    <t>Somme de NC Déformation</t>
  </si>
  <si>
    <t>% Repartition NC Etamage</t>
  </si>
  <si>
    <t>% NC Reprise galva</t>
  </si>
  <si>
    <t>% NC Deformation</t>
  </si>
  <si>
    <t>% NC Etain</t>
  </si>
  <si>
    <t>17:31</t>
  </si>
  <si>
    <t>23/07/2021</t>
  </si>
  <si>
    <t>DR</t>
  </si>
  <si>
    <t>janvier</t>
  </si>
  <si>
    <t>juillet</t>
  </si>
  <si>
    <t>Num Mois</t>
  </si>
  <si>
    <t>juin</t>
  </si>
  <si>
    <t>août</t>
  </si>
  <si>
    <t>mars</t>
  </si>
  <si>
    <t>mai</t>
  </si>
  <si>
    <t>février</t>
  </si>
  <si>
    <t>avril</t>
  </si>
  <si>
    <t>novembre</t>
  </si>
  <si>
    <t>décembre</t>
  </si>
  <si>
    <t>septembre</t>
  </si>
  <si>
    <t>octobre</t>
  </si>
  <si>
    <t>Nombre de Reprise GALVANO</t>
  </si>
  <si>
    <t>CAPELLER</t>
  </si>
  <si>
    <t>12:05</t>
  </si>
  <si>
    <t>02/09/2021</t>
  </si>
  <si>
    <t>24/09/2021</t>
  </si>
  <si>
    <t>Fournisseur</t>
  </si>
  <si>
    <t>202BAUMANN</t>
  </si>
  <si>
    <t>Ref2</t>
  </si>
  <si>
    <t>Somme de TotalProd poudrage</t>
  </si>
  <si>
    <t>07:56</t>
  </si>
  <si>
    <t>02:24</t>
  </si>
  <si>
    <t>09:51</t>
  </si>
  <si>
    <t>Totale pièces produites</t>
  </si>
  <si>
    <t>Totale NC poudrage(diel+diam+ep+aspects)</t>
  </si>
  <si>
    <t>Somme de Totale pièces produites</t>
  </si>
  <si>
    <t>Somme de Totale NC poudrage(diel+diam+ep+aspects)</t>
  </si>
  <si>
    <t>20:37</t>
  </si>
  <si>
    <t>22:07</t>
  </si>
  <si>
    <t>22:29</t>
  </si>
  <si>
    <t>ESSAI</t>
  </si>
  <si>
    <t>AUXEL</t>
  </si>
  <si>
    <t>AIRBUS</t>
  </si>
  <si>
    <t>KIT LONG BALANCING COLLECTOR</t>
  </si>
  <si>
    <t>SOTIP</t>
  </si>
  <si>
    <t>KIT POWER NEGATIVE COLLECTOR</t>
  </si>
  <si>
    <t>TIRANTS</t>
  </si>
  <si>
    <t>SAB</t>
  </si>
  <si>
    <t>SYMBIO</t>
  </si>
  <si>
    <t>HOUSINGS</t>
  </si>
  <si>
    <t>SMP BAUDRY</t>
  </si>
  <si>
    <t>CYLINDRE AIRBUS</t>
  </si>
  <si>
    <t>SERVEAST</t>
  </si>
  <si>
    <t>BUS BAR AIRBUS</t>
  </si>
  <si>
    <t>ABB</t>
  </si>
  <si>
    <t>CONNEXION ABB</t>
  </si>
  <si>
    <t>KIT POWER POSITIVE COLLECTOR</t>
  </si>
  <si>
    <t>09:41</t>
  </si>
  <si>
    <t>15:27</t>
  </si>
  <si>
    <t>14:13</t>
  </si>
  <si>
    <t>14:38</t>
  </si>
  <si>
    <t>12:06</t>
  </si>
  <si>
    <t>10:56</t>
  </si>
  <si>
    <t>13:41</t>
  </si>
  <si>
    <t>05:34</t>
  </si>
  <si>
    <t>06:49</t>
  </si>
  <si>
    <t>11:53</t>
  </si>
  <si>
    <t>15:10</t>
  </si>
  <si>
    <t>05:35</t>
  </si>
  <si>
    <t>06:26</t>
  </si>
  <si>
    <t>07:39</t>
  </si>
  <si>
    <t>10:45</t>
  </si>
  <si>
    <t>ALC</t>
  </si>
  <si>
    <t>NE PAS TOUCHER</t>
  </si>
  <si>
    <t>13:13</t>
  </si>
  <si>
    <t>14:00</t>
  </si>
  <si>
    <t>15:38</t>
  </si>
  <si>
    <t>16:09</t>
  </si>
  <si>
    <t>16:34</t>
  </si>
  <si>
    <t>16:38</t>
  </si>
  <si>
    <t>17:12</t>
  </si>
  <si>
    <t>18:08</t>
  </si>
  <si>
    <t>18:24</t>
  </si>
  <si>
    <t>19:30</t>
  </si>
  <si>
    <t>19:39</t>
  </si>
  <si>
    <t>20:05</t>
  </si>
  <si>
    <t>20:43</t>
  </si>
  <si>
    <t>22:04</t>
  </si>
  <si>
    <t>22:27</t>
  </si>
  <si>
    <t>22:56</t>
  </si>
  <si>
    <t>23:01</t>
  </si>
  <si>
    <t>23:26</t>
  </si>
  <si>
    <t>00:12</t>
  </si>
  <si>
    <t>00:57</t>
  </si>
  <si>
    <t>02:01</t>
  </si>
  <si>
    <t>02:23</t>
  </si>
  <si>
    <t>02:26</t>
  </si>
  <si>
    <t>03:01</t>
  </si>
  <si>
    <t>03:07</t>
  </si>
  <si>
    <t>03:43</t>
  </si>
  <si>
    <t>04:22</t>
  </si>
  <si>
    <t/>
  </si>
  <si>
    <t>06:09</t>
  </si>
  <si>
    <t>06:15</t>
  </si>
  <si>
    <t>07:08</t>
  </si>
  <si>
    <t>07:36</t>
  </si>
  <si>
    <t>08:14</t>
  </si>
  <si>
    <t>08:50</t>
  </si>
  <si>
    <t>09:07</t>
  </si>
  <si>
    <t>09:54</t>
  </si>
  <si>
    <t>10:06</t>
  </si>
  <si>
    <t>10:39</t>
  </si>
  <si>
    <t>11:01</t>
  </si>
  <si>
    <t>11:54</t>
  </si>
  <si>
    <t>12:26</t>
  </si>
  <si>
    <t>12:34</t>
  </si>
  <si>
    <t>12:57</t>
  </si>
  <si>
    <t>14:14</t>
  </si>
  <si>
    <t>02:14</t>
  </si>
  <si>
    <t>02:37</t>
  </si>
  <si>
    <t>03:09</t>
  </si>
  <si>
    <t>03:33</t>
  </si>
  <si>
    <t>03:59</t>
  </si>
  <si>
    <t>04:34</t>
  </si>
  <si>
    <t>05:39</t>
  </si>
  <si>
    <t>05:46</t>
  </si>
  <si>
    <t>07:49</t>
  </si>
  <si>
    <t>08:19</t>
  </si>
  <si>
    <t>10:14</t>
  </si>
  <si>
    <t>10:30</t>
  </si>
  <si>
    <t>11:22</t>
  </si>
  <si>
    <t>11:43</t>
  </si>
  <si>
    <t>11:58</t>
  </si>
  <si>
    <t>12:17</t>
  </si>
  <si>
    <t>12:28</t>
  </si>
  <si>
    <t>12:37</t>
  </si>
  <si>
    <t>12:48</t>
  </si>
  <si>
    <t>21:58</t>
  </si>
  <si>
    <t>22:26</t>
  </si>
  <si>
    <t>23:02</t>
  </si>
  <si>
    <t>23:41</t>
  </si>
  <si>
    <t>00:03</t>
  </si>
  <si>
    <t>00:28</t>
  </si>
  <si>
    <t>01:45</t>
  </si>
  <si>
    <t>02:09</t>
  </si>
  <si>
    <t>02:42</t>
  </si>
  <si>
    <t>03:18</t>
  </si>
  <si>
    <t>04:01</t>
  </si>
  <si>
    <t>05:14</t>
  </si>
  <si>
    <t>05:32</t>
  </si>
  <si>
    <t>07:43</t>
  </si>
  <si>
    <t>08:54</t>
  </si>
  <si>
    <t>10:00</t>
  </si>
  <si>
    <t>11:24</t>
  </si>
  <si>
    <t>11:37</t>
  </si>
  <si>
    <t>11:51</t>
  </si>
  <si>
    <t>12:47</t>
  </si>
  <si>
    <t>13:19</t>
  </si>
  <si>
    <t>13:42</t>
  </si>
  <si>
    <t>13:50</t>
  </si>
  <si>
    <t>14:07</t>
  </si>
  <si>
    <t>14:36</t>
  </si>
  <si>
    <t>15:07</t>
  </si>
  <si>
    <t>15:16</t>
  </si>
  <si>
    <t>15:37</t>
  </si>
  <si>
    <t>16:26</t>
  </si>
  <si>
    <t xml:space="preserve"> ALC</t>
  </si>
  <si>
    <t>16:37</t>
  </si>
  <si>
    <t>17:14</t>
  </si>
  <si>
    <t>17:20</t>
  </si>
  <si>
    <t>18:03</t>
  </si>
  <si>
    <t>18:12</t>
  </si>
  <si>
    <t>18:29</t>
  </si>
  <si>
    <t>18:44</t>
  </si>
  <si>
    <t>19:38</t>
  </si>
  <si>
    <t>19:55</t>
  </si>
  <si>
    <t>20:06</t>
  </si>
  <si>
    <t>23:42</t>
  </si>
  <si>
    <t>00:02</t>
  </si>
  <si>
    <t>00:42</t>
  </si>
  <si>
    <t>01:58</t>
  </si>
  <si>
    <t>02:19</t>
  </si>
  <si>
    <t>02:55</t>
  </si>
  <si>
    <t>03:27</t>
  </si>
  <si>
    <t>06:11</t>
  </si>
  <si>
    <t>06:36</t>
  </si>
  <si>
    <t>07:28</t>
  </si>
  <si>
    <t>Alc</t>
  </si>
  <si>
    <t>09:00</t>
  </si>
  <si>
    <t>09:27</t>
  </si>
  <si>
    <t>10:21</t>
  </si>
  <si>
    <t>10:40</t>
  </si>
  <si>
    <t>11:05</t>
  </si>
  <si>
    <t>11:21</t>
  </si>
  <si>
    <t>14:03</t>
  </si>
  <si>
    <t>14:09</t>
  </si>
  <si>
    <t>14:20</t>
  </si>
  <si>
    <t>14:43</t>
  </si>
  <si>
    <t>16:30</t>
  </si>
  <si>
    <t>19:32</t>
  </si>
  <si>
    <t>19:54</t>
  </si>
  <si>
    <t>20:14</t>
  </si>
  <si>
    <t>21:04</t>
  </si>
  <si>
    <t>22:22</t>
  </si>
  <si>
    <t>05:50</t>
  </si>
  <si>
    <t>06:22</t>
  </si>
  <si>
    <t>07:23</t>
  </si>
  <si>
    <t>08:23</t>
  </si>
  <si>
    <t>08:55</t>
  </si>
  <si>
    <t>09:43</t>
  </si>
  <si>
    <t>09:56</t>
  </si>
  <si>
    <t>10:28</t>
  </si>
  <si>
    <t>10:57</t>
  </si>
  <si>
    <t>11:07</t>
  </si>
  <si>
    <t>11:42</t>
  </si>
  <si>
    <t>11:49</t>
  </si>
  <si>
    <t>12:12</t>
  </si>
  <si>
    <t>14:17</t>
  </si>
  <si>
    <t>14:41</t>
  </si>
  <si>
    <t>14:58</t>
  </si>
  <si>
    <t>15:25</t>
  </si>
  <si>
    <t>16:04</t>
  </si>
  <si>
    <t>16:24</t>
  </si>
  <si>
    <t>16:58</t>
  </si>
  <si>
    <t>17:22</t>
  </si>
  <si>
    <t>18:18</t>
  </si>
  <si>
    <t>18:39</t>
  </si>
  <si>
    <t>19:06</t>
  </si>
  <si>
    <t>19:45</t>
  </si>
  <si>
    <t>21:23</t>
  </si>
  <si>
    <t>21:45</t>
  </si>
  <si>
    <t>22:58</t>
  </si>
  <si>
    <t>23:36</t>
  </si>
  <si>
    <t>00:23</t>
  </si>
  <si>
    <t>01:53</t>
  </si>
  <si>
    <t>02:36</t>
  </si>
  <si>
    <t>2:54</t>
  </si>
  <si>
    <t>03:13</t>
  </si>
  <si>
    <t>03:22</t>
  </si>
  <si>
    <t>04:23</t>
  </si>
  <si>
    <t>04:50</t>
  </si>
  <si>
    <t>05:21</t>
  </si>
  <si>
    <t>05:42</t>
  </si>
  <si>
    <t>06:16</t>
  </si>
  <si>
    <t>06:39</t>
  </si>
  <si>
    <t>07:37</t>
  </si>
  <si>
    <t>07:59</t>
  </si>
  <si>
    <t>08:27</t>
  </si>
  <si>
    <t>10:42</t>
  </si>
  <si>
    <t>11:25</t>
  </si>
  <si>
    <t>12:00</t>
  </si>
  <si>
    <t>12:24</t>
  </si>
  <si>
    <t>12:49</t>
  </si>
  <si>
    <t>13:11</t>
  </si>
  <si>
    <t>13:36</t>
  </si>
  <si>
    <t>14:04</t>
  </si>
  <si>
    <t>14:12</t>
  </si>
  <si>
    <t>15:00</t>
  </si>
  <si>
    <t>15:50</t>
  </si>
  <si>
    <t>16:41</t>
  </si>
  <si>
    <t>17:21</t>
  </si>
  <si>
    <t>19:10</t>
  </si>
  <si>
    <t>19:49</t>
  </si>
  <si>
    <t>20:21</t>
  </si>
  <si>
    <t>21:33</t>
  </si>
  <si>
    <t>21:57</t>
  </si>
  <si>
    <t>22:13</t>
  </si>
  <si>
    <t>22:19</t>
  </si>
  <si>
    <t>22:41</t>
  </si>
  <si>
    <t>23:13</t>
  </si>
  <si>
    <t>23:55</t>
  </si>
  <si>
    <t>00:00</t>
  </si>
  <si>
    <t>00:34</t>
  </si>
  <si>
    <t>01:44</t>
  </si>
  <si>
    <t>02:22</t>
  </si>
  <si>
    <t>02:49</t>
  </si>
  <si>
    <t>02:58</t>
  </si>
  <si>
    <t>04:00</t>
  </si>
  <si>
    <t>04:40</t>
  </si>
  <si>
    <t>05:51</t>
  </si>
  <si>
    <t>06:28</t>
  </si>
  <si>
    <t>07:25</t>
  </si>
  <si>
    <t>08:05</t>
  </si>
  <si>
    <t>08:57</t>
  </si>
  <si>
    <t>10:11</t>
  </si>
  <si>
    <t>10:34</t>
  </si>
  <si>
    <t>10:55</t>
  </si>
  <si>
    <t>11:30</t>
  </si>
  <si>
    <t>11:41</t>
  </si>
  <si>
    <t>11:55</t>
  </si>
  <si>
    <t>12:10</t>
  </si>
  <si>
    <t>13:02</t>
  </si>
  <si>
    <t>13:39</t>
  </si>
  <si>
    <t>13:48</t>
  </si>
  <si>
    <t>13:55</t>
  </si>
  <si>
    <t>14:21</t>
  </si>
  <si>
    <t>14:31</t>
  </si>
  <si>
    <t>14:47</t>
  </si>
  <si>
    <t>15:08</t>
  </si>
  <si>
    <t>15:23</t>
  </si>
  <si>
    <t>15:39</t>
  </si>
  <si>
    <t>16:12</t>
  </si>
  <si>
    <t>16:53</t>
  </si>
  <si>
    <t>17:19</t>
  </si>
  <si>
    <t>18:15</t>
  </si>
  <si>
    <t>18:53</t>
  </si>
  <si>
    <t>19:26</t>
  </si>
  <si>
    <t>20:10</t>
  </si>
  <si>
    <t>21:40</t>
  </si>
  <si>
    <t>22:35</t>
  </si>
  <si>
    <t>22:57</t>
  </si>
  <si>
    <t>23:39</t>
  </si>
  <si>
    <t>23:46</t>
  </si>
  <si>
    <t>00:20</t>
  </si>
  <si>
    <t>00:29</t>
  </si>
  <si>
    <t>02:28</t>
  </si>
  <si>
    <t>03:03</t>
  </si>
  <si>
    <t>03:21</t>
  </si>
  <si>
    <t>04:29</t>
  </si>
  <si>
    <t>05:25</t>
  </si>
  <si>
    <t>05:55</t>
  </si>
  <si>
    <t>06:25</t>
  </si>
  <si>
    <t>08:18</t>
  </si>
  <si>
    <t>08:38</t>
  </si>
  <si>
    <t>10:17</t>
  </si>
  <si>
    <t>10:29</t>
  </si>
  <si>
    <t>10:52</t>
  </si>
  <si>
    <t>11:11</t>
  </si>
  <si>
    <t>11:48</t>
  </si>
  <si>
    <t>12:40</t>
  </si>
  <si>
    <t>13:06</t>
  </si>
  <si>
    <t>14:05</t>
  </si>
  <si>
    <t>14:16</t>
  </si>
  <si>
    <t>14:44</t>
  </si>
  <si>
    <t>15:13</t>
  </si>
  <si>
    <t>15:44</t>
  </si>
  <si>
    <t>15:57</t>
  </si>
  <si>
    <t>16:00</t>
  </si>
  <si>
    <t>16:28</t>
  </si>
  <si>
    <t>17:02</t>
  </si>
  <si>
    <t>17:06</t>
  </si>
  <si>
    <t>17:56</t>
  </si>
  <si>
    <t>18:42</t>
  </si>
  <si>
    <t>19:13</t>
  </si>
  <si>
    <t>19:33</t>
  </si>
  <si>
    <t>19:51</t>
  </si>
  <si>
    <t>20:23</t>
  </si>
  <si>
    <t>21:35</t>
  </si>
  <si>
    <t>22:09</t>
  </si>
  <si>
    <t>23:18</t>
  </si>
  <si>
    <t>00:08</t>
  </si>
  <si>
    <t>00:24</t>
  </si>
  <si>
    <t>00:46</t>
  </si>
  <si>
    <t>00:53</t>
  </si>
  <si>
    <t>02:21</t>
  </si>
  <si>
    <t>02:31</t>
  </si>
  <si>
    <t>03:17</t>
  </si>
  <si>
    <t>03:40</t>
  </si>
  <si>
    <t>04:36</t>
  </si>
  <si>
    <t>05:52</t>
  </si>
  <si>
    <t>06:40</t>
  </si>
  <si>
    <t>06:45</t>
  </si>
  <si>
    <t>07:20</t>
  </si>
  <si>
    <t>07:38</t>
  </si>
  <si>
    <t>08:31</t>
  </si>
  <si>
    <t>08:49</t>
  </si>
  <si>
    <t>09:28</t>
  </si>
  <si>
    <t>09:40</t>
  </si>
  <si>
    <t>11:03</t>
  </si>
  <si>
    <t>11:35</t>
  </si>
  <si>
    <t>12:04</t>
  </si>
  <si>
    <t>12:21</t>
  </si>
  <si>
    <t>13:58</t>
  </si>
  <si>
    <t>14:26</t>
  </si>
  <si>
    <t>15:32</t>
  </si>
  <si>
    <t>17:36</t>
  </si>
  <si>
    <t>19:25</t>
  </si>
  <si>
    <t>22:17</t>
  </si>
  <si>
    <t>22:38</t>
  </si>
  <si>
    <t>23:21</t>
  </si>
  <si>
    <t>00:07</t>
  </si>
  <si>
    <t>00:37</t>
  </si>
  <si>
    <t>00:45</t>
  </si>
  <si>
    <t>01:27</t>
  </si>
  <si>
    <t>06:50</t>
  </si>
  <si>
    <t>07:10</t>
  </si>
  <si>
    <t>07:45</t>
  </si>
  <si>
    <t>08:09</t>
  </si>
  <si>
    <t>08:17</t>
  </si>
  <si>
    <t>08:46</t>
  </si>
  <si>
    <t>09:39</t>
  </si>
  <si>
    <t>09:55</t>
  </si>
  <si>
    <t>10:12</t>
  </si>
  <si>
    <t>10:44</t>
  </si>
  <si>
    <t>10:54</t>
  </si>
  <si>
    <t>edr</t>
  </si>
  <si>
    <t>14:51</t>
  </si>
  <si>
    <t>15:20</t>
  </si>
  <si>
    <t>16:17</t>
  </si>
  <si>
    <t>19:44</t>
  </si>
  <si>
    <t>22:02</t>
  </si>
  <si>
    <t>23:45</t>
  </si>
  <si>
    <t>00:05</t>
  </si>
  <si>
    <t>00:25</t>
  </si>
  <si>
    <t>01:39</t>
  </si>
  <si>
    <t>02:02</t>
  </si>
  <si>
    <t>02:18</t>
  </si>
  <si>
    <t>03:11</t>
  </si>
  <si>
    <t>03:38</t>
  </si>
  <si>
    <t>04:20</t>
  </si>
  <si>
    <t>04:32</t>
  </si>
  <si>
    <t>06:08</t>
  </si>
  <si>
    <t>07:02</t>
  </si>
  <si>
    <t>07:30</t>
  </si>
  <si>
    <t>07:35</t>
  </si>
  <si>
    <t>08:01</t>
  </si>
  <si>
    <t>08:33</t>
  </si>
  <si>
    <t>09:09</t>
  </si>
  <si>
    <t>09:38</t>
  </si>
  <si>
    <t>09:49</t>
  </si>
  <si>
    <t>10:05</t>
  </si>
  <si>
    <t>10:51</t>
  </si>
  <si>
    <t>11:02</t>
  </si>
  <si>
    <t>12:16</t>
  </si>
  <si>
    <t>13:03</t>
  </si>
  <si>
    <t>14:18</t>
  </si>
  <si>
    <t>14:34</t>
  </si>
  <si>
    <t>14:57</t>
  </si>
  <si>
    <t>15:14</t>
  </si>
  <si>
    <t>15:30</t>
  </si>
  <si>
    <t>15:48</t>
  </si>
  <si>
    <t>16:44</t>
  </si>
  <si>
    <t>17:07</t>
  </si>
  <si>
    <t>18:05</t>
  </si>
  <si>
    <t>18:31</t>
  </si>
  <si>
    <t>19:35</t>
  </si>
  <si>
    <t>20:36</t>
  </si>
  <si>
    <t>21:11</t>
  </si>
  <si>
    <t>21:44</t>
  </si>
  <si>
    <t>23:12</t>
  </si>
  <si>
    <t>00:44</t>
  </si>
  <si>
    <t>27/09/2023</t>
  </si>
  <si>
    <t>00:50</t>
  </si>
  <si>
    <t>01:34</t>
  </si>
  <si>
    <t>01:55</t>
  </si>
  <si>
    <t>02:16</t>
  </si>
  <si>
    <t>02:41</t>
  </si>
  <si>
    <t>02:48</t>
  </si>
  <si>
    <t>04:25</t>
  </si>
  <si>
    <t>04:30</t>
  </si>
  <si>
    <t>05:19</t>
  </si>
  <si>
    <t>05:57</t>
  </si>
  <si>
    <t>06:34</t>
  </si>
  <si>
    <t>07:41</t>
  </si>
  <si>
    <t>N°OF</t>
  </si>
  <si>
    <t>Nb pièces traitées</t>
  </si>
  <si>
    <t>Nb total rebuts AIRBUS</t>
  </si>
  <si>
    <t>LONG BALANCING COLLECTOR</t>
  </si>
  <si>
    <t>POWER POSITIVE COLLECTOR</t>
  </si>
  <si>
    <t>POWER NEGATIVE COLLECTOR</t>
  </si>
  <si>
    <t>CA</t>
  </si>
  <si>
    <t>AP</t>
  </si>
  <si>
    <t>14/50</t>
  </si>
  <si>
    <t>14:52</t>
  </si>
  <si>
    <t>14:59</t>
  </si>
  <si>
    <t>15:05</t>
  </si>
  <si>
    <t>15:09</t>
  </si>
  <si>
    <t>15:15</t>
  </si>
  <si>
    <t>15:19</t>
  </si>
  <si>
    <t>15:41</t>
  </si>
  <si>
    <t>16:15</t>
  </si>
  <si>
    <t>17/42</t>
  </si>
  <si>
    <t>16:57</t>
  </si>
  <si>
    <t>16:59</t>
  </si>
  <si>
    <t>14:42</t>
  </si>
  <si>
    <t>ALICE</t>
  </si>
  <si>
    <t>CLINET</t>
  </si>
  <si>
    <t>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</si>
</sst>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C]d\-mmm\-yy;@"/>
    <numFmt numFmtId="165" formatCode="dd/mm/yy;@"/>
    <numFmt numFmtId="167" formatCode="h:mm;@"/>
    <numFmt numFmtId="168" formatCode="[$-40C]\d\-mmm\-\y\y;@"/>
    <numFmt numFmtId="169" formatCode="#,##0.00\ &quot;€&quot;"/>
    <numFmt numFmtId="170" formatCode="000"/>
  </numFmts>
  <fonts count="19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theme="4" tint="0.59999389629810485"/>
      </patternFill>
    </fill>
    <fill>
      <patternFill patternType="solid">
        <fgColor theme="9" tint="0.59999389629810485"/>
        <bgColor theme="4"/>
      </patternFill>
    </fill>
    <fill>
      <patternFill patternType="solid">
        <fgColor theme="2" tint="-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center" vertical="center"/>
    </xf>
    <xf numFmtId="164" fontId="5" fillId="2" borderId="6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0" fillId="3" borderId="0" xfId="0" applyFill="1"/>
    <xf numFmtId="0" fontId="4" fillId="0" borderId="5" xfId="0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8" fillId="0" borderId="0" xfId="0" applyFont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1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2" fontId="0" fillId="0" borderId="0" xfId="0" applyNumberFormat="1"/>
    <xf numFmtId="0" fontId="0" fillId="0" borderId="3" xfId="0" applyBorder="1"/>
    <xf numFmtId="0" fontId="0" fillId="3" borderId="3" xfId="0" applyFill="1" applyBorder="1"/>
    <xf numFmtId="165" fontId="4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indent="1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0" fillId="0" borderId="0" xfId="0" pivotButton="1" applyAlignment="1">
      <alignment horizontal="center" vertical="center" wrapText="1"/>
    </xf>
    <xf numFmtId="2" fontId="0" fillId="0" borderId="3" xfId="0" applyNumberFormat="1" applyBorder="1"/>
    <xf numFmtId="164" fontId="5" fillId="2" borderId="19" xfId="0" applyNumberFormat="1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/>
    </xf>
    <xf numFmtId="0" fontId="0" fillId="0" borderId="17" xfId="0" applyBorder="1"/>
    <xf numFmtId="0" fontId="0" fillId="0" borderId="23" xfId="0" applyBorder="1"/>
    <xf numFmtId="0" fontId="0" fillId="0" borderId="15" xfId="0" applyBorder="1"/>
    <xf numFmtId="0" fontId="0" fillId="0" borderId="14" xfId="0" applyBorder="1"/>
    <xf numFmtId="0" fontId="0" fillId="0" borderId="25" xfId="0" applyBorder="1"/>
    <xf numFmtId="0" fontId="0" fillId="0" borderId="4" xfId="0" applyBorder="1" applyAlignment="1">
      <alignment horizontal="right"/>
    </xf>
    <xf numFmtId="0" fontId="0" fillId="0" borderId="4" xfId="0" applyBorder="1"/>
    <xf numFmtId="14" fontId="0" fillId="0" borderId="16" xfId="0" applyNumberFormat="1" applyBorder="1"/>
    <xf numFmtId="0" fontId="5" fillId="2" borderId="13" xfId="0" applyFont="1" applyFill="1" applyBorder="1" applyAlignment="1">
      <alignment horizontal="center" vertical="center"/>
    </xf>
    <xf numFmtId="164" fontId="5" fillId="2" borderId="20" xfId="0" applyNumberFormat="1" applyFont="1" applyFill="1" applyBorder="1" applyAlignment="1">
      <alignment horizontal="center" vertical="center"/>
    </xf>
    <xf numFmtId="165" fontId="8" fillId="0" borderId="0" xfId="0" applyNumberFormat="1" applyFont="1" applyAlignment="1">
      <alignment horizontal="center"/>
    </xf>
    <xf numFmtId="14" fontId="0" fillId="0" borderId="1" xfId="0" applyNumberFormat="1" applyBorder="1"/>
    <xf numFmtId="14" fontId="0" fillId="0" borderId="24" xfId="0" applyNumberFormat="1" applyBorder="1"/>
    <xf numFmtId="167" fontId="0" fillId="0" borderId="0" xfId="0" applyNumberFormat="1" applyAlignment="1">
      <alignment horizontal="center"/>
    </xf>
    <xf numFmtId="167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/>
    </xf>
    <xf numFmtId="0" fontId="0" fillId="0" borderId="20" xfId="0" applyBorder="1" applyAlignment="1">
      <alignment horizontal="center" vertical="center" wrapText="1"/>
    </xf>
    <xf numFmtId="0" fontId="8" fillId="0" borderId="3" xfId="0" applyFont="1" applyBorder="1" applyAlignment="1" applyProtection="1">
      <alignment horizontal="center"/>
      <protection locked="0"/>
    </xf>
    <xf numFmtId="0" fontId="8" fillId="0" borderId="3" xfId="0" applyFont="1" applyFill="1" applyBorder="1" applyAlignment="1" applyProtection="1">
      <alignment horizontal="center"/>
      <protection locked="0"/>
    </xf>
    <xf numFmtId="164" fontId="8" fillId="0" borderId="3" xfId="0" applyNumberFormat="1" applyFont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164" fontId="8" fillId="0" borderId="3" xfId="0" applyNumberFormat="1" applyFont="1" applyFill="1" applyBorder="1" applyAlignment="1" applyProtection="1">
      <alignment horizontal="center"/>
      <protection locked="0"/>
    </xf>
    <xf numFmtId="164" fontId="8" fillId="0" borderId="3" xfId="0" applyNumberFormat="1" applyFont="1" applyFill="1" applyBorder="1" applyAlignment="1">
      <alignment horizontal="center" vertical="center" wrapText="1"/>
    </xf>
    <xf numFmtId="0" fontId="0" fillId="0" borderId="0" xfId="0" applyNumberFormat="1"/>
    <xf numFmtId="0" fontId="0" fillId="0" borderId="0" xfId="0" applyNumberFormat="1" applyAlignment="1">
      <alignment wrapText="1"/>
    </xf>
    <xf numFmtId="167" fontId="8" fillId="0" borderId="3" xfId="0" applyNumberFormat="1" applyFont="1" applyFill="1" applyBorder="1" applyAlignment="1">
      <alignment horizontal="center"/>
    </xf>
    <xf numFmtId="0" fontId="8" fillId="0" borderId="3" xfId="0" applyNumberFormat="1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 wrapText="1"/>
    </xf>
    <xf numFmtId="0" fontId="8" fillId="0" borderId="3" xfId="0" applyNumberFormat="1" applyFont="1" applyFill="1" applyBorder="1" applyAlignment="1" applyProtection="1">
      <alignment horizontal="center"/>
      <protection locked="0"/>
    </xf>
    <xf numFmtId="0" fontId="0" fillId="0" borderId="3" xfId="0" applyBorder="1" applyAlignment="1">
      <alignment horizontal="center"/>
    </xf>
    <xf numFmtId="0" fontId="8" fillId="0" borderId="0" xfId="0" applyFont="1" applyAlignment="1">
      <alignment horizontal="center"/>
    </xf>
    <xf numFmtId="164" fontId="8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164" fontId="13" fillId="0" borderId="3" xfId="0" applyNumberFormat="1" applyFont="1" applyFill="1" applyBorder="1" applyAlignment="1">
      <alignment horizontal="center" vertical="center" wrapText="1"/>
    </xf>
    <xf numFmtId="0" fontId="13" fillId="0" borderId="3" xfId="0" applyNumberFormat="1" applyFont="1" applyFill="1" applyBorder="1" applyAlignment="1">
      <alignment horizontal="center" vertical="center" wrapText="1"/>
    </xf>
    <xf numFmtId="164" fontId="13" fillId="0" borderId="3" xfId="0" applyNumberFormat="1" applyFont="1" applyFill="1" applyBorder="1" applyAlignment="1" applyProtection="1">
      <alignment horizontal="center"/>
      <protection locked="0"/>
    </xf>
    <xf numFmtId="167" fontId="13" fillId="0" borderId="3" xfId="0" applyNumberFormat="1" applyFont="1" applyFill="1" applyBorder="1" applyAlignment="1">
      <alignment horizontal="center"/>
    </xf>
    <xf numFmtId="0" fontId="13" fillId="0" borderId="3" xfId="0" applyNumberFormat="1" applyFont="1" applyFill="1" applyBorder="1" applyAlignment="1">
      <alignment horizontal="center"/>
    </xf>
    <xf numFmtId="0" fontId="13" fillId="0" borderId="3" xfId="0" applyFont="1" applyFill="1" applyBorder="1" applyAlignment="1">
      <alignment horizontal="center" vertical="center" wrapText="1"/>
    </xf>
    <xf numFmtId="0" fontId="13" fillId="0" borderId="3" xfId="0" applyNumberFormat="1" applyFont="1" applyFill="1" applyBorder="1" applyAlignment="1" applyProtection="1">
      <alignment horizontal="center"/>
      <protection locked="0"/>
    </xf>
    <xf numFmtId="0" fontId="13" fillId="0" borderId="3" xfId="0" applyFont="1" applyFill="1" applyBorder="1" applyAlignment="1" applyProtection="1">
      <alignment horizontal="center"/>
      <protection locked="0"/>
    </xf>
    <xf numFmtId="168" fontId="13" fillId="0" borderId="0" xfId="0" applyNumberFormat="1" applyFont="1" applyFill="1" applyAlignment="1">
      <alignment horizontal="center"/>
    </xf>
    <xf numFmtId="168" fontId="13" fillId="0" borderId="3" xfId="0" applyNumberFormat="1" applyFont="1" applyFill="1" applyBorder="1" applyAlignment="1" applyProtection="1">
      <alignment horizontal="center"/>
      <protection locked="0"/>
    </xf>
    <xf numFmtId="0" fontId="8" fillId="0" borderId="3" xfId="0" applyNumberFormat="1" applyFont="1" applyFill="1" applyBorder="1" applyAlignment="1">
      <alignment horizontal="center" vertical="center" wrapText="1"/>
    </xf>
    <xf numFmtId="168" fontId="13" fillId="0" borderId="0" xfId="0" applyNumberFormat="1" applyFont="1" applyFill="1" applyBorder="1" applyAlignment="1" applyProtection="1">
      <alignment horizontal="center"/>
      <protection locked="0"/>
    </xf>
    <xf numFmtId="168" fontId="8" fillId="0" borderId="0" xfId="0" applyNumberFormat="1" applyFont="1" applyFill="1" applyBorder="1" applyAlignment="1" applyProtection="1">
      <alignment horizontal="center"/>
      <protection locked="0"/>
    </xf>
    <xf numFmtId="168" fontId="13" fillId="0" borderId="0" xfId="0" applyNumberFormat="1" applyFont="1" applyFill="1" applyBorder="1" applyAlignment="1">
      <alignment horizontal="center"/>
    </xf>
    <xf numFmtId="167" fontId="8" fillId="0" borderId="3" xfId="0" applyNumberFormat="1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164" fontId="8" fillId="0" borderId="3" xfId="0" applyNumberFormat="1" applyFont="1" applyBorder="1" applyAlignment="1">
      <alignment horizontal="center"/>
    </xf>
    <xf numFmtId="167" fontId="8" fillId="0" borderId="0" xfId="0" applyNumberFormat="1" applyFont="1" applyAlignment="1">
      <alignment horizontal="center"/>
    </xf>
    <xf numFmtId="0" fontId="10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/>
    </xf>
    <xf numFmtId="0" fontId="10" fillId="0" borderId="3" xfId="0" applyFont="1" applyFill="1" applyBorder="1" applyAlignment="1">
      <alignment horizontal="center"/>
    </xf>
    <xf numFmtId="0" fontId="14" fillId="0" borderId="3" xfId="0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/>
    </xf>
    <xf numFmtId="2" fontId="14" fillId="0" borderId="3" xfId="0" applyNumberFormat="1" applyFont="1" applyFill="1" applyBorder="1" applyAlignment="1">
      <alignment horizontal="center" vertical="center"/>
    </xf>
    <xf numFmtId="168" fontId="14" fillId="0" borderId="3" xfId="0" applyNumberFormat="1" applyFont="1" applyFill="1" applyBorder="1" applyAlignment="1">
      <alignment horizontal="center"/>
    </xf>
    <xf numFmtId="2" fontId="14" fillId="0" borderId="3" xfId="0" applyNumberFormat="1" applyFont="1" applyFill="1" applyBorder="1" applyAlignment="1" applyProtection="1">
      <alignment horizontal="center"/>
      <protection locked="0"/>
    </xf>
    <xf numFmtId="167" fontId="13" fillId="9" borderId="3" xfId="0" applyNumberFormat="1" applyFont="1" applyFill="1" applyBorder="1" applyAlignment="1">
      <alignment horizontal="center"/>
    </xf>
    <xf numFmtId="0" fontId="13" fillId="9" borderId="3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7" fillId="8" borderId="1" xfId="0" applyFont="1" applyFill="1" applyBorder="1" applyAlignment="1">
      <alignment horizontal="center" vertical="center"/>
    </xf>
    <xf numFmtId="0" fontId="7" fillId="11" borderId="16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/>
    </xf>
    <xf numFmtId="0" fontId="6" fillId="5" borderId="3" xfId="0" applyFont="1" applyFill="1" applyBorder="1" applyAlignment="1">
      <alignment horizontal="center" vertical="center"/>
    </xf>
    <xf numFmtId="0" fontId="6" fillId="10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10" borderId="17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/>
    </xf>
    <xf numFmtId="0" fontId="6" fillId="8" borderId="3" xfId="0" applyFont="1" applyFill="1" applyBorder="1" applyAlignment="1">
      <alignment horizontal="center" vertical="center" wrapText="1"/>
    </xf>
    <xf numFmtId="0" fontId="7" fillId="8" borderId="3" xfId="0" applyFont="1" applyFill="1" applyBorder="1" applyAlignment="1">
      <alignment horizontal="center" vertical="center" wrapText="1"/>
    </xf>
    <xf numFmtId="169" fontId="6" fillId="5" borderId="3" xfId="0" applyNumberFormat="1" applyFont="1" applyFill="1" applyBorder="1" applyAlignment="1">
      <alignment horizontal="center" vertical="center"/>
    </xf>
    <xf numFmtId="0" fontId="6" fillId="6" borderId="3" xfId="0" applyFont="1" applyFill="1" applyBorder="1" applyAlignment="1">
      <alignment horizontal="center"/>
    </xf>
    <xf numFmtId="0" fontId="6" fillId="10" borderId="3" xfId="0" applyFont="1" applyFill="1" applyBorder="1" applyAlignment="1">
      <alignment horizontal="center" vertical="center"/>
    </xf>
    <xf numFmtId="0" fontId="6" fillId="10" borderId="3" xfId="0" applyNumberFormat="1" applyFont="1" applyFill="1" applyBorder="1" applyAlignment="1">
      <alignment horizontal="center" vertical="center"/>
    </xf>
    <xf numFmtId="10" fontId="6" fillId="5" borderId="3" xfId="0" applyNumberFormat="1" applyFont="1" applyFill="1" applyBorder="1" applyAlignment="1">
      <alignment horizontal="center"/>
    </xf>
    <xf numFmtId="169" fontId="6" fillId="6" borderId="3" xfId="0" applyNumberFormat="1" applyFont="1" applyFill="1" applyBorder="1" applyAlignment="1">
      <alignment horizontal="center"/>
    </xf>
    <xf numFmtId="0" fontId="6" fillId="6" borderId="3" xfId="0" applyNumberFormat="1" applyFont="1" applyFill="1" applyBorder="1" applyAlignment="1">
      <alignment horizontal="center" vertical="center"/>
    </xf>
    <xf numFmtId="0" fontId="6" fillId="5" borderId="3" xfId="0" applyNumberFormat="1" applyFont="1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169" fontId="7" fillId="0" borderId="3" xfId="0" applyNumberFormat="1" applyFont="1" applyBorder="1" applyAlignment="1">
      <alignment horizontal="center" vertical="center"/>
    </xf>
    <xf numFmtId="0" fontId="7" fillId="6" borderId="4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 wrapText="1"/>
    </xf>
    <xf numFmtId="170" fontId="0" fillId="0" borderId="0" xfId="0" applyNumberFormat="1" applyAlignment="1">
      <alignment horizontal="center"/>
    </xf>
    <xf numFmtId="0" fontId="11" fillId="0" borderId="0" xfId="0" applyFont="1" applyFill="1" applyBorder="1" applyAlignment="1">
      <alignment vertical="center"/>
    </xf>
    <xf numFmtId="164" fontId="10" fillId="0" borderId="1" xfId="0" applyNumberFormat="1" applyFont="1" applyFill="1" applyBorder="1" applyAlignment="1">
      <alignment horizontal="center" vertical="center"/>
    </xf>
    <xf numFmtId="0" fontId="11" fillId="4" borderId="34" xfId="0" applyFont="1" applyFill="1" applyBorder="1" applyAlignment="1">
      <alignment horizontal="center" vertical="center"/>
    </xf>
    <xf numFmtId="164" fontId="18" fillId="0" borderId="3" xfId="0" applyNumberFormat="1" applyFont="1" applyFill="1" applyBorder="1" applyAlignment="1">
      <alignment horizontal="center" vertical="center" wrapText="1"/>
    </xf>
    <xf numFmtId="0" fontId="18" fillId="0" borderId="3" xfId="0" applyNumberFormat="1" applyFont="1" applyFill="1" applyBorder="1" applyAlignment="1">
      <alignment horizontal="center" vertical="center" wrapText="1"/>
    </xf>
    <xf numFmtId="164" fontId="18" fillId="0" borderId="3" xfId="0" applyNumberFormat="1" applyFont="1" applyFill="1" applyBorder="1" applyAlignment="1" applyProtection="1">
      <alignment horizontal="center"/>
      <protection locked="0"/>
    </xf>
    <xf numFmtId="167" fontId="18" fillId="0" borderId="3" xfId="0" applyNumberFormat="1" applyFont="1" applyFill="1" applyBorder="1" applyAlignment="1">
      <alignment horizontal="center"/>
    </xf>
    <xf numFmtId="0" fontId="18" fillId="0" borderId="3" xfId="0" applyNumberFormat="1" applyFont="1" applyFill="1" applyBorder="1" applyAlignment="1">
      <alignment horizontal="center"/>
    </xf>
    <xf numFmtId="0" fontId="18" fillId="0" borderId="3" xfId="0" applyFont="1" applyFill="1" applyBorder="1" applyAlignment="1">
      <alignment horizontal="center" vertical="center" wrapText="1"/>
    </xf>
    <xf numFmtId="0" fontId="18" fillId="0" borderId="3" xfId="0" applyNumberFormat="1" applyFont="1" applyFill="1" applyBorder="1" applyAlignment="1" applyProtection="1">
      <alignment horizontal="center"/>
      <protection locked="0"/>
    </xf>
    <xf numFmtId="0" fontId="18" fillId="0" borderId="3" xfId="0" applyFont="1" applyFill="1" applyBorder="1" applyAlignment="1" applyProtection="1">
      <alignment horizontal="center"/>
      <protection locked="0"/>
    </xf>
    <xf numFmtId="0" fontId="0" fillId="5" borderId="3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49" fontId="13" fillId="0" borderId="3" xfId="0" applyNumberFormat="1" applyFont="1" applyFill="1" applyBorder="1" applyAlignment="1" applyProtection="1">
      <alignment horizontal="center"/>
      <protection locked="0"/>
    </xf>
    <xf numFmtId="49" fontId="0" fillId="0" borderId="0" xfId="0" applyNumberFormat="1" applyAlignment="1">
      <alignment horizontal="center"/>
    </xf>
    <xf numFmtId="49" fontId="3" fillId="0" borderId="1" xfId="0" applyNumberFormat="1" applyFont="1" applyBorder="1" applyAlignment="1">
      <alignment horizontal="center" vertical="center" wrapText="1"/>
    </xf>
    <xf numFmtId="49" fontId="8" fillId="0" borderId="3" xfId="0" applyNumberFormat="1" applyFont="1" applyBorder="1" applyAlignment="1" applyProtection="1">
      <alignment horizontal="center"/>
      <protection locked="0"/>
    </xf>
    <xf numFmtId="49" fontId="8" fillId="0" borderId="4" xfId="0" applyNumberFormat="1" applyFont="1" applyFill="1" applyBorder="1" applyAlignment="1" applyProtection="1">
      <alignment horizontal="center"/>
      <protection locked="0"/>
    </xf>
    <xf numFmtId="49" fontId="13" fillId="0" borderId="4" xfId="0" applyNumberFormat="1" applyFont="1" applyFill="1" applyBorder="1" applyAlignment="1" applyProtection="1">
      <alignment horizontal="center"/>
      <protection locked="0"/>
    </xf>
    <xf numFmtId="49" fontId="18" fillId="0" borderId="4" xfId="0" applyNumberFormat="1" applyFont="1" applyFill="1" applyBorder="1" applyAlignment="1" applyProtection="1">
      <alignment horizontal="center"/>
      <protection locked="0"/>
    </xf>
    <xf numFmtId="49" fontId="8" fillId="0" borderId="0" xfId="0" applyNumberFormat="1" applyFont="1" applyAlignment="1">
      <alignment horizontal="center"/>
    </xf>
    <xf numFmtId="0" fontId="6" fillId="5" borderId="5" xfId="0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169" fontId="10" fillId="0" borderId="3" xfId="0" applyNumberFormat="1" applyFont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 wrapText="1"/>
    </xf>
    <xf numFmtId="0" fontId="16" fillId="5" borderId="2" xfId="0" applyFont="1" applyFill="1" applyBorder="1" applyAlignment="1">
      <alignment horizontal="center" vertical="center" wrapText="1"/>
    </xf>
    <xf numFmtId="0" fontId="6" fillId="6" borderId="3" xfId="0" applyFont="1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169" fontId="6" fillId="0" borderId="3" xfId="0" applyNumberFormat="1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6" borderId="3" xfId="0" applyFont="1" applyFill="1" applyBorder="1" applyAlignment="1">
      <alignment horizontal="center" vertical="center"/>
    </xf>
    <xf numFmtId="0" fontId="10" fillId="8" borderId="3" xfId="0" applyFont="1" applyFill="1" applyBorder="1" applyAlignment="1">
      <alignment horizontal="center"/>
    </xf>
    <xf numFmtId="0" fontId="10" fillId="8" borderId="3" xfId="0" applyFont="1" applyFill="1" applyBorder="1" applyAlignment="1">
      <alignment horizontal="center" vertical="center"/>
    </xf>
    <xf numFmtId="0" fontId="17" fillId="12" borderId="21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wrapText="1"/>
    </xf>
    <xf numFmtId="169" fontId="0" fillId="0" borderId="3" xfId="0" applyNumberFormat="1" applyBorder="1" applyAlignment="1">
      <alignment horizontal="center"/>
    </xf>
    <xf numFmtId="169" fontId="6" fillId="0" borderId="2" xfId="0" applyNumberFormat="1" applyFont="1" applyFill="1" applyBorder="1" applyAlignment="1">
      <alignment horizontal="center" vertical="center"/>
    </xf>
    <xf numFmtId="169" fontId="6" fillId="0" borderId="1" xfId="0" applyNumberFormat="1" applyFont="1" applyFill="1" applyBorder="1" applyAlignment="1">
      <alignment horizontal="center" vertical="center"/>
    </xf>
    <xf numFmtId="169" fontId="0" fillId="0" borderId="2" xfId="0" applyNumberFormat="1" applyFont="1" applyBorder="1" applyAlignment="1">
      <alignment horizontal="center" vertical="center"/>
    </xf>
    <xf numFmtId="169" fontId="0" fillId="0" borderId="1" xfId="0" applyNumberFormat="1" applyFont="1" applyBorder="1" applyAlignment="1">
      <alignment horizontal="center" vertical="center"/>
    </xf>
    <xf numFmtId="169" fontId="6" fillId="0" borderId="2" xfId="0" applyNumberFormat="1" applyFont="1" applyBorder="1" applyAlignment="1">
      <alignment horizontal="center" vertical="center"/>
    </xf>
    <xf numFmtId="169" fontId="6" fillId="0" borderId="1" xfId="0" applyNumberFormat="1" applyFont="1" applyBorder="1" applyAlignment="1">
      <alignment horizontal="center" vertical="center"/>
    </xf>
    <xf numFmtId="0" fontId="7" fillId="7" borderId="27" xfId="0" applyFont="1" applyFill="1" applyBorder="1" applyAlignment="1">
      <alignment horizontal="center" vertical="center"/>
    </xf>
    <xf numFmtId="0" fontId="7" fillId="7" borderId="28" xfId="0" applyFont="1" applyFill="1" applyBorder="1" applyAlignment="1">
      <alignment horizontal="center" vertical="center"/>
    </xf>
    <xf numFmtId="0" fontId="7" fillId="7" borderId="31" xfId="0" applyFont="1" applyFill="1" applyBorder="1" applyAlignment="1">
      <alignment horizontal="center" vertical="center"/>
    </xf>
    <xf numFmtId="0" fontId="7" fillId="7" borderId="29" xfId="0" applyFont="1" applyFill="1" applyBorder="1" applyAlignment="1">
      <alignment horizontal="center" vertical="center"/>
    </xf>
    <xf numFmtId="0" fontId="7" fillId="7" borderId="30" xfId="0" applyFont="1" applyFill="1" applyBorder="1" applyAlignment="1">
      <alignment horizontal="center"/>
    </xf>
    <xf numFmtId="0" fontId="7" fillId="7" borderId="32" xfId="0" applyFont="1" applyFill="1" applyBorder="1" applyAlignment="1">
      <alignment horizontal="center"/>
    </xf>
    <xf numFmtId="0" fontId="7" fillId="7" borderId="33" xfId="0" applyFont="1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1" xfId="0" applyFill="1" applyBorder="1" applyAlignment="1">
      <alignment horizontal="center"/>
    </xf>
    <xf numFmtId="0" fontId="0" fillId="7" borderId="18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26" xfId="0" applyFill="1" applyBorder="1" applyAlignment="1">
      <alignment horizontal="center"/>
    </xf>
    <xf numFmtId="0" fontId="0" fillId="7" borderId="19" xfId="0" applyFill="1" applyBorder="1" applyAlignment="1">
      <alignment horizontal="center"/>
    </xf>
    <xf numFmtId="0" fontId="0" fillId="0" borderId="3" xfId="0" applyBorder="1" applyAlignment="1">
      <alignment horizontal="center" vertical="center" wrapText="1"/>
    </xf>
  </cellXfs>
  <cellStyles count="1">
    <cellStyle name="Normal" xfId="0" builtinId="0"/>
  </cellStyles>
  <dxfs count="99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C000"/>
        <name val="Calibri"/>
        <scheme val="none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7"/>
        <name val="Calibri"/>
        <scheme val="minor"/>
      </font>
      <numFmt numFmtId="13" formatCode="0%"/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wrapText="1"/>
    </dxf>
    <dxf>
      <alignment wrapText="1"/>
    </dxf>
    <dxf>
      <alignment horizontal="center"/>
    </dxf>
    <dxf>
      <alignment vertical="center"/>
    </dxf>
    <dxf>
      <alignment wrapText="1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wrapText="1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wrapText="1"/>
    </dxf>
    <dxf>
      <alignment vertical="center"/>
    </dxf>
    <dxf>
      <alignment horizontal="center"/>
    </dxf>
    <dxf>
      <alignment wrapText="1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0" formatCode="General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40C]d\-mmm\-yy;@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b/>
        <color theme="0"/>
      </font>
      <numFmt numFmtId="164" formatCode="[$-40C]d\-mmm\-yy;@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theme="0"/>
        </bottom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 style="thin">
          <color theme="0"/>
        </horizontal>
      </border>
    </dxf>
    <dxf>
      <alignment wrapText="1"/>
    </dxf>
    <dxf>
      <alignment wrapText="1"/>
    </dxf>
    <dxf>
      <font>
        <b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7" formatCode="h:mm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65" formatCode="dd/mm/yy;@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[$-40C]d\-mmm\-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border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8" formatCode="[$-40C]\d\-mmm\-\y\y;@"/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[$-40C]d\-mmm\-yy;@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4D4D4D"/>
      <color rgb="FFF13FA9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[SUIVI DE PROD pour forum.xlsm]Feuil1!Tableau croisé dynamique1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Feuil1!$A$2:$A$44</c:f>
              <c:strCache>
                <c:ptCount val="42"/>
                <c:pt idx="0">
                  <c:v>2</c:v>
                </c:pt>
                <c:pt idx="1">
                  <c:v>74</c:v>
                </c:pt>
                <c:pt idx="2">
                  <c:v>75</c:v>
                </c:pt>
                <c:pt idx="3">
                  <c:v>76</c:v>
                </c:pt>
                <c:pt idx="4">
                  <c:v>77</c:v>
                </c:pt>
                <c:pt idx="5">
                  <c:v>78</c:v>
                </c:pt>
                <c:pt idx="6">
                  <c:v>79</c:v>
                </c:pt>
                <c:pt idx="7">
                  <c:v>86</c:v>
                </c:pt>
                <c:pt idx="8">
                  <c:v>87</c:v>
                </c:pt>
                <c:pt idx="9">
                  <c:v>88</c:v>
                </c:pt>
                <c:pt idx="10">
                  <c:v>89</c:v>
                </c:pt>
                <c:pt idx="11">
                  <c:v>102</c:v>
                </c:pt>
                <c:pt idx="12">
                  <c:v>202</c:v>
                </c:pt>
                <c:pt idx="13">
                  <c:v>302</c:v>
                </c:pt>
                <c:pt idx="14">
                  <c:v>361</c:v>
                </c:pt>
                <c:pt idx="15">
                  <c:v>362</c:v>
                </c:pt>
                <c:pt idx="16">
                  <c:v>363</c:v>
                </c:pt>
                <c:pt idx="17">
                  <c:v>364</c:v>
                </c:pt>
                <c:pt idx="18">
                  <c:v>406</c:v>
                </c:pt>
                <c:pt idx="19">
                  <c:v>419</c:v>
                </c:pt>
                <c:pt idx="20">
                  <c:v>420</c:v>
                </c:pt>
                <c:pt idx="21">
                  <c:v>421</c:v>
                </c:pt>
                <c:pt idx="22">
                  <c:v>422</c:v>
                </c:pt>
                <c:pt idx="23">
                  <c:v>435</c:v>
                </c:pt>
                <c:pt idx="24">
                  <c:v>449</c:v>
                </c:pt>
                <c:pt idx="25">
                  <c:v>450</c:v>
                </c:pt>
                <c:pt idx="26">
                  <c:v>451</c:v>
                </c:pt>
                <c:pt idx="27">
                  <c:v>454</c:v>
                </c:pt>
                <c:pt idx="28">
                  <c:v>502</c:v>
                </c:pt>
                <c:pt idx="29">
                  <c:v>532</c:v>
                </c:pt>
                <c:pt idx="30">
                  <c:v>533</c:v>
                </c:pt>
                <c:pt idx="31">
                  <c:v>534</c:v>
                </c:pt>
                <c:pt idx="32">
                  <c:v>535</c:v>
                </c:pt>
                <c:pt idx="33">
                  <c:v>1401</c:v>
                </c:pt>
                <c:pt idx="34">
                  <c:v>1402</c:v>
                </c:pt>
                <c:pt idx="35">
                  <c:v>1403</c:v>
                </c:pt>
                <c:pt idx="36">
                  <c:v>1404</c:v>
                </c:pt>
                <c:pt idx="37">
                  <c:v>1625</c:v>
                </c:pt>
                <c:pt idx="38">
                  <c:v>1626</c:v>
                </c:pt>
                <c:pt idx="39">
                  <c:v>1627</c:v>
                </c:pt>
                <c:pt idx="40">
                  <c:v>1628</c:v>
                </c:pt>
                <c:pt idx="41">
                  <c:v>5825-02</c:v>
                </c:pt>
              </c:strCache>
            </c:strRef>
          </c:cat>
          <c:val>
            <c:numRef>
              <c:f>Feuil1!$B$2:$B$44</c:f>
              <c:numCache>
                <c:formatCode>General</c:formatCode>
                <c:ptCount val="42"/>
                <c:pt idx="0">
                  <c:v>29650</c:v>
                </c:pt>
                <c:pt idx="1">
                  <c:v>14297</c:v>
                </c:pt>
                <c:pt idx="2">
                  <c:v>11589</c:v>
                </c:pt>
                <c:pt idx="3">
                  <c:v>12653</c:v>
                </c:pt>
                <c:pt idx="4">
                  <c:v>14160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35655</c:v>
                </c:pt>
                <c:pt idx="12">
                  <c:v>35366</c:v>
                </c:pt>
                <c:pt idx="13">
                  <c:v>32984</c:v>
                </c:pt>
                <c:pt idx="14">
                  <c:v>25633</c:v>
                </c:pt>
                <c:pt idx="15">
                  <c:v>34377</c:v>
                </c:pt>
                <c:pt idx="16">
                  <c:v>29884</c:v>
                </c:pt>
                <c:pt idx="17">
                  <c:v>34473</c:v>
                </c:pt>
                <c:pt idx="18">
                  <c:v>14298</c:v>
                </c:pt>
                <c:pt idx="19">
                  <c:v>24629</c:v>
                </c:pt>
                <c:pt idx="20">
                  <c:v>30669</c:v>
                </c:pt>
                <c:pt idx="21">
                  <c:v>53557</c:v>
                </c:pt>
                <c:pt idx="22">
                  <c:v>36406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204</c:v>
                </c:pt>
                <c:pt idx="27">
                  <c:v>15399</c:v>
                </c:pt>
                <c:pt idx="28">
                  <c:v>4335</c:v>
                </c:pt>
                <c:pt idx="29">
                  <c:v>22698</c:v>
                </c:pt>
                <c:pt idx="30">
                  <c:v>23472</c:v>
                </c:pt>
                <c:pt idx="31">
                  <c:v>26097</c:v>
                </c:pt>
                <c:pt idx="32">
                  <c:v>23916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7220</c:v>
                </c:pt>
                <c:pt idx="38">
                  <c:v>7046</c:v>
                </c:pt>
                <c:pt idx="39">
                  <c:v>5478</c:v>
                </c:pt>
                <c:pt idx="40">
                  <c:v>7200</c:v>
                </c:pt>
                <c:pt idx="41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4CB8-4833-A817-D948DCA6E6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8126367"/>
        <c:axId val="596811263"/>
      </c:barChart>
      <c:catAx>
        <c:axId val="978126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96811263"/>
        <c:crosses val="autoZero"/>
        <c:auto val="1"/>
        <c:lblAlgn val="ctr"/>
        <c:lblOffset val="100"/>
        <c:noMultiLvlLbl val="0"/>
      </c:catAx>
      <c:valAx>
        <c:axId val="5968112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7812636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73404</xdr:colOff>
      <xdr:row>0</xdr:row>
      <xdr:rowOff>13607</xdr:rowOff>
    </xdr:from>
    <xdr:to>
      <xdr:col>11</xdr:col>
      <xdr:colOff>422389</xdr:colOff>
      <xdr:row>1</xdr:row>
      <xdr:rowOff>106741</xdr:rowOff>
    </xdr:to>
    <xdr:grpSp>
      <xdr:nvGrpSpPr>
        <xdr:cNvPr id="4" name="Group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pSpPr/>
      </xdr:nvGrpSpPr>
      <xdr:grpSpPr>
        <a:xfrm>
          <a:off x="7638975" y="13607"/>
          <a:ext cx="2471700" cy="419705"/>
          <a:chOff x="7493001" y="67733"/>
          <a:chExt cx="1964266" cy="423334"/>
        </a:xfrm>
      </xdr:grpSpPr>
      <xdr:sp macro="" textlink="">
        <xdr:nvSpPr>
          <xdr:cNvPr id="2" name="Rectangle : coins arrondis 1">
            <a:extLst>
              <a:ext uri="{FF2B5EF4-FFF2-40B4-BE49-F238E27FC236}">
                <a16:creationId xmlns:a16="http://schemas.microsoft.com/office/drawing/2014/main" id="{00000000-0008-0000-0000-000002000000}"/>
              </a:ext>
            </a:extLst>
          </xdr:cNvPr>
          <xdr:cNvSpPr/>
        </xdr:nvSpPr>
        <xdr:spPr>
          <a:xfrm>
            <a:off x="7493001" y="67733"/>
            <a:ext cx="1964266" cy="423334"/>
          </a:xfrm>
          <a:prstGeom prst="roundRect">
            <a:avLst/>
          </a:prstGeom>
          <a:solidFill>
            <a:srgbClr val="FFC000"/>
          </a:solidFill>
          <a:ln>
            <a:solidFill>
              <a:srgbClr val="FFC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Clic" textlink="">
        <xdr:nvSpPr>
          <xdr:cNvPr id="3" name="ZoneTexte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7560733" y="101599"/>
            <a:ext cx="1837267" cy="33020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600"/>
              <a:t>Ouvrir le</a:t>
            </a:r>
            <a:r>
              <a:rPr lang="fr-FR" sz="1600" baseline="0"/>
              <a:t> formulaire</a:t>
            </a:r>
            <a:endParaRPr lang="fr-FR" sz="1600"/>
          </a:p>
        </xdr:txBody>
      </xdr:sp>
    </xdr:grpSp>
    <xdr:clientData/>
  </xdr:twoCellAnchor>
  <xdr:twoCellAnchor>
    <xdr:from>
      <xdr:col>3</xdr:col>
      <xdr:colOff>750094</xdr:colOff>
      <xdr:row>0</xdr:row>
      <xdr:rowOff>95250</xdr:rowOff>
    </xdr:from>
    <xdr:to>
      <xdr:col>7</xdr:col>
      <xdr:colOff>654844</xdr:colOff>
      <xdr:row>1</xdr:row>
      <xdr:rowOff>154781</xdr:rowOff>
    </xdr:to>
    <xdr:grpSp>
      <xdr:nvGrpSpPr>
        <xdr:cNvPr id="7" name="Group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GrpSpPr/>
      </xdr:nvGrpSpPr>
      <xdr:grpSpPr>
        <a:xfrm>
          <a:off x="3286465" y="95250"/>
          <a:ext cx="3007179" cy="386102"/>
          <a:chOff x="2512219" y="83343"/>
          <a:chExt cx="2988469" cy="392906"/>
        </a:xfrm>
      </xdr:grpSpPr>
      <xdr:sp macro="" textlink="">
        <xdr:nvSpPr>
          <xdr:cNvPr id="5" name="Rectangle : coins arrondis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/>
        </xdr:nvSpPr>
        <xdr:spPr>
          <a:xfrm>
            <a:off x="2512219" y="83343"/>
            <a:ext cx="2857500" cy="392906"/>
          </a:xfrm>
          <a:prstGeom prst="roundRect">
            <a:avLst/>
          </a:prstGeom>
          <a:solidFill>
            <a:srgbClr val="FFFF0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_xludf.Code" textlink="">
        <xdr:nvSpPr>
          <xdr:cNvPr id="6" name="ZoneTexte 5">
            <a:extLst>
              <a:ext uri="{FF2B5EF4-FFF2-40B4-BE49-F238E27FC236}">
                <a16:creationId xmlns:a16="http://schemas.microsoft.com/office/drawing/2014/main" id="{00000000-0008-0000-0000-000006000000}"/>
              </a:ext>
            </a:extLst>
          </xdr:cNvPr>
          <xdr:cNvSpPr txBox="1"/>
        </xdr:nvSpPr>
        <xdr:spPr>
          <a:xfrm>
            <a:off x="2536032" y="154781"/>
            <a:ext cx="2964656" cy="321468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/>
              <a:t>Mettre à jour les tableaux croisés dynamiques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504824</xdr:colOff>
      <xdr:row>0</xdr:row>
      <xdr:rowOff>126999</xdr:rowOff>
    </xdr:from>
    <xdr:to>
      <xdr:col>14</xdr:col>
      <xdr:colOff>85725</xdr:colOff>
      <xdr:row>26</xdr:row>
      <xdr:rowOff>161925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anly NDJOGO" refreshedDate="44515.757226388887" createdVersion="6" refreshedVersion="6" minRefreshableVersion="3" recordCount="42" xr:uid="{4CFD33B5-125D-49DD-AA4B-4591A1ACE6B5}">
  <cacheSource type="worksheet">
    <worksheetSource name="RecapParRef"/>
  </cacheSource>
  <cacheFields count="55">
    <cacheField name="Client" numFmtId="0">
      <sharedItems/>
    </cacheField>
    <cacheField name="Projet" numFmtId="0">
      <sharedItems/>
    </cacheField>
    <cacheField name="Ref" numFmtId="0">
      <sharedItems containsMixedTypes="1" containsNumber="1" containsInteger="1" minValue="2" maxValue="1628" count="42">
        <n v="532"/>
        <n v="533"/>
        <n v="534"/>
        <n v="535"/>
        <n v="361"/>
        <n v="362"/>
        <n v="363"/>
        <n v="364"/>
        <n v="406"/>
        <n v="454"/>
        <n v="74"/>
        <n v="75"/>
        <n v="76"/>
        <n v="77"/>
        <n v="78"/>
        <n v="79"/>
        <n v="86"/>
        <n v="87"/>
        <n v="88"/>
        <n v="89"/>
        <n v="419"/>
        <n v="420"/>
        <n v="449"/>
        <n v="450"/>
        <n v="421"/>
        <n v="451"/>
        <n v="422"/>
        <n v="435"/>
        <n v="2"/>
        <n v="102"/>
        <n v="202"/>
        <n v="302"/>
        <n v="1625"/>
        <n v="1626"/>
        <n v="1627"/>
        <n v="1628"/>
        <n v="1401"/>
        <n v="1402"/>
        <n v="1403"/>
        <n v="1404"/>
        <s v="5825-02"/>
        <n v="502"/>
      </sharedItems>
    </cacheField>
    <cacheField name="Poids(Kg)" numFmtId="0">
      <sharedItems containsSemiMixedTypes="0" containsString="0" containsNumber="1" minValue="0" maxValue="9.6100000000000005E-2"/>
    </cacheField>
    <cacheField name="Ep Min" numFmtId="0">
      <sharedItems containsSemiMixedTypes="0" containsString="0" containsNumber="1" containsInteger="1" minValue="150" maxValue="250"/>
    </cacheField>
    <cacheField name="Ep Max" numFmtId="0">
      <sharedItems containsSemiMixedTypes="0" containsString="0" containsNumber="1" containsInteger="1" minValue="410" maxValue="500"/>
    </cacheField>
    <cacheField name="Prix Pièce" numFmtId="0">
      <sharedItems containsSemiMixedTypes="0" containsString="0" containsNumber="1" minValue="0" maxValue="1.2779999999999998"/>
    </cacheField>
    <cacheField name="Prix poudrage" numFmtId="0">
      <sharedItems containsSemiMixedTypes="0" containsString="0" containsNumber="1" minValue="0" maxValue="1.0224"/>
    </cacheField>
    <cacheField name="Prix Etamage" numFmtId="0">
      <sharedItems containsSemiMixedTypes="0" containsString="0" containsNumber="1" minValue="0" maxValue="0.25559999999999999"/>
    </cacheField>
    <cacheField name="Prix reprise Poudrage" numFmtId="0">
      <sharedItems containsSemiMixedTypes="0" containsString="0" containsNumber="1" minValue="0.22499999999999998" maxValue="1.2473999999999998"/>
    </cacheField>
    <cacheField name="Prix reprise Pou+ Etam" numFmtId="0">
      <sharedItems containsSemiMixedTypes="0" containsString="0" containsNumber="1" minValue="0.39500000000000002" maxValue="1.6729999999999998"/>
    </cacheField>
    <cacheField name="Prix reprise Deformation" numFmtId="0">
      <sharedItems containsSemiMixedTypes="0" containsString="0" containsNumber="1" minValue="0.13500000000000001" maxValue="0.13500000000000001"/>
    </cacheField>
    <cacheField name="Chiffre d'affaire" numFmtId="0">
      <sharedItems containsSemiMixedTypes="0" containsString="0" containsNumber="1" minValue="-555.96196800000007" maxValue="56911.475199999993"/>
    </cacheField>
    <cacheField name="TotalProd poudrage" numFmtId="0">
      <sharedItems containsSemiMixedTypes="0" containsString="0" containsNumber="1" containsInteger="1" minValue="0" maxValue="53557"/>
    </cacheField>
    <cacheField name="Nb Conforme POUD" numFmtId="0">
      <sharedItems containsSemiMixedTypes="0" containsString="0" containsNumber="1" containsInteger="1" minValue="0" maxValue="51583"/>
    </cacheField>
    <cacheField name="Reprise Poudrage" numFmtId="0">
      <sharedItems containsSemiMixedTypes="0" containsString="0" containsNumber="1" containsInteger="1" minValue="0" maxValue="1925"/>
    </cacheField>
    <cacheField name="Coût NC Poudrage" numFmtId="0">
      <sharedItems containsSemiMixedTypes="0" containsString="0" containsNumber="1" minValue="0" maxValue="2003.925"/>
    </cacheField>
    <cacheField name="NC  POU+ETAM" numFmtId="0">
      <sharedItems containsSemiMixedTypes="0" containsString="0" containsNumber="1" containsInteger="1" minValue="0" maxValue="1909"/>
    </cacheField>
    <cacheField name="Coût NC POU+ETAM" numFmtId="0">
      <sharedItems containsSemiMixedTypes="0" containsString="0" containsNumber="1" minValue="0" maxValue="2976.1310000000003"/>
    </cacheField>
    <cacheField name="Total NC Poudrage" numFmtId="0">
      <sharedItems containsSemiMixedTypes="0" containsString="0" containsNumber="1" containsInteger="1" minValue="0" maxValue="2644"/>
    </cacheField>
    <cacheField name="Coût Total NC Poudrage" numFmtId="0">
      <sharedItems containsSemiMixedTypes="0" containsString="0" containsNumber="1" minValue="0" maxValue="3051.2840000000001"/>
    </cacheField>
    <cacheField name="Ctrl Etamage" numFmtId="0">
      <sharedItems containsSemiMixedTypes="0" containsString="0" containsNumber="1" containsInteger="1" minValue="0" maxValue="37243"/>
    </cacheField>
    <cacheField name="Nb Conforme Etamage" numFmtId="0">
      <sharedItems containsSemiMixedTypes="0" containsString="0" containsNumber="1" containsInteger="1" minValue="0" maxValue="33607"/>
    </cacheField>
    <cacheField name="Reprise Galva" numFmtId="0">
      <sharedItems containsSemiMixedTypes="0" containsString="0" containsNumber="1" containsInteger="1" minValue="0" maxValue="3362"/>
    </cacheField>
    <cacheField name="Coût reprise Galva" numFmtId="0">
      <sharedItems containsSemiMixedTypes="0" containsString="0" containsNumber="1" minValue="0" maxValue="435.7152000000001"/>
    </cacheField>
    <cacheField name="NbNC éformation" numFmtId="0">
      <sharedItems containsSemiMixedTypes="0" containsString="0" containsNumber="1" containsInteger="1" minValue="0" maxValue="288"/>
    </cacheField>
    <cacheField name="Coût NC éformation" numFmtId="0">
      <sharedItems containsSemiMixedTypes="0" containsString="0" containsNumber="1" minValue="0" maxValue="38.880000000000003"/>
    </cacheField>
    <cacheField name="Coût Total NC" numFmtId="0">
      <sharedItems containsSemiMixedTypes="0" containsString="0" containsNumber="1" minValue="0" maxValue="3318.7840000000001"/>
    </cacheField>
    <cacheField name="NC Brutes" numFmtId="0">
      <sharedItems containsSemiMixedTypes="0" containsString="0" containsNumber="1" containsInteger="1" minValue="0" maxValue="0"/>
    </cacheField>
    <cacheField name="NC Dielectrique" numFmtId="0">
      <sharedItems containsSemiMixedTypes="0" containsString="0" containsNumber="1" containsInteger="1" minValue="0" maxValue="25"/>
    </cacheField>
    <cacheField name="NC Epaisseur " numFmtId="0">
      <sharedItems containsSemiMixedTypes="0" containsString="0" containsNumber="1" containsInteger="1" minValue="0" maxValue="0"/>
    </cacheField>
    <cacheField name="NC Diametre" numFmtId="0">
      <sharedItems containsSemiMixedTypes="0" containsString="0" containsNumber="1" containsInteger="1" minValue="0" maxValue="33"/>
    </cacheField>
    <cacheField name="NC Aspect" numFmtId="0">
      <sharedItems containsSemiMixedTypes="0" containsString="0" containsNumber="1" containsInteger="1" minValue="0" maxValue="1925"/>
    </cacheField>
    <cacheField name="Totale NC Poudrage" numFmtId="0">
      <sharedItems containsSemiMixedTypes="0" containsString="0" containsNumber="1" containsInteger="1" minValue="0" maxValue="2644"/>
    </cacheField>
    <cacheField name="% NC Dielectrique/Prod" numFmtId="10">
      <sharedItems containsSemiMixedTypes="0" containsString="0" containsNumber="1" minValue="0" maxValue="8.4317032040472171E-4"/>
    </cacheField>
    <cacheField name="% NC Epaisseur/Prod" numFmtId="10">
      <sharedItems containsSemiMixedTypes="0" containsString="0" containsNumber="1" containsInteger="1" minValue="0" maxValue="0"/>
    </cacheField>
    <cacheField name="% NC Diametre/Prod" numFmtId="10">
      <sharedItems containsSemiMixedTypes="0" containsString="0" containsNumber="1" minValue="0" maxValue="9.2553639040807742E-4"/>
    </cacheField>
    <cacheField name="% NC Aspect/Prod" numFmtId="10">
      <sharedItems containsSemiMixedTypes="0" containsString="0" containsNumber="1" minValue="0" maxValue="7.3763267808560365E-2"/>
    </cacheField>
    <cacheField name="% NC Total" numFmtId="10">
      <sharedItems containsSemiMixedTypes="0" containsString="0" containsNumber="1" minValue="0" maxValue="0.10131432731731617"/>
    </cacheField>
    <cacheField name="% NC Dielectrique" numFmtId="10">
      <sharedItems containsSemiMixedTypes="0" containsString="0" containsNumber="1" minValue="0" maxValue="0.1111111111111111"/>
    </cacheField>
    <cacheField name="% NC Epaisseur" numFmtId="10">
      <sharedItems containsSemiMixedTypes="0" containsString="0" containsNumber="1" containsInteger="1" minValue="0" maxValue="0"/>
    </cacheField>
    <cacheField name="% NC Diametre" numFmtId="10">
      <sharedItems containsSemiMixedTypes="0" containsString="0" containsNumber="1" minValue="0" maxValue="5.5555555555555552E-2"/>
    </cacheField>
    <cacheField name="% NC Aspect" numFmtId="10">
      <sharedItems containsSemiMixedTypes="0" containsString="0" containsNumber="1" minValue="0" maxValue="1"/>
    </cacheField>
    <cacheField name="Objectif NC Totale" numFmtId="9">
      <sharedItems containsSemiMixedTypes="0" containsString="0" containsNumber="1" minValue="0.1" maxValue="0.1"/>
    </cacheField>
    <cacheField name="Reprise GALVANO" numFmtId="0">
      <sharedItems containsSemiMixedTypes="0" containsString="0" containsNumber="1" containsInteger="1" minValue="0" maxValue="3362"/>
    </cacheField>
    <cacheField name="NC poudrage" numFmtId="0">
      <sharedItems containsSemiMixedTypes="0" containsString="0" containsNumber="1" containsInteger="1" minValue="0" maxValue="1909"/>
    </cacheField>
    <cacheField name="NC deformation" numFmtId="0">
      <sharedItems containsSemiMixedTypes="0" containsString="0" containsNumber="1" containsInteger="1" minValue="0" maxValue="288"/>
    </cacheField>
    <cacheField name="Totale NC Etamage" numFmtId="0">
      <sharedItems containsSemiMixedTypes="0" containsString="0" containsNumber="1" containsInteger="1" minValue="0" maxValue="3646"/>
    </cacheField>
    <cacheField name="% Reprise Galvano/prod" numFmtId="10">
      <sharedItems containsSemiMixedTypes="0" containsString="0" containsNumber="1" minValue="0" maxValue="0.11396131202691337"/>
    </cacheField>
    <cacheField name="% NC poudrage/prod" numFmtId="10">
      <sharedItems containsSemiMixedTypes="0" containsString="0" containsNumber="1" minValue="0" maxValue="0.14050195039375873"/>
    </cacheField>
    <cacheField name="% NC defomation/prod" numFmtId="10">
      <sharedItems containsSemiMixedTypes="0" containsString="0" containsNumber="1" minValue="0" maxValue="2.1196732170457054E-2"/>
    </cacheField>
    <cacheField name="% NC Totale Etamage/prod" numFmtId="10">
      <sharedItems containsSemiMixedTypes="0" containsString="0" containsNumber="1" minValue="0" maxValue="0.17465224111282843"/>
    </cacheField>
    <cacheField name="% Reprise Galvano" numFmtId="10">
      <sharedItems containsSemiMixedTypes="0" containsString="0" containsNumber="1" minValue="0" maxValue="1"/>
    </cacheField>
    <cacheField name="% NC poudrage" numFmtId="10">
      <sharedItems containsSemiMixedTypes="0" containsString="0" containsNumber="1" minValue="0" maxValue="0.89113530326594093"/>
    </cacheField>
    <cacheField name="% NC Deformation" numFmtId="10">
      <sharedItems containsSemiMixedTypes="0" containsString="0" containsNumber="1" minValue="0" maxValue="0.121365360303413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Operateur POUDRAGE" refreshedDate="45119.723329976849" createdVersion="6" refreshedVersion="6" minRefreshableVersion="3" recordCount="57" xr:uid="{DFE56188-8C40-4A88-BBB3-7B1F1D017720}">
  <cacheSource type="worksheet">
    <worksheetSource name="Tableau2328"/>
  </cacheSource>
  <cacheFields count="17">
    <cacheField name="Debut de Semaine" numFmtId="164">
      <sharedItems containsSemiMixedTypes="0" containsNonDate="0" containsDate="1" containsString="0" minDate="2021-11-22T00:00:00" maxDate="2022-12-20T00:00:00"/>
    </cacheField>
    <cacheField name="Fin de Semaine" numFmtId="164">
      <sharedItems containsSemiMixedTypes="0" containsNonDate="0" containsDate="1" containsString="0" minDate="2021-11-28T00:00:00" maxDate="2022-12-26T00:00:00"/>
    </cacheField>
    <cacheField name="Numero Semaines" numFmtId="0">
      <sharedItems containsSemiMixedTypes="0" containsString="0" containsNumber="1" containsInteger="1" minValue="1" maxValue="53" count="53">
        <n v="47"/>
        <n v="48"/>
        <n v="49"/>
        <n v="50"/>
        <n v="51"/>
        <n v="52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53" u="1"/>
      </sharedItems>
    </cacheField>
    <cacheField name="Num Mois" numFmtId="0">
      <sharedItems containsSemiMixedTypes="0" containsString="0" containsNumber="1" containsInteger="1" minValue="1" maxValue="12"/>
    </cacheField>
    <cacheField name="Mois" numFmtId="0">
      <sharedItems count="12">
        <s v="novembre"/>
        <s v="décembre"/>
        <s v="janvier"/>
        <s v="février"/>
        <s v="mars"/>
        <s v="avril"/>
        <s v="mai"/>
        <s v="juin"/>
        <s v="juillet"/>
        <s v="août"/>
        <s v="septembre"/>
        <s v="octobre"/>
      </sharedItems>
    </cacheField>
    <cacheField name="Target" numFmtId="0">
      <sharedItems containsSemiMixedTypes="0" containsString="0" containsNumber="1" containsInteger="1" minValue="17000" maxValue="17000"/>
    </cacheField>
    <cacheField name="Totale pièces produites" numFmtId="0">
      <sharedItems containsSemiMixedTypes="0" containsString="0" containsNumber="1" containsInteger="1" minValue="0" maxValue="0"/>
    </cacheField>
    <cacheField name="Totale NC poudrage(diel+diam+ep+aspects)" numFmtId="0">
      <sharedItems containsSemiMixedTypes="0" containsString="0" containsNumber="1" containsInteger="1" minValue="0" maxValue="0"/>
    </cacheField>
    <cacheField name="Totale NC Etamage" numFmtId="0">
      <sharedItems containsSemiMixedTypes="0" containsString="0" containsNumber="1" containsInteger="1" minValue="0" maxValue="234"/>
    </cacheField>
    <cacheField name="Totale NC poudrage+etamage" numFmtId="0">
      <sharedItems containsSemiMixedTypes="0" containsString="0" containsNumber="1" containsInteger="1" minValue="0" maxValue="3086"/>
    </cacheField>
    <cacheField name="Total NC diélectrique" numFmtId="0">
      <sharedItems containsSemiMixedTypes="0" containsString="0" containsNumber="1" containsInteger="1" minValue="0" maxValue="0"/>
    </cacheField>
    <cacheField name="Total NC Epaisseur" numFmtId="0">
      <sharedItems containsSemiMixedTypes="0" containsString="0" containsNumber="1" containsInteger="1" minValue="0" maxValue="0"/>
    </cacheField>
    <cacheField name="Total NC Diametre" numFmtId="0">
      <sharedItems containsSemiMixedTypes="0" containsString="0" containsNumber="1" containsInteger="1" minValue="0" maxValue="0"/>
    </cacheField>
    <cacheField name="Total NC Aspects" numFmtId="0">
      <sharedItems containsSemiMixedTypes="0" containsString="0" containsNumber="1" containsInteger="1" minValue="0" maxValue="0"/>
    </cacheField>
    <cacheField name="Reprise GALVANO" numFmtId="0">
      <sharedItems containsSemiMixedTypes="0" containsString="0" containsNumber="1" containsInteger="1" minValue="0" maxValue="234"/>
    </cacheField>
    <cacheField name="NC etain" numFmtId="0">
      <sharedItems containsSemiMixedTypes="0" containsString="0" containsNumber="1" containsInteger="1" minValue="0" maxValue="3086"/>
    </cacheField>
    <cacheField name="NC Déformation" numFmtId="0">
      <sharedItems containsSemiMixedTypes="0" containsString="0" containsNumber="1" containsInteger="1" minValue="0" maxValue="11"/>
    </cacheField>
  </cacheFields>
  <extLst>
    <ext xmlns:x14="http://schemas.microsoft.com/office/spreadsheetml/2009/9/main" uri="{725AE2AE-9491-48be-B2B4-4EB974FC3084}">
      <x14:pivotCacheDefinition pivotCacheId="130748068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2">
  <r>
    <s v="GARDY"/>
    <s v="LYDIE"/>
    <x v="0"/>
    <n v="8.5000000000000006E-2"/>
    <n v="190"/>
    <n v="410"/>
    <n v="0.64800000000000002"/>
    <n v="0.51840000000000008"/>
    <n v="0.12960000000000002"/>
    <n v="1.0698000000000001"/>
    <n v="1.3694"/>
    <n v="0.13500000000000001"/>
    <n v="11890.297399999999"/>
    <n v="22698"/>
    <n v="21181"/>
    <n v="1329"/>
    <n v="1421.7642000000001"/>
    <n v="188"/>
    <n v="257.44720000000001"/>
    <n v="1517"/>
    <n v="1679.2114000000001"/>
    <n v="17015"/>
    <n v="15625"/>
    <n v="1202"/>
    <n v="155.77920000000003"/>
    <n v="0"/>
    <n v="0"/>
    <n v="1834.9906000000001"/>
    <n v="0"/>
    <n v="3"/>
    <n v="0"/>
    <n v="11"/>
    <n v="1329"/>
    <n v="1517"/>
    <n v="1.3217023526301876E-4"/>
    <n v="0"/>
    <n v="4.8462419596440216E-4"/>
    <n v="5.8551414221517314E-2"/>
    <n v="6.6834082297999822E-2"/>
    <n v="1.977587343441002E-3"/>
    <n v="0"/>
    <n v="7.2511535926170073E-3"/>
    <n v="0.87607119314436388"/>
    <n v="0.1"/>
    <n v="1202"/>
    <n v="188"/>
    <n v="0"/>
    <n v="1390"/>
    <n v="7.0643549808992068E-2"/>
    <n v="1.1049074346165148E-2"/>
    <n v="0"/>
    <n v="8.1692624155157212E-2"/>
    <n v="0.8647482014388489"/>
    <n v="0.13525179856115108"/>
    <n v="0"/>
  </r>
  <r>
    <s v="GARDY"/>
    <s v="LYDIE"/>
    <x v="1"/>
    <n v="7.6999999999999999E-2"/>
    <n v="190"/>
    <n v="410"/>
    <n v="0.64800000000000002"/>
    <n v="0.51840000000000008"/>
    <n v="0.12960000000000002"/>
    <n v="1.0390800000000002"/>
    <n v="1.3386800000000001"/>
    <n v="0.13500000000000001"/>
    <n v="11574.987560000001"/>
    <n v="23472"/>
    <n v="21539"/>
    <n v="1373"/>
    <n v="1426.6568400000003"/>
    <n v="560"/>
    <n v="749.66080000000011"/>
    <n v="1933"/>
    <n v="2176.3176400000002"/>
    <n v="20068"/>
    <n v="17925"/>
    <n v="1583"/>
    <n v="205.15680000000003"/>
    <n v="6"/>
    <n v="0.81"/>
    <n v="2382.2844400000004"/>
    <n v="0"/>
    <n v="4"/>
    <n v="0"/>
    <n v="0"/>
    <n v="1373"/>
    <n v="1933"/>
    <n v="1.7041581458759374E-4"/>
    <n v="0"/>
    <n v="0"/>
    <n v="5.849522835719155E-2"/>
    <n v="8.2353442399454663E-2"/>
    <n v="2.0693222969477496E-3"/>
    <n v="0"/>
    <n v="0"/>
    <n v="0.71029487842731509"/>
    <n v="0.1"/>
    <n v="1583"/>
    <n v="560"/>
    <n v="6"/>
    <n v="2149"/>
    <n v="7.8881801873629656E-2"/>
    <n v="2.7905122583217062E-2"/>
    <n v="2.9898345624875422E-4"/>
    <n v="0.10708590791309548"/>
    <n v="0.73662168450442067"/>
    <n v="0.26058631921824105"/>
    <n v="2.791996277338297E-3"/>
  </r>
  <r>
    <s v="GARDY"/>
    <s v="LYDIE"/>
    <x v="2"/>
    <n v="7.7499999999999999E-2"/>
    <n v="190"/>
    <n v="410"/>
    <n v="0.64800000000000002"/>
    <n v="0.51840000000000008"/>
    <n v="0.12960000000000002"/>
    <n v="1.0409999999999999"/>
    <n v="1.3405999999999998"/>
    <n v="0.13500000000000001"/>
    <n v="11878.76"/>
    <n v="26097"/>
    <n v="23453"/>
    <n v="1925"/>
    <n v="2003.925"/>
    <n v="719"/>
    <n v="963.89139999999986"/>
    <n v="2644"/>
    <n v="2967.8163999999997"/>
    <n v="23953"/>
    <n v="20528"/>
    <n v="2706"/>
    <n v="350.69760000000008"/>
    <n v="2"/>
    <n v="0.27"/>
    <n v="3318.7840000000001"/>
    <n v="0"/>
    <n v="3"/>
    <n v="0"/>
    <n v="0"/>
    <n v="1925"/>
    <n v="2644"/>
    <n v="1.1495574203931487E-4"/>
    <n v="0"/>
    <n v="0"/>
    <n v="7.3763267808560365E-2"/>
    <n v="0.10131432731731617"/>
    <n v="1.1346444780635401E-3"/>
    <n v="0"/>
    <n v="0"/>
    <n v="0.72806354009077157"/>
    <n v="0.1"/>
    <n v="2706"/>
    <n v="719"/>
    <n v="2"/>
    <n v="3427"/>
    <n v="0.11297123533586607"/>
    <n v="3.0017116853838767E-2"/>
    <n v="8.3496847993988222E-5"/>
    <n v="0.14307184903769882"/>
    <n v="0.7896119054566676"/>
    <n v="0.20980449372629123"/>
    <n v="5.8360081704114382E-4"/>
  </r>
  <r>
    <s v="GARDY"/>
    <s v="LYDIE"/>
    <x v="3"/>
    <n v="7.0000000000000007E-2"/>
    <n v="190"/>
    <n v="410"/>
    <n v="0.64800000000000002"/>
    <n v="0.51840000000000008"/>
    <n v="0.12960000000000002"/>
    <n v="1.0122"/>
    <n v="1.3117999999999999"/>
    <n v="0.13500000000000001"/>
    <n v="12733.784600000001"/>
    <n v="23916"/>
    <n v="22563"/>
    <n v="916"/>
    <n v="927.17520000000002"/>
    <n v="437"/>
    <n v="573.25659999999993"/>
    <n v="1353"/>
    <n v="1500.4317999999998"/>
    <n v="26158"/>
    <n v="22740"/>
    <n v="2981"/>
    <n v="386.33760000000007"/>
    <n v="2"/>
    <n v="0.27"/>
    <n v="1887.0393999999999"/>
    <n v="0"/>
    <n v="10"/>
    <n v="0"/>
    <n v="0"/>
    <n v="916"/>
    <n v="1353"/>
    <n v="4.1813012209399568E-4"/>
    <n v="0"/>
    <n v="0"/>
    <n v="3.8300719183809999E-2"/>
    <n v="5.6573005519317612E-2"/>
    <n v="7.3909830007390983E-3"/>
    <n v="0"/>
    <n v="0"/>
    <n v="0.67701404286770139"/>
    <n v="0.1"/>
    <n v="2981"/>
    <n v="437"/>
    <n v="2"/>
    <n v="3420"/>
    <n v="0.11396131202691337"/>
    <n v="1.6706170196498202E-2"/>
    <n v="7.645844483523205E-5"/>
    <n v="0.13074394066824679"/>
    <n v="0.87163742690058477"/>
    <n v="0.12777777777777777"/>
    <n v="5.8479532163742691E-4"/>
  </r>
  <r>
    <s v="GARDY"/>
    <s v="PATRICIA"/>
    <x v="4"/>
    <n v="6.6600000000000006E-2"/>
    <n v="190"/>
    <n v="410"/>
    <n v="0.64800000000000002"/>
    <n v="0.51840000000000008"/>
    <n v="0.12960000000000002"/>
    <n v="0.99914400000000003"/>
    <n v="1.2987439999999999"/>
    <n v="0.13500000000000001"/>
    <n v="14174.624143999999"/>
    <n v="25633"/>
    <n v="24384"/>
    <n v="1022"/>
    <n v="1021.125168"/>
    <n v="227"/>
    <n v="294.814888"/>
    <n v="1249"/>
    <n v="1315.9400559999999"/>
    <n v="24637"/>
    <n v="22017"/>
    <n v="2393"/>
    <n v="310.13280000000003"/>
    <n v="1"/>
    <n v="0.13500000000000001"/>
    <n v="1626.2078560000002"/>
    <n v="0"/>
    <n v="0"/>
    <n v="0"/>
    <n v="0"/>
    <n v="1022"/>
    <n v="1249"/>
    <n v="0"/>
    <n v="0"/>
    <n v="0"/>
    <n v="3.9870479460071002E-2"/>
    <n v="4.8726251316662118E-2"/>
    <n v="0"/>
    <n v="0"/>
    <n v="0"/>
    <n v="0.81825460368294634"/>
    <n v="0.1"/>
    <n v="2393"/>
    <n v="227"/>
    <n v="1"/>
    <n v="2621"/>
    <n v="9.713033242683769E-2"/>
    <n v="9.2137841457969726E-3"/>
    <n v="4.0589357470471241E-5"/>
    <n v="0.10638470593010513"/>
    <n v="0.91301030141167494"/>
    <n v="8.6608164822586806E-2"/>
    <n v="3.8153376573826786E-4"/>
  </r>
  <r>
    <s v="GARDY"/>
    <s v="PATRICIA"/>
    <x v="5"/>
    <n v="5.8299999999999998E-2"/>
    <n v="190"/>
    <n v="410"/>
    <n v="0.64800000000000002"/>
    <n v="0.51840000000000008"/>
    <n v="0.12960000000000002"/>
    <n v="0.96727200000000002"/>
    <n v="1.266872"/>
    <n v="0.13500000000000001"/>
    <n v="19059.370888000001"/>
    <n v="34377"/>
    <n v="32706"/>
    <n v="1397"/>
    <n v="1351.278984"/>
    <n v="274"/>
    <n v="347.122928"/>
    <n v="1671"/>
    <n v="1698.401912"/>
    <n v="30910"/>
    <n v="27274"/>
    <n v="3362"/>
    <n v="435.7152000000001"/>
    <n v="0"/>
    <n v="0"/>
    <n v="2134.1171119999999"/>
    <n v="0"/>
    <n v="1"/>
    <n v="0"/>
    <n v="0"/>
    <n v="1397"/>
    <n v="1671"/>
    <n v="2.9089216627396223E-5"/>
    <n v="0"/>
    <n v="0"/>
    <n v="4.0637635628472522E-2"/>
    <n v="4.860808098437909E-2"/>
    <n v="5.9844404548174744E-4"/>
    <n v="0"/>
    <n v="0"/>
    <n v="0.83602633153800121"/>
    <n v="0.1"/>
    <n v="3362"/>
    <n v="274"/>
    <n v="0"/>
    <n v="3636"/>
    <n v="0.10876738919443546"/>
    <n v="8.8644451633775479E-3"/>
    <n v="0"/>
    <n v="0.11763183435781301"/>
    <n v="0.9246424642464246"/>
    <n v="7.5357535753575358E-2"/>
    <n v="0"/>
  </r>
  <r>
    <s v="GARDY"/>
    <s v="PATRICIA"/>
    <x v="6"/>
    <n v="5.5E-2"/>
    <n v="190"/>
    <n v="410"/>
    <n v="0.64800000000000002"/>
    <n v="0.51840000000000008"/>
    <n v="0.12960000000000002"/>
    <n v="0.95460000000000012"/>
    <n v="1.2542"/>
    <n v="0.13500000000000001"/>
    <n v="16097.796200000001"/>
    <n v="29884"/>
    <n v="28185"/>
    <n v="1169"/>
    <n v="1115.9274"/>
    <n v="530"/>
    <n v="664.726"/>
    <n v="1699"/>
    <n v="1780.6534000000001"/>
    <n v="30433"/>
    <n v="26929"/>
    <n v="2974"/>
    <n v="385.43040000000008"/>
    <n v="0"/>
    <n v="0"/>
    <n v="2166.0838000000003"/>
    <n v="0"/>
    <n v="2"/>
    <n v="0"/>
    <n v="0"/>
    <n v="1169"/>
    <n v="1699"/>
    <n v="6.6925445054209605E-5"/>
    <n v="0"/>
    <n v="0"/>
    <n v="3.9117922634185516E-2"/>
    <n v="5.6853165573551065E-2"/>
    <n v="1.1771630370806356E-3"/>
    <n v="0"/>
    <n v="0"/>
    <n v="0.68805179517363158"/>
    <n v="0.1"/>
    <n v="2974"/>
    <n v="530"/>
    <n v="0"/>
    <n v="3504"/>
    <n v="9.7722866625045188E-2"/>
    <n v="1.7415305753622712E-2"/>
    <n v="0"/>
    <n v="0.1151381723786679"/>
    <n v="0.84874429223744297"/>
    <n v="0.15125570776255709"/>
    <n v="0"/>
  </r>
  <r>
    <s v="GARDY"/>
    <s v="PATRICIA"/>
    <x v="7"/>
    <n v="4.5400000000000003E-2"/>
    <n v="190"/>
    <n v="410"/>
    <n v="0.64800000000000002"/>
    <n v="0.51840000000000008"/>
    <n v="0.12960000000000002"/>
    <n v="0.91773600000000011"/>
    <n v="1.217336"/>
    <n v="0.13500000000000001"/>
    <n v="19752.208448000001"/>
    <n v="34473"/>
    <n v="33141"/>
    <n v="778"/>
    <n v="713.9986080000001"/>
    <n v="554"/>
    <n v="674.40414399999997"/>
    <n v="1332"/>
    <n v="1388.402752"/>
    <n v="34772"/>
    <n v="31635"/>
    <n v="2583"/>
    <n v="334.75680000000006"/>
    <n v="0"/>
    <n v="0"/>
    <n v="1723.1595520000001"/>
    <n v="0"/>
    <n v="0"/>
    <n v="0"/>
    <n v="4"/>
    <n v="778"/>
    <n v="1332"/>
    <n v="0"/>
    <n v="0"/>
    <n v="1.160328372929539E-4"/>
    <n v="2.2568386853479536E-2"/>
    <n v="3.8638934818553648E-2"/>
    <n v="0"/>
    <n v="0"/>
    <n v="3.003003003003003E-3"/>
    <n v="0.58408408408408408"/>
    <n v="0.1"/>
    <n v="2583"/>
    <n v="554"/>
    <n v="0"/>
    <n v="3137"/>
    <n v="7.4283906591510407E-2"/>
    <n v="1.593235936960773E-2"/>
    <n v="0"/>
    <n v="9.0216265961118147E-2"/>
    <n v="0.82339815109977688"/>
    <n v="0.17660184890022315"/>
    <n v="0"/>
  </r>
  <r>
    <s v="GARDY"/>
    <s v="PATRICIA"/>
    <x v="8"/>
    <n v="3.8800000000000001E-2"/>
    <n v="190"/>
    <n v="410"/>
    <n v="0.64800000000000002"/>
    <n v="0.51840000000000008"/>
    <n v="0.12960000000000002"/>
    <n v="0.89239200000000007"/>
    <n v="1.1919919999999999"/>
    <n v="0.13500000000000001"/>
    <n v="8411.0423360000004"/>
    <n v="14298"/>
    <n v="13881"/>
    <n v="232"/>
    <n v="207.03494400000002"/>
    <n v="185"/>
    <n v="220.51852"/>
    <n v="417"/>
    <n v="427.55346400000002"/>
    <n v="18970"/>
    <n v="17653"/>
    <n v="1132"/>
    <n v="146.70720000000003"/>
    <n v="71"/>
    <n v="9.5850000000000009"/>
    <n v="583.84566400000006"/>
    <n v="0"/>
    <n v="1"/>
    <n v="0"/>
    <n v="3"/>
    <n v="232"/>
    <n v="417"/>
    <n v="6.9939851727514332E-5"/>
    <n v="0"/>
    <n v="2.0981955518254301E-4"/>
    <n v="1.6226045600783327E-2"/>
    <n v="2.9164918170373477E-2"/>
    <n v="2.3980815347721821E-3"/>
    <n v="0"/>
    <n v="7.1942446043165471E-3"/>
    <n v="0.55635491606714627"/>
    <n v="0.1"/>
    <n v="1132"/>
    <n v="185"/>
    <n v="71"/>
    <n v="1388"/>
    <n v="5.9673168160253032E-2"/>
    <n v="9.7522403795466533E-3"/>
    <n v="3.7427517132314178E-3"/>
    <n v="7.3168160253031106E-2"/>
    <n v="0.81556195965417866"/>
    <n v="0.13328530259365995"/>
    <n v="5.1152737752161385E-2"/>
  </r>
  <r>
    <s v="GARDY"/>
    <s v="PATRICIA"/>
    <x v="9"/>
    <n v="4.8000000000000001E-2"/>
    <n v="190"/>
    <n v="410"/>
    <n v="0.64800000000000002"/>
    <n v="0.51840000000000008"/>
    <n v="0.12960000000000002"/>
    <n v="0.9277200000000001"/>
    <n v="1.22732"/>
    <n v="0.13500000000000001"/>
    <n v="9311.9466400000019"/>
    <n v="15399"/>
    <n v="15081"/>
    <n v="266"/>
    <n v="246.77352000000002"/>
    <n v="52"/>
    <n v="63.820639999999997"/>
    <n v="318"/>
    <n v="310.59415999999999"/>
    <n v="11243"/>
    <n v="10034"/>
    <n v="1157"/>
    <n v="149.94720000000004"/>
    <n v="0"/>
    <n v="0"/>
    <n v="460.54136000000005"/>
    <n v="0"/>
    <n v="0"/>
    <n v="0"/>
    <n v="0"/>
    <n v="266"/>
    <n v="318"/>
    <n v="0"/>
    <n v="0"/>
    <n v="0"/>
    <n v="1.7273848951230599E-2"/>
    <n v="2.0650691603350868E-2"/>
    <n v="0"/>
    <n v="0"/>
    <n v="0"/>
    <n v="0.83647798742138368"/>
    <n v="0.1"/>
    <n v="1157"/>
    <n v="52"/>
    <n v="0"/>
    <n v="1209"/>
    <n v="0.10290847638530641"/>
    <n v="4.6251000622609621E-3"/>
    <n v="0"/>
    <n v="0.10753357644756738"/>
    <n v="0.956989247311828"/>
    <n v="4.3010752688172046E-2"/>
    <n v="0"/>
  </r>
  <r>
    <s v="MEVIS"/>
    <s v="CONNNEXION"/>
    <x v="10"/>
    <n v="9.6100000000000005E-2"/>
    <n v="150"/>
    <n v="500"/>
    <n v="0"/>
    <n v="0"/>
    <n v="0"/>
    <n v="0.594024"/>
    <n v="0.76402400000000004"/>
    <n v="0.13500000000000001"/>
    <n v="-397.85572000000002"/>
    <n v="14297"/>
    <n v="13642"/>
    <n v="605"/>
    <n v="359.38452000000001"/>
    <n v="50"/>
    <n v="38.2012"/>
    <n v="655"/>
    <n v="397.58572000000004"/>
    <n v="9159"/>
    <n v="8805"/>
    <n v="304"/>
    <n v="0"/>
    <n v="2"/>
    <n v="0.27"/>
    <n v="397.85572000000002"/>
    <n v="0"/>
    <n v="0"/>
    <n v="0"/>
    <n v="0"/>
    <n v="605"/>
    <n v="655"/>
    <n v="0"/>
    <n v="0"/>
    <n v="0"/>
    <n v="4.2316569909771277E-2"/>
    <n v="4.5813807092397005E-2"/>
    <n v="0"/>
    <n v="0"/>
    <n v="0"/>
    <n v="0.92366412213740456"/>
    <n v="0.1"/>
    <n v="304"/>
    <n v="50"/>
    <n v="2"/>
    <n v="356"/>
    <n v="3.3191396440659458E-2"/>
    <n v="5.4591112566874109E-3"/>
    <n v="2.1836445026749646E-4"/>
    <n v="3.8868872147614371E-2"/>
    <n v="0.8539325842696629"/>
    <n v="0.1404494382022472"/>
    <n v="5.6179775280898875E-3"/>
  </r>
  <r>
    <s v="MEVIS"/>
    <s v="CONNNEXION"/>
    <x v="11"/>
    <n v="8.5999999999999993E-2"/>
    <n v="150"/>
    <n v="500"/>
    <n v="0.84959999999999991"/>
    <n v="0.67967999999999995"/>
    <n v="0.16991999999999999"/>
    <n v="1.2349199999999998"/>
    <n v="1.5748399999999998"/>
    <n v="0.13500000000000001"/>
    <n v="8184.5127599999996"/>
    <n v="11589"/>
    <n v="10834"/>
    <n v="626"/>
    <n v="773.05991999999992"/>
    <n v="129"/>
    <n v="203.15435999999997"/>
    <n v="755"/>
    <n v="976.21427999999992"/>
    <n v="10591"/>
    <n v="10192"/>
    <n v="258"/>
    <n v="43.839359999999999"/>
    <n v="0"/>
    <n v="0"/>
    <n v="1020.0536399999999"/>
    <n v="0"/>
    <n v="0"/>
    <n v="0"/>
    <n v="0"/>
    <n v="626"/>
    <n v="755"/>
    <n v="0"/>
    <n v="0"/>
    <n v="0"/>
    <n v="5.4016740012080421E-2"/>
    <n v="6.5147985158339805E-2"/>
    <n v="0"/>
    <n v="0"/>
    <n v="0"/>
    <n v="0.82913907284768207"/>
    <n v="0.1"/>
    <n v="258"/>
    <n v="129"/>
    <n v="0"/>
    <n v="387"/>
    <n v="2.4360305920120857E-2"/>
    <n v="1.2180152960060428E-2"/>
    <n v="0"/>
    <n v="3.6540458880181287E-2"/>
    <n v="0.66666666666666663"/>
    <n v="0.33333333333333331"/>
    <n v="0"/>
  </r>
  <r>
    <s v="MEVIS"/>
    <s v="CONNNEXION"/>
    <x v="12"/>
    <n v="8.2299999999999998E-2"/>
    <n v="150"/>
    <n v="500"/>
    <n v="0.84959999999999991"/>
    <n v="0.67967999999999995"/>
    <n v="0.16991999999999999"/>
    <n v="1.2207119999999998"/>
    <n v="1.5606319999999998"/>
    <n v="0.13500000000000001"/>
    <n v="9094.217568"/>
    <n v="12653"/>
    <n v="11877"/>
    <n v="749"/>
    <n v="914.31328799999983"/>
    <n v="27"/>
    <n v="42.137063999999995"/>
    <n v="776"/>
    <n v="956.45035199999984"/>
    <n v="8571"/>
    <n v="8310"/>
    <n v="234"/>
    <n v="39.761279999999999"/>
    <n v="2"/>
    <n v="0.27"/>
    <n v="996.48163199999976"/>
    <n v="0"/>
    <n v="0"/>
    <n v="0"/>
    <n v="0"/>
    <n v="749"/>
    <n v="776"/>
    <n v="0"/>
    <n v="0"/>
    <n v="0"/>
    <n v="5.9195447719908319E-2"/>
    <n v="6.1329329012882322E-2"/>
    <n v="0"/>
    <n v="0"/>
    <n v="0"/>
    <n v="0.96520618556701032"/>
    <n v="0.1"/>
    <n v="234"/>
    <n v="27"/>
    <n v="2"/>
    <n v="263"/>
    <n v="2.7301365068253414E-2"/>
    <n v="3.1501575078753939E-3"/>
    <n v="2.333450005833625E-4"/>
    <n v="3.0684867576712169E-2"/>
    <n v="0.88973384030418246"/>
    <n v="0.10266159695817491"/>
    <n v="7.6045627376425855E-3"/>
  </r>
  <r>
    <s v="MEVIS"/>
    <s v="CONNNEXION"/>
    <x v="13"/>
    <n v="0"/>
    <n v="150"/>
    <n v="500"/>
    <n v="0.84959999999999991"/>
    <n v="0.67967999999999995"/>
    <n v="0.16991999999999999"/>
    <n v="0.90467999999999993"/>
    <n v="1.2445999999999999"/>
    <n v="0.13500000000000001"/>
    <n v="10322.266879999999"/>
    <n v="14160"/>
    <n v="13208"/>
    <n v="923"/>
    <n v="835.01963999999998"/>
    <n v="29"/>
    <n v="36.093399999999995"/>
    <n v="952"/>
    <n v="871.11303999999996"/>
    <n v="9751"/>
    <n v="9558"/>
    <n v="164"/>
    <n v="27.866879999999998"/>
    <n v="2"/>
    <n v="0.27"/>
    <n v="899.24991999999997"/>
    <n v="0"/>
    <n v="0"/>
    <n v="0"/>
    <n v="4"/>
    <n v="923"/>
    <n v="952"/>
    <n v="0"/>
    <n v="0"/>
    <n v="2.824858757062147E-4"/>
    <n v="6.5183615819209034E-2"/>
    <n v="6.7231638418079095E-2"/>
    <n v="0"/>
    <n v="0"/>
    <n v="4.2016806722689074E-3"/>
    <n v="0.96953781512605042"/>
    <n v="0.1"/>
    <n v="164"/>
    <n v="29"/>
    <n v="2"/>
    <n v="195"/>
    <n v="1.6818787816634193E-2"/>
    <n v="2.9740539431853145E-3"/>
    <n v="2.0510716849553892E-4"/>
    <n v="1.9997948928315044E-2"/>
    <n v="0.84102564102564104"/>
    <n v="0.14871794871794872"/>
    <n v="1.0256410256410256E-2"/>
  </r>
  <r>
    <s v="MEVIS"/>
    <s v="CONNNEXION"/>
    <x v="14"/>
    <n v="0"/>
    <n v="150"/>
    <n v="500"/>
    <n v="0"/>
    <n v="0"/>
    <n v="0"/>
    <n v="0.22499999999999998"/>
    <n v="0.3950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CONNNEXION"/>
    <x v="15"/>
    <n v="0"/>
    <n v="150"/>
    <n v="500"/>
    <n v="0"/>
    <n v="0"/>
    <n v="0"/>
    <n v="0.22499999999999998"/>
    <n v="0.3950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CONNNEXION"/>
    <x v="16"/>
    <n v="0"/>
    <n v="150"/>
    <n v="500"/>
    <n v="0"/>
    <n v="0"/>
    <n v="0"/>
    <n v="0.22499999999999998"/>
    <n v="0.3950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CONNNEXION"/>
    <x v="17"/>
    <n v="0"/>
    <n v="150"/>
    <n v="500"/>
    <n v="0"/>
    <n v="0"/>
    <n v="0"/>
    <n v="0.22499999999999998"/>
    <n v="0.3950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CONNNEXION"/>
    <x v="18"/>
    <n v="0"/>
    <n v="150"/>
    <n v="500"/>
    <n v="0"/>
    <n v="0"/>
    <n v="0"/>
    <n v="0.22499999999999998"/>
    <n v="0.3950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CONNNEXION"/>
    <x v="19"/>
    <n v="0"/>
    <n v="150"/>
    <n v="500"/>
    <n v="0"/>
    <n v="0"/>
    <n v="0"/>
    <n v="0.22499999999999998"/>
    <n v="0.3950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GAMBIT"/>
    <x v="20"/>
    <n v="1.2749999999999999E-2"/>
    <n v="190"/>
    <n v="500"/>
    <n v="1.1639999999999999"/>
    <n v="0.93120000000000003"/>
    <n v="0.23280000000000001"/>
    <n v="1.20516"/>
    <n v="1.6079599999999998"/>
    <n v="0.13500000000000001"/>
    <n v="26774.489399999999"/>
    <n v="24629"/>
    <n v="23934"/>
    <n v="122"/>
    <n v="147.02951999999999"/>
    <n v="573"/>
    <n v="921.3610799999999"/>
    <n v="695"/>
    <n v="1068.3905999999999"/>
    <n v="10236"/>
    <n v="9593"/>
    <n v="70"/>
    <n v="16.295999999999999"/>
    <n v="0"/>
    <n v="0"/>
    <n v="1084.6866"/>
    <n v="0"/>
    <n v="0"/>
    <n v="0"/>
    <n v="0"/>
    <n v="122"/>
    <n v="695"/>
    <n v="0"/>
    <n v="0"/>
    <n v="0"/>
    <n v="4.9535100897316175E-3"/>
    <n v="2.8218766494782572E-2"/>
    <n v="0"/>
    <n v="0"/>
    <n v="0"/>
    <n v="0.17553956834532375"/>
    <n v="0.1"/>
    <n v="70"/>
    <n v="573"/>
    <n v="0"/>
    <n v="643"/>
    <n v="6.8386088315748337E-3"/>
    <n v="5.5978898007033998E-2"/>
    <n v="0"/>
    <n v="6.281750683860883E-2"/>
    <n v="0.1088646967340591"/>
    <n v="0.89113530326594093"/>
    <n v="0"/>
  </r>
  <r>
    <s v="MEVIS"/>
    <s v="GAMBIT"/>
    <x v="21"/>
    <n v="9.2999999999999992E-3"/>
    <n v="190"/>
    <n v="500"/>
    <n v="1.1639999999999999"/>
    <n v="0.93120000000000003"/>
    <n v="0.23280000000000001"/>
    <n v="1.1919119999999999"/>
    <n v="1.5947119999999999"/>
    <n v="0.13500000000000001"/>
    <n v="33347.213599999995"/>
    <n v="30669"/>
    <n v="29819"/>
    <n v="131"/>
    <n v="156.14047199999999"/>
    <n v="719"/>
    <n v="1146.5979279999999"/>
    <n v="850"/>
    <n v="1302.7384"/>
    <n v="8116"/>
    <n v="7142"/>
    <n v="255"/>
    <n v="59.364000000000004"/>
    <n v="0"/>
    <n v="0"/>
    <n v="1362.1024"/>
    <n v="0"/>
    <n v="5"/>
    <n v="0"/>
    <n v="0"/>
    <n v="131"/>
    <n v="850"/>
    <n v="1.6303107372265155E-4"/>
    <n v="0"/>
    <n v="0"/>
    <n v="4.2714141315334702E-3"/>
    <n v="2.7715282532850761E-2"/>
    <n v="5.8823529411764705E-3"/>
    <n v="0"/>
    <n v="0"/>
    <n v="0.15411764705882353"/>
    <n v="0.1"/>
    <n v="255"/>
    <n v="719"/>
    <n v="0"/>
    <n v="974"/>
    <n v="3.1419418432725478E-2"/>
    <n v="8.8590438639724003E-2"/>
    <n v="0"/>
    <n v="0.12000985707244949"/>
    <n v="0.26180698151950721"/>
    <n v="0.73819301848049279"/>
    <n v="0"/>
  </r>
  <r>
    <s v="MEVIS"/>
    <s v="GAMBIT"/>
    <x v="22"/>
    <n v="0"/>
    <n v="190"/>
    <n v="500"/>
    <n v="1.1639999999999999"/>
    <n v="0.93120000000000003"/>
    <n v="0.23280000000000001"/>
    <n v="1.1562000000000001"/>
    <n v="1.559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GAMBIT"/>
    <x v="23"/>
    <n v="0"/>
    <n v="190"/>
    <n v="500"/>
    <n v="1.1639999999999999"/>
    <n v="0.93120000000000003"/>
    <n v="0.23280000000000001"/>
    <n v="1.1562000000000001"/>
    <n v="1.559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GAMBIT"/>
    <x v="24"/>
    <n v="0"/>
    <n v="190"/>
    <n v="500"/>
    <n v="1.1639999999999999"/>
    <n v="0.93120000000000003"/>
    <n v="0.23280000000000001"/>
    <n v="1.1562000000000001"/>
    <n v="1.5590000000000002"/>
    <n v="0.13500000000000001"/>
    <n v="56911.475199999993"/>
    <n v="53557"/>
    <n v="51583"/>
    <n v="65"/>
    <n v="75.153000000000006"/>
    <n v="1909"/>
    <n v="2976.1310000000003"/>
    <n v="1974"/>
    <n v="3051.2840000000001"/>
    <n v="13587"/>
    <n v="11502"/>
    <n v="176"/>
    <n v="40.972799999999999"/>
    <n v="288"/>
    <n v="38.880000000000003"/>
    <n v="3131.1368000000002"/>
    <n v="0"/>
    <n v="0"/>
    <n v="0"/>
    <n v="0"/>
    <n v="65"/>
    <n v="1974"/>
    <n v="0"/>
    <n v="0"/>
    <n v="0"/>
    <n v="1.2136602124838956E-3"/>
    <n v="3.6857927068357076E-2"/>
    <n v="0"/>
    <n v="0"/>
    <n v="0"/>
    <n v="3.292806484295846E-2"/>
    <n v="0.1"/>
    <n v="176"/>
    <n v="1909"/>
    <n v="288"/>
    <n v="2373"/>
    <n v="1.2953558548612644E-2"/>
    <n v="0.14050195039375873"/>
    <n v="2.1196732170457054E-2"/>
    <n v="0.17465224111282843"/>
    <n v="7.4167720185419297E-2"/>
    <n v="0.80446691951116733"/>
    <n v="0.1213653603034134"/>
  </r>
  <r>
    <s v="MEVIS"/>
    <s v="GAMBIT"/>
    <x v="25"/>
    <n v="0"/>
    <n v="190"/>
    <n v="500"/>
    <n v="1.1639999999999999"/>
    <n v="0.93120000000000003"/>
    <n v="0.23280000000000001"/>
    <n v="1.1562000000000001"/>
    <n v="1.5590000000000002"/>
    <n v="0.13500000000000001"/>
    <n v="237.45599999999999"/>
    <n v="204"/>
    <n v="204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MEVIS"/>
    <s v="GAMBIT"/>
    <x v="26"/>
    <n v="0"/>
    <n v="190"/>
    <n v="500"/>
    <n v="1.1639999999999999"/>
    <n v="0.93120000000000003"/>
    <n v="0.23280000000000001"/>
    <n v="1.1562000000000001"/>
    <n v="1.5590000000000002"/>
    <n v="0.13500000000000001"/>
    <n v="37125.055399999997"/>
    <n v="36406"/>
    <n v="34487"/>
    <n v="222"/>
    <n v="256.6764"/>
    <n v="1697"/>
    <n v="2645.6230000000005"/>
    <n v="1919"/>
    <n v="2902.2994000000003"/>
    <n v="14199"/>
    <n v="12058"/>
    <n v="444"/>
    <n v="103.36320000000001"/>
    <n v="90"/>
    <n v="12.15"/>
    <n v="3017.8126000000007"/>
    <n v="0"/>
    <n v="0"/>
    <n v="0"/>
    <n v="0"/>
    <n v="222"/>
    <n v="1919"/>
    <n v="0"/>
    <n v="0"/>
    <n v="0"/>
    <n v="6.0978959512168326E-3"/>
    <n v="5.2711091578311269E-2"/>
    <n v="0"/>
    <n v="0"/>
    <n v="0"/>
    <n v="0.1156852527357999"/>
    <n v="0.1"/>
    <n v="444"/>
    <n v="1697"/>
    <n v="90"/>
    <n v="2231"/>
    <n v="3.1269807732938942E-2"/>
    <n v="0.11951545883512923"/>
    <n v="6.3384745404605957E-3"/>
    <n v="0.15712374110852878"/>
    <n v="0.19901389511429851"/>
    <n v="0.76064545047064092"/>
    <n v="4.034065441506051E-2"/>
  </r>
  <r>
    <s v="MEVIS"/>
    <s v="GAMBIT"/>
    <x v="27"/>
    <n v="0"/>
    <n v="190"/>
    <n v="500"/>
    <n v="1.1639999999999999"/>
    <n v="0.93120000000000003"/>
    <n v="0.23280000000000001"/>
    <n v="1.1562000000000001"/>
    <n v="1.559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GARDY"/>
    <s v="CONNNEXION"/>
    <x v="28"/>
    <n v="7.0400000000000004E-2"/>
    <n v="150"/>
    <n v="500"/>
    <n v="0"/>
    <n v="0"/>
    <n v="0"/>
    <n v="0.495336"/>
    <n v="0.66533600000000004"/>
    <n v="0.13500000000000001"/>
    <n v="-555.96196800000007"/>
    <n v="29650"/>
    <n v="28662"/>
    <n v="598"/>
    <n v="296.21092800000002"/>
    <n v="390"/>
    <n v="259.48104000000001"/>
    <n v="988"/>
    <n v="555.69196800000009"/>
    <n v="33901"/>
    <n v="30545"/>
    <n v="2966"/>
    <n v="0"/>
    <n v="2"/>
    <n v="0.27"/>
    <n v="555.96196800000007"/>
    <n v="0"/>
    <n v="25"/>
    <n v="0"/>
    <n v="9"/>
    <n v="598"/>
    <n v="988"/>
    <n v="8.4317032040472171E-4"/>
    <n v="0"/>
    <n v="3.0354131534569986E-4"/>
    <n v="2.0168634064080943E-2"/>
    <n v="3.3322091062394602E-2"/>
    <n v="2.5303643724696356E-2"/>
    <n v="0"/>
    <n v="9.1093117408906875E-3"/>
    <n v="0.60526315789473684"/>
    <n v="0.1"/>
    <n v="2966"/>
    <n v="390"/>
    <n v="2"/>
    <n v="3358"/>
    <n v="8.749004454145895E-2"/>
    <n v="1.1504085425208695E-2"/>
    <n v="5.8995309872865106E-5"/>
    <n v="9.9053125276540518E-2"/>
    <n v="0.88326384752829068"/>
    <n v="0.11614055985705778"/>
    <n v="5.9559261465157837E-4"/>
  </r>
  <r>
    <s v="GARDY"/>
    <s v="CONNNEXION"/>
    <x v="29"/>
    <n v="6.4199999999999993E-2"/>
    <n v="150"/>
    <n v="500"/>
    <n v="0.70799999999999996"/>
    <n v="0.56640000000000001"/>
    <n v="0.1416"/>
    <n v="1.037928"/>
    <n v="1.3495279999999998"/>
    <n v="0.13500000000000001"/>
    <n v="22643.447463999997"/>
    <n v="35655"/>
    <n v="34468"/>
    <n v="802"/>
    <n v="832.41825599999993"/>
    <n v="385"/>
    <n v="519.56827999999996"/>
    <n v="1187"/>
    <n v="1351.9865359999999"/>
    <n v="28397"/>
    <n v="25137"/>
    <n v="2875"/>
    <n v="407.1"/>
    <n v="6"/>
    <n v="0.81"/>
    <n v="1759.8965359999997"/>
    <n v="0"/>
    <n v="5"/>
    <n v="0"/>
    <n v="33"/>
    <n v="802"/>
    <n v="1187"/>
    <n v="1.4023278642546626E-4"/>
    <n v="0"/>
    <n v="9.2553639040807742E-4"/>
    <n v="2.249333894264479E-2"/>
    <n v="3.3291263497405695E-2"/>
    <n v="4.2122999157540014E-3"/>
    <n v="0"/>
    <n v="2.780117944397641E-2"/>
    <n v="0.67565290648694187"/>
    <n v="0.1"/>
    <n v="2875"/>
    <n v="385"/>
    <n v="6"/>
    <n v="3266"/>
    <n v="0.10124308905870338"/>
    <n v="1.3557770186991584E-2"/>
    <n v="2.1128992499207662E-4"/>
    <n v="0.11501214917068704"/>
    <n v="0.88028169014084512"/>
    <n v="0.11788120024494794"/>
    <n v="1.837109614206981E-3"/>
  </r>
  <r>
    <s v="GARDY"/>
    <s v="CONNNEXION"/>
    <x v="30"/>
    <n v="6.2600000000000003E-2"/>
    <n v="150"/>
    <n v="500"/>
    <n v="0.70799999999999996"/>
    <n v="0.56640000000000001"/>
    <n v="0.1416"/>
    <n v="1.031784"/>
    <n v="1.3433839999999999"/>
    <n v="0.13500000000000001"/>
    <n v="20656.783719999996"/>
    <n v="35366"/>
    <n v="33221"/>
    <n v="1355"/>
    <n v="1398.0673200000001"/>
    <n v="790"/>
    <n v="1061.2733599999999"/>
    <n v="2145"/>
    <n v="2459.3406800000002"/>
    <n v="37243"/>
    <n v="33607"/>
    <n v="2846"/>
    <n v="402.99360000000001"/>
    <n v="10"/>
    <n v="1.35"/>
    <n v="2863.6842799999999"/>
    <n v="0"/>
    <n v="9"/>
    <n v="0"/>
    <n v="22"/>
    <n v="1355"/>
    <n v="2145"/>
    <n v="2.544817055929424E-4"/>
    <n v="0"/>
    <n v="6.2206639144941466E-4"/>
    <n v="3.8313634564270768E-2"/>
    <n v="6.0651473166317929E-2"/>
    <n v="4.1958041958041958E-3"/>
    <n v="0"/>
    <n v="1.0256410256410256E-2"/>
    <n v="0.63170163170163174"/>
    <n v="0.1"/>
    <n v="2846"/>
    <n v="790"/>
    <n v="10"/>
    <n v="3646"/>
    <n v="7.6417044813790511E-2"/>
    <n v="2.121203984641409E-2"/>
    <n v="2.6850683349891253E-4"/>
    <n v="9.7897591493703515E-2"/>
    <n v="0.7805814591332968"/>
    <n v="0.21667580910586945"/>
    <n v="2.7427317608337905E-3"/>
  </r>
  <r>
    <s v="GARDY"/>
    <s v="CONNNEXION"/>
    <x v="31"/>
    <n v="5.4399999999999997E-2"/>
    <n v="150"/>
    <n v="500"/>
    <n v="0.70799999999999996"/>
    <n v="0.56640000000000001"/>
    <n v="0.1416"/>
    <n v="1.0002960000000001"/>
    <n v="1.311896"/>
    <n v="0.13500000000000001"/>
    <n v="20558.493712"/>
    <n v="32984"/>
    <n v="31656"/>
    <n v="733"/>
    <n v="733.21696800000007"/>
    <n v="595"/>
    <n v="780.57812000000001"/>
    <n v="1328"/>
    <n v="1513.7950880000001"/>
    <n v="32592"/>
    <n v="29610"/>
    <n v="2387"/>
    <n v="337.99920000000003"/>
    <n v="16"/>
    <n v="2.16"/>
    <n v="1853.9542880000001"/>
    <n v="0"/>
    <n v="2"/>
    <n v="0"/>
    <n v="7"/>
    <n v="733"/>
    <n v="1328"/>
    <n v="6.0635459616783893E-5"/>
    <n v="0"/>
    <n v="2.1222410865874363E-4"/>
    <n v="2.2222895949551298E-2"/>
    <n v="4.0261945185544504E-2"/>
    <n v="1.5060240963855422E-3"/>
    <n v="0"/>
    <n v="5.2710843373493972E-3"/>
    <n v="0.55195783132530118"/>
    <n v="0.1"/>
    <n v="2387"/>
    <n v="595"/>
    <n v="16"/>
    <n v="2998"/>
    <n v="7.3238831615120278E-2"/>
    <n v="1.8256013745704468E-2"/>
    <n v="4.9091801669121256E-4"/>
    <n v="9.1985763377515961E-2"/>
    <n v="0.79619746497665111"/>
    <n v="0.19846564376250833"/>
    <n v="5.3368912608405599E-3"/>
  </r>
  <r>
    <s v="HAGER"/>
    <s v="CONNEXION"/>
    <x v="32"/>
    <n v="0"/>
    <n v="150"/>
    <n v="500"/>
    <n v="0.92399999999999993"/>
    <n v="0.73919999999999997"/>
    <n v="0.18479999999999999"/>
    <n v="0.96419999999999995"/>
    <n v="1.319"/>
    <n v="0.13500000000000001"/>
    <n v="6635.1339999999991"/>
    <n v="7220"/>
    <n v="7202"/>
    <n v="14"/>
    <n v="13.498799999999999"/>
    <n v="4"/>
    <n v="5.2759999999999998"/>
    <n v="18"/>
    <n v="18.774799999999999"/>
    <n v="2612"/>
    <n v="2604"/>
    <n v="4"/>
    <n v="0.73919999999999997"/>
    <n v="0"/>
    <n v="0"/>
    <n v="19.513999999999999"/>
    <n v="0"/>
    <n v="2"/>
    <n v="0"/>
    <n v="1"/>
    <n v="14"/>
    <n v="18"/>
    <n v="2.770083102493075E-4"/>
    <n v="0"/>
    <n v="1.3850415512465375E-4"/>
    <n v="1.9390581717451524E-3"/>
    <n v="2.4930747922437672E-3"/>
    <n v="0.1111111111111111"/>
    <n v="0"/>
    <n v="5.5555555555555552E-2"/>
    <n v="0.77777777777777779"/>
    <n v="0.1"/>
    <n v="4"/>
    <n v="4"/>
    <n v="0"/>
    <n v="8"/>
    <n v="1.5313935681470138E-3"/>
    <n v="1.5313935681470138E-3"/>
    <n v="0"/>
    <n v="3.0627871362940277E-3"/>
    <n v="0.5"/>
    <n v="0.5"/>
    <n v="0"/>
  </r>
  <r>
    <s v="HAGER"/>
    <s v="CONNEXION"/>
    <x v="33"/>
    <n v="0"/>
    <n v="150"/>
    <n v="500"/>
    <n v="0.91439999999999999"/>
    <n v="0.73152000000000006"/>
    <n v="0.18288000000000001"/>
    <n v="0.95652000000000004"/>
    <n v="1.3093999999999999"/>
    <n v="0.13500000000000001"/>
    <n v="6316.6428800000003"/>
    <n v="7046"/>
    <n v="6982"/>
    <n v="56"/>
    <n v="53.56512"/>
    <n v="8"/>
    <n v="10.475199999999999"/>
    <n v="64"/>
    <n v="64.040319999999994"/>
    <n v="2715"/>
    <n v="2687"/>
    <n v="20"/>
    <n v="3.6576000000000004"/>
    <n v="0"/>
    <n v="0"/>
    <n v="67.697919999999996"/>
    <n v="0"/>
    <n v="0"/>
    <n v="0"/>
    <n v="1"/>
    <n v="56"/>
    <n v="64"/>
    <n v="0"/>
    <n v="0"/>
    <n v="1.419244961680386E-4"/>
    <n v="7.9477717854101616E-3"/>
    <n v="9.0831677547544704E-3"/>
    <n v="0"/>
    <n v="0"/>
    <n v="1.5625E-2"/>
    <n v="0.875"/>
    <n v="0.1"/>
    <n v="20"/>
    <n v="8"/>
    <n v="0"/>
    <n v="28"/>
    <n v="7.3664825046040518E-3"/>
    <n v="2.9465930018416206E-3"/>
    <n v="0"/>
    <n v="1.0313075506445672E-2"/>
    <n v="0.7142857142857143"/>
    <n v="0.2857142857142857"/>
    <n v="0"/>
  </r>
  <r>
    <s v="HAGER"/>
    <s v="CONNEXION"/>
    <x v="34"/>
    <n v="0"/>
    <n v="150"/>
    <n v="500"/>
    <n v="0.91439999999999999"/>
    <n v="0.73152000000000006"/>
    <n v="0.18288000000000001"/>
    <n v="0.95652000000000004"/>
    <n v="1.3093999999999999"/>
    <n v="0.13500000000000001"/>
    <n v="4968.8065999999999"/>
    <n v="5478"/>
    <n v="5459"/>
    <n v="17"/>
    <n v="16.260840000000002"/>
    <n v="2"/>
    <n v="2.6187999999999998"/>
    <n v="19"/>
    <n v="18.879640000000002"/>
    <n v="3964"/>
    <n v="3940"/>
    <n v="22"/>
    <n v="4.0233600000000003"/>
    <n v="0"/>
    <n v="0"/>
    <n v="22.903000000000002"/>
    <n v="0"/>
    <n v="0"/>
    <n v="0"/>
    <n v="1"/>
    <n v="17"/>
    <n v="19"/>
    <n v="0"/>
    <n v="0"/>
    <n v="1.8254837531945966E-4"/>
    <n v="3.103322380430814E-3"/>
    <n v="3.4684191310697336E-3"/>
    <n v="0"/>
    <n v="0"/>
    <n v="5.2631578947368418E-2"/>
    <n v="0.89473684210526316"/>
    <n v="0.1"/>
    <n v="22"/>
    <n v="2"/>
    <n v="0"/>
    <n v="24"/>
    <n v="5.5499495459132193E-3"/>
    <n v="5.0454086781029264E-4"/>
    <n v="0"/>
    <n v="6.0544904137235112E-3"/>
    <n v="0.91666666666666663"/>
    <n v="8.3333333333333329E-2"/>
    <n v="0"/>
  </r>
  <r>
    <s v="HAGER"/>
    <s v="CONNEXION"/>
    <x v="35"/>
    <n v="0"/>
    <n v="150"/>
    <n v="500"/>
    <n v="0.91439999999999999"/>
    <n v="0.73152000000000006"/>
    <n v="0.18288000000000001"/>
    <n v="0.95652000000000004"/>
    <n v="1.3093999999999999"/>
    <n v="0.13500000000000001"/>
    <n v="6386.5439999999999"/>
    <n v="7200"/>
    <n v="7096"/>
    <n v="104"/>
    <n v="99.478080000000006"/>
    <n v="0"/>
    <n v="0"/>
    <n v="104"/>
    <n v="99.478080000000006"/>
    <n v="725"/>
    <n v="711"/>
    <n v="14"/>
    <n v="2.5603200000000004"/>
    <n v="0"/>
    <n v="0"/>
    <n v="102.03840000000001"/>
    <n v="0"/>
    <n v="0"/>
    <n v="0"/>
    <n v="0"/>
    <n v="104"/>
    <n v="104"/>
    <n v="0"/>
    <n v="0"/>
    <n v="0"/>
    <n v="1.4444444444444444E-2"/>
    <n v="1.4444444444444444E-2"/>
    <n v="0"/>
    <n v="0"/>
    <n v="0"/>
    <n v="1"/>
    <n v="0.1"/>
    <n v="14"/>
    <n v="0"/>
    <n v="0"/>
    <n v="14"/>
    <n v="1.9310344827586208E-2"/>
    <n v="0"/>
    <n v="0"/>
    <n v="1.9310344827586208E-2"/>
    <n v="1"/>
    <n v="0"/>
    <n v="0"/>
  </r>
  <r>
    <s v="HAGER"/>
    <s v="CONNEXION"/>
    <x v="36"/>
    <n v="0"/>
    <n v="150"/>
    <n v="500"/>
    <n v="1.2779999999999998"/>
    <n v="1.0224"/>
    <n v="0.25559999999999999"/>
    <n v="1.2473999999999998"/>
    <n v="1.6729999999999998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HAGER"/>
    <s v="CONNEXION"/>
    <x v="37"/>
    <n v="0"/>
    <n v="150"/>
    <n v="500"/>
    <n v="0"/>
    <n v="0"/>
    <n v="0"/>
    <n v="0.22499999999999998"/>
    <n v="0.39500000000000002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HAGER"/>
    <s v="CONNEXION"/>
    <x v="38"/>
    <n v="0"/>
    <n v="150"/>
    <n v="500"/>
    <n v="1.2779999999999998"/>
    <n v="1.0224"/>
    <n v="0.25559999999999999"/>
    <n v="1.2473999999999998"/>
    <n v="1.6729999999999998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HAGER"/>
    <s v="CONNEXION"/>
    <x v="39"/>
    <n v="0"/>
    <n v="150"/>
    <n v="500"/>
    <n v="1.2779999999999998"/>
    <n v="1.0224"/>
    <n v="0.25559999999999999"/>
    <n v="1.2473999999999998"/>
    <n v="1.6729999999999998"/>
    <n v="0.13500000000000001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EDM"/>
    <s v="SHUNT DEFLECTOR"/>
    <x v="40"/>
    <n v="0"/>
    <n v="250"/>
    <n v="500"/>
    <n v="0"/>
    <n v="0"/>
    <n v="0"/>
    <n v="0.22499999999999998"/>
    <n v="0.39500000000000002"/>
    <n v="0.13500000000000001"/>
    <n v="0"/>
    <n v="80"/>
    <n v="8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.1"/>
    <n v="0"/>
    <n v="0"/>
    <n v="0"/>
    <n v="0"/>
    <n v="0"/>
    <n v="0"/>
    <n v="0"/>
    <n v="0"/>
    <n v="0"/>
    <n v="0"/>
    <n v="0"/>
  </r>
  <r>
    <s v="SEBEC"/>
    <s v="SEBEC"/>
    <x v="41"/>
    <n v="0"/>
    <n v="150"/>
    <n v="500"/>
    <n v="0.96"/>
    <n v="0.76800000000000002"/>
    <n v="0.192"/>
    <n v="0.99299999999999999"/>
    <n v="1.355"/>
    <n v="0.13500000000000001"/>
    <n v="4046.373"/>
    <n v="4335"/>
    <n v="4276"/>
    <n v="59"/>
    <n v="58.586999999999996"/>
    <n v="0"/>
    <n v="0"/>
    <n v="59"/>
    <n v="58.586999999999996"/>
    <n v="0"/>
    <n v="0"/>
    <n v="0"/>
    <n v="0"/>
    <n v="0"/>
    <n v="0"/>
    <n v="58.586999999999996"/>
    <n v="0"/>
    <n v="0"/>
    <n v="0"/>
    <n v="0"/>
    <n v="59"/>
    <n v="59"/>
    <n v="0"/>
    <n v="0"/>
    <n v="0"/>
    <n v="1.3610149942329872E-2"/>
    <n v="1.3610149942329872E-2"/>
    <n v="0"/>
    <n v="0"/>
    <n v="0"/>
    <n v="1"/>
    <n v="0.1"/>
    <n v="0"/>
    <n v="0"/>
    <n v="0"/>
    <n v="0"/>
    <n v="0"/>
    <n v="0"/>
    <n v="0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7">
  <r>
    <d v="2021-11-22T00:00:00"/>
    <d v="2021-11-28T00:00:00"/>
    <x v="0"/>
    <n v="11"/>
    <x v="0"/>
    <n v="17000"/>
    <n v="0"/>
    <n v="0"/>
    <n v="0"/>
    <n v="0"/>
    <n v="0"/>
    <n v="0"/>
    <n v="0"/>
    <n v="0"/>
    <n v="0"/>
    <n v="0"/>
    <n v="0"/>
  </r>
  <r>
    <d v="2021-11-29T00:00:00"/>
    <d v="2021-12-05T00:00:00"/>
    <x v="1"/>
    <n v="11"/>
    <x v="0"/>
    <n v="17000"/>
    <n v="0"/>
    <n v="0"/>
    <n v="0"/>
    <n v="0"/>
    <n v="0"/>
    <n v="0"/>
    <n v="0"/>
    <n v="0"/>
    <n v="0"/>
    <n v="0"/>
    <n v="0"/>
  </r>
  <r>
    <d v="2021-12-06T00:00:00"/>
    <d v="2021-12-12T00:00:00"/>
    <x v="2"/>
    <n v="12"/>
    <x v="1"/>
    <n v="17000"/>
    <n v="0"/>
    <n v="0"/>
    <n v="0"/>
    <n v="0"/>
    <n v="0"/>
    <n v="0"/>
    <n v="0"/>
    <n v="0"/>
    <n v="0"/>
    <n v="0"/>
    <n v="0"/>
  </r>
  <r>
    <d v="2021-12-13T00:00:00"/>
    <d v="2021-12-19T00:00:00"/>
    <x v="3"/>
    <n v="12"/>
    <x v="1"/>
    <n v="17000"/>
    <n v="0"/>
    <n v="0"/>
    <n v="0"/>
    <n v="0"/>
    <n v="0"/>
    <n v="0"/>
    <n v="0"/>
    <n v="0"/>
    <n v="0"/>
    <n v="0"/>
    <n v="0"/>
  </r>
  <r>
    <d v="2021-12-20T00:00:00"/>
    <d v="2021-12-26T00:00:00"/>
    <x v="4"/>
    <n v="12"/>
    <x v="1"/>
    <n v="17000"/>
    <n v="0"/>
    <n v="0"/>
    <n v="0"/>
    <n v="0"/>
    <n v="0"/>
    <n v="0"/>
    <n v="0"/>
    <n v="0"/>
    <n v="0"/>
    <n v="0"/>
    <n v="0"/>
  </r>
  <r>
    <d v="2021-12-27T00:00:00"/>
    <d v="2022-01-02T00:00:00"/>
    <x v="5"/>
    <n v="12"/>
    <x v="1"/>
    <n v="17000"/>
    <n v="0"/>
    <n v="0"/>
    <n v="0"/>
    <n v="0"/>
    <n v="0"/>
    <n v="0"/>
    <n v="0"/>
    <n v="0"/>
    <n v="0"/>
    <n v="0"/>
    <n v="0"/>
  </r>
  <r>
    <d v="2022-01-03T00:00:00"/>
    <d v="2022-01-09T00:00:00"/>
    <x v="6"/>
    <n v="1"/>
    <x v="2"/>
    <n v="17000"/>
    <n v="0"/>
    <n v="0"/>
    <n v="163"/>
    <n v="103"/>
    <n v="0"/>
    <n v="0"/>
    <n v="0"/>
    <n v="0"/>
    <n v="163"/>
    <n v="103"/>
    <n v="1"/>
  </r>
  <r>
    <d v="2022-01-10T00:00:00"/>
    <d v="2022-01-16T00:00:00"/>
    <x v="7"/>
    <n v="1"/>
    <x v="2"/>
    <n v="17000"/>
    <n v="0"/>
    <n v="0"/>
    <n v="90"/>
    <n v="223"/>
    <n v="0"/>
    <n v="0"/>
    <n v="0"/>
    <n v="0"/>
    <n v="90"/>
    <n v="223"/>
    <n v="1"/>
  </r>
  <r>
    <d v="2022-01-17T00:00:00"/>
    <d v="2022-01-23T00:00:00"/>
    <x v="8"/>
    <n v="1"/>
    <x v="2"/>
    <n v="17000"/>
    <n v="0"/>
    <n v="0"/>
    <n v="117"/>
    <n v="90"/>
    <n v="0"/>
    <n v="0"/>
    <n v="0"/>
    <n v="0"/>
    <n v="117"/>
    <n v="90"/>
    <n v="0"/>
  </r>
  <r>
    <d v="2022-01-24T00:00:00"/>
    <d v="2022-01-30T00:00:00"/>
    <x v="9"/>
    <n v="1"/>
    <x v="2"/>
    <n v="17000"/>
    <n v="0"/>
    <n v="0"/>
    <n v="75"/>
    <n v="68"/>
    <n v="0"/>
    <n v="0"/>
    <n v="0"/>
    <n v="0"/>
    <n v="75"/>
    <n v="68"/>
    <n v="11"/>
  </r>
  <r>
    <d v="2022-01-31T00:00:00"/>
    <d v="2022-02-06T00:00:00"/>
    <x v="10"/>
    <n v="1"/>
    <x v="2"/>
    <n v="17000"/>
    <n v="0"/>
    <n v="0"/>
    <n v="58"/>
    <n v="3086"/>
    <n v="0"/>
    <n v="0"/>
    <n v="0"/>
    <n v="0"/>
    <n v="58"/>
    <n v="3086"/>
    <n v="0"/>
  </r>
  <r>
    <d v="2022-02-07T00:00:00"/>
    <d v="2022-02-13T00:00:00"/>
    <x v="11"/>
    <n v="2"/>
    <x v="3"/>
    <n v="17000"/>
    <n v="0"/>
    <n v="0"/>
    <n v="197"/>
    <n v="107"/>
    <n v="0"/>
    <n v="0"/>
    <n v="0"/>
    <n v="0"/>
    <n v="197"/>
    <n v="107"/>
    <n v="0"/>
  </r>
  <r>
    <d v="2022-02-14T00:00:00"/>
    <d v="2022-02-20T00:00:00"/>
    <x v="12"/>
    <n v="2"/>
    <x v="3"/>
    <n v="17000"/>
    <n v="0"/>
    <n v="0"/>
    <n v="0"/>
    <n v="0"/>
    <n v="0"/>
    <n v="0"/>
    <n v="0"/>
    <n v="0"/>
    <n v="0"/>
    <n v="0"/>
    <n v="0"/>
  </r>
  <r>
    <d v="2022-02-21T00:00:00"/>
    <d v="2022-02-27T00:00:00"/>
    <x v="13"/>
    <n v="2"/>
    <x v="3"/>
    <n v="17000"/>
    <n v="0"/>
    <n v="0"/>
    <n v="11"/>
    <n v="30"/>
    <n v="0"/>
    <n v="0"/>
    <n v="0"/>
    <n v="0"/>
    <n v="11"/>
    <n v="30"/>
    <n v="0"/>
  </r>
  <r>
    <d v="2022-02-28T00:00:00"/>
    <d v="2022-03-06T00:00:00"/>
    <x v="14"/>
    <n v="2"/>
    <x v="3"/>
    <n v="17000"/>
    <n v="0"/>
    <n v="0"/>
    <n v="65"/>
    <n v="172"/>
    <n v="0"/>
    <n v="0"/>
    <n v="0"/>
    <n v="0"/>
    <n v="65"/>
    <n v="172"/>
    <n v="0"/>
  </r>
  <r>
    <d v="2022-03-07T00:00:00"/>
    <d v="2022-03-13T00:00:00"/>
    <x v="15"/>
    <n v="3"/>
    <x v="4"/>
    <n v="17000"/>
    <n v="0"/>
    <n v="0"/>
    <n v="75"/>
    <n v="93"/>
    <n v="0"/>
    <n v="0"/>
    <n v="0"/>
    <n v="0"/>
    <n v="75"/>
    <n v="93"/>
    <n v="3"/>
  </r>
  <r>
    <d v="2022-03-14T00:00:00"/>
    <d v="2022-03-20T00:00:00"/>
    <x v="16"/>
    <n v="3"/>
    <x v="4"/>
    <n v="17000"/>
    <n v="0"/>
    <n v="0"/>
    <n v="59"/>
    <n v="106"/>
    <n v="0"/>
    <n v="0"/>
    <n v="0"/>
    <n v="0"/>
    <n v="59"/>
    <n v="106"/>
    <n v="3"/>
  </r>
  <r>
    <d v="2022-03-21T00:00:00"/>
    <d v="2022-03-27T00:00:00"/>
    <x v="17"/>
    <n v="3"/>
    <x v="4"/>
    <n v="17000"/>
    <n v="0"/>
    <n v="0"/>
    <n v="60"/>
    <n v="75"/>
    <n v="0"/>
    <n v="0"/>
    <n v="0"/>
    <n v="0"/>
    <n v="60"/>
    <n v="75"/>
    <n v="1"/>
  </r>
  <r>
    <d v="2022-03-28T00:00:00"/>
    <d v="2022-04-03T00:00:00"/>
    <x v="18"/>
    <n v="3"/>
    <x v="4"/>
    <n v="17000"/>
    <n v="0"/>
    <n v="0"/>
    <n v="103"/>
    <n v="140"/>
    <n v="0"/>
    <n v="0"/>
    <n v="0"/>
    <n v="0"/>
    <n v="103"/>
    <n v="140"/>
    <n v="4"/>
  </r>
  <r>
    <d v="2022-04-04T00:00:00"/>
    <d v="2022-04-10T00:00:00"/>
    <x v="19"/>
    <n v="4"/>
    <x v="5"/>
    <n v="17000"/>
    <n v="0"/>
    <n v="0"/>
    <n v="151"/>
    <n v="81"/>
    <n v="0"/>
    <n v="0"/>
    <n v="0"/>
    <n v="0"/>
    <n v="151"/>
    <n v="81"/>
    <n v="2"/>
  </r>
  <r>
    <d v="2022-04-11T00:00:00"/>
    <d v="2022-04-17T00:00:00"/>
    <x v="20"/>
    <n v="4"/>
    <x v="5"/>
    <n v="17000"/>
    <n v="0"/>
    <n v="0"/>
    <n v="65"/>
    <n v="112"/>
    <n v="0"/>
    <n v="0"/>
    <n v="0"/>
    <n v="0"/>
    <n v="65"/>
    <n v="112"/>
    <n v="1"/>
  </r>
  <r>
    <d v="2022-04-18T00:00:00"/>
    <d v="2022-04-24T00:00:00"/>
    <x v="21"/>
    <n v="4"/>
    <x v="5"/>
    <n v="17000"/>
    <n v="0"/>
    <n v="0"/>
    <n v="121"/>
    <n v="41"/>
    <n v="0"/>
    <n v="0"/>
    <n v="0"/>
    <n v="0"/>
    <n v="121"/>
    <n v="41"/>
    <n v="0"/>
  </r>
  <r>
    <d v="2022-04-25T00:00:00"/>
    <d v="2022-05-01T00:00:00"/>
    <x v="22"/>
    <n v="4"/>
    <x v="5"/>
    <n v="17000"/>
    <n v="0"/>
    <n v="0"/>
    <n v="115"/>
    <n v="90"/>
    <n v="0"/>
    <n v="0"/>
    <n v="0"/>
    <n v="0"/>
    <n v="115"/>
    <n v="90"/>
    <n v="0"/>
  </r>
  <r>
    <d v="2022-05-02T00:00:00"/>
    <d v="2022-05-08T00:00:00"/>
    <x v="23"/>
    <n v="5"/>
    <x v="6"/>
    <n v="17000"/>
    <n v="0"/>
    <n v="0"/>
    <n v="234"/>
    <n v="66"/>
    <n v="0"/>
    <n v="0"/>
    <n v="0"/>
    <n v="0"/>
    <n v="234"/>
    <n v="66"/>
    <n v="0"/>
  </r>
  <r>
    <d v="2022-05-09T00:00:00"/>
    <d v="2022-05-15T00:00:00"/>
    <x v="24"/>
    <n v="5"/>
    <x v="6"/>
    <n v="17000"/>
    <n v="0"/>
    <n v="0"/>
    <n v="221"/>
    <n v="49"/>
    <n v="0"/>
    <n v="0"/>
    <n v="0"/>
    <n v="0"/>
    <n v="221"/>
    <n v="49"/>
    <n v="0"/>
  </r>
  <r>
    <d v="2022-05-16T00:00:00"/>
    <d v="2022-05-22T00:00:00"/>
    <x v="25"/>
    <n v="5"/>
    <x v="6"/>
    <n v="17000"/>
    <n v="0"/>
    <n v="0"/>
    <n v="75"/>
    <n v="37"/>
    <n v="0"/>
    <n v="0"/>
    <n v="0"/>
    <n v="0"/>
    <n v="75"/>
    <n v="37"/>
    <n v="0"/>
  </r>
  <r>
    <d v="2022-05-23T00:00:00"/>
    <d v="2022-05-29T00:00:00"/>
    <x v="26"/>
    <n v="5"/>
    <x v="6"/>
    <n v="17000"/>
    <n v="0"/>
    <n v="0"/>
    <n v="0"/>
    <n v="0"/>
    <n v="0"/>
    <n v="0"/>
    <n v="0"/>
    <n v="0"/>
    <n v="0"/>
    <n v="0"/>
    <n v="0"/>
  </r>
  <r>
    <d v="2022-05-30T00:00:00"/>
    <d v="2022-06-05T00:00:00"/>
    <x v="27"/>
    <n v="5"/>
    <x v="6"/>
    <n v="17000"/>
    <n v="0"/>
    <n v="0"/>
    <n v="0"/>
    <n v="0"/>
    <n v="0"/>
    <n v="0"/>
    <n v="0"/>
    <n v="0"/>
    <n v="0"/>
    <n v="0"/>
    <n v="0"/>
  </r>
  <r>
    <d v="2022-06-06T00:00:00"/>
    <d v="2022-06-12T00:00:00"/>
    <x v="28"/>
    <n v="6"/>
    <x v="7"/>
    <n v="17000"/>
    <n v="0"/>
    <n v="0"/>
    <n v="0"/>
    <n v="0"/>
    <n v="0"/>
    <n v="0"/>
    <n v="0"/>
    <n v="0"/>
    <n v="0"/>
    <n v="0"/>
    <n v="0"/>
  </r>
  <r>
    <d v="2022-06-13T00:00:00"/>
    <d v="2022-06-19T00:00:00"/>
    <x v="29"/>
    <n v="6"/>
    <x v="7"/>
    <n v="17000"/>
    <n v="0"/>
    <n v="0"/>
    <n v="0"/>
    <n v="0"/>
    <n v="0"/>
    <n v="0"/>
    <n v="0"/>
    <n v="0"/>
    <n v="0"/>
    <n v="0"/>
    <n v="0"/>
  </r>
  <r>
    <d v="2022-06-20T00:00:00"/>
    <d v="2022-06-26T00:00:00"/>
    <x v="30"/>
    <n v="6"/>
    <x v="7"/>
    <n v="17000"/>
    <n v="0"/>
    <n v="0"/>
    <n v="0"/>
    <n v="0"/>
    <n v="0"/>
    <n v="0"/>
    <n v="0"/>
    <n v="0"/>
    <n v="0"/>
    <n v="0"/>
    <n v="0"/>
  </r>
  <r>
    <d v="2022-06-27T00:00:00"/>
    <d v="2022-07-03T00:00:00"/>
    <x v="31"/>
    <n v="6"/>
    <x v="7"/>
    <n v="17000"/>
    <n v="0"/>
    <n v="0"/>
    <n v="0"/>
    <n v="0"/>
    <n v="0"/>
    <n v="0"/>
    <n v="0"/>
    <n v="0"/>
    <n v="0"/>
    <n v="0"/>
    <n v="0"/>
  </r>
  <r>
    <d v="2022-07-04T00:00:00"/>
    <d v="2022-07-10T00:00:00"/>
    <x v="32"/>
    <n v="7"/>
    <x v="8"/>
    <n v="17000"/>
    <n v="0"/>
    <n v="0"/>
    <n v="0"/>
    <n v="0"/>
    <n v="0"/>
    <n v="0"/>
    <n v="0"/>
    <n v="0"/>
    <n v="0"/>
    <n v="0"/>
    <n v="0"/>
  </r>
  <r>
    <d v="2022-07-11T00:00:00"/>
    <d v="2022-07-17T00:00:00"/>
    <x v="33"/>
    <n v="7"/>
    <x v="8"/>
    <n v="17000"/>
    <n v="0"/>
    <n v="0"/>
    <n v="0"/>
    <n v="0"/>
    <n v="0"/>
    <n v="0"/>
    <n v="0"/>
    <n v="0"/>
    <n v="0"/>
    <n v="0"/>
    <n v="0"/>
  </r>
  <r>
    <d v="2022-07-18T00:00:00"/>
    <d v="2022-07-24T00:00:00"/>
    <x v="34"/>
    <n v="7"/>
    <x v="8"/>
    <n v="17000"/>
    <n v="0"/>
    <n v="0"/>
    <n v="0"/>
    <n v="0"/>
    <n v="0"/>
    <n v="0"/>
    <n v="0"/>
    <n v="0"/>
    <n v="0"/>
    <n v="0"/>
    <n v="0"/>
  </r>
  <r>
    <d v="2022-07-25T00:00:00"/>
    <d v="2022-07-31T00:00:00"/>
    <x v="35"/>
    <n v="7"/>
    <x v="8"/>
    <n v="17000"/>
    <n v="0"/>
    <n v="0"/>
    <n v="0"/>
    <n v="0"/>
    <n v="0"/>
    <n v="0"/>
    <n v="0"/>
    <n v="0"/>
    <n v="0"/>
    <n v="0"/>
    <n v="0"/>
  </r>
  <r>
    <d v="2022-08-01T00:00:00"/>
    <d v="2022-08-07T00:00:00"/>
    <x v="36"/>
    <n v="8"/>
    <x v="9"/>
    <n v="17000"/>
    <n v="0"/>
    <n v="0"/>
    <n v="0"/>
    <n v="0"/>
    <n v="0"/>
    <n v="0"/>
    <n v="0"/>
    <n v="0"/>
    <n v="0"/>
    <n v="0"/>
    <n v="0"/>
  </r>
  <r>
    <d v="2022-08-08T00:00:00"/>
    <d v="2022-08-14T00:00:00"/>
    <x v="37"/>
    <n v="8"/>
    <x v="9"/>
    <n v="17000"/>
    <n v="0"/>
    <n v="0"/>
    <n v="0"/>
    <n v="0"/>
    <n v="0"/>
    <n v="0"/>
    <n v="0"/>
    <n v="0"/>
    <n v="0"/>
    <n v="0"/>
    <n v="0"/>
  </r>
  <r>
    <d v="2022-08-15T00:00:00"/>
    <d v="2022-08-21T00:00:00"/>
    <x v="38"/>
    <n v="8"/>
    <x v="9"/>
    <n v="17000"/>
    <n v="0"/>
    <n v="0"/>
    <n v="0"/>
    <n v="0"/>
    <n v="0"/>
    <n v="0"/>
    <n v="0"/>
    <n v="0"/>
    <n v="0"/>
    <n v="0"/>
    <n v="0"/>
  </r>
  <r>
    <d v="2022-08-22T00:00:00"/>
    <d v="2022-08-28T00:00:00"/>
    <x v="39"/>
    <n v="8"/>
    <x v="9"/>
    <n v="17000"/>
    <n v="0"/>
    <n v="0"/>
    <n v="0"/>
    <n v="0"/>
    <n v="0"/>
    <n v="0"/>
    <n v="0"/>
    <n v="0"/>
    <n v="0"/>
    <n v="0"/>
    <n v="0"/>
  </r>
  <r>
    <d v="2022-08-29T00:00:00"/>
    <d v="2022-09-04T00:00:00"/>
    <x v="40"/>
    <n v="8"/>
    <x v="9"/>
    <n v="17000"/>
    <n v="0"/>
    <n v="0"/>
    <n v="0"/>
    <n v="0"/>
    <n v="0"/>
    <n v="0"/>
    <n v="0"/>
    <n v="0"/>
    <n v="0"/>
    <n v="0"/>
    <n v="0"/>
  </r>
  <r>
    <d v="2022-09-05T00:00:00"/>
    <d v="2022-09-11T00:00:00"/>
    <x v="41"/>
    <n v="9"/>
    <x v="10"/>
    <n v="17000"/>
    <n v="0"/>
    <n v="0"/>
    <n v="0"/>
    <n v="0"/>
    <n v="0"/>
    <n v="0"/>
    <n v="0"/>
    <n v="0"/>
    <n v="0"/>
    <n v="0"/>
    <n v="0"/>
  </r>
  <r>
    <d v="2022-09-12T00:00:00"/>
    <d v="2022-09-18T00:00:00"/>
    <x v="42"/>
    <n v="9"/>
    <x v="10"/>
    <n v="17000"/>
    <n v="0"/>
    <n v="0"/>
    <n v="0"/>
    <n v="0"/>
    <n v="0"/>
    <n v="0"/>
    <n v="0"/>
    <n v="0"/>
    <n v="0"/>
    <n v="0"/>
    <n v="0"/>
  </r>
  <r>
    <d v="2022-09-19T00:00:00"/>
    <d v="2022-09-25T00:00:00"/>
    <x v="43"/>
    <n v="9"/>
    <x v="10"/>
    <n v="17000"/>
    <n v="0"/>
    <n v="0"/>
    <n v="0"/>
    <n v="0"/>
    <n v="0"/>
    <n v="0"/>
    <n v="0"/>
    <n v="0"/>
    <n v="0"/>
    <n v="0"/>
    <n v="0"/>
  </r>
  <r>
    <d v="2022-09-26T00:00:00"/>
    <d v="2022-10-02T00:00:00"/>
    <x v="44"/>
    <n v="9"/>
    <x v="10"/>
    <n v="17000"/>
    <n v="0"/>
    <n v="0"/>
    <n v="0"/>
    <n v="0"/>
    <n v="0"/>
    <n v="0"/>
    <n v="0"/>
    <n v="0"/>
    <n v="0"/>
    <n v="0"/>
    <n v="0"/>
  </r>
  <r>
    <d v="2022-10-03T00:00:00"/>
    <d v="2022-10-09T00:00:00"/>
    <x v="45"/>
    <n v="10"/>
    <x v="11"/>
    <n v="17000"/>
    <n v="0"/>
    <n v="0"/>
    <n v="0"/>
    <n v="0"/>
    <n v="0"/>
    <n v="0"/>
    <n v="0"/>
    <n v="0"/>
    <n v="0"/>
    <n v="0"/>
    <n v="0"/>
  </r>
  <r>
    <d v="2022-10-10T00:00:00"/>
    <d v="2022-10-16T00:00:00"/>
    <x v="46"/>
    <n v="10"/>
    <x v="11"/>
    <n v="17000"/>
    <n v="0"/>
    <n v="0"/>
    <n v="0"/>
    <n v="0"/>
    <n v="0"/>
    <n v="0"/>
    <n v="0"/>
    <n v="0"/>
    <n v="0"/>
    <n v="0"/>
    <n v="0"/>
  </r>
  <r>
    <d v="2022-10-17T00:00:00"/>
    <d v="2022-10-23T00:00:00"/>
    <x v="47"/>
    <n v="10"/>
    <x v="11"/>
    <n v="17000"/>
    <n v="0"/>
    <n v="0"/>
    <n v="0"/>
    <n v="0"/>
    <n v="0"/>
    <n v="0"/>
    <n v="0"/>
    <n v="0"/>
    <n v="0"/>
    <n v="0"/>
    <n v="0"/>
  </r>
  <r>
    <d v="2022-10-24T00:00:00"/>
    <d v="2022-10-30T00:00:00"/>
    <x v="48"/>
    <n v="10"/>
    <x v="11"/>
    <n v="17000"/>
    <n v="0"/>
    <n v="0"/>
    <n v="0"/>
    <n v="0"/>
    <n v="0"/>
    <n v="0"/>
    <n v="0"/>
    <n v="0"/>
    <n v="0"/>
    <n v="0"/>
    <n v="0"/>
  </r>
  <r>
    <d v="2022-10-31T00:00:00"/>
    <d v="2022-11-06T00:00:00"/>
    <x v="49"/>
    <n v="10"/>
    <x v="11"/>
    <n v="17000"/>
    <n v="0"/>
    <n v="0"/>
    <n v="0"/>
    <n v="0"/>
    <n v="0"/>
    <n v="0"/>
    <n v="0"/>
    <n v="0"/>
    <n v="0"/>
    <n v="0"/>
    <n v="0"/>
  </r>
  <r>
    <d v="2022-11-07T00:00:00"/>
    <d v="2022-11-13T00:00:00"/>
    <x v="50"/>
    <n v="11"/>
    <x v="0"/>
    <n v="17000"/>
    <n v="0"/>
    <n v="0"/>
    <n v="0"/>
    <n v="0"/>
    <n v="0"/>
    <n v="0"/>
    <n v="0"/>
    <n v="0"/>
    <n v="0"/>
    <n v="0"/>
    <n v="0"/>
  </r>
  <r>
    <d v="2022-11-14T00:00:00"/>
    <d v="2022-11-20T00:00:00"/>
    <x v="51"/>
    <n v="11"/>
    <x v="0"/>
    <n v="17000"/>
    <n v="0"/>
    <n v="0"/>
    <n v="0"/>
    <n v="0"/>
    <n v="0"/>
    <n v="0"/>
    <n v="0"/>
    <n v="0"/>
    <n v="0"/>
    <n v="0"/>
    <n v="0"/>
  </r>
  <r>
    <d v="2022-11-21T00:00:00"/>
    <d v="2022-11-27T00:00:00"/>
    <x v="0"/>
    <n v="11"/>
    <x v="0"/>
    <n v="17000"/>
    <n v="0"/>
    <n v="0"/>
    <n v="0"/>
    <n v="0"/>
    <n v="0"/>
    <n v="0"/>
    <n v="0"/>
    <n v="0"/>
    <n v="0"/>
    <n v="0"/>
    <n v="0"/>
  </r>
  <r>
    <d v="2022-11-28T00:00:00"/>
    <d v="2022-12-04T00:00:00"/>
    <x v="1"/>
    <n v="11"/>
    <x v="0"/>
    <n v="17000"/>
    <n v="0"/>
    <n v="0"/>
    <n v="0"/>
    <n v="0"/>
    <n v="0"/>
    <n v="0"/>
    <n v="0"/>
    <n v="0"/>
    <n v="0"/>
    <n v="0"/>
    <n v="0"/>
  </r>
  <r>
    <d v="2022-12-05T00:00:00"/>
    <d v="2022-12-11T00:00:00"/>
    <x v="2"/>
    <n v="12"/>
    <x v="1"/>
    <n v="17000"/>
    <n v="0"/>
    <n v="0"/>
    <n v="0"/>
    <n v="0"/>
    <n v="0"/>
    <n v="0"/>
    <n v="0"/>
    <n v="0"/>
    <n v="0"/>
    <n v="0"/>
    <n v="0"/>
  </r>
  <r>
    <d v="2022-12-12T00:00:00"/>
    <d v="2022-12-18T00:00:00"/>
    <x v="3"/>
    <n v="12"/>
    <x v="1"/>
    <n v="17000"/>
    <n v="0"/>
    <n v="0"/>
    <n v="0"/>
    <n v="0"/>
    <n v="0"/>
    <n v="0"/>
    <n v="0"/>
    <n v="0"/>
    <n v="0"/>
    <n v="0"/>
    <n v="0"/>
  </r>
  <r>
    <d v="2022-12-19T00:00:00"/>
    <d v="2022-12-25T00:00:00"/>
    <x v="4"/>
    <n v="12"/>
    <x v="1"/>
    <n v="1700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3C4F774-BB8B-4869-9168-74BAF9C4684D}" name="TCD100" cacheId="1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U3:W68" firstHeaderRow="0" firstDataRow="1" firstDataCol="1"/>
  <pivotFields count="17">
    <pivotField numFmtId="164" showAll="0"/>
    <pivotField numFmtId="164" showAll="0"/>
    <pivotField axis="axisRow" showAll="0">
      <items count="54"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0"/>
        <item x="1"/>
        <item x="2"/>
        <item x="3"/>
        <item x="4"/>
        <item x="5"/>
        <item m="1" x="52"/>
        <item t="default"/>
      </items>
    </pivotField>
    <pivotField showAll="0"/>
    <pivotField axis="axisRow" showAll="0">
      <items count="13">
        <item x="2"/>
        <item x="3"/>
        <item x="4"/>
        <item x="5"/>
        <item x="6"/>
        <item x="7"/>
        <item x="8"/>
        <item x="9"/>
        <item x="10"/>
        <item x="11"/>
        <item x="0"/>
        <item x="1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4"/>
    <field x="2"/>
  </rowFields>
  <rowItems count="65">
    <i>
      <x/>
    </i>
    <i r="1">
      <x/>
    </i>
    <i r="1">
      <x v="1"/>
    </i>
    <i r="1">
      <x v="2"/>
    </i>
    <i r="1">
      <x v="3"/>
    </i>
    <i r="1">
      <x v="4"/>
    </i>
    <i>
      <x v="1"/>
    </i>
    <i r="1">
      <x v="5"/>
    </i>
    <i r="1">
      <x v="6"/>
    </i>
    <i r="1">
      <x v="7"/>
    </i>
    <i r="1">
      <x v="8"/>
    </i>
    <i>
      <x v="2"/>
    </i>
    <i r="1">
      <x v="9"/>
    </i>
    <i r="1">
      <x v="10"/>
    </i>
    <i r="1">
      <x v="11"/>
    </i>
    <i r="1">
      <x v="12"/>
    </i>
    <i>
      <x v="3"/>
    </i>
    <i r="1">
      <x v="13"/>
    </i>
    <i r="1">
      <x v="14"/>
    </i>
    <i r="1">
      <x v="15"/>
    </i>
    <i r="1">
      <x v="16"/>
    </i>
    <i>
      <x v="4"/>
    </i>
    <i r="1">
      <x v="17"/>
    </i>
    <i r="1">
      <x v="18"/>
    </i>
    <i r="1">
      <x v="19"/>
    </i>
    <i r="1">
      <x v="20"/>
    </i>
    <i r="1">
      <x v="21"/>
    </i>
    <i>
      <x v="5"/>
    </i>
    <i r="1">
      <x v="22"/>
    </i>
    <i r="1">
      <x v="23"/>
    </i>
    <i r="1">
      <x v="24"/>
    </i>
    <i r="1">
      <x v="25"/>
    </i>
    <i>
      <x v="6"/>
    </i>
    <i r="1">
      <x v="26"/>
    </i>
    <i r="1">
      <x v="27"/>
    </i>
    <i r="1">
      <x v="28"/>
    </i>
    <i r="1">
      <x v="29"/>
    </i>
    <i>
      <x v="7"/>
    </i>
    <i r="1">
      <x v="30"/>
    </i>
    <i r="1">
      <x v="31"/>
    </i>
    <i r="1">
      <x v="32"/>
    </i>
    <i r="1">
      <x v="33"/>
    </i>
    <i r="1">
      <x v="34"/>
    </i>
    <i>
      <x v="8"/>
    </i>
    <i r="1">
      <x v="35"/>
    </i>
    <i r="1">
      <x v="36"/>
    </i>
    <i r="1">
      <x v="37"/>
    </i>
    <i r="1">
      <x v="38"/>
    </i>
    <i>
      <x v="9"/>
    </i>
    <i r="1">
      <x v="39"/>
    </i>
    <i r="1">
      <x v="40"/>
    </i>
    <i r="1">
      <x v="41"/>
    </i>
    <i r="1">
      <x v="42"/>
    </i>
    <i r="1">
      <x v="43"/>
    </i>
    <i>
      <x v="10"/>
    </i>
    <i r="1">
      <x v="44"/>
    </i>
    <i r="1">
      <x v="45"/>
    </i>
    <i r="1">
      <x v="46"/>
    </i>
    <i r="1">
      <x v="47"/>
    </i>
    <i>
      <x v="11"/>
    </i>
    <i r="1">
      <x v="48"/>
    </i>
    <i r="1">
      <x v="49"/>
    </i>
    <i r="1">
      <x v="50"/>
    </i>
    <i r="1">
      <x v="5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Totale pièces produites" fld="6" baseField="4" baseItem="0"/>
    <dataField name="Somme de Totale NC poudrage(diel+diam+ep+aspects)" fld="7" baseField="4" baseItem="0"/>
  </dataFields>
  <formats count="2">
    <format dxfId="69">
      <pivotArea field="4" type="button" dataOnly="0" labelOnly="1" outline="0" axis="axisRow" fieldPosition="0"/>
    </format>
    <format dxfId="6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TableStyleInfo name="PivotStyleLight16" showRowHeaders="1" showColHeaders="1" showRowStripes="0" showColStripes="0" showLastColumn="1"/>
  <filters count="1">
    <filter fld="0" type="dateBetween" evalOrder="-1" id="124" name="Debut de Semaine">
      <autoFilter ref="A1">
        <filterColumn colId="0">
          <customFilters and="1">
            <customFilter operator="greaterThanOrEqual" val="44501"/>
            <customFilter operator="lessThanOrEqual" val="44592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0F5F89-80DB-4A6E-AD71-F24361AA455D}" name="TCD5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2">
  <location ref="I1:J14" firstHeaderRow="1" firstDataRow="1" firstDataCol="1"/>
  <pivotFields count="17">
    <pivotField numFmtId="164" showAll="0"/>
    <pivotField numFmtId="164" showAll="0"/>
    <pivotField showAll="0"/>
    <pivotField showAll="0"/>
    <pivotField axis="axisRow" showAll="0">
      <items count="13">
        <item x="2"/>
        <item x="3"/>
        <item x="4"/>
        <item x="5"/>
        <item x="6"/>
        <item x="7"/>
        <item x="8"/>
        <item x="9"/>
        <item x="10"/>
        <item x="11"/>
        <item x="0"/>
        <item x="1"/>
        <item t="default"/>
      </items>
    </pivotField>
    <pivotField showAll="0"/>
    <pivotField showAll="0"/>
    <pivotField dataField="1" showAll="0"/>
    <pivotField showAll="0"/>
    <pivotField showAll="0" sumSubtotal="1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Totale NC poudrage(diel+diam+ep+aspects)" fld="7" baseField="4" baseItem="0"/>
  </dataFields>
  <formats count="6">
    <format dxfId="24">
      <pivotArea dataOnly="0" labelOnly="1" outline="0" axis="axisValues" fieldPosition="0"/>
    </format>
    <format dxfId="23">
      <pivotArea dataOnly="0" labelOnly="1" outline="0" axis="axisValues" fieldPosition="0"/>
    </format>
    <format dxfId="22">
      <pivotArea dataOnly="0" labelOnly="1" outline="0" axis="axisValues" fieldPosition="0"/>
    </format>
    <format dxfId="21">
      <pivotArea field="4" type="button" dataOnly="0" labelOnly="1" outline="0" axis="axisRow" fieldPosition="0"/>
    </format>
    <format dxfId="20">
      <pivotArea field="4" type="button" dataOnly="0" labelOnly="1" outline="0" axis="axisRow" fieldPosition="0"/>
    </format>
    <format dxfId="19">
      <pivotArea field="4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722459B-834E-483D-9195-D6B91B6113C2}" name="TCD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6">
  <location ref="A1:D14" firstHeaderRow="0" firstDataRow="1" firstDataCol="1"/>
  <pivotFields count="17">
    <pivotField numFmtId="164" showAll="0"/>
    <pivotField numFmtId="164" showAll="0"/>
    <pivotField showAll="0"/>
    <pivotField showAll="0"/>
    <pivotField axis="axisRow" showAll="0">
      <items count="13">
        <item x="2"/>
        <item x="3"/>
        <item x="4"/>
        <item x="5"/>
        <item x="6"/>
        <item x="7"/>
        <item x="8"/>
        <item x="9"/>
        <item x="10"/>
        <item x="11"/>
        <item x="0"/>
        <item x="1"/>
        <item t="default"/>
      </items>
    </pivotField>
    <pivotField showAll="0"/>
    <pivotField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Totale NC poudrage+etamage" fld="9" baseField="0" baseItem="1"/>
    <dataField name="Somme de Totale NC Etamage" fld="8" baseField="0" baseItem="1"/>
    <dataField name="Somme de Totale NC poudrage(diel+diam+ep+aspects)" fld="7" baseField="4" baseItem="0"/>
  </dataFields>
  <formats count="4">
    <format dxfId="2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5">
      <pivotArea dataOnly="0" labelOnly="1" outline="0" fieldPosition="0">
        <references count="1">
          <reference field="4294967294" count="1">
            <x v="2"/>
          </reference>
        </references>
      </pivotArea>
    </format>
  </formats>
  <chartFormats count="10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3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BB51B1-4B45-4247-8431-F95BAEBE0487}" name="TCD8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X1:AA14" firstHeaderRow="0" firstDataRow="1" firstDataCol="1"/>
  <pivotFields count="17">
    <pivotField numFmtId="164" showAll="0"/>
    <pivotField numFmtId="164" showAll="0"/>
    <pivotField showAll="0"/>
    <pivotField showAll="0"/>
    <pivotField axis="axisRow" showAll="0">
      <items count="13">
        <item x="2"/>
        <item x="3"/>
        <item x="4"/>
        <item x="5"/>
        <item x="6"/>
        <item x="7"/>
        <item x="8"/>
        <item x="0"/>
        <item x="1"/>
        <item x="9"/>
        <item x="10"/>
        <item x="1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</pivotFields>
  <rowFields count="1">
    <field x="4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NC Déformation" fld="16" baseField="2" baseItem="0"/>
    <dataField name="Somme de NC etain" fld="15" baseField="2" baseItem="0"/>
    <dataField name="Nombre de Reprise GALVANO" fld="14" subtotal="count" baseField="0" baseItem="0"/>
  </dataFields>
  <formats count="8">
    <format dxfId="36">
      <pivotArea field="4" type="button" dataOnly="0" labelOnly="1" outline="0" axis="axisRow" fieldPosition="0"/>
    </format>
    <format dxfId="3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4">
      <pivotArea field="4" type="button" dataOnly="0" labelOnly="1" outline="0" axis="axisRow" fieldPosition="0"/>
    </format>
    <format dxfId="3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2">
      <pivotArea field="4" type="button" dataOnly="0" labelOnly="1" outline="0" axis="axisRow" fieldPosition="0"/>
    </format>
    <format dxfId="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0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9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1B71DE7-3455-406C-B34A-D2E6A0ABE344}" name="TCD7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O1:S14" firstHeaderRow="0" firstDataRow="1" firstDataCol="1"/>
  <pivotFields count="17">
    <pivotField numFmtId="164" showAll="0"/>
    <pivotField numFmtId="164" showAll="0"/>
    <pivotField showAll="0"/>
    <pivotField showAll="0"/>
    <pivotField axis="axisRow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</pivotFields>
  <rowFields count="1">
    <field x="4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Total NC diélectrique" fld="10" baseField="0" baseItem="0"/>
    <dataField name="Somme de Total NC Epaisseur" fld="11" baseField="0" baseItem="0"/>
    <dataField name="Somme de Total NC Diametre" fld="12" baseField="0" baseItem="0"/>
    <dataField name="Somme de Total NC Aspects" fld="13" baseField="0" baseItem="0"/>
  </dataFields>
  <formats count="6">
    <format dxfId="42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1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40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39">
      <pivotArea field="4" type="button" dataOnly="0" labelOnly="1" outline="0" axis="axisRow" fieldPosition="0"/>
    </format>
    <format dxfId="38">
      <pivotArea field="4" type="button" dataOnly="0" labelOnly="1" outline="0" axis="axisRow" fieldPosition="0"/>
    </format>
    <format dxfId="37">
      <pivotArea field="4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2356403-B1F0-458A-82EC-750A9EF4D4A2}" name="TCD6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L1:M14" firstHeaderRow="1" firstDataRow="1" firstDataCol="1"/>
  <pivotFields count="17">
    <pivotField numFmtId="164" showAll="0"/>
    <pivotField numFmtId="164" showAll="0"/>
    <pivotField showAll="0"/>
    <pivotField showAll="0"/>
    <pivotField axis="axisRow" showAll="0">
      <items count="13">
        <item x="2"/>
        <item x="3"/>
        <item x="4"/>
        <item x="5"/>
        <item x="6"/>
        <item x="7"/>
        <item x="8"/>
        <item x="0"/>
        <item x="1"/>
        <item x="9"/>
        <item x="10"/>
        <item x="11"/>
        <item t="default"/>
      </items>
    </pivotField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Items count="1">
    <i/>
  </colItems>
  <dataFields count="1">
    <dataField name="Somme de Totale NC Etamage" fld="8" baseField="0" baseItem="1"/>
  </dataFields>
  <formats count="6">
    <format dxfId="48">
      <pivotArea dataOnly="0" labelOnly="1" outline="0" axis="axisValues" fieldPosition="0"/>
    </format>
    <format dxfId="47">
      <pivotArea dataOnly="0" labelOnly="1" outline="0" axis="axisValues" fieldPosition="0"/>
    </format>
    <format dxfId="46">
      <pivotArea dataOnly="0" labelOnly="1" outline="0" axis="axisValues" fieldPosition="0"/>
    </format>
    <format dxfId="45">
      <pivotArea field="4" type="button" dataOnly="0" labelOnly="1" outline="0" axis="axisRow" fieldPosition="0"/>
    </format>
    <format dxfId="44">
      <pivotArea field="4" type="button" dataOnly="0" labelOnly="1" outline="0" axis="axisRow" fieldPosition="0"/>
    </format>
    <format dxfId="43">
      <pivotArea field="4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0426EE3-53F6-4AC1-AA34-AD88D3C80E15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:B44" firstHeaderRow="1" firstDataRow="1" firstDataCol="1"/>
  <pivotFields count="55">
    <pivotField showAll="0"/>
    <pivotField showAll="0"/>
    <pivotField axis="axisRow" showAll="0">
      <items count="43">
        <item x="28"/>
        <item x="10"/>
        <item x="11"/>
        <item x="12"/>
        <item x="13"/>
        <item x="14"/>
        <item x="15"/>
        <item x="16"/>
        <item x="17"/>
        <item x="18"/>
        <item x="19"/>
        <item x="29"/>
        <item x="30"/>
        <item x="31"/>
        <item x="4"/>
        <item x="5"/>
        <item x="6"/>
        <item x="7"/>
        <item x="8"/>
        <item x="20"/>
        <item x="21"/>
        <item x="24"/>
        <item x="26"/>
        <item x="27"/>
        <item x="22"/>
        <item x="23"/>
        <item x="25"/>
        <item x="9"/>
        <item x="41"/>
        <item x="0"/>
        <item x="1"/>
        <item x="2"/>
        <item x="3"/>
        <item x="36"/>
        <item x="37"/>
        <item x="38"/>
        <item x="39"/>
        <item x="32"/>
        <item x="33"/>
        <item x="34"/>
        <item x="35"/>
        <item x="4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numFmtId="10" showAll="0"/>
    <pivotField numFmtId="10" showAll="0"/>
    <pivotField numFmtId="10" showAll="0"/>
    <pivotField numFmtId="10" showAll="0"/>
    <pivotField numFmtId="10" showAll="0"/>
    <pivotField numFmtId="10" showAll="0"/>
    <pivotField numFmtId="10" showAll="0"/>
    <pivotField numFmtId="10" showAll="0"/>
    <pivotField numFmtId="10" showAll="0"/>
    <pivotField numFmtId="9" showAll="0"/>
    <pivotField showAll="0"/>
    <pivotField showAll="0"/>
    <pivotField showAll="0"/>
    <pivotField showAll="0"/>
    <pivotField numFmtId="10" showAll="0"/>
    <pivotField numFmtId="10" showAll="0"/>
    <pivotField numFmtId="10" showAll="0"/>
    <pivotField numFmtId="10" showAll="0"/>
    <pivotField numFmtId="10" showAll="0"/>
    <pivotField numFmtId="10" showAll="0"/>
    <pivotField numFmtId="10" showAll="0"/>
  </pivotFields>
  <rowFields count="1">
    <field x="2"/>
  </rowFields>
  <rowItems count="4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 t="grand">
      <x/>
    </i>
  </rowItems>
  <colItems count="1">
    <i/>
  </colItems>
  <dataFields count="1">
    <dataField name="Somme de TotalProd poudrage" fld="13" baseField="0" baseItem="0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onnees" displayName="Donnees" ref="A3:N594" totalsRowShown="0" headerRowDxfId="98" dataDxfId="97" tableBorderDxfId="96" totalsRowBorderDxfId="95">
  <tableColumns count="14">
    <tableColumn id="1" xr3:uid="{00000000-0010-0000-0000-000001000000}" name="Date" dataDxfId="94" totalsRowDxfId="93"/>
    <tableColumn id="24" xr3:uid="{00000000-0010-0000-0000-000018000000}" name="NumSemaine" dataDxfId="92">
      <calculatedColumnFormula>IF(Donnees[[#This Row],[Date]]="","",_xlfn.ISOWEEKNUM(Donnees[[#This Row],[Date]]))</calculatedColumnFormula>
    </tableColumn>
    <tableColumn id="23" xr3:uid="{00000000-0010-0000-0000-000017000000}" name="Operateur" dataDxfId="91" totalsRowDxfId="90"/>
    <tableColumn id="2" xr3:uid="{00000000-0010-0000-0000-000002000000}" name="Heure" dataDxfId="89" totalsRowDxfId="88"/>
    <tableColumn id="41" xr3:uid="{00000000-0010-0000-0000-000029000000}" name="Type" dataDxfId="87" totalsRowDxfId="86"/>
    <tableColumn id="3" xr3:uid="{00000000-0010-0000-0000-000003000000}" name="Num bal" dataDxfId="85" totalsRowDxfId="84"/>
    <tableColumn id="20" xr3:uid="{00000000-0010-0000-0000-000014000000}" name="Nb tour balancelle" dataDxfId="83" totalsRowDxfId="82"/>
    <tableColumn id="4" xr3:uid="{00000000-0010-0000-0000-000004000000}" name="Nb pièces traitées" dataDxfId="81" totalsRowDxfId="80"/>
    <tableColumn id="5" xr3:uid="{00000000-0010-0000-0000-000005000000}" name="N°OF" dataDxfId="79" totalsRowDxfId="78"/>
    <tableColumn id="6" xr3:uid="{00000000-0010-0000-0000-000006000000}" name="Client" dataDxfId="77" totalsRowDxfId="76"/>
    <tableColumn id="25" xr3:uid="{17E649DF-BA36-47E8-B410-0BE7DFA62E1B}" name="Fournisseur" dataDxfId="75" totalsRowDxfId="74"/>
    <tableColumn id="7" xr3:uid="{00000000-0010-0000-0000-000007000000}" name="Ref" dataDxfId="73" totalsRowDxfId="72"/>
    <tableColumn id="133" xr3:uid="{944F4C40-0D56-4673-935D-D78B5EC47EF4}" name="Nb total rebuts AIRBUS" dataDxfId="71">
      <calculatedColumnFormula>IF(Donnees[[#This Row],[Date]]&lt;&gt;"",SUM(#REF!),"")</calculatedColumnFormula>
    </tableColumn>
    <tableColumn id="63" xr3:uid="{8B7BAAF6-3320-4850-BFCF-8323002C4A2B}" name="clé" dataDxfId="70">
      <calculatedColumnFormula>Donnees[[#This Row],[Date]]&amp;HOUR(Donnees[[#This Row],[Heure]])&amp;Donnees[[#This Row],[Ref]]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8E7AA19-3C36-4567-9591-6A58E45A9425}" name="IntervalAnalyse18" displayName="IntervalAnalyse18" ref="A1:B3" totalsRowShown="0" headerRowDxfId="3" dataDxfId="2">
  <autoFilter ref="A1:B3" xr:uid="{00000000-0009-0000-0100-000007000000}">
    <filterColumn colId="0" hiddenButton="1"/>
    <filterColumn colId="1" hiddenButton="1"/>
  </autoFilter>
  <tableColumns count="2">
    <tableColumn id="1" xr3:uid="{BB62C820-3F91-432A-B62C-291E4A4F2E06}" name="Colonne1" dataDxfId="1"/>
    <tableColumn id="2" xr3:uid="{465E8E6D-81BB-4B3A-905B-49C617F9F095}" name="Date" dataDxfId="0"/>
  </tableColumns>
  <tableStyleInfo name="TableStyleMedium10" showFirstColumn="1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6000A7CD-1852-4BD3-A4C6-9BAAF1281076}" name="Tableau2328" displayName="Tableau2328" ref="B9:R66" totalsRowShown="0" headerRowDxfId="67" headerRowBorderDxfId="66">
  <tableColumns count="17">
    <tableColumn id="12" xr3:uid="{1C7D90B0-3A12-435A-B982-0C9D8F78DA42}" name="Debut de Semaine" dataDxfId="65"/>
    <tableColumn id="14" xr3:uid="{40363B72-5109-459A-BCAE-E931B6ED527A}" name="Fin de Semaine" dataDxfId="64">
      <calculatedColumnFormula>Tableau2328[[#This Row],[Debut de Semaine]]+6</calculatedColumnFormula>
    </tableColumn>
    <tableColumn id="13" xr3:uid="{E18E0C5F-57C1-400F-9F19-9C1A45A4E108}" name="Numero Semaines" dataDxfId="63">
      <calculatedColumnFormula>IF(Tableau2328[[#This Row],[Debut de Semaine]]&gt;=TODAY(),"",_xlfn.ISOWEEKNUM(Tableau2328[[#This Row],[Debut de Semaine]]))</calculatedColumnFormula>
    </tableColumn>
    <tableColumn id="15" xr3:uid="{C660D9D0-A8EA-473E-A235-3982096E7482}" name="Num Mois" dataDxfId="62">
      <calculatedColumnFormula>MONTH(Tableau2328[[#This Row],[Debut de Semaine]])</calculatedColumnFormula>
    </tableColumn>
    <tableColumn id="16" xr3:uid="{DB5C1354-0ADE-49BF-9EAF-0B95232AC021}" name="Mois" dataDxfId="61">
      <calculatedColumnFormula>TEXT("1/"&amp;Tableau2328[[#This Row],[Num Mois]]&amp;"/2021","mmmmmmmm")</calculatedColumnFormula>
    </tableColumn>
    <tableColumn id="11" xr3:uid="{64294E68-E839-4C3B-B776-41110163BF8A}" name="Target" dataDxfId="60"/>
    <tableColumn id="17" xr3:uid="{4E613A23-B6B0-4C4D-A64D-F8AB3334F276}" name="Totale pièces produites" dataDxfId="59">
      <calculatedColumnFormula>IF(Tableau2328[[#This Row],[Debut de Semaine]]&gt;TODAY(),"",SUMIFS(Donnees[Nb pièces traitées],Donnees[Date],"&gt;="&amp;Tableau2328[[#This Row],[Debut de Semaine]],Donnees[Date],"&lt;="&amp;Tableau2328[[#This Row],[Fin de Semaine]]))</calculatedColumnFormula>
    </tableColumn>
    <tableColumn id="1" xr3:uid="{3AB2AF09-8E60-46C3-A9FA-D6E7285A3A88}" name="Totale NC poudrage(diel+diam+ep+aspects)" dataDxfId="58">
      <calculatedColumnFormula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calculatedColumnFormula>
    </tableColumn>
    <tableColumn id="2" xr3:uid="{C16C161F-314A-4361-8BAB-5689FFFDDA5E}" name="Totale NC Etamage" dataDxfId="57">
      <calculatedColumnFormula>IF(Tableau2328[[#This Row],[Debut de Semaine]]&gt;TODAY(),"",SUMIFS(#REF!,#REF!,"&gt;="&amp;Tableau2328[[#This Row],[Debut de Semaine]],#REF!,"&lt;="&amp;Tableau2328[[#This Row],[Fin de Semaine]]))</calculatedColumnFormula>
    </tableColumn>
    <tableColumn id="3" xr3:uid="{C244180C-1388-4D20-BD19-CCDA9F27AC36}" name="Totale NC poudrage+etamage" dataDxfId="56">
      <calculatedColumnFormula>IF(Tableau2328[[#This Row],[Debut de Semaine]]&gt;TODAY(),"",SUMIFS(#REF!,#REF!,"&gt;="&amp;Tableau2328[[#This Row],[Debut de Semaine]],#REF!,"&lt;="&amp;Tableau2328[[#This Row],[Fin de Semaine]]))</calculatedColumnFormula>
    </tableColumn>
    <tableColumn id="4" xr3:uid="{A7DA5520-8488-46A7-9598-E5EA85EF14C2}" name="Total NC diélectrique" dataDxfId="55">
      <calculatedColumnFormula>IF(Tableau2328[[#This Row],[Debut de Semaine]] &gt;TODAY(),"",SUMIFS(#REF!,Donnees[Date],"&gt;="&amp;Tableau2328[[#This Row],[Debut de Semaine]],Donnees[Date],"&lt;="&amp;Tableau2328[[#This Row],[Fin de Semaine]]))</calculatedColumnFormula>
    </tableColumn>
    <tableColumn id="5" xr3:uid="{16A9C86D-E8F5-4FD5-861D-853BE36F0BBD}" name="Total NC Epaisseur" dataDxfId="54">
      <calculatedColumnFormula>IF(Tableau2328[[#This Row],[Debut de Semaine]] &gt;TODAY(),"",SUMIFS(#REF!,Donnees[Date],"&gt;="&amp;Tableau2328[[#This Row],[Debut de Semaine]],Donnees[Date],"&lt;="&amp;Tableau2328[[#This Row],[Fin de Semaine]]))</calculatedColumnFormula>
    </tableColumn>
    <tableColumn id="6" xr3:uid="{8A7E6AD5-9168-4690-A2C6-92FC54DD22C6}" name="Total NC Diametre" dataDxfId="53">
      <calculatedColumnFormula>IF(Tableau2328[[#This Row],[Debut de Semaine]] &gt;TODAY(),"",SUMIFS(#REF!,Donnees[Date],"&gt;="&amp;Tableau2328[[#This Row],[Debut de Semaine]],Donnees[Date],"&lt;="&amp;Tableau2328[[#This Row],[Fin de Semaine]]))</calculatedColumnFormula>
    </tableColumn>
    <tableColumn id="7" xr3:uid="{B736AFBA-2BDD-44C5-9BC3-C177B4F7916B}" name="Total NC Aspects" dataDxfId="52">
      <calculatedColumnFormula>IF(Tableau2328[[#This Row],[Debut de Semaine]] &gt;TODAY(),"",SUMIFS(#REF!,Donnees[Date],"&gt;="&amp;Tableau2328[[#This Row],[Debut de Semaine]],Donnees[Date],"&lt;="&amp;Tableau2328[[#This Row],[Fin de Semaine]]))</calculatedColumnFormula>
    </tableColumn>
    <tableColumn id="10" xr3:uid="{A4BA734D-4B21-4BC8-8F56-879BF11413FF}" name="Reprise GALVANO" dataDxfId="51">
      <calculatedColumnFormula>IF(Tableau2328[[#This Row],[Debut de Semaine]]&gt;TODAY(),"",SUMIFS(#REF!,#REF!,"&gt;="&amp;Tableau2328[[#This Row],[Debut de Semaine]],#REF!,"&lt;="&amp;Tableau2328[[#This Row],[Fin de Semaine]]))</calculatedColumnFormula>
    </tableColumn>
    <tableColumn id="8" xr3:uid="{1EEDD13E-5B44-4939-AEAF-FCB0870F6CB3}" name="NC etain" dataDxfId="50">
      <calculatedColumnFormula>IF(Tableau2328[[#This Row],[Debut de Semaine]]&gt;TODAY(),"",SUMIFS(#REF!,#REF!,"&gt;="&amp;Tableau2328[[#This Row],[Debut de Semaine]],#REF!,"&lt;="&amp;Tableau2328[[#This Row],[Fin de Semaine]]))</calculatedColumnFormula>
    </tableColumn>
    <tableColumn id="9" xr3:uid="{74CF2E33-F47C-4A2C-882B-87837A064729}" name="NC Déformation" dataDxfId="49">
      <calculatedColumnFormula>IF(Tableau2328[[#This Row],[Debut de Semaine]]&gt;TODAY(),"",SUMIFS(#REF!,#REF!,"&gt;="&amp;Tableau2328[[#This Row],[Debut de Semaine]],#REF!,"&lt;="&amp;Tableau2328[[#This Row],[Fin de Semaine]]))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12000000}" name="Tableau1" displayName="Tableau1" ref="A1:E53" totalsRowShown="0" headerRowDxfId="18" dataDxfId="17">
  <autoFilter ref="A1:E53" xr:uid="{00000000-0009-0000-0100-000003000000}"/>
  <tableColumns count="5">
    <tableColumn id="2" xr3:uid="{00000000-0010-0000-1200-000002000000}" name="Ref" dataDxfId="16"/>
    <tableColumn id="7" xr3:uid="{AB096DD7-3A99-4CA8-B1C3-6F21B929A27D}" name="Fournisseur" dataDxfId="15"/>
    <tableColumn id="1" xr3:uid="{00000000-0010-0000-1200-000001000000}" name="Client" dataDxfId="14"/>
    <tableColumn id="4" xr3:uid="{00000000-0010-0000-1200-000004000000}" name="Toleranceinf" dataDxfId="13"/>
    <tableColumn id="5" xr3:uid="{00000000-0010-0000-1200-000005000000}" name="Tolerancesup" dataDxfId="1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CFFA22AC-83D5-44C3-BB28-80BB6B1CAED5}" name="Tableau22" displayName="Tableau22" ref="U1:V5" totalsRowShown="0" headerRowBorderDxfId="11" tableBorderDxfId="10" totalsRowBorderDxfId="9">
  <autoFilter ref="U1:V5" xr:uid="{01FE3CE0-F68F-48EC-AA54-080A97185D87}"/>
  <tableColumns count="2">
    <tableColumn id="1" xr3:uid="{9A5189F1-A219-4B1A-8224-1A512DD6C448}" name="27/09/2023"/>
    <tableColumn id="2" xr3:uid="{01F4A9EF-5D69-4FF2-9C2A-017829855FC9}" name="24/09/202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326F6370-FA7C-4E8E-9E51-B3B82F9DBEF6}" name="Tableau24" displayName="Tableau24" ref="R1:S5" totalsRowShown="0" headerRowBorderDxfId="8" tableBorderDxfId="7" totalsRowBorderDxfId="6">
  <autoFilter ref="R1:S5" xr:uid="{53748242-A43F-454D-AAAF-D4C7323FD973}"/>
  <tableColumns count="2">
    <tableColumn id="1" xr3:uid="{0BE1CB7C-CCFF-4633-88E5-DC33D5F86F8A}" name="02/09/2021" dataDxfId="5"/>
    <tableColumn id="2" xr3:uid="{D90F8F38-73DC-44E4-A250-A97B1E9D0BCE}" name="23/07/2021" dataDxf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Relationship Id="rId5" Type="http://schemas.openxmlformats.org/officeDocument/2006/relationships/pivotTable" Target="../pivotTables/pivotTable6.xml"/><Relationship Id="rId4" Type="http://schemas.openxmlformats.org/officeDocument/2006/relationships/pivotTable" Target="../pivotTables/pivot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Q594"/>
  <sheetViews>
    <sheetView showGridLines="0" zoomScale="70" zoomScaleNormal="70" workbookViewId="0">
      <pane xSplit="11" ySplit="3" topLeftCell="L160" activePane="bottomRight" state="frozen"/>
      <selection pane="topRight" activeCell="N1" sqref="N1"/>
      <selection pane="bottomLeft" activeCell="A4" sqref="A4"/>
      <selection pane="bottomRight" activeCell="F89" sqref="F89"/>
    </sheetView>
  </sheetViews>
  <sheetFormatPr baseColWidth="10" defaultColWidth="11.44140625" defaultRowHeight="13.8" x14ac:dyDescent="0.3"/>
  <cols>
    <col min="1" max="1" width="12" style="40" customWidth="1"/>
    <col min="2" max="2" width="11.44140625" style="64" customWidth="1"/>
    <col min="3" max="3" width="13.5546875" style="61" customWidth="1"/>
    <col min="4" max="4" width="15" style="84" customWidth="1"/>
    <col min="5" max="5" width="15" style="61" hidden="1" customWidth="1"/>
    <col min="6" max="8" width="15" style="61" customWidth="1"/>
    <col min="9" max="9" width="13" style="61" customWidth="1"/>
    <col min="10" max="10" width="15" style="61" customWidth="1"/>
    <col min="11" max="11" width="15.88671875" style="150" customWidth="1"/>
    <col min="12" max="12" width="26.109375" style="90" customWidth="1"/>
    <col min="13" max="13" width="34.44140625" style="11" bestFit="1" customWidth="1"/>
    <col min="14" max="14" width="40.5546875" style="11" bestFit="1" customWidth="1"/>
    <col min="15" max="16384" width="11.44140625" style="11"/>
  </cols>
  <sheetData>
    <row r="1" spans="1:17" customFormat="1" ht="26.25" customHeight="1" thickBot="1" x14ac:dyDescent="0.35">
      <c r="A1" s="142"/>
      <c r="B1" s="3"/>
      <c r="C1" s="66"/>
      <c r="D1" s="43"/>
      <c r="E1" s="12"/>
      <c r="F1" s="66"/>
      <c r="G1" s="14"/>
      <c r="H1" s="14"/>
      <c r="I1" s="3"/>
      <c r="J1" s="3"/>
      <c r="K1" s="144"/>
      <c r="L1" s="85"/>
      <c r="M1" s="163"/>
      <c r="N1" s="11"/>
    </row>
    <row r="2" spans="1:17" customFormat="1" ht="20.100000000000001" customHeight="1" thickBot="1" x14ac:dyDescent="0.35">
      <c r="A2" s="142"/>
      <c r="B2" s="3"/>
      <c r="C2" s="66"/>
      <c r="D2" s="43"/>
      <c r="E2" s="12"/>
      <c r="F2" s="66"/>
      <c r="G2" s="15"/>
      <c r="H2" s="15"/>
      <c r="I2" s="3"/>
      <c r="J2" s="3"/>
      <c r="K2" s="144"/>
      <c r="L2" s="85"/>
      <c r="M2" s="132" t="s">
        <v>160</v>
      </c>
      <c r="N2" s="130"/>
    </row>
    <row r="3" spans="1:17" customFormat="1" ht="31.2" x14ac:dyDescent="0.3">
      <c r="A3" s="19" t="s">
        <v>2</v>
      </c>
      <c r="B3" s="7" t="s">
        <v>41</v>
      </c>
      <c r="C3" s="7" t="s">
        <v>3</v>
      </c>
      <c r="D3" s="44" t="s">
        <v>0</v>
      </c>
      <c r="E3" s="8" t="s">
        <v>37</v>
      </c>
      <c r="F3" s="9" t="s">
        <v>36</v>
      </c>
      <c r="G3" s="9" t="s">
        <v>50</v>
      </c>
      <c r="H3" s="10" t="s">
        <v>542</v>
      </c>
      <c r="I3" s="10" t="s">
        <v>541</v>
      </c>
      <c r="J3" s="9" t="s">
        <v>1</v>
      </c>
      <c r="K3" s="145" t="s">
        <v>113</v>
      </c>
      <c r="L3" s="86" t="s">
        <v>30</v>
      </c>
      <c r="M3" s="128" t="s">
        <v>543</v>
      </c>
      <c r="N3" s="131" t="s">
        <v>49</v>
      </c>
    </row>
    <row r="4" spans="1:17" ht="14.4" x14ac:dyDescent="0.3">
      <c r="A4" s="62">
        <v>44501</v>
      </c>
      <c r="B4" s="63">
        <v>44</v>
      </c>
      <c r="C4" s="50"/>
      <c r="D4" s="81"/>
      <c r="E4" s="82"/>
      <c r="F4" s="63"/>
      <c r="G4" s="48"/>
      <c r="H4" s="48"/>
      <c r="I4" s="48"/>
      <c r="J4" s="48"/>
      <c r="K4" s="146"/>
      <c r="L4" s="87"/>
      <c r="M4" s="57" t="e">
        <f>IF(Donnees[[#This Row],[Date]]&lt;&gt;"",SUM(#REF!),"")</f>
        <v>#REF!</v>
      </c>
      <c r="N4" s="91" t="str">
        <f>Donnees[[#This Row],[Date]]&amp;HOUR(Donnees[[#This Row],[Heure]])&amp;Donnees[[#This Row],[Ref]]</f>
        <v>445010</v>
      </c>
      <c r="O4" s="75"/>
      <c r="P4" s="75"/>
      <c r="Q4" s="75"/>
    </row>
    <row r="5" spans="1:17" ht="14.4" x14ac:dyDescent="0.3">
      <c r="A5" s="83">
        <v>44501</v>
      </c>
      <c r="B5" s="63">
        <v>44</v>
      </c>
      <c r="C5" s="50"/>
      <c r="D5" s="81"/>
      <c r="E5" s="82"/>
      <c r="F5" s="82"/>
      <c r="G5" s="48"/>
      <c r="H5" s="48"/>
      <c r="I5" s="48"/>
      <c r="J5" s="48"/>
      <c r="K5" s="146"/>
      <c r="L5" s="87"/>
      <c r="M5" s="57" t="e">
        <f>IF(Donnees[[#This Row],[Date]]&lt;&gt;"",SUM(#REF!),"")</f>
        <v>#REF!</v>
      </c>
      <c r="N5" s="91" t="str">
        <f>Donnees[[#This Row],[Date]]&amp;HOUR(Donnees[[#This Row],[Heure]])&amp;Donnees[[#This Row],[Ref]]</f>
        <v>445010</v>
      </c>
      <c r="O5" s="75"/>
      <c r="P5" s="75"/>
      <c r="Q5" s="75"/>
    </row>
    <row r="6" spans="1:17" ht="14.4" x14ac:dyDescent="0.3">
      <c r="A6" s="62">
        <v>44501</v>
      </c>
      <c r="B6" s="63">
        <v>44</v>
      </c>
      <c r="C6" s="50"/>
      <c r="D6" s="81"/>
      <c r="E6" s="82"/>
      <c r="F6" s="82"/>
      <c r="G6" s="48"/>
      <c r="H6" s="48"/>
      <c r="I6" s="48"/>
      <c r="J6" s="48"/>
      <c r="K6" s="146"/>
      <c r="L6" s="87"/>
      <c r="M6" s="57" t="e">
        <f>IF(Donnees[[#This Row],[Date]]&lt;&gt;"",SUM(#REF!),"")</f>
        <v>#REF!</v>
      </c>
      <c r="N6" s="91" t="str">
        <f>Donnees[[#This Row],[Date]]&amp;HOUR(Donnees[[#This Row],[Heure]])&amp;Donnees[[#This Row],[Ref]]</f>
        <v>445010</v>
      </c>
      <c r="O6" s="75"/>
      <c r="P6" s="75"/>
      <c r="Q6" s="75"/>
    </row>
    <row r="7" spans="1:17" ht="14.4" x14ac:dyDescent="0.3">
      <c r="A7" s="83">
        <v>44501</v>
      </c>
      <c r="B7" s="63">
        <v>44</v>
      </c>
      <c r="C7" s="50"/>
      <c r="D7" s="81"/>
      <c r="E7" s="82"/>
      <c r="F7" s="82"/>
      <c r="G7" s="48"/>
      <c r="H7" s="48"/>
      <c r="I7" s="48"/>
      <c r="J7" s="48"/>
      <c r="K7" s="146"/>
      <c r="L7" s="87"/>
      <c r="M7" s="57" t="e">
        <f>IF(Donnees[[#This Row],[Date]]&lt;&gt;"",SUM(#REF!),"")</f>
        <v>#REF!</v>
      </c>
      <c r="N7" s="91" t="str">
        <f>Donnees[[#This Row],[Date]]&amp;HOUR(Donnees[[#This Row],[Heure]])&amp;Donnees[[#This Row],[Ref]]</f>
        <v>445010</v>
      </c>
      <c r="O7" s="75"/>
      <c r="P7" s="75"/>
    </row>
    <row r="8" spans="1:17" ht="14.4" x14ac:dyDescent="0.3">
      <c r="A8" s="62">
        <v>44501</v>
      </c>
      <c r="B8" s="63">
        <v>44</v>
      </c>
      <c r="C8" s="50"/>
      <c r="D8" s="81"/>
      <c r="E8" s="82"/>
      <c r="F8" s="82"/>
      <c r="G8" s="48"/>
      <c r="H8" s="48"/>
      <c r="I8" s="48"/>
      <c r="J8" s="48"/>
      <c r="K8" s="146"/>
      <c r="L8" s="87"/>
      <c r="M8" s="57" t="e">
        <f>IF(Donnees[[#This Row],[Date]]&lt;&gt;"",SUM(#REF!),"")</f>
        <v>#REF!</v>
      </c>
      <c r="N8" s="91" t="str">
        <f>Donnees[[#This Row],[Date]]&amp;HOUR(Donnees[[#This Row],[Heure]])&amp;Donnees[[#This Row],[Ref]]</f>
        <v>445010</v>
      </c>
      <c r="O8" s="75"/>
      <c r="P8" s="75"/>
      <c r="Q8" s="75"/>
    </row>
    <row r="9" spans="1:17" ht="14.4" x14ac:dyDescent="0.3">
      <c r="A9" s="83">
        <v>44501</v>
      </c>
      <c r="B9" s="63">
        <v>44</v>
      </c>
      <c r="C9" s="50"/>
      <c r="D9" s="81"/>
      <c r="E9" s="82"/>
      <c r="F9" s="82"/>
      <c r="G9" s="48"/>
      <c r="H9" s="48"/>
      <c r="I9" s="48"/>
      <c r="J9" s="48"/>
      <c r="K9" s="146"/>
      <c r="L9" s="87"/>
      <c r="M9" s="57" t="e">
        <f>IF(Donnees[[#This Row],[Date]]&lt;&gt;"",SUM(#REF!),"")</f>
        <v>#REF!</v>
      </c>
      <c r="N9" s="91" t="str">
        <f>Donnees[[#This Row],[Date]]&amp;HOUR(Donnees[[#This Row],[Heure]])&amp;Donnees[[#This Row],[Ref]]</f>
        <v>445010</v>
      </c>
      <c r="O9" s="75"/>
      <c r="P9" s="75"/>
      <c r="Q9" s="75"/>
    </row>
    <row r="10" spans="1:17" ht="14.4" x14ac:dyDescent="0.3">
      <c r="A10" s="62">
        <v>44501</v>
      </c>
      <c r="B10" s="63">
        <v>44</v>
      </c>
      <c r="C10" s="50"/>
      <c r="D10" s="81"/>
      <c r="E10" s="82"/>
      <c r="F10" s="82"/>
      <c r="G10" s="48"/>
      <c r="H10" s="48"/>
      <c r="I10" s="48"/>
      <c r="J10" s="48"/>
      <c r="K10" s="146"/>
      <c r="L10" s="87"/>
      <c r="M10" s="57" t="e">
        <f>IF(Donnees[[#This Row],[Date]]&lt;&gt;"",SUM(#REF!),"")</f>
        <v>#REF!</v>
      </c>
      <c r="N10" s="91" t="str">
        <f>Donnees[[#This Row],[Date]]&amp;HOUR(Donnees[[#This Row],[Heure]])&amp;Donnees[[#This Row],[Ref]]</f>
        <v>445010</v>
      </c>
      <c r="O10" s="75"/>
      <c r="P10" s="75"/>
      <c r="Q10" s="75"/>
    </row>
    <row r="11" spans="1:17" ht="14.4" x14ac:dyDescent="0.3">
      <c r="A11" s="83">
        <v>44501</v>
      </c>
      <c r="B11" s="63">
        <v>44</v>
      </c>
      <c r="C11" s="50"/>
      <c r="D11" s="81"/>
      <c r="E11" s="82"/>
      <c r="F11" s="82"/>
      <c r="G11" s="48"/>
      <c r="H11" s="48"/>
      <c r="I11" s="48"/>
      <c r="J11" s="48"/>
      <c r="K11" s="146"/>
      <c r="L11" s="87"/>
      <c r="M11" s="57" t="e">
        <f>IF(Donnees[[#This Row],[Date]]&lt;&gt;"",SUM(#REF!),"")</f>
        <v>#REF!</v>
      </c>
      <c r="N11" s="91" t="str">
        <f>Donnees[[#This Row],[Date]]&amp;HOUR(Donnees[[#This Row],[Heure]])&amp;Donnees[[#This Row],[Ref]]</f>
        <v>445010</v>
      </c>
      <c r="O11" s="75"/>
      <c r="P11" s="75"/>
      <c r="Q11" s="75"/>
    </row>
    <row r="12" spans="1:17" ht="14.4" x14ac:dyDescent="0.3">
      <c r="A12" s="62">
        <v>44501</v>
      </c>
      <c r="B12" s="63">
        <v>44</v>
      </c>
      <c r="C12" s="50"/>
      <c r="D12" s="81"/>
      <c r="E12" s="82"/>
      <c r="F12" s="82"/>
      <c r="G12" s="48"/>
      <c r="H12" s="48"/>
      <c r="I12" s="48"/>
      <c r="J12" s="48"/>
      <c r="K12" s="146"/>
      <c r="L12" s="87"/>
      <c r="M12" s="57" t="e">
        <f>IF(Donnees[[#This Row],[Date]]&lt;&gt;"",SUM(#REF!),"")</f>
        <v>#REF!</v>
      </c>
      <c r="N12" s="91" t="str">
        <f>Donnees[[#This Row],[Date]]&amp;HOUR(Donnees[[#This Row],[Heure]])&amp;Donnees[[#This Row],[Ref]]</f>
        <v>445010</v>
      </c>
      <c r="O12" s="75"/>
      <c r="P12" s="75"/>
      <c r="Q12" s="75"/>
    </row>
    <row r="13" spans="1:17" ht="14.4" x14ac:dyDescent="0.3">
      <c r="A13" s="83">
        <v>44501</v>
      </c>
      <c r="B13" s="63">
        <v>44</v>
      </c>
      <c r="C13" s="50"/>
      <c r="D13" s="81"/>
      <c r="E13" s="82"/>
      <c r="F13" s="82"/>
      <c r="G13" s="48"/>
      <c r="H13" s="48"/>
      <c r="I13" s="48"/>
      <c r="J13" s="48"/>
      <c r="K13" s="146"/>
      <c r="L13" s="87"/>
      <c r="M13" s="57" t="e">
        <f>IF(Donnees[[#This Row],[Date]]&lt;&gt;"",SUM(#REF!),"")</f>
        <v>#REF!</v>
      </c>
      <c r="N13" s="91" t="str">
        <f>Donnees[[#This Row],[Date]]&amp;HOUR(Donnees[[#This Row],[Heure]])&amp;Donnees[[#This Row],[Ref]]</f>
        <v>445010</v>
      </c>
      <c r="O13" s="75"/>
      <c r="P13" s="75"/>
      <c r="Q13" s="75"/>
    </row>
    <row r="14" spans="1:17" ht="14.4" x14ac:dyDescent="0.3">
      <c r="A14" s="62">
        <v>44501</v>
      </c>
      <c r="B14" s="63">
        <v>44</v>
      </c>
      <c r="C14" s="50"/>
      <c r="D14" s="81"/>
      <c r="E14" s="82"/>
      <c r="F14" s="82"/>
      <c r="G14" s="48"/>
      <c r="H14" s="48"/>
      <c r="I14" s="48"/>
      <c r="J14" s="48"/>
      <c r="K14" s="146"/>
      <c r="L14" s="87"/>
      <c r="M14" s="57" t="e">
        <f>IF(Donnees[[#This Row],[Date]]&lt;&gt;"",SUM(#REF!),"")</f>
        <v>#REF!</v>
      </c>
      <c r="N14" s="91" t="str">
        <f>Donnees[[#This Row],[Date]]&amp;HOUR(Donnees[[#This Row],[Heure]])&amp;Donnees[[#This Row],[Ref]]</f>
        <v>445010</v>
      </c>
      <c r="O14" s="75"/>
      <c r="P14" s="75"/>
      <c r="Q14" s="75"/>
    </row>
    <row r="15" spans="1:17" ht="14.4" x14ac:dyDescent="0.3">
      <c r="A15" s="83">
        <v>44501</v>
      </c>
      <c r="B15" s="63">
        <v>44</v>
      </c>
      <c r="C15" s="50"/>
      <c r="D15" s="81"/>
      <c r="E15" s="82"/>
      <c r="F15" s="82"/>
      <c r="G15" s="48"/>
      <c r="H15" s="48"/>
      <c r="I15" s="48"/>
      <c r="J15" s="48"/>
      <c r="K15" s="146"/>
      <c r="L15" s="87"/>
      <c r="M15" s="57" t="e">
        <f>IF(Donnees[[#This Row],[Date]]&lt;&gt;"",SUM(#REF!),"")</f>
        <v>#REF!</v>
      </c>
      <c r="N15" s="91" t="str">
        <f>Donnees[[#This Row],[Date]]&amp;HOUR(Donnees[[#This Row],[Heure]])&amp;Donnees[[#This Row],[Ref]]</f>
        <v>445010</v>
      </c>
      <c r="O15" s="75"/>
      <c r="P15" s="75"/>
      <c r="Q15" s="75"/>
    </row>
    <row r="16" spans="1:17" ht="14.4" x14ac:dyDescent="0.3">
      <c r="A16" s="62">
        <v>44501</v>
      </c>
      <c r="B16" s="63">
        <v>44</v>
      </c>
      <c r="C16" s="50"/>
      <c r="D16" s="81"/>
      <c r="E16" s="82"/>
      <c r="F16" s="82"/>
      <c r="G16" s="48"/>
      <c r="H16" s="48"/>
      <c r="I16" s="48"/>
      <c r="J16" s="48"/>
      <c r="K16" s="146"/>
      <c r="L16" s="87"/>
      <c r="M16" s="57" t="e">
        <f>IF(Donnees[[#This Row],[Date]]&lt;&gt;"",SUM(#REF!),"")</f>
        <v>#REF!</v>
      </c>
      <c r="N16" s="91" t="str">
        <f>Donnees[[#This Row],[Date]]&amp;HOUR(Donnees[[#This Row],[Heure]])&amp;Donnees[[#This Row],[Ref]]</f>
        <v>445010</v>
      </c>
      <c r="O16" s="75"/>
      <c r="P16" s="75"/>
      <c r="Q16" s="75"/>
    </row>
    <row r="17" spans="1:17" ht="14.4" x14ac:dyDescent="0.3">
      <c r="A17" s="83">
        <v>44501</v>
      </c>
      <c r="B17" s="63">
        <v>44</v>
      </c>
      <c r="C17" s="50"/>
      <c r="D17" s="81"/>
      <c r="E17" s="82"/>
      <c r="F17" s="82"/>
      <c r="G17" s="48"/>
      <c r="H17" s="48"/>
      <c r="I17" s="48"/>
      <c r="J17" s="48"/>
      <c r="K17" s="146"/>
      <c r="L17" s="87"/>
      <c r="M17" s="57" t="e">
        <f>IF(Donnees[[#This Row],[Date]]&lt;&gt;"",SUM(#REF!),"")</f>
        <v>#REF!</v>
      </c>
      <c r="N17" s="91" t="str">
        <f>Donnees[[#This Row],[Date]]&amp;HOUR(Donnees[[#This Row],[Heure]])&amp;Donnees[[#This Row],[Ref]]</f>
        <v>445010</v>
      </c>
      <c r="O17" s="75"/>
      <c r="P17" s="75"/>
      <c r="Q17" s="75"/>
    </row>
    <row r="18" spans="1:17" ht="14.4" x14ac:dyDescent="0.3">
      <c r="A18" s="62">
        <v>44501</v>
      </c>
      <c r="B18" s="63">
        <v>44</v>
      </c>
      <c r="C18" s="50"/>
      <c r="D18" s="81"/>
      <c r="E18" s="82"/>
      <c r="F18" s="82"/>
      <c r="G18" s="48"/>
      <c r="H18" s="48"/>
      <c r="I18" s="48"/>
      <c r="J18" s="48"/>
      <c r="K18" s="146"/>
      <c r="L18" s="87"/>
      <c r="M18" s="57" t="e">
        <f>IF(Donnees[[#This Row],[Date]]&lt;&gt;"",SUM(#REF!),"")</f>
        <v>#REF!</v>
      </c>
      <c r="N18" s="91" t="str">
        <f>Donnees[[#This Row],[Date]]&amp;HOUR(Donnees[[#This Row],[Heure]])&amp;Donnees[[#This Row],[Ref]]</f>
        <v>445010</v>
      </c>
      <c r="O18" s="75"/>
      <c r="P18" s="75"/>
      <c r="Q18" s="75"/>
    </row>
    <row r="19" spans="1:17" ht="14.4" x14ac:dyDescent="0.3">
      <c r="A19" s="83">
        <v>44501</v>
      </c>
      <c r="B19" s="63">
        <v>44</v>
      </c>
      <c r="C19" s="50"/>
      <c r="D19" s="81"/>
      <c r="E19" s="82"/>
      <c r="F19" s="82"/>
      <c r="G19" s="48"/>
      <c r="H19" s="48"/>
      <c r="I19" s="48"/>
      <c r="J19" s="48"/>
      <c r="K19" s="146"/>
      <c r="L19" s="87"/>
      <c r="M19" s="57" t="e">
        <f>IF(Donnees[[#This Row],[Date]]&lt;&gt;"",SUM(#REF!),"")</f>
        <v>#REF!</v>
      </c>
      <c r="N19" s="91" t="str">
        <f>Donnees[[#This Row],[Date]]&amp;HOUR(Donnees[[#This Row],[Heure]])&amp;Donnees[[#This Row],[Ref]]</f>
        <v>445010</v>
      </c>
      <c r="O19" s="75"/>
      <c r="P19" s="75"/>
      <c r="Q19" s="75"/>
    </row>
    <row r="20" spans="1:17" ht="14.4" x14ac:dyDescent="0.3">
      <c r="A20" s="62">
        <v>44501</v>
      </c>
      <c r="B20" s="63">
        <v>44</v>
      </c>
      <c r="C20" s="50"/>
      <c r="D20" s="81"/>
      <c r="E20" s="82"/>
      <c r="F20" s="82"/>
      <c r="G20" s="48"/>
      <c r="H20" s="48"/>
      <c r="I20" s="48"/>
      <c r="J20" s="48"/>
      <c r="K20" s="146"/>
      <c r="L20" s="87"/>
      <c r="M20" s="57" t="e">
        <f>IF(Donnees[[#This Row],[Date]]&lt;&gt;"",SUM(#REF!),"")</f>
        <v>#REF!</v>
      </c>
      <c r="N20" s="91" t="str">
        <f>Donnees[[#This Row],[Date]]&amp;HOUR(Donnees[[#This Row],[Heure]])&amp;Donnees[[#This Row],[Ref]]</f>
        <v>445010</v>
      </c>
      <c r="O20" s="75"/>
      <c r="P20" s="75"/>
      <c r="Q20" s="75"/>
    </row>
    <row r="21" spans="1:17" ht="14.4" x14ac:dyDescent="0.3">
      <c r="A21" s="83">
        <v>44501</v>
      </c>
      <c r="B21" s="63">
        <v>44</v>
      </c>
      <c r="C21" s="50"/>
      <c r="D21" s="81"/>
      <c r="E21" s="82"/>
      <c r="F21" s="82"/>
      <c r="G21" s="48"/>
      <c r="H21" s="48"/>
      <c r="I21" s="48"/>
      <c r="J21" s="48"/>
      <c r="K21" s="146"/>
      <c r="L21" s="87"/>
      <c r="M21" s="57" t="e">
        <f>IF(Donnees[[#This Row],[Date]]&lt;&gt;"",SUM(#REF!),"")</f>
        <v>#REF!</v>
      </c>
      <c r="N21" s="91" t="str">
        <f>Donnees[[#This Row],[Date]]&amp;HOUR(Donnees[[#This Row],[Heure]])&amp;Donnees[[#This Row],[Ref]]</f>
        <v>445010</v>
      </c>
      <c r="O21" s="75"/>
      <c r="P21" s="75"/>
      <c r="Q21" s="75"/>
    </row>
    <row r="22" spans="1:17" ht="14.4" x14ac:dyDescent="0.3">
      <c r="A22" s="62">
        <v>44501</v>
      </c>
      <c r="B22" s="63">
        <v>44</v>
      </c>
      <c r="C22" s="50"/>
      <c r="D22" s="81"/>
      <c r="E22" s="82"/>
      <c r="F22" s="82"/>
      <c r="G22" s="48"/>
      <c r="H22" s="48"/>
      <c r="I22" s="48"/>
      <c r="J22" s="48"/>
      <c r="K22" s="146"/>
      <c r="L22" s="87"/>
      <c r="M22" s="57" t="e">
        <f>IF(Donnees[[#This Row],[Date]]&lt;&gt;"",SUM(#REF!),"")</f>
        <v>#REF!</v>
      </c>
      <c r="N22" s="91" t="str">
        <f>Donnees[[#This Row],[Date]]&amp;HOUR(Donnees[[#This Row],[Heure]])&amp;Donnees[[#This Row],[Ref]]</f>
        <v>445010</v>
      </c>
      <c r="O22" s="75"/>
      <c r="P22" s="75"/>
      <c r="Q22" s="75"/>
    </row>
    <row r="23" spans="1:17" ht="14.4" x14ac:dyDescent="0.3">
      <c r="A23" s="83">
        <v>44501</v>
      </c>
      <c r="B23" s="63">
        <v>44</v>
      </c>
      <c r="C23" s="50"/>
      <c r="D23" s="81"/>
      <c r="E23" s="82"/>
      <c r="F23" s="82"/>
      <c r="G23" s="48"/>
      <c r="H23" s="48"/>
      <c r="I23" s="48"/>
      <c r="J23" s="48"/>
      <c r="K23" s="146"/>
      <c r="L23" s="87"/>
      <c r="M23" s="57" t="e">
        <f>IF(Donnees[[#This Row],[Date]]&lt;&gt;"",SUM(#REF!),"")</f>
        <v>#REF!</v>
      </c>
      <c r="N23" s="91" t="str">
        <f>Donnees[[#This Row],[Date]]&amp;HOUR(Donnees[[#This Row],[Heure]])&amp;Donnees[[#This Row],[Ref]]</f>
        <v>445010</v>
      </c>
      <c r="O23" s="75"/>
      <c r="P23" s="75"/>
      <c r="Q23" s="75"/>
    </row>
    <row r="24" spans="1:17" ht="14.4" x14ac:dyDescent="0.3">
      <c r="A24" s="62">
        <v>44501</v>
      </c>
      <c r="B24" s="63">
        <v>44</v>
      </c>
      <c r="C24" s="50"/>
      <c r="D24" s="81"/>
      <c r="E24" s="82"/>
      <c r="F24" s="82"/>
      <c r="G24" s="48"/>
      <c r="H24" s="48"/>
      <c r="I24" s="48"/>
      <c r="J24" s="48"/>
      <c r="K24" s="146"/>
      <c r="L24" s="87"/>
      <c r="M24" s="57" t="e">
        <f>IF(Donnees[[#This Row],[Date]]&lt;&gt;"",SUM(#REF!),"")</f>
        <v>#REF!</v>
      </c>
      <c r="N24" s="91" t="str">
        <f>Donnees[[#This Row],[Date]]&amp;HOUR(Donnees[[#This Row],[Heure]])&amp;Donnees[[#This Row],[Ref]]</f>
        <v>445010</v>
      </c>
      <c r="O24" s="75"/>
      <c r="P24" s="75"/>
      <c r="Q24" s="75"/>
    </row>
    <row r="25" spans="1:17" ht="14.4" x14ac:dyDescent="0.3">
      <c r="A25" s="83">
        <v>44501</v>
      </c>
      <c r="B25" s="63">
        <v>44</v>
      </c>
      <c r="C25" s="50"/>
      <c r="D25" s="81"/>
      <c r="E25" s="82"/>
      <c r="F25" s="82"/>
      <c r="G25" s="48"/>
      <c r="H25" s="48"/>
      <c r="I25" s="48"/>
      <c r="J25" s="48"/>
      <c r="K25" s="146"/>
      <c r="L25" s="87"/>
      <c r="M25" s="57" t="e">
        <f>IF(Donnees[[#This Row],[Date]]&lt;&gt;"",SUM(#REF!),"")</f>
        <v>#REF!</v>
      </c>
      <c r="N25" s="91" t="str">
        <f>Donnees[[#This Row],[Date]]&amp;HOUR(Donnees[[#This Row],[Heure]])&amp;Donnees[[#This Row],[Ref]]</f>
        <v>445010</v>
      </c>
      <c r="O25" s="75"/>
      <c r="P25" s="75"/>
      <c r="Q25" s="75"/>
    </row>
    <row r="26" spans="1:17" ht="14.4" x14ac:dyDescent="0.3">
      <c r="A26" s="62">
        <v>44501</v>
      </c>
      <c r="B26" s="63">
        <v>44</v>
      </c>
      <c r="C26" s="50"/>
      <c r="D26" s="81"/>
      <c r="E26" s="82"/>
      <c r="F26" s="82"/>
      <c r="G26" s="48"/>
      <c r="H26" s="48"/>
      <c r="I26" s="48"/>
      <c r="J26" s="48"/>
      <c r="K26" s="146"/>
      <c r="L26" s="87"/>
      <c r="M26" s="57" t="e">
        <f>IF(Donnees[[#This Row],[Date]]&lt;&gt;"",SUM(#REF!),"")</f>
        <v>#REF!</v>
      </c>
      <c r="N26" s="91" t="str">
        <f>Donnees[[#This Row],[Date]]&amp;HOUR(Donnees[[#This Row],[Heure]])&amp;Donnees[[#This Row],[Ref]]</f>
        <v>445010</v>
      </c>
      <c r="O26" s="75"/>
      <c r="P26" s="75"/>
      <c r="Q26" s="75"/>
    </row>
    <row r="27" spans="1:17" ht="14.4" x14ac:dyDescent="0.3">
      <c r="A27" s="83">
        <v>44501</v>
      </c>
      <c r="B27" s="63">
        <v>44</v>
      </c>
      <c r="C27" s="50"/>
      <c r="D27" s="81"/>
      <c r="E27" s="82"/>
      <c r="F27" s="82"/>
      <c r="G27" s="48"/>
      <c r="H27" s="48"/>
      <c r="I27" s="48"/>
      <c r="J27" s="48"/>
      <c r="K27" s="146"/>
      <c r="L27" s="87"/>
      <c r="M27" s="57" t="e">
        <f>IF(Donnees[[#This Row],[Date]]&lt;&gt;"",SUM(#REF!),"")</f>
        <v>#REF!</v>
      </c>
      <c r="N27" s="91" t="str">
        <f>Donnees[[#This Row],[Date]]&amp;HOUR(Donnees[[#This Row],[Heure]])&amp;Donnees[[#This Row],[Ref]]</f>
        <v>445010</v>
      </c>
      <c r="O27" s="75"/>
      <c r="P27" s="75"/>
      <c r="Q27" s="75"/>
    </row>
    <row r="28" spans="1:17" ht="14.4" x14ac:dyDescent="0.3">
      <c r="A28" s="62">
        <v>44501</v>
      </c>
      <c r="B28" s="63">
        <v>44</v>
      </c>
      <c r="C28" s="50"/>
      <c r="D28" s="81"/>
      <c r="E28" s="82"/>
      <c r="F28" s="82"/>
      <c r="G28" s="48"/>
      <c r="H28" s="48"/>
      <c r="I28" s="48"/>
      <c r="J28" s="48"/>
      <c r="K28" s="146"/>
      <c r="L28" s="87"/>
      <c r="M28" s="57" t="e">
        <f>IF(Donnees[[#This Row],[Date]]&lt;&gt;"",SUM(#REF!),"")</f>
        <v>#REF!</v>
      </c>
      <c r="N28" s="91" t="str">
        <f>Donnees[[#This Row],[Date]]&amp;HOUR(Donnees[[#This Row],[Heure]])&amp;Donnees[[#This Row],[Ref]]</f>
        <v>445010</v>
      </c>
      <c r="O28" s="75"/>
      <c r="P28" s="75"/>
      <c r="Q28" s="75"/>
    </row>
    <row r="29" spans="1:17" ht="14.4" x14ac:dyDescent="0.3">
      <c r="A29" s="83">
        <v>44501</v>
      </c>
      <c r="B29" s="63">
        <v>44</v>
      </c>
      <c r="C29" s="50"/>
      <c r="D29" s="81"/>
      <c r="E29" s="82"/>
      <c r="F29" s="82"/>
      <c r="G29" s="48"/>
      <c r="H29" s="48"/>
      <c r="I29" s="48"/>
      <c r="J29" s="48"/>
      <c r="K29" s="146"/>
      <c r="L29" s="87"/>
      <c r="M29" s="57" t="e">
        <f>IF(Donnees[[#This Row],[Date]]&lt;&gt;"",SUM(#REF!),"")</f>
        <v>#REF!</v>
      </c>
      <c r="N29" s="91" t="str">
        <f>Donnees[[#This Row],[Date]]&amp;HOUR(Donnees[[#This Row],[Heure]])&amp;Donnees[[#This Row],[Ref]]</f>
        <v>445010</v>
      </c>
      <c r="O29" s="75"/>
      <c r="P29" s="75"/>
      <c r="Q29" s="75"/>
    </row>
    <row r="30" spans="1:17" ht="14.4" x14ac:dyDescent="0.3">
      <c r="A30" s="62">
        <v>44501</v>
      </c>
      <c r="B30" s="63">
        <v>44</v>
      </c>
      <c r="C30" s="50"/>
      <c r="D30" s="81"/>
      <c r="E30" s="82"/>
      <c r="F30" s="82"/>
      <c r="G30" s="48"/>
      <c r="H30" s="48"/>
      <c r="I30" s="48"/>
      <c r="J30" s="48"/>
      <c r="K30" s="146"/>
      <c r="L30" s="87"/>
      <c r="M30" s="57" t="e">
        <f>IF(Donnees[[#This Row],[Date]]&lt;&gt;"",SUM(#REF!),"")</f>
        <v>#REF!</v>
      </c>
      <c r="N30" s="91" t="str">
        <f>Donnees[[#This Row],[Date]]&amp;HOUR(Donnees[[#This Row],[Heure]])&amp;Donnees[[#This Row],[Ref]]</f>
        <v>445010</v>
      </c>
      <c r="O30" s="75"/>
      <c r="P30" s="75"/>
      <c r="Q30" s="75"/>
    </row>
    <row r="31" spans="1:17" ht="14.4" x14ac:dyDescent="0.3">
      <c r="A31" s="83">
        <v>44501</v>
      </c>
      <c r="B31" s="63">
        <v>44</v>
      </c>
      <c r="C31" s="50"/>
      <c r="D31" s="81"/>
      <c r="E31" s="82"/>
      <c r="F31" s="82"/>
      <c r="G31" s="48"/>
      <c r="H31" s="48"/>
      <c r="I31" s="48"/>
      <c r="J31" s="48"/>
      <c r="K31" s="146"/>
      <c r="L31" s="87"/>
      <c r="M31" s="57" t="e">
        <f>IF(Donnees[[#This Row],[Date]]&lt;&gt;"",SUM(#REF!),"")</f>
        <v>#REF!</v>
      </c>
      <c r="N31" s="91" t="str">
        <f>Donnees[[#This Row],[Date]]&amp;HOUR(Donnees[[#This Row],[Heure]])&amp;Donnees[[#This Row],[Ref]]</f>
        <v>445010</v>
      </c>
      <c r="O31" s="75"/>
      <c r="P31" s="75"/>
      <c r="Q31" s="75"/>
    </row>
    <row r="32" spans="1:17" ht="14.4" x14ac:dyDescent="0.3">
      <c r="A32" s="62">
        <v>44501</v>
      </c>
      <c r="B32" s="63">
        <v>44</v>
      </c>
      <c r="C32" s="50"/>
      <c r="D32" s="81"/>
      <c r="E32" s="82"/>
      <c r="F32" s="82"/>
      <c r="G32" s="48"/>
      <c r="H32" s="48"/>
      <c r="I32" s="48"/>
      <c r="J32" s="48"/>
      <c r="K32" s="146"/>
      <c r="L32" s="87"/>
      <c r="M32" s="57" t="e">
        <f>IF(Donnees[[#This Row],[Date]]&lt;&gt;"",SUM(#REF!),"")</f>
        <v>#REF!</v>
      </c>
      <c r="N32" s="91" t="str">
        <f>Donnees[[#This Row],[Date]]&amp;HOUR(Donnees[[#This Row],[Heure]])&amp;Donnees[[#This Row],[Ref]]</f>
        <v>445010</v>
      </c>
      <c r="O32" s="75"/>
      <c r="P32" s="75"/>
      <c r="Q32" s="75"/>
    </row>
    <row r="33" spans="1:17" ht="14.4" x14ac:dyDescent="0.3">
      <c r="A33" s="83">
        <v>44501</v>
      </c>
      <c r="B33" s="63">
        <v>44</v>
      </c>
      <c r="C33" s="50"/>
      <c r="D33" s="81"/>
      <c r="E33" s="82"/>
      <c r="F33" s="82"/>
      <c r="G33" s="48"/>
      <c r="H33" s="48"/>
      <c r="I33" s="48"/>
      <c r="J33" s="48"/>
      <c r="K33" s="146"/>
      <c r="L33" s="87"/>
      <c r="M33" s="57" t="e">
        <f>IF(Donnees[[#This Row],[Date]]&lt;&gt;"",SUM(#REF!),"")</f>
        <v>#REF!</v>
      </c>
      <c r="N33" s="91" t="str">
        <f>Donnees[[#This Row],[Date]]&amp;HOUR(Donnees[[#This Row],[Heure]])&amp;Donnees[[#This Row],[Ref]]</f>
        <v>445010</v>
      </c>
      <c r="O33" s="75"/>
      <c r="P33" s="75"/>
      <c r="Q33" s="75"/>
    </row>
    <row r="34" spans="1:17" ht="14.4" x14ac:dyDescent="0.3">
      <c r="A34" s="62">
        <v>44501</v>
      </c>
      <c r="B34" s="63">
        <v>44</v>
      </c>
      <c r="C34" s="50"/>
      <c r="D34" s="81"/>
      <c r="E34" s="82"/>
      <c r="F34" s="82"/>
      <c r="G34" s="48"/>
      <c r="H34" s="48"/>
      <c r="I34" s="48"/>
      <c r="J34" s="48"/>
      <c r="K34" s="146"/>
      <c r="L34" s="87"/>
      <c r="M34" s="57" t="e">
        <f>IF(Donnees[[#This Row],[Date]]&lt;&gt;"",SUM(#REF!),"")</f>
        <v>#REF!</v>
      </c>
      <c r="N34" s="91" t="str">
        <f>Donnees[[#This Row],[Date]]&amp;HOUR(Donnees[[#This Row],[Heure]])&amp;Donnees[[#This Row],[Ref]]</f>
        <v>445010</v>
      </c>
      <c r="O34" s="75"/>
      <c r="P34" s="75"/>
      <c r="Q34" s="75"/>
    </row>
    <row r="35" spans="1:17" ht="14.4" x14ac:dyDescent="0.3">
      <c r="A35" s="83">
        <v>44501</v>
      </c>
      <c r="B35" s="63">
        <v>44</v>
      </c>
      <c r="C35" s="50"/>
      <c r="D35" s="81"/>
      <c r="E35" s="82"/>
      <c r="F35" s="82"/>
      <c r="G35" s="48"/>
      <c r="H35" s="48"/>
      <c r="I35" s="48"/>
      <c r="J35" s="48"/>
      <c r="K35" s="146"/>
      <c r="L35" s="87"/>
      <c r="M35" s="57" t="e">
        <f>IF(Donnees[[#This Row],[Date]]&lt;&gt;"",SUM(#REF!),"")</f>
        <v>#REF!</v>
      </c>
      <c r="N35" s="91" t="str">
        <f>Donnees[[#This Row],[Date]]&amp;HOUR(Donnees[[#This Row],[Heure]])&amp;Donnees[[#This Row],[Ref]]</f>
        <v>445010</v>
      </c>
      <c r="O35" s="75"/>
      <c r="P35" s="75"/>
      <c r="Q35" s="75"/>
    </row>
    <row r="36" spans="1:17" ht="14.4" x14ac:dyDescent="0.3">
      <c r="A36" s="62">
        <v>44501</v>
      </c>
      <c r="B36" s="63">
        <v>44</v>
      </c>
      <c r="C36" s="50"/>
      <c r="D36" s="81"/>
      <c r="E36" s="82"/>
      <c r="F36" s="82"/>
      <c r="G36" s="48"/>
      <c r="H36" s="48"/>
      <c r="I36" s="48"/>
      <c r="J36" s="48"/>
      <c r="K36" s="146"/>
      <c r="L36" s="87"/>
      <c r="M36" s="57" t="e">
        <f>IF(Donnees[[#This Row],[Date]]&lt;&gt;"",SUM(#REF!),"")</f>
        <v>#REF!</v>
      </c>
      <c r="N36" s="91" t="str">
        <f>Donnees[[#This Row],[Date]]&amp;HOUR(Donnees[[#This Row],[Heure]])&amp;Donnees[[#This Row],[Ref]]</f>
        <v>445010</v>
      </c>
      <c r="O36" s="75"/>
      <c r="P36" s="75"/>
      <c r="Q36" s="75"/>
    </row>
    <row r="37" spans="1:17" ht="14.4" x14ac:dyDescent="0.3">
      <c r="A37" s="83">
        <v>44501</v>
      </c>
      <c r="B37" s="63">
        <v>44</v>
      </c>
      <c r="C37" s="50"/>
      <c r="D37" s="81"/>
      <c r="E37" s="82"/>
      <c r="F37" s="82"/>
      <c r="G37" s="48"/>
      <c r="H37" s="48"/>
      <c r="I37" s="48"/>
      <c r="J37" s="48"/>
      <c r="K37" s="146"/>
      <c r="L37" s="87"/>
      <c r="M37" s="57" t="e">
        <f>IF(Donnees[[#This Row],[Date]]&lt;&gt;"",SUM(#REF!),"")</f>
        <v>#REF!</v>
      </c>
      <c r="N37" s="91" t="str">
        <f>Donnees[[#This Row],[Date]]&amp;HOUR(Donnees[[#This Row],[Heure]])&amp;Donnees[[#This Row],[Ref]]</f>
        <v>445010</v>
      </c>
      <c r="O37" s="75"/>
      <c r="P37" s="75"/>
      <c r="Q37" s="75"/>
    </row>
    <row r="38" spans="1:17" ht="14.4" x14ac:dyDescent="0.3">
      <c r="A38" s="62">
        <v>44501</v>
      </c>
      <c r="B38" s="63">
        <v>44</v>
      </c>
      <c r="C38" s="50"/>
      <c r="D38" s="81"/>
      <c r="E38" s="82"/>
      <c r="F38" s="82"/>
      <c r="G38" s="48"/>
      <c r="H38" s="48"/>
      <c r="I38" s="48"/>
      <c r="J38" s="48"/>
      <c r="K38" s="146"/>
      <c r="L38" s="87"/>
      <c r="M38" s="57" t="e">
        <f>IF(Donnees[[#This Row],[Date]]&lt;&gt;"",SUM(#REF!),"")</f>
        <v>#REF!</v>
      </c>
      <c r="N38" s="91" t="str">
        <f>Donnees[[#This Row],[Date]]&amp;HOUR(Donnees[[#This Row],[Heure]])&amp;Donnees[[#This Row],[Ref]]</f>
        <v>445010</v>
      </c>
      <c r="O38" s="75"/>
      <c r="P38" s="75"/>
      <c r="Q38" s="75"/>
    </row>
    <row r="39" spans="1:17" ht="14.4" x14ac:dyDescent="0.3">
      <c r="A39" s="83">
        <v>44501</v>
      </c>
      <c r="B39" s="63">
        <v>44</v>
      </c>
      <c r="C39" s="50"/>
      <c r="D39" s="81"/>
      <c r="E39" s="82"/>
      <c r="F39" s="82"/>
      <c r="G39" s="48"/>
      <c r="H39" s="48"/>
      <c r="I39" s="48"/>
      <c r="J39" s="48"/>
      <c r="K39" s="146"/>
      <c r="L39" s="87"/>
      <c r="M39" s="57" t="e">
        <f>IF(Donnees[[#This Row],[Date]]&lt;&gt;"",SUM(#REF!),"")</f>
        <v>#REF!</v>
      </c>
      <c r="N39" s="91" t="str">
        <f>Donnees[[#This Row],[Date]]&amp;HOUR(Donnees[[#This Row],[Heure]])&amp;Donnees[[#This Row],[Ref]]</f>
        <v>445010</v>
      </c>
      <c r="O39" s="75"/>
      <c r="P39" s="75"/>
      <c r="Q39" s="75"/>
    </row>
    <row r="40" spans="1:17" ht="14.4" x14ac:dyDescent="0.3">
      <c r="A40" s="62">
        <v>44501</v>
      </c>
      <c r="B40" s="63">
        <v>44</v>
      </c>
      <c r="C40" s="50"/>
      <c r="D40" s="81"/>
      <c r="E40" s="82"/>
      <c r="F40" s="82"/>
      <c r="G40" s="48"/>
      <c r="H40" s="48"/>
      <c r="I40" s="48"/>
      <c r="J40" s="48"/>
      <c r="K40" s="146"/>
      <c r="L40" s="87"/>
      <c r="M40" s="57" t="e">
        <f>IF(Donnees[[#This Row],[Date]]&lt;&gt;"",SUM(#REF!),"")</f>
        <v>#REF!</v>
      </c>
      <c r="N40" s="91" t="str">
        <f>Donnees[[#This Row],[Date]]&amp;HOUR(Donnees[[#This Row],[Heure]])&amp;Donnees[[#This Row],[Ref]]</f>
        <v>445010</v>
      </c>
      <c r="O40" s="75"/>
      <c r="P40" s="75"/>
      <c r="Q40" s="75"/>
    </row>
    <row r="41" spans="1:17" ht="14.4" x14ac:dyDescent="0.3">
      <c r="A41" s="83">
        <v>44501</v>
      </c>
      <c r="B41" s="63">
        <v>44</v>
      </c>
      <c r="C41" s="50"/>
      <c r="D41" s="81"/>
      <c r="E41" s="82"/>
      <c r="F41" s="82"/>
      <c r="G41" s="48"/>
      <c r="H41" s="48"/>
      <c r="I41" s="48"/>
      <c r="J41" s="48"/>
      <c r="K41" s="146"/>
      <c r="L41" s="87"/>
      <c r="M41" s="57" t="e">
        <f>IF(Donnees[[#This Row],[Date]]&lt;&gt;"",SUM(#REF!),"")</f>
        <v>#REF!</v>
      </c>
      <c r="N41" s="91" t="str">
        <f>Donnees[[#This Row],[Date]]&amp;HOUR(Donnees[[#This Row],[Heure]])&amp;Donnees[[#This Row],[Ref]]</f>
        <v>445010</v>
      </c>
      <c r="O41" s="75"/>
      <c r="P41" s="75"/>
      <c r="Q41" s="75"/>
    </row>
    <row r="42" spans="1:17" ht="14.4" x14ac:dyDescent="0.3">
      <c r="A42" s="62">
        <v>44501</v>
      </c>
      <c r="B42" s="63">
        <v>44</v>
      </c>
      <c r="C42" s="50"/>
      <c r="D42" s="81"/>
      <c r="E42" s="82"/>
      <c r="F42" s="82"/>
      <c r="G42" s="48"/>
      <c r="H42" s="48"/>
      <c r="I42" s="48"/>
      <c r="J42" s="48"/>
      <c r="K42" s="146"/>
      <c r="L42" s="87"/>
      <c r="M42" s="57" t="e">
        <f>IF(Donnees[[#This Row],[Date]]&lt;&gt;"",SUM(#REF!),"")</f>
        <v>#REF!</v>
      </c>
      <c r="N42" s="91" t="str">
        <f>Donnees[[#This Row],[Date]]&amp;HOUR(Donnees[[#This Row],[Heure]])&amp;Donnees[[#This Row],[Ref]]</f>
        <v>445010</v>
      </c>
      <c r="O42" s="75"/>
      <c r="P42" s="75"/>
      <c r="Q42" s="75"/>
    </row>
    <row r="43" spans="1:17" ht="14.4" x14ac:dyDescent="0.3">
      <c r="A43" s="83">
        <v>44501</v>
      </c>
      <c r="B43" s="63">
        <v>44</v>
      </c>
      <c r="C43" s="50"/>
      <c r="D43" s="81"/>
      <c r="E43" s="82"/>
      <c r="F43" s="82"/>
      <c r="G43" s="48"/>
      <c r="H43" s="48"/>
      <c r="I43" s="48"/>
      <c r="J43" s="48"/>
      <c r="K43" s="146"/>
      <c r="L43" s="87"/>
      <c r="M43" s="57" t="e">
        <f>IF(Donnees[[#This Row],[Date]]&lt;&gt;"",SUM(#REF!),"")</f>
        <v>#REF!</v>
      </c>
      <c r="N43" s="91" t="str">
        <f>Donnees[[#This Row],[Date]]&amp;HOUR(Donnees[[#This Row],[Heure]])&amp;Donnees[[#This Row],[Ref]]</f>
        <v>445010</v>
      </c>
      <c r="O43" s="75"/>
      <c r="P43" s="75"/>
      <c r="Q43" s="75"/>
    </row>
    <row r="44" spans="1:17" ht="14.4" x14ac:dyDescent="0.3">
      <c r="A44" s="62">
        <v>44501</v>
      </c>
      <c r="B44" s="63">
        <v>44</v>
      </c>
      <c r="C44" s="50"/>
      <c r="D44" s="81"/>
      <c r="E44" s="82"/>
      <c r="F44" s="82"/>
      <c r="G44" s="48"/>
      <c r="H44" s="48"/>
      <c r="I44" s="48"/>
      <c r="J44" s="48"/>
      <c r="K44" s="146"/>
      <c r="L44" s="87"/>
      <c r="M44" s="57" t="e">
        <f>IF(Donnees[[#This Row],[Date]]&lt;&gt;"",SUM(#REF!),"")</f>
        <v>#REF!</v>
      </c>
      <c r="N44" s="91" t="str">
        <f>Donnees[[#This Row],[Date]]&amp;HOUR(Donnees[[#This Row],[Heure]])&amp;Donnees[[#This Row],[Ref]]</f>
        <v>445010</v>
      </c>
      <c r="O44" s="75"/>
      <c r="P44" s="75"/>
      <c r="Q44" s="75"/>
    </row>
    <row r="45" spans="1:17" ht="14.4" x14ac:dyDescent="0.3">
      <c r="A45" s="83">
        <v>44501</v>
      </c>
      <c r="B45" s="63">
        <v>44</v>
      </c>
      <c r="C45" s="50"/>
      <c r="D45" s="81"/>
      <c r="E45" s="82"/>
      <c r="F45" s="82"/>
      <c r="G45" s="48"/>
      <c r="H45" s="48"/>
      <c r="I45" s="48"/>
      <c r="J45" s="48"/>
      <c r="K45" s="146"/>
      <c r="L45" s="87"/>
      <c r="M45" s="57" t="e">
        <f>IF(Donnees[[#This Row],[Date]]&lt;&gt;"",SUM(#REF!),"")</f>
        <v>#REF!</v>
      </c>
      <c r="N45" s="91" t="str">
        <f>Donnees[[#This Row],[Date]]&amp;HOUR(Donnees[[#This Row],[Heure]])&amp;Donnees[[#This Row],[Ref]]</f>
        <v>445010</v>
      </c>
      <c r="O45" s="75"/>
      <c r="P45" s="75"/>
      <c r="Q45" s="75"/>
    </row>
    <row r="46" spans="1:17" ht="14.4" x14ac:dyDescent="0.3">
      <c r="A46" s="83">
        <v>44501</v>
      </c>
      <c r="B46" s="68">
        <f>IF(Donnees[[#This Row],[Date]]="","",_xlfn.ISOWEEKNUM(Donnees[[#This Row],[Date]]))</f>
        <v>44</v>
      </c>
      <c r="C46" s="69"/>
      <c r="D46" s="70"/>
      <c r="E46" s="71"/>
      <c r="F46" s="72"/>
      <c r="G46" s="73"/>
      <c r="H46" s="74"/>
      <c r="I46" s="73"/>
      <c r="J46" s="74"/>
      <c r="K46" s="143"/>
      <c r="L46" s="88"/>
      <c r="M46" s="57" t="e">
        <f>IF(Donnees[[#This Row],[Date]]&lt;&gt;"",SUM(#REF!),"")</f>
        <v>#REF!</v>
      </c>
      <c r="N46" s="91" t="str">
        <f>Donnees[[#This Row],[Date]]&amp;HOUR(Donnees[[#This Row],[Heure]])&amp;Donnees[[#This Row],[Ref]]</f>
        <v>445010</v>
      </c>
      <c r="O46" s="75"/>
      <c r="P46" s="75"/>
      <c r="Q46" s="75"/>
    </row>
    <row r="47" spans="1:17" ht="14.4" x14ac:dyDescent="0.3">
      <c r="A47" s="83">
        <v>44501</v>
      </c>
      <c r="B47" s="68">
        <f>IF(Donnees[[#This Row],[Date]]="","",_xlfn.ISOWEEKNUM(Donnees[[#This Row],[Date]]))</f>
        <v>44</v>
      </c>
      <c r="C47" s="69"/>
      <c r="D47" s="70"/>
      <c r="E47" s="71"/>
      <c r="F47" s="72"/>
      <c r="G47" s="73"/>
      <c r="H47" s="74"/>
      <c r="I47" s="73"/>
      <c r="J47" s="74"/>
      <c r="K47" s="143"/>
      <c r="L47" s="88"/>
      <c r="M47" s="57" t="e">
        <f>IF(Donnees[[#This Row],[Date]]&lt;&gt;"",SUM(#REF!),"")</f>
        <v>#REF!</v>
      </c>
      <c r="N47" s="91" t="str">
        <f>Donnees[[#This Row],[Date]]&amp;HOUR(Donnees[[#This Row],[Heure]])&amp;Donnees[[#This Row],[Ref]]</f>
        <v>445010</v>
      </c>
      <c r="O47" s="75"/>
      <c r="P47" s="75"/>
      <c r="Q47" s="75"/>
    </row>
    <row r="48" spans="1:17" ht="14.4" x14ac:dyDescent="0.3">
      <c r="A48" s="83">
        <v>44501</v>
      </c>
      <c r="B48" s="68">
        <f>IF(Donnees[[#This Row],[Date]]="","",_xlfn.ISOWEEKNUM(Donnees[[#This Row],[Date]]))</f>
        <v>44</v>
      </c>
      <c r="C48" s="69"/>
      <c r="D48" s="70"/>
      <c r="E48" s="71"/>
      <c r="F48" s="72"/>
      <c r="G48" s="73"/>
      <c r="H48" s="74"/>
      <c r="I48" s="73"/>
      <c r="J48" s="74"/>
      <c r="K48" s="143"/>
      <c r="L48" s="88"/>
      <c r="M48" s="57" t="e">
        <f>IF(Donnees[[#This Row],[Date]]&lt;&gt;"",SUM(#REF!),"")</f>
        <v>#REF!</v>
      </c>
      <c r="N48" s="91" t="str">
        <f>Donnees[[#This Row],[Date]]&amp;HOUR(Donnees[[#This Row],[Heure]])&amp;Donnees[[#This Row],[Ref]]</f>
        <v>445010</v>
      </c>
      <c r="O48" s="75"/>
      <c r="P48" s="75"/>
      <c r="Q48" s="75"/>
    </row>
    <row r="49" spans="1:17" ht="14.4" x14ac:dyDescent="0.3">
      <c r="A49" s="83">
        <v>44501</v>
      </c>
      <c r="B49" s="68">
        <f>IF(Donnees[[#This Row],[Date]]="","",_xlfn.ISOWEEKNUM(Donnees[[#This Row],[Date]]))</f>
        <v>44</v>
      </c>
      <c r="C49" s="69"/>
      <c r="D49" s="70"/>
      <c r="E49" s="71"/>
      <c r="F49" s="72"/>
      <c r="G49" s="73"/>
      <c r="H49" s="74"/>
      <c r="I49" s="73"/>
      <c r="J49" s="74"/>
      <c r="K49" s="143"/>
      <c r="L49" s="88"/>
      <c r="M49" s="57" t="e">
        <f>IF(Donnees[[#This Row],[Date]]&lt;&gt;"",SUM(#REF!),"")</f>
        <v>#REF!</v>
      </c>
      <c r="N49" s="91" t="str">
        <f>Donnees[[#This Row],[Date]]&amp;HOUR(Donnees[[#This Row],[Heure]])&amp;Donnees[[#This Row],[Ref]]</f>
        <v>445010</v>
      </c>
      <c r="O49" s="75"/>
      <c r="P49" s="75"/>
      <c r="Q49" s="75"/>
    </row>
    <row r="50" spans="1:17" ht="14.4" x14ac:dyDescent="0.3">
      <c r="A50" s="67">
        <v>44501</v>
      </c>
      <c r="B50" s="68">
        <f>IF(Donnees[[#This Row],[Date]]="","",_xlfn.ISOWEEKNUM(Donnees[[#This Row],[Date]]))</f>
        <v>44</v>
      </c>
      <c r="C50" s="69"/>
      <c r="D50" s="70"/>
      <c r="E50" s="71"/>
      <c r="F50" s="72"/>
      <c r="G50" s="73"/>
      <c r="H50" s="74"/>
      <c r="I50" s="73"/>
      <c r="J50" s="74"/>
      <c r="K50" s="143"/>
      <c r="L50" s="88"/>
      <c r="M50" s="57" t="e">
        <f>IF(Donnees[[#This Row],[Date]]&lt;&gt;"",SUM(#REF!),"")</f>
        <v>#REF!</v>
      </c>
      <c r="N50" s="91" t="str">
        <f>Donnees[[#This Row],[Date]]&amp;HOUR(Donnees[[#This Row],[Heure]])&amp;Donnees[[#This Row],[Ref]]</f>
        <v>445010</v>
      </c>
      <c r="O50" s="75"/>
      <c r="P50" s="75"/>
      <c r="Q50" s="75"/>
    </row>
    <row r="51" spans="1:17" ht="14.4" x14ac:dyDescent="0.3">
      <c r="A51" s="67">
        <v>44501</v>
      </c>
      <c r="B51" s="68">
        <f>IF(Donnees[[#This Row],[Date]]="","",_xlfn.ISOWEEKNUM(Donnees[[#This Row],[Date]]))</f>
        <v>44</v>
      </c>
      <c r="C51" s="69"/>
      <c r="D51" s="70"/>
      <c r="E51" s="71"/>
      <c r="F51" s="72"/>
      <c r="G51" s="73"/>
      <c r="H51" s="74"/>
      <c r="I51" s="73"/>
      <c r="J51" s="74"/>
      <c r="K51" s="143"/>
      <c r="L51" s="88"/>
      <c r="M51" s="57" t="e">
        <f>IF(Donnees[[#This Row],[Date]]&lt;&gt;"",SUM(#REF!),"")</f>
        <v>#REF!</v>
      </c>
      <c r="N51" s="91" t="str">
        <f>Donnees[[#This Row],[Date]]&amp;HOUR(Donnees[[#This Row],[Heure]])&amp;Donnees[[#This Row],[Ref]]</f>
        <v>445010</v>
      </c>
      <c r="O51" s="75"/>
      <c r="P51" s="75"/>
      <c r="Q51" s="75"/>
    </row>
    <row r="52" spans="1:17" ht="14.4" x14ac:dyDescent="0.3">
      <c r="A52" s="67">
        <v>44501</v>
      </c>
      <c r="B52" s="68">
        <f>IF(Donnees[[#This Row],[Date]]="","",_xlfn.ISOWEEKNUM(Donnees[[#This Row],[Date]]))</f>
        <v>44</v>
      </c>
      <c r="C52" s="69"/>
      <c r="D52" s="70"/>
      <c r="E52" s="71"/>
      <c r="F52" s="72"/>
      <c r="G52" s="73"/>
      <c r="H52" s="74"/>
      <c r="I52" s="73"/>
      <c r="J52" s="74"/>
      <c r="K52" s="143"/>
      <c r="L52" s="88"/>
      <c r="M52" s="57" t="e">
        <f>IF(Donnees[[#This Row],[Date]]&lt;&gt;"",SUM(#REF!),"")</f>
        <v>#REF!</v>
      </c>
      <c r="N52" s="91" t="str">
        <f>Donnees[[#This Row],[Date]]&amp;HOUR(Donnees[[#This Row],[Heure]])&amp;Donnees[[#This Row],[Ref]]</f>
        <v>445010</v>
      </c>
      <c r="O52" s="75"/>
      <c r="P52" s="75"/>
      <c r="Q52" s="75"/>
    </row>
    <row r="53" spans="1:17" ht="14.4" x14ac:dyDescent="0.3">
      <c r="A53" s="67">
        <v>44501</v>
      </c>
      <c r="B53" s="68">
        <f>IF(Donnees[[#This Row],[Date]]="","",_xlfn.ISOWEEKNUM(Donnees[[#This Row],[Date]]))</f>
        <v>44</v>
      </c>
      <c r="C53" s="69"/>
      <c r="D53" s="70"/>
      <c r="E53" s="71"/>
      <c r="F53" s="72"/>
      <c r="G53" s="73"/>
      <c r="H53" s="74"/>
      <c r="I53" s="73"/>
      <c r="J53" s="74"/>
      <c r="K53" s="143"/>
      <c r="L53" s="88"/>
      <c r="M53" s="57" t="e">
        <f>IF(Donnees[[#This Row],[Date]]&lt;&gt;"",SUM(#REF!),"")</f>
        <v>#REF!</v>
      </c>
      <c r="N53" s="91" t="str">
        <f>Donnees[[#This Row],[Date]]&amp;HOUR(Donnees[[#This Row],[Heure]])&amp;Donnees[[#This Row],[Ref]]</f>
        <v>445010</v>
      </c>
      <c r="O53" s="75"/>
      <c r="P53" s="75"/>
      <c r="Q53" s="75"/>
    </row>
    <row r="54" spans="1:17" x14ac:dyDescent="0.3">
      <c r="A54" s="67">
        <v>45180</v>
      </c>
      <c r="B54" s="68">
        <f>IF(Donnees[[#This Row],[Date]]="","",_xlfn.ISOWEEKNUM(Donnees[[#This Row],[Date]]))</f>
        <v>37</v>
      </c>
      <c r="C54" s="69" t="s">
        <v>28</v>
      </c>
      <c r="D54" s="70" t="s">
        <v>151</v>
      </c>
      <c r="E54" s="71">
        <v>62</v>
      </c>
      <c r="F54" s="72">
        <v>12</v>
      </c>
      <c r="G54" s="73">
        <v>6</v>
      </c>
      <c r="H54" s="74">
        <v>62</v>
      </c>
      <c r="I54" s="73"/>
      <c r="J54" s="74"/>
      <c r="K54" s="143"/>
      <c r="L54" s="89"/>
      <c r="M54" s="57" t="e">
        <f>IF(Donnees[[#This Row],[Date]]&lt;&gt;"",SUM(#REF!),"")</f>
        <v>#REF!</v>
      </c>
      <c r="N54" s="92" t="str">
        <f>Donnees[[#This Row],[Date]]&amp;HOUR(Donnees[[#This Row],[Heure]])&amp;Donnees[[#This Row],[Ref]]</f>
        <v>451805</v>
      </c>
      <c r="O54" s="75"/>
      <c r="P54" s="75"/>
      <c r="Q54" s="75"/>
    </row>
    <row r="55" spans="1:17" x14ac:dyDescent="0.3">
      <c r="A55" s="67">
        <v>45180</v>
      </c>
      <c r="B55" s="68">
        <f>IF(Donnees[[#This Row],[Date]]="","",_xlfn.ISOWEEKNUM(Donnees[[#This Row],[Date]]))</f>
        <v>37</v>
      </c>
      <c r="C55" s="69" t="s">
        <v>28</v>
      </c>
      <c r="D55" s="70" t="s">
        <v>155</v>
      </c>
      <c r="E55" s="71">
        <v>49</v>
      </c>
      <c r="F55" s="72">
        <v>12</v>
      </c>
      <c r="G55" s="73">
        <v>7</v>
      </c>
      <c r="H55" s="74">
        <v>49</v>
      </c>
      <c r="I55" s="73"/>
      <c r="J55" s="74"/>
      <c r="K55" s="143"/>
      <c r="L55" s="89"/>
      <c r="M55" s="57" t="e">
        <f>IF(Donnees[[#This Row],[Date]]&lt;&gt;"",SUM(#REF!),"")</f>
        <v>#REF!</v>
      </c>
      <c r="N55" s="92" t="str">
        <f>Donnees[[#This Row],[Date]]&amp;HOUR(Donnees[[#This Row],[Heure]])&amp;Donnees[[#This Row],[Ref]]</f>
        <v>451805</v>
      </c>
      <c r="O55" s="75"/>
      <c r="P55" s="75"/>
      <c r="Q55" s="75"/>
    </row>
    <row r="56" spans="1:17" x14ac:dyDescent="0.3">
      <c r="A56" s="67">
        <v>45180</v>
      </c>
      <c r="B56" s="68">
        <f>IF(Donnees[[#This Row],[Date]]="","",_xlfn.ISOWEEKNUM(Donnees[[#This Row],[Date]]))</f>
        <v>37</v>
      </c>
      <c r="C56" s="69" t="s">
        <v>28</v>
      </c>
      <c r="D56" s="70" t="s">
        <v>156</v>
      </c>
      <c r="E56" s="71">
        <v>109</v>
      </c>
      <c r="F56" s="72">
        <v>15</v>
      </c>
      <c r="G56" s="73">
        <v>12</v>
      </c>
      <c r="H56" s="74">
        <v>109</v>
      </c>
      <c r="I56" s="73"/>
      <c r="J56" s="74"/>
      <c r="K56" s="143"/>
      <c r="L56" s="89"/>
      <c r="M56" s="57" t="e">
        <f>IF(Donnees[[#This Row],[Date]]&lt;&gt;"",SUM(#REF!),"")</f>
        <v>#REF!</v>
      </c>
      <c r="N56" s="92" t="str">
        <f>Donnees[[#This Row],[Date]]&amp;HOUR(Donnees[[#This Row],[Heure]])&amp;Donnees[[#This Row],[Ref]]</f>
        <v>451806</v>
      </c>
      <c r="O56" s="75"/>
      <c r="P56" s="75"/>
      <c r="Q56" s="75"/>
    </row>
    <row r="57" spans="1:17" x14ac:dyDescent="0.3">
      <c r="A57" s="67">
        <v>45180</v>
      </c>
      <c r="B57" s="68">
        <f>IF(Donnees[[#This Row],[Date]]="","",_xlfn.ISOWEEKNUM(Donnees[[#This Row],[Date]]))</f>
        <v>37</v>
      </c>
      <c r="C57" s="69" t="s">
        <v>28</v>
      </c>
      <c r="D57" s="70" t="s">
        <v>152</v>
      </c>
      <c r="E57" s="71">
        <v>111</v>
      </c>
      <c r="F57" s="72">
        <v>25</v>
      </c>
      <c r="G57" s="73">
        <v>11</v>
      </c>
      <c r="H57" s="74">
        <v>111</v>
      </c>
      <c r="I57" s="73"/>
      <c r="J57" s="74"/>
      <c r="K57" s="143"/>
      <c r="L57" s="89"/>
      <c r="M57" s="57" t="e">
        <f>IF(Donnees[[#This Row],[Date]]&lt;&gt;"",SUM(#REF!),"")</f>
        <v>#REF!</v>
      </c>
      <c r="N57" s="92" t="str">
        <f>Donnees[[#This Row],[Date]]&amp;HOUR(Donnees[[#This Row],[Heure]])&amp;Donnees[[#This Row],[Ref]]</f>
        <v>451806</v>
      </c>
      <c r="O57" s="75"/>
      <c r="P57" s="75"/>
      <c r="Q57" s="75"/>
    </row>
    <row r="58" spans="1:17" x14ac:dyDescent="0.3">
      <c r="A58" s="67">
        <v>45180</v>
      </c>
      <c r="B58" s="68">
        <f>IF(Donnees[[#This Row],[Date]]="","",_xlfn.ISOWEEKNUM(Donnees[[#This Row],[Date]]))</f>
        <v>37</v>
      </c>
      <c r="C58" s="69" t="s">
        <v>28</v>
      </c>
      <c r="D58" s="70" t="s">
        <v>157</v>
      </c>
      <c r="E58" s="71">
        <v>0</v>
      </c>
      <c r="F58" s="72">
        <v>12</v>
      </c>
      <c r="G58" s="73">
        <v>8</v>
      </c>
      <c r="H58" s="74">
        <v>110</v>
      </c>
      <c r="I58" s="73"/>
      <c r="J58" s="74"/>
      <c r="K58" s="143"/>
      <c r="L58" s="89"/>
      <c r="M58" s="57" t="e">
        <f>IF(Donnees[[#This Row],[Date]]&lt;&gt;"",SUM(#REF!),"")</f>
        <v>#REF!</v>
      </c>
      <c r="N58" s="92" t="str">
        <f>Donnees[[#This Row],[Date]]&amp;HOUR(Donnees[[#This Row],[Heure]])&amp;Donnees[[#This Row],[Ref]]</f>
        <v>451807</v>
      </c>
      <c r="O58" s="75"/>
      <c r="P58" s="75"/>
      <c r="Q58" s="75"/>
    </row>
    <row r="59" spans="1:17" x14ac:dyDescent="0.3">
      <c r="A59" s="67">
        <v>45180</v>
      </c>
      <c r="B59" s="68">
        <f>IF(Donnees[[#This Row],[Date]]="","",_xlfn.ISOWEEKNUM(Donnees[[#This Row],[Date]]))</f>
        <v>37</v>
      </c>
      <c r="C59" s="69" t="s">
        <v>28</v>
      </c>
      <c r="D59" s="70" t="s">
        <v>144</v>
      </c>
      <c r="E59" s="71">
        <v>0</v>
      </c>
      <c r="F59" s="72">
        <v>37</v>
      </c>
      <c r="G59" s="73">
        <v>5</v>
      </c>
      <c r="H59" s="74">
        <v>198</v>
      </c>
      <c r="I59" s="73"/>
      <c r="J59" s="74"/>
      <c r="K59" s="143"/>
      <c r="L59" s="89"/>
      <c r="M59" s="57" t="e">
        <f>IF(Donnees[[#This Row],[Date]]&lt;&gt;"",SUM(#REF!),"")</f>
        <v>#REF!</v>
      </c>
      <c r="N59" s="93" t="str">
        <f>Donnees[[#This Row],[Date]]&amp;HOUR(Donnees[[#This Row],[Heure]])&amp;Donnees[[#This Row],[Ref]]</f>
        <v>451809</v>
      </c>
      <c r="O59" s="75"/>
      <c r="P59" s="75"/>
      <c r="Q59" s="75"/>
    </row>
    <row r="60" spans="1:17" x14ac:dyDescent="0.3">
      <c r="A60" s="67">
        <v>45180</v>
      </c>
      <c r="B60" s="68">
        <f>IF(Donnees[[#This Row],[Date]]="","",_xlfn.ISOWEEKNUM(Donnees[[#This Row],[Date]]))</f>
        <v>37</v>
      </c>
      <c r="C60" s="69" t="s">
        <v>28</v>
      </c>
      <c r="D60" s="70" t="s">
        <v>158</v>
      </c>
      <c r="E60" s="71">
        <v>0</v>
      </c>
      <c r="F60" s="72">
        <v>32</v>
      </c>
      <c r="G60" s="73">
        <v>4</v>
      </c>
      <c r="H60" s="74">
        <v>199</v>
      </c>
      <c r="I60" s="73"/>
      <c r="J60" s="74"/>
      <c r="K60" s="143"/>
      <c r="L60" s="89"/>
      <c r="M60" s="57" t="e">
        <f>IF(Donnees[[#This Row],[Date]]&lt;&gt;"",SUM(#REF!),"")</f>
        <v>#REF!</v>
      </c>
      <c r="N60" s="93" t="str">
        <f>Donnees[[#This Row],[Date]]&amp;HOUR(Donnees[[#This Row],[Heure]])&amp;Donnees[[#This Row],[Ref]]</f>
        <v>4518010</v>
      </c>
      <c r="O60" s="75"/>
      <c r="P60" s="75"/>
      <c r="Q60" s="75"/>
    </row>
    <row r="61" spans="1:17" x14ac:dyDescent="0.3">
      <c r="A61" s="67">
        <v>45180</v>
      </c>
      <c r="B61" s="68">
        <f>IF(Donnees[[#This Row],[Date]]="","",_xlfn.ISOWEEKNUM(Donnees[[#This Row],[Date]]))</f>
        <v>37</v>
      </c>
      <c r="C61" s="69" t="s">
        <v>159</v>
      </c>
      <c r="D61" s="70" t="s">
        <v>149</v>
      </c>
      <c r="E61" s="71">
        <v>109</v>
      </c>
      <c r="F61" s="72">
        <v>15</v>
      </c>
      <c r="G61" s="73">
        <v>10</v>
      </c>
      <c r="H61" s="74">
        <v>109</v>
      </c>
      <c r="I61" s="73"/>
      <c r="J61" s="74"/>
      <c r="K61" s="143"/>
      <c r="L61" s="89"/>
      <c r="M61" s="57" t="e">
        <f>IF(Donnees[[#This Row],[Date]]&lt;&gt;"",SUM(#REF!),"")</f>
        <v>#REF!</v>
      </c>
      <c r="N61" s="93" t="str">
        <f>Donnees[[#This Row],[Date]]&amp;HOUR(Donnees[[#This Row],[Heure]])&amp;Donnees[[#This Row],[Ref]]</f>
        <v>4518010</v>
      </c>
      <c r="O61" s="75"/>
      <c r="P61" s="75"/>
      <c r="Q61" s="75"/>
    </row>
    <row r="62" spans="1:17" x14ac:dyDescent="0.3">
      <c r="A62" s="53">
        <v>45180</v>
      </c>
      <c r="B62" s="77">
        <f>IF(Donnees[[#This Row],[Date]]="","",_xlfn.ISOWEEKNUM(Donnees[[#This Row],[Date]]))</f>
        <v>37</v>
      </c>
      <c r="C62" s="52" t="s">
        <v>28</v>
      </c>
      <c r="D62" s="56" t="s">
        <v>153</v>
      </c>
      <c r="E62" s="57">
        <v>0</v>
      </c>
      <c r="F62" s="58">
        <v>25</v>
      </c>
      <c r="G62" s="59">
        <v>9</v>
      </c>
      <c r="H62" s="49">
        <v>88</v>
      </c>
      <c r="I62" s="59"/>
      <c r="J62" s="49"/>
      <c r="K62" s="147"/>
      <c r="L62" s="89"/>
      <c r="M62" s="57" t="e">
        <f>IF(Donnees[[#This Row],[Date]]&lt;&gt;"",SUM(#REF!),"")</f>
        <v>#REF!</v>
      </c>
      <c r="N62" s="93" t="str">
        <f>Donnees[[#This Row],[Date]]&amp;HOUR(Donnees[[#This Row],[Heure]])&amp;Donnees[[#This Row],[Ref]]</f>
        <v>4518011</v>
      </c>
      <c r="O62" s="75"/>
      <c r="P62" s="75"/>
      <c r="Q62" s="75"/>
    </row>
    <row r="63" spans="1:17" x14ac:dyDescent="0.3">
      <c r="A63" s="53">
        <v>45180</v>
      </c>
      <c r="B63" s="77">
        <f>IF(Donnees[[#This Row],[Date]]="","",_xlfn.ISOWEEKNUM(Donnees[[#This Row],[Date]]))</f>
        <v>37</v>
      </c>
      <c r="C63" s="52" t="s">
        <v>28</v>
      </c>
      <c r="D63" s="56" t="s">
        <v>148</v>
      </c>
      <c r="E63" s="57">
        <v>0</v>
      </c>
      <c r="F63" s="58">
        <v>12</v>
      </c>
      <c r="G63" s="59">
        <v>6</v>
      </c>
      <c r="H63" s="49">
        <v>109</v>
      </c>
      <c r="I63" s="59"/>
      <c r="J63" s="49"/>
      <c r="K63" s="147"/>
      <c r="L63" s="89"/>
      <c r="M63" s="57" t="e">
        <f>IF(Donnees[[#This Row],[Date]]&lt;&gt;"",SUM(#REF!),"")</f>
        <v>#REF!</v>
      </c>
      <c r="N63" s="93" t="str">
        <f>Donnees[[#This Row],[Date]]&amp;HOUR(Donnees[[#This Row],[Heure]])&amp;Donnees[[#This Row],[Ref]]</f>
        <v>4518012</v>
      </c>
      <c r="O63" s="75"/>
      <c r="P63" s="75"/>
      <c r="Q63" s="75"/>
    </row>
    <row r="64" spans="1:17" x14ac:dyDescent="0.3">
      <c r="A64" s="53">
        <v>45180</v>
      </c>
      <c r="B64" s="77">
        <f>IF(Donnees[[#This Row],[Date]]="","",_xlfn.ISOWEEKNUM(Donnees[[#This Row],[Date]]))</f>
        <v>37</v>
      </c>
      <c r="C64" s="52" t="s">
        <v>56</v>
      </c>
      <c r="D64" s="56" t="s">
        <v>161</v>
      </c>
      <c r="E64" s="57">
        <v>0</v>
      </c>
      <c r="F64" s="58">
        <v>10</v>
      </c>
      <c r="G64" s="59">
        <v>1</v>
      </c>
      <c r="H64" s="49">
        <v>111</v>
      </c>
      <c r="I64" s="59"/>
      <c r="J64" s="49"/>
      <c r="K64" s="147"/>
      <c r="L64" s="89"/>
      <c r="M64" s="57" t="e">
        <f>IF(Donnees[[#This Row],[Date]]&lt;&gt;"",SUM(#REF!),"")</f>
        <v>#REF!</v>
      </c>
      <c r="N64" s="93" t="str">
        <f>Donnees[[#This Row],[Date]]&amp;HOUR(Donnees[[#This Row],[Heure]])&amp;Donnees[[#This Row],[Ref]]</f>
        <v>4518013</v>
      </c>
      <c r="O64" s="75"/>
      <c r="P64" s="75"/>
      <c r="Q64" s="75"/>
    </row>
    <row r="65" spans="1:17" x14ac:dyDescent="0.3">
      <c r="A65" s="53">
        <v>45180</v>
      </c>
      <c r="B65" s="77">
        <f>IF(Donnees[[#This Row],[Date]]="","",_xlfn.ISOWEEKNUM(Donnees[[#This Row],[Date]]))</f>
        <v>37</v>
      </c>
      <c r="C65" s="52" t="s">
        <v>56</v>
      </c>
      <c r="D65" s="56" t="s">
        <v>150</v>
      </c>
      <c r="E65" s="57">
        <v>0</v>
      </c>
      <c r="F65" s="58">
        <v>15</v>
      </c>
      <c r="G65" s="59">
        <v>11</v>
      </c>
      <c r="H65" s="49">
        <v>111</v>
      </c>
      <c r="I65" s="59"/>
      <c r="J65" s="49"/>
      <c r="K65" s="147"/>
      <c r="L65" s="89"/>
      <c r="M65" s="57" t="e">
        <f>IF(Donnees[[#This Row],[Date]]&lt;&gt;"",SUM(#REF!),"")</f>
        <v>#REF!</v>
      </c>
      <c r="N65" s="93" t="str">
        <f>Donnees[[#This Row],[Date]]&amp;HOUR(Donnees[[#This Row],[Heure]])&amp;Donnees[[#This Row],[Ref]]</f>
        <v>4518013</v>
      </c>
      <c r="O65" s="75"/>
      <c r="P65" s="75"/>
      <c r="Q65" s="75"/>
    </row>
    <row r="66" spans="1:17" x14ac:dyDescent="0.3">
      <c r="A66" s="53">
        <v>45180</v>
      </c>
      <c r="B66" s="77">
        <f>IF(Donnees[[#This Row],[Date]]="","",_xlfn.ISOWEEKNUM(Donnees[[#This Row],[Date]]))</f>
        <v>37</v>
      </c>
      <c r="C66" s="52" t="s">
        <v>56</v>
      </c>
      <c r="D66" s="56" t="s">
        <v>162</v>
      </c>
      <c r="E66" s="57">
        <v>0</v>
      </c>
      <c r="F66" s="58">
        <v>60</v>
      </c>
      <c r="G66" s="59">
        <v>1</v>
      </c>
      <c r="H66" s="49">
        <v>120</v>
      </c>
      <c r="I66" s="59"/>
      <c r="J66" s="49"/>
      <c r="K66" s="147"/>
      <c r="L66" s="89"/>
      <c r="M66" s="57" t="e">
        <f>IF(Donnees[[#This Row],[Date]]&lt;&gt;"",SUM(#REF!),"")</f>
        <v>#REF!</v>
      </c>
      <c r="N66" s="93" t="str">
        <f>Donnees[[#This Row],[Date]]&amp;HOUR(Donnees[[#This Row],[Heure]])&amp;Donnees[[#This Row],[Ref]]</f>
        <v>4518014</v>
      </c>
      <c r="O66" s="75"/>
      <c r="P66" s="75"/>
      <c r="Q66" s="75"/>
    </row>
    <row r="67" spans="1:17" x14ac:dyDescent="0.3">
      <c r="A67" s="53">
        <v>45180</v>
      </c>
      <c r="B67" s="77">
        <f>IF(Donnees[[#This Row],[Date]]="","",_xlfn.ISOWEEKNUM(Donnees[[#This Row],[Date]]))</f>
        <v>37</v>
      </c>
      <c r="C67" s="52" t="s">
        <v>56</v>
      </c>
      <c r="D67" s="56" t="s">
        <v>146</v>
      </c>
      <c r="E67" s="57">
        <v>0</v>
      </c>
      <c r="F67" s="58">
        <v>12</v>
      </c>
      <c r="G67" s="59">
        <v>7</v>
      </c>
      <c r="H67" s="49">
        <v>111</v>
      </c>
      <c r="I67" s="59"/>
      <c r="J67" s="49"/>
      <c r="K67" s="147"/>
      <c r="L67" s="89"/>
      <c r="M67" s="57" t="e">
        <f>IF(Donnees[[#This Row],[Date]]&lt;&gt;"",SUM(#REF!),"")</f>
        <v>#REF!</v>
      </c>
      <c r="N67" s="93" t="str">
        <f>Donnees[[#This Row],[Date]]&amp;HOUR(Donnees[[#This Row],[Heure]])&amp;Donnees[[#This Row],[Ref]]</f>
        <v>4518014</v>
      </c>
      <c r="O67" s="75"/>
      <c r="P67" s="75"/>
      <c r="Q67" s="75"/>
    </row>
    <row r="68" spans="1:17" x14ac:dyDescent="0.3">
      <c r="A68" s="53">
        <v>45180</v>
      </c>
      <c r="B68" s="77">
        <f>IF(Donnees[[#This Row],[Date]]="","",_xlfn.ISOWEEKNUM(Donnees[[#This Row],[Date]]))</f>
        <v>37</v>
      </c>
      <c r="C68" s="52" t="s">
        <v>56</v>
      </c>
      <c r="D68" s="56" t="s">
        <v>147</v>
      </c>
      <c r="E68" s="57">
        <v>0</v>
      </c>
      <c r="F68" s="58">
        <v>10</v>
      </c>
      <c r="G68" s="59">
        <v>1</v>
      </c>
      <c r="H68" s="49">
        <v>111</v>
      </c>
      <c r="I68" s="59"/>
      <c r="J68" s="49"/>
      <c r="K68" s="147"/>
      <c r="L68" s="89"/>
      <c r="M68" s="57" t="e">
        <f>IF(Donnees[[#This Row],[Date]]&lt;&gt;"",SUM(#REF!),"")</f>
        <v>#REF!</v>
      </c>
      <c r="N68" s="93" t="str">
        <f>Donnees[[#This Row],[Date]]&amp;HOUR(Donnees[[#This Row],[Heure]])&amp;Donnees[[#This Row],[Ref]]</f>
        <v>4518014</v>
      </c>
      <c r="O68" s="75"/>
      <c r="P68" s="75"/>
      <c r="Q68" s="75"/>
    </row>
    <row r="69" spans="1:17" x14ac:dyDescent="0.3">
      <c r="A69" s="53">
        <v>45180</v>
      </c>
      <c r="B69" s="77">
        <f>IF(Donnees[[#This Row],[Date]]="","",_xlfn.ISOWEEKNUM(Donnees[[#This Row],[Date]]))</f>
        <v>37</v>
      </c>
      <c r="C69" s="52" t="s">
        <v>56</v>
      </c>
      <c r="D69" s="56" t="s">
        <v>154</v>
      </c>
      <c r="E69" s="57">
        <v>111</v>
      </c>
      <c r="F69" s="58">
        <v>15</v>
      </c>
      <c r="G69" s="59">
        <v>12</v>
      </c>
      <c r="H69" s="49">
        <v>111</v>
      </c>
      <c r="I69" s="59"/>
      <c r="J69" s="49"/>
      <c r="K69" s="147"/>
      <c r="L69" s="89"/>
      <c r="M69" s="57" t="e">
        <f>IF(Donnees[[#This Row],[Date]]&lt;&gt;"",SUM(#REF!),"")</f>
        <v>#REF!</v>
      </c>
      <c r="N69" s="93" t="str">
        <f>Donnees[[#This Row],[Date]]&amp;HOUR(Donnees[[#This Row],[Heure]])&amp;Donnees[[#This Row],[Ref]]</f>
        <v>4518015</v>
      </c>
      <c r="O69" s="75"/>
      <c r="P69" s="75"/>
      <c r="Q69" s="75"/>
    </row>
    <row r="70" spans="1:17" x14ac:dyDescent="0.3">
      <c r="A70" s="53">
        <v>45180</v>
      </c>
      <c r="B70" s="77">
        <f>IF(Donnees[[#This Row],[Date]]="","",_xlfn.ISOWEEKNUM(Donnees[[#This Row],[Date]]))</f>
        <v>37</v>
      </c>
      <c r="C70" s="52" t="s">
        <v>56</v>
      </c>
      <c r="D70" s="56" t="s">
        <v>145</v>
      </c>
      <c r="E70" s="57">
        <v>0</v>
      </c>
      <c r="F70" s="58">
        <v>60</v>
      </c>
      <c r="G70" s="59">
        <v>1</v>
      </c>
      <c r="H70" s="49">
        <v>120</v>
      </c>
      <c r="I70" s="59"/>
      <c r="J70" s="49"/>
      <c r="K70" s="147"/>
      <c r="L70" s="89"/>
      <c r="M70" s="57" t="e">
        <f>IF(Donnees[[#This Row],[Date]]&lt;&gt;"",SUM(#REF!),"")</f>
        <v>#REF!</v>
      </c>
      <c r="N70" s="93" t="str">
        <f>Donnees[[#This Row],[Date]]&amp;HOUR(Donnees[[#This Row],[Heure]])&amp;Donnees[[#This Row],[Ref]]</f>
        <v>4518015</v>
      </c>
      <c r="O70" s="75"/>
      <c r="P70" s="75"/>
      <c r="Q70" s="75"/>
    </row>
    <row r="71" spans="1:17" x14ac:dyDescent="0.3">
      <c r="A71" s="53">
        <v>45180</v>
      </c>
      <c r="B71" s="77">
        <f>IF(Donnees[[#This Row],[Date]]="","",_xlfn.ISOWEEKNUM(Donnees[[#This Row],[Date]]))</f>
        <v>37</v>
      </c>
      <c r="C71" s="52" t="s">
        <v>56</v>
      </c>
      <c r="D71" s="56" t="s">
        <v>163</v>
      </c>
      <c r="E71" s="57">
        <v>0</v>
      </c>
      <c r="F71" s="58">
        <v>12</v>
      </c>
      <c r="G71" s="59">
        <v>8</v>
      </c>
      <c r="H71" s="49">
        <v>111</v>
      </c>
      <c r="I71" s="59"/>
      <c r="J71" s="49"/>
      <c r="K71" s="147"/>
      <c r="L71" s="89"/>
      <c r="M71" s="57" t="e">
        <f>IF(Donnees[[#This Row],[Date]]&lt;&gt;"",SUM(#REF!),"")</f>
        <v>#REF!</v>
      </c>
      <c r="N71" s="93" t="str">
        <f>Donnees[[#This Row],[Date]]&amp;HOUR(Donnees[[#This Row],[Heure]])&amp;Donnees[[#This Row],[Ref]]</f>
        <v>4518015</v>
      </c>
      <c r="O71" s="75"/>
      <c r="P71" s="75"/>
      <c r="Q71" s="75"/>
    </row>
    <row r="72" spans="1:17" x14ac:dyDescent="0.3">
      <c r="A72" s="67">
        <v>45180</v>
      </c>
      <c r="B72" s="68">
        <f>IF(Donnees[[#This Row],[Date]]="","",_xlfn.ISOWEEKNUM(Donnees[[#This Row],[Date]]))</f>
        <v>37</v>
      </c>
      <c r="C72" s="69" t="s">
        <v>56</v>
      </c>
      <c r="D72" s="70" t="s">
        <v>164</v>
      </c>
      <c r="E72" s="71">
        <v>0</v>
      </c>
      <c r="F72" s="72">
        <v>10</v>
      </c>
      <c r="G72" s="73">
        <v>1</v>
      </c>
      <c r="H72" s="74">
        <v>111</v>
      </c>
      <c r="I72" s="73"/>
      <c r="J72" s="74"/>
      <c r="K72" s="148"/>
      <c r="L72" s="89"/>
      <c r="M72" s="57" t="e">
        <f>IF(Donnees[[#This Row],[Date]]&lt;&gt;"",SUM(#REF!),"")</f>
        <v>#REF!</v>
      </c>
      <c r="N72" s="93" t="str">
        <f>Donnees[[#This Row],[Date]]&amp;HOUR(Donnees[[#This Row],[Heure]])&amp;Donnees[[#This Row],[Ref]]</f>
        <v>4518016</v>
      </c>
      <c r="O72" s="75"/>
      <c r="P72" s="75"/>
      <c r="Q72" s="75"/>
    </row>
    <row r="73" spans="1:17" x14ac:dyDescent="0.3">
      <c r="A73" s="67">
        <v>45180</v>
      </c>
      <c r="B73" s="68">
        <f>IF(Donnees[[#This Row],[Date]]="","",_xlfn.ISOWEEKNUM(Donnees[[#This Row],[Date]]))</f>
        <v>37</v>
      </c>
      <c r="C73" s="69" t="s">
        <v>56</v>
      </c>
      <c r="D73" s="70" t="s">
        <v>165</v>
      </c>
      <c r="E73" s="71">
        <v>0</v>
      </c>
      <c r="F73" s="72">
        <v>34</v>
      </c>
      <c r="G73" s="73">
        <v>11</v>
      </c>
      <c r="H73" s="74">
        <v>210</v>
      </c>
      <c r="I73" s="73"/>
      <c r="J73" s="74"/>
      <c r="K73" s="148"/>
      <c r="L73" s="89"/>
      <c r="M73" s="57" t="e">
        <f>IF(Donnees[[#This Row],[Date]]&lt;&gt;"",SUM(#REF!),"")</f>
        <v>#REF!</v>
      </c>
      <c r="N73" s="93" t="str">
        <f>Donnees[[#This Row],[Date]]&amp;HOUR(Donnees[[#This Row],[Heure]])&amp;Donnees[[#This Row],[Ref]]</f>
        <v>4518016</v>
      </c>
      <c r="O73" s="75"/>
      <c r="P73" s="75"/>
      <c r="Q73" s="75"/>
    </row>
    <row r="74" spans="1:17" x14ac:dyDescent="0.3">
      <c r="A74" s="67">
        <v>45180</v>
      </c>
      <c r="B74" s="68">
        <f>IF(Donnees[[#This Row],[Date]]="","",_xlfn.ISOWEEKNUM(Donnees[[#This Row],[Date]]))</f>
        <v>37</v>
      </c>
      <c r="C74" s="69" t="s">
        <v>56</v>
      </c>
      <c r="D74" s="70" t="s">
        <v>166</v>
      </c>
      <c r="E74" s="71">
        <v>0</v>
      </c>
      <c r="F74" s="72">
        <v>15</v>
      </c>
      <c r="G74" s="73">
        <v>13</v>
      </c>
      <c r="H74" s="74">
        <v>111</v>
      </c>
      <c r="I74" s="73"/>
      <c r="J74" s="74"/>
      <c r="K74" s="148"/>
      <c r="L74" s="89"/>
      <c r="M74" s="57" t="e">
        <f>IF(Donnees[[#This Row],[Date]]&lt;&gt;"",SUM(#REF!),"")</f>
        <v>#REF!</v>
      </c>
      <c r="N74" s="93" t="str">
        <f>Donnees[[#This Row],[Date]]&amp;HOUR(Donnees[[#This Row],[Heure]])&amp;Donnees[[#This Row],[Ref]]</f>
        <v>4518016</v>
      </c>
      <c r="O74" s="75"/>
      <c r="P74" s="75"/>
      <c r="Q74" s="75"/>
    </row>
    <row r="75" spans="1:17" x14ac:dyDescent="0.3">
      <c r="A75" s="67">
        <v>45180</v>
      </c>
      <c r="B75" s="68">
        <f>IF(Donnees[[#This Row],[Date]]="","",_xlfn.ISOWEEKNUM(Donnees[[#This Row],[Date]]))</f>
        <v>37</v>
      </c>
      <c r="C75" s="69" t="s">
        <v>56</v>
      </c>
      <c r="D75" s="70" t="s">
        <v>167</v>
      </c>
      <c r="E75" s="71">
        <v>0</v>
      </c>
      <c r="F75" s="72">
        <v>60</v>
      </c>
      <c r="G75" s="73">
        <v>1</v>
      </c>
      <c r="H75" s="74">
        <v>120</v>
      </c>
      <c r="I75" s="73"/>
      <c r="J75" s="74"/>
      <c r="K75" s="148"/>
      <c r="L75" s="89"/>
      <c r="M75" s="57" t="e">
        <f>IF(Donnees[[#This Row],[Date]]&lt;&gt;"",SUM(#REF!),"")</f>
        <v>#REF!</v>
      </c>
      <c r="N75" s="93" t="str">
        <f>Donnees[[#This Row],[Date]]&amp;HOUR(Donnees[[#This Row],[Heure]])&amp;Donnees[[#This Row],[Ref]]</f>
        <v>4518017</v>
      </c>
      <c r="O75" s="75"/>
      <c r="P75" s="75"/>
      <c r="Q75" s="75"/>
    </row>
    <row r="76" spans="1:17" x14ac:dyDescent="0.3">
      <c r="A76" s="67">
        <v>45180</v>
      </c>
      <c r="B76" s="68">
        <f>IF(Donnees[[#This Row],[Date]]="","",_xlfn.ISOWEEKNUM(Donnees[[#This Row],[Date]]))</f>
        <v>37</v>
      </c>
      <c r="C76" s="69" t="s">
        <v>56</v>
      </c>
      <c r="D76" s="70" t="s">
        <v>168</v>
      </c>
      <c r="E76" s="71">
        <v>0</v>
      </c>
      <c r="F76" s="72">
        <v>12</v>
      </c>
      <c r="G76" s="73">
        <v>9</v>
      </c>
      <c r="H76" s="74">
        <v>111</v>
      </c>
      <c r="I76" s="73"/>
      <c r="J76" s="74"/>
      <c r="K76" s="148"/>
      <c r="L76" s="89"/>
      <c r="M76" s="57" t="e">
        <f>IF(Donnees[[#This Row],[Date]]&lt;&gt;"",SUM(#REF!),"")</f>
        <v>#REF!</v>
      </c>
      <c r="N76" s="93" t="str">
        <f>Donnees[[#This Row],[Date]]&amp;HOUR(Donnees[[#This Row],[Heure]])&amp;Donnees[[#This Row],[Ref]]</f>
        <v>4518018</v>
      </c>
      <c r="O76" s="75"/>
      <c r="P76" s="75"/>
      <c r="Q76" s="75"/>
    </row>
    <row r="77" spans="1:17" x14ac:dyDescent="0.3">
      <c r="A77" s="67">
        <v>45180</v>
      </c>
      <c r="B77" s="68">
        <f>IF(Donnees[[#This Row],[Date]]="","",_xlfn.ISOWEEKNUM(Donnees[[#This Row],[Date]]))</f>
        <v>37</v>
      </c>
      <c r="C77" s="69" t="s">
        <v>56</v>
      </c>
      <c r="D77" s="70" t="s">
        <v>169</v>
      </c>
      <c r="E77" s="71">
        <v>111</v>
      </c>
      <c r="F77" s="72">
        <v>10</v>
      </c>
      <c r="G77" s="73">
        <v>1</v>
      </c>
      <c r="H77" s="74">
        <v>111</v>
      </c>
      <c r="I77" s="73"/>
      <c r="J77" s="74"/>
      <c r="K77" s="148"/>
      <c r="L77" s="89"/>
      <c r="M77" s="57" t="e">
        <f>IF(Donnees[[#This Row],[Date]]&lt;&gt;"",SUM(#REF!),"")</f>
        <v>#REF!</v>
      </c>
      <c r="N77" s="93" t="str">
        <f>Donnees[[#This Row],[Date]]&amp;HOUR(Donnees[[#This Row],[Heure]])&amp;Donnees[[#This Row],[Ref]]</f>
        <v>4518018</v>
      </c>
      <c r="O77" s="75"/>
      <c r="P77" s="75"/>
      <c r="Q77" s="75"/>
    </row>
    <row r="78" spans="1:17" x14ac:dyDescent="0.3">
      <c r="A78" s="67">
        <v>45180</v>
      </c>
      <c r="B78" s="68">
        <f>IF(Donnees[[#This Row],[Date]]="","",_xlfn.ISOWEEKNUM(Donnees[[#This Row],[Date]]))</f>
        <v>37</v>
      </c>
      <c r="C78" s="69" t="s">
        <v>56</v>
      </c>
      <c r="D78" s="70" t="s">
        <v>170</v>
      </c>
      <c r="E78" s="71">
        <v>0</v>
      </c>
      <c r="F78" s="72">
        <v>60</v>
      </c>
      <c r="G78" s="73">
        <v>1</v>
      </c>
      <c r="H78" s="74">
        <v>120</v>
      </c>
      <c r="I78" s="73"/>
      <c r="J78" s="74"/>
      <c r="K78" s="148"/>
      <c r="L78" s="89"/>
      <c r="M78" s="57" t="e">
        <f>IF(Donnees[[#This Row],[Date]]&lt;&gt;"",SUM(#REF!),"")</f>
        <v>#REF!</v>
      </c>
      <c r="N78" s="93" t="str">
        <f>Donnees[[#This Row],[Date]]&amp;HOUR(Donnees[[#This Row],[Heure]])&amp;Donnees[[#This Row],[Ref]]</f>
        <v>4518019</v>
      </c>
      <c r="O78" s="75"/>
      <c r="P78" s="75"/>
      <c r="Q78" s="75"/>
    </row>
    <row r="79" spans="1:17" x14ac:dyDescent="0.3">
      <c r="A79" s="67">
        <v>45180</v>
      </c>
      <c r="B79" s="68">
        <f>IF(Donnees[[#This Row],[Date]]="","",_xlfn.ISOWEEKNUM(Donnees[[#This Row],[Date]]))</f>
        <v>37</v>
      </c>
      <c r="C79" s="69" t="s">
        <v>56</v>
      </c>
      <c r="D79" s="70" t="s">
        <v>171</v>
      </c>
      <c r="E79" s="71">
        <v>111</v>
      </c>
      <c r="F79" s="72">
        <v>10</v>
      </c>
      <c r="G79" s="73">
        <v>1</v>
      </c>
      <c r="H79" s="74">
        <v>111</v>
      </c>
      <c r="I79" s="73"/>
      <c r="J79" s="74"/>
      <c r="K79" s="148"/>
      <c r="L79" s="89"/>
      <c r="M79" s="57" t="e">
        <f>IF(Donnees[[#This Row],[Date]]&lt;&gt;"",SUM(#REF!),"")</f>
        <v>#REF!</v>
      </c>
      <c r="N79" s="93" t="str">
        <f>Donnees[[#This Row],[Date]]&amp;HOUR(Donnees[[#This Row],[Heure]])&amp;Donnees[[#This Row],[Ref]]</f>
        <v>4518019</v>
      </c>
      <c r="O79" s="75"/>
      <c r="P79" s="75"/>
      <c r="Q79" s="75"/>
    </row>
    <row r="80" spans="1:17" x14ac:dyDescent="0.3">
      <c r="A80" s="67">
        <v>45180</v>
      </c>
      <c r="B80" s="68">
        <f>IF(Donnees[[#This Row],[Date]]="","",_xlfn.ISOWEEKNUM(Donnees[[#This Row],[Date]]))</f>
        <v>37</v>
      </c>
      <c r="C80" s="69" t="s">
        <v>56</v>
      </c>
      <c r="D80" s="70" t="s">
        <v>172</v>
      </c>
      <c r="E80" s="71">
        <v>111</v>
      </c>
      <c r="F80" s="72">
        <v>15</v>
      </c>
      <c r="G80" s="73">
        <v>14</v>
      </c>
      <c r="H80" s="74">
        <v>111</v>
      </c>
      <c r="I80" s="73"/>
      <c r="J80" s="74"/>
      <c r="K80" s="148"/>
      <c r="L80" s="89"/>
      <c r="M80" s="57" t="e">
        <f>IF(Donnees[[#This Row],[Date]]&lt;&gt;"",SUM(#REF!),"")</f>
        <v>#REF!</v>
      </c>
      <c r="N80" s="93" t="str">
        <f>Donnees[[#This Row],[Date]]&amp;HOUR(Donnees[[#This Row],[Heure]])&amp;Donnees[[#This Row],[Ref]]</f>
        <v>4518020</v>
      </c>
      <c r="O80" s="75"/>
      <c r="P80" s="75"/>
      <c r="Q80" s="75"/>
    </row>
    <row r="81" spans="1:17" x14ac:dyDescent="0.3">
      <c r="A81" s="67">
        <v>45180</v>
      </c>
      <c r="B81" s="68">
        <f>IF(Donnees[[#This Row],[Date]]="","",_xlfn.ISOWEEKNUM(Donnees[[#This Row],[Date]]))</f>
        <v>37</v>
      </c>
      <c r="C81" s="69" t="s">
        <v>56</v>
      </c>
      <c r="D81" s="70" t="s">
        <v>173</v>
      </c>
      <c r="E81" s="71">
        <v>0</v>
      </c>
      <c r="F81" s="72">
        <v>34</v>
      </c>
      <c r="G81" s="73">
        <v>12</v>
      </c>
      <c r="H81" s="74">
        <v>210</v>
      </c>
      <c r="I81" s="73"/>
      <c r="J81" s="74"/>
      <c r="K81" s="148"/>
      <c r="L81" s="89"/>
      <c r="M81" s="57" t="e">
        <f>IF(Donnees[[#This Row],[Date]]&lt;&gt;"",SUM(#REF!),"")</f>
        <v>#REF!</v>
      </c>
      <c r="N81" s="93" t="str">
        <f>Donnees[[#This Row],[Date]]&amp;HOUR(Donnees[[#This Row],[Heure]])&amp;Donnees[[#This Row],[Ref]]</f>
        <v>4518020</v>
      </c>
      <c r="O81" s="75"/>
      <c r="P81" s="75"/>
      <c r="Q81" s="75"/>
    </row>
    <row r="82" spans="1:17" x14ac:dyDescent="0.3">
      <c r="A82" s="67">
        <v>45180</v>
      </c>
      <c r="B82" s="68">
        <f>IF(Donnees[[#This Row],[Date]]="","",_xlfn.ISOWEEKNUM(Donnees[[#This Row],[Date]]))</f>
        <v>37</v>
      </c>
      <c r="C82" s="69" t="s">
        <v>94</v>
      </c>
      <c r="D82" s="70" t="s">
        <v>174</v>
      </c>
      <c r="E82" s="71">
        <v>0</v>
      </c>
      <c r="F82" s="72">
        <v>10</v>
      </c>
      <c r="G82" s="73">
        <v>1</v>
      </c>
      <c r="H82" s="74">
        <v>110</v>
      </c>
      <c r="I82" s="73"/>
      <c r="J82" s="74"/>
      <c r="K82" s="148"/>
      <c r="L82" s="89"/>
      <c r="M82" s="57" t="e">
        <f>IF(Donnees[[#This Row],[Date]]&lt;&gt;"",SUM(#REF!),"")</f>
        <v>#REF!</v>
      </c>
      <c r="N82" s="93" t="str">
        <f>Donnees[[#This Row],[Date]]&amp;HOUR(Donnees[[#This Row],[Heure]])&amp;Donnees[[#This Row],[Ref]]</f>
        <v>4518022</v>
      </c>
      <c r="O82" s="75"/>
      <c r="P82" s="75"/>
      <c r="Q82" s="75"/>
    </row>
    <row r="83" spans="1:17" x14ac:dyDescent="0.3">
      <c r="A83" s="67">
        <v>45180</v>
      </c>
      <c r="B83" s="68">
        <f>IF(Donnees[[#This Row],[Date]]="","",_xlfn.ISOWEEKNUM(Donnees[[#This Row],[Date]]))</f>
        <v>37</v>
      </c>
      <c r="C83" s="69" t="s">
        <v>94</v>
      </c>
      <c r="D83" s="70" t="s">
        <v>175</v>
      </c>
      <c r="E83" s="71">
        <v>0</v>
      </c>
      <c r="F83" s="72">
        <v>15</v>
      </c>
      <c r="G83" s="73">
        <v>15</v>
      </c>
      <c r="H83" s="74">
        <v>108</v>
      </c>
      <c r="I83" s="73"/>
      <c r="J83" s="74"/>
      <c r="K83" s="148"/>
      <c r="L83" s="89"/>
      <c r="M83" s="57" t="e">
        <f>IF(Donnees[[#This Row],[Date]]&lt;&gt;"",SUM(#REF!),"")</f>
        <v>#REF!</v>
      </c>
      <c r="N83" s="93" t="str">
        <f>Donnees[[#This Row],[Date]]&amp;HOUR(Donnees[[#This Row],[Heure]])&amp;Donnees[[#This Row],[Ref]]</f>
        <v>4518022</v>
      </c>
      <c r="O83" s="75"/>
      <c r="P83" s="75"/>
      <c r="Q83" s="75"/>
    </row>
    <row r="84" spans="1:17" x14ac:dyDescent="0.3">
      <c r="A84" s="67">
        <v>45180</v>
      </c>
      <c r="B84" s="68">
        <f>IF(Donnees[[#This Row],[Date]]="","",_xlfn.ISOWEEKNUM(Donnees[[#This Row],[Date]]))</f>
        <v>37</v>
      </c>
      <c r="C84" s="69" t="s">
        <v>94</v>
      </c>
      <c r="D84" s="70" t="s">
        <v>176</v>
      </c>
      <c r="E84" s="71">
        <v>0</v>
      </c>
      <c r="F84" s="72">
        <v>22</v>
      </c>
      <c r="G84" s="73"/>
      <c r="H84" s="74">
        <v>22</v>
      </c>
      <c r="I84" s="73"/>
      <c r="J84" s="74"/>
      <c r="K84" s="148"/>
      <c r="L84" s="89"/>
      <c r="M84" s="57" t="e">
        <f>IF(Donnees[[#This Row],[Date]]&lt;&gt;"",SUM(#REF!),"")</f>
        <v>#REF!</v>
      </c>
      <c r="N84" s="93" t="str">
        <f>Donnees[[#This Row],[Date]]&amp;HOUR(Donnees[[#This Row],[Heure]])&amp;Donnees[[#This Row],[Ref]]</f>
        <v>4518022</v>
      </c>
      <c r="O84" s="75"/>
      <c r="P84" s="75"/>
      <c r="Q84" s="75"/>
    </row>
    <row r="85" spans="1:17" x14ac:dyDescent="0.3">
      <c r="A85" s="67">
        <v>45180</v>
      </c>
      <c r="B85" s="68">
        <f>IF(Donnees[[#This Row],[Date]]="","",_xlfn.ISOWEEKNUM(Donnees[[#This Row],[Date]]))</f>
        <v>37</v>
      </c>
      <c r="C85" s="69" t="s">
        <v>94</v>
      </c>
      <c r="D85" s="70" t="s">
        <v>177</v>
      </c>
      <c r="E85" s="71">
        <v>88</v>
      </c>
      <c r="F85" s="72">
        <v>22</v>
      </c>
      <c r="G85" s="73"/>
      <c r="H85" s="74">
        <v>88</v>
      </c>
      <c r="I85" s="73"/>
      <c r="J85" s="74"/>
      <c r="K85" s="148"/>
      <c r="L85" s="89"/>
      <c r="M85" s="57" t="e">
        <f>IF(Donnees[[#This Row],[Date]]&lt;&gt;"",SUM(#REF!),"")</f>
        <v>#REF!</v>
      </c>
      <c r="N85" s="93" t="str">
        <f>Donnees[[#This Row],[Date]]&amp;HOUR(Donnees[[#This Row],[Heure]])&amp;Donnees[[#This Row],[Ref]]</f>
        <v>4518023</v>
      </c>
      <c r="O85" s="75"/>
      <c r="P85" s="75"/>
      <c r="Q85" s="75"/>
    </row>
    <row r="86" spans="1:17" x14ac:dyDescent="0.3">
      <c r="A86" s="67">
        <v>45180</v>
      </c>
      <c r="B86" s="68">
        <f>IF(Donnees[[#This Row],[Date]]="","",_xlfn.ISOWEEKNUM(Donnees[[#This Row],[Date]]))</f>
        <v>37</v>
      </c>
      <c r="C86" s="69" t="s">
        <v>94</v>
      </c>
      <c r="D86" s="70" t="s">
        <v>178</v>
      </c>
      <c r="E86" s="71">
        <v>11</v>
      </c>
      <c r="F86" s="72">
        <v>24</v>
      </c>
      <c r="G86" s="73">
        <v>5</v>
      </c>
      <c r="H86" s="74">
        <v>110</v>
      </c>
      <c r="I86" s="73"/>
      <c r="J86" s="74"/>
      <c r="K86" s="148"/>
      <c r="L86" s="89"/>
      <c r="M86" s="57" t="e">
        <f>IF(Donnees[[#This Row],[Date]]&lt;&gt;"",SUM(#REF!),"")</f>
        <v>#REF!</v>
      </c>
      <c r="N86" s="93" t="str">
        <f>Donnees[[#This Row],[Date]]&amp;HOUR(Donnees[[#This Row],[Heure]])&amp;Donnees[[#This Row],[Ref]]</f>
        <v>4518023</v>
      </c>
      <c r="O86" s="75"/>
      <c r="P86" s="75"/>
      <c r="Q86" s="75"/>
    </row>
    <row r="87" spans="1:17" x14ac:dyDescent="0.3">
      <c r="A87" s="67">
        <v>45181</v>
      </c>
      <c r="B87" s="68">
        <f>IF(Donnees[[#This Row],[Date]]="","",_xlfn.ISOWEEKNUM(Donnees[[#This Row],[Date]]))</f>
        <v>37</v>
      </c>
      <c r="C87" s="69" t="s">
        <v>94</v>
      </c>
      <c r="D87" s="70" t="s">
        <v>179</v>
      </c>
      <c r="E87" s="71">
        <v>0</v>
      </c>
      <c r="F87" s="72">
        <v>10</v>
      </c>
      <c r="G87" s="73">
        <v>1</v>
      </c>
      <c r="H87" s="74">
        <v>110</v>
      </c>
      <c r="I87" s="73"/>
      <c r="J87" s="74"/>
      <c r="K87" s="148"/>
      <c r="L87" s="89"/>
      <c r="M87" s="57" t="e">
        <f>IF(Donnees[[#This Row],[Date]]&lt;&gt;"",SUM(#REF!),"")</f>
        <v>#REF!</v>
      </c>
      <c r="N87" s="93" t="str">
        <f>Donnees[[#This Row],[Date]]&amp;HOUR(Donnees[[#This Row],[Heure]])&amp;Donnees[[#This Row],[Ref]]</f>
        <v>451810</v>
      </c>
      <c r="O87" s="75"/>
      <c r="P87" s="75"/>
      <c r="Q87" s="75"/>
    </row>
    <row r="88" spans="1:17" x14ac:dyDescent="0.3">
      <c r="A88" s="67">
        <v>45181</v>
      </c>
      <c r="B88" s="68">
        <f>IF(Donnees[[#This Row],[Date]]="","",_xlfn.ISOWEEKNUM(Donnees[[#This Row],[Date]]))</f>
        <v>37</v>
      </c>
      <c r="C88" s="69" t="s">
        <v>94</v>
      </c>
      <c r="D88" s="70" t="s">
        <v>180</v>
      </c>
      <c r="E88" s="71">
        <v>0</v>
      </c>
      <c r="F88" s="72">
        <v>34</v>
      </c>
      <c r="G88" s="73">
        <v>1</v>
      </c>
      <c r="H88" s="74">
        <v>194</v>
      </c>
      <c r="I88" s="73"/>
      <c r="J88" s="74"/>
      <c r="K88" s="148"/>
      <c r="L88" s="89"/>
      <c r="M88" s="57" t="e">
        <f>IF(Donnees[[#This Row],[Date]]&lt;&gt;"",SUM(#REF!),"")</f>
        <v>#REF!</v>
      </c>
      <c r="N88" s="93" t="str">
        <f>Donnees[[#This Row],[Date]]&amp;HOUR(Donnees[[#This Row],[Heure]])&amp;Donnees[[#This Row],[Ref]]</f>
        <v>451810</v>
      </c>
      <c r="O88" s="75"/>
      <c r="P88" s="75"/>
      <c r="Q88" s="75"/>
    </row>
    <row r="89" spans="1:17" x14ac:dyDescent="0.3">
      <c r="A89" s="67">
        <v>45181</v>
      </c>
      <c r="B89" s="68">
        <f>IF(Donnees[[#This Row],[Date]]="","",_xlfn.ISOWEEKNUM(Donnees[[#This Row],[Date]]))</f>
        <v>37</v>
      </c>
      <c r="C89" s="69" t="s">
        <v>94</v>
      </c>
      <c r="D89" s="70" t="s">
        <v>181</v>
      </c>
      <c r="E89" s="71">
        <v>0</v>
      </c>
      <c r="F89" s="72">
        <v>15</v>
      </c>
      <c r="G89" s="73">
        <v>1</v>
      </c>
      <c r="H89" s="74">
        <v>110</v>
      </c>
      <c r="I89" s="73"/>
      <c r="J89" s="74"/>
      <c r="K89" s="148"/>
      <c r="L89" s="89"/>
      <c r="M89" s="57" t="e">
        <f>IF(Donnees[[#This Row],[Date]]&lt;&gt;"",SUM(#REF!),"")</f>
        <v>#REF!</v>
      </c>
      <c r="N89" s="93" t="str">
        <f>Donnees[[#This Row],[Date]]&amp;HOUR(Donnees[[#This Row],[Heure]])&amp;Donnees[[#This Row],[Ref]]</f>
        <v>451812</v>
      </c>
      <c r="O89" s="75"/>
      <c r="P89" s="75"/>
      <c r="Q89" s="75"/>
    </row>
    <row r="90" spans="1:17" x14ac:dyDescent="0.3">
      <c r="A90" s="67">
        <v>45181</v>
      </c>
      <c r="B90" s="68">
        <f>IF(Donnees[[#This Row],[Date]]="","",_xlfn.ISOWEEKNUM(Donnees[[#This Row],[Date]]))</f>
        <v>37</v>
      </c>
      <c r="C90" s="69" t="s">
        <v>94</v>
      </c>
      <c r="D90" s="70" t="s">
        <v>182</v>
      </c>
      <c r="E90" s="71">
        <v>0</v>
      </c>
      <c r="F90" s="72">
        <v>22</v>
      </c>
      <c r="G90" s="73"/>
      <c r="H90" s="74">
        <v>18</v>
      </c>
      <c r="I90" s="73"/>
      <c r="J90" s="74"/>
      <c r="K90" s="148"/>
      <c r="L90" s="89"/>
      <c r="M90" s="57" t="e">
        <f>IF(Donnees[[#This Row],[Date]]&lt;&gt;"",SUM(#REF!),"")</f>
        <v>#REF!</v>
      </c>
      <c r="N90" s="93" t="str">
        <f>Donnees[[#This Row],[Date]]&amp;HOUR(Donnees[[#This Row],[Heure]])&amp;Donnees[[#This Row],[Ref]]</f>
        <v>451812</v>
      </c>
      <c r="O90" s="75"/>
      <c r="P90" s="75"/>
      <c r="Q90" s="75"/>
    </row>
    <row r="91" spans="1:17" x14ac:dyDescent="0.3">
      <c r="A91" s="67">
        <v>45181</v>
      </c>
      <c r="B91" s="68">
        <f>IF(Donnees[[#This Row],[Date]]="","",_xlfn.ISOWEEKNUM(Donnees[[#This Row],[Date]]))</f>
        <v>37</v>
      </c>
      <c r="C91" s="69" t="s">
        <v>94</v>
      </c>
      <c r="D91" s="70" t="s">
        <v>183</v>
      </c>
      <c r="E91" s="71">
        <v>0</v>
      </c>
      <c r="F91" s="72">
        <v>22</v>
      </c>
      <c r="G91" s="73"/>
      <c r="H91" s="74">
        <v>92</v>
      </c>
      <c r="I91" s="73"/>
      <c r="J91" s="74"/>
      <c r="K91" s="148"/>
      <c r="L91" s="89"/>
      <c r="M91" s="57" t="e">
        <f>IF(Donnees[[#This Row],[Date]]&lt;&gt;"",SUM(#REF!),"")</f>
        <v>#REF!</v>
      </c>
      <c r="N91" s="93" t="str">
        <f>Donnees[[#This Row],[Date]]&amp;HOUR(Donnees[[#This Row],[Heure]])&amp;Donnees[[#This Row],[Ref]]</f>
        <v>451812</v>
      </c>
      <c r="O91" s="75"/>
      <c r="P91" s="75"/>
      <c r="Q91" s="75"/>
    </row>
    <row r="92" spans="1:17" x14ac:dyDescent="0.3">
      <c r="A92" s="67">
        <v>45181</v>
      </c>
      <c r="B92" s="68">
        <f>IF(Donnees[[#This Row],[Date]]="","",_xlfn.ISOWEEKNUM(Donnees[[#This Row],[Date]]))</f>
        <v>37</v>
      </c>
      <c r="C92" s="69" t="s">
        <v>94</v>
      </c>
      <c r="D92" s="70" t="s">
        <v>184</v>
      </c>
      <c r="E92" s="71">
        <v>0</v>
      </c>
      <c r="F92" s="72">
        <v>24</v>
      </c>
      <c r="G92" s="73">
        <v>6</v>
      </c>
      <c r="H92" s="74">
        <v>52</v>
      </c>
      <c r="I92" s="73"/>
      <c r="J92" s="74"/>
      <c r="K92" s="148"/>
      <c r="L92" s="89"/>
      <c r="M92" s="57" t="e">
        <f>IF(Donnees[[#This Row],[Date]]&lt;&gt;"",SUM(#REF!),"")</f>
        <v>#REF!</v>
      </c>
      <c r="N92" s="93" t="str">
        <f>Donnees[[#This Row],[Date]]&amp;HOUR(Donnees[[#This Row],[Heure]])&amp;Donnees[[#This Row],[Ref]]</f>
        <v>451813</v>
      </c>
      <c r="O92" s="75"/>
      <c r="P92" s="75"/>
      <c r="Q92" s="75"/>
    </row>
    <row r="93" spans="1:17" x14ac:dyDescent="0.3">
      <c r="A93" s="67">
        <v>45181</v>
      </c>
      <c r="B93" s="68">
        <f>IF(Donnees[[#This Row],[Date]]="","",_xlfn.ISOWEEKNUM(Donnees[[#This Row],[Date]]))</f>
        <v>37</v>
      </c>
      <c r="C93" s="69" t="s">
        <v>94</v>
      </c>
      <c r="D93" s="70" t="s">
        <v>185</v>
      </c>
      <c r="E93" s="71">
        <v>0</v>
      </c>
      <c r="F93" s="72">
        <v>24</v>
      </c>
      <c r="G93" s="73">
        <v>7</v>
      </c>
      <c r="H93" s="74">
        <v>58</v>
      </c>
      <c r="I93" s="73"/>
      <c r="J93" s="74"/>
      <c r="K93" s="148"/>
      <c r="L93" s="89"/>
      <c r="M93" s="57" t="e">
        <f>IF(Donnees[[#This Row],[Date]]&lt;&gt;"",SUM(#REF!),"")</f>
        <v>#REF!</v>
      </c>
      <c r="N93" s="93" t="str">
        <f>Donnees[[#This Row],[Date]]&amp;HOUR(Donnees[[#This Row],[Heure]])&amp;Donnees[[#This Row],[Ref]]</f>
        <v>451813</v>
      </c>
      <c r="O93" s="75"/>
      <c r="P93" s="75"/>
      <c r="Q93" s="75"/>
    </row>
    <row r="94" spans="1:17" x14ac:dyDescent="0.3">
      <c r="A94" s="67">
        <v>45181</v>
      </c>
      <c r="B94" s="68">
        <f>IF(Donnees[[#This Row],[Date]]="","",_xlfn.ISOWEEKNUM(Donnees[[#This Row],[Date]]))</f>
        <v>37</v>
      </c>
      <c r="C94" s="69" t="s">
        <v>94</v>
      </c>
      <c r="D94" s="70" t="s">
        <v>186</v>
      </c>
      <c r="E94" s="71">
        <v>0</v>
      </c>
      <c r="F94" s="72">
        <v>14</v>
      </c>
      <c r="G94" s="73">
        <v>3</v>
      </c>
      <c r="H94" s="74">
        <v>106</v>
      </c>
      <c r="I94" s="73"/>
      <c r="J94" s="74"/>
      <c r="K94" s="148"/>
      <c r="L94" s="89"/>
      <c r="M94" s="57" t="e">
        <f>IF(Donnees[[#This Row],[Date]]&lt;&gt;"",SUM(#REF!),"")</f>
        <v>#REF!</v>
      </c>
      <c r="N94" s="93" t="str">
        <f>Donnees[[#This Row],[Date]]&amp;HOUR(Donnees[[#This Row],[Heure]])&amp;Donnees[[#This Row],[Ref]]</f>
        <v>451813</v>
      </c>
      <c r="O94" s="75"/>
      <c r="P94" s="75"/>
      <c r="Q94" s="75"/>
    </row>
    <row r="95" spans="1:17" x14ac:dyDescent="0.3">
      <c r="A95" s="67">
        <v>45181</v>
      </c>
      <c r="B95" s="68">
        <f>IF(Donnees[[#This Row],[Date]]="","",_xlfn.ISOWEEKNUM(Donnees[[#This Row],[Date]]))</f>
        <v>37</v>
      </c>
      <c r="C95" s="69" t="s">
        <v>94</v>
      </c>
      <c r="D95" s="70" t="s">
        <v>187</v>
      </c>
      <c r="E95" s="71">
        <v>0</v>
      </c>
      <c r="F95" s="72">
        <v>15</v>
      </c>
      <c r="G95" s="73">
        <v>2</v>
      </c>
      <c r="H95" s="74">
        <v>108</v>
      </c>
      <c r="I95" s="73"/>
      <c r="J95" s="74"/>
      <c r="K95" s="148"/>
      <c r="L95" s="89"/>
      <c r="M95" s="57" t="e">
        <f>IF(Donnees[[#This Row],[Date]]&lt;&gt;"",SUM(#REF!),"")</f>
        <v>#REF!</v>
      </c>
      <c r="N95" s="93" t="str">
        <f>Donnees[[#This Row],[Date]]&amp;HOUR(Donnees[[#This Row],[Heure]])&amp;Donnees[[#This Row],[Ref]]</f>
        <v>451814</v>
      </c>
      <c r="O95" s="75"/>
      <c r="P95" s="75"/>
      <c r="Q95" s="75"/>
    </row>
    <row r="96" spans="1:17" x14ac:dyDescent="0.3">
      <c r="A96" s="67">
        <v>45181</v>
      </c>
      <c r="B96" s="68">
        <f>IF(Donnees[[#This Row],[Date]]="","",_xlfn.ISOWEEKNUM(Donnees[[#This Row],[Date]]))</f>
        <v>37</v>
      </c>
      <c r="C96" s="69" t="s">
        <v>28</v>
      </c>
      <c r="D96" s="70" t="s">
        <v>189</v>
      </c>
      <c r="E96" s="71">
        <v>0</v>
      </c>
      <c r="F96" s="72">
        <v>22</v>
      </c>
      <c r="G96" s="73"/>
      <c r="H96" s="74">
        <v>111</v>
      </c>
      <c r="I96" s="73"/>
      <c r="J96" s="74"/>
      <c r="K96" s="148"/>
      <c r="L96" s="89"/>
      <c r="M96" s="57" t="e">
        <f>IF(Donnees[[#This Row],[Date]]&lt;&gt;"",SUM(#REF!),"")</f>
        <v>#REF!</v>
      </c>
      <c r="N96" s="93" t="str">
        <f>Donnees[[#This Row],[Date]]&amp;HOUR(Donnees[[#This Row],[Heure]])&amp;Donnees[[#This Row],[Ref]]</f>
        <v>451816</v>
      </c>
      <c r="O96" s="75"/>
      <c r="P96" s="75"/>
      <c r="Q96" s="75"/>
    </row>
    <row r="97" spans="1:17" x14ac:dyDescent="0.3">
      <c r="A97" s="67">
        <v>45181</v>
      </c>
      <c r="B97" s="68">
        <f>IF(Donnees[[#This Row],[Date]]="","",_xlfn.ISOWEEKNUM(Donnees[[#This Row],[Date]]))</f>
        <v>37</v>
      </c>
      <c r="C97" s="69" t="s">
        <v>28</v>
      </c>
      <c r="D97" s="70" t="s">
        <v>190</v>
      </c>
      <c r="E97" s="71">
        <v>0</v>
      </c>
      <c r="F97" s="72">
        <v>24</v>
      </c>
      <c r="G97" s="73">
        <v>8</v>
      </c>
      <c r="H97" s="74">
        <v>111</v>
      </c>
      <c r="I97" s="73"/>
      <c r="J97" s="74"/>
      <c r="K97" s="148"/>
      <c r="L97" s="89"/>
      <c r="M97" s="57" t="e">
        <f>IF(Donnees[[#This Row],[Date]]&lt;&gt;"",SUM(#REF!),"")</f>
        <v>#REF!</v>
      </c>
      <c r="N97" s="93" t="str">
        <f>Donnees[[#This Row],[Date]]&amp;HOUR(Donnees[[#This Row],[Heure]])&amp;Donnees[[#This Row],[Ref]]</f>
        <v>451816</v>
      </c>
      <c r="O97" s="75"/>
      <c r="P97" s="75"/>
      <c r="Q97" s="75"/>
    </row>
    <row r="98" spans="1:17" x14ac:dyDescent="0.3">
      <c r="A98" s="67">
        <v>45181</v>
      </c>
      <c r="B98" s="68">
        <f>IF(Donnees[[#This Row],[Date]]="","",_xlfn.ISOWEEKNUM(Donnees[[#This Row],[Date]]))</f>
        <v>37</v>
      </c>
      <c r="C98" s="69" t="s">
        <v>28</v>
      </c>
      <c r="D98" s="70" t="s">
        <v>152</v>
      </c>
      <c r="E98" s="71">
        <v>0</v>
      </c>
      <c r="F98" s="72">
        <v>14</v>
      </c>
      <c r="G98" s="73">
        <v>4</v>
      </c>
      <c r="H98" s="74">
        <v>108</v>
      </c>
      <c r="I98" s="73"/>
      <c r="J98" s="74"/>
      <c r="K98" s="148"/>
      <c r="L98" s="89"/>
      <c r="M98" s="57" t="e">
        <f>IF(Donnees[[#This Row],[Date]]&lt;&gt;"",SUM(#REF!),"")</f>
        <v>#REF!</v>
      </c>
      <c r="N98" s="93" t="str">
        <f>Donnees[[#This Row],[Date]]&amp;HOUR(Donnees[[#This Row],[Heure]])&amp;Donnees[[#This Row],[Ref]]</f>
        <v>451816</v>
      </c>
      <c r="O98" s="75"/>
      <c r="P98" s="75"/>
      <c r="Q98" s="75"/>
    </row>
    <row r="99" spans="1:17" x14ac:dyDescent="0.3">
      <c r="A99" s="67">
        <v>45181</v>
      </c>
      <c r="B99" s="68">
        <f>IF(Donnees[[#This Row],[Date]]="","",_xlfn.ISOWEEKNUM(Donnees[[#This Row],[Date]]))</f>
        <v>37</v>
      </c>
      <c r="C99" s="69" t="s">
        <v>28</v>
      </c>
      <c r="D99" s="70" t="s">
        <v>191</v>
      </c>
      <c r="E99" s="71">
        <v>0</v>
      </c>
      <c r="F99" s="72">
        <v>34</v>
      </c>
      <c r="G99" s="73">
        <v>2</v>
      </c>
      <c r="H99" s="74">
        <v>195</v>
      </c>
      <c r="I99" s="73"/>
      <c r="J99" s="74"/>
      <c r="K99" s="148"/>
      <c r="L99" s="89"/>
      <c r="M99" s="57" t="e">
        <f>IF(Donnees[[#This Row],[Date]]&lt;&gt;"",SUM(#REF!),"")</f>
        <v>#REF!</v>
      </c>
      <c r="N99" s="93" t="str">
        <f>Donnees[[#This Row],[Date]]&amp;HOUR(Donnees[[#This Row],[Heure]])&amp;Donnees[[#This Row],[Ref]]</f>
        <v>451817</v>
      </c>
      <c r="O99" s="75"/>
      <c r="P99" s="75"/>
      <c r="Q99" s="75"/>
    </row>
    <row r="100" spans="1:17" x14ac:dyDescent="0.3">
      <c r="A100" s="67">
        <v>45181</v>
      </c>
      <c r="B100" s="68">
        <f>IF(Donnees[[#This Row],[Date]]="","",_xlfn.ISOWEEKNUM(Donnees[[#This Row],[Date]]))</f>
        <v>37</v>
      </c>
      <c r="C100" s="69" t="s">
        <v>28</v>
      </c>
      <c r="D100" s="70" t="s">
        <v>192</v>
      </c>
      <c r="E100" s="71">
        <v>109</v>
      </c>
      <c r="F100" s="72">
        <v>15</v>
      </c>
      <c r="G100" s="73">
        <v>3</v>
      </c>
      <c r="H100" s="74">
        <v>109</v>
      </c>
      <c r="I100" s="73"/>
      <c r="J100" s="74"/>
      <c r="K100" s="148"/>
      <c r="L100" s="89"/>
      <c r="M100" s="57" t="e">
        <f>IF(Donnees[[#This Row],[Date]]&lt;&gt;"",SUM(#REF!),"")</f>
        <v>#REF!</v>
      </c>
      <c r="N100" s="93" t="str">
        <f>Donnees[[#This Row],[Date]]&amp;HOUR(Donnees[[#This Row],[Heure]])&amp;Donnees[[#This Row],[Ref]]</f>
        <v>451817</v>
      </c>
      <c r="O100" s="75"/>
      <c r="P100" s="75"/>
      <c r="Q100" s="75"/>
    </row>
    <row r="101" spans="1:17" x14ac:dyDescent="0.3">
      <c r="A101" s="67">
        <v>45181</v>
      </c>
      <c r="B101" s="68">
        <f>IF(Donnees[[#This Row],[Date]]="","",_xlfn.ISOWEEKNUM(Donnees[[#This Row],[Date]]))</f>
        <v>37</v>
      </c>
      <c r="C101" s="69" t="s">
        <v>159</v>
      </c>
      <c r="D101" s="70" t="s">
        <v>193</v>
      </c>
      <c r="E101" s="71">
        <v>0</v>
      </c>
      <c r="F101" s="72">
        <v>22</v>
      </c>
      <c r="G101" s="73"/>
      <c r="H101" s="74">
        <v>110</v>
      </c>
      <c r="I101" s="73"/>
      <c r="J101" s="74"/>
      <c r="K101" s="148"/>
      <c r="L101" s="89"/>
      <c r="M101" s="57" t="e">
        <f>IF(Donnees[[#This Row],[Date]]&lt;&gt;"",SUM(#REF!),"")</f>
        <v>#REF!</v>
      </c>
      <c r="N101" s="93" t="str">
        <f>Donnees[[#This Row],[Date]]&amp;HOUR(Donnees[[#This Row],[Heure]])&amp;Donnees[[#This Row],[Ref]]</f>
        <v>451818</v>
      </c>
      <c r="O101" s="75"/>
      <c r="P101" s="75"/>
      <c r="Q101" s="75"/>
    </row>
    <row r="102" spans="1:17" x14ac:dyDescent="0.3">
      <c r="A102" s="67">
        <v>45181</v>
      </c>
      <c r="B102" s="68">
        <f>IF(Donnees[[#This Row],[Date]]="","",_xlfn.ISOWEEKNUM(Donnees[[#This Row],[Date]]))</f>
        <v>37</v>
      </c>
      <c r="C102" s="69" t="s">
        <v>159</v>
      </c>
      <c r="D102" s="70" t="s">
        <v>194</v>
      </c>
      <c r="E102" s="71">
        <v>0</v>
      </c>
      <c r="F102" s="72">
        <v>24</v>
      </c>
      <c r="G102" s="73">
        <v>9</v>
      </c>
      <c r="H102" s="74">
        <v>111</v>
      </c>
      <c r="I102" s="73"/>
      <c r="J102" s="74"/>
      <c r="K102" s="148"/>
      <c r="L102" s="89"/>
      <c r="M102" s="57" t="e">
        <f>IF(Donnees[[#This Row],[Date]]&lt;&gt;"",SUM(#REF!),"")</f>
        <v>#REF!</v>
      </c>
      <c r="N102" s="93" t="str">
        <f>Donnees[[#This Row],[Date]]&amp;HOUR(Donnees[[#This Row],[Heure]])&amp;Donnees[[#This Row],[Ref]]</f>
        <v>451818</v>
      </c>
      <c r="O102" s="75"/>
      <c r="P102" s="75"/>
      <c r="Q102" s="75"/>
    </row>
    <row r="103" spans="1:17" x14ac:dyDescent="0.3">
      <c r="A103" s="67">
        <v>45181</v>
      </c>
      <c r="B103" s="68">
        <f>IF(Donnees[[#This Row],[Date]]="","",_xlfn.ISOWEEKNUM(Donnees[[#This Row],[Date]]))</f>
        <v>37</v>
      </c>
      <c r="C103" s="69" t="s">
        <v>159</v>
      </c>
      <c r="D103" s="70" t="s">
        <v>195</v>
      </c>
      <c r="E103" s="71">
        <v>0</v>
      </c>
      <c r="F103" s="72">
        <v>14</v>
      </c>
      <c r="G103" s="73">
        <v>5</v>
      </c>
      <c r="H103" s="74">
        <v>108</v>
      </c>
      <c r="I103" s="73"/>
      <c r="J103" s="74"/>
      <c r="K103" s="148"/>
      <c r="L103" s="89"/>
      <c r="M103" s="57" t="e">
        <f>IF(Donnees[[#This Row],[Date]]&lt;&gt;"",SUM(#REF!),"")</f>
        <v>#REF!</v>
      </c>
      <c r="N103" s="93" t="str">
        <f>Donnees[[#This Row],[Date]]&amp;HOUR(Donnees[[#This Row],[Heure]])&amp;Donnees[[#This Row],[Ref]]</f>
        <v>451819</v>
      </c>
      <c r="O103" s="75"/>
      <c r="P103" s="75"/>
      <c r="Q103" s="75"/>
    </row>
    <row r="104" spans="1:17" x14ac:dyDescent="0.3">
      <c r="A104" s="67">
        <v>45181</v>
      </c>
      <c r="B104" s="68">
        <f>IF(Donnees[[#This Row],[Date]]="","",_xlfn.ISOWEEKNUM(Donnees[[#This Row],[Date]]))</f>
        <v>37</v>
      </c>
      <c r="C104" s="69" t="s">
        <v>159</v>
      </c>
      <c r="D104" s="70" t="s">
        <v>196</v>
      </c>
      <c r="E104" s="71">
        <v>0</v>
      </c>
      <c r="F104" s="72">
        <v>17</v>
      </c>
      <c r="G104" s="73">
        <v>1</v>
      </c>
      <c r="H104" s="74">
        <v>111</v>
      </c>
      <c r="I104" s="73"/>
      <c r="J104" s="74"/>
      <c r="K104" s="148"/>
      <c r="L104" s="89"/>
      <c r="M104" s="57" t="e">
        <f>IF(Donnees[[#This Row],[Date]]&lt;&gt;"",SUM(#REF!),"")</f>
        <v>#REF!</v>
      </c>
      <c r="N104" s="93" t="str">
        <f>Donnees[[#This Row],[Date]]&amp;HOUR(Donnees[[#This Row],[Heure]])&amp;Donnees[[#This Row],[Ref]]</f>
        <v>451819</v>
      </c>
      <c r="O104" s="75"/>
      <c r="P104" s="75"/>
      <c r="Q104" s="75"/>
    </row>
    <row r="105" spans="1:17" x14ac:dyDescent="0.3">
      <c r="A105" s="67">
        <v>45181</v>
      </c>
      <c r="B105" s="68">
        <f>IF(Donnees[[#This Row],[Date]]="","",_xlfn.ISOWEEKNUM(Donnees[[#This Row],[Date]]))</f>
        <v>37</v>
      </c>
      <c r="C105" s="69" t="s">
        <v>159</v>
      </c>
      <c r="D105" s="70" t="s">
        <v>197</v>
      </c>
      <c r="E105" s="71">
        <v>0</v>
      </c>
      <c r="F105" s="72">
        <v>22</v>
      </c>
      <c r="G105" s="73"/>
      <c r="H105" s="74">
        <v>111</v>
      </c>
      <c r="I105" s="73"/>
      <c r="J105" s="74"/>
      <c r="K105" s="148"/>
      <c r="L105" s="89"/>
      <c r="M105" s="57" t="e">
        <f>IF(Donnees[[#This Row],[Date]]&lt;&gt;"",SUM(#REF!),"")</f>
        <v>#REF!</v>
      </c>
      <c r="N105" s="93" t="str">
        <f>Donnees[[#This Row],[Date]]&amp;HOUR(Donnees[[#This Row],[Heure]])&amp;Donnees[[#This Row],[Ref]]</f>
        <v>4518110</v>
      </c>
      <c r="O105" s="75"/>
      <c r="P105" s="75"/>
      <c r="Q105" s="75"/>
    </row>
    <row r="106" spans="1:17" x14ac:dyDescent="0.3">
      <c r="A106" s="67">
        <v>45181</v>
      </c>
      <c r="B106" s="68">
        <f>IF(Donnees[[#This Row],[Date]]="","",_xlfn.ISOWEEKNUM(Donnees[[#This Row],[Date]]))</f>
        <v>37</v>
      </c>
      <c r="C106" s="69" t="s">
        <v>159</v>
      </c>
      <c r="D106" s="70" t="s">
        <v>198</v>
      </c>
      <c r="E106" s="71">
        <v>0</v>
      </c>
      <c r="F106" s="72">
        <v>24</v>
      </c>
      <c r="G106" s="73">
        <v>10</v>
      </c>
      <c r="H106" s="74">
        <v>111</v>
      </c>
      <c r="I106" s="73"/>
      <c r="J106" s="74"/>
      <c r="K106" s="148"/>
      <c r="L106" s="89"/>
      <c r="M106" s="57" t="e">
        <f>IF(Donnees[[#This Row],[Date]]&lt;&gt;"",SUM(#REF!),"")</f>
        <v>#REF!</v>
      </c>
      <c r="N106" s="93" t="str">
        <f>Donnees[[#This Row],[Date]]&amp;HOUR(Donnees[[#This Row],[Heure]])&amp;Donnees[[#This Row],[Ref]]</f>
        <v>4518110</v>
      </c>
      <c r="O106" s="75"/>
      <c r="P106" s="75"/>
      <c r="Q106" s="75"/>
    </row>
    <row r="107" spans="1:17" x14ac:dyDescent="0.3">
      <c r="A107" s="67">
        <v>45181</v>
      </c>
      <c r="B107" s="68">
        <f>IF(Donnees[[#This Row],[Date]]="","",_xlfn.ISOWEEKNUM(Donnees[[#This Row],[Date]]))</f>
        <v>37</v>
      </c>
      <c r="C107" s="69" t="s">
        <v>159</v>
      </c>
      <c r="D107" s="70" t="s">
        <v>199</v>
      </c>
      <c r="E107" s="71">
        <v>0</v>
      </c>
      <c r="F107" s="72">
        <v>14</v>
      </c>
      <c r="G107" s="73">
        <v>0</v>
      </c>
      <c r="H107" s="74">
        <v>108</v>
      </c>
      <c r="I107" s="73"/>
      <c r="J107" s="74"/>
      <c r="K107" s="148"/>
      <c r="L107" s="89"/>
      <c r="M107" s="57" t="e">
        <f>IF(Donnees[[#This Row],[Date]]&lt;&gt;"",SUM(#REF!),"")</f>
        <v>#REF!</v>
      </c>
      <c r="N107" s="93" t="str">
        <f>Donnees[[#This Row],[Date]]&amp;HOUR(Donnees[[#This Row],[Heure]])&amp;Donnees[[#This Row],[Ref]]</f>
        <v>4518111</v>
      </c>
      <c r="O107" s="75"/>
      <c r="P107" s="75"/>
      <c r="Q107" s="75"/>
    </row>
    <row r="108" spans="1:17" x14ac:dyDescent="0.3">
      <c r="A108" s="67">
        <v>45181</v>
      </c>
      <c r="B108" s="68">
        <f>IF(Donnees[[#This Row],[Date]]="","",_xlfn.ISOWEEKNUM(Donnees[[#This Row],[Date]]))</f>
        <v>37</v>
      </c>
      <c r="C108" s="69" t="s">
        <v>159</v>
      </c>
      <c r="D108" s="70" t="s">
        <v>200</v>
      </c>
      <c r="E108" s="71">
        <v>0</v>
      </c>
      <c r="F108" s="72">
        <v>34</v>
      </c>
      <c r="G108" s="73">
        <v>3</v>
      </c>
      <c r="H108" s="74">
        <v>193</v>
      </c>
      <c r="I108" s="73"/>
      <c r="J108" s="74"/>
      <c r="K108" s="148"/>
      <c r="L108" s="89"/>
      <c r="M108" s="57" t="e">
        <f>IF(Donnees[[#This Row],[Date]]&lt;&gt;"",SUM(#REF!),"")</f>
        <v>#REF!</v>
      </c>
      <c r="N108" s="93" t="str">
        <f>Donnees[[#This Row],[Date]]&amp;HOUR(Donnees[[#This Row],[Heure]])&amp;Donnees[[#This Row],[Ref]]</f>
        <v>4518111</v>
      </c>
      <c r="O108" s="75"/>
      <c r="P108" s="75"/>
      <c r="Q108" s="75"/>
    </row>
    <row r="109" spans="1:17" x14ac:dyDescent="0.3">
      <c r="A109" s="67">
        <v>45181</v>
      </c>
      <c r="B109" s="68">
        <f>IF(Donnees[[#This Row],[Date]]="","",_xlfn.ISOWEEKNUM(Donnees[[#This Row],[Date]]))</f>
        <v>37</v>
      </c>
      <c r="C109" s="69" t="s">
        <v>28</v>
      </c>
      <c r="D109" s="70" t="s">
        <v>110</v>
      </c>
      <c r="E109" s="71">
        <v>0</v>
      </c>
      <c r="F109" s="72">
        <v>17</v>
      </c>
      <c r="G109" s="73">
        <v>2</v>
      </c>
      <c r="H109" s="74">
        <v>111</v>
      </c>
      <c r="I109" s="73"/>
      <c r="J109" s="74"/>
      <c r="K109" s="148"/>
      <c r="L109" s="89"/>
      <c r="M109" s="57" t="e">
        <f>IF(Donnees[[#This Row],[Date]]&lt;&gt;"",SUM(#REF!),"")</f>
        <v>#REF!</v>
      </c>
      <c r="N109" s="93" t="str">
        <f>Donnees[[#This Row],[Date]]&amp;HOUR(Donnees[[#This Row],[Heure]])&amp;Donnees[[#This Row],[Ref]]</f>
        <v>4518112</v>
      </c>
      <c r="O109" s="75"/>
      <c r="P109" s="75"/>
      <c r="Q109" s="75"/>
    </row>
    <row r="110" spans="1:17" x14ac:dyDescent="0.3">
      <c r="A110" s="67">
        <v>45181</v>
      </c>
      <c r="B110" s="68">
        <f>IF(Donnees[[#This Row],[Date]]="","",_xlfn.ISOWEEKNUM(Donnees[[#This Row],[Date]]))</f>
        <v>37</v>
      </c>
      <c r="C110" s="69" t="s">
        <v>28</v>
      </c>
      <c r="D110" s="70" t="s">
        <v>201</v>
      </c>
      <c r="E110" s="71">
        <v>0</v>
      </c>
      <c r="F110" s="72">
        <v>22</v>
      </c>
      <c r="G110" s="73"/>
      <c r="H110" s="74">
        <v>111</v>
      </c>
      <c r="I110" s="73"/>
      <c r="J110" s="74"/>
      <c r="K110" s="148"/>
      <c r="L110" s="89"/>
      <c r="M110" s="57" t="e">
        <f>IF(Donnees[[#This Row],[Date]]&lt;&gt;"",SUM(#REF!),"")</f>
        <v>#REF!</v>
      </c>
      <c r="N110" s="93" t="str">
        <f>Donnees[[#This Row],[Date]]&amp;HOUR(Donnees[[#This Row],[Heure]])&amp;Donnees[[#This Row],[Ref]]</f>
        <v>4518112</v>
      </c>
      <c r="O110" s="75"/>
      <c r="P110" s="75"/>
      <c r="Q110" s="75"/>
    </row>
    <row r="111" spans="1:17" x14ac:dyDescent="0.3">
      <c r="A111" s="67">
        <v>45181</v>
      </c>
      <c r="B111" s="68">
        <f>IF(Donnees[[#This Row],[Date]]="","",_xlfn.ISOWEEKNUM(Donnees[[#This Row],[Date]]))</f>
        <v>37</v>
      </c>
      <c r="C111" s="69" t="s">
        <v>28</v>
      </c>
      <c r="D111" s="70" t="s">
        <v>202</v>
      </c>
      <c r="E111" s="71">
        <v>0</v>
      </c>
      <c r="F111" s="72">
        <v>24</v>
      </c>
      <c r="G111" s="73">
        <v>11</v>
      </c>
      <c r="H111" s="74">
        <v>111</v>
      </c>
      <c r="I111" s="73"/>
      <c r="J111" s="74"/>
      <c r="K111" s="148"/>
      <c r="L111" s="89"/>
      <c r="M111" s="57" t="e">
        <f>IF(Donnees[[#This Row],[Date]]&lt;&gt;"",SUM(#REF!),"")</f>
        <v>#REF!</v>
      </c>
      <c r="N111" s="93" t="str">
        <f>Donnees[[#This Row],[Date]]&amp;HOUR(Donnees[[#This Row],[Heure]])&amp;Donnees[[#This Row],[Ref]]</f>
        <v>4518112</v>
      </c>
      <c r="O111" s="75"/>
      <c r="P111" s="75"/>
      <c r="Q111" s="75"/>
    </row>
    <row r="112" spans="1:17" x14ac:dyDescent="0.3">
      <c r="A112" s="67">
        <v>45181</v>
      </c>
      <c r="B112" s="68">
        <f>IF(Donnees[[#This Row],[Date]]="","",_xlfn.ISOWEEKNUM(Donnees[[#This Row],[Date]]))</f>
        <v>37</v>
      </c>
      <c r="C112" s="69" t="s">
        <v>28</v>
      </c>
      <c r="D112" s="70" t="s">
        <v>203</v>
      </c>
      <c r="E112" s="71">
        <v>0</v>
      </c>
      <c r="F112" s="72">
        <v>17</v>
      </c>
      <c r="G112" s="73">
        <v>3</v>
      </c>
      <c r="H112" s="74">
        <v>111</v>
      </c>
      <c r="I112" s="73"/>
      <c r="J112" s="74"/>
      <c r="K112" s="148"/>
      <c r="L112" s="89"/>
      <c r="M112" s="57" t="e">
        <f>IF(Donnees[[#This Row],[Date]]&lt;&gt;"",SUM(#REF!),"")</f>
        <v>#REF!</v>
      </c>
      <c r="N112" s="93" t="str">
        <f>Donnees[[#This Row],[Date]]&amp;HOUR(Donnees[[#This Row],[Heure]])&amp;Donnees[[#This Row],[Ref]]</f>
        <v>4518112</v>
      </c>
      <c r="O112" s="75"/>
      <c r="P112" s="75"/>
      <c r="Q112" s="75"/>
    </row>
    <row r="113" spans="1:17" x14ac:dyDescent="0.3">
      <c r="A113" s="67">
        <v>45181</v>
      </c>
      <c r="B113" s="68">
        <f>IF(Donnees[[#This Row],[Date]]="","",_xlfn.ISOWEEKNUM(Donnees[[#This Row],[Date]]))</f>
        <v>37</v>
      </c>
      <c r="C113" s="69" t="s">
        <v>159</v>
      </c>
      <c r="D113" s="70" t="s">
        <v>204</v>
      </c>
      <c r="E113" s="71">
        <v>0</v>
      </c>
      <c r="F113" s="72">
        <v>34</v>
      </c>
      <c r="G113" s="73">
        <v>4</v>
      </c>
      <c r="H113" s="74">
        <v>193</v>
      </c>
      <c r="I113" s="73"/>
      <c r="J113" s="74"/>
      <c r="K113" s="148"/>
      <c r="L113" s="89"/>
      <c r="M113" s="57" t="e">
        <f>IF(Donnees[[#This Row],[Date]]&lt;&gt;"",SUM(#REF!),"")</f>
        <v>#REF!</v>
      </c>
      <c r="N113" s="93" t="str">
        <f>Donnees[[#This Row],[Date]]&amp;HOUR(Donnees[[#This Row],[Heure]])&amp;Donnees[[#This Row],[Ref]]</f>
        <v>4518114</v>
      </c>
      <c r="O113" s="75"/>
      <c r="P113" s="75"/>
      <c r="Q113" s="75"/>
    </row>
    <row r="114" spans="1:17" x14ac:dyDescent="0.3">
      <c r="A114" s="67">
        <v>45182</v>
      </c>
      <c r="B114" s="68">
        <f>IF(Donnees[[#This Row],[Date]]="","",_xlfn.ISOWEEKNUM(Donnees[[#This Row],[Date]]))</f>
        <v>37</v>
      </c>
      <c r="C114" s="69" t="s">
        <v>94</v>
      </c>
      <c r="D114" s="70" t="s">
        <v>205</v>
      </c>
      <c r="E114" s="71">
        <v>0</v>
      </c>
      <c r="F114" s="72">
        <v>17</v>
      </c>
      <c r="G114" s="73">
        <v>4</v>
      </c>
      <c r="H114" s="74">
        <v>110</v>
      </c>
      <c r="I114" s="73"/>
      <c r="J114" s="74"/>
      <c r="K114" s="148"/>
      <c r="L114" s="89"/>
      <c r="M114" s="57" t="e">
        <f>IF(Donnees[[#This Row],[Date]]&lt;&gt;"",SUM(#REF!),"")</f>
        <v>#REF!</v>
      </c>
      <c r="N114" s="93" t="str">
        <f>Donnees[[#This Row],[Date]]&amp;HOUR(Donnees[[#This Row],[Heure]])&amp;Donnees[[#This Row],[Ref]]</f>
        <v>451822</v>
      </c>
      <c r="O114" s="75"/>
      <c r="P114" s="75"/>
      <c r="Q114" s="75"/>
    </row>
    <row r="115" spans="1:17" x14ac:dyDescent="0.3">
      <c r="A115" s="67">
        <v>45182</v>
      </c>
      <c r="B115" s="68">
        <f>IF(Donnees[[#This Row],[Date]]="","",_xlfn.ISOWEEKNUM(Donnees[[#This Row],[Date]]))</f>
        <v>37</v>
      </c>
      <c r="C115" s="69" t="s">
        <v>94</v>
      </c>
      <c r="D115" s="70" t="s">
        <v>206</v>
      </c>
      <c r="E115" s="71">
        <v>0</v>
      </c>
      <c r="F115" s="72">
        <v>60</v>
      </c>
      <c r="G115" s="73">
        <v>1</v>
      </c>
      <c r="H115" s="74">
        <v>120</v>
      </c>
      <c r="I115" s="73"/>
      <c r="J115" s="74"/>
      <c r="K115" s="148"/>
      <c r="L115" s="89"/>
      <c r="M115" s="57" t="e">
        <f>IF(Donnees[[#This Row],[Date]]&lt;&gt;"",SUM(#REF!),"")</f>
        <v>#REF!</v>
      </c>
      <c r="N115" s="93" t="str">
        <f>Donnees[[#This Row],[Date]]&amp;HOUR(Donnees[[#This Row],[Heure]])&amp;Donnees[[#This Row],[Ref]]</f>
        <v>451822</v>
      </c>
      <c r="O115" s="75"/>
      <c r="P115" s="75"/>
      <c r="Q115" s="75"/>
    </row>
    <row r="116" spans="1:17" x14ac:dyDescent="0.3">
      <c r="A116" s="67">
        <v>45182</v>
      </c>
      <c r="B116" s="68">
        <f>IF(Donnees[[#This Row],[Date]]="","",_xlfn.ISOWEEKNUM(Donnees[[#This Row],[Date]]))</f>
        <v>37</v>
      </c>
      <c r="C116" s="69" t="s">
        <v>94</v>
      </c>
      <c r="D116" s="70" t="s">
        <v>207</v>
      </c>
      <c r="E116" s="71">
        <v>0</v>
      </c>
      <c r="F116" s="72">
        <v>15</v>
      </c>
      <c r="G116" s="73">
        <v>4</v>
      </c>
      <c r="H116" s="74">
        <v>108</v>
      </c>
      <c r="I116" s="73"/>
      <c r="J116" s="74"/>
      <c r="K116" s="148"/>
      <c r="L116" s="89"/>
      <c r="M116" s="57" t="e">
        <f>IF(Donnees[[#This Row],[Date]]&lt;&gt;"",SUM(#REF!),"")</f>
        <v>#REF!</v>
      </c>
      <c r="N116" s="93" t="str">
        <f>Donnees[[#This Row],[Date]]&amp;HOUR(Donnees[[#This Row],[Heure]])&amp;Donnees[[#This Row],[Ref]]</f>
        <v>451823</v>
      </c>
      <c r="O116" s="75"/>
      <c r="P116" s="75"/>
      <c r="Q116" s="75"/>
    </row>
    <row r="117" spans="1:17" x14ac:dyDescent="0.3">
      <c r="A117" s="67">
        <v>45182</v>
      </c>
      <c r="B117" s="68">
        <f>IF(Donnees[[#This Row],[Date]]="","",_xlfn.ISOWEEKNUM(Donnees[[#This Row],[Date]]))</f>
        <v>37</v>
      </c>
      <c r="C117" s="69" t="s">
        <v>94</v>
      </c>
      <c r="D117" s="70" t="s">
        <v>208</v>
      </c>
      <c r="E117" s="71">
        <v>0</v>
      </c>
      <c r="F117" s="72">
        <v>25</v>
      </c>
      <c r="G117" s="73">
        <v>10</v>
      </c>
      <c r="H117" s="74">
        <v>110</v>
      </c>
      <c r="I117" s="73"/>
      <c r="J117" s="74"/>
      <c r="K117" s="148"/>
      <c r="L117" s="89"/>
      <c r="M117" s="57" t="e">
        <f>IF(Donnees[[#This Row],[Date]]&lt;&gt;"",SUM(#REF!),"")</f>
        <v>#REF!</v>
      </c>
      <c r="N117" s="93" t="str">
        <f>Donnees[[#This Row],[Date]]&amp;HOUR(Donnees[[#This Row],[Heure]])&amp;Donnees[[#This Row],[Ref]]</f>
        <v>451823</v>
      </c>
      <c r="O117" s="75"/>
      <c r="P117" s="75"/>
      <c r="Q117" s="75"/>
    </row>
    <row r="118" spans="1:17" x14ac:dyDescent="0.3">
      <c r="A118" s="67">
        <v>45182</v>
      </c>
      <c r="B118" s="68">
        <f>IF(Donnees[[#This Row],[Date]]="","",_xlfn.ISOWEEKNUM(Donnees[[#This Row],[Date]]))</f>
        <v>37</v>
      </c>
      <c r="C118" s="69" t="s">
        <v>94</v>
      </c>
      <c r="D118" s="70" t="s">
        <v>209</v>
      </c>
      <c r="E118" s="71">
        <v>0</v>
      </c>
      <c r="F118" s="72">
        <v>12</v>
      </c>
      <c r="G118" s="73">
        <v>10</v>
      </c>
      <c r="H118" s="74">
        <v>110</v>
      </c>
      <c r="I118" s="73"/>
      <c r="J118" s="74"/>
      <c r="K118" s="148"/>
      <c r="L118" s="89"/>
      <c r="M118" s="57" t="e">
        <f>IF(Donnees[[#This Row],[Date]]&lt;&gt;"",SUM(#REF!),"")</f>
        <v>#REF!</v>
      </c>
      <c r="N118" s="93" t="str">
        <f>Donnees[[#This Row],[Date]]&amp;HOUR(Donnees[[#This Row],[Heure]])&amp;Donnees[[#This Row],[Ref]]</f>
        <v>451823</v>
      </c>
      <c r="O118" s="75"/>
      <c r="P118" s="75"/>
      <c r="Q118" s="75"/>
    </row>
    <row r="119" spans="1:17" x14ac:dyDescent="0.3">
      <c r="A119" s="67">
        <v>45182</v>
      </c>
      <c r="B119" s="68">
        <f>IF(Donnees[[#This Row],[Date]]="","",_xlfn.ISOWEEKNUM(Donnees[[#This Row],[Date]]))</f>
        <v>37</v>
      </c>
      <c r="C119" s="69" t="s">
        <v>94</v>
      </c>
      <c r="D119" s="70" t="s">
        <v>210</v>
      </c>
      <c r="E119" s="71">
        <v>0</v>
      </c>
      <c r="F119" s="72">
        <v>17</v>
      </c>
      <c r="G119" s="73">
        <v>5</v>
      </c>
      <c r="H119" s="74">
        <v>110</v>
      </c>
      <c r="I119" s="73"/>
      <c r="J119" s="74"/>
      <c r="K119" s="148"/>
      <c r="L119" s="89"/>
      <c r="M119" s="57" t="e">
        <f>IF(Donnees[[#This Row],[Date]]&lt;&gt;"",SUM(#REF!),"")</f>
        <v>#REF!</v>
      </c>
      <c r="N119" s="93" t="str">
        <f>Donnees[[#This Row],[Date]]&amp;HOUR(Donnees[[#This Row],[Heure]])&amp;Donnees[[#This Row],[Ref]]</f>
        <v>451824</v>
      </c>
      <c r="O119" s="75"/>
      <c r="P119" s="75"/>
      <c r="Q119" s="75"/>
    </row>
    <row r="120" spans="1:17" x14ac:dyDescent="0.3">
      <c r="A120" s="67">
        <v>45182</v>
      </c>
      <c r="B120" s="68">
        <f>IF(Donnees[[#This Row],[Date]]="","",_xlfn.ISOWEEKNUM(Donnees[[#This Row],[Date]]))</f>
        <v>37</v>
      </c>
      <c r="C120" s="69" t="s">
        <v>28</v>
      </c>
      <c r="D120" s="70" t="s">
        <v>211</v>
      </c>
      <c r="E120" s="71">
        <v>0</v>
      </c>
      <c r="F120" s="72">
        <v>60</v>
      </c>
      <c r="G120" s="73">
        <v>0</v>
      </c>
      <c r="H120" s="74">
        <v>120</v>
      </c>
      <c r="I120" s="73"/>
      <c r="J120" s="74"/>
      <c r="K120" s="148"/>
      <c r="L120" s="89"/>
      <c r="M120" s="57" t="e">
        <f>IF(Donnees[[#This Row],[Date]]&lt;&gt;"",SUM(#REF!),"")</f>
        <v>#REF!</v>
      </c>
      <c r="N120" s="93" t="str">
        <f>Donnees[[#This Row],[Date]]&amp;HOUR(Donnees[[#This Row],[Heure]])&amp;Donnees[[#This Row],[Ref]]</f>
        <v>451825</v>
      </c>
      <c r="O120" s="75"/>
      <c r="P120" s="75"/>
      <c r="Q120" s="75"/>
    </row>
    <row r="121" spans="1:17" x14ac:dyDescent="0.3">
      <c r="A121" s="67">
        <v>45182</v>
      </c>
      <c r="B121" s="68">
        <f>IF(Donnees[[#This Row],[Date]]="","",_xlfn.ISOWEEKNUM(Donnees[[#This Row],[Date]]))</f>
        <v>37</v>
      </c>
      <c r="C121" s="69" t="s">
        <v>28</v>
      </c>
      <c r="D121" s="70" t="s">
        <v>212</v>
      </c>
      <c r="E121" s="71">
        <v>0</v>
      </c>
      <c r="F121" s="72">
        <v>15</v>
      </c>
      <c r="G121" s="73">
        <v>5</v>
      </c>
      <c r="H121" s="74">
        <v>109</v>
      </c>
      <c r="I121" s="73"/>
      <c r="J121" s="74"/>
      <c r="K121" s="148"/>
      <c r="L121" s="89"/>
      <c r="M121" s="57" t="e">
        <f>IF(Donnees[[#This Row],[Date]]&lt;&gt;"",SUM(#REF!),"")</f>
        <v>#REF!</v>
      </c>
      <c r="N121" s="93" t="str">
        <f>Donnees[[#This Row],[Date]]&amp;HOUR(Donnees[[#This Row],[Heure]])&amp;Donnees[[#This Row],[Ref]]</f>
        <v>451825</v>
      </c>
      <c r="O121" s="75"/>
      <c r="P121" s="75"/>
      <c r="Q121" s="75"/>
    </row>
    <row r="122" spans="1:17" x14ac:dyDescent="0.3">
      <c r="A122" s="67">
        <v>45182</v>
      </c>
      <c r="B122" s="68">
        <f>IF(Donnees[[#This Row],[Date]]="","",_xlfn.ISOWEEKNUM(Donnees[[#This Row],[Date]]))</f>
        <v>37</v>
      </c>
      <c r="C122" s="69" t="s">
        <v>28</v>
      </c>
      <c r="D122" s="70" t="s">
        <v>152</v>
      </c>
      <c r="E122" s="71">
        <v>0</v>
      </c>
      <c r="F122" s="72">
        <v>25</v>
      </c>
      <c r="G122" s="73">
        <v>11</v>
      </c>
      <c r="H122" s="74">
        <v>111</v>
      </c>
      <c r="I122" s="73"/>
      <c r="J122" s="74"/>
      <c r="K122" s="148"/>
      <c r="L122" s="89"/>
      <c r="M122" s="57" t="e">
        <f>IF(Donnees[[#This Row],[Date]]&lt;&gt;"",SUM(#REF!),"")</f>
        <v>#REF!</v>
      </c>
      <c r="N122" s="93" t="str">
        <f>Donnees[[#This Row],[Date]]&amp;HOUR(Donnees[[#This Row],[Heure]])&amp;Donnees[[#This Row],[Ref]]</f>
        <v>451826</v>
      </c>
      <c r="O122" s="75"/>
      <c r="P122" s="75"/>
      <c r="Q122" s="75"/>
    </row>
    <row r="123" spans="1:17" x14ac:dyDescent="0.3">
      <c r="A123" s="67">
        <v>45182</v>
      </c>
      <c r="B123" s="68">
        <f>IF(Donnees[[#This Row],[Date]]="","",_xlfn.ISOWEEKNUM(Donnees[[#This Row],[Date]]))</f>
        <v>37</v>
      </c>
      <c r="C123" s="69" t="s">
        <v>28</v>
      </c>
      <c r="D123" s="70" t="s">
        <v>213</v>
      </c>
      <c r="E123" s="71">
        <v>0</v>
      </c>
      <c r="F123" s="72">
        <v>12</v>
      </c>
      <c r="G123" s="73">
        <v>11</v>
      </c>
      <c r="H123" s="74">
        <v>111</v>
      </c>
      <c r="I123" s="73"/>
      <c r="J123" s="74"/>
      <c r="K123" s="148"/>
      <c r="L123" s="89"/>
      <c r="M123" s="57" t="e">
        <f>IF(Donnees[[#This Row],[Date]]&lt;&gt;"",SUM(#REF!),"")</f>
        <v>#REF!</v>
      </c>
      <c r="N123" s="93" t="str">
        <f>Donnees[[#This Row],[Date]]&amp;HOUR(Donnees[[#This Row],[Heure]])&amp;Donnees[[#This Row],[Ref]]</f>
        <v>451827</v>
      </c>
      <c r="O123" s="75"/>
      <c r="P123" s="75"/>
      <c r="Q123" s="75"/>
    </row>
    <row r="124" spans="1:17" x14ac:dyDescent="0.3">
      <c r="A124" s="67">
        <v>45182</v>
      </c>
      <c r="B124" s="68">
        <f>IF(Donnees[[#This Row],[Date]]="","",_xlfn.ISOWEEKNUM(Donnees[[#This Row],[Date]]))</f>
        <v>37</v>
      </c>
      <c r="C124" s="69" t="s">
        <v>28</v>
      </c>
      <c r="D124" s="70" t="s">
        <v>214</v>
      </c>
      <c r="E124" s="71">
        <v>0</v>
      </c>
      <c r="F124" s="72">
        <v>17</v>
      </c>
      <c r="G124" s="73">
        <v>6</v>
      </c>
      <c r="H124" s="74">
        <v>111</v>
      </c>
      <c r="I124" s="73"/>
      <c r="J124" s="74"/>
      <c r="K124" s="148"/>
      <c r="L124" s="89"/>
      <c r="M124" s="57" t="e">
        <f>IF(Donnees[[#This Row],[Date]]&lt;&gt;"",SUM(#REF!),"")</f>
        <v>#REF!</v>
      </c>
      <c r="N124" s="93" t="str">
        <f>Donnees[[#This Row],[Date]]&amp;HOUR(Donnees[[#This Row],[Heure]])&amp;Donnees[[#This Row],[Ref]]</f>
        <v>451828</v>
      </c>
      <c r="O124" s="75"/>
      <c r="P124" s="75"/>
      <c r="Q124" s="75"/>
    </row>
    <row r="125" spans="1:17" x14ac:dyDescent="0.3">
      <c r="A125" s="67">
        <v>45182</v>
      </c>
      <c r="B125" s="68">
        <f>IF(Donnees[[#This Row],[Date]]="","",_xlfn.ISOWEEKNUM(Donnees[[#This Row],[Date]]))</f>
        <v>37</v>
      </c>
      <c r="C125" s="69" t="s">
        <v>159</v>
      </c>
      <c r="D125" s="70" t="s">
        <v>119</v>
      </c>
      <c r="E125" s="71">
        <v>0</v>
      </c>
      <c r="F125" s="72">
        <v>12</v>
      </c>
      <c r="G125" s="73">
        <v>12</v>
      </c>
      <c r="H125" s="74">
        <v>111</v>
      </c>
      <c r="I125" s="73"/>
      <c r="J125" s="74"/>
      <c r="K125" s="148"/>
      <c r="L125" s="89"/>
      <c r="M125" s="57" t="e">
        <f>IF(Donnees[[#This Row],[Date]]&lt;&gt;"",SUM(#REF!),"")</f>
        <v>#REF!</v>
      </c>
      <c r="N125" s="93" t="str">
        <f>Donnees[[#This Row],[Date]]&amp;HOUR(Donnees[[#This Row],[Heure]])&amp;Donnees[[#This Row],[Ref]]</f>
        <v>451829</v>
      </c>
      <c r="O125" s="75"/>
      <c r="P125" s="75"/>
      <c r="Q125" s="75"/>
    </row>
    <row r="126" spans="1:17" x14ac:dyDescent="0.3">
      <c r="A126" s="67">
        <v>45182</v>
      </c>
      <c r="B126" s="68">
        <f>IF(Donnees[[#This Row],[Date]]="","",_xlfn.ISOWEEKNUM(Donnees[[#This Row],[Date]]))</f>
        <v>37</v>
      </c>
      <c r="C126" s="69" t="s">
        <v>159</v>
      </c>
      <c r="D126" s="70" t="s">
        <v>215</v>
      </c>
      <c r="E126" s="71">
        <v>0</v>
      </c>
      <c r="F126" s="72">
        <v>17</v>
      </c>
      <c r="G126" s="73">
        <v>7</v>
      </c>
      <c r="H126" s="74">
        <v>111</v>
      </c>
      <c r="I126" s="73"/>
      <c r="J126" s="74"/>
      <c r="K126" s="148"/>
      <c r="L126" s="89"/>
      <c r="M126" s="57" t="e">
        <f>IF(Donnees[[#This Row],[Date]]&lt;&gt;"",SUM(#REF!),"")</f>
        <v>#REF!</v>
      </c>
      <c r="N126" s="93" t="str">
        <f>Donnees[[#This Row],[Date]]&amp;HOUR(Donnees[[#This Row],[Heure]])&amp;Donnees[[#This Row],[Ref]]</f>
        <v>4518210</v>
      </c>
      <c r="O126" s="75"/>
      <c r="P126" s="75"/>
      <c r="Q126" s="75"/>
    </row>
    <row r="127" spans="1:17" x14ac:dyDescent="0.3">
      <c r="A127" s="67">
        <v>45182</v>
      </c>
      <c r="B127" s="68">
        <f>IF(Donnees[[#This Row],[Date]]="","",_xlfn.ISOWEEKNUM(Donnees[[#This Row],[Date]]))</f>
        <v>37</v>
      </c>
      <c r="C127" s="69" t="s">
        <v>159</v>
      </c>
      <c r="D127" s="70" t="s">
        <v>216</v>
      </c>
      <c r="E127" s="71">
        <v>0</v>
      </c>
      <c r="F127" s="72">
        <v>24</v>
      </c>
      <c r="G127" s="73">
        <v>12</v>
      </c>
      <c r="H127" s="74">
        <v>111</v>
      </c>
      <c r="I127" s="73"/>
      <c r="J127" s="74"/>
      <c r="K127" s="148"/>
      <c r="L127" s="89"/>
      <c r="M127" s="57" t="e">
        <f>IF(Donnees[[#This Row],[Date]]&lt;&gt;"",SUM(#REF!),"")</f>
        <v>#REF!</v>
      </c>
      <c r="N127" s="93" t="str">
        <f>Donnees[[#This Row],[Date]]&amp;HOUR(Donnees[[#This Row],[Heure]])&amp;Donnees[[#This Row],[Ref]]</f>
        <v>4518210</v>
      </c>
      <c r="O127" s="75"/>
      <c r="P127" s="75"/>
      <c r="Q127" s="75"/>
    </row>
    <row r="128" spans="1:17" x14ac:dyDescent="0.3">
      <c r="A128" s="67">
        <v>45182</v>
      </c>
      <c r="B128" s="68">
        <f>IF(Donnees[[#This Row],[Date]]="","",_xlfn.ISOWEEKNUM(Donnees[[#This Row],[Date]]))</f>
        <v>37</v>
      </c>
      <c r="C128" s="69" t="s">
        <v>159</v>
      </c>
      <c r="D128" s="70" t="s">
        <v>217</v>
      </c>
      <c r="E128" s="71">
        <v>0</v>
      </c>
      <c r="F128" s="72">
        <v>25</v>
      </c>
      <c r="G128" s="73">
        <v>12</v>
      </c>
      <c r="H128" s="74">
        <v>111</v>
      </c>
      <c r="I128" s="73"/>
      <c r="J128" s="74"/>
      <c r="K128" s="148"/>
      <c r="L128" s="89"/>
      <c r="M128" s="57" t="e">
        <f>IF(Donnees[[#This Row],[Date]]&lt;&gt;"",SUM(#REF!),"")</f>
        <v>#REF!</v>
      </c>
      <c r="N128" s="93" t="str">
        <f>Donnees[[#This Row],[Date]]&amp;HOUR(Donnees[[#This Row],[Heure]])&amp;Donnees[[#This Row],[Ref]]</f>
        <v>4518211</v>
      </c>
      <c r="O128" s="75"/>
      <c r="P128" s="75"/>
      <c r="Q128" s="75"/>
    </row>
    <row r="129" spans="1:17" x14ac:dyDescent="0.3">
      <c r="A129" s="67">
        <v>45182</v>
      </c>
      <c r="B129" s="68">
        <f>IF(Donnees[[#This Row],[Date]]="","",_xlfn.ISOWEEKNUM(Donnees[[#This Row],[Date]]))</f>
        <v>37</v>
      </c>
      <c r="C129" s="69" t="s">
        <v>159</v>
      </c>
      <c r="D129" s="70" t="s">
        <v>218</v>
      </c>
      <c r="E129" s="71">
        <v>0</v>
      </c>
      <c r="F129" s="72">
        <v>12</v>
      </c>
      <c r="G129" s="73">
        <v>13</v>
      </c>
      <c r="H129" s="74">
        <v>111</v>
      </c>
      <c r="I129" s="73"/>
      <c r="J129" s="74"/>
      <c r="K129" s="148"/>
      <c r="L129" s="89"/>
      <c r="M129" s="57" t="e">
        <f>IF(Donnees[[#This Row],[Date]]&lt;&gt;"",SUM(#REF!),"")</f>
        <v>#REF!</v>
      </c>
      <c r="N129" s="93" t="str">
        <f>Donnees[[#This Row],[Date]]&amp;HOUR(Donnees[[#This Row],[Heure]])&amp;Donnees[[#This Row],[Ref]]</f>
        <v>4518211</v>
      </c>
      <c r="O129" s="75"/>
      <c r="P129" s="75"/>
      <c r="Q129" s="75"/>
    </row>
    <row r="130" spans="1:17" x14ac:dyDescent="0.3">
      <c r="A130" s="67">
        <v>45182</v>
      </c>
      <c r="B130" s="68">
        <f>IF(Donnees[[#This Row],[Date]]="","",_xlfn.ISOWEEKNUM(Donnees[[#This Row],[Date]]))</f>
        <v>37</v>
      </c>
      <c r="C130" s="69" t="s">
        <v>159</v>
      </c>
      <c r="D130" s="70" t="s">
        <v>219</v>
      </c>
      <c r="E130" s="71">
        <v>10</v>
      </c>
      <c r="F130" s="72">
        <v>17</v>
      </c>
      <c r="G130" s="73">
        <v>8</v>
      </c>
      <c r="H130" s="74">
        <v>99</v>
      </c>
      <c r="I130" s="73"/>
      <c r="J130" s="74"/>
      <c r="K130" s="148"/>
      <c r="L130" s="89"/>
      <c r="M130" s="57" t="e">
        <f>IF(Donnees[[#This Row],[Date]]&lt;&gt;"",SUM(#REF!),"")</f>
        <v>#REF!</v>
      </c>
      <c r="N130" s="93" t="str">
        <f>Donnees[[#This Row],[Date]]&amp;HOUR(Donnees[[#This Row],[Heure]])&amp;Donnees[[#This Row],[Ref]]</f>
        <v>4518211</v>
      </c>
      <c r="O130" s="75"/>
      <c r="P130" s="75"/>
      <c r="Q130" s="75"/>
    </row>
    <row r="131" spans="1:17" x14ac:dyDescent="0.3">
      <c r="A131" s="67">
        <v>45182</v>
      </c>
      <c r="B131" s="68">
        <f>IF(Donnees[[#This Row],[Date]]="","",_xlfn.ISOWEEKNUM(Donnees[[#This Row],[Date]]))</f>
        <v>37</v>
      </c>
      <c r="C131" s="69" t="s">
        <v>28</v>
      </c>
      <c r="D131" s="70" t="s">
        <v>220</v>
      </c>
      <c r="E131" s="71">
        <v>0</v>
      </c>
      <c r="F131" s="72">
        <v>24</v>
      </c>
      <c r="G131" s="73">
        <v>13</v>
      </c>
      <c r="H131" s="74">
        <v>111</v>
      </c>
      <c r="I131" s="73"/>
      <c r="J131" s="74"/>
      <c r="K131" s="148"/>
      <c r="L131" s="89"/>
      <c r="M131" s="57" t="e">
        <f>IF(Donnees[[#This Row],[Date]]&lt;&gt;"",SUM(#REF!),"")</f>
        <v>#REF!</v>
      </c>
      <c r="N131" s="93" t="str">
        <f>Donnees[[#This Row],[Date]]&amp;HOUR(Donnees[[#This Row],[Heure]])&amp;Donnees[[#This Row],[Ref]]</f>
        <v>4518212</v>
      </c>
      <c r="O131" s="75"/>
      <c r="P131" s="75"/>
      <c r="Q131" s="75"/>
    </row>
    <row r="132" spans="1:17" x14ac:dyDescent="0.3">
      <c r="A132" s="67">
        <v>45182</v>
      </c>
      <c r="B132" s="68">
        <f>IF(Donnees[[#This Row],[Date]]="","",_xlfn.ISOWEEKNUM(Donnees[[#This Row],[Date]]))</f>
        <v>37</v>
      </c>
      <c r="C132" s="69" t="s">
        <v>28</v>
      </c>
      <c r="D132" s="70" t="s">
        <v>221</v>
      </c>
      <c r="E132" s="71">
        <v>0</v>
      </c>
      <c r="F132" s="72">
        <v>15</v>
      </c>
      <c r="G132" s="73">
        <v>6</v>
      </c>
      <c r="H132" s="74">
        <v>108</v>
      </c>
      <c r="I132" s="73"/>
      <c r="J132" s="74"/>
      <c r="K132" s="148"/>
      <c r="L132" s="89"/>
      <c r="M132" s="57" t="e">
        <f>IF(Donnees[[#This Row],[Date]]&lt;&gt;"",SUM(#REF!),"")</f>
        <v>#REF!</v>
      </c>
      <c r="N132" s="93" t="str">
        <f>Donnees[[#This Row],[Date]]&amp;HOUR(Donnees[[#This Row],[Heure]])&amp;Donnees[[#This Row],[Ref]]</f>
        <v>4518212</v>
      </c>
      <c r="O132" s="75"/>
      <c r="P132" s="75"/>
      <c r="Q132" s="75"/>
    </row>
    <row r="133" spans="1:17" x14ac:dyDescent="0.3">
      <c r="A133" s="67">
        <v>45182</v>
      </c>
      <c r="B133" s="68">
        <f>IF(Donnees[[#This Row],[Date]]="","",_xlfn.ISOWEEKNUM(Donnees[[#This Row],[Date]]))</f>
        <v>37</v>
      </c>
      <c r="C133" s="69" t="s">
        <v>28</v>
      </c>
      <c r="D133" s="70" t="s">
        <v>222</v>
      </c>
      <c r="E133" s="71">
        <v>0</v>
      </c>
      <c r="F133" s="72">
        <v>25</v>
      </c>
      <c r="G133" s="73">
        <v>0</v>
      </c>
      <c r="H133" s="74">
        <v>111</v>
      </c>
      <c r="I133" s="73"/>
      <c r="J133" s="74"/>
      <c r="K133" s="148"/>
      <c r="L133" s="89"/>
      <c r="M133" s="57" t="e">
        <f>IF(Donnees[[#This Row],[Date]]&lt;&gt;"",SUM(#REF!),"")</f>
        <v>#REF!</v>
      </c>
      <c r="N133" s="93" t="str">
        <f>Donnees[[#This Row],[Date]]&amp;HOUR(Donnees[[#This Row],[Heure]])&amp;Donnees[[#This Row],[Ref]]</f>
        <v>4518212</v>
      </c>
      <c r="O133" s="75"/>
      <c r="P133" s="75"/>
      <c r="Q133" s="75"/>
    </row>
    <row r="134" spans="1:17" x14ac:dyDescent="0.3">
      <c r="A134" s="67">
        <v>45182</v>
      </c>
      <c r="B134" s="68">
        <f>IF(Donnees[[#This Row],[Date]]="","",_xlfn.ISOWEEKNUM(Donnees[[#This Row],[Date]]))</f>
        <v>37</v>
      </c>
      <c r="C134" s="69" t="s">
        <v>28</v>
      </c>
      <c r="D134" s="70" t="s">
        <v>223</v>
      </c>
      <c r="E134" s="71">
        <v>0</v>
      </c>
      <c r="F134" s="72">
        <v>12</v>
      </c>
      <c r="G134" s="73">
        <v>14</v>
      </c>
      <c r="H134" s="74">
        <v>111</v>
      </c>
      <c r="I134" s="73"/>
      <c r="J134" s="74"/>
      <c r="K134" s="148"/>
      <c r="L134" s="89"/>
      <c r="M134" s="57" t="e">
        <f>IF(Donnees[[#This Row],[Date]]&lt;&gt;"",SUM(#REF!),"")</f>
        <v>#REF!</v>
      </c>
      <c r="N134" s="93" t="str">
        <f>Donnees[[#This Row],[Date]]&amp;HOUR(Donnees[[#This Row],[Heure]])&amp;Donnees[[#This Row],[Ref]]</f>
        <v>4518212</v>
      </c>
      <c r="O134" s="75"/>
      <c r="P134" s="75"/>
      <c r="Q134" s="75"/>
    </row>
    <row r="135" spans="1:17" x14ac:dyDescent="0.3">
      <c r="A135" s="67">
        <v>45182</v>
      </c>
      <c r="B135" s="68">
        <f>IF(Donnees[[#This Row],[Date]]="","",_xlfn.ISOWEEKNUM(Donnees[[#This Row],[Date]]))</f>
        <v>37</v>
      </c>
      <c r="C135" s="69" t="s">
        <v>159</v>
      </c>
      <c r="D135" s="70" t="s">
        <v>161</v>
      </c>
      <c r="E135" s="71">
        <v>0</v>
      </c>
      <c r="F135" s="72">
        <v>17</v>
      </c>
      <c r="G135" s="73">
        <v>9</v>
      </c>
      <c r="H135" s="74">
        <v>111</v>
      </c>
      <c r="I135" s="73"/>
      <c r="J135" s="74"/>
      <c r="K135" s="148"/>
      <c r="L135" s="89"/>
      <c r="M135" s="57" t="e">
        <f>IF(Donnees[[#This Row],[Date]]&lt;&gt;"",SUM(#REF!),"")</f>
        <v>#REF!</v>
      </c>
      <c r="N135" s="93" t="str">
        <f>Donnees[[#This Row],[Date]]&amp;HOUR(Donnees[[#This Row],[Heure]])&amp;Donnees[[#This Row],[Ref]]</f>
        <v>4518213</v>
      </c>
      <c r="O135" s="75"/>
      <c r="P135" s="75"/>
      <c r="Q135" s="75"/>
    </row>
    <row r="136" spans="1:17" x14ac:dyDescent="0.3">
      <c r="A136" s="67">
        <v>45182</v>
      </c>
      <c r="B136" s="68">
        <f>IF(Donnees[[#This Row],[Date]]="","",_xlfn.ISOWEEKNUM(Donnees[[#This Row],[Date]]))</f>
        <v>37</v>
      </c>
      <c r="C136" s="69" t="s">
        <v>94</v>
      </c>
      <c r="D136" s="70" t="s">
        <v>224</v>
      </c>
      <c r="E136" s="71">
        <v>0</v>
      </c>
      <c r="F136" s="72">
        <v>21</v>
      </c>
      <c r="G136" s="73"/>
      <c r="H136" s="74">
        <v>110</v>
      </c>
      <c r="I136" s="73"/>
      <c r="J136" s="74"/>
      <c r="K136" s="148"/>
      <c r="L136" s="89"/>
      <c r="M136" s="57" t="e">
        <f>IF(Donnees[[#This Row],[Date]]&lt;&gt;"",SUM(#REF!),"")</f>
        <v>#REF!</v>
      </c>
      <c r="N136" s="93" t="str">
        <f>Donnees[[#This Row],[Date]]&amp;HOUR(Donnees[[#This Row],[Heure]])&amp;Donnees[[#This Row],[Ref]]</f>
        <v>4518221</v>
      </c>
      <c r="O136" s="75"/>
      <c r="P136" s="75"/>
      <c r="Q136" s="75"/>
    </row>
    <row r="137" spans="1:17" x14ac:dyDescent="0.3">
      <c r="A137" s="67">
        <v>45182</v>
      </c>
      <c r="B137" s="68">
        <f>IF(Donnees[[#This Row],[Date]]="","",_xlfn.ISOWEEKNUM(Donnees[[#This Row],[Date]]))</f>
        <v>37</v>
      </c>
      <c r="C137" s="69" t="s">
        <v>94</v>
      </c>
      <c r="D137" s="70" t="s">
        <v>225</v>
      </c>
      <c r="E137" s="71">
        <v>0</v>
      </c>
      <c r="F137" s="72">
        <v>12</v>
      </c>
      <c r="G137" s="73">
        <v>15</v>
      </c>
      <c r="H137" s="74">
        <v>110</v>
      </c>
      <c r="I137" s="73"/>
      <c r="J137" s="74"/>
      <c r="K137" s="148"/>
      <c r="L137" s="89"/>
      <c r="M137" s="57" t="e">
        <f>IF(Donnees[[#This Row],[Date]]&lt;&gt;"",SUM(#REF!),"")</f>
        <v>#REF!</v>
      </c>
      <c r="N137" s="93" t="str">
        <f>Donnees[[#This Row],[Date]]&amp;HOUR(Donnees[[#This Row],[Heure]])&amp;Donnees[[#This Row],[Ref]]</f>
        <v>4518222</v>
      </c>
      <c r="O137" s="75"/>
      <c r="P137" s="75"/>
      <c r="Q137" s="75"/>
    </row>
    <row r="138" spans="1:17" x14ac:dyDescent="0.3">
      <c r="A138" s="67">
        <v>45182</v>
      </c>
      <c r="B138" s="68">
        <f>IF(Donnees[[#This Row],[Date]]="","",_xlfn.ISOWEEKNUM(Donnees[[#This Row],[Date]]))</f>
        <v>37</v>
      </c>
      <c r="C138" s="69" t="s">
        <v>94</v>
      </c>
      <c r="D138" s="70" t="s">
        <v>226</v>
      </c>
      <c r="E138" s="71">
        <v>0</v>
      </c>
      <c r="F138" s="72">
        <v>60</v>
      </c>
      <c r="G138" s="73">
        <v>1</v>
      </c>
      <c r="H138" s="74">
        <v>120</v>
      </c>
      <c r="I138" s="73"/>
      <c r="J138" s="74"/>
      <c r="K138" s="148"/>
      <c r="L138" s="89"/>
      <c r="M138" s="57" t="e">
        <f>IF(Donnees[[#This Row],[Date]]&lt;&gt;"",SUM(#REF!),"")</f>
        <v>#REF!</v>
      </c>
      <c r="N138" s="93" t="str">
        <f>Donnees[[#This Row],[Date]]&amp;HOUR(Donnees[[#This Row],[Heure]])&amp;Donnees[[#This Row],[Ref]]</f>
        <v>4518223</v>
      </c>
      <c r="O138" s="75"/>
      <c r="P138" s="75"/>
      <c r="Q138" s="75"/>
    </row>
    <row r="139" spans="1:17" x14ac:dyDescent="0.3">
      <c r="A139" s="67">
        <v>45182</v>
      </c>
      <c r="B139" s="68">
        <f>IF(Donnees[[#This Row],[Date]]="","",_xlfn.ISOWEEKNUM(Donnees[[#This Row],[Date]]))</f>
        <v>37</v>
      </c>
      <c r="C139" s="69" t="s">
        <v>94</v>
      </c>
      <c r="D139" s="70" t="s">
        <v>227</v>
      </c>
      <c r="E139" s="71">
        <v>0</v>
      </c>
      <c r="F139" s="72">
        <v>21</v>
      </c>
      <c r="G139" s="73"/>
      <c r="H139" s="74">
        <v>110</v>
      </c>
      <c r="I139" s="73"/>
      <c r="J139" s="74"/>
      <c r="K139" s="148"/>
      <c r="L139" s="89"/>
      <c r="M139" s="57" t="e">
        <f>IF(Donnees[[#This Row],[Date]]&lt;&gt;"",SUM(#REF!),"")</f>
        <v>#REF!</v>
      </c>
      <c r="N139" s="93" t="str">
        <f>Donnees[[#This Row],[Date]]&amp;HOUR(Donnees[[#This Row],[Heure]])&amp;Donnees[[#This Row],[Ref]]</f>
        <v>4518223</v>
      </c>
      <c r="O139" s="75"/>
      <c r="P139" s="75"/>
      <c r="Q139" s="75"/>
    </row>
    <row r="140" spans="1:17" x14ac:dyDescent="0.3">
      <c r="A140" s="67">
        <v>45183</v>
      </c>
      <c r="B140" s="68">
        <f>IF(Donnees[[#This Row],[Date]]="","",_xlfn.ISOWEEKNUM(Donnees[[#This Row],[Date]]))</f>
        <v>37</v>
      </c>
      <c r="C140" s="69" t="s">
        <v>94</v>
      </c>
      <c r="D140" s="70" t="s">
        <v>228</v>
      </c>
      <c r="E140" s="71">
        <v>0</v>
      </c>
      <c r="F140" s="72">
        <v>12</v>
      </c>
      <c r="G140" s="73">
        <v>1</v>
      </c>
      <c r="H140" s="74">
        <v>110</v>
      </c>
      <c r="I140" s="73"/>
      <c r="J140" s="74"/>
      <c r="K140" s="148"/>
      <c r="L140" s="89"/>
      <c r="M140" s="57" t="e">
        <f>IF(Donnees[[#This Row],[Date]]&lt;&gt;"",SUM(#REF!),"")</f>
        <v>#REF!</v>
      </c>
      <c r="N140" s="93" t="str">
        <f>Donnees[[#This Row],[Date]]&amp;HOUR(Donnees[[#This Row],[Heure]])&amp;Donnees[[#This Row],[Ref]]</f>
        <v>451830</v>
      </c>
      <c r="O140" s="75"/>
      <c r="P140" s="75"/>
      <c r="Q140" s="75"/>
    </row>
    <row r="141" spans="1:17" x14ac:dyDescent="0.3">
      <c r="A141" s="67">
        <v>45183</v>
      </c>
      <c r="B141" s="68">
        <f>IF(Donnees[[#This Row],[Date]]="","",_xlfn.ISOWEEKNUM(Donnees[[#This Row],[Date]]))</f>
        <v>37</v>
      </c>
      <c r="C141" s="69" t="s">
        <v>94</v>
      </c>
      <c r="D141" s="70" t="s">
        <v>229</v>
      </c>
      <c r="E141" s="71">
        <v>0</v>
      </c>
      <c r="F141" s="72">
        <v>33</v>
      </c>
      <c r="G141" s="73">
        <v>1</v>
      </c>
      <c r="H141" s="74">
        <v>205</v>
      </c>
      <c r="I141" s="73"/>
      <c r="J141" s="74"/>
      <c r="K141" s="148"/>
      <c r="L141" s="89"/>
      <c r="M141" s="57" t="e">
        <f>IF(Donnees[[#This Row],[Date]]&lt;&gt;"",SUM(#REF!),"")</f>
        <v>#REF!</v>
      </c>
      <c r="N141" s="93" t="str">
        <f>Donnees[[#This Row],[Date]]&amp;HOUR(Donnees[[#This Row],[Heure]])&amp;Donnees[[#This Row],[Ref]]</f>
        <v>451830</v>
      </c>
      <c r="O141" s="75"/>
      <c r="P141" s="75"/>
      <c r="Q141" s="75"/>
    </row>
    <row r="142" spans="1:17" x14ac:dyDescent="0.3">
      <c r="A142" s="67">
        <v>45183</v>
      </c>
      <c r="B142" s="68">
        <f>IF(Donnees[[#This Row],[Date]]="","",_xlfn.ISOWEEKNUM(Donnees[[#This Row],[Date]]))</f>
        <v>37</v>
      </c>
      <c r="C142" s="69" t="s">
        <v>94</v>
      </c>
      <c r="D142" s="70" t="s">
        <v>230</v>
      </c>
      <c r="E142" s="71">
        <v>0</v>
      </c>
      <c r="F142" s="72">
        <v>35</v>
      </c>
      <c r="G142" s="73">
        <v>6</v>
      </c>
      <c r="H142" s="74">
        <v>205</v>
      </c>
      <c r="I142" s="73"/>
      <c r="J142" s="74"/>
      <c r="K142" s="148"/>
      <c r="L142" s="89"/>
      <c r="M142" s="57" t="e">
        <f>IF(Donnees[[#This Row],[Date]]&lt;&gt;"",SUM(#REF!),"")</f>
        <v>#REF!</v>
      </c>
      <c r="N142" s="93" t="str">
        <f>Donnees[[#This Row],[Date]]&amp;HOUR(Donnees[[#This Row],[Heure]])&amp;Donnees[[#This Row],[Ref]]</f>
        <v>451831</v>
      </c>
      <c r="O142" s="75"/>
      <c r="P142" s="75"/>
      <c r="Q142" s="75"/>
    </row>
    <row r="143" spans="1:17" x14ac:dyDescent="0.3">
      <c r="A143" s="67">
        <v>45183</v>
      </c>
      <c r="B143" s="68">
        <f>IF(Donnees[[#This Row],[Date]]="","",_xlfn.ISOWEEKNUM(Donnees[[#This Row],[Date]]))</f>
        <v>37</v>
      </c>
      <c r="C143" s="69" t="s">
        <v>94</v>
      </c>
      <c r="D143" s="70" t="s">
        <v>231</v>
      </c>
      <c r="E143" s="71">
        <v>0</v>
      </c>
      <c r="F143" s="72">
        <v>60</v>
      </c>
      <c r="G143" s="73">
        <v>1</v>
      </c>
      <c r="H143" s="74">
        <v>120</v>
      </c>
      <c r="I143" s="73"/>
      <c r="J143" s="74"/>
      <c r="K143" s="148"/>
      <c r="L143" s="89"/>
      <c r="M143" s="57" t="e">
        <f>IF(Donnees[[#This Row],[Date]]&lt;&gt;"",SUM(#REF!),"")</f>
        <v>#REF!</v>
      </c>
      <c r="N143" s="93" t="str">
        <f>Donnees[[#This Row],[Date]]&amp;HOUR(Donnees[[#This Row],[Heure]])&amp;Donnees[[#This Row],[Ref]]</f>
        <v>451832</v>
      </c>
      <c r="O143" s="75"/>
      <c r="P143" s="75"/>
      <c r="Q143" s="75"/>
    </row>
    <row r="144" spans="1:17" x14ac:dyDescent="0.3">
      <c r="A144" s="67">
        <v>45183</v>
      </c>
      <c r="B144" s="68">
        <f>IF(Donnees[[#This Row],[Date]]="","",_xlfn.ISOWEEKNUM(Donnees[[#This Row],[Date]]))</f>
        <v>37</v>
      </c>
      <c r="C144" s="69" t="s">
        <v>94</v>
      </c>
      <c r="D144" s="70" t="s">
        <v>232</v>
      </c>
      <c r="E144" s="71">
        <v>0</v>
      </c>
      <c r="F144" s="72">
        <v>21</v>
      </c>
      <c r="G144" s="73"/>
      <c r="H144" s="74">
        <v>110</v>
      </c>
      <c r="I144" s="73"/>
      <c r="J144" s="74"/>
      <c r="K144" s="148"/>
      <c r="L144" s="89"/>
      <c r="M144" s="57" t="e">
        <f>IF(Donnees[[#This Row],[Date]]&lt;&gt;"",SUM(#REF!),"")</f>
        <v>#REF!</v>
      </c>
      <c r="N144" s="93" t="str">
        <f>Donnees[[#This Row],[Date]]&amp;HOUR(Donnees[[#This Row],[Heure]])&amp;Donnees[[#This Row],[Ref]]</f>
        <v>451832</v>
      </c>
      <c r="O144" s="75"/>
      <c r="P144" s="75"/>
      <c r="Q144" s="75"/>
    </row>
    <row r="145" spans="1:17" x14ac:dyDescent="0.3">
      <c r="A145" s="67">
        <v>45183</v>
      </c>
      <c r="B145" s="68">
        <f>IF(Donnees[[#This Row],[Date]]="","",_xlfn.ISOWEEKNUM(Donnees[[#This Row],[Date]]))</f>
        <v>37</v>
      </c>
      <c r="C145" s="69" t="s">
        <v>94</v>
      </c>
      <c r="D145" s="70" t="s">
        <v>233</v>
      </c>
      <c r="E145" s="71">
        <v>0</v>
      </c>
      <c r="F145" s="72">
        <v>12</v>
      </c>
      <c r="G145" s="73">
        <v>2</v>
      </c>
      <c r="H145" s="74">
        <v>110</v>
      </c>
      <c r="I145" s="73"/>
      <c r="J145" s="74"/>
      <c r="K145" s="148"/>
      <c r="L145" s="89"/>
      <c r="M145" s="57" t="e">
        <f>IF(Donnees[[#This Row],[Date]]&lt;&gt;"",SUM(#REF!),"")</f>
        <v>#REF!</v>
      </c>
      <c r="N145" s="93" t="str">
        <f>Donnees[[#This Row],[Date]]&amp;HOUR(Donnees[[#This Row],[Heure]])&amp;Donnees[[#This Row],[Ref]]</f>
        <v>451833</v>
      </c>
      <c r="O145" s="75"/>
      <c r="P145" s="75"/>
      <c r="Q145" s="75"/>
    </row>
    <row r="146" spans="1:17" x14ac:dyDescent="0.3">
      <c r="A146" s="67">
        <v>45183</v>
      </c>
      <c r="B146" s="68">
        <f>IF(Donnees[[#This Row],[Date]]="","",_xlfn.ISOWEEKNUM(Donnees[[#This Row],[Date]]))</f>
        <v>37</v>
      </c>
      <c r="C146" s="69" t="s">
        <v>94</v>
      </c>
      <c r="D146" s="70" t="s">
        <v>234</v>
      </c>
      <c r="E146" s="71">
        <v>0</v>
      </c>
      <c r="F146" s="72">
        <v>60</v>
      </c>
      <c r="G146" s="73">
        <v>1</v>
      </c>
      <c r="H146" s="74">
        <v>120</v>
      </c>
      <c r="I146" s="73"/>
      <c r="J146" s="74"/>
      <c r="K146" s="148"/>
      <c r="L146" s="89"/>
      <c r="M146" s="57" t="e">
        <f>IF(Donnees[[#This Row],[Date]]&lt;&gt;"",SUM(#REF!),"")</f>
        <v>#REF!</v>
      </c>
      <c r="N146" s="93" t="str">
        <f>Donnees[[#This Row],[Date]]&amp;HOUR(Donnees[[#This Row],[Heure]])&amp;Donnees[[#This Row],[Ref]]</f>
        <v>451834</v>
      </c>
      <c r="O146" s="75"/>
      <c r="P146" s="75"/>
      <c r="Q146" s="75"/>
    </row>
    <row r="147" spans="1:17" x14ac:dyDescent="0.3">
      <c r="A147" s="67">
        <v>45183</v>
      </c>
      <c r="B147" s="68">
        <f>IF(Donnees[[#This Row],[Date]]="","",_xlfn.ISOWEEKNUM(Donnees[[#This Row],[Date]]))</f>
        <v>37</v>
      </c>
      <c r="C147" s="69" t="s">
        <v>28</v>
      </c>
      <c r="D147" s="70" t="s">
        <v>235</v>
      </c>
      <c r="E147" s="71">
        <v>0</v>
      </c>
      <c r="F147" s="72">
        <v>21</v>
      </c>
      <c r="G147" s="73"/>
      <c r="H147" s="74">
        <v>111</v>
      </c>
      <c r="I147" s="73"/>
      <c r="J147" s="74"/>
      <c r="K147" s="148"/>
      <c r="L147" s="89"/>
      <c r="M147" s="57" t="e">
        <f>IF(Donnees[[#This Row],[Date]]&lt;&gt;"",SUM(#REF!),"")</f>
        <v>#REF!</v>
      </c>
      <c r="N147" s="93" t="str">
        <f>Donnees[[#This Row],[Date]]&amp;HOUR(Donnees[[#This Row],[Heure]])&amp;Donnees[[#This Row],[Ref]]</f>
        <v>451835</v>
      </c>
      <c r="O147" s="75"/>
      <c r="P147" s="75"/>
      <c r="Q147" s="75"/>
    </row>
    <row r="148" spans="1:17" x14ac:dyDescent="0.3">
      <c r="A148" s="67">
        <v>45183</v>
      </c>
      <c r="B148" s="68">
        <f>IF(Donnees[[#This Row],[Date]]="","",_xlfn.ISOWEEKNUM(Donnees[[#This Row],[Date]]))</f>
        <v>37</v>
      </c>
      <c r="C148" s="69" t="s">
        <v>28</v>
      </c>
      <c r="D148" s="70" t="s">
        <v>236</v>
      </c>
      <c r="E148" s="71">
        <v>0</v>
      </c>
      <c r="F148" s="72">
        <v>12</v>
      </c>
      <c r="G148" s="73">
        <v>3</v>
      </c>
      <c r="H148" s="74">
        <v>111</v>
      </c>
      <c r="I148" s="73"/>
      <c r="J148" s="74"/>
      <c r="K148" s="148"/>
      <c r="L148" s="89"/>
      <c r="M148" s="57" t="e">
        <f>IF(Donnees[[#This Row],[Date]]&lt;&gt;"",SUM(#REF!),"")</f>
        <v>#REF!</v>
      </c>
      <c r="N148" s="93" t="str">
        <f>Donnees[[#This Row],[Date]]&amp;HOUR(Donnees[[#This Row],[Heure]])&amp;Donnees[[#This Row],[Ref]]</f>
        <v>451835</v>
      </c>
      <c r="O148" s="75"/>
      <c r="P148" s="75"/>
      <c r="Q148" s="75"/>
    </row>
    <row r="149" spans="1:17" x14ac:dyDescent="0.3">
      <c r="A149" s="67">
        <v>45183</v>
      </c>
      <c r="B149" s="68">
        <f>IF(Donnees[[#This Row],[Date]]="","",_xlfn.ISOWEEKNUM(Donnees[[#This Row],[Date]]))</f>
        <v>37</v>
      </c>
      <c r="C149" s="69" t="s">
        <v>28</v>
      </c>
      <c r="D149" s="70" t="s">
        <v>237</v>
      </c>
      <c r="E149" s="71">
        <v>0</v>
      </c>
      <c r="F149" s="72">
        <v>33</v>
      </c>
      <c r="G149" s="73">
        <v>2</v>
      </c>
      <c r="H149" s="74">
        <v>210</v>
      </c>
      <c r="I149" s="73"/>
      <c r="J149" s="74"/>
      <c r="K149" s="148"/>
      <c r="L149" s="89"/>
      <c r="M149" s="57" t="e">
        <f>IF(Donnees[[#This Row],[Date]]&lt;&gt;"",SUM(#REF!),"")</f>
        <v>#REF!</v>
      </c>
      <c r="N149" s="93" t="str">
        <f>Donnees[[#This Row],[Date]]&amp;HOUR(Donnees[[#This Row],[Heure]])&amp;Donnees[[#This Row],[Ref]]</f>
        <v>451837</v>
      </c>
      <c r="O149" s="75"/>
      <c r="P149" s="75"/>
      <c r="Q149" s="75"/>
    </row>
    <row r="150" spans="1:17" x14ac:dyDescent="0.3">
      <c r="A150" s="67">
        <v>45183</v>
      </c>
      <c r="B150" s="68">
        <f>IF(Donnees[[#This Row],[Date]]="","",_xlfn.ISOWEEKNUM(Donnees[[#This Row],[Date]]))</f>
        <v>37</v>
      </c>
      <c r="C150" s="69" t="s">
        <v>159</v>
      </c>
      <c r="D150" s="70" t="s">
        <v>238</v>
      </c>
      <c r="E150" s="71">
        <v>0</v>
      </c>
      <c r="F150" s="72">
        <v>21</v>
      </c>
      <c r="G150" s="73"/>
      <c r="H150" s="74">
        <v>111</v>
      </c>
      <c r="I150" s="73"/>
      <c r="J150" s="74"/>
      <c r="K150" s="148"/>
      <c r="L150" s="89"/>
      <c r="M150" s="57" t="e">
        <f>IF(Donnees[[#This Row],[Date]]&lt;&gt;"",SUM(#REF!),"")</f>
        <v>#REF!</v>
      </c>
      <c r="N150" s="93" t="str">
        <f>Donnees[[#This Row],[Date]]&amp;HOUR(Donnees[[#This Row],[Heure]])&amp;Donnees[[#This Row],[Ref]]</f>
        <v>451838</v>
      </c>
      <c r="O150" s="75"/>
      <c r="P150" s="75"/>
      <c r="Q150" s="75"/>
    </row>
    <row r="151" spans="1:17" x14ac:dyDescent="0.3">
      <c r="A151" s="67">
        <v>45183</v>
      </c>
      <c r="B151" s="68">
        <f>IF(Donnees[[#This Row],[Date]]="","",_xlfn.ISOWEEKNUM(Donnees[[#This Row],[Date]]))</f>
        <v>37</v>
      </c>
      <c r="C151" s="69" t="s">
        <v>28</v>
      </c>
      <c r="D151" s="70" t="s">
        <v>239</v>
      </c>
      <c r="E151" s="71">
        <v>106</v>
      </c>
      <c r="F151" s="72">
        <v>15</v>
      </c>
      <c r="G151" s="73">
        <v>7</v>
      </c>
      <c r="H151" s="74">
        <v>109</v>
      </c>
      <c r="I151" s="73"/>
      <c r="J151" s="74"/>
      <c r="K151" s="148"/>
      <c r="L151" s="89"/>
      <c r="M151" s="57" t="e">
        <f>IF(Donnees[[#This Row],[Date]]&lt;&gt;"",SUM(#REF!),"")</f>
        <v>#REF!</v>
      </c>
      <c r="N151" s="93" t="str">
        <f>Donnees[[#This Row],[Date]]&amp;HOUR(Donnees[[#This Row],[Heure]])&amp;Donnees[[#This Row],[Ref]]</f>
        <v>4518310</v>
      </c>
      <c r="O151" s="75"/>
      <c r="P151" s="75"/>
      <c r="Q151" s="75"/>
    </row>
    <row r="152" spans="1:17" x14ac:dyDescent="0.3">
      <c r="A152" s="67">
        <v>45183</v>
      </c>
      <c r="B152" s="68">
        <f>IF(Donnees[[#This Row],[Date]]="","",_xlfn.ISOWEEKNUM(Donnees[[#This Row],[Date]]))</f>
        <v>37</v>
      </c>
      <c r="C152" s="69" t="s">
        <v>159</v>
      </c>
      <c r="D152" s="70" t="s">
        <v>240</v>
      </c>
      <c r="E152" s="71">
        <v>0</v>
      </c>
      <c r="F152" s="72">
        <v>35</v>
      </c>
      <c r="G152" s="73">
        <v>7</v>
      </c>
      <c r="H152" s="74">
        <v>203</v>
      </c>
      <c r="I152" s="73"/>
      <c r="J152" s="74"/>
      <c r="K152" s="148"/>
      <c r="L152" s="89"/>
      <c r="M152" s="57" t="e">
        <f>IF(Donnees[[#This Row],[Date]]&lt;&gt;"",SUM(#REF!),"")</f>
        <v>#REF!</v>
      </c>
      <c r="N152" s="93" t="str">
        <f>Donnees[[#This Row],[Date]]&amp;HOUR(Donnees[[#This Row],[Heure]])&amp;Donnees[[#This Row],[Ref]]</f>
        <v>4518311</v>
      </c>
      <c r="O152" s="75"/>
      <c r="P152" s="75"/>
      <c r="Q152" s="75"/>
    </row>
    <row r="153" spans="1:17" x14ac:dyDescent="0.3">
      <c r="A153" s="67">
        <v>45183</v>
      </c>
      <c r="B153" s="68">
        <f>IF(Donnees[[#This Row],[Date]]="","",_xlfn.ISOWEEKNUM(Donnees[[#This Row],[Date]]))</f>
        <v>37</v>
      </c>
      <c r="C153" s="69" t="s">
        <v>159</v>
      </c>
      <c r="D153" s="70" t="s">
        <v>241</v>
      </c>
      <c r="E153" s="71">
        <v>0</v>
      </c>
      <c r="F153" s="72">
        <v>60</v>
      </c>
      <c r="G153" s="73">
        <v>1</v>
      </c>
      <c r="H153" s="74">
        <v>120</v>
      </c>
      <c r="I153" s="73"/>
      <c r="J153" s="74"/>
      <c r="K153" s="148"/>
      <c r="L153" s="89"/>
      <c r="M153" s="57" t="e">
        <f>IF(Donnees[[#This Row],[Date]]&lt;&gt;"",SUM(#REF!),"")</f>
        <v>#REF!</v>
      </c>
      <c r="N153" s="93" t="str">
        <f>Donnees[[#This Row],[Date]]&amp;HOUR(Donnees[[#This Row],[Heure]])&amp;Donnees[[#This Row],[Ref]]</f>
        <v>4518311</v>
      </c>
      <c r="O153" s="75"/>
      <c r="P153" s="75"/>
      <c r="Q153" s="75"/>
    </row>
    <row r="154" spans="1:17" x14ac:dyDescent="0.3">
      <c r="A154" s="67">
        <v>45183</v>
      </c>
      <c r="B154" s="68">
        <f>IF(Donnees[[#This Row],[Date]]="","",_xlfn.ISOWEEKNUM(Donnees[[#This Row],[Date]]))</f>
        <v>37</v>
      </c>
      <c r="C154" s="69" t="s">
        <v>159</v>
      </c>
      <c r="D154" s="70" t="s">
        <v>242</v>
      </c>
      <c r="E154" s="71">
        <v>0</v>
      </c>
      <c r="F154" s="72">
        <v>35</v>
      </c>
      <c r="G154" s="73">
        <v>8</v>
      </c>
      <c r="H154" s="74">
        <v>109</v>
      </c>
      <c r="I154" s="73"/>
      <c r="J154" s="74"/>
      <c r="K154" s="148"/>
      <c r="L154" s="89"/>
      <c r="M154" s="57" t="e">
        <f>IF(Donnees[[#This Row],[Date]]&lt;&gt;"",SUM(#REF!),"")</f>
        <v>#REF!</v>
      </c>
      <c r="N154" s="93" t="str">
        <f>Donnees[[#This Row],[Date]]&amp;HOUR(Donnees[[#This Row],[Heure]])&amp;Donnees[[#This Row],[Ref]]</f>
        <v>4518311</v>
      </c>
      <c r="O154" s="75"/>
      <c r="P154" s="75"/>
      <c r="Q154" s="75"/>
    </row>
    <row r="155" spans="1:17" x14ac:dyDescent="0.3">
      <c r="A155" s="67">
        <v>45183</v>
      </c>
      <c r="B155" s="68">
        <f>IF(Donnees[[#This Row],[Date]]="","",_xlfn.ISOWEEKNUM(Donnees[[#This Row],[Date]]))</f>
        <v>37</v>
      </c>
      <c r="C155" s="69" t="s">
        <v>28</v>
      </c>
      <c r="D155" s="70" t="s">
        <v>243</v>
      </c>
      <c r="E155" s="71">
        <v>0</v>
      </c>
      <c r="F155" s="72">
        <v>15</v>
      </c>
      <c r="G155" s="73">
        <v>8</v>
      </c>
      <c r="H155" s="74">
        <v>109</v>
      </c>
      <c r="I155" s="73"/>
      <c r="J155" s="74"/>
      <c r="K155" s="148"/>
      <c r="L155" s="89"/>
      <c r="M155" s="57" t="e">
        <f>IF(Donnees[[#This Row],[Date]]&lt;&gt;"",SUM(#REF!),"")</f>
        <v>#REF!</v>
      </c>
      <c r="N155" s="93" t="str">
        <f>Donnees[[#This Row],[Date]]&amp;HOUR(Donnees[[#This Row],[Heure]])&amp;Donnees[[#This Row],[Ref]]</f>
        <v>4518312</v>
      </c>
      <c r="O155" s="75"/>
      <c r="P155" s="75"/>
      <c r="Q155" s="75"/>
    </row>
    <row r="156" spans="1:17" x14ac:dyDescent="0.3">
      <c r="A156" s="67">
        <v>45183</v>
      </c>
      <c r="B156" s="68">
        <f>IF(Donnees[[#This Row],[Date]]="","",_xlfn.ISOWEEKNUM(Donnees[[#This Row],[Date]]))</f>
        <v>37</v>
      </c>
      <c r="C156" s="69" t="s">
        <v>56</v>
      </c>
      <c r="D156" s="70" t="s">
        <v>244</v>
      </c>
      <c r="E156" s="71">
        <v>0</v>
      </c>
      <c r="F156" s="72">
        <v>37</v>
      </c>
      <c r="G156" s="73">
        <v>6</v>
      </c>
      <c r="H156" s="74">
        <v>210</v>
      </c>
      <c r="I156" s="73"/>
      <c r="J156" s="74"/>
      <c r="K156" s="148"/>
      <c r="L156" s="89"/>
      <c r="M156" s="57" t="e">
        <f>IF(Donnees[[#This Row],[Date]]&lt;&gt;"",SUM(#REF!),"")</f>
        <v>#REF!</v>
      </c>
      <c r="N156" s="93" t="str">
        <f>Donnees[[#This Row],[Date]]&amp;HOUR(Donnees[[#This Row],[Heure]])&amp;Donnees[[#This Row],[Ref]]</f>
        <v>4518313</v>
      </c>
      <c r="O156" s="75"/>
      <c r="P156" s="75"/>
      <c r="Q156" s="75"/>
    </row>
    <row r="157" spans="1:17" x14ac:dyDescent="0.3">
      <c r="A157" s="67">
        <v>45183</v>
      </c>
      <c r="B157" s="68">
        <f>IF(Donnees[[#This Row],[Date]]="","",_xlfn.ISOWEEKNUM(Donnees[[#This Row],[Date]]))</f>
        <v>37</v>
      </c>
      <c r="C157" s="69" t="s">
        <v>159</v>
      </c>
      <c r="D157" s="70" t="s">
        <v>245</v>
      </c>
      <c r="E157" s="71">
        <v>0</v>
      </c>
      <c r="F157" s="72">
        <v>14</v>
      </c>
      <c r="G157" s="73">
        <v>1</v>
      </c>
      <c r="H157" s="74">
        <v>111</v>
      </c>
      <c r="I157" s="73"/>
      <c r="J157" s="74"/>
      <c r="K157" s="148"/>
      <c r="L157" s="89"/>
      <c r="M157" s="57" t="e">
        <f>IF(Donnees[[#This Row],[Date]]&lt;&gt;"",SUM(#REF!),"")</f>
        <v>#REF!</v>
      </c>
      <c r="N157" s="93" t="str">
        <f>Donnees[[#This Row],[Date]]&amp;HOUR(Donnees[[#This Row],[Heure]])&amp;Donnees[[#This Row],[Ref]]</f>
        <v>4518313</v>
      </c>
      <c r="O157" s="75"/>
      <c r="P157" s="75"/>
      <c r="Q157" s="75"/>
    </row>
    <row r="158" spans="1:17" x14ac:dyDescent="0.3">
      <c r="A158" s="67">
        <v>45183</v>
      </c>
      <c r="B158" s="68">
        <f>IF(Donnees[[#This Row],[Date]]="","",_xlfn.ISOWEEKNUM(Donnees[[#This Row],[Date]]))</f>
        <v>37</v>
      </c>
      <c r="C158" s="69" t="s">
        <v>56</v>
      </c>
      <c r="D158" s="70" t="s">
        <v>246</v>
      </c>
      <c r="E158" s="71">
        <v>0</v>
      </c>
      <c r="F158" s="72">
        <v>60</v>
      </c>
      <c r="G158" s="73">
        <v>1</v>
      </c>
      <c r="H158" s="74">
        <v>120</v>
      </c>
      <c r="I158" s="73"/>
      <c r="J158" s="74"/>
      <c r="K158" s="148"/>
      <c r="L158" s="89"/>
      <c r="M158" s="57" t="e">
        <f>IF(Donnees[[#This Row],[Date]]&lt;&gt;"",SUM(#REF!),"")</f>
        <v>#REF!</v>
      </c>
      <c r="N158" s="93" t="str">
        <f>Donnees[[#This Row],[Date]]&amp;HOUR(Donnees[[#This Row],[Heure]])&amp;Donnees[[#This Row],[Ref]]</f>
        <v>4518313</v>
      </c>
      <c r="O158" s="75"/>
      <c r="P158" s="75"/>
      <c r="Q158" s="75"/>
    </row>
    <row r="159" spans="1:17" x14ac:dyDescent="0.3">
      <c r="A159" s="67">
        <v>45183</v>
      </c>
      <c r="B159" s="68">
        <f>IF(Donnees[[#This Row],[Date]]="","",_xlfn.ISOWEEKNUM(Donnees[[#This Row],[Date]]))</f>
        <v>37</v>
      </c>
      <c r="C159" s="69" t="s">
        <v>159</v>
      </c>
      <c r="D159" s="70" t="s">
        <v>247</v>
      </c>
      <c r="E159" s="71">
        <v>0</v>
      </c>
      <c r="F159" s="72">
        <v>22</v>
      </c>
      <c r="G159" s="73"/>
      <c r="H159" s="74">
        <v>111</v>
      </c>
      <c r="I159" s="73"/>
      <c r="J159" s="74"/>
      <c r="K159" s="148"/>
      <c r="L159" s="89"/>
      <c r="M159" s="57" t="e">
        <f>IF(Donnees[[#This Row],[Date]]&lt;&gt;"",SUM(#REF!),"")</f>
        <v>#REF!</v>
      </c>
      <c r="N159" s="93" t="str">
        <f>Donnees[[#This Row],[Date]]&amp;HOUR(Donnees[[#This Row],[Heure]])&amp;Donnees[[#This Row],[Ref]]</f>
        <v>4518314</v>
      </c>
      <c r="O159" s="75"/>
      <c r="P159" s="75"/>
      <c r="Q159" s="75"/>
    </row>
    <row r="160" spans="1:17" x14ac:dyDescent="0.3">
      <c r="A160" s="67">
        <v>45183</v>
      </c>
      <c r="B160" s="68">
        <f>IF(Donnees[[#This Row],[Date]]="","",_xlfn.ISOWEEKNUM(Donnees[[#This Row],[Date]]))</f>
        <v>37</v>
      </c>
      <c r="C160" s="69" t="s">
        <v>159</v>
      </c>
      <c r="D160" s="70" t="s">
        <v>248</v>
      </c>
      <c r="E160" s="71">
        <v>0</v>
      </c>
      <c r="F160" s="72">
        <v>15</v>
      </c>
      <c r="G160" s="73">
        <v>9</v>
      </c>
      <c r="H160" s="74">
        <v>111</v>
      </c>
      <c r="I160" s="73"/>
      <c r="J160" s="74"/>
      <c r="K160" s="148"/>
      <c r="L160" s="89"/>
      <c r="M160" s="57" t="e">
        <f>IF(Donnees[[#This Row],[Date]]&lt;&gt;"",SUM(#REF!),"")</f>
        <v>#REF!</v>
      </c>
      <c r="N160" s="93" t="str">
        <f>Donnees[[#This Row],[Date]]&amp;HOUR(Donnees[[#This Row],[Heure]])&amp;Donnees[[#This Row],[Ref]]</f>
        <v>4518314</v>
      </c>
      <c r="O160" s="75"/>
      <c r="P160" s="75"/>
      <c r="Q160" s="75"/>
    </row>
    <row r="161" spans="1:17" x14ac:dyDescent="0.3">
      <c r="A161" s="67">
        <v>45183</v>
      </c>
      <c r="B161" s="68">
        <f>IF(Donnees[[#This Row],[Date]]="","",_xlfn.ISOWEEKNUM(Donnees[[#This Row],[Date]]))</f>
        <v>37</v>
      </c>
      <c r="C161" s="69" t="s">
        <v>159</v>
      </c>
      <c r="D161" s="70" t="s">
        <v>249</v>
      </c>
      <c r="E161" s="71">
        <v>111268</v>
      </c>
      <c r="F161" s="72">
        <v>14</v>
      </c>
      <c r="G161" s="73">
        <v>2</v>
      </c>
      <c r="H161" s="74">
        <v>111</v>
      </c>
      <c r="I161" s="73"/>
      <c r="J161" s="74"/>
      <c r="K161" s="148"/>
      <c r="L161" s="89"/>
      <c r="M161" s="57" t="e">
        <f>IF(Donnees[[#This Row],[Date]]&lt;&gt;"",SUM(#REF!),"")</f>
        <v>#REF!</v>
      </c>
      <c r="N161" s="93" t="str">
        <f>Donnees[[#This Row],[Date]]&amp;HOUR(Donnees[[#This Row],[Heure]])&amp;Donnees[[#This Row],[Ref]]</f>
        <v>4518315</v>
      </c>
      <c r="O161" s="75"/>
      <c r="P161" s="75"/>
      <c r="Q161" s="75"/>
    </row>
    <row r="162" spans="1:17" x14ac:dyDescent="0.3">
      <c r="A162" s="67">
        <v>45183</v>
      </c>
      <c r="B162" s="68">
        <f>IF(Donnees[[#This Row],[Date]]="","",_xlfn.ISOWEEKNUM(Donnees[[#This Row],[Date]]))</f>
        <v>37</v>
      </c>
      <c r="C162" s="69" t="s">
        <v>159</v>
      </c>
      <c r="D162" s="70" t="s">
        <v>250</v>
      </c>
      <c r="E162" s="71">
        <v>0</v>
      </c>
      <c r="F162" s="72">
        <v>60</v>
      </c>
      <c r="G162" s="73">
        <v>1</v>
      </c>
      <c r="H162" s="74">
        <v>120</v>
      </c>
      <c r="I162" s="73"/>
      <c r="J162" s="74"/>
      <c r="K162" s="148"/>
      <c r="L162" s="89"/>
      <c r="M162" s="57" t="e">
        <f>IF(Donnees[[#This Row],[Date]]&lt;&gt;"",SUM(#REF!),"")</f>
        <v>#REF!</v>
      </c>
      <c r="N162" s="93" t="str">
        <f>Donnees[[#This Row],[Date]]&amp;HOUR(Donnees[[#This Row],[Heure]])&amp;Donnees[[#This Row],[Ref]]</f>
        <v>4518315</v>
      </c>
      <c r="O162" s="75"/>
      <c r="P162" s="75"/>
      <c r="Q162" s="75"/>
    </row>
    <row r="163" spans="1:17" x14ac:dyDescent="0.3">
      <c r="A163" s="67">
        <v>45183</v>
      </c>
      <c r="B163" s="68">
        <f>IF(Donnees[[#This Row],[Date]]="","",_xlfn.ISOWEEKNUM(Donnees[[#This Row],[Date]]))</f>
        <v>37</v>
      </c>
      <c r="C163" s="69" t="s">
        <v>159</v>
      </c>
      <c r="D163" s="70" t="s">
        <v>251</v>
      </c>
      <c r="E163" s="71">
        <v>0</v>
      </c>
      <c r="F163" s="72">
        <v>25</v>
      </c>
      <c r="G163" s="73">
        <v>1</v>
      </c>
      <c r="H163" s="74">
        <v>111</v>
      </c>
      <c r="I163" s="73"/>
      <c r="J163" s="74"/>
      <c r="K163" s="148"/>
      <c r="L163" s="89"/>
      <c r="M163" s="57" t="e">
        <f>IF(Donnees[[#This Row],[Date]]&lt;&gt;"",SUM(#REF!),"")</f>
        <v>#REF!</v>
      </c>
      <c r="N163" s="93" t="str">
        <f>Donnees[[#This Row],[Date]]&amp;HOUR(Donnees[[#This Row],[Heure]])&amp;Donnees[[#This Row],[Ref]]</f>
        <v>4518315</v>
      </c>
      <c r="O163" s="75"/>
      <c r="P163" s="75"/>
      <c r="Q163" s="75"/>
    </row>
    <row r="164" spans="1:17" x14ac:dyDescent="0.3">
      <c r="A164" s="67">
        <v>45183</v>
      </c>
      <c r="B164" s="68">
        <f>IF(Donnees[[#This Row],[Date]]="","",_xlfn.ISOWEEKNUM(Donnees[[#This Row],[Date]]))</f>
        <v>37</v>
      </c>
      <c r="C164" s="69" t="s">
        <v>159</v>
      </c>
      <c r="D164" s="70" t="s">
        <v>252</v>
      </c>
      <c r="E164" s="71">
        <v>0</v>
      </c>
      <c r="F164" s="72">
        <v>35</v>
      </c>
      <c r="G164" s="73">
        <v>9</v>
      </c>
      <c r="H164" s="74">
        <v>210</v>
      </c>
      <c r="I164" s="73"/>
      <c r="J164" s="74"/>
      <c r="K164" s="148"/>
      <c r="L164" s="89"/>
      <c r="M164" s="57" t="e">
        <f>IF(Donnees[[#This Row],[Date]]&lt;&gt;"",SUM(#REF!),"")</f>
        <v>#REF!</v>
      </c>
      <c r="N164" s="93" t="str">
        <f>Donnees[[#This Row],[Date]]&amp;HOUR(Donnees[[#This Row],[Heure]])&amp;Donnees[[#This Row],[Ref]]</f>
        <v>4518316</v>
      </c>
      <c r="O164" s="75"/>
      <c r="P164" s="75"/>
      <c r="Q164" s="75"/>
    </row>
    <row r="165" spans="1:17" x14ac:dyDescent="0.3">
      <c r="A165" s="67">
        <v>45183</v>
      </c>
      <c r="B165" s="68">
        <f>IF(Donnees[[#This Row],[Date]]="","",_xlfn.ISOWEEKNUM(Donnees[[#This Row],[Date]]))</f>
        <v>37</v>
      </c>
      <c r="C165" s="69" t="s">
        <v>253</v>
      </c>
      <c r="D165" s="70" t="s">
        <v>254</v>
      </c>
      <c r="E165" s="71">
        <v>0</v>
      </c>
      <c r="F165" s="72">
        <v>15</v>
      </c>
      <c r="G165" s="73">
        <v>10</v>
      </c>
      <c r="H165" s="74">
        <v>111</v>
      </c>
      <c r="I165" s="73"/>
      <c r="J165" s="74"/>
      <c r="K165" s="148"/>
      <c r="L165" s="89"/>
      <c r="M165" s="57" t="e">
        <f>IF(Donnees[[#This Row],[Date]]&lt;&gt;"",SUM(#REF!),"")</f>
        <v>#REF!</v>
      </c>
      <c r="N165" s="93" t="str">
        <f>Donnees[[#This Row],[Date]]&amp;HOUR(Donnees[[#This Row],[Heure]])&amp;Donnees[[#This Row],[Ref]]</f>
        <v>4518316</v>
      </c>
      <c r="O165" s="75"/>
      <c r="P165" s="75"/>
      <c r="Q165" s="75"/>
    </row>
    <row r="166" spans="1:17" x14ac:dyDescent="0.3">
      <c r="A166" s="67">
        <v>45183</v>
      </c>
      <c r="B166" s="68">
        <f>IF(Donnees[[#This Row],[Date]]="","",_xlfn.ISOWEEKNUM(Donnees[[#This Row],[Date]]))</f>
        <v>37</v>
      </c>
      <c r="C166" s="69" t="s">
        <v>56</v>
      </c>
      <c r="D166" s="70" t="s">
        <v>255</v>
      </c>
      <c r="E166" s="71">
        <v>0</v>
      </c>
      <c r="F166" s="72">
        <v>35</v>
      </c>
      <c r="G166" s="73">
        <v>10</v>
      </c>
      <c r="H166" s="74">
        <v>210</v>
      </c>
      <c r="I166" s="73"/>
      <c r="J166" s="74"/>
      <c r="K166" s="148"/>
      <c r="L166" s="89"/>
      <c r="M166" s="57" t="e">
        <f>IF(Donnees[[#This Row],[Date]]&lt;&gt;"",SUM(#REF!),"")</f>
        <v>#REF!</v>
      </c>
      <c r="N166" s="93" t="str">
        <f>Donnees[[#This Row],[Date]]&amp;HOUR(Donnees[[#This Row],[Heure]])&amp;Donnees[[#This Row],[Ref]]</f>
        <v>4518317</v>
      </c>
      <c r="O166" s="75"/>
      <c r="P166" s="75"/>
      <c r="Q166" s="75"/>
    </row>
    <row r="167" spans="1:17" x14ac:dyDescent="0.3">
      <c r="A167" s="67">
        <v>45183</v>
      </c>
      <c r="B167" s="68">
        <f>IF(Donnees[[#This Row],[Date]]="","",_xlfn.ISOWEEKNUM(Donnees[[#This Row],[Date]]))</f>
        <v>37</v>
      </c>
      <c r="C167" s="69" t="s">
        <v>56</v>
      </c>
      <c r="D167" s="70" t="s">
        <v>256</v>
      </c>
      <c r="E167" s="71">
        <v>0</v>
      </c>
      <c r="F167" s="72">
        <v>14</v>
      </c>
      <c r="G167" s="73">
        <v>3</v>
      </c>
      <c r="H167" s="74">
        <v>111</v>
      </c>
      <c r="I167" s="73"/>
      <c r="J167" s="74"/>
      <c r="K167" s="148"/>
      <c r="L167" s="89"/>
      <c r="M167" s="57" t="e">
        <f>IF(Donnees[[#This Row],[Date]]&lt;&gt;"",SUM(#REF!),"")</f>
        <v>#REF!</v>
      </c>
      <c r="N167" s="93" t="str">
        <f>Donnees[[#This Row],[Date]]&amp;HOUR(Donnees[[#This Row],[Heure]])&amp;Donnees[[#This Row],[Ref]]</f>
        <v>4518317</v>
      </c>
      <c r="O167" s="75"/>
      <c r="P167" s="75"/>
      <c r="Q167" s="75"/>
    </row>
    <row r="168" spans="1:17" x14ac:dyDescent="0.3">
      <c r="A168" s="67">
        <v>45183</v>
      </c>
      <c r="B168" s="68">
        <f>IF(Donnees[[#This Row],[Date]]="","",_xlfn.ISOWEEKNUM(Donnees[[#This Row],[Date]]))</f>
        <v>37</v>
      </c>
      <c r="C168" s="69" t="s">
        <v>56</v>
      </c>
      <c r="D168" s="70" t="s">
        <v>257</v>
      </c>
      <c r="E168" s="71">
        <v>0</v>
      </c>
      <c r="F168" s="72">
        <v>60</v>
      </c>
      <c r="G168" s="73">
        <v>1</v>
      </c>
      <c r="H168" s="74">
        <v>120</v>
      </c>
      <c r="I168" s="73"/>
      <c r="J168" s="74"/>
      <c r="K168" s="148"/>
      <c r="L168" s="89"/>
      <c r="M168" s="57" t="e">
        <f>IF(Donnees[[#This Row],[Date]]&lt;&gt;"",SUM(#REF!),"")</f>
        <v>#REF!</v>
      </c>
      <c r="N168" s="93" t="str">
        <f>Donnees[[#This Row],[Date]]&amp;HOUR(Donnees[[#This Row],[Heure]])&amp;Donnees[[#This Row],[Ref]]</f>
        <v>4518318</v>
      </c>
      <c r="O168" s="75"/>
      <c r="P168" s="75"/>
      <c r="Q168" s="75"/>
    </row>
    <row r="169" spans="1:17" x14ac:dyDescent="0.3">
      <c r="A169" s="67">
        <v>45183</v>
      </c>
      <c r="B169" s="68">
        <f>IF(Donnees[[#This Row],[Date]]="","",_xlfn.ISOWEEKNUM(Donnees[[#This Row],[Date]]))</f>
        <v>37</v>
      </c>
      <c r="C169" s="69" t="s">
        <v>56</v>
      </c>
      <c r="D169" s="70" t="s">
        <v>258</v>
      </c>
      <c r="E169" s="71">
        <v>0</v>
      </c>
      <c r="F169" s="72">
        <v>25</v>
      </c>
      <c r="G169" s="73">
        <v>2</v>
      </c>
      <c r="H169" s="74">
        <v>210</v>
      </c>
      <c r="I169" s="73"/>
      <c r="J169" s="74"/>
      <c r="K169" s="148"/>
      <c r="L169" s="89"/>
      <c r="M169" s="57" t="e">
        <f>IF(Donnees[[#This Row],[Date]]&lt;&gt;"",SUM(#REF!),"")</f>
        <v>#REF!</v>
      </c>
      <c r="N169" s="93" t="str">
        <f>Donnees[[#This Row],[Date]]&amp;HOUR(Donnees[[#This Row],[Heure]])&amp;Donnees[[#This Row],[Ref]]</f>
        <v>4518318</v>
      </c>
      <c r="O169" s="75"/>
      <c r="P169" s="75"/>
      <c r="Q169" s="75"/>
    </row>
    <row r="170" spans="1:17" x14ac:dyDescent="0.3">
      <c r="A170" s="67">
        <v>45183</v>
      </c>
      <c r="B170" s="68">
        <f>IF(Donnees[[#This Row],[Date]]="","",_xlfn.ISOWEEKNUM(Donnees[[#This Row],[Date]]))</f>
        <v>37</v>
      </c>
      <c r="C170" s="69" t="s">
        <v>56</v>
      </c>
      <c r="D170" s="70" t="s">
        <v>259</v>
      </c>
      <c r="E170" s="71">
        <v>111</v>
      </c>
      <c r="F170" s="72">
        <v>15</v>
      </c>
      <c r="G170" s="73">
        <v>11</v>
      </c>
      <c r="H170" s="74">
        <v>111</v>
      </c>
      <c r="I170" s="73"/>
      <c r="J170" s="74"/>
      <c r="K170" s="148"/>
      <c r="L170" s="89"/>
      <c r="M170" s="57" t="e">
        <f>IF(Donnees[[#This Row],[Date]]&lt;&gt;"",SUM(#REF!),"")</f>
        <v>#REF!</v>
      </c>
      <c r="N170" s="93" t="str">
        <f>Donnees[[#This Row],[Date]]&amp;HOUR(Donnees[[#This Row],[Heure]])&amp;Donnees[[#This Row],[Ref]]</f>
        <v>4518318</v>
      </c>
      <c r="O170" s="75"/>
      <c r="P170" s="75"/>
      <c r="Q170" s="75"/>
    </row>
    <row r="171" spans="1:17" x14ac:dyDescent="0.3">
      <c r="A171" s="67">
        <v>45183</v>
      </c>
      <c r="B171" s="68">
        <f>IF(Donnees[[#This Row],[Date]]="","",_xlfn.ISOWEEKNUM(Donnees[[#This Row],[Date]]))</f>
        <v>37</v>
      </c>
      <c r="C171" s="69" t="s">
        <v>56</v>
      </c>
      <c r="D171" s="70" t="s">
        <v>260</v>
      </c>
      <c r="E171" s="71">
        <v>0</v>
      </c>
      <c r="F171" s="72">
        <v>14</v>
      </c>
      <c r="G171" s="73">
        <v>4</v>
      </c>
      <c r="H171" s="74">
        <v>111</v>
      </c>
      <c r="I171" s="73"/>
      <c r="J171" s="74"/>
      <c r="K171" s="148"/>
      <c r="L171" s="89"/>
      <c r="M171" s="57" t="e">
        <f>IF(Donnees[[#This Row],[Date]]&lt;&gt;"",SUM(#REF!),"")</f>
        <v>#REF!</v>
      </c>
      <c r="N171" s="93" t="str">
        <f>Donnees[[#This Row],[Date]]&amp;HOUR(Donnees[[#This Row],[Heure]])&amp;Donnees[[#This Row],[Ref]]</f>
        <v>4518318</v>
      </c>
      <c r="O171" s="75"/>
      <c r="P171" s="75"/>
      <c r="Q171" s="75"/>
    </row>
    <row r="172" spans="1:17" x14ac:dyDescent="0.3">
      <c r="A172" s="67">
        <v>45183</v>
      </c>
      <c r="B172" s="68">
        <f>IF(Donnees[[#This Row],[Date]]="","",_xlfn.ISOWEEKNUM(Donnees[[#This Row],[Date]]))</f>
        <v>37</v>
      </c>
      <c r="C172" s="69" t="s">
        <v>56</v>
      </c>
      <c r="D172" s="70" t="s">
        <v>261</v>
      </c>
      <c r="E172" s="71">
        <v>0</v>
      </c>
      <c r="F172" s="72">
        <v>25</v>
      </c>
      <c r="G172" s="73">
        <v>3</v>
      </c>
      <c r="H172" s="74">
        <v>111</v>
      </c>
      <c r="I172" s="73"/>
      <c r="J172" s="74"/>
      <c r="K172" s="148"/>
      <c r="L172" s="89"/>
      <c r="M172" s="57" t="e">
        <f>IF(Donnees[[#This Row],[Date]]&lt;&gt;"",SUM(#REF!),"")</f>
        <v>#REF!</v>
      </c>
      <c r="N172" s="93" t="str">
        <f>Donnees[[#This Row],[Date]]&amp;HOUR(Donnees[[#This Row],[Heure]])&amp;Donnees[[#This Row],[Ref]]</f>
        <v>4518319</v>
      </c>
      <c r="O172" s="75"/>
      <c r="P172" s="75"/>
      <c r="Q172" s="75"/>
    </row>
    <row r="173" spans="1:17" x14ac:dyDescent="0.3">
      <c r="A173" s="67">
        <v>45183</v>
      </c>
      <c r="B173" s="68">
        <f>IF(Donnees[[#This Row],[Date]]="","",_xlfn.ISOWEEKNUM(Donnees[[#This Row],[Date]]))</f>
        <v>37</v>
      </c>
      <c r="C173" s="69" t="s">
        <v>56</v>
      </c>
      <c r="D173" s="70" t="s">
        <v>262</v>
      </c>
      <c r="E173" s="71">
        <v>0</v>
      </c>
      <c r="F173" s="72">
        <v>35</v>
      </c>
      <c r="G173" s="73">
        <v>11</v>
      </c>
      <c r="H173" s="74">
        <v>210</v>
      </c>
      <c r="I173" s="73"/>
      <c r="J173" s="74"/>
      <c r="K173" s="148"/>
      <c r="L173" s="89"/>
      <c r="M173" s="57" t="e">
        <f>IF(Donnees[[#This Row],[Date]]&lt;&gt;"",SUM(#REF!),"")</f>
        <v>#REF!</v>
      </c>
      <c r="N173" s="93" t="str">
        <f>Donnees[[#This Row],[Date]]&amp;HOUR(Donnees[[#This Row],[Heure]])&amp;Donnees[[#This Row],[Ref]]</f>
        <v>4518319</v>
      </c>
      <c r="O173" s="75"/>
      <c r="P173" s="75"/>
      <c r="Q173" s="75"/>
    </row>
    <row r="174" spans="1:17" x14ac:dyDescent="0.3">
      <c r="A174" s="67">
        <v>45183</v>
      </c>
      <c r="B174" s="68">
        <f>IF(Donnees[[#This Row],[Date]]="","",_xlfn.ISOWEEKNUM(Donnees[[#This Row],[Date]]))</f>
        <v>37</v>
      </c>
      <c r="C174" s="69" t="s">
        <v>56</v>
      </c>
      <c r="D174" s="70" t="s">
        <v>263</v>
      </c>
      <c r="E174" s="71">
        <v>0</v>
      </c>
      <c r="F174" s="72">
        <v>37</v>
      </c>
      <c r="G174" s="73">
        <v>7</v>
      </c>
      <c r="H174" s="74">
        <v>330</v>
      </c>
      <c r="I174" s="73"/>
      <c r="J174" s="74"/>
      <c r="K174" s="148"/>
      <c r="L174" s="89"/>
      <c r="M174" s="57" t="e">
        <f>IF(Donnees[[#This Row],[Date]]&lt;&gt;"",SUM(#REF!),"")</f>
        <v>#REF!</v>
      </c>
      <c r="N174" s="93" t="str">
        <f>Donnees[[#This Row],[Date]]&amp;HOUR(Donnees[[#This Row],[Heure]])&amp;Donnees[[#This Row],[Ref]]</f>
        <v>4518320</v>
      </c>
      <c r="O174" s="75"/>
      <c r="P174" s="75"/>
      <c r="Q174" s="75"/>
    </row>
    <row r="175" spans="1:17" x14ac:dyDescent="0.3">
      <c r="A175" s="67">
        <v>45183</v>
      </c>
      <c r="B175" s="68">
        <f>IF(Donnees[[#This Row],[Date]]="","",_xlfn.ISOWEEKNUM(Donnees[[#This Row],[Date]]))</f>
        <v>37</v>
      </c>
      <c r="C175" s="69" t="s">
        <v>94</v>
      </c>
      <c r="D175" s="70" t="s">
        <v>125</v>
      </c>
      <c r="E175" s="71">
        <v>0</v>
      </c>
      <c r="F175" s="72">
        <v>14</v>
      </c>
      <c r="G175" s="73">
        <v>5</v>
      </c>
      <c r="H175" s="49">
        <v>111</v>
      </c>
      <c r="I175" s="73"/>
      <c r="J175" s="74"/>
      <c r="K175" s="148"/>
      <c r="L175" s="89"/>
      <c r="M175" s="57" t="e">
        <f>IF(Donnees[[#This Row],[Date]]&lt;&gt;"",SUM(#REF!),"")</f>
        <v>#REF!</v>
      </c>
      <c r="N175" s="93" t="str">
        <f>Donnees[[#This Row],[Date]]&amp;HOUR(Donnees[[#This Row],[Heure]])&amp;Donnees[[#This Row],[Ref]]</f>
        <v>4518322</v>
      </c>
      <c r="O175" s="75"/>
      <c r="P175" s="75"/>
      <c r="Q175" s="75"/>
    </row>
    <row r="176" spans="1:17" x14ac:dyDescent="0.3">
      <c r="A176" s="67">
        <v>45183</v>
      </c>
      <c r="B176" s="68">
        <f>IF(Donnees[[#This Row],[Date]]="","",_xlfn.ISOWEEKNUM(Donnees[[#This Row],[Date]]))</f>
        <v>37</v>
      </c>
      <c r="C176" s="69" t="s">
        <v>94</v>
      </c>
      <c r="D176" s="70" t="s">
        <v>175</v>
      </c>
      <c r="E176" s="71">
        <v>0</v>
      </c>
      <c r="F176" s="72">
        <v>60</v>
      </c>
      <c r="G176" s="73">
        <v>1</v>
      </c>
      <c r="H176" s="74">
        <v>120</v>
      </c>
      <c r="I176" s="73"/>
      <c r="J176" s="74"/>
      <c r="K176" s="148"/>
      <c r="L176" s="89"/>
      <c r="M176" s="57" t="e">
        <f>IF(Donnees[[#This Row],[Date]]&lt;&gt;"",SUM(#REF!),"")</f>
        <v>#REF!</v>
      </c>
      <c r="N176" s="93" t="str">
        <f>Donnees[[#This Row],[Date]]&amp;HOUR(Donnees[[#This Row],[Heure]])&amp;Donnees[[#This Row],[Ref]]</f>
        <v>4518322</v>
      </c>
      <c r="O176" s="75"/>
      <c r="P176" s="75"/>
      <c r="Q176" s="75"/>
    </row>
    <row r="177" spans="1:17" x14ac:dyDescent="0.3">
      <c r="A177" s="67">
        <v>45183</v>
      </c>
      <c r="B177" s="68">
        <f>IF(Donnees[[#This Row],[Date]]="","",_xlfn.ISOWEEKNUM(Donnees[[#This Row],[Date]]))</f>
        <v>37</v>
      </c>
      <c r="C177" s="69" t="s">
        <v>94</v>
      </c>
      <c r="D177" s="70" t="s">
        <v>226</v>
      </c>
      <c r="E177" s="71">
        <v>0</v>
      </c>
      <c r="F177" s="72">
        <v>25</v>
      </c>
      <c r="G177" s="73">
        <v>4</v>
      </c>
      <c r="H177" s="74">
        <v>110</v>
      </c>
      <c r="I177" s="73"/>
      <c r="J177" s="74"/>
      <c r="K177" s="148"/>
      <c r="L177" s="89"/>
      <c r="M177" s="57" t="e">
        <f>IF(Donnees[[#This Row],[Date]]&lt;&gt;"",SUM(#REF!),"")</f>
        <v>#REF!</v>
      </c>
      <c r="N177" s="93" t="str">
        <f>Donnees[[#This Row],[Date]]&amp;HOUR(Donnees[[#This Row],[Heure]])&amp;Donnees[[#This Row],[Ref]]</f>
        <v>4518323</v>
      </c>
      <c r="O177" s="75"/>
      <c r="P177" s="75"/>
      <c r="Q177" s="75"/>
    </row>
    <row r="178" spans="1:17" x14ac:dyDescent="0.3">
      <c r="A178" s="67">
        <v>45183</v>
      </c>
      <c r="B178" s="68">
        <f>IF(Donnees[[#This Row],[Date]]="","",_xlfn.ISOWEEKNUM(Donnees[[#This Row],[Date]]))</f>
        <v>37</v>
      </c>
      <c r="C178" s="69" t="s">
        <v>94</v>
      </c>
      <c r="D178" s="70" t="s">
        <v>264</v>
      </c>
      <c r="E178" s="71">
        <v>110</v>
      </c>
      <c r="F178" s="72">
        <v>12</v>
      </c>
      <c r="G178" s="73">
        <v>4</v>
      </c>
      <c r="H178" s="74">
        <v>110</v>
      </c>
      <c r="I178" s="73"/>
      <c r="J178" s="74"/>
      <c r="K178" s="148"/>
      <c r="L178" s="89"/>
      <c r="M178" s="57" t="e">
        <f>IF(Donnees[[#This Row],[Date]]&lt;&gt;"",SUM(#REF!),"")</f>
        <v>#REF!</v>
      </c>
      <c r="N178" s="93" t="str">
        <f>Donnees[[#This Row],[Date]]&amp;HOUR(Donnees[[#This Row],[Heure]])&amp;Donnees[[#This Row],[Ref]]</f>
        <v>4518323</v>
      </c>
      <c r="O178" s="75"/>
      <c r="P178" s="75"/>
      <c r="Q178" s="75"/>
    </row>
    <row r="179" spans="1:17" x14ac:dyDescent="0.3">
      <c r="A179" s="67">
        <v>45184</v>
      </c>
      <c r="B179" s="68">
        <f>IF(Donnees[[#This Row],[Date]]="","",_xlfn.ISOWEEKNUM(Donnees[[#This Row],[Date]]))</f>
        <v>37</v>
      </c>
      <c r="C179" s="69" t="s">
        <v>94</v>
      </c>
      <c r="D179" s="70" t="s">
        <v>265</v>
      </c>
      <c r="E179" s="71">
        <v>0</v>
      </c>
      <c r="F179" s="72">
        <v>35</v>
      </c>
      <c r="G179" s="73">
        <v>12</v>
      </c>
      <c r="H179" s="74">
        <v>201</v>
      </c>
      <c r="I179" s="73"/>
      <c r="J179" s="74"/>
      <c r="K179" s="148"/>
      <c r="L179" s="89"/>
      <c r="M179" s="57" t="e">
        <f>IF(Donnees[[#This Row],[Date]]&lt;&gt;"",SUM(#REF!),"")</f>
        <v>#REF!</v>
      </c>
      <c r="N179" s="93" t="str">
        <f>Donnees[[#This Row],[Date]]&amp;HOUR(Donnees[[#This Row],[Heure]])&amp;Donnees[[#This Row],[Ref]]</f>
        <v>451840</v>
      </c>
      <c r="O179" s="75"/>
      <c r="P179" s="75"/>
      <c r="Q179" s="75"/>
    </row>
    <row r="180" spans="1:17" x14ac:dyDescent="0.3">
      <c r="A180" s="67">
        <v>45184</v>
      </c>
      <c r="B180" s="68">
        <f>IF(Donnees[[#This Row],[Date]]="","",_xlfn.ISOWEEKNUM(Donnees[[#This Row],[Date]]))</f>
        <v>37</v>
      </c>
      <c r="C180" s="69" t="s">
        <v>94</v>
      </c>
      <c r="D180" s="70" t="s">
        <v>266</v>
      </c>
      <c r="E180" s="71">
        <v>0</v>
      </c>
      <c r="F180" s="72">
        <v>38</v>
      </c>
      <c r="G180" s="73"/>
      <c r="H180" s="74">
        <v>208</v>
      </c>
      <c r="I180" s="73"/>
      <c r="J180" s="74"/>
      <c r="K180" s="148"/>
      <c r="L180" s="89"/>
      <c r="M180" s="57" t="e">
        <f>IF(Donnees[[#This Row],[Date]]&lt;&gt;"",SUM(#REF!),"")</f>
        <v>#REF!</v>
      </c>
      <c r="N180" s="93" t="str">
        <f>Donnees[[#This Row],[Date]]&amp;HOUR(Donnees[[#This Row],[Heure]])&amp;Donnees[[#This Row],[Ref]]</f>
        <v>451840</v>
      </c>
      <c r="O180" s="75"/>
      <c r="P180" s="75"/>
      <c r="Q180" s="75"/>
    </row>
    <row r="181" spans="1:17" x14ac:dyDescent="0.3">
      <c r="A181" s="67">
        <v>45184</v>
      </c>
      <c r="B181" s="68">
        <f>IF(Donnees[[#This Row],[Date]]="","",_xlfn.ISOWEEKNUM(Donnees[[#This Row],[Date]]))</f>
        <v>37</v>
      </c>
      <c r="C181" s="69" t="s">
        <v>94</v>
      </c>
      <c r="D181" s="70" t="s">
        <v>267</v>
      </c>
      <c r="E181" s="71">
        <v>0</v>
      </c>
      <c r="F181" s="72">
        <v>14</v>
      </c>
      <c r="G181" s="73">
        <v>1</v>
      </c>
      <c r="H181" s="74">
        <v>110</v>
      </c>
      <c r="I181" s="73"/>
      <c r="J181" s="74"/>
      <c r="K181" s="148"/>
      <c r="L181" s="89"/>
      <c r="M181" s="57" t="e">
        <f>IF(Donnees[[#This Row],[Date]]&lt;&gt;"",SUM(#REF!),"")</f>
        <v>#REF!</v>
      </c>
      <c r="N181" s="93" t="str">
        <f>Donnees[[#This Row],[Date]]&amp;HOUR(Donnees[[#This Row],[Heure]])&amp;Donnees[[#This Row],[Ref]]</f>
        <v>451841</v>
      </c>
      <c r="O181" s="75"/>
      <c r="P181" s="75"/>
      <c r="Q181" s="75"/>
    </row>
    <row r="182" spans="1:17" x14ac:dyDescent="0.3">
      <c r="A182" s="67">
        <v>45184</v>
      </c>
      <c r="B182" s="68">
        <f>IF(Donnees[[#This Row],[Date]]="","",_xlfn.ISOWEEKNUM(Donnees[[#This Row],[Date]]))</f>
        <v>37</v>
      </c>
      <c r="C182" s="69" t="s">
        <v>94</v>
      </c>
      <c r="D182" s="70" t="s">
        <v>268</v>
      </c>
      <c r="E182" s="71">
        <v>0</v>
      </c>
      <c r="F182" s="72">
        <v>60</v>
      </c>
      <c r="G182" s="73">
        <v>1</v>
      </c>
      <c r="H182" s="74">
        <v>120</v>
      </c>
      <c r="I182" s="73"/>
      <c r="J182" s="74"/>
      <c r="K182" s="148"/>
      <c r="L182" s="89"/>
      <c r="M182" s="57" t="e">
        <f>IF(Donnees[[#This Row],[Date]]&lt;&gt;"",SUM(#REF!),"")</f>
        <v>#REF!</v>
      </c>
      <c r="N182" s="93" t="str">
        <f>Donnees[[#This Row],[Date]]&amp;HOUR(Donnees[[#This Row],[Heure]])&amp;Donnees[[#This Row],[Ref]]</f>
        <v>451842</v>
      </c>
      <c r="O182" s="75"/>
      <c r="P182" s="75"/>
      <c r="Q182" s="75"/>
    </row>
    <row r="183" spans="1:17" x14ac:dyDescent="0.3">
      <c r="A183" s="67">
        <v>45184</v>
      </c>
      <c r="B183" s="68">
        <f>IF(Donnees[[#This Row],[Date]]="","",_xlfn.ISOWEEKNUM(Donnees[[#This Row],[Date]]))</f>
        <v>37</v>
      </c>
      <c r="C183" s="69" t="s">
        <v>94</v>
      </c>
      <c r="D183" s="70" t="s">
        <v>269</v>
      </c>
      <c r="E183" s="71">
        <v>0</v>
      </c>
      <c r="F183" s="72">
        <v>25</v>
      </c>
      <c r="G183" s="73">
        <v>5</v>
      </c>
      <c r="H183" s="74">
        <v>110</v>
      </c>
      <c r="I183" s="73"/>
      <c r="J183" s="74"/>
      <c r="K183" s="148"/>
      <c r="L183" s="89"/>
      <c r="M183" s="57" t="e">
        <f>IF(Donnees[[#This Row],[Date]]&lt;&gt;"",SUM(#REF!),"")</f>
        <v>#REF!</v>
      </c>
      <c r="N183" s="93" t="str">
        <f>Donnees[[#This Row],[Date]]&amp;HOUR(Donnees[[#This Row],[Heure]])&amp;Donnees[[#This Row],[Ref]]</f>
        <v>451842</v>
      </c>
      <c r="O183" s="75"/>
      <c r="P183" s="75"/>
      <c r="Q183" s="75"/>
    </row>
    <row r="184" spans="1:17" x14ac:dyDescent="0.3">
      <c r="A184" s="67">
        <v>45184</v>
      </c>
      <c r="B184" s="68">
        <f>IF(Donnees[[#This Row],[Date]]="","",_xlfn.ISOWEEKNUM(Donnees[[#This Row],[Date]]))</f>
        <v>37</v>
      </c>
      <c r="C184" s="69" t="s">
        <v>94</v>
      </c>
      <c r="D184" s="70" t="s">
        <v>270</v>
      </c>
      <c r="E184" s="71">
        <v>0</v>
      </c>
      <c r="F184" s="72">
        <v>12</v>
      </c>
      <c r="G184" s="73">
        <v>5</v>
      </c>
      <c r="H184" s="74">
        <v>110</v>
      </c>
      <c r="I184" s="73"/>
      <c r="J184" s="74"/>
      <c r="K184" s="148"/>
      <c r="L184" s="89"/>
      <c r="M184" s="57" t="e">
        <f>IF(Donnees[[#This Row],[Date]]&lt;&gt;"",SUM(#REF!),"")</f>
        <v>#REF!</v>
      </c>
      <c r="N184" s="93" t="str">
        <f>Donnees[[#This Row],[Date]]&amp;HOUR(Donnees[[#This Row],[Heure]])&amp;Donnees[[#This Row],[Ref]]</f>
        <v>451843</v>
      </c>
      <c r="O184" s="75"/>
      <c r="P184" s="75"/>
      <c r="Q184" s="75"/>
    </row>
    <row r="185" spans="1:17" x14ac:dyDescent="0.3">
      <c r="A185" s="67">
        <v>45184</v>
      </c>
      <c r="B185" s="68">
        <f>IF(Donnees[[#This Row],[Date]]="","",_xlfn.ISOWEEKNUM(Donnees[[#This Row],[Date]]))</f>
        <v>37</v>
      </c>
      <c r="C185" s="69" t="s">
        <v>94</v>
      </c>
      <c r="D185" s="70" t="s">
        <v>209</v>
      </c>
      <c r="E185" s="71">
        <v>0</v>
      </c>
      <c r="F185" s="72">
        <v>14</v>
      </c>
      <c r="G185" s="73">
        <v>2</v>
      </c>
      <c r="H185" s="74">
        <v>110</v>
      </c>
      <c r="I185" s="73"/>
      <c r="J185" s="74"/>
      <c r="K185" s="148"/>
      <c r="L185" s="89"/>
      <c r="M185" s="57" t="e">
        <f>IF(Donnees[[#This Row],[Date]]&lt;&gt;"",SUM(#REF!),"")</f>
        <v>#REF!</v>
      </c>
      <c r="N185" s="93" t="str">
        <f>Donnees[[#This Row],[Date]]&amp;HOUR(Donnees[[#This Row],[Heure]])&amp;Donnees[[#This Row],[Ref]]</f>
        <v>451843</v>
      </c>
      <c r="O185" s="75"/>
      <c r="P185" s="75"/>
      <c r="Q185" s="75"/>
    </row>
    <row r="186" spans="1:17" x14ac:dyDescent="0.3">
      <c r="A186" s="67">
        <v>45184</v>
      </c>
      <c r="B186" s="68">
        <f>IF(Donnees[[#This Row],[Date]]="","",_xlfn.ISOWEEKNUM(Donnees[[#This Row],[Date]]))</f>
        <v>37</v>
      </c>
      <c r="C186" s="69" t="s">
        <v>94</v>
      </c>
      <c r="D186" s="70" t="s">
        <v>187</v>
      </c>
      <c r="E186" s="71">
        <v>0</v>
      </c>
      <c r="F186" s="72">
        <v>60</v>
      </c>
      <c r="G186" s="73">
        <v>1</v>
      </c>
      <c r="H186" s="74">
        <v>120</v>
      </c>
      <c r="I186" s="73"/>
      <c r="J186" s="74"/>
      <c r="K186" s="148"/>
      <c r="L186" s="89"/>
      <c r="M186" s="57" t="e">
        <f>IF(Donnees[[#This Row],[Date]]&lt;&gt;"",SUM(#REF!),"")</f>
        <v>#REF!</v>
      </c>
      <c r="N186" s="93" t="str">
        <f>Donnees[[#This Row],[Date]]&amp;HOUR(Donnees[[#This Row],[Heure]])&amp;Donnees[[#This Row],[Ref]]</f>
        <v>451844</v>
      </c>
      <c r="O186" s="75"/>
      <c r="P186" s="75"/>
      <c r="Q186" s="75"/>
    </row>
    <row r="187" spans="1:17" x14ac:dyDescent="0.3">
      <c r="A187" s="67">
        <v>45184</v>
      </c>
      <c r="B187" s="68">
        <f>IF(Donnees[[#This Row],[Date]]="","",_xlfn.ISOWEEKNUM(Donnees[[#This Row],[Date]]))</f>
        <v>37</v>
      </c>
      <c r="C187" s="69" t="s">
        <v>28</v>
      </c>
      <c r="D187" s="70" t="s">
        <v>155</v>
      </c>
      <c r="E187" s="71">
        <v>0</v>
      </c>
      <c r="F187" s="72">
        <v>25</v>
      </c>
      <c r="G187" s="73">
        <v>6</v>
      </c>
      <c r="H187" s="74">
        <v>111</v>
      </c>
      <c r="I187" s="73"/>
      <c r="J187" s="74"/>
      <c r="K187" s="148"/>
      <c r="L187" s="89"/>
      <c r="M187" s="57" t="e">
        <f>IF(Donnees[[#This Row],[Date]]&lt;&gt;"",SUM(#REF!),"")</f>
        <v>#REF!</v>
      </c>
      <c r="N187" s="93" t="str">
        <f>Donnees[[#This Row],[Date]]&amp;HOUR(Donnees[[#This Row],[Heure]])&amp;Donnees[[#This Row],[Ref]]</f>
        <v>451845</v>
      </c>
      <c r="O187" s="75"/>
      <c r="P187" s="75"/>
      <c r="Q187" s="75"/>
    </row>
    <row r="188" spans="1:17" x14ac:dyDescent="0.3">
      <c r="A188" s="67">
        <v>45184</v>
      </c>
      <c r="B188" s="68">
        <f>IF(Donnees[[#This Row],[Date]]="","",_xlfn.ISOWEEKNUM(Donnees[[#This Row],[Date]]))</f>
        <v>37</v>
      </c>
      <c r="C188" s="69" t="s">
        <v>28</v>
      </c>
      <c r="D188" s="70" t="s">
        <v>271</v>
      </c>
      <c r="E188" s="71">
        <v>0</v>
      </c>
      <c r="F188" s="72">
        <v>12</v>
      </c>
      <c r="G188" s="73">
        <v>6</v>
      </c>
      <c r="H188" s="74">
        <v>111</v>
      </c>
      <c r="I188" s="73"/>
      <c r="J188" s="74"/>
      <c r="K188" s="148"/>
      <c r="L188" s="89"/>
      <c r="M188" s="57" t="e">
        <f>IF(Donnees[[#This Row],[Date]]&lt;&gt;"",SUM(#REF!),"")</f>
        <v>#REF!</v>
      </c>
      <c r="N188" s="93" t="str">
        <f>Donnees[[#This Row],[Date]]&amp;HOUR(Donnees[[#This Row],[Heure]])&amp;Donnees[[#This Row],[Ref]]</f>
        <v>451846</v>
      </c>
      <c r="O188" s="75"/>
      <c r="P188" s="75"/>
      <c r="Q188" s="75"/>
    </row>
    <row r="189" spans="1:17" x14ac:dyDescent="0.3">
      <c r="A189" s="67">
        <v>45184</v>
      </c>
      <c r="B189" s="68">
        <f>IF(Donnees[[#This Row],[Date]]="","",_xlfn.ISOWEEKNUM(Donnees[[#This Row],[Date]]))</f>
        <v>37</v>
      </c>
      <c r="C189" s="69" t="s">
        <v>28</v>
      </c>
      <c r="D189" s="70" t="s">
        <v>272</v>
      </c>
      <c r="E189" s="71">
        <v>0</v>
      </c>
      <c r="F189" s="72">
        <v>35</v>
      </c>
      <c r="G189" s="73">
        <v>0</v>
      </c>
      <c r="H189" s="74">
        <v>202</v>
      </c>
      <c r="I189" s="73"/>
      <c r="J189" s="74"/>
      <c r="K189" s="148"/>
      <c r="L189" s="89"/>
      <c r="M189" s="57" t="e">
        <f>IF(Donnees[[#This Row],[Date]]&lt;&gt;"",SUM(#REF!),"")</f>
        <v>#REF!</v>
      </c>
      <c r="N189" s="93" t="str">
        <f>Donnees[[#This Row],[Date]]&amp;HOUR(Donnees[[#This Row],[Heure]])&amp;Donnees[[#This Row],[Ref]]</f>
        <v>451846</v>
      </c>
      <c r="O189" s="75"/>
      <c r="P189" s="75"/>
      <c r="Q189" s="75"/>
    </row>
    <row r="190" spans="1:17" x14ac:dyDescent="0.3">
      <c r="A190" s="67">
        <v>45184</v>
      </c>
      <c r="B190" s="68">
        <f>IF(Donnees[[#This Row],[Date]]="","",_xlfn.ISOWEEKNUM(Donnees[[#This Row],[Date]]))</f>
        <v>37</v>
      </c>
      <c r="C190" s="69" t="s">
        <v>28</v>
      </c>
      <c r="D190" s="70" t="s">
        <v>273</v>
      </c>
      <c r="E190" s="71">
        <v>0</v>
      </c>
      <c r="F190" s="72">
        <v>61</v>
      </c>
      <c r="G190" s="73">
        <v>1</v>
      </c>
      <c r="H190" s="74">
        <v>120</v>
      </c>
      <c r="I190" s="73"/>
      <c r="J190" s="74"/>
      <c r="K190" s="148"/>
      <c r="L190" s="89"/>
      <c r="M190" s="57" t="e">
        <f>IF(Donnees[[#This Row],[Date]]&lt;&gt;"",SUM(#REF!),"")</f>
        <v>#REF!</v>
      </c>
      <c r="N190" s="93" t="str">
        <f>Donnees[[#This Row],[Date]]&amp;HOUR(Donnees[[#This Row],[Heure]])&amp;Donnees[[#This Row],[Ref]]</f>
        <v>451847</v>
      </c>
      <c r="O190" s="75"/>
      <c r="P190" s="75"/>
      <c r="Q190" s="75"/>
    </row>
    <row r="191" spans="1:17" x14ac:dyDescent="0.3">
      <c r="A191" s="67">
        <v>45184</v>
      </c>
      <c r="B191" s="68">
        <f>IF(Donnees[[#This Row],[Date]]="","",_xlfn.ISOWEEKNUM(Donnees[[#This Row],[Date]]))</f>
        <v>37</v>
      </c>
      <c r="C191" s="69" t="s">
        <v>274</v>
      </c>
      <c r="D191" s="70">
        <v>0.33611111111111108</v>
      </c>
      <c r="E191" s="71">
        <v>0</v>
      </c>
      <c r="F191" s="72">
        <v>25</v>
      </c>
      <c r="G191" s="73">
        <v>7</v>
      </c>
      <c r="H191" s="74">
        <v>111</v>
      </c>
      <c r="I191" s="73"/>
      <c r="J191" s="74"/>
      <c r="K191" s="148"/>
      <c r="L191" s="89"/>
      <c r="M191" s="57" t="e">
        <f>IF(Donnees[[#This Row],[Date]]&lt;&gt;"",SUM(#REF!),"")</f>
        <v>#REF!</v>
      </c>
      <c r="N191" s="93" t="str">
        <f>Donnees[[#This Row],[Date]]&amp;HOUR(Donnees[[#This Row],[Heure]])&amp;Donnees[[#This Row],[Ref]]</f>
        <v>451848</v>
      </c>
      <c r="O191" s="75"/>
      <c r="P191" s="75"/>
      <c r="Q191" s="75"/>
    </row>
    <row r="192" spans="1:17" x14ac:dyDescent="0.3">
      <c r="A192" s="67">
        <v>45184</v>
      </c>
      <c r="B192" s="68">
        <f>IF(Donnees[[#This Row],[Date]]="","",_xlfn.ISOWEEKNUM(Donnees[[#This Row],[Date]]))</f>
        <v>37</v>
      </c>
      <c r="C192" s="69" t="s">
        <v>159</v>
      </c>
      <c r="D192" s="70" t="s">
        <v>275</v>
      </c>
      <c r="E192" s="71">
        <v>0</v>
      </c>
      <c r="F192" s="72">
        <v>38</v>
      </c>
      <c r="G192" s="73"/>
      <c r="H192" s="74">
        <v>197</v>
      </c>
      <c r="I192" s="73"/>
      <c r="J192" s="74"/>
      <c r="K192" s="148"/>
      <c r="L192" s="89"/>
      <c r="M192" s="57" t="e">
        <f>IF(Donnees[[#This Row],[Date]]&lt;&gt;"",SUM(#REF!),"")</f>
        <v>#REF!</v>
      </c>
      <c r="N192" s="93" t="str">
        <f>Donnees[[#This Row],[Date]]&amp;HOUR(Donnees[[#This Row],[Heure]])&amp;Donnees[[#This Row],[Ref]]</f>
        <v>451849</v>
      </c>
      <c r="O192" s="75"/>
      <c r="P192" s="75"/>
      <c r="Q192" s="75"/>
    </row>
    <row r="193" spans="1:17" x14ac:dyDescent="0.3">
      <c r="A193" s="67">
        <v>45184</v>
      </c>
      <c r="B193" s="68">
        <f>IF(Donnees[[#This Row],[Date]]="","",_xlfn.ISOWEEKNUM(Donnees[[#This Row],[Date]]))</f>
        <v>37</v>
      </c>
      <c r="C193" s="69" t="s">
        <v>159</v>
      </c>
      <c r="D193" s="70" t="s">
        <v>276</v>
      </c>
      <c r="E193" s="71">
        <v>0</v>
      </c>
      <c r="F193" s="72">
        <v>12</v>
      </c>
      <c r="G193" s="73">
        <v>7</v>
      </c>
      <c r="H193" s="74">
        <v>111</v>
      </c>
      <c r="I193" s="73"/>
      <c r="J193" s="74"/>
      <c r="K193" s="148"/>
      <c r="L193" s="89"/>
      <c r="M193" s="57" t="e">
        <f>IF(Donnees[[#This Row],[Date]]&lt;&gt;"",SUM(#REF!),"")</f>
        <v>#REF!</v>
      </c>
      <c r="N193" s="93" t="str">
        <f>Donnees[[#This Row],[Date]]&amp;HOUR(Donnees[[#This Row],[Heure]])&amp;Donnees[[#This Row],[Ref]]</f>
        <v>451849</v>
      </c>
      <c r="O193" s="75"/>
      <c r="P193" s="75"/>
      <c r="Q193" s="75"/>
    </row>
    <row r="194" spans="1:17" x14ac:dyDescent="0.3">
      <c r="A194" s="67">
        <v>45184</v>
      </c>
      <c r="B194" s="68">
        <f>IF(Donnees[[#This Row],[Date]]="","",_xlfn.ISOWEEKNUM(Donnees[[#This Row],[Date]]))</f>
        <v>37</v>
      </c>
      <c r="C194" s="69" t="s">
        <v>159</v>
      </c>
      <c r="D194" s="70" t="s">
        <v>277</v>
      </c>
      <c r="E194" s="71">
        <v>0</v>
      </c>
      <c r="F194" s="72">
        <v>14</v>
      </c>
      <c r="G194" s="73">
        <v>3</v>
      </c>
      <c r="H194" s="74">
        <v>98</v>
      </c>
      <c r="I194" s="73"/>
      <c r="J194" s="74"/>
      <c r="K194" s="148"/>
      <c r="L194" s="89"/>
      <c r="M194" s="57" t="e">
        <f>IF(Donnees[[#This Row],[Date]]&lt;&gt;"",SUM(#REF!),"")</f>
        <v>#REF!</v>
      </c>
      <c r="N194" s="93" t="str">
        <f>Donnees[[#This Row],[Date]]&amp;HOUR(Donnees[[#This Row],[Heure]])&amp;Donnees[[#This Row],[Ref]]</f>
        <v>4518410</v>
      </c>
      <c r="O194" s="75"/>
      <c r="P194" s="75"/>
      <c r="Q194" s="75"/>
    </row>
    <row r="195" spans="1:17" x14ac:dyDescent="0.3">
      <c r="A195" s="67">
        <v>45184</v>
      </c>
      <c r="B195" s="68">
        <f>IF(Donnees[[#This Row],[Date]]="","",_xlfn.ISOWEEKNUM(Donnees[[#This Row],[Date]]))</f>
        <v>37</v>
      </c>
      <c r="C195" s="69" t="s">
        <v>159</v>
      </c>
      <c r="D195" s="70" t="s">
        <v>278</v>
      </c>
      <c r="E195" s="71">
        <v>0</v>
      </c>
      <c r="F195" s="72">
        <v>61</v>
      </c>
      <c r="G195" s="73">
        <v>1</v>
      </c>
      <c r="H195" s="74">
        <v>120</v>
      </c>
      <c r="I195" s="73"/>
      <c r="J195" s="74"/>
      <c r="K195" s="148"/>
      <c r="L195" s="89"/>
      <c r="M195" s="57" t="e">
        <f>IF(Donnees[[#This Row],[Date]]&lt;&gt;"",SUM(#REF!),"")</f>
        <v>#REF!</v>
      </c>
      <c r="N195" s="93" t="str">
        <f>Donnees[[#This Row],[Date]]&amp;HOUR(Donnees[[#This Row],[Heure]])&amp;Donnees[[#This Row],[Ref]]</f>
        <v>4518410</v>
      </c>
      <c r="O195" s="75"/>
      <c r="P195" s="75"/>
      <c r="Q195" s="75"/>
    </row>
    <row r="196" spans="1:17" x14ac:dyDescent="0.3">
      <c r="A196" s="67">
        <v>45184</v>
      </c>
      <c r="B196" s="68">
        <f>IF(Donnees[[#This Row],[Date]]="","",_xlfn.ISOWEEKNUM(Donnees[[#This Row],[Date]]))</f>
        <v>37</v>
      </c>
      <c r="C196" s="69" t="s">
        <v>159</v>
      </c>
      <c r="D196" s="70" t="s">
        <v>279</v>
      </c>
      <c r="E196" s="71">
        <v>0</v>
      </c>
      <c r="F196" s="72">
        <v>25</v>
      </c>
      <c r="G196" s="73">
        <v>8</v>
      </c>
      <c r="H196" s="74">
        <v>1111</v>
      </c>
      <c r="I196" s="73"/>
      <c r="J196" s="74"/>
      <c r="K196" s="148"/>
      <c r="L196" s="89"/>
      <c r="M196" s="57" t="e">
        <f>IF(Donnees[[#This Row],[Date]]&lt;&gt;"",SUM(#REF!),"")</f>
        <v>#REF!</v>
      </c>
      <c r="N196" s="93" t="str">
        <f>Donnees[[#This Row],[Date]]&amp;HOUR(Donnees[[#This Row],[Heure]])&amp;Donnees[[#This Row],[Ref]]</f>
        <v>4518411</v>
      </c>
      <c r="O196" s="75"/>
      <c r="P196" s="75"/>
      <c r="Q196" s="75"/>
    </row>
    <row r="197" spans="1:17" x14ac:dyDescent="0.3">
      <c r="A197" s="67">
        <v>45184</v>
      </c>
      <c r="B197" s="68">
        <f>IF(Donnees[[#This Row],[Date]]="","",_xlfn.ISOWEEKNUM(Donnees[[#This Row],[Date]]))</f>
        <v>37</v>
      </c>
      <c r="C197" s="69" t="s">
        <v>159</v>
      </c>
      <c r="D197" s="70" t="s">
        <v>280</v>
      </c>
      <c r="E197" s="71">
        <v>0</v>
      </c>
      <c r="F197" s="72">
        <v>12</v>
      </c>
      <c r="G197" s="73">
        <v>8</v>
      </c>
      <c r="H197" s="74">
        <v>111</v>
      </c>
      <c r="I197" s="73"/>
      <c r="J197" s="74"/>
      <c r="K197" s="148"/>
      <c r="L197" s="89"/>
      <c r="M197" s="57" t="e">
        <f>IF(Donnees[[#This Row],[Date]]&lt;&gt;"",SUM(#REF!),"")</f>
        <v>#REF!</v>
      </c>
      <c r="N197" s="93" t="str">
        <f>Donnees[[#This Row],[Date]]&amp;HOUR(Donnees[[#This Row],[Heure]])&amp;Donnees[[#This Row],[Ref]]</f>
        <v>4518411</v>
      </c>
      <c r="O197" s="75"/>
      <c r="P197" s="75"/>
      <c r="Q197" s="75"/>
    </row>
    <row r="198" spans="1:17" x14ac:dyDescent="0.3">
      <c r="A198" s="67">
        <v>45184</v>
      </c>
      <c r="B198" s="68">
        <f>IF(Donnees[[#This Row],[Date]]="","",_xlfn.ISOWEEKNUM(Donnees[[#This Row],[Date]]))</f>
        <v>37</v>
      </c>
      <c r="C198" s="69" t="s">
        <v>159</v>
      </c>
      <c r="D198" s="70" t="s">
        <v>281</v>
      </c>
      <c r="E198" s="71">
        <v>0</v>
      </c>
      <c r="F198" s="72">
        <v>38</v>
      </c>
      <c r="G198" s="73"/>
      <c r="H198" s="74">
        <v>210</v>
      </c>
      <c r="I198" s="73"/>
      <c r="J198" s="74"/>
      <c r="K198" s="148"/>
      <c r="L198" s="89"/>
      <c r="M198" s="57" t="e">
        <f>IF(Donnees[[#This Row],[Date]]&lt;&gt;"",SUM(#REF!),"")</f>
        <v>#REF!</v>
      </c>
      <c r="N198" s="93" t="str">
        <f>Donnees[[#This Row],[Date]]&amp;HOUR(Donnees[[#This Row],[Heure]])&amp;Donnees[[#This Row],[Ref]]</f>
        <v>4518414</v>
      </c>
      <c r="O198" s="75"/>
      <c r="P198" s="75"/>
      <c r="Q198" s="75"/>
    </row>
    <row r="199" spans="1:17" x14ac:dyDescent="0.3">
      <c r="A199" s="67">
        <v>45184</v>
      </c>
      <c r="B199" s="68">
        <f>IF(Donnees[[#This Row],[Date]]="","",_xlfn.ISOWEEKNUM(Donnees[[#This Row],[Date]]))</f>
        <v>37</v>
      </c>
      <c r="C199" s="69" t="s">
        <v>159</v>
      </c>
      <c r="D199" s="70" t="s">
        <v>282</v>
      </c>
      <c r="E199" s="71">
        <v>0</v>
      </c>
      <c r="F199" s="72">
        <v>38</v>
      </c>
      <c r="G199" s="73"/>
      <c r="H199" s="74">
        <v>210</v>
      </c>
      <c r="I199" s="73"/>
      <c r="J199" s="74"/>
      <c r="K199" s="148"/>
      <c r="L199" s="89"/>
      <c r="M199" s="57" t="e">
        <f>IF(Donnees[[#This Row],[Date]]&lt;&gt;"",SUM(#REF!),"")</f>
        <v>#REF!</v>
      </c>
      <c r="N199" s="93" t="str">
        <f>Donnees[[#This Row],[Date]]&amp;HOUR(Donnees[[#This Row],[Heure]])&amp;Donnees[[#This Row],[Ref]]</f>
        <v>4518414</v>
      </c>
      <c r="O199" s="75"/>
      <c r="P199" s="75"/>
      <c r="Q199" s="75"/>
    </row>
    <row r="200" spans="1:17" x14ac:dyDescent="0.3">
      <c r="A200" s="67">
        <v>45184</v>
      </c>
      <c r="B200" s="68">
        <f>IF(Donnees[[#This Row],[Date]]="","",_xlfn.ISOWEEKNUM(Donnees[[#This Row],[Date]]))</f>
        <v>37</v>
      </c>
      <c r="C200" s="69" t="s">
        <v>159</v>
      </c>
      <c r="D200" s="70" t="s">
        <v>204</v>
      </c>
      <c r="E200" s="71">
        <v>0</v>
      </c>
      <c r="F200" s="72">
        <v>10</v>
      </c>
      <c r="G200" s="73">
        <v>1</v>
      </c>
      <c r="H200" s="74">
        <v>111</v>
      </c>
      <c r="I200" s="73"/>
      <c r="J200" s="74"/>
      <c r="K200" s="148"/>
      <c r="L200" s="89"/>
      <c r="M200" s="57" t="e">
        <f>IF(Donnees[[#This Row],[Date]]&lt;&gt;"",SUM(#REF!),"")</f>
        <v>#REF!</v>
      </c>
      <c r="N200" s="93" t="str">
        <f>Donnees[[#This Row],[Date]]&amp;HOUR(Donnees[[#This Row],[Heure]])&amp;Donnees[[#This Row],[Ref]]</f>
        <v>4518414</v>
      </c>
      <c r="O200" s="75"/>
      <c r="P200" s="75"/>
      <c r="Q200" s="75"/>
    </row>
    <row r="201" spans="1:17" x14ac:dyDescent="0.3">
      <c r="A201" s="67">
        <v>45184</v>
      </c>
      <c r="B201" s="68">
        <f>IF(Donnees[[#This Row],[Date]]="","",_xlfn.ISOWEEKNUM(Donnees[[#This Row],[Date]]))</f>
        <v>37</v>
      </c>
      <c r="C201" s="69" t="s">
        <v>159</v>
      </c>
      <c r="D201" s="70" t="s">
        <v>283</v>
      </c>
      <c r="E201" s="71">
        <v>0</v>
      </c>
      <c r="F201" s="72">
        <v>61</v>
      </c>
      <c r="G201" s="73">
        <v>1</v>
      </c>
      <c r="H201" s="74">
        <v>120</v>
      </c>
      <c r="I201" s="73"/>
      <c r="J201" s="74"/>
      <c r="K201" s="148"/>
      <c r="L201" s="89"/>
      <c r="M201" s="57" t="e">
        <f>IF(Donnees[[#This Row],[Date]]&lt;&gt;"",SUM(#REF!),"")</f>
        <v>#REF!</v>
      </c>
      <c r="N201" s="93" t="str">
        <f>Donnees[[#This Row],[Date]]&amp;HOUR(Donnees[[#This Row],[Heure]])&amp;Donnees[[#This Row],[Ref]]</f>
        <v>4518414</v>
      </c>
      <c r="O201" s="75"/>
      <c r="P201" s="75"/>
      <c r="Q201" s="75"/>
    </row>
    <row r="202" spans="1:17" x14ac:dyDescent="0.3">
      <c r="A202" s="67">
        <v>45184</v>
      </c>
      <c r="B202" s="68">
        <f>IF(Donnees[[#This Row],[Date]]="","",_xlfn.ISOWEEKNUM(Donnees[[#This Row],[Date]]))</f>
        <v>37</v>
      </c>
      <c r="C202" s="69" t="s">
        <v>159</v>
      </c>
      <c r="D202" s="70" t="s">
        <v>284</v>
      </c>
      <c r="E202" s="71">
        <v>0</v>
      </c>
      <c r="F202" s="72">
        <v>51</v>
      </c>
      <c r="G202" s="73">
        <v>1</v>
      </c>
      <c r="H202" s="74">
        <v>90</v>
      </c>
      <c r="I202" s="73"/>
      <c r="J202" s="74"/>
      <c r="K202" s="148"/>
      <c r="L202" s="89"/>
      <c r="M202" s="57" t="e">
        <f>IF(Donnees[[#This Row],[Date]]&lt;&gt;"",SUM(#REF!),"")</f>
        <v>#REF!</v>
      </c>
      <c r="N202" s="93" t="str">
        <f>Donnees[[#This Row],[Date]]&amp;HOUR(Donnees[[#This Row],[Heure]])&amp;Donnees[[#This Row],[Ref]]</f>
        <v>4518414</v>
      </c>
      <c r="O202" s="75"/>
      <c r="P202" s="75"/>
      <c r="Q202" s="75"/>
    </row>
    <row r="203" spans="1:17" x14ac:dyDescent="0.3">
      <c r="A203" s="67">
        <v>45184</v>
      </c>
      <c r="B203" s="68">
        <f>IF(Donnees[[#This Row],[Date]]="","",_xlfn.ISOWEEKNUM(Donnees[[#This Row],[Date]]))</f>
        <v>37</v>
      </c>
      <c r="C203" s="69" t="s">
        <v>56</v>
      </c>
      <c r="D203" s="70" t="s">
        <v>285</v>
      </c>
      <c r="E203" s="71">
        <v>0</v>
      </c>
      <c r="F203" s="72">
        <v>50</v>
      </c>
      <c r="G203" s="73">
        <v>1</v>
      </c>
      <c r="H203" s="74">
        <v>90</v>
      </c>
      <c r="I203" s="73"/>
      <c r="J203" s="74"/>
      <c r="K203" s="148"/>
      <c r="L203" s="89"/>
      <c r="M203" s="57" t="e">
        <f>IF(Donnees[[#This Row],[Date]]&lt;&gt;"",SUM(#REF!),"")</f>
        <v>#REF!</v>
      </c>
      <c r="N203" s="93" t="str">
        <f>Donnees[[#This Row],[Date]]&amp;HOUR(Donnees[[#This Row],[Heure]])&amp;Donnees[[#This Row],[Ref]]</f>
        <v>4518416</v>
      </c>
      <c r="O203" s="75"/>
      <c r="P203" s="75"/>
      <c r="Q203" s="75"/>
    </row>
    <row r="204" spans="1:17" x14ac:dyDescent="0.3">
      <c r="A204" s="67">
        <v>45184</v>
      </c>
      <c r="B204" s="68">
        <f>IF(Donnees[[#This Row],[Date]]="","",_xlfn.ISOWEEKNUM(Donnees[[#This Row],[Date]]))</f>
        <v>37</v>
      </c>
      <c r="C204" s="69" t="s">
        <v>94</v>
      </c>
      <c r="D204" s="70" t="s">
        <v>286</v>
      </c>
      <c r="E204" s="71">
        <v>0</v>
      </c>
      <c r="F204" s="72">
        <v>51</v>
      </c>
      <c r="G204" s="73">
        <v>1</v>
      </c>
      <c r="H204" s="74">
        <v>90</v>
      </c>
      <c r="I204" s="73"/>
      <c r="J204" s="74"/>
      <c r="K204" s="148"/>
      <c r="L204" s="89"/>
      <c r="M204" s="57" t="e">
        <f>IF(Donnees[[#This Row],[Date]]&lt;&gt;"",SUM(#REF!),"")</f>
        <v>#REF!</v>
      </c>
      <c r="N204" s="93" t="str">
        <f>Donnees[[#This Row],[Date]]&amp;HOUR(Donnees[[#This Row],[Heure]])&amp;Donnees[[#This Row],[Ref]]</f>
        <v>4518419</v>
      </c>
      <c r="O204" s="75"/>
      <c r="P204" s="75"/>
      <c r="Q204" s="75"/>
    </row>
    <row r="205" spans="1:17" x14ac:dyDescent="0.3">
      <c r="A205" s="67">
        <v>45184</v>
      </c>
      <c r="B205" s="68">
        <f>IF(Donnees[[#This Row],[Date]]="","",_xlfn.ISOWEEKNUM(Donnees[[#This Row],[Date]]))</f>
        <v>37</v>
      </c>
      <c r="C205" s="69" t="s">
        <v>94</v>
      </c>
      <c r="D205" s="70" t="s">
        <v>287</v>
      </c>
      <c r="E205" s="71">
        <v>0</v>
      </c>
      <c r="F205" s="72">
        <v>52</v>
      </c>
      <c r="G205" s="73">
        <v>1</v>
      </c>
      <c r="H205" s="74">
        <v>90</v>
      </c>
      <c r="I205" s="73"/>
      <c r="J205" s="74"/>
      <c r="K205" s="148"/>
      <c r="L205" s="89"/>
      <c r="M205" s="57" t="e">
        <f>IF(Donnees[[#This Row],[Date]]&lt;&gt;"",SUM(#REF!),"")</f>
        <v>#REF!</v>
      </c>
      <c r="N205" s="93" t="str">
        <f>Donnees[[#This Row],[Date]]&amp;HOUR(Donnees[[#This Row],[Heure]])&amp;Donnees[[#This Row],[Ref]]</f>
        <v>4518419</v>
      </c>
      <c r="O205" s="75"/>
      <c r="P205" s="75"/>
      <c r="Q205" s="75"/>
    </row>
    <row r="206" spans="1:17" x14ac:dyDescent="0.3">
      <c r="A206" s="67">
        <v>45184</v>
      </c>
      <c r="B206" s="68">
        <f>IF(Donnees[[#This Row],[Date]]="","",_xlfn.ISOWEEKNUM(Donnees[[#This Row],[Date]]))</f>
        <v>37</v>
      </c>
      <c r="C206" s="69" t="s">
        <v>94</v>
      </c>
      <c r="D206" s="70" t="s">
        <v>288</v>
      </c>
      <c r="E206" s="71">
        <v>34</v>
      </c>
      <c r="F206" s="72">
        <v>50</v>
      </c>
      <c r="G206" s="73">
        <v>1</v>
      </c>
      <c r="H206" s="74">
        <v>90</v>
      </c>
      <c r="I206" s="73"/>
      <c r="J206" s="74"/>
      <c r="K206" s="148"/>
      <c r="L206" s="89"/>
      <c r="M206" s="57" t="e">
        <f>IF(Donnees[[#This Row],[Date]]&lt;&gt;"",SUM(#REF!),"")</f>
        <v>#REF!</v>
      </c>
      <c r="N206" s="93" t="str">
        <f>Donnees[[#This Row],[Date]]&amp;HOUR(Donnees[[#This Row],[Heure]])&amp;Donnees[[#This Row],[Ref]]</f>
        <v>4518420</v>
      </c>
      <c r="O206" s="75"/>
      <c r="P206" s="75"/>
      <c r="Q206" s="75"/>
    </row>
    <row r="207" spans="1:17" x14ac:dyDescent="0.3">
      <c r="A207" s="67">
        <v>45184</v>
      </c>
      <c r="B207" s="68">
        <f>IF(Donnees[[#This Row],[Date]]="","",_xlfn.ISOWEEKNUM(Donnees[[#This Row],[Date]]))</f>
        <v>37</v>
      </c>
      <c r="C207" s="69" t="s">
        <v>94</v>
      </c>
      <c r="D207" s="70" t="s">
        <v>124</v>
      </c>
      <c r="E207" s="71">
        <v>0</v>
      </c>
      <c r="F207" s="72">
        <v>51</v>
      </c>
      <c r="G207" s="73">
        <v>1</v>
      </c>
      <c r="H207" s="74">
        <v>90</v>
      </c>
      <c r="I207" s="73"/>
      <c r="J207" s="74"/>
      <c r="K207" s="148"/>
      <c r="L207" s="89"/>
      <c r="M207" s="57" t="e">
        <f>IF(Donnees[[#This Row],[Date]]&lt;&gt;"",SUM(#REF!),"")</f>
        <v>#REF!</v>
      </c>
      <c r="N207" s="93" t="str">
        <f>Donnees[[#This Row],[Date]]&amp;HOUR(Donnees[[#This Row],[Heure]])&amp;Donnees[[#This Row],[Ref]]</f>
        <v>4518420</v>
      </c>
      <c r="O207" s="75"/>
      <c r="P207" s="75"/>
      <c r="Q207" s="75"/>
    </row>
    <row r="208" spans="1:17" x14ac:dyDescent="0.3">
      <c r="A208" s="67">
        <v>45184</v>
      </c>
      <c r="B208" s="68">
        <f>IF(Donnees[[#This Row],[Date]]="","",_xlfn.ISOWEEKNUM(Donnees[[#This Row],[Date]]))</f>
        <v>37</v>
      </c>
      <c r="C208" s="69" t="s">
        <v>94</v>
      </c>
      <c r="D208" s="70" t="s">
        <v>289</v>
      </c>
      <c r="E208" s="71">
        <v>0</v>
      </c>
      <c r="F208" s="72">
        <v>52</v>
      </c>
      <c r="G208" s="73">
        <v>1</v>
      </c>
      <c r="H208" s="74">
        <v>90</v>
      </c>
      <c r="I208" s="73"/>
      <c r="J208" s="74"/>
      <c r="K208" s="148"/>
      <c r="L208" s="89"/>
      <c r="M208" s="57" t="e">
        <f>IF(Donnees[[#This Row],[Date]]&lt;&gt;"",SUM(#REF!),"")</f>
        <v>#REF!</v>
      </c>
      <c r="N208" s="93" t="str">
        <f>Donnees[[#This Row],[Date]]&amp;HOUR(Donnees[[#This Row],[Heure]])&amp;Donnees[[#This Row],[Ref]]</f>
        <v>4518421</v>
      </c>
      <c r="O208" s="75"/>
      <c r="P208" s="75"/>
      <c r="Q208" s="75"/>
    </row>
    <row r="209" spans="1:17" x14ac:dyDescent="0.3">
      <c r="A209" s="67">
        <v>45184</v>
      </c>
      <c r="B209" s="68">
        <f>IF(Donnees[[#This Row],[Date]]="","",_xlfn.ISOWEEKNUM(Donnees[[#This Row],[Date]]))</f>
        <v>37</v>
      </c>
      <c r="C209" s="69" t="s">
        <v>94</v>
      </c>
      <c r="D209" s="70" t="s">
        <v>290</v>
      </c>
      <c r="E209" s="71">
        <v>0</v>
      </c>
      <c r="F209" s="72">
        <v>50</v>
      </c>
      <c r="G209" s="73">
        <v>1</v>
      </c>
      <c r="H209" s="74">
        <v>0</v>
      </c>
      <c r="I209" s="73"/>
      <c r="J209" s="74"/>
      <c r="K209" s="148"/>
      <c r="L209" s="89"/>
      <c r="M209" s="57" t="e">
        <f>IF(Donnees[[#This Row],[Date]]&lt;&gt;"",SUM(#REF!),"")</f>
        <v>#REF!</v>
      </c>
      <c r="N209" s="93" t="str">
        <f>Donnees[[#This Row],[Date]]&amp;HOUR(Donnees[[#This Row],[Heure]])&amp;Donnees[[#This Row],[Ref]]</f>
        <v>4518422</v>
      </c>
      <c r="O209" s="75"/>
      <c r="P209" s="75"/>
      <c r="Q209" s="75"/>
    </row>
    <row r="210" spans="1:17" x14ac:dyDescent="0.3">
      <c r="A210" s="67">
        <v>45187</v>
      </c>
      <c r="B210" s="68">
        <f>IF(Donnees[[#This Row],[Date]]="","",_xlfn.ISOWEEKNUM(Donnees[[#This Row],[Date]]))</f>
        <v>38</v>
      </c>
      <c r="C210" s="69" t="s">
        <v>56</v>
      </c>
      <c r="D210" s="70" t="s">
        <v>291</v>
      </c>
      <c r="E210" s="71">
        <v>0</v>
      </c>
      <c r="F210" s="72">
        <v>61</v>
      </c>
      <c r="G210" s="73">
        <v>1</v>
      </c>
      <c r="H210" s="74">
        <v>120</v>
      </c>
      <c r="I210" s="73"/>
      <c r="J210" s="74"/>
      <c r="K210" s="148"/>
      <c r="L210" s="89"/>
      <c r="M210" s="57" t="e">
        <f>IF(Donnees[[#This Row],[Date]]&lt;&gt;"",SUM(#REF!),"")</f>
        <v>#REF!</v>
      </c>
      <c r="N210" s="93" t="str">
        <f>Donnees[[#This Row],[Date]]&amp;HOUR(Donnees[[#This Row],[Heure]])&amp;Donnees[[#This Row],[Ref]]</f>
        <v>451875</v>
      </c>
      <c r="O210" s="75"/>
      <c r="P210" s="75"/>
      <c r="Q210" s="75"/>
    </row>
    <row r="211" spans="1:17" x14ac:dyDescent="0.3">
      <c r="A211" s="67">
        <v>45187</v>
      </c>
      <c r="B211" s="68">
        <f>IF(Donnees[[#This Row],[Date]]="","",_xlfn.ISOWEEKNUM(Donnees[[#This Row],[Date]]))</f>
        <v>38</v>
      </c>
      <c r="C211" s="69" t="s">
        <v>56</v>
      </c>
      <c r="D211" s="70" t="s">
        <v>292</v>
      </c>
      <c r="E211" s="71">
        <v>0</v>
      </c>
      <c r="F211" s="72">
        <v>10</v>
      </c>
      <c r="G211" s="73">
        <v>1</v>
      </c>
      <c r="H211" s="74">
        <v>111</v>
      </c>
      <c r="I211" s="73"/>
      <c r="J211" s="74"/>
      <c r="K211" s="148"/>
      <c r="L211" s="89"/>
      <c r="M211" s="57" t="e">
        <f>IF(Donnees[[#This Row],[Date]]&lt;&gt;"",SUM(#REF!),"")</f>
        <v>#REF!</v>
      </c>
      <c r="N211" s="93" t="str">
        <f>Donnees[[#This Row],[Date]]&amp;HOUR(Donnees[[#This Row],[Heure]])&amp;Donnees[[#This Row],[Ref]]</f>
        <v>451876</v>
      </c>
      <c r="O211" s="75"/>
      <c r="P211" s="75"/>
      <c r="Q211" s="75"/>
    </row>
    <row r="212" spans="1:17" x14ac:dyDescent="0.3">
      <c r="A212" s="67">
        <v>45187</v>
      </c>
      <c r="B212" s="68">
        <f>IF(Donnees[[#This Row],[Date]]="","",_xlfn.ISOWEEKNUM(Donnees[[#This Row],[Date]]))</f>
        <v>38</v>
      </c>
      <c r="C212" s="69" t="s">
        <v>56</v>
      </c>
      <c r="D212" s="70" t="s">
        <v>293</v>
      </c>
      <c r="E212" s="71">
        <v>0</v>
      </c>
      <c r="F212" s="72">
        <v>12</v>
      </c>
      <c r="G212" s="73">
        <v>9</v>
      </c>
      <c r="H212" s="74">
        <v>110</v>
      </c>
      <c r="I212" s="73"/>
      <c r="J212" s="74"/>
      <c r="K212" s="148"/>
      <c r="L212" s="89"/>
      <c r="M212" s="57" t="e">
        <f>IF(Donnees[[#This Row],[Date]]&lt;&gt;"",SUM(#REF!),"")</f>
        <v>#REF!</v>
      </c>
      <c r="N212" s="93" t="str">
        <f>Donnees[[#This Row],[Date]]&amp;HOUR(Donnees[[#This Row],[Heure]])&amp;Donnees[[#This Row],[Ref]]</f>
        <v>451877</v>
      </c>
      <c r="O212" s="75"/>
      <c r="P212" s="75"/>
      <c r="Q212" s="75"/>
    </row>
    <row r="213" spans="1:17" x14ac:dyDescent="0.3">
      <c r="A213" s="67">
        <v>45187</v>
      </c>
      <c r="B213" s="68">
        <f>IF(Donnees[[#This Row],[Date]]="","",_xlfn.ISOWEEKNUM(Donnees[[#This Row],[Date]]))</f>
        <v>38</v>
      </c>
      <c r="C213" s="69" t="s">
        <v>56</v>
      </c>
      <c r="D213" s="70" t="s">
        <v>157</v>
      </c>
      <c r="E213" s="71">
        <v>0</v>
      </c>
      <c r="F213" s="72">
        <v>60</v>
      </c>
      <c r="G213" s="73">
        <v>1</v>
      </c>
      <c r="H213" s="74">
        <v>120</v>
      </c>
      <c r="I213" s="73"/>
      <c r="J213" s="74"/>
      <c r="K213" s="148"/>
      <c r="L213" s="89"/>
      <c r="M213" s="57" t="e">
        <f>IF(Donnees[[#This Row],[Date]]&lt;&gt;"",SUM(#REF!),"")</f>
        <v>#REF!</v>
      </c>
      <c r="N213" s="93" t="str">
        <f>Donnees[[#This Row],[Date]]&amp;HOUR(Donnees[[#This Row],[Heure]])&amp;Donnees[[#This Row],[Ref]]</f>
        <v>451877</v>
      </c>
      <c r="O213" s="75"/>
      <c r="P213" s="75"/>
      <c r="Q213" s="75"/>
    </row>
    <row r="214" spans="1:17" x14ac:dyDescent="0.3">
      <c r="A214" s="67">
        <v>45187</v>
      </c>
      <c r="B214" s="68">
        <f>IF(Donnees[[#This Row],[Date]]="","",_xlfn.ISOWEEKNUM(Donnees[[#This Row],[Date]]))</f>
        <v>38</v>
      </c>
      <c r="C214" s="69" t="s">
        <v>56</v>
      </c>
      <c r="D214" s="70" t="s">
        <v>193</v>
      </c>
      <c r="E214" s="71">
        <v>0</v>
      </c>
      <c r="F214" s="72">
        <v>32</v>
      </c>
      <c r="G214" s="73">
        <v>5</v>
      </c>
      <c r="H214" s="74">
        <v>210</v>
      </c>
      <c r="I214" s="73"/>
      <c r="J214" s="74"/>
      <c r="K214" s="148"/>
      <c r="L214" s="89"/>
      <c r="M214" s="57" t="e">
        <f>IF(Donnees[[#This Row],[Date]]&lt;&gt;"",SUM(#REF!),"")</f>
        <v>#REF!</v>
      </c>
      <c r="N214" s="93" t="str">
        <f>Donnees[[#This Row],[Date]]&amp;HOUR(Donnees[[#This Row],[Heure]])&amp;Donnees[[#This Row],[Ref]]</f>
        <v>451878</v>
      </c>
      <c r="O214" s="75"/>
      <c r="P214" s="75"/>
      <c r="Q214" s="75"/>
    </row>
    <row r="215" spans="1:17" x14ac:dyDescent="0.3">
      <c r="A215" s="67">
        <v>45187</v>
      </c>
      <c r="B215" s="68">
        <f>IF(Donnees[[#This Row],[Date]]="","",_xlfn.ISOWEEKNUM(Donnees[[#This Row],[Date]]))</f>
        <v>38</v>
      </c>
      <c r="C215" s="69" t="s">
        <v>274</v>
      </c>
      <c r="D215" s="70" t="s">
        <v>294</v>
      </c>
      <c r="E215" s="71">
        <v>0</v>
      </c>
      <c r="F215" s="72">
        <v>10</v>
      </c>
      <c r="G215" s="73">
        <v>1</v>
      </c>
      <c r="H215" s="49">
        <v>111</v>
      </c>
      <c r="I215" s="73"/>
      <c r="J215" s="74"/>
      <c r="K215" s="148"/>
      <c r="L215" s="89"/>
      <c r="M215" s="57" t="e">
        <f>IF(Donnees[[#This Row],[Date]]&lt;&gt;"",SUM(#REF!),"")</f>
        <v>#REF!</v>
      </c>
      <c r="N215" s="93" t="str">
        <f>Donnees[[#This Row],[Date]]&amp;HOUR(Donnees[[#This Row],[Heure]])&amp;Donnees[[#This Row],[Ref]]</f>
        <v>451878</v>
      </c>
      <c r="O215" s="75"/>
      <c r="P215" s="75"/>
      <c r="Q215" s="75"/>
    </row>
    <row r="216" spans="1:17" x14ac:dyDescent="0.3">
      <c r="A216" s="67">
        <v>45187</v>
      </c>
      <c r="B216" s="68">
        <f>IF(Donnees[[#This Row],[Date]]="","",_xlfn.ISOWEEKNUM(Donnees[[#This Row],[Date]]))</f>
        <v>38</v>
      </c>
      <c r="C216" s="69" t="s">
        <v>56</v>
      </c>
      <c r="D216" s="70" t="s">
        <v>295</v>
      </c>
      <c r="E216" s="71">
        <v>0</v>
      </c>
      <c r="F216" s="72">
        <v>33</v>
      </c>
      <c r="G216" s="73">
        <v>3</v>
      </c>
      <c r="H216" s="74">
        <v>210</v>
      </c>
      <c r="I216" s="73"/>
      <c r="J216" s="74"/>
      <c r="K216" s="148"/>
      <c r="L216" s="89"/>
      <c r="M216" s="57" t="e">
        <f>IF(Donnees[[#This Row],[Date]]&lt;&gt;"",SUM(#REF!),"")</f>
        <v>#REF!</v>
      </c>
      <c r="N216" s="93" t="str">
        <f>Donnees[[#This Row],[Date]]&amp;HOUR(Donnees[[#This Row],[Heure]])&amp;Donnees[[#This Row],[Ref]]</f>
        <v>451878</v>
      </c>
      <c r="O216" s="75"/>
      <c r="P216" s="75"/>
      <c r="Q216" s="75"/>
    </row>
    <row r="217" spans="1:17" x14ac:dyDescent="0.3">
      <c r="A217" s="67">
        <v>45187</v>
      </c>
      <c r="B217" s="68">
        <f>IF(Donnees[[#This Row],[Date]]="","",_xlfn.ISOWEEKNUM(Donnees[[#This Row],[Date]]))</f>
        <v>38</v>
      </c>
      <c r="C217" s="69" t="s">
        <v>159</v>
      </c>
      <c r="D217" s="70" t="s">
        <v>296</v>
      </c>
      <c r="E217" s="71">
        <v>0</v>
      </c>
      <c r="F217" s="72">
        <v>12</v>
      </c>
      <c r="G217" s="73">
        <v>10</v>
      </c>
      <c r="H217" s="74">
        <v>111</v>
      </c>
      <c r="I217" s="73"/>
      <c r="J217" s="74"/>
      <c r="K217" s="148"/>
      <c r="L217" s="89"/>
      <c r="M217" s="57" t="e">
        <f>IF(Donnees[[#This Row],[Date]]&lt;&gt;"",SUM(#REF!),"")</f>
        <v>#REF!</v>
      </c>
      <c r="N217" s="93" t="str">
        <f>Donnees[[#This Row],[Date]]&amp;HOUR(Donnees[[#This Row],[Heure]])&amp;Donnees[[#This Row],[Ref]]</f>
        <v>451879</v>
      </c>
      <c r="O217" s="75"/>
      <c r="P217" s="75"/>
      <c r="Q217" s="75"/>
    </row>
    <row r="218" spans="1:17" x14ac:dyDescent="0.3">
      <c r="A218" s="67">
        <v>45187</v>
      </c>
      <c r="B218" s="68">
        <f>IF(Donnees[[#This Row],[Date]]="","",_xlfn.ISOWEEKNUM(Donnees[[#This Row],[Date]]))</f>
        <v>38</v>
      </c>
      <c r="C218" s="69" t="s">
        <v>159</v>
      </c>
      <c r="D218" s="70" t="s">
        <v>297</v>
      </c>
      <c r="E218" s="71">
        <v>0</v>
      </c>
      <c r="F218" s="72">
        <v>61</v>
      </c>
      <c r="G218" s="73">
        <v>1</v>
      </c>
      <c r="H218" s="74">
        <v>120</v>
      </c>
      <c r="I218" s="73"/>
      <c r="J218" s="74"/>
      <c r="K218" s="148"/>
      <c r="L218" s="89"/>
      <c r="M218" s="57" t="e">
        <f>IF(Donnees[[#This Row],[Date]]&lt;&gt;"",SUM(#REF!),"")</f>
        <v>#REF!</v>
      </c>
      <c r="N218" s="93" t="str">
        <f>Donnees[[#This Row],[Date]]&amp;HOUR(Donnees[[#This Row],[Heure]])&amp;Donnees[[#This Row],[Ref]]</f>
        <v>451879</v>
      </c>
      <c r="O218" s="75"/>
      <c r="P218" s="75"/>
      <c r="Q218" s="75"/>
    </row>
    <row r="219" spans="1:17" x14ac:dyDescent="0.3">
      <c r="A219" s="67">
        <v>45187</v>
      </c>
      <c r="B219" s="68">
        <f>IF(Donnees[[#This Row],[Date]]="","",_xlfn.ISOWEEKNUM(Donnees[[#This Row],[Date]]))</f>
        <v>38</v>
      </c>
      <c r="C219" s="69" t="s">
        <v>159</v>
      </c>
      <c r="D219" s="70" t="s">
        <v>298</v>
      </c>
      <c r="E219" s="71">
        <v>0</v>
      </c>
      <c r="F219" s="72">
        <v>10</v>
      </c>
      <c r="G219" s="73">
        <v>1</v>
      </c>
      <c r="H219" s="74">
        <v>111</v>
      </c>
      <c r="I219" s="73"/>
      <c r="J219" s="74"/>
      <c r="K219" s="148"/>
      <c r="L219" s="89"/>
      <c r="M219" s="57" t="e">
        <f>IF(Donnees[[#This Row],[Date]]&lt;&gt;"",SUM(#REF!),"")</f>
        <v>#REF!</v>
      </c>
      <c r="N219" s="93" t="str">
        <f>Donnees[[#This Row],[Date]]&amp;HOUR(Donnees[[#This Row],[Heure]])&amp;Donnees[[#This Row],[Ref]]</f>
        <v>4518710</v>
      </c>
      <c r="O219" s="75"/>
      <c r="P219" s="75"/>
      <c r="Q219" s="75"/>
    </row>
    <row r="220" spans="1:17" x14ac:dyDescent="0.3">
      <c r="A220" s="67">
        <v>45187</v>
      </c>
      <c r="B220" s="68">
        <f>IF(Donnees[[#This Row],[Date]]="","",_xlfn.ISOWEEKNUM(Donnees[[#This Row],[Date]]))</f>
        <v>38</v>
      </c>
      <c r="C220" s="69" t="s">
        <v>159</v>
      </c>
      <c r="D220" s="70" t="s">
        <v>299</v>
      </c>
      <c r="E220" s="71">
        <v>0</v>
      </c>
      <c r="F220" s="72">
        <v>12</v>
      </c>
      <c r="G220" s="73">
        <v>11</v>
      </c>
      <c r="H220" s="74">
        <v>111</v>
      </c>
      <c r="I220" s="73"/>
      <c r="J220" s="74"/>
      <c r="K220" s="148"/>
      <c r="L220" s="89"/>
      <c r="M220" s="57" t="e">
        <f>IF(Donnees[[#This Row],[Date]]&lt;&gt;"",SUM(#REF!),"")</f>
        <v>#REF!</v>
      </c>
      <c r="N220" s="93" t="str">
        <f>Donnees[[#This Row],[Date]]&amp;HOUR(Donnees[[#This Row],[Heure]])&amp;Donnees[[#This Row],[Ref]]</f>
        <v>4518710</v>
      </c>
      <c r="O220" s="75"/>
      <c r="P220" s="75"/>
      <c r="Q220" s="75"/>
    </row>
    <row r="221" spans="1:17" x14ac:dyDescent="0.3">
      <c r="A221" s="67">
        <v>45187</v>
      </c>
      <c r="B221" s="68">
        <f>IF(Donnees[[#This Row],[Date]]="","",_xlfn.ISOWEEKNUM(Donnees[[#This Row],[Date]]))</f>
        <v>38</v>
      </c>
      <c r="C221" s="69" t="s">
        <v>159</v>
      </c>
      <c r="D221" s="70" t="s">
        <v>300</v>
      </c>
      <c r="E221" s="71">
        <v>0</v>
      </c>
      <c r="F221" s="72">
        <v>60</v>
      </c>
      <c r="G221" s="73">
        <v>1</v>
      </c>
      <c r="H221" s="74">
        <v>120</v>
      </c>
      <c r="I221" s="73"/>
      <c r="J221" s="74"/>
      <c r="K221" s="148"/>
      <c r="L221" s="89"/>
      <c r="M221" s="57" t="e">
        <f>IF(Donnees[[#This Row],[Date]]&lt;&gt;"",SUM(#REF!),"")</f>
        <v>#REF!</v>
      </c>
      <c r="N221" s="93" t="str">
        <f>Donnees[[#This Row],[Date]]&amp;HOUR(Donnees[[#This Row],[Heure]])&amp;Donnees[[#This Row],[Ref]]</f>
        <v>4518711</v>
      </c>
      <c r="O221" s="75"/>
      <c r="P221" s="75"/>
      <c r="Q221" s="75"/>
    </row>
    <row r="222" spans="1:17" x14ac:dyDescent="0.3">
      <c r="A222" s="67">
        <v>45187</v>
      </c>
      <c r="B222" s="68">
        <f>IF(Donnees[[#This Row],[Date]]="","",_xlfn.ISOWEEKNUM(Donnees[[#This Row],[Date]]))</f>
        <v>38</v>
      </c>
      <c r="C222" s="69" t="s">
        <v>159</v>
      </c>
      <c r="D222" s="70" t="s">
        <v>301</v>
      </c>
      <c r="E222" s="71">
        <v>0</v>
      </c>
      <c r="F222" s="72">
        <v>32</v>
      </c>
      <c r="G222" s="73">
        <v>1</v>
      </c>
      <c r="H222" s="74">
        <v>220</v>
      </c>
      <c r="I222" s="73"/>
      <c r="J222" s="74"/>
      <c r="K222" s="148"/>
      <c r="L222" s="89"/>
      <c r="M222" s="57" t="e">
        <f>IF(Donnees[[#This Row],[Date]]&lt;&gt;"",SUM(#REF!),"")</f>
        <v>#REF!</v>
      </c>
      <c r="N222" s="93" t="str">
        <f>Donnees[[#This Row],[Date]]&amp;HOUR(Donnees[[#This Row],[Heure]])&amp;Donnees[[#This Row],[Ref]]</f>
        <v>4518711</v>
      </c>
      <c r="O222" s="75"/>
      <c r="P222" s="75"/>
      <c r="Q222" s="75"/>
    </row>
    <row r="223" spans="1:17" x14ac:dyDescent="0.3">
      <c r="A223" s="67">
        <v>45187</v>
      </c>
      <c r="B223" s="68">
        <f>IF(Donnees[[#This Row],[Date]]="","",_xlfn.ISOWEEKNUM(Donnees[[#This Row],[Date]]))</f>
        <v>38</v>
      </c>
      <c r="C223" s="69" t="s">
        <v>159</v>
      </c>
      <c r="D223" s="70" t="s">
        <v>302</v>
      </c>
      <c r="E223" s="71">
        <v>0</v>
      </c>
      <c r="F223" s="72">
        <v>10</v>
      </c>
      <c r="G223" s="73">
        <v>1</v>
      </c>
      <c r="H223" s="74">
        <v>111</v>
      </c>
      <c r="I223" s="73"/>
      <c r="J223" s="74"/>
      <c r="K223" s="148"/>
      <c r="L223" s="89"/>
      <c r="M223" s="57" t="e">
        <f>IF(Donnees[[#This Row],[Date]]&lt;&gt;"",SUM(#REF!),"")</f>
        <v>#REF!</v>
      </c>
      <c r="N223" s="93" t="str">
        <f>Donnees[[#This Row],[Date]]&amp;HOUR(Donnees[[#This Row],[Heure]])&amp;Donnees[[#This Row],[Ref]]</f>
        <v>4518711</v>
      </c>
      <c r="O223" s="75"/>
      <c r="P223" s="75"/>
      <c r="Q223" s="75"/>
    </row>
    <row r="224" spans="1:17" x14ac:dyDescent="0.3">
      <c r="A224" s="67">
        <v>45187</v>
      </c>
      <c r="B224" s="68">
        <f>IF(Donnees[[#This Row],[Date]]="","",_xlfn.ISOWEEKNUM(Donnees[[#This Row],[Date]]))</f>
        <v>38</v>
      </c>
      <c r="C224" s="69" t="s">
        <v>56</v>
      </c>
      <c r="D224" s="70" t="s">
        <v>303</v>
      </c>
      <c r="E224" s="71">
        <v>0</v>
      </c>
      <c r="F224" s="72">
        <v>12</v>
      </c>
      <c r="G224" s="73">
        <v>12</v>
      </c>
      <c r="H224" s="74">
        <v>111</v>
      </c>
      <c r="I224" s="73"/>
      <c r="J224" s="74"/>
      <c r="K224" s="148"/>
      <c r="L224" s="89"/>
      <c r="M224" s="57" t="e">
        <f>IF(Donnees[[#This Row],[Date]]&lt;&gt;"",SUM(#REF!),"")</f>
        <v>#REF!</v>
      </c>
      <c r="N224" s="93" t="str">
        <f>Donnees[[#This Row],[Date]]&amp;HOUR(Donnees[[#This Row],[Heure]])&amp;Donnees[[#This Row],[Ref]]</f>
        <v>4518712</v>
      </c>
      <c r="O224" s="75"/>
      <c r="P224" s="75"/>
      <c r="Q224" s="75"/>
    </row>
    <row r="225" spans="1:17" x14ac:dyDescent="0.3">
      <c r="A225" s="67">
        <v>45187</v>
      </c>
      <c r="B225" s="68">
        <f>IF(Donnees[[#This Row],[Date]]="","",_xlfn.ISOWEEKNUM(Donnees[[#This Row],[Date]]))</f>
        <v>38</v>
      </c>
      <c r="C225" s="69" t="s">
        <v>56</v>
      </c>
      <c r="D225" s="70" t="s">
        <v>202</v>
      </c>
      <c r="E225" s="71">
        <v>0</v>
      </c>
      <c r="F225" s="72">
        <v>60</v>
      </c>
      <c r="G225" s="73">
        <v>1</v>
      </c>
      <c r="H225" s="74">
        <v>120</v>
      </c>
      <c r="I225" s="73"/>
      <c r="J225" s="74"/>
      <c r="K225" s="148"/>
      <c r="L225" s="89"/>
      <c r="M225" s="57" t="e">
        <f>IF(Donnees[[#This Row],[Date]]&lt;&gt;"",SUM(#REF!),"")</f>
        <v>#REF!</v>
      </c>
      <c r="N225" s="93" t="str">
        <f>Donnees[[#This Row],[Date]]&amp;HOUR(Donnees[[#This Row],[Heure]])&amp;Donnees[[#This Row],[Ref]]</f>
        <v>4518712</v>
      </c>
      <c r="O225" s="75"/>
      <c r="P225" s="75"/>
      <c r="Q225" s="75"/>
    </row>
    <row r="226" spans="1:17" x14ac:dyDescent="0.3">
      <c r="A226" s="67">
        <v>45187</v>
      </c>
      <c r="B226" s="68">
        <f>IF(Donnees[[#This Row],[Date]]="","",_xlfn.ISOWEEKNUM(Donnees[[#This Row],[Date]]))</f>
        <v>38</v>
      </c>
      <c r="C226" s="69" t="s">
        <v>94</v>
      </c>
      <c r="D226" s="70" t="s">
        <v>161</v>
      </c>
      <c r="E226" s="71">
        <v>0</v>
      </c>
      <c r="F226" s="72">
        <v>10</v>
      </c>
      <c r="G226" s="73">
        <v>1</v>
      </c>
      <c r="H226" s="74">
        <v>110</v>
      </c>
      <c r="I226" s="73"/>
      <c r="J226" s="74"/>
      <c r="K226" s="148"/>
      <c r="L226" s="89"/>
      <c r="M226" s="57" t="e">
        <f>IF(Donnees[[#This Row],[Date]]&lt;&gt;"",SUM(#REF!),"")</f>
        <v>#REF!</v>
      </c>
      <c r="N226" s="93" t="str">
        <f>Donnees[[#This Row],[Date]]&amp;HOUR(Donnees[[#This Row],[Heure]])&amp;Donnees[[#This Row],[Ref]]</f>
        <v>4518713</v>
      </c>
      <c r="O226" s="75"/>
      <c r="P226" s="75"/>
      <c r="Q226" s="75"/>
    </row>
    <row r="227" spans="1:17" x14ac:dyDescent="0.3">
      <c r="A227" s="67">
        <v>45187</v>
      </c>
      <c r="B227" s="68">
        <f>IF(Donnees[[#This Row],[Date]]="","",_xlfn.ISOWEEKNUM(Donnees[[#This Row],[Date]]))</f>
        <v>38</v>
      </c>
      <c r="C227" s="69" t="s">
        <v>94</v>
      </c>
      <c r="D227" s="70" t="s">
        <v>245</v>
      </c>
      <c r="E227" s="71">
        <v>0</v>
      </c>
      <c r="F227" s="72">
        <v>33</v>
      </c>
      <c r="G227" s="73">
        <v>4</v>
      </c>
      <c r="H227" s="74">
        <v>203</v>
      </c>
      <c r="I227" s="73"/>
      <c r="J227" s="74"/>
      <c r="K227" s="148"/>
      <c r="L227" s="89"/>
      <c r="M227" s="57" t="e">
        <f>IF(Donnees[[#This Row],[Date]]&lt;&gt;"",SUM(#REF!),"")</f>
        <v>#REF!</v>
      </c>
      <c r="N227" s="93" t="str">
        <f>Donnees[[#This Row],[Date]]&amp;HOUR(Donnees[[#This Row],[Heure]])&amp;Donnees[[#This Row],[Ref]]</f>
        <v>4518713</v>
      </c>
      <c r="O227" s="75"/>
      <c r="P227" s="75"/>
      <c r="Q227" s="75"/>
    </row>
    <row r="228" spans="1:17" x14ac:dyDescent="0.3">
      <c r="A228" s="67">
        <v>45187</v>
      </c>
      <c r="B228" s="68">
        <f>IF(Donnees[[#This Row],[Date]]="","",_xlfn.ISOWEEKNUM(Donnees[[#This Row],[Date]]))</f>
        <v>38</v>
      </c>
      <c r="C228" s="69" t="s">
        <v>94</v>
      </c>
      <c r="D228" s="70" t="s">
        <v>304</v>
      </c>
      <c r="E228" s="71">
        <v>0</v>
      </c>
      <c r="F228" s="72">
        <v>12</v>
      </c>
      <c r="G228" s="73">
        <v>13</v>
      </c>
      <c r="H228" s="74">
        <v>110</v>
      </c>
      <c r="I228" s="73"/>
      <c r="J228" s="74"/>
      <c r="K228" s="148"/>
      <c r="L228" s="89"/>
      <c r="M228" s="57" t="e">
        <f>IF(Donnees[[#This Row],[Date]]&lt;&gt;"",SUM(#REF!),"")</f>
        <v>#REF!</v>
      </c>
      <c r="N228" s="93" t="str">
        <f>Donnees[[#This Row],[Date]]&amp;HOUR(Donnees[[#This Row],[Heure]])&amp;Donnees[[#This Row],[Ref]]</f>
        <v>4518714</v>
      </c>
      <c r="O228" s="75"/>
      <c r="P228" s="75"/>
      <c r="Q228" s="75"/>
    </row>
    <row r="229" spans="1:17" x14ac:dyDescent="0.3">
      <c r="A229" s="67">
        <v>45187</v>
      </c>
      <c r="B229" s="68">
        <f>IF(Donnees[[#This Row],[Date]]="","",_xlfn.ISOWEEKNUM(Donnees[[#This Row],[Date]]))</f>
        <v>38</v>
      </c>
      <c r="C229" s="69" t="s">
        <v>94</v>
      </c>
      <c r="D229" s="70" t="s">
        <v>305</v>
      </c>
      <c r="E229" s="71">
        <v>0</v>
      </c>
      <c r="F229" s="72">
        <v>60</v>
      </c>
      <c r="G229" s="73">
        <v>1</v>
      </c>
      <c r="H229" s="74">
        <v>120</v>
      </c>
      <c r="I229" s="73"/>
      <c r="J229" s="74"/>
      <c r="K229" s="148"/>
      <c r="L229" s="89"/>
      <c r="M229" s="57" t="e">
        <f>IF(Donnees[[#This Row],[Date]]&lt;&gt;"",SUM(#REF!),"")</f>
        <v>#REF!</v>
      </c>
      <c r="N229" s="93" t="str">
        <f>Donnees[[#This Row],[Date]]&amp;HOUR(Donnees[[#This Row],[Heure]])&amp;Donnees[[#This Row],[Ref]]</f>
        <v>4518714</v>
      </c>
      <c r="O229" s="75"/>
      <c r="P229" s="75"/>
      <c r="Q229" s="75"/>
    </row>
    <row r="230" spans="1:17" x14ac:dyDescent="0.3">
      <c r="A230" s="67">
        <v>45187</v>
      </c>
      <c r="B230" s="68">
        <f>IF(Donnees[[#This Row],[Date]]="","",_xlfn.ISOWEEKNUM(Donnees[[#This Row],[Date]]))</f>
        <v>38</v>
      </c>
      <c r="C230" s="69" t="s">
        <v>94</v>
      </c>
      <c r="D230" s="70" t="s">
        <v>306</v>
      </c>
      <c r="E230" s="71">
        <v>0</v>
      </c>
      <c r="F230" s="72">
        <v>22</v>
      </c>
      <c r="G230" s="73"/>
      <c r="H230" s="74">
        <v>110</v>
      </c>
      <c r="I230" s="73"/>
      <c r="J230" s="74"/>
      <c r="K230" s="148"/>
      <c r="L230" s="89"/>
      <c r="M230" s="57" t="e">
        <f>IF(Donnees[[#This Row],[Date]]&lt;&gt;"",SUM(#REF!),"")</f>
        <v>#REF!</v>
      </c>
      <c r="N230" s="93" t="str">
        <f>Donnees[[#This Row],[Date]]&amp;HOUR(Donnees[[#This Row],[Heure]])&amp;Donnees[[#This Row],[Ref]]</f>
        <v>4518714</v>
      </c>
      <c r="O230" s="75"/>
      <c r="P230" s="75"/>
      <c r="Q230" s="75"/>
    </row>
    <row r="231" spans="1:17" x14ac:dyDescent="0.3">
      <c r="A231" s="67">
        <v>45187</v>
      </c>
      <c r="B231" s="68">
        <f>IF(Donnees[[#This Row],[Date]]="","",_xlfn.ISOWEEKNUM(Donnees[[#This Row],[Date]]))</f>
        <v>38</v>
      </c>
      <c r="C231" s="69" t="s">
        <v>94</v>
      </c>
      <c r="D231" s="70" t="s">
        <v>307</v>
      </c>
      <c r="E231" s="71">
        <v>0</v>
      </c>
      <c r="F231" s="72">
        <v>10</v>
      </c>
      <c r="G231" s="73">
        <v>1</v>
      </c>
      <c r="H231" s="74">
        <v>110</v>
      </c>
      <c r="I231" s="73"/>
      <c r="J231" s="74"/>
      <c r="K231" s="148"/>
      <c r="L231" s="89"/>
      <c r="M231" s="57" t="e">
        <f>IF(Donnees[[#This Row],[Date]]&lt;&gt;"",SUM(#REF!),"")</f>
        <v>#REF!</v>
      </c>
      <c r="N231" s="93" t="str">
        <f>Donnees[[#This Row],[Date]]&amp;HOUR(Donnees[[#This Row],[Heure]])&amp;Donnees[[#This Row],[Ref]]</f>
        <v>4518715</v>
      </c>
      <c r="O231" s="75"/>
      <c r="P231" s="75"/>
      <c r="Q231" s="75"/>
    </row>
    <row r="232" spans="1:17" x14ac:dyDescent="0.3">
      <c r="A232" s="67">
        <v>45187</v>
      </c>
      <c r="B232" s="68">
        <f>IF(Donnees[[#This Row],[Date]]="","",_xlfn.ISOWEEKNUM(Donnees[[#This Row],[Date]]))</f>
        <v>38</v>
      </c>
      <c r="C232" s="69" t="s">
        <v>94</v>
      </c>
      <c r="D232" s="70" t="s">
        <v>308</v>
      </c>
      <c r="E232" s="71">
        <v>0</v>
      </c>
      <c r="F232" s="72">
        <v>61</v>
      </c>
      <c r="G232" s="73">
        <v>0</v>
      </c>
      <c r="H232" s="74">
        <v>119</v>
      </c>
      <c r="I232" s="73"/>
      <c r="J232" s="74"/>
      <c r="K232" s="148"/>
      <c r="L232" s="89"/>
      <c r="M232" s="57" t="e">
        <f>IF(Donnees[[#This Row],[Date]]&lt;&gt;"",SUM(#REF!),"")</f>
        <v>#REF!</v>
      </c>
      <c r="N232" s="93" t="str">
        <f>Donnees[[#This Row],[Date]]&amp;HOUR(Donnees[[#This Row],[Heure]])&amp;Donnees[[#This Row],[Ref]]</f>
        <v>4518716</v>
      </c>
      <c r="O232" s="75"/>
      <c r="P232" s="75"/>
      <c r="Q232" s="75"/>
    </row>
    <row r="233" spans="1:17" x14ac:dyDescent="0.3">
      <c r="A233" s="67">
        <v>45187</v>
      </c>
      <c r="B233" s="68">
        <f>IF(Donnees[[#This Row],[Date]]="","",_xlfn.ISOWEEKNUM(Donnees[[#This Row],[Date]]))</f>
        <v>38</v>
      </c>
      <c r="C233" s="69" t="s">
        <v>94</v>
      </c>
      <c r="D233" s="70" t="s">
        <v>309</v>
      </c>
      <c r="E233" s="71">
        <v>0</v>
      </c>
      <c r="F233" s="72">
        <v>61</v>
      </c>
      <c r="G233" s="73">
        <v>1</v>
      </c>
      <c r="H233" s="74">
        <v>119</v>
      </c>
      <c r="I233" s="73"/>
      <c r="J233" s="74"/>
      <c r="K233" s="148"/>
      <c r="L233" s="89"/>
      <c r="M233" s="57" t="e">
        <f>IF(Donnees[[#This Row],[Date]]&lt;&gt;"",SUM(#REF!),"")</f>
        <v>#REF!</v>
      </c>
      <c r="N233" s="93" t="str">
        <f>Donnees[[#This Row],[Date]]&amp;HOUR(Donnees[[#This Row],[Heure]])&amp;Donnees[[#This Row],[Ref]]</f>
        <v>4518716</v>
      </c>
      <c r="O233" s="75"/>
      <c r="P233" s="75"/>
      <c r="Q233" s="75"/>
    </row>
    <row r="234" spans="1:17" x14ac:dyDescent="0.3">
      <c r="A234" s="67">
        <v>45187</v>
      </c>
      <c r="B234" s="68">
        <f>IF(Donnees[[#This Row],[Date]]="","",_xlfn.ISOWEEKNUM(Donnees[[#This Row],[Date]]))</f>
        <v>38</v>
      </c>
      <c r="C234" s="69" t="s">
        <v>94</v>
      </c>
      <c r="D234" s="70" t="s">
        <v>310</v>
      </c>
      <c r="E234" s="71">
        <v>0</v>
      </c>
      <c r="F234" s="72">
        <v>12</v>
      </c>
      <c r="G234" s="73">
        <v>14</v>
      </c>
      <c r="H234" s="74">
        <v>110</v>
      </c>
      <c r="I234" s="73"/>
      <c r="J234" s="74"/>
      <c r="K234" s="148"/>
      <c r="L234" s="89"/>
      <c r="M234" s="57" t="e">
        <f>IF(Donnees[[#This Row],[Date]]&lt;&gt;"",SUM(#REF!),"")</f>
        <v>#REF!</v>
      </c>
      <c r="N234" s="93" t="str">
        <f>Donnees[[#This Row],[Date]]&amp;HOUR(Donnees[[#This Row],[Heure]])&amp;Donnees[[#This Row],[Ref]]</f>
        <v>4518716</v>
      </c>
      <c r="O234" s="75"/>
      <c r="P234" s="75"/>
      <c r="Q234" s="75"/>
    </row>
    <row r="235" spans="1:17" x14ac:dyDescent="0.3">
      <c r="A235" s="67">
        <v>45187</v>
      </c>
      <c r="B235" s="68">
        <f>IF(Donnees[[#This Row],[Date]]="","",_xlfn.ISOWEEKNUM(Donnees[[#This Row],[Date]]))</f>
        <v>38</v>
      </c>
      <c r="C235" s="69" t="s">
        <v>94</v>
      </c>
      <c r="D235" s="70" t="s">
        <v>311</v>
      </c>
      <c r="E235" s="71">
        <v>0</v>
      </c>
      <c r="F235" s="72">
        <v>60</v>
      </c>
      <c r="G235" s="73">
        <v>1</v>
      </c>
      <c r="H235" s="74">
        <v>120</v>
      </c>
      <c r="I235" s="73"/>
      <c r="J235" s="74"/>
      <c r="K235" s="148"/>
      <c r="L235" s="89"/>
      <c r="M235" s="57" t="e">
        <f>IF(Donnees[[#This Row],[Date]]&lt;&gt;"",SUM(#REF!),"")</f>
        <v>#REF!</v>
      </c>
      <c r="N235" s="93" t="str">
        <f>Donnees[[#This Row],[Date]]&amp;HOUR(Donnees[[#This Row],[Heure]])&amp;Donnees[[#This Row],[Ref]]</f>
        <v>4518717</v>
      </c>
      <c r="O235" s="75"/>
      <c r="P235" s="75"/>
      <c r="Q235" s="75"/>
    </row>
    <row r="236" spans="1:17" x14ac:dyDescent="0.3">
      <c r="A236" s="67">
        <v>45187</v>
      </c>
      <c r="B236" s="68">
        <f>IF(Donnees[[#This Row],[Date]]="","",_xlfn.ISOWEEKNUM(Donnees[[#This Row],[Date]]))</f>
        <v>38</v>
      </c>
      <c r="C236" s="69" t="s">
        <v>94</v>
      </c>
      <c r="D236" s="70" t="s">
        <v>312</v>
      </c>
      <c r="E236" s="71">
        <v>0</v>
      </c>
      <c r="F236" s="72">
        <v>22</v>
      </c>
      <c r="G236" s="73"/>
      <c r="H236" s="74">
        <v>110</v>
      </c>
      <c r="I236" s="73"/>
      <c r="J236" s="74"/>
      <c r="K236" s="148"/>
      <c r="L236" s="89"/>
      <c r="M236" s="57" t="e">
        <f>IF(Donnees[[#This Row],[Date]]&lt;&gt;"",SUM(#REF!),"")</f>
        <v>#REF!</v>
      </c>
      <c r="N236" s="93" t="str">
        <f>Donnees[[#This Row],[Date]]&amp;HOUR(Donnees[[#This Row],[Heure]])&amp;Donnees[[#This Row],[Ref]]</f>
        <v>4518718</v>
      </c>
      <c r="O236" s="75"/>
      <c r="P236" s="75"/>
      <c r="Q236" s="75"/>
    </row>
    <row r="237" spans="1:17" x14ac:dyDescent="0.3">
      <c r="A237" s="67">
        <v>45187</v>
      </c>
      <c r="B237" s="68">
        <f>IF(Donnees[[#This Row],[Date]]="","",_xlfn.ISOWEEKNUM(Donnees[[#This Row],[Date]]))</f>
        <v>38</v>
      </c>
      <c r="C237" s="69" t="s">
        <v>94</v>
      </c>
      <c r="D237" s="70" t="s">
        <v>313</v>
      </c>
      <c r="E237" s="71">
        <v>0</v>
      </c>
      <c r="F237" s="72">
        <v>10</v>
      </c>
      <c r="G237" s="73">
        <v>1</v>
      </c>
      <c r="H237" s="74">
        <v>110</v>
      </c>
      <c r="I237" s="73"/>
      <c r="J237" s="74"/>
      <c r="K237" s="148"/>
      <c r="L237" s="89"/>
      <c r="M237" s="57" t="e">
        <f>IF(Donnees[[#This Row],[Date]]&lt;&gt;"",SUM(#REF!),"")</f>
        <v>#REF!</v>
      </c>
      <c r="N237" s="93" t="str">
        <f>Donnees[[#This Row],[Date]]&amp;HOUR(Donnees[[#This Row],[Heure]])&amp;Donnees[[#This Row],[Ref]]</f>
        <v>4518718</v>
      </c>
      <c r="O237" s="75"/>
      <c r="P237" s="75"/>
      <c r="Q237" s="75"/>
    </row>
    <row r="238" spans="1:17" x14ac:dyDescent="0.3">
      <c r="A238" s="67">
        <v>45187</v>
      </c>
      <c r="B238" s="68">
        <f>IF(Donnees[[#This Row],[Date]]="","",_xlfn.ISOWEEKNUM(Donnees[[#This Row],[Date]]))</f>
        <v>38</v>
      </c>
      <c r="C238" s="69" t="s">
        <v>94</v>
      </c>
      <c r="D238" s="70" t="s">
        <v>314</v>
      </c>
      <c r="E238" s="71">
        <v>0</v>
      </c>
      <c r="F238" s="72">
        <v>33</v>
      </c>
      <c r="G238" s="73">
        <v>5</v>
      </c>
      <c r="H238" s="74">
        <v>203</v>
      </c>
      <c r="I238" s="73"/>
      <c r="J238" s="74"/>
      <c r="K238" s="148"/>
      <c r="L238" s="89"/>
      <c r="M238" s="57" t="e">
        <f>IF(Donnees[[#This Row],[Date]]&lt;&gt;"",SUM(#REF!),"")</f>
        <v>#REF!</v>
      </c>
      <c r="N238" s="93" t="str">
        <f>Donnees[[#This Row],[Date]]&amp;HOUR(Donnees[[#This Row],[Heure]])&amp;Donnees[[#This Row],[Ref]]</f>
        <v>4518719</v>
      </c>
      <c r="O238" s="75"/>
      <c r="P238" s="75"/>
      <c r="Q238" s="75"/>
    </row>
    <row r="239" spans="1:17" x14ac:dyDescent="0.3">
      <c r="A239" s="67">
        <v>45187</v>
      </c>
      <c r="B239" s="68">
        <f>IF(Donnees[[#This Row],[Date]]="","",_xlfn.ISOWEEKNUM(Donnees[[#This Row],[Date]]))</f>
        <v>38</v>
      </c>
      <c r="C239" s="69" t="s">
        <v>94</v>
      </c>
      <c r="D239" s="70" t="s">
        <v>315</v>
      </c>
      <c r="E239" s="71">
        <v>0</v>
      </c>
      <c r="F239" s="72">
        <v>12</v>
      </c>
      <c r="G239" s="73">
        <v>1</v>
      </c>
      <c r="H239" s="74">
        <v>110</v>
      </c>
      <c r="I239" s="73"/>
      <c r="J239" s="74"/>
      <c r="K239" s="148"/>
      <c r="L239" s="89"/>
      <c r="M239" s="57" t="e">
        <f>IF(Donnees[[#This Row],[Date]]&lt;&gt;"",SUM(#REF!),"")</f>
        <v>#REF!</v>
      </c>
      <c r="N239" s="93" t="str">
        <f>Donnees[[#This Row],[Date]]&amp;HOUR(Donnees[[#This Row],[Heure]])&amp;Donnees[[#This Row],[Ref]]</f>
        <v>4518719</v>
      </c>
      <c r="O239" s="75"/>
      <c r="P239" s="75"/>
      <c r="Q239" s="75"/>
    </row>
    <row r="240" spans="1:17" x14ac:dyDescent="0.3">
      <c r="A240" s="67">
        <v>45187</v>
      </c>
      <c r="B240" s="68">
        <f>IF(Donnees[[#This Row],[Date]]="","",_xlfn.ISOWEEKNUM(Donnees[[#This Row],[Date]]))</f>
        <v>38</v>
      </c>
      <c r="C240" s="69" t="s">
        <v>94</v>
      </c>
      <c r="D240" s="70" t="s">
        <v>172</v>
      </c>
      <c r="E240" s="71">
        <v>0</v>
      </c>
      <c r="F240" s="72">
        <v>61</v>
      </c>
      <c r="G240" s="73">
        <v>1</v>
      </c>
      <c r="H240" s="74">
        <v>238</v>
      </c>
      <c r="I240" s="73"/>
      <c r="J240" s="74"/>
      <c r="K240" s="148"/>
      <c r="L240" s="89"/>
      <c r="M240" s="57" t="e">
        <f>IF(Donnees[[#This Row],[Date]]&lt;&gt;"",SUM(#REF!),"")</f>
        <v>#REF!</v>
      </c>
      <c r="N240" s="93" t="str">
        <f>Donnees[[#This Row],[Date]]&amp;HOUR(Donnees[[#This Row],[Heure]])&amp;Donnees[[#This Row],[Ref]]</f>
        <v>4518720</v>
      </c>
      <c r="O240" s="75"/>
      <c r="P240" s="75"/>
      <c r="Q240" s="75"/>
    </row>
    <row r="241" spans="1:17" x14ac:dyDescent="0.3">
      <c r="A241" s="67">
        <v>45187</v>
      </c>
      <c r="B241" s="68">
        <f>IF(Donnees[[#This Row],[Date]]="","",_xlfn.ISOWEEKNUM(Donnees[[#This Row],[Date]]))</f>
        <v>38</v>
      </c>
      <c r="C241" s="69" t="s">
        <v>28</v>
      </c>
      <c r="D241" s="70" t="s">
        <v>316</v>
      </c>
      <c r="E241" s="71">
        <v>0</v>
      </c>
      <c r="F241" s="72">
        <v>14</v>
      </c>
      <c r="G241" s="73">
        <v>4</v>
      </c>
      <c r="H241" s="74">
        <v>111</v>
      </c>
      <c r="I241" s="73"/>
      <c r="J241" s="74"/>
      <c r="K241" s="148"/>
      <c r="L241" s="89"/>
      <c r="M241" s="57" t="e">
        <f>IF(Donnees[[#This Row],[Date]]&lt;&gt;"",SUM(#REF!),"")</f>
        <v>#REF!</v>
      </c>
      <c r="N241" s="93" t="str">
        <f>Donnees[[#This Row],[Date]]&amp;HOUR(Donnees[[#This Row],[Heure]])&amp;Donnees[[#This Row],[Ref]]</f>
        <v>4518721</v>
      </c>
      <c r="O241" s="75"/>
      <c r="P241" s="75"/>
      <c r="Q241" s="75"/>
    </row>
    <row r="242" spans="1:17" x14ac:dyDescent="0.3">
      <c r="A242" s="67">
        <v>45187</v>
      </c>
      <c r="B242" s="68">
        <f>IF(Donnees[[#This Row],[Date]]="","",_xlfn.ISOWEEKNUM(Donnees[[#This Row],[Date]]))</f>
        <v>38</v>
      </c>
      <c r="C242" s="69" t="s">
        <v>28</v>
      </c>
      <c r="D242" s="70" t="s">
        <v>317</v>
      </c>
      <c r="E242" s="71">
        <v>0</v>
      </c>
      <c r="F242" s="72">
        <v>22</v>
      </c>
      <c r="G242" s="73"/>
      <c r="H242" s="74">
        <v>111</v>
      </c>
      <c r="I242" s="73"/>
      <c r="J242" s="74"/>
      <c r="K242" s="148"/>
      <c r="L242" s="89"/>
      <c r="M242" s="57" t="e">
        <f>IF(Donnees[[#This Row],[Date]]&lt;&gt;"",SUM(#REF!),"")</f>
        <v>#REF!</v>
      </c>
      <c r="N242" s="93" t="str">
        <f>Donnees[[#This Row],[Date]]&amp;HOUR(Donnees[[#This Row],[Heure]])&amp;Donnees[[#This Row],[Ref]]</f>
        <v>4518721</v>
      </c>
      <c r="O242" s="75"/>
      <c r="P242" s="75"/>
      <c r="Q242" s="75"/>
    </row>
    <row r="243" spans="1:17" x14ac:dyDescent="0.3">
      <c r="A243" s="67">
        <v>45187</v>
      </c>
      <c r="B243" s="68">
        <f>IF(Donnees[[#This Row],[Date]]="","",_xlfn.ISOWEEKNUM(Donnees[[#This Row],[Date]]))</f>
        <v>38</v>
      </c>
      <c r="C243" s="69" t="s">
        <v>28</v>
      </c>
      <c r="D243" s="70" t="s">
        <v>126</v>
      </c>
      <c r="E243" s="71">
        <v>0</v>
      </c>
      <c r="F243" s="72">
        <v>10</v>
      </c>
      <c r="G243" s="73">
        <v>0</v>
      </c>
      <c r="H243" s="74">
        <v>111</v>
      </c>
      <c r="I243" s="73"/>
      <c r="J243" s="74"/>
      <c r="K243" s="148"/>
      <c r="L243" s="89"/>
      <c r="M243" s="57" t="e">
        <f>IF(Donnees[[#This Row],[Date]]&lt;&gt;"",SUM(#REF!),"")</f>
        <v>#REF!</v>
      </c>
      <c r="N243" s="93" t="str">
        <f>Donnees[[#This Row],[Date]]&amp;HOUR(Donnees[[#This Row],[Heure]])&amp;Donnees[[#This Row],[Ref]]</f>
        <v>4518722</v>
      </c>
      <c r="O243" s="75"/>
      <c r="P243" s="75"/>
      <c r="Q243" s="75"/>
    </row>
    <row r="244" spans="1:17" x14ac:dyDescent="0.3">
      <c r="A244" s="67">
        <v>45187</v>
      </c>
      <c r="B244" s="68">
        <f>IF(Donnees[[#This Row],[Date]]="","",_xlfn.ISOWEEKNUM(Donnees[[#This Row],[Date]]))</f>
        <v>38</v>
      </c>
      <c r="C244" s="69" t="s">
        <v>28</v>
      </c>
      <c r="D244" s="70" t="s">
        <v>318</v>
      </c>
      <c r="E244" s="71">
        <v>0</v>
      </c>
      <c r="F244" s="72">
        <v>0</v>
      </c>
      <c r="G244" s="73">
        <v>0</v>
      </c>
      <c r="H244" s="74">
        <v>238</v>
      </c>
      <c r="I244" s="73"/>
      <c r="J244" s="74"/>
      <c r="K244" s="148"/>
      <c r="L244" s="89"/>
      <c r="M244" s="57" t="e">
        <f>IF(Donnees[[#This Row],[Date]]&lt;&gt;"",SUM(#REF!),"")</f>
        <v>#REF!</v>
      </c>
      <c r="N244" s="93" t="str">
        <f>Donnees[[#This Row],[Date]]&amp;HOUR(Donnees[[#This Row],[Heure]])&amp;Donnees[[#This Row],[Ref]]</f>
        <v>4518722</v>
      </c>
      <c r="O244" s="75"/>
      <c r="P244" s="75"/>
      <c r="Q244" s="75"/>
    </row>
    <row r="245" spans="1:17" x14ac:dyDescent="0.3">
      <c r="A245" s="67">
        <v>45187</v>
      </c>
      <c r="B245" s="68">
        <f>IF(Donnees[[#This Row],[Date]]="","",_xlfn.ISOWEEKNUM(Donnees[[#This Row],[Date]]))</f>
        <v>38</v>
      </c>
      <c r="C245" s="69" t="s">
        <v>28</v>
      </c>
      <c r="D245" s="70" t="s">
        <v>319</v>
      </c>
      <c r="E245" s="71">
        <v>111</v>
      </c>
      <c r="F245" s="72">
        <v>12</v>
      </c>
      <c r="G245" s="73">
        <v>15</v>
      </c>
      <c r="H245" s="74">
        <v>111</v>
      </c>
      <c r="I245" s="73"/>
      <c r="J245" s="74"/>
      <c r="K245" s="148"/>
      <c r="L245" s="89"/>
      <c r="M245" s="57" t="e">
        <f>IF(Donnees[[#This Row],[Date]]&lt;&gt;"",SUM(#REF!),"")</f>
        <v>#REF!</v>
      </c>
      <c r="N245" s="93" t="str">
        <f>Donnees[[#This Row],[Date]]&amp;HOUR(Donnees[[#This Row],[Heure]])&amp;Donnees[[#This Row],[Ref]]</f>
        <v>4518723</v>
      </c>
      <c r="O245" s="75"/>
      <c r="P245" s="75"/>
      <c r="Q245" s="75"/>
    </row>
    <row r="246" spans="1:17" x14ac:dyDescent="0.3">
      <c r="A246" s="67">
        <v>45188</v>
      </c>
      <c r="B246" s="68">
        <f>IF(Donnees[[#This Row],[Date]]="","",_xlfn.ISOWEEKNUM(Donnees[[#This Row],[Date]]))</f>
        <v>38</v>
      </c>
      <c r="C246" s="69" t="s">
        <v>28</v>
      </c>
      <c r="D246" s="70" t="s">
        <v>228</v>
      </c>
      <c r="E246" s="71">
        <v>109</v>
      </c>
      <c r="F246" s="72">
        <v>14</v>
      </c>
      <c r="G246" s="73">
        <v>5</v>
      </c>
      <c r="H246" s="74">
        <v>109</v>
      </c>
      <c r="I246" s="73"/>
      <c r="J246" s="74"/>
      <c r="K246" s="148"/>
      <c r="L246" s="89"/>
      <c r="M246" s="57" t="e">
        <f>IF(Donnees[[#This Row],[Date]]&lt;&gt;"",SUM(#REF!),"")</f>
        <v>#REF!</v>
      </c>
      <c r="N246" s="93" t="str">
        <f>Donnees[[#This Row],[Date]]&amp;HOUR(Donnees[[#This Row],[Heure]])&amp;Donnees[[#This Row],[Ref]]</f>
        <v>451880</v>
      </c>
      <c r="O246" s="75"/>
      <c r="P246" s="75"/>
      <c r="Q246" s="75"/>
    </row>
    <row r="247" spans="1:17" x14ac:dyDescent="0.3">
      <c r="A247" s="67">
        <v>45188</v>
      </c>
      <c r="B247" s="68">
        <f>IF(Donnees[[#This Row],[Date]]="","",_xlfn.ISOWEEKNUM(Donnees[[#This Row],[Date]]))</f>
        <v>38</v>
      </c>
      <c r="C247" s="69" t="s">
        <v>28</v>
      </c>
      <c r="D247" s="70" t="s">
        <v>179</v>
      </c>
      <c r="E247" s="71">
        <v>0</v>
      </c>
      <c r="F247" s="72">
        <v>22</v>
      </c>
      <c r="G247" s="73"/>
      <c r="H247" s="74">
        <v>111</v>
      </c>
      <c r="I247" s="73"/>
      <c r="J247" s="74"/>
      <c r="K247" s="148"/>
      <c r="L247" s="89"/>
      <c r="M247" s="57" t="e">
        <f>IF(Donnees[[#This Row],[Date]]&lt;&gt;"",SUM(#REF!),"")</f>
        <v>#REF!</v>
      </c>
      <c r="N247" s="93" t="str">
        <f>Donnees[[#This Row],[Date]]&amp;HOUR(Donnees[[#This Row],[Heure]])&amp;Donnees[[#This Row],[Ref]]</f>
        <v>451880</v>
      </c>
      <c r="O247" s="75"/>
      <c r="P247" s="75"/>
      <c r="Q247" s="75"/>
    </row>
    <row r="248" spans="1:17" x14ac:dyDescent="0.3">
      <c r="A248" s="67">
        <v>45188</v>
      </c>
      <c r="B248" s="68">
        <f>IF(Donnees[[#This Row],[Date]]="","",_xlfn.ISOWEEKNUM(Donnees[[#This Row],[Date]]))</f>
        <v>38</v>
      </c>
      <c r="C248" s="69" t="s">
        <v>28</v>
      </c>
      <c r="D248" s="70" t="s">
        <v>320</v>
      </c>
      <c r="E248" s="71">
        <v>0</v>
      </c>
      <c r="F248" s="72">
        <v>24</v>
      </c>
      <c r="G248" s="73">
        <v>14</v>
      </c>
      <c r="H248" s="74">
        <v>111</v>
      </c>
      <c r="I248" s="73"/>
      <c r="J248" s="74"/>
      <c r="K248" s="148"/>
      <c r="L248" s="89"/>
      <c r="M248" s="57" t="e">
        <f>IF(Donnees[[#This Row],[Date]]&lt;&gt;"",SUM(#REF!),"")</f>
        <v>#REF!</v>
      </c>
      <c r="N248" s="93" t="str">
        <f>Donnees[[#This Row],[Date]]&amp;HOUR(Donnees[[#This Row],[Heure]])&amp;Donnees[[#This Row],[Ref]]</f>
        <v>451880</v>
      </c>
      <c r="O248" s="75"/>
      <c r="P248" s="75"/>
      <c r="Q248" s="75"/>
    </row>
    <row r="249" spans="1:17" x14ac:dyDescent="0.3">
      <c r="A249" s="67">
        <v>45188</v>
      </c>
      <c r="B249" s="68">
        <f>IF(Donnees[[#This Row],[Date]]="","",_xlfn.ISOWEEKNUM(Donnees[[#This Row],[Date]]))</f>
        <v>38</v>
      </c>
      <c r="C249" s="69" t="s">
        <v>28</v>
      </c>
      <c r="D249" s="70" t="s">
        <v>321</v>
      </c>
      <c r="E249" s="71">
        <v>0</v>
      </c>
      <c r="F249" s="72">
        <v>33</v>
      </c>
      <c r="G249" s="73">
        <v>0</v>
      </c>
      <c r="H249" s="74">
        <v>198</v>
      </c>
      <c r="I249" s="73"/>
      <c r="J249" s="74"/>
      <c r="K249" s="148"/>
      <c r="L249" s="89"/>
      <c r="M249" s="57" t="e">
        <f>IF(Donnees[[#This Row],[Date]]&lt;&gt;"",SUM(#REF!),"")</f>
        <v>#REF!</v>
      </c>
      <c r="N249" s="93" t="str">
        <f>Donnees[[#This Row],[Date]]&amp;HOUR(Donnees[[#This Row],[Heure]])&amp;Donnees[[#This Row],[Ref]]</f>
        <v>451881</v>
      </c>
      <c r="O249" s="75"/>
      <c r="P249" s="75"/>
      <c r="Q249" s="75"/>
    </row>
    <row r="250" spans="1:17" x14ac:dyDescent="0.3">
      <c r="A250" s="67">
        <v>45188</v>
      </c>
      <c r="B250" s="68">
        <f>IF(Donnees[[#This Row],[Date]]="","",_xlfn.ISOWEEKNUM(Donnees[[#This Row],[Date]]))</f>
        <v>38</v>
      </c>
      <c r="C250" s="69" t="s">
        <v>28</v>
      </c>
      <c r="D250" s="70" t="s">
        <v>118</v>
      </c>
      <c r="E250" s="71">
        <v>0</v>
      </c>
      <c r="F250" s="72">
        <v>0</v>
      </c>
      <c r="G250" s="73">
        <v>0</v>
      </c>
      <c r="H250" s="74">
        <v>238</v>
      </c>
      <c r="I250" s="73"/>
      <c r="J250" s="74"/>
      <c r="K250" s="148"/>
      <c r="L250" s="89"/>
      <c r="M250" s="57" t="e">
        <f>IF(Donnees[[#This Row],[Date]]&lt;&gt;"",SUM(#REF!),"")</f>
        <v>#REF!</v>
      </c>
      <c r="N250" s="93" t="str">
        <f>Donnees[[#This Row],[Date]]&amp;HOUR(Donnees[[#This Row],[Heure]])&amp;Donnees[[#This Row],[Ref]]</f>
        <v>451882</v>
      </c>
      <c r="O250" s="75"/>
      <c r="P250" s="75"/>
      <c r="Q250" s="75"/>
    </row>
    <row r="251" spans="1:17" x14ac:dyDescent="0.3">
      <c r="A251" s="67">
        <v>45188</v>
      </c>
      <c r="B251" s="68">
        <f>IF(Donnees[[#This Row],[Date]]="","",_xlfn.ISOWEEKNUM(Donnees[[#This Row],[Date]]))</f>
        <v>38</v>
      </c>
      <c r="C251" s="69" t="s">
        <v>28</v>
      </c>
      <c r="D251" s="70" t="s">
        <v>322</v>
      </c>
      <c r="E251" s="71">
        <v>110</v>
      </c>
      <c r="F251" s="72">
        <v>12</v>
      </c>
      <c r="G251" s="73">
        <v>0</v>
      </c>
      <c r="H251" s="74">
        <v>110</v>
      </c>
      <c r="I251" s="73"/>
      <c r="J251" s="74"/>
      <c r="K251" s="148"/>
      <c r="L251" s="89"/>
      <c r="M251" s="57" t="e">
        <f>IF(Donnees[[#This Row],[Date]]&lt;&gt;"",SUM(#REF!),"")</f>
        <v>#REF!</v>
      </c>
      <c r="N251" s="93" t="str">
        <f>Donnees[[#This Row],[Date]]&amp;HOUR(Donnees[[#This Row],[Heure]])&amp;Donnees[[#This Row],[Ref]]</f>
        <v>451882</v>
      </c>
      <c r="O251" s="75"/>
      <c r="P251" s="75"/>
      <c r="Q251" s="75"/>
    </row>
    <row r="252" spans="1:17" x14ac:dyDescent="0.3">
      <c r="A252" s="67">
        <v>45188</v>
      </c>
      <c r="B252" s="68">
        <f>IF(Donnees[[#This Row],[Date]]="","",_xlfn.ISOWEEKNUM(Donnees[[#This Row],[Date]]))</f>
        <v>38</v>
      </c>
      <c r="C252" s="69" t="s">
        <v>28</v>
      </c>
      <c r="D252" s="70" t="s">
        <v>323</v>
      </c>
      <c r="E252" s="71">
        <v>0</v>
      </c>
      <c r="F252" s="72">
        <v>14</v>
      </c>
      <c r="G252" s="73">
        <v>0</v>
      </c>
      <c r="H252" s="74">
        <v>104</v>
      </c>
      <c r="I252" s="73"/>
      <c r="J252" s="74"/>
      <c r="K252" s="148"/>
      <c r="L252" s="89"/>
      <c r="M252" s="57" t="e">
        <f>IF(Donnees[[#This Row],[Date]]&lt;&gt;"",SUM(#REF!),"")</f>
        <v>#REF!</v>
      </c>
      <c r="N252" s="93" t="str">
        <f>Donnees[[#This Row],[Date]]&amp;HOUR(Donnees[[#This Row],[Heure]])&amp;Donnees[[#This Row],[Ref]]</f>
        <v>451882</v>
      </c>
      <c r="O252" s="75"/>
      <c r="P252" s="75"/>
      <c r="Q252" s="75"/>
    </row>
    <row r="253" spans="1:17" x14ac:dyDescent="0.3">
      <c r="A253" s="67">
        <v>45188</v>
      </c>
      <c r="B253" s="68">
        <f>IF(Donnees[[#This Row],[Date]]="","",_xlfn.ISOWEEKNUM(Donnees[[#This Row],[Date]]))</f>
        <v>38</v>
      </c>
      <c r="C253" s="69" t="s">
        <v>28</v>
      </c>
      <c r="D253" s="70" t="s">
        <v>324</v>
      </c>
      <c r="E253" s="71">
        <v>0</v>
      </c>
      <c r="F253" s="72">
        <v>22</v>
      </c>
      <c r="G253" s="73"/>
      <c r="H253" s="74">
        <v>111</v>
      </c>
      <c r="I253" s="73"/>
      <c r="J253" s="74"/>
      <c r="K253" s="148"/>
      <c r="L253" s="89"/>
      <c r="M253" s="57" t="e">
        <f>IF(Donnees[[#This Row],[Date]]&lt;&gt;"",SUM(#REF!),"")</f>
        <v>#REF!</v>
      </c>
      <c r="N253" s="93" t="str">
        <f>Donnees[[#This Row],[Date]]&amp;HOUR(Donnees[[#This Row],[Heure]])&amp;Donnees[[#This Row],[Ref]]</f>
        <v>451883</v>
      </c>
      <c r="O253" s="75"/>
      <c r="P253" s="75"/>
      <c r="Q253" s="75"/>
    </row>
    <row r="254" spans="1:17" x14ac:dyDescent="0.3">
      <c r="A254" s="67">
        <v>45188</v>
      </c>
      <c r="B254" s="68">
        <f>IF(Donnees[[#This Row],[Date]]="","",_xlfn.ISOWEEKNUM(Donnees[[#This Row],[Date]]))</f>
        <v>38</v>
      </c>
      <c r="C254" s="69" t="s">
        <v>28</v>
      </c>
      <c r="D254" s="70" t="s">
        <v>325</v>
      </c>
      <c r="E254" s="71">
        <v>111</v>
      </c>
      <c r="F254" s="72">
        <v>24</v>
      </c>
      <c r="G254" s="73">
        <v>15</v>
      </c>
      <c r="H254" s="74">
        <v>111</v>
      </c>
      <c r="I254" s="73"/>
      <c r="J254" s="74"/>
      <c r="K254" s="148"/>
      <c r="L254" s="89"/>
      <c r="M254" s="57" t="e">
        <f>IF(Donnees[[#This Row],[Date]]&lt;&gt;"",SUM(#REF!),"")</f>
        <v>#REF!</v>
      </c>
      <c r="N254" s="93" t="str">
        <f>Donnees[[#This Row],[Date]]&amp;HOUR(Donnees[[#This Row],[Heure]])&amp;Donnees[[#This Row],[Ref]]</f>
        <v>451883</v>
      </c>
      <c r="O254" s="75"/>
      <c r="P254" s="75"/>
      <c r="Q254" s="75"/>
    </row>
    <row r="255" spans="1:17" x14ac:dyDescent="0.3">
      <c r="A255" s="67">
        <v>45188</v>
      </c>
      <c r="B255" s="68">
        <f>IF(Donnees[[#This Row],[Date]]="","",_xlfn.ISOWEEKNUM(Donnees[[#This Row],[Date]]))</f>
        <v>38</v>
      </c>
      <c r="C255" s="69" t="s">
        <v>28</v>
      </c>
      <c r="D255" s="70" t="s">
        <v>326</v>
      </c>
      <c r="E255" s="71">
        <v>0</v>
      </c>
      <c r="F255" s="72">
        <v>12</v>
      </c>
      <c r="G255" s="73">
        <v>1</v>
      </c>
      <c r="H255" s="74">
        <v>111</v>
      </c>
      <c r="I255" s="73"/>
      <c r="J255" s="74"/>
      <c r="K255" s="148"/>
      <c r="L255" s="89"/>
      <c r="M255" s="57" t="e">
        <f>IF(Donnees[[#This Row],[Date]]&lt;&gt;"",SUM(#REF!),"")</f>
        <v>#REF!</v>
      </c>
      <c r="N255" s="93" t="str">
        <f>Donnees[[#This Row],[Date]]&amp;HOUR(Donnees[[#This Row],[Heure]])&amp;Donnees[[#This Row],[Ref]]</f>
        <v>451884</v>
      </c>
      <c r="O255" s="75"/>
      <c r="P255" s="75"/>
      <c r="Q255" s="75"/>
    </row>
    <row r="256" spans="1:17" x14ac:dyDescent="0.3">
      <c r="A256" s="67">
        <v>45188</v>
      </c>
      <c r="B256" s="68">
        <f>IF(Donnees[[#This Row],[Date]]="","",_xlfn.ISOWEEKNUM(Donnees[[#This Row],[Date]]))</f>
        <v>38</v>
      </c>
      <c r="C256" s="69" t="s">
        <v>28</v>
      </c>
      <c r="D256" s="70" t="s">
        <v>327</v>
      </c>
      <c r="E256" s="71">
        <v>0</v>
      </c>
      <c r="F256" s="72">
        <v>14</v>
      </c>
      <c r="G256" s="73">
        <v>0</v>
      </c>
      <c r="H256" s="74">
        <v>106</v>
      </c>
      <c r="I256" s="73"/>
      <c r="J256" s="74"/>
      <c r="K256" s="148"/>
      <c r="L256" s="89"/>
      <c r="M256" s="57" t="e">
        <f>IF(Donnees[[#This Row],[Date]]&lt;&gt;"",SUM(#REF!),"")</f>
        <v>#REF!</v>
      </c>
      <c r="N256" s="93" t="str">
        <f>Donnees[[#This Row],[Date]]&amp;HOUR(Donnees[[#This Row],[Heure]])&amp;Donnees[[#This Row],[Ref]]</f>
        <v>451884</v>
      </c>
      <c r="O256" s="75"/>
      <c r="P256" s="75"/>
      <c r="Q256" s="75"/>
    </row>
    <row r="257" spans="1:17" x14ac:dyDescent="0.3">
      <c r="A257" s="67">
        <v>45188</v>
      </c>
      <c r="B257" s="68">
        <f>IF(Donnees[[#This Row],[Date]]="","",_xlfn.ISOWEEKNUM(Donnees[[#This Row],[Date]]))</f>
        <v>38</v>
      </c>
      <c r="C257" s="69" t="s">
        <v>56</v>
      </c>
      <c r="D257" s="70" t="s">
        <v>328</v>
      </c>
      <c r="E257" s="71">
        <v>0</v>
      </c>
      <c r="F257" s="72">
        <v>22</v>
      </c>
      <c r="G257" s="73"/>
      <c r="H257" s="74">
        <v>111</v>
      </c>
      <c r="I257" s="73"/>
      <c r="J257" s="74"/>
      <c r="K257" s="148"/>
      <c r="L257" s="89"/>
      <c r="M257" s="57" t="e">
        <f>IF(Donnees[[#This Row],[Date]]&lt;&gt;"",SUM(#REF!),"")</f>
        <v>#REF!</v>
      </c>
      <c r="N257" s="93" t="str">
        <f>Donnees[[#This Row],[Date]]&amp;HOUR(Donnees[[#This Row],[Heure]])&amp;Donnees[[#This Row],[Ref]]</f>
        <v>451885</v>
      </c>
      <c r="O257" s="75"/>
      <c r="P257" s="75"/>
      <c r="Q257" s="75"/>
    </row>
    <row r="258" spans="1:17" x14ac:dyDescent="0.3">
      <c r="A258" s="67">
        <v>45188</v>
      </c>
      <c r="B258" s="68">
        <f>IF(Donnees[[#This Row],[Date]]="","",_xlfn.ISOWEEKNUM(Donnees[[#This Row],[Date]]))</f>
        <v>38</v>
      </c>
      <c r="C258" s="69" t="s">
        <v>56</v>
      </c>
      <c r="D258" s="70" t="s">
        <v>329</v>
      </c>
      <c r="E258" s="71">
        <v>111</v>
      </c>
      <c r="F258" s="72">
        <v>24</v>
      </c>
      <c r="G258" s="73">
        <v>1</v>
      </c>
      <c r="H258" s="74">
        <v>111</v>
      </c>
      <c r="I258" s="73"/>
      <c r="J258" s="74"/>
      <c r="K258" s="148"/>
      <c r="L258" s="89"/>
      <c r="M258" s="57" t="e">
        <f>IF(Donnees[[#This Row],[Date]]&lt;&gt;"",SUM(#REF!),"")</f>
        <v>#REF!</v>
      </c>
      <c r="N258" s="93" t="str">
        <f>Donnees[[#This Row],[Date]]&amp;HOUR(Donnees[[#This Row],[Heure]])&amp;Donnees[[#This Row],[Ref]]</f>
        <v>451885</v>
      </c>
      <c r="O258" s="75"/>
      <c r="P258" s="75"/>
      <c r="Q258" s="75"/>
    </row>
    <row r="259" spans="1:17" x14ac:dyDescent="0.3">
      <c r="A259" s="67">
        <v>45188</v>
      </c>
      <c r="B259" s="68">
        <f>IF(Donnees[[#This Row],[Date]]="","",_xlfn.ISOWEEKNUM(Donnees[[#This Row],[Date]]))</f>
        <v>38</v>
      </c>
      <c r="C259" s="69" t="s">
        <v>56</v>
      </c>
      <c r="D259" s="70" t="s">
        <v>330</v>
      </c>
      <c r="E259" s="71">
        <v>0</v>
      </c>
      <c r="F259" s="72">
        <v>33</v>
      </c>
      <c r="G259" s="73">
        <v>1</v>
      </c>
      <c r="H259" s="74">
        <v>210</v>
      </c>
      <c r="I259" s="73"/>
      <c r="J259" s="74"/>
      <c r="K259" s="148"/>
      <c r="L259" s="89"/>
      <c r="M259" s="57" t="e">
        <f>IF(Donnees[[#This Row],[Date]]&lt;&gt;"",SUM(#REF!),"")</f>
        <v>#REF!</v>
      </c>
      <c r="N259" s="93" t="str">
        <f>Donnees[[#This Row],[Date]]&amp;HOUR(Donnees[[#This Row],[Heure]])&amp;Donnees[[#This Row],[Ref]]</f>
        <v>451886</v>
      </c>
      <c r="O259" s="75"/>
      <c r="P259" s="75"/>
      <c r="Q259" s="75"/>
    </row>
    <row r="260" spans="1:17" x14ac:dyDescent="0.3">
      <c r="A260" s="67">
        <v>45188</v>
      </c>
      <c r="B260" s="68">
        <f>IF(Donnees[[#This Row],[Date]]="","",_xlfn.ISOWEEKNUM(Donnees[[#This Row],[Date]]))</f>
        <v>38</v>
      </c>
      <c r="C260" s="69" t="s">
        <v>56</v>
      </c>
      <c r="D260" s="70" t="s">
        <v>331</v>
      </c>
      <c r="E260" s="71">
        <v>0</v>
      </c>
      <c r="F260" s="72">
        <v>14</v>
      </c>
      <c r="G260" s="73">
        <v>1</v>
      </c>
      <c r="H260" s="74">
        <v>111</v>
      </c>
      <c r="I260" s="73"/>
      <c r="J260" s="74"/>
      <c r="K260" s="148"/>
      <c r="L260" s="89"/>
      <c r="M260" s="57" t="e">
        <f>IF(Donnees[[#This Row],[Date]]&lt;&gt;"",SUM(#REF!),"")</f>
        <v>#REF!</v>
      </c>
      <c r="N260" s="93" t="str">
        <f>Donnees[[#This Row],[Date]]&amp;HOUR(Donnees[[#This Row],[Heure]])&amp;Donnees[[#This Row],[Ref]]</f>
        <v>451886</v>
      </c>
      <c r="O260" s="75"/>
      <c r="P260" s="75"/>
      <c r="Q260" s="75"/>
    </row>
    <row r="261" spans="1:17" x14ac:dyDescent="0.3">
      <c r="A261" s="67">
        <v>45188</v>
      </c>
      <c r="B261" s="68">
        <f>IF(Donnees[[#This Row],[Date]]="","",_xlfn.ISOWEEKNUM(Donnees[[#This Row],[Date]]))</f>
        <v>38</v>
      </c>
      <c r="C261" s="69" t="s">
        <v>56</v>
      </c>
      <c r="D261" s="70" t="s">
        <v>332</v>
      </c>
      <c r="E261" s="71">
        <v>111</v>
      </c>
      <c r="F261" s="72">
        <v>22</v>
      </c>
      <c r="G261" s="73"/>
      <c r="H261" s="74">
        <v>111</v>
      </c>
      <c r="I261" s="73"/>
      <c r="J261" s="74"/>
      <c r="K261" s="148"/>
      <c r="L261" s="89"/>
      <c r="M261" s="57" t="e">
        <f>IF(Donnees[[#This Row],[Date]]&lt;&gt;"",SUM(#REF!),"")</f>
        <v>#REF!</v>
      </c>
      <c r="N261" s="93" t="str">
        <f>Donnees[[#This Row],[Date]]&amp;HOUR(Donnees[[#This Row],[Heure]])&amp;Donnees[[#This Row],[Ref]]</f>
        <v>451887</v>
      </c>
      <c r="O261" s="75"/>
      <c r="P261" s="75"/>
      <c r="Q261" s="75"/>
    </row>
    <row r="262" spans="1:17" x14ac:dyDescent="0.3">
      <c r="A262" s="67">
        <v>45188</v>
      </c>
      <c r="B262" s="68">
        <f>IF(Donnees[[#This Row],[Date]]="","",_xlfn.ISOWEEKNUM(Donnees[[#This Row],[Date]]))</f>
        <v>38</v>
      </c>
      <c r="C262" s="69" t="s">
        <v>159</v>
      </c>
      <c r="D262" s="70" t="s">
        <v>333</v>
      </c>
      <c r="E262" s="71">
        <v>0</v>
      </c>
      <c r="F262" s="72">
        <v>24</v>
      </c>
      <c r="G262" s="73">
        <v>2</v>
      </c>
      <c r="H262" s="74">
        <v>111</v>
      </c>
      <c r="I262" s="73"/>
      <c r="J262" s="74"/>
      <c r="K262" s="148"/>
      <c r="L262" s="89"/>
      <c r="M262" s="57" t="e">
        <f>IF(Donnees[[#This Row],[Date]]&lt;&gt;"",SUM(#REF!),"")</f>
        <v>#REF!</v>
      </c>
      <c r="N262" s="93" t="str">
        <f>Donnees[[#This Row],[Date]]&amp;HOUR(Donnees[[#This Row],[Heure]])&amp;Donnees[[#This Row],[Ref]]</f>
        <v>451887</v>
      </c>
      <c r="O262" s="75"/>
      <c r="P262" s="75"/>
      <c r="Q262" s="75"/>
    </row>
    <row r="263" spans="1:17" x14ac:dyDescent="0.3">
      <c r="A263" s="67">
        <v>45188</v>
      </c>
      <c r="B263" s="68">
        <f>IF(Donnees[[#This Row],[Date]]="","",_xlfn.ISOWEEKNUM(Donnees[[#This Row],[Date]]))</f>
        <v>38</v>
      </c>
      <c r="C263" s="69" t="s">
        <v>159</v>
      </c>
      <c r="D263" s="70" t="s">
        <v>334</v>
      </c>
      <c r="E263" s="71">
        <v>0</v>
      </c>
      <c r="F263" s="72">
        <v>14</v>
      </c>
      <c r="G263" s="73">
        <v>2</v>
      </c>
      <c r="H263" s="74">
        <v>111</v>
      </c>
      <c r="I263" s="73"/>
      <c r="J263" s="74"/>
      <c r="K263" s="148"/>
      <c r="L263" s="89"/>
      <c r="M263" s="57" t="e">
        <f>IF(Donnees[[#This Row],[Date]]&lt;&gt;"",SUM(#REF!),"")</f>
        <v>#REF!</v>
      </c>
      <c r="N263" s="93" t="str">
        <f>Donnees[[#This Row],[Date]]&amp;HOUR(Donnees[[#This Row],[Heure]])&amp;Donnees[[#This Row],[Ref]]</f>
        <v>451888</v>
      </c>
      <c r="O263" s="75"/>
      <c r="P263" s="75"/>
      <c r="Q263" s="75"/>
    </row>
    <row r="264" spans="1:17" x14ac:dyDescent="0.3">
      <c r="A264" s="67">
        <v>45188</v>
      </c>
      <c r="B264" s="68">
        <f>IF(Donnees[[#This Row],[Date]]="","",_xlfn.ISOWEEKNUM(Donnees[[#This Row],[Date]]))</f>
        <v>38</v>
      </c>
      <c r="C264" s="69" t="s">
        <v>159</v>
      </c>
      <c r="D264" s="70" t="s">
        <v>195</v>
      </c>
      <c r="E264" s="71">
        <v>0</v>
      </c>
      <c r="F264" s="72">
        <v>24</v>
      </c>
      <c r="G264" s="73">
        <v>3</v>
      </c>
      <c r="H264" s="74">
        <v>111</v>
      </c>
      <c r="I264" s="73"/>
      <c r="J264" s="74"/>
      <c r="K264" s="148"/>
      <c r="L264" s="89"/>
      <c r="M264" s="57" t="e">
        <f>IF(Donnees[[#This Row],[Date]]&lt;&gt;"",SUM(#REF!),"")</f>
        <v>#REF!</v>
      </c>
      <c r="N264" s="93" t="str">
        <f>Donnees[[#This Row],[Date]]&amp;HOUR(Donnees[[#This Row],[Heure]])&amp;Donnees[[#This Row],[Ref]]</f>
        <v>451889</v>
      </c>
      <c r="O264" s="75"/>
      <c r="P264" s="75"/>
      <c r="Q264" s="75"/>
    </row>
    <row r="265" spans="1:17" x14ac:dyDescent="0.3">
      <c r="A265" s="67">
        <v>45188</v>
      </c>
      <c r="B265" s="68">
        <f>IF(Donnees[[#This Row],[Date]]="","",_xlfn.ISOWEEKNUM(Donnees[[#This Row],[Date]]))</f>
        <v>38</v>
      </c>
      <c r="C265" s="69" t="s">
        <v>159</v>
      </c>
      <c r="D265" s="70" t="s">
        <v>335</v>
      </c>
      <c r="E265" s="71">
        <v>0</v>
      </c>
      <c r="F265" s="72">
        <v>24</v>
      </c>
      <c r="G265" s="73">
        <v>4</v>
      </c>
      <c r="H265" s="74">
        <v>111</v>
      </c>
      <c r="I265" s="73"/>
      <c r="J265" s="74"/>
      <c r="K265" s="148"/>
      <c r="L265" s="89"/>
      <c r="M265" s="57" t="e">
        <f>IF(Donnees[[#This Row],[Date]]&lt;&gt;"",SUM(#REF!),"")</f>
        <v>#REF!</v>
      </c>
      <c r="N265" s="93" t="str">
        <f>Donnees[[#This Row],[Date]]&amp;HOUR(Donnees[[#This Row],[Heure]])&amp;Donnees[[#This Row],[Ref]]</f>
        <v>4518810</v>
      </c>
      <c r="O265" s="75"/>
      <c r="P265" s="75"/>
      <c r="Q265" s="75"/>
    </row>
    <row r="266" spans="1:17" x14ac:dyDescent="0.3">
      <c r="A266" s="67">
        <v>45188</v>
      </c>
      <c r="B266" s="68">
        <f>IF(Donnees[[#This Row],[Date]]="","",_xlfn.ISOWEEKNUM(Donnees[[#This Row],[Date]]))</f>
        <v>38</v>
      </c>
      <c r="C266" s="69" t="s">
        <v>159</v>
      </c>
      <c r="D266" s="70" t="s">
        <v>336</v>
      </c>
      <c r="E266" s="71">
        <v>0</v>
      </c>
      <c r="F266" s="72">
        <v>37</v>
      </c>
      <c r="G266" s="73">
        <v>8</v>
      </c>
      <c r="H266" s="74">
        <v>210</v>
      </c>
      <c r="I266" s="73"/>
      <c r="J266" s="74"/>
      <c r="K266" s="148"/>
      <c r="L266" s="89"/>
      <c r="M266" s="57" t="e">
        <f>IF(Donnees[[#This Row],[Date]]&lt;&gt;"",SUM(#REF!),"")</f>
        <v>#REF!</v>
      </c>
      <c r="N266" s="93" t="str">
        <f>Donnees[[#This Row],[Date]]&amp;HOUR(Donnees[[#This Row],[Heure]])&amp;Donnees[[#This Row],[Ref]]</f>
        <v>4518811</v>
      </c>
      <c r="O266" s="75"/>
      <c r="P266" s="75"/>
      <c r="Q266" s="75"/>
    </row>
    <row r="267" spans="1:17" x14ac:dyDescent="0.3">
      <c r="A267" s="67">
        <v>45188</v>
      </c>
      <c r="B267" s="68">
        <f>IF(Donnees[[#This Row],[Date]]="","",_xlfn.ISOWEEKNUM(Donnees[[#This Row],[Date]]))</f>
        <v>38</v>
      </c>
      <c r="C267" s="69" t="s">
        <v>56</v>
      </c>
      <c r="D267" s="70" t="s">
        <v>337</v>
      </c>
      <c r="E267" s="71">
        <v>0</v>
      </c>
      <c r="F267" s="72">
        <v>24</v>
      </c>
      <c r="G267" s="73">
        <v>5</v>
      </c>
      <c r="H267" s="74">
        <v>111</v>
      </c>
      <c r="I267" s="73"/>
      <c r="J267" s="74"/>
      <c r="K267" s="148"/>
      <c r="L267" s="89"/>
      <c r="M267" s="57" t="e">
        <f>IF(Donnees[[#This Row],[Date]]&lt;&gt;"",SUM(#REF!),"")</f>
        <v>#REF!</v>
      </c>
      <c r="N267" s="93" t="str">
        <f>Donnees[[#This Row],[Date]]&amp;HOUR(Donnees[[#This Row],[Heure]])&amp;Donnees[[#This Row],[Ref]]</f>
        <v>4518812</v>
      </c>
      <c r="O267" s="75"/>
      <c r="P267" s="75"/>
      <c r="Q267" s="75"/>
    </row>
    <row r="268" spans="1:17" x14ac:dyDescent="0.3">
      <c r="A268" s="67">
        <v>45188</v>
      </c>
      <c r="B268" s="68">
        <f>IF(Donnees[[#This Row],[Date]]="","",_xlfn.ISOWEEKNUM(Donnees[[#This Row],[Date]]))</f>
        <v>38</v>
      </c>
      <c r="C268" s="69" t="s">
        <v>56</v>
      </c>
      <c r="D268" s="70" t="s">
        <v>338</v>
      </c>
      <c r="E268" s="71">
        <v>0</v>
      </c>
      <c r="F268" s="72">
        <v>33</v>
      </c>
      <c r="G268" s="73">
        <v>2</v>
      </c>
      <c r="H268" s="74">
        <v>210</v>
      </c>
      <c r="I268" s="73"/>
      <c r="J268" s="74"/>
      <c r="K268" s="148"/>
      <c r="L268" s="89"/>
      <c r="M268" s="57" t="e">
        <f>IF(Donnees[[#This Row],[Date]]&lt;&gt;"",SUM(#REF!),"")</f>
        <v>#REF!</v>
      </c>
      <c r="N268" s="93" t="str">
        <f>Donnees[[#This Row],[Date]]&amp;HOUR(Donnees[[#This Row],[Heure]])&amp;Donnees[[#This Row],[Ref]]</f>
        <v>4518812</v>
      </c>
      <c r="O268" s="75"/>
      <c r="P268" s="75"/>
      <c r="Q268" s="75"/>
    </row>
    <row r="269" spans="1:17" x14ac:dyDescent="0.3">
      <c r="A269" s="67">
        <v>45188</v>
      </c>
      <c r="B269" s="68">
        <f>IF(Donnees[[#This Row],[Date]]="","",_xlfn.ISOWEEKNUM(Donnees[[#This Row],[Date]]))</f>
        <v>38</v>
      </c>
      <c r="C269" s="69" t="s">
        <v>56</v>
      </c>
      <c r="D269" s="70" t="s">
        <v>339</v>
      </c>
      <c r="E269" s="71">
        <v>0</v>
      </c>
      <c r="F269" s="72">
        <v>17</v>
      </c>
      <c r="G269" s="73">
        <v>10</v>
      </c>
      <c r="H269" s="74">
        <v>111</v>
      </c>
      <c r="I269" s="73"/>
      <c r="J269" s="74"/>
      <c r="K269" s="148"/>
      <c r="L269" s="89"/>
      <c r="M269" s="57" t="e">
        <f>IF(Donnees[[#This Row],[Date]]&lt;&gt;"",SUM(#REF!),"")</f>
        <v>#REF!</v>
      </c>
      <c r="N269" s="93" t="str">
        <f>Donnees[[#This Row],[Date]]&amp;HOUR(Donnees[[#This Row],[Heure]])&amp;Donnees[[#This Row],[Ref]]</f>
        <v>4518812</v>
      </c>
      <c r="O269" s="75"/>
      <c r="P269" s="75"/>
      <c r="Q269" s="75"/>
    </row>
    <row r="270" spans="1:17" x14ac:dyDescent="0.3">
      <c r="A270" s="67">
        <v>45188</v>
      </c>
      <c r="B270" s="68">
        <f>IF(Donnees[[#This Row],[Date]]="","",_xlfn.ISOWEEKNUM(Donnees[[#This Row],[Date]]))</f>
        <v>38</v>
      </c>
      <c r="C270" s="69" t="s">
        <v>94</v>
      </c>
      <c r="D270" s="70" t="s">
        <v>340</v>
      </c>
      <c r="E270" s="71">
        <v>0</v>
      </c>
      <c r="F270" s="72">
        <v>35</v>
      </c>
      <c r="G270" s="73">
        <v>1</v>
      </c>
      <c r="H270" s="74">
        <v>206</v>
      </c>
      <c r="I270" s="73"/>
      <c r="J270" s="74"/>
      <c r="K270" s="148"/>
      <c r="L270" s="89"/>
      <c r="M270" s="57" t="e">
        <f>IF(Donnees[[#This Row],[Date]]&lt;&gt;"",SUM(#REF!),"")</f>
        <v>#REF!</v>
      </c>
      <c r="N270" s="93" t="str">
        <f>Donnees[[#This Row],[Date]]&amp;HOUR(Donnees[[#This Row],[Heure]])&amp;Donnees[[#This Row],[Ref]]</f>
        <v>4518813</v>
      </c>
      <c r="O270" s="75"/>
      <c r="P270" s="75"/>
      <c r="Q270" s="75"/>
    </row>
    <row r="271" spans="1:17" x14ac:dyDescent="0.3">
      <c r="A271" s="67">
        <v>45188</v>
      </c>
      <c r="B271" s="68">
        <f>IF(Donnees[[#This Row],[Date]]="","",_xlfn.ISOWEEKNUM(Donnees[[#This Row],[Date]]))</f>
        <v>38</v>
      </c>
      <c r="C271" s="69" t="s">
        <v>94</v>
      </c>
      <c r="D271" s="70" t="s">
        <v>341</v>
      </c>
      <c r="E271" s="71">
        <v>0</v>
      </c>
      <c r="F271" s="72">
        <v>24</v>
      </c>
      <c r="G271" s="73">
        <v>6</v>
      </c>
      <c r="H271" s="74">
        <v>110</v>
      </c>
      <c r="I271" s="73"/>
      <c r="J271" s="74"/>
      <c r="K271" s="148"/>
      <c r="L271" s="89"/>
      <c r="M271" s="57" t="e">
        <f>IF(Donnees[[#This Row],[Date]]&lt;&gt;"",SUM(#REF!),"")</f>
        <v>#REF!</v>
      </c>
      <c r="N271" s="93" t="str">
        <f>Donnees[[#This Row],[Date]]&amp;HOUR(Donnees[[#This Row],[Heure]])&amp;Donnees[[#This Row],[Ref]]</f>
        <v>4518813</v>
      </c>
      <c r="O271" s="75"/>
      <c r="P271" s="75"/>
      <c r="Q271" s="75"/>
    </row>
    <row r="272" spans="1:17" x14ac:dyDescent="0.3">
      <c r="A272" s="67">
        <v>45188</v>
      </c>
      <c r="B272" s="68">
        <f>IF(Donnees[[#This Row],[Date]]="","",_xlfn.ISOWEEKNUM(Donnees[[#This Row],[Date]]))</f>
        <v>38</v>
      </c>
      <c r="C272" s="69" t="s">
        <v>94</v>
      </c>
      <c r="D272" s="70" t="s">
        <v>342</v>
      </c>
      <c r="E272" s="71">
        <v>0</v>
      </c>
      <c r="F272" s="72">
        <v>17</v>
      </c>
      <c r="G272" s="73">
        <v>11</v>
      </c>
      <c r="H272" s="74">
        <v>110</v>
      </c>
      <c r="I272" s="73"/>
      <c r="J272" s="74"/>
      <c r="K272" s="148"/>
      <c r="L272" s="89"/>
      <c r="M272" s="57" t="e">
        <f>IF(Donnees[[#This Row],[Date]]&lt;&gt;"",SUM(#REF!),"")</f>
        <v>#REF!</v>
      </c>
      <c r="N272" s="93" t="str">
        <f>Donnees[[#This Row],[Date]]&amp;HOUR(Donnees[[#This Row],[Heure]])&amp;Donnees[[#This Row],[Ref]]</f>
        <v>4518814</v>
      </c>
      <c r="O272" s="75"/>
      <c r="P272" s="75"/>
      <c r="Q272" s="75"/>
    </row>
    <row r="273" spans="1:17" x14ac:dyDescent="0.3">
      <c r="A273" s="67">
        <v>45188</v>
      </c>
      <c r="B273" s="68">
        <f>IF(Donnees[[#This Row],[Date]]="","",_xlfn.ISOWEEKNUM(Donnees[[#This Row],[Date]]))</f>
        <v>38</v>
      </c>
      <c r="C273" s="69" t="s">
        <v>94</v>
      </c>
      <c r="D273" s="70" t="s">
        <v>343</v>
      </c>
      <c r="E273" s="71">
        <v>0</v>
      </c>
      <c r="F273" s="72">
        <v>37</v>
      </c>
      <c r="G273" s="73">
        <v>9</v>
      </c>
      <c r="H273" s="74">
        <v>195</v>
      </c>
      <c r="I273" s="73"/>
      <c r="J273" s="74"/>
      <c r="K273" s="148"/>
      <c r="L273" s="89"/>
      <c r="M273" s="57" t="e">
        <f>IF(Donnees[[#This Row],[Date]]&lt;&gt;"",SUM(#REF!),"")</f>
        <v>#REF!</v>
      </c>
      <c r="N273" s="93" t="str">
        <f>Donnees[[#This Row],[Date]]&amp;HOUR(Donnees[[#This Row],[Heure]])&amp;Donnees[[#This Row],[Ref]]</f>
        <v>4518814</v>
      </c>
      <c r="O273" s="75"/>
      <c r="P273" s="75"/>
      <c r="Q273" s="75"/>
    </row>
    <row r="274" spans="1:17" x14ac:dyDescent="0.3">
      <c r="A274" s="67">
        <v>45188</v>
      </c>
      <c r="B274" s="68">
        <f>IF(Donnees[[#This Row],[Date]]="","",_xlfn.ISOWEEKNUM(Donnees[[#This Row],[Date]]))</f>
        <v>38</v>
      </c>
      <c r="C274" s="69" t="s">
        <v>94</v>
      </c>
      <c r="D274" s="70" t="s">
        <v>147</v>
      </c>
      <c r="E274" s="71">
        <v>0</v>
      </c>
      <c r="F274" s="72">
        <v>24</v>
      </c>
      <c r="G274" s="73">
        <v>7</v>
      </c>
      <c r="H274" s="74">
        <v>110</v>
      </c>
      <c r="I274" s="73"/>
      <c r="J274" s="74"/>
      <c r="K274" s="148"/>
      <c r="L274" s="89"/>
      <c r="M274" s="57" t="e">
        <f>IF(Donnees[[#This Row],[Date]]&lt;&gt;"",SUM(#REF!),"")</f>
        <v>#REF!</v>
      </c>
      <c r="N274" s="93" t="str">
        <f>Donnees[[#This Row],[Date]]&amp;HOUR(Donnees[[#This Row],[Heure]])&amp;Donnees[[#This Row],[Ref]]</f>
        <v>4518814</v>
      </c>
      <c r="O274" s="75"/>
      <c r="P274" s="75"/>
      <c r="Q274" s="75"/>
    </row>
    <row r="275" spans="1:17" x14ac:dyDescent="0.3">
      <c r="A275" s="67">
        <v>45188</v>
      </c>
      <c r="B275" s="68">
        <f>IF(Donnees[[#This Row],[Date]]="","",_xlfn.ISOWEEKNUM(Donnees[[#This Row],[Date]]))</f>
        <v>38</v>
      </c>
      <c r="C275" s="69" t="s">
        <v>94</v>
      </c>
      <c r="D275" s="70" t="s">
        <v>344</v>
      </c>
      <c r="E275" s="71">
        <v>0</v>
      </c>
      <c r="F275" s="72">
        <v>33</v>
      </c>
      <c r="G275" s="73">
        <v>3</v>
      </c>
      <c r="H275" s="74">
        <v>201</v>
      </c>
      <c r="I275" s="73"/>
      <c r="J275" s="74"/>
      <c r="K275" s="148"/>
      <c r="L275" s="89"/>
      <c r="M275" s="57" t="e">
        <f>IF(Donnees[[#This Row],[Date]]&lt;&gt;"",SUM(#REF!),"")</f>
        <v>#REF!</v>
      </c>
      <c r="N275" s="93" t="str">
        <f>Donnees[[#This Row],[Date]]&amp;HOUR(Donnees[[#This Row],[Heure]])&amp;Donnees[[#This Row],[Ref]]</f>
        <v>4518815</v>
      </c>
      <c r="O275" s="75"/>
      <c r="P275" s="75"/>
      <c r="Q275" s="75"/>
    </row>
    <row r="276" spans="1:17" x14ac:dyDescent="0.3">
      <c r="A276" s="67">
        <v>45188</v>
      </c>
      <c r="B276" s="68">
        <f>IF(Donnees[[#This Row],[Date]]="","",_xlfn.ISOWEEKNUM(Donnees[[#This Row],[Date]]))</f>
        <v>38</v>
      </c>
      <c r="C276" s="69" t="s">
        <v>94</v>
      </c>
      <c r="D276" s="70" t="s">
        <v>251</v>
      </c>
      <c r="E276" s="71">
        <v>0</v>
      </c>
      <c r="F276" s="72">
        <v>17</v>
      </c>
      <c r="G276" s="73">
        <v>12</v>
      </c>
      <c r="H276" s="74">
        <v>110</v>
      </c>
      <c r="I276" s="73"/>
      <c r="J276" s="74"/>
      <c r="K276" s="148"/>
      <c r="L276" s="89"/>
      <c r="M276" s="57" t="e">
        <f>IF(Donnees[[#This Row],[Date]]&lt;&gt;"",SUM(#REF!),"")</f>
        <v>#REF!</v>
      </c>
      <c r="N276" s="93" t="str">
        <f>Donnees[[#This Row],[Date]]&amp;HOUR(Donnees[[#This Row],[Heure]])&amp;Donnees[[#This Row],[Ref]]</f>
        <v>4518815</v>
      </c>
      <c r="O276" s="75"/>
      <c r="P276" s="75"/>
      <c r="Q276" s="75"/>
    </row>
    <row r="277" spans="1:17" x14ac:dyDescent="0.3">
      <c r="A277" s="67">
        <v>45188</v>
      </c>
      <c r="B277" s="68">
        <f>IF(Donnees[[#This Row],[Date]]="","",_xlfn.ISOWEEKNUM(Donnees[[#This Row],[Date]]))</f>
        <v>38</v>
      </c>
      <c r="C277" s="69" t="s">
        <v>94</v>
      </c>
      <c r="D277" s="70" t="s">
        <v>345</v>
      </c>
      <c r="E277" s="71">
        <v>0</v>
      </c>
      <c r="F277" s="72">
        <v>35</v>
      </c>
      <c r="G277" s="73">
        <v>2</v>
      </c>
      <c r="H277" s="74">
        <v>198</v>
      </c>
      <c r="I277" s="73"/>
      <c r="J277" s="74"/>
      <c r="K277" s="148"/>
      <c r="L277" s="89"/>
      <c r="M277" s="57" t="e">
        <f>IF(Donnees[[#This Row],[Date]]&lt;&gt;"",SUM(#REF!),"")</f>
        <v>#REF!</v>
      </c>
      <c r="N277" s="93" t="str">
        <f>Donnees[[#This Row],[Date]]&amp;HOUR(Donnees[[#This Row],[Heure]])&amp;Donnees[[#This Row],[Ref]]</f>
        <v>4518815</v>
      </c>
      <c r="O277" s="75"/>
      <c r="P277" s="75"/>
      <c r="Q277" s="75"/>
    </row>
    <row r="278" spans="1:17" x14ac:dyDescent="0.3">
      <c r="A278" s="67">
        <v>45188</v>
      </c>
      <c r="B278" s="68">
        <f>IF(Donnees[[#This Row],[Date]]="","",_xlfn.ISOWEEKNUM(Donnees[[#This Row],[Date]]))</f>
        <v>38</v>
      </c>
      <c r="C278" s="69" t="s">
        <v>94</v>
      </c>
      <c r="D278" s="70" t="s">
        <v>346</v>
      </c>
      <c r="E278" s="71">
        <v>0</v>
      </c>
      <c r="F278" s="72">
        <v>25</v>
      </c>
      <c r="G278" s="73">
        <v>9</v>
      </c>
      <c r="H278" s="74">
        <v>110</v>
      </c>
      <c r="I278" s="73"/>
      <c r="J278" s="74"/>
      <c r="K278" s="148"/>
      <c r="L278" s="89"/>
      <c r="M278" s="57" t="e">
        <f>IF(Donnees[[#This Row],[Date]]&lt;&gt;"",SUM(#REF!),"")</f>
        <v>#REF!</v>
      </c>
      <c r="N278" s="93" t="str">
        <f>Donnees[[#This Row],[Date]]&amp;HOUR(Donnees[[#This Row],[Heure]])&amp;Donnees[[#This Row],[Ref]]</f>
        <v>4518816</v>
      </c>
      <c r="O278" s="75"/>
      <c r="P278" s="75"/>
      <c r="Q278" s="75"/>
    </row>
    <row r="279" spans="1:17" x14ac:dyDescent="0.3">
      <c r="A279" s="67">
        <v>45188</v>
      </c>
      <c r="B279" s="68">
        <f>IF(Donnees[[#This Row],[Date]]="","",_xlfn.ISOWEEKNUM(Donnees[[#This Row],[Date]]))</f>
        <v>38</v>
      </c>
      <c r="C279" s="69" t="s">
        <v>94</v>
      </c>
      <c r="D279" s="70" t="s">
        <v>347</v>
      </c>
      <c r="E279" s="71">
        <v>0</v>
      </c>
      <c r="F279" s="72">
        <v>37</v>
      </c>
      <c r="G279" s="73">
        <v>10</v>
      </c>
      <c r="H279" s="74">
        <v>195</v>
      </c>
      <c r="I279" s="73"/>
      <c r="J279" s="74"/>
      <c r="K279" s="148"/>
      <c r="L279" s="89"/>
      <c r="M279" s="57" t="e">
        <f>IF(Donnees[[#This Row],[Date]]&lt;&gt;"",SUM(#REF!),"")</f>
        <v>#REF!</v>
      </c>
      <c r="N279" s="93" t="str">
        <f>Donnees[[#This Row],[Date]]&amp;HOUR(Donnees[[#This Row],[Heure]])&amp;Donnees[[#This Row],[Ref]]</f>
        <v>4518817</v>
      </c>
      <c r="O279" s="75"/>
      <c r="P279" s="75"/>
      <c r="Q279" s="75"/>
    </row>
    <row r="280" spans="1:17" x14ac:dyDescent="0.3">
      <c r="A280" s="67">
        <v>45188</v>
      </c>
      <c r="B280" s="68">
        <f>IF(Donnees[[#This Row],[Date]]="","",_xlfn.ISOWEEKNUM(Donnees[[#This Row],[Date]]))</f>
        <v>38</v>
      </c>
      <c r="C280" s="69" t="s">
        <v>94</v>
      </c>
      <c r="D280" s="70" t="s">
        <v>169</v>
      </c>
      <c r="E280" s="71">
        <v>0</v>
      </c>
      <c r="F280" s="72">
        <v>25</v>
      </c>
      <c r="G280" s="73">
        <v>10</v>
      </c>
      <c r="H280" s="74">
        <v>110</v>
      </c>
      <c r="I280" s="73"/>
      <c r="J280" s="74"/>
      <c r="K280" s="148"/>
      <c r="L280" s="89"/>
      <c r="M280" s="57" t="e">
        <f>IF(Donnees[[#This Row],[Date]]&lt;&gt;"",SUM(#REF!),"")</f>
        <v>#REF!</v>
      </c>
      <c r="N280" s="93" t="str">
        <f>Donnees[[#This Row],[Date]]&amp;HOUR(Donnees[[#This Row],[Heure]])&amp;Donnees[[#This Row],[Ref]]</f>
        <v>4518818</v>
      </c>
      <c r="O280" s="75"/>
      <c r="P280" s="75"/>
      <c r="Q280" s="75"/>
    </row>
    <row r="281" spans="1:17" x14ac:dyDescent="0.3">
      <c r="A281" s="67">
        <v>45188</v>
      </c>
      <c r="B281" s="68">
        <f>IF(Donnees[[#This Row],[Date]]="","",_xlfn.ISOWEEKNUM(Donnees[[#This Row],[Date]]))</f>
        <v>38</v>
      </c>
      <c r="C281" s="69" t="s">
        <v>94</v>
      </c>
      <c r="D281" s="70" t="s">
        <v>348</v>
      </c>
      <c r="E281" s="71">
        <v>110</v>
      </c>
      <c r="F281" s="72">
        <v>17</v>
      </c>
      <c r="G281" s="73">
        <v>13</v>
      </c>
      <c r="H281" s="74">
        <v>110</v>
      </c>
      <c r="I281" s="73"/>
      <c r="J281" s="74"/>
      <c r="K281" s="148"/>
      <c r="L281" s="89"/>
      <c r="M281" s="57" t="e">
        <f>IF(Donnees[[#This Row],[Date]]&lt;&gt;"",SUM(#REF!),"")</f>
        <v>#REF!</v>
      </c>
      <c r="N281" s="93" t="str">
        <f>Donnees[[#This Row],[Date]]&amp;HOUR(Donnees[[#This Row],[Heure]])&amp;Donnees[[#This Row],[Ref]]</f>
        <v>4518819</v>
      </c>
      <c r="O281" s="75"/>
      <c r="P281" s="75"/>
      <c r="Q281" s="75"/>
    </row>
    <row r="282" spans="1:17" x14ac:dyDescent="0.3">
      <c r="A282" s="67">
        <v>45188</v>
      </c>
      <c r="B282" s="68">
        <f>IF(Donnees[[#This Row],[Date]]="","",_xlfn.ISOWEEKNUM(Donnees[[#This Row],[Date]]))</f>
        <v>38</v>
      </c>
      <c r="C282" s="69" t="s">
        <v>94</v>
      </c>
      <c r="D282" s="70" t="s">
        <v>349</v>
      </c>
      <c r="E282" s="71">
        <v>0</v>
      </c>
      <c r="F282" s="72">
        <v>35</v>
      </c>
      <c r="G282" s="73">
        <v>3</v>
      </c>
      <c r="H282" s="74">
        <v>195</v>
      </c>
      <c r="I282" s="73"/>
      <c r="J282" s="74"/>
      <c r="K282" s="148"/>
      <c r="L282" s="89"/>
      <c r="M282" s="57" t="e">
        <f>IF(Donnees[[#This Row],[Date]]&lt;&gt;"",SUM(#REF!),"")</f>
        <v>#REF!</v>
      </c>
      <c r="N282" s="93" t="str">
        <f>Donnees[[#This Row],[Date]]&amp;HOUR(Donnees[[#This Row],[Heure]])&amp;Donnees[[#This Row],[Ref]]</f>
        <v>4518819</v>
      </c>
      <c r="O282" s="75"/>
      <c r="P282" s="75"/>
      <c r="Q282" s="75"/>
    </row>
    <row r="283" spans="1:17" x14ac:dyDescent="0.3">
      <c r="A283" s="67">
        <v>45188</v>
      </c>
      <c r="B283" s="68">
        <f>IF(Donnees[[#This Row],[Date]]="","",_xlfn.ISOWEEKNUM(Donnees[[#This Row],[Date]]))</f>
        <v>38</v>
      </c>
      <c r="C283" s="69" t="s">
        <v>94</v>
      </c>
      <c r="D283" s="70" t="s">
        <v>350</v>
      </c>
      <c r="E283" s="71">
        <v>110</v>
      </c>
      <c r="F283" s="72">
        <v>25</v>
      </c>
      <c r="G283" s="73">
        <v>11</v>
      </c>
      <c r="H283" s="74">
        <v>110</v>
      </c>
      <c r="I283" s="73"/>
      <c r="J283" s="74"/>
      <c r="K283" s="148"/>
      <c r="L283" s="89"/>
      <c r="M283" s="57" t="e">
        <f>IF(Donnees[[#This Row],[Date]]&lt;&gt;"",SUM(#REF!),"")</f>
        <v>#REF!</v>
      </c>
      <c r="N283" s="93" t="str">
        <f>Donnees[[#This Row],[Date]]&amp;HOUR(Donnees[[#This Row],[Heure]])&amp;Donnees[[#This Row],[Ref]]</f>
        <v>4518820</v>
      </c>
      <c r="O283" s="75"/>
      <c r="P283" s="75"/>
      <c r="Q283" s="75"/>
    </row>
    <row r="284" spans="1:17" x14ac:dyDescent="0.3">
      <c r="A284" s="67">
        <v>45188</v>
      </c>
      <c r="B284" s="68">
        <f>IF(Donnees[[#This Row],[Date]]="","",_xlfn.ISOWEEKNUM(Donnees[[#This Row],[Date]]))</f>
        <v>38</v>
      </c>
      <c r="C284" s="69" t="s">
        <v>28</v>
      </c>
      <c r="D284" s="70" t="s">
        <v>351</v>
      </c>
      <c r="E284" s="71">
        <v>0</v>
      </c>
      <c r="F284" s="72">
        <v>33</v>
      </c>
      <c r="G284" s="73">
        <v>4</v>
      </c>
      <c r="H284" s="74">
        <v>201</v>
      </c>
      <c r="I284" s="73"/>
      <c r="J284" s="74"/>
      <c r="K284" s="148"/>
      <c r="L284" s="89"/>
      <c r="M284" s="57" t="e">
        <f>IF(Donnees[[#This Row],[Date]]&lt;&gt;"",SUM(#REF!),"")</f>
        <v>#REF!</v>
      </c>
      <c r="N284" s="93" t="str">
        <f>Donnees[[#This Row],[Date]]&amp;HOUR(Donnees[[#This Row],[Heure]])&amp;Donnees[[#This Row],[Ref]]</f>
        <v>4518821</v>
      </c>
      <c r="O284" s="75"/>
      <c r="P284" s="75"/>
      <c r="Q284" s="75"/>
    </row>
    <row r="285" spans="1:17" x14ac:dyDescent="0.3">
      <c r="A285" s="67">
        <v>45188</v>
      </c>
      <c r="B285" s="68">
        <f>IF(Donnees[[#This Row],[Date]]="","",_xlfn.ISOWEEKNUM(Donnees[[#This Row],[Date]]))</f>
        <v>38</v>
      </c>
      <c r="C285" s="69" t="s">
        <v>28</v>
      </c>
      <c r="D285" s="70" t="s">
        <v>352</v>
      </c>
      <c r="E285" s="71">
        <v>0</v>
      </c>
      <c r="F285" s="72">
        <v>32</v>
      </c>
      <c r="G285" s="73">
        <v>2</v>
      </c>
      <c r="H285" s="74">
        <v>208</v>
      </c>
      <c r="I285" s="73"/>
      <c r="J285" s="74"/>
      <c r="K285" s="148"/>
      <c r="L285" s="89"/>
      <c r="M285" s="57" t="e">
        <f>IF(Donnees[[#This Row],[Date]]&lt;&gt;"",SUM(#REF!),"")</f>
        <v>#REF!</v>
      </c>
      <c r="N285" s="93" t="str">
        <f>Donnees[[#This Row],[Date]]&amp;HOUR(Donnees[[#This Row],[Heure]])&amp;Donnees[[#This Row],[Ref]]</f>
        <v>4518821</v>
      </c>
      <c r="O285" s="75"/>
      <c r="P285" s="75"/>
      <c r="Q285" s="75"/>
    </row>
    <row r="286" spans="1:17" x14ac:dyDescent="0.3">
      <c r="A286" s="67">
        <v>45188</v>
      </c>
      <c r="B286" s="68">
        <f>IF(Donnees[[#This Row],[Date]]="","",_xlfn.ISOWEEKNUM(Donnees[[#This Row],[Date]]))</f>
        <v>38</v>
      </c>
      <c r="C286" s="69" t="s">
        <v>28</v>
      </c>
      <c r="D286" s="70" t="s">
        <v>353</v>
      </c>
      <c r="E286" s="71">
        <v>111</v>
      </c>
      <c r="F286" s="72">
        <v>17</v>
      </c>
      <c r="G286" s="73">
        <v>14</v>
      </c>
      <c r="H286" s="74">
        <v>111</v>
      </c>
      <c r="I286" s="73"/>
      <c r="J286" s="74"/>
      <c r="K286" s="148"/>
      <c r="L286" s="89"/>
      <c r="M286" s="57" t="e">
        <f>IF(Donnees[[#This Row],[Date]]&lt;&gt;"",SUM(#REF!),"")</f>
        <v>#REF!</v>
      </c>
      <c r="N286" s="93" t="str">
        <f>Donnees[[#This Row],[Date]]&amp;HOUR(Donnees[[#This Row],[Heure]])&amp;Donnees[[#This Row],[Ref]]</f>
        <v>4518822</v>
      </c>
      <c r="O286" s="75"/>
      <c r="P286" s="75"/>
      <c r="Q286" s="75"/>
    </row>
    <row r="287" spans="1:17" x14ac:dyDescent="0.3">
      <c r="A287" s="67">
        <v>45188</v>
      </c>
      <c r="B287" s="68">
        <f>IF(Donnees[[#This Row],[Date]]="","",_xlfn.ISOWEEKNUM(Donnees[[#This Row],[Date]]))</f>
        <v>38</v>
      </c>
      <c r="C287" s="69" t="s">
        <v>28</v>
      </c>
      <c r="D287" s="70" t="s">
        <v>354</v>
      </c>
      <c r="E287" s="71">
        <v>111</v>
      </c>
      <c r="F287" s="72">
        <v>10</v>
      </c>
      <c r="G287" s="73">
        <v>0</v>
      </c>
      <c r="H287" s="74">
        <v>111</v>
      </c>
      <c r="I287" s="73"/>
      <c r="J287" s="74"/>
      <c r="K287" s="148"/>
      <c r="L287" s="89"/>
      <c r="M287" s="57" t="e">
        <f>IF(Donnees[[#This Row],[Date]]&lt;&gt;"",SUM(#REF!),"")</f>
        <v>#REF!</v>
      </c>
      <c r="N287" s="93" t="str">
        <f>Donnees[[#This Row],[Date]]&amp;HOUR(Donnees[[#This Row],[Heure]])&amp;Donnees[[#This Row],[Ref]]</f>
        <v>4518822</v>
      </c>
      <c r="O287" s="76"/>
      <c r="P287" s="76"/>
      <c r="Q287" s="76"/>
    </row>
    <row r="288" spans="1:17" x14ac:dyDescent="0.3">
      <c r="A288" s="67">
        <v>45188</v>
      </c>
      <c r="B288" s="68">
        <f>IF(Donnees[[#This Row],[Date]]="","",_xlfn.ISOWEEKNUM(Donnees[[#This Row],[Date]]))</f>
        <v>38</v>
      </c>
      <c r="C288" s="69" t="s">
        <v>28</v>
      </c>
      <c r="D288" s="70" t="s">
        <v>355</v>
      </c>
      <c r="E288" s="71">
        <v>111</v>
      </c>
      <c r="F288" s="72">
        <v>25</v>
      </c>
      <c r="G288" s="73">
        <v>12</v>
      </c>
      <c r="H288" s="74">
        <v>111</v>
      </c>
      <c r="I288" s="73"/>
      <c r="J288" s="74"/>
      <c r="K288" s="148"/>
      <c r="L288" s="89"/>
      <c r="M288" s="57" t="e">
        <f>IF(Donnees[[#This Row],[Date]]&lt;&gt;"",SUM(#REF!),"")</f>
        <v>#REF!</v>
      </c>
      <c r="N288" s="93" t="str">
        <f>Donnees[[#This Row],[Date]]&amp;HOUR(Donnees[[#This Row],[Heure]])&amp;Donnees[[#This Row],[Ref]]</f>
        <v>4518822</v>
      </c>
      <c r="O288" s="76"/>
      <c r="P288" s="76"/>
      <c r="Q288" s="76"/>
    </row>
    <row r="289" spans="1:17" x14ac:dyDescent="0.3">
      <c r="A289" s="67">
        <v>45188</v>
      </c>
      <c r="B289" s="68">
        <f>IF(Donnees[[#This Row],[Date]]="","",_xlfn.ISOWEEKNUM(Donnees[[#This Row],[Date]]))</f>
        <v>38</v>
      </c>
      <c r="C289" s="69" t="s">
        <v>28</v>
      </c>
      <c r="D289" s="70" t="s">
        <v>356</v>
      </c>
      <c r="E289" s="71">
        <v>0</v>
      </c>
      <c r="F289" s="72">
        <v>0</v>
      </c>
      <c r="G289" s="73">
        <v>1</v>
      </c>
      <c r="H289" s="74">
        <v>238</v>
      </c>
      <c r="I289" s="73"/>
      <c r="J289" s="143"/>
      <c r="K289" s="148"/>
      <c r="L289" s="89"/>
      <c r="M289" s="57" t="e">
        <f>IF(Donnees[[#This Row],[Date]]&lt;&gt;"",SUM(#REF!),"")</f>
        <v>#REF!</v>
      </c>
      <c r="N289" s="93" t="str">
        <f>Donnees[[#This Row],[Date]]&amp;HOUR(Donnees[[#This Row],[Heure]])&amp;Donnees[[#This Row],[Ref]]</f>
        <v>4518823</v>
      </c>
      <c r="O289" s="76"/>
      <c r="P289" s="76"/>
      <c r="Q289" s="76"/>
    </row>
    <row r="290" spans="1:17" x14ac:dyDescent="0.3">
      <c r="A290" s="67">
        <v>45188</v>
      </c>
      <c r="B290" s="68">
        <f>IF(Donnees[[#This Row],[Date]]="","",_xlfn.ISOWEEKNUM(Donnees[[#This Row],[Date]]))</f>
        <v>38</v>
      </c>
      <c r="C290" s="69" t="s">
        <v>28</v>
      </c>
      <c r="D290" s="70" t="s">
        <v>357</v>
      </c>
      <c r="E290" s="71">
        <v>111</v>
      </c>
      <c r="F290" s="72">
        <v>17</v>
      </c>
      <c r="G290" s="73">
        <v>15</v>
      </c>
      <c r="H290" s="74">
        <v>111</v>
      </c>
      <c r="I290" s="73"/>
      <c r="J290" s="143"/>
      <c r="K290" s="148"/>
      <c r="L290" s="89"/>
      <c r="M290" s="57" t="e">
        <f>IF(Donnees[[#This Row],[Date]]&lt;&gt;"",SUM(#REF!),"")</f>
        <v>#REF!</v>
      </c>
      <c r="N290" s="93" t="str">
        <f>Donnees[[#This Row],[Date]]&amp;HOUR(Donnees[[#This Row],[Heure]])&amp;Donnees[[#This Row],[Ref]]</f>
        <v>4518823</v>
      </c>
      <c r="O290" s="76"/>
      <c r="P290" s="76"/>
      <c r="Q290" s="76"/>
    </row>
    <row r="291" spans="1:17" x14ac:dyDescent="0.3">
      <c r="A291" s="67">
        <v>45188</v>
      </c>
      <c r="B291" s="68">
        <f>IF(Donnees[[#This Row],[Date]]="","",_xlfn.ISOWEEKNUM(Donnees[[#This Row],[Date]]))</f>
        <v>38</v>
      </c>
      <c r="C291" s="69" t="s">
        <v>28</v>
      </c>
      <c r="D291" s="70" t="s">
        <v>358</v>
      </c>
      <c r="E291" s="71">
        <v>81</v>
      </c>
      <c r="F291" s="72">
        <v>10</v>
      </c>
      <c r="G291" s="73">
        <v>0</v>
      </c>
      <c r="H291" s="74">
        <v>111</v>
      </c>
      <c r="I291" s="73"/>
      <c r="J291" s="143"/>
      <c r="K291" s="148"/>
      <c r="L291" s="89"/>
      <c r="M291" s="57" t="e">
        <f>IF(Donnees[[#This Row],[Date]]&lt;&gt;"",SUM(#REF!),"")</f>
        <v>#REF!</v>
      </c>
      <c r="N291" s="93" t="str">
        <f>Donnees[[#This Row],[Date]]&amp;HOUR(Donnees[[#This Row],[Heure]])&amp;Donnees[[#This Row],[Ref]]</f>
        <v>451880</v>
      </c>
      <c r="O291" s="78"/>
      <c r="P291" s="78"/>
      <c r="Q291" s="78"/>
    </row>
    <row r="292" spans="1:17" x14ac:dyDescent="0.3">
      <c r="A292" s="67">
        <v>45189</v>
      </c>
      <c r="B292" s="68">
        <f>IF(Donnees[[#This Row],[Date]]="","",_xlfn.ISOWEEKNUM(Donnees[[#This Row],[Date]]))</f>
        <v>38</v>
      </c>
      <c r="C292" s="69" t="s">
        <v>28</v>
      </c>
      <c r="D292" s="70" t="s">
        <v>359</v>
      </c>
      <c r="E292" s="71">
        <v>0</v>
      </c>
      <c r="F292" s="72">
        <v>35</v>
      </c>
      <c r="G292" s="73">
        <v>4</v>
      </c>
      <c r="H292" s="74">
        <v>195</v>
      </c>
      <c r="I292" s="73"/>
      <c r="J292" s="143"/>
      <c r="K292" s="148"/>
      <c r="L292" s="89"/>
      <c r="M292" s="57" t="e">
        <f>IF(Donnees[[#This Row],[Date]]&lt;&gt;"",SUM(#REF!),"")</f>
        <v>#REF!</v>
      </c>
      <c r="N292" s="93" t="str">
        <f>Donnees[[#This Row],[Date]]&amp;HOUR(Donnees[[#This Row],[Heure]])&amp;Donnees[[#This Row],[Ref]]</f>
        <v>451890</v>
      </c>
      <c r="O292" s="78"/>
      <c r="P292" s="78"/>
      <c r="Q292" s="78"/>
    </row>
    <row r="293" spans="1:17" x14ac:dyDescent="0.3">
      <c r="A293" s="67">
        <v>45189</v>
      </c>
      <c r="B293" s="68">
        <f>IF(Donnees[[#This Row],[Date]]="","",_xlfn.ISOWEEKNUM(Donnees[[#This Row],[Date]]))</f>
        <v>38</v>
      </c>
      <c r="C293" s="69" t="s">
        <v>28</v>
      </c>
      <c r="D293" s="70" t="s">
        <v>180</v>
      </c>
      <c r="E293" s="71">
        <v>111</v>
      </c>
      <c r="F293" s="72">
        <v>25</v>
      </c>
      <c r="G293" s="73">
        <v>0</v>
      </c>
      <c r="H293" s="74">
        <v>111</v>
      </c>
      <c r="I293" s="73"/>
      <c r="J293" s="143"/>
      <c r="K293" s="148"/>
      <c r="L293" s="89"/>
      <c r="M293" s="57" t="e">
        <f>IF(Donnees[[#This Row],[Date]]&lt;&gt;"",SUM(#REF!),"")</f>
        <v>#REF!</v>
      </c>
      <c r="N293" s="93" t="str">
        <f>Donnees[[#This Row],[Date]]&amp;HOUR(Donnees[[#This Row],[Heure]])&amp;Donnees[[#This Row],[Ref]]</f>
        <v>451890</v>
      </c>
      <c r="O293" s="78"/>
      <c r="P293" s="78"/>
      <c r="Q293" s="78"/>
    </row>
    <row r="294" spans="1:17" x14ac:dyDescent="0.3">
      <c r="A294" s="67">
        <v>45189</v>
      </c>
      <c r="B294" s="68">
        <f>IF(Donnees[[#This Row],[Date]]="","",_xlfn.ISOWEEKNUM(Donnees[[#This Row],[Date]]))</f>
        <v>38</v>
      </c>
      <c r="C294" s="69" t="s">
        <v>28</v>
      </c>
      <c r="D294" s="70" t="s">
        <v>360</v>
      </c>
      <c r="E294" s="71">
        <v>0</v>
      </c>
      <c r="F294" s="72">
        <v>0</v>
      </c>
      <c r="G294" s="73">
        <v>0</v>
      </c>
      <c r="H294" s="74">
        <v>238</v>
      </c>
      <c r="I294" s="73"/>
      <c r="J294" s="143"/>
      <c r="K294" s="148"/>
      <c r="L294" s="89"/>
      <c r="M294" s="57" t="e">
        <f>IF(Donnees[[#This Row],[Date]]&lt;&gt;"",SUM(#REF!),"")</f>
        <v>#REF!</v>
      </c>
      <c r="N294" s="93" t="str">
        <f>Donnees[[#This Row],[Date]]&amp;HOUR(Donnees[[#This Row],[Heure]])&amp;Donnees[[#This Row],[Ref]]</f>
        <v>451891</v>
      </c>
      <c r="O294" s="78"/>
      <c r="P294" s="78"/>
      <c r="Q294" s="78"/>
    </row>
    <row r="295" spans="1:17" x14ac:dyDescent="0.3">
      <c r="A295" s="67">
        <v>45189</v>
      </c>
      <c r="B295" s="68">
        <f>IF(Donnees[[#This Row],[Date]]="","",_xlfn.ISOWEEKNUM(Donnees[[#This Row],[Date]]))</f>
        <v>38</v>
      </c>
      <c r="C295" s="69" t="s">
        <v>28</v>
      </c>
      <c r="D295" s="70" t="s">
        <v>361</v>
      </c>
      <c r="E295" s="71">
        <v>0</v>
      </c>
      <c r="F295" s="72">
        <v>32</v>
      </c>
      <c r="G295" s="73">
        <v>3</v>
      </c>
      <c r="H295" s="74">
        <v>208</v>
      </c>
      <c r="I295" s="73"/>
      <c r="J295" s="143"/>
      <c r="K295" s="148"/>
      <c r="L295" s="89"/>
      <c r="M295" s="57" t="e">
        <f>IF(Donnees[[#This Row],[Date]]&lt;&gt;"",SUM(#REF!),"")</f>
        <v>#REF!</v>
      </c>
      <c r="N295" s="93" t="str">
        <f>Donnees[[#This Row],[Date]]&amp;HOUR(Donnees[[#This Row],[Heure]])&amp;Donnees[[#This Row],[Ref]]</f>
        <v>451892</v>
      </c>
      <c r="O295" s="78"/>
      <c r="P295" s="78"/>
      <c r="Q295" s="78"/>
    </row>
    <row r="296" spans="1:17" x14ac:dyDescent="0.3">
      <c r="A296" s="67">
        <v>45189</v>
      </c>
      <c r="B296" s="68">
        <f>IF(Donnees[[#This Row],[Date]]="","",_xlfn.ISOWEEKNUM(Donnees[[#This Row],[Date]]))</f>
        <v>38</v>
      </c>
      <c r="C296" s="69" t="s">
        <v>28</v>
      </c>
      <c r="D296" s="70" t="s">
        <v>362</v>
      </c>
      <c r="E296" s="71">
        <v>0</v>
      </c>
      <c r="F296" s="72">
        <v>17</v>
      </c>
      <c r="G296" s="73">
        <v>0</v>
      </c>
      <c r="H296" s="74">
        <v>111</v>
      </c>
      <c r="I296" s="73"/>
      <c r="J296" s="143"/>
      <c r="K296" s="148"/>
      <c r="L296" s="89"/>
      <c r="M296" s="57" t="e">
        <f>IF(Donnees[[#This Row],[Date]]&lt;&gt;"",SUM(#REF!),"")</f>
        <v>#REF!</v>
      </c>
      <c r="N296" s="93" t="str">
        <f>Donnees[[#This Row],[Date]]&amp;HOUR(Donnees[[#This Row],[Heure]])&amp;Donnees[[#This Row],[Ref]]</f>
        <v>451892</v>
      </c>
      <c r="O296" s="78"/>
      <c r="P296" s="78"/>
      <c r="Q296" s="78"/>
    </row>
    <row r="297" spans="1:17" x14ac:dyDescent="0.3">
      <c r="A297" s="67">
        <v>45189</v>
      </c>
      <c r="B297" s="68">
        <f>IF(Donnees[[#This Row],[Date]]="","",_xlfn.ISOWEEKNUM(Donnees[[#This Row],[Date]]))</f>
        <v>38</v>
      </c>
      <c r="C297" s="69" t="s">
        <v>28</v>
      </c>
      <c r="D297" s="70" t="s">
        <v>363</v>
      </c>
      <c r="E297" s="71">
        <v>0</v>
      </c>
      <c r="F297" s="72">
        <v>10</v>
      </c>
      <c r="G297" s="73">
        <v>0</v>
      </c>
      <c r="H297" s="74">
        <v>110</v>
      </c>
      <c r="I297" s="73"/>
      <c r="J297" s="143"/>
      <c r="K297" s="148"/>
      <c r="L297" s="89"/>
      <c r="M297" s="57" t="e">
        <f>IF(Donnees[[#This Row],[Date]]&lt;&gt;"",SUM(#REF!),"")</f>
        <v>#REF!</v>
      </c>
      <c r="N297" s="93" t="str">
        <f>Donnees[[#This Row],[Date]]&amp;HOUR(Donnees[[#This Row],[Heure]])&amp;Donnees[[#This Row],[Ref]]</f>
        <v>451892</v>
      </c>
      <c r="O297" s="78"/>
      <c r="P297" s="78"/>
      <c r="Q297" s="78"/>
    </row>
    <row r="298" spans="1:17" x14ac:dyDescent="0.3">
      <c r="A298" s="67">
        <v>45189</v>
      </c>
      <c r="B298" s="68">
        <f>IF(Donnees[[#This Row],[Date]]="","",_xlfn.ISOWEEKNUM(Donnees[[#This Row],[Date]]))</f>
        <v>38</v>
      </c>
      <c r="C298" s="69" t="s">
        <v>28</v>
      </c>
      <c r="D298" s="70" t="s">
        <v>364</v>
      </c>
      <c r="E298" s="71">
        <v>111</v>
      </c>
      <c r="F298" s="72">
        <v>25</v>
      </c>
      <c r="G298" s="73">
        <v>0</v>
      </c>
      <c r="H298" s="74">
        <v>111</v>
      </c>
      <c r="I298" s="73"/>
      <c r="J298" s="143"/>
      <c r="K298" s="148"/>
      <c r="L298" s="89"/>
      <c r="M298" s="57" t="e">
        <f>IF(Donnees[[#This Row],[Date]]&lt;&gt;"",SUM(#REF!),"")</f>
        <v>#REF!</v>
      </c>
      <c r="N298" s="93" t="str">
        <f>Donnees[[#This Row],[Date]]&amp;HOUR(Donnees[[#This Row],[Heure]])&amp;Donnees[[#This Row],[Ref]]</f>
        <v>451894</v>
      </c>
      <c r="O298" s="78"/>
      <c r="P298" s="78"/>
      <c r="Q298" s="78"/>
    </row>
    <row r="299" spans="1:17" x14ac:dyDescent="0.3">
      <c r="A299" s="67">
        <v>45189</v>
      </c>
      <c r="B299" s="68">
        <f>IF(Donnees[[#This Row],[Date]]="","",_xlfn.ISOWEEKNUM(Donnees[[#This Row],[Date]]))</f>
        <v>38</v>
      </c>
      <c r="C299" s="69" t="s">
        <v>28</v>
      </c>
      <c r="D299" s="70" t="s">
        <v>365</v>
      </c>
      <c r="E299" s="71">
        <v>0</v>
      </c>
      <c r="F299" s="72">
        <v>0</v>
      </c>
      <c r="G299" s="73">
        <v>0</v>
      </c>
      <c r="H299" s="74">
        <v>238</v>
      </c>
      <c r="I299" s="73"/>
      <c r="J299" s="143"/>
      <c r="K299" s="148"/>
      <c r="L299" s="89"/>
      <c r="M299" s="57" t="e">
        <f>IF(Donnees[[#This Row],[Date]]&lt;&gt;"",SUM(#REF!),"")</f>
        <v>#REF!</v>
      </c>
      <c r="N299" s="93" t="str">
        <f>Donnees[[#This Row],[Date]]&amp;HOUR(Donnees[[#This Row],[Heure]])&amp;Donnees[[#This Row],[Ref]]</f>
        <v>451894</v>
      </c>
      <c r="O299" s="78"/>
      <c r="P299" s="78"/>
      <c r="Q299" s="78"/>
    </row>
    <row r="300" spans="1:17" x14ac:dyDescent="0.3">
      <c r="A300" s="67">
        <v>45189</v>
      </c>
      <c r="B300" s="68">
        <f>IF(Donnees[[#This Row],[Date]]="","",_xlfn.ISOWEEKNUM(Donnees[[#This Row],[Date]]))</f>
        <v>38</v>
      </c>
      <c r="C300" s="69" t="s">
        <v>56</v>
      </c>
      <c r="D300" s="70" t="s">
        <v>236</v>
      </c>
      <c r="E300" s="71">
        <v>111</v>
      </c>
      <c r="F300" s="72">
        <v>17</v>
      </c>
      <c r="G300" s="73">
        <v>1</v>
      </c>
      <c r="H300" s="74">
        <v>111</v>
      </c>
      <c r="I300" s="73"/>
      <c r="J300" s="143"/>
      <c r="K300" s="148"/>
      <c r="L300" s="89"/>
      <c r="M300" s="57" t="e">
        <f>IF(Donnees[[#This Row],[Date]]&lt;&gt;"",SUM(#REF!),"")</f>
        <v>#REF!</v>
      </c>
      <c r="N300" s="93" t="str">
        <f>Donnees[[#This Row],[Date]]&amp;HOUR(Donnees[[#This Row],[Heure]])&amp;Donnees[[#This Row],[Ref]]</f>
        <v>451895</v>
      </c>
      <c r="O300" s="78"/>
      <c r="P300" s="78"/>
      <c r="Q300" s="78"/>
    </row>
    <row r="301" spans="1:17" x14ac:dyDescent="0.3">
      <c r="A301" s="67">
        <v>45189</v>
      </c>
      <c r="B301" s="68">
        <f>IF(Donnees[[#This Row],[Date]]="","",_xlfn.ISOWEEKNUM(Donnees[[#This Row],[Date]]))</f>
        <v>38</v>
      </c>
      <c r="C301" s="69" t="s">
        <v>56</v>
      </c>
      <c r="D301" s="70" t="s">
        <v>366</v>
      </c>
      <c r="E301" s="71">
        <v>0</v>
      </c>
      <c r="F301" s="72">
        <v>10</v>
      </c>
      <c r="G301" s="73">
        <v>1</v>
      </c>
      <c r="H301" s="74">
        <v>111</v>
      </c>
      <c r="I301" s="73"/>
      <c r="J301" s="143"/>
      <c r="K301" s="148"/>
      <c r="L301" s="89"/>
      <c r="M301" s="57" t="e">
        <f>IF(Donnees[[#This Row],[Date]]&lt;&gt;"",SUM(#REF!),"")</f>
        <v>#REF!</v>
      </c>
      <c r="N301" s="93" t="str">
        <f>Donnees[[#This Row],[Date]]&amp;HOUR(Donnees[[#This Row],[Heure]])&amp;Donnees[[#This Row],[Ref]]</f>
        <v>451895</v>
      </c>
      <c r="O301" s="78"/>
      <c r="P301" s="78"/>
      <c r="Q301" s="78"/>
    </row>
    <row r="302" spans="1:17" x14ac:dyDescent="0.3">
      <c r="A302" s="67">
        <v>45189</v>
      </c>
      <c r="B302" s="68">
        <f>IF(Donnees[[#This Row],[Date]]="","",_xlfn.ISOWEEKNUM(Donnees[[#This Row],[Date]]))</f>
        <v>38</v>
      </c>
      <c r="C302" s="69" t="s">
        <v>56</v>
      </c>
      <c r="D302" s="70" t="s">
        <v>190</v>
      </c>
      <c r="E302" s="71">
        <v>0</v>
      </c>
      <c r="F302" s="72">
        <v>35</v>
      </c>
      <c r="G302" s="73">
        <v>5</v>
      </c>
      <c r="H302" s="74">
        <v>210</v>
      </c>
      <c r="I302" s="73"/>
      <c r="J302" s="143"/>
      <c r="K302" s="148"/>
      <c r="L302" s="89"/>
      <c r="M302" s="57" t="e">
        <f>IF(Donnees[[#This Row],[Date]]&lt;&gt;"",SUM(#REF!),"")</f>
        <v>#REF!</v>
      </c>
      <c r="N302" s="93" t="str">
        <f>Donnees[[#This Row],[Date]]&amp;HOUR(Donnees[[#This Row],[Heure]])&amp;Donnees[[#This Row],[Ref]]</f>
        <v>451896</v>
      </c>
      <c r="O302" s="78"/>
      <c r="P302" s="78"/>
      <c r="Q302" s="78"/>
    </row>
    <row r="303" spans="1:17" x14ac:dyDescent="0.3">
      <c r="A303" s="67">
        <v>45189</v>
      </c>
      <c r="B303" s="68">
        <f>IF(Donnees[[#This Row],[Date]]="","",_xlfn.ISOWEEKNUM(Donnees[[#This Row],[Date]]))</f>
        <v>38</v>
      </c>
      <c r="C303" s="69" t="s">
        <v>56</v>
      </c>
      <c r="D303" s="70" t="s">
        <v>367</v>
      </c>
      <c r="E303" s="71">
        <v>111</v>
      </c>
      <c r="F303" s="72">
        <v>21</v>
      </c>
      <c r="G303" s="73"/>
      <c r="H303" s="74">
        <v>111</v>
      </c>
      <c r="I303" s="73"/>
      <c r="J303" s="143"/>
      <c r="K303" s="148"/>
      <c r="L303" s="89"/>
      <c r="M303" s="57" t="e">
        <f>IF(Donnees[[#This Row],[Date]]&lt;&gt;"",SUM(#REF!),"")</f>
        <v>#REF!</v>
      </c>
      <c r="N303" s="93" t="str">
        <f>Donnees[[#This Row],[Date]]&amp;HOUR(Donnees[[#This Row],[Heure]])&amp;Donnees[[#This Row],[Ref]]</f>
        <v>451896</v>
      </c>
      <c r="O303" s="78"/>
      <c r="P303" s="78"/>
      <c r="Q303" s="78"/>
    </row>
    <row r="304" spans="1:17" x14ac:dyDescent="0.3">
      <c r="A304" s="67">
        <v>45189</v>
      </c>
      <c r="B304" s="68">
        <f>IF(Donnees[[#This Row],[Date]]="","",_xlfn.ISOWEEKNUM(Donnees[[#This Row],[Date]]))</f>
        <v>38</v>
      </c>
      <c r="C304" s="69" t="s">
        <v>56</v>
      </c>
      <c r="D304" s="70" t="s">
        <v>368</v>
      </c>
      <c r="E304" s="71">
        <v>0</v>
      </c>
      <c r="F304" s="72">
        <v>32</v>
      </c>
      <c r="G304" s="73">
        <v>4</v>
      </c>
      <c r="H304" s="74">
        <v>210</v>
      </c>
      <c r="I304" s="73"/>
      <c r="J304" s="74"/>
      <c r="K304" s="148"/>
      <c r="L304" s="89"/>
      <c r="M304" s="57" t="e">
        <f>IF(Donnees[[#This Row],[Date]]&lt;&gt;"",SUM(#REF!),"")</f>
        <v>#REF!</v>
      </c>
      <c r="N304" s="93" t="str">
        <f>Donnees[[#This Row],[Date]]&amp;HOUR(Donnees[[#This Row],[Heure]])&amp;Donnees[[#This Row],[Ref]]</f>
        <v>451897</v>
      </c>
      <c r="O304" s="78"/>
      <c r="P304" s="78"/>
      <c r="Q304" s="78"/>
    </row>
    <row r="305" spans="1:17" x14ac:dyDescent="0.3">
      <c r="A305" s="67">
        <v>45189</v>
      </c>
      <c r="B305" s="68">
        <f>IF(Donnees[[#This Row],[Date]]="","",_xlfn.ISOWEEKNUM(Donnees[[#This Row],[Date]]))</f>
        <v>38</v>
      </c>
      <c r="C305" s="69" t="s">
        <v>159</v>
      </c>
      <c r="D305" s="70" t="s">
        <v>369</v>
      </c>
      <c r="E305" s="71">
        <v>111</v>
      </c>
      <c r="F305" s="72">
        <v>17</v>
      </c>
      <c r="G305" s="73">
        <v>2</v>
      </c>
      <c r="H305" s="74">
        <v>111</v>
      </c>
      <c r="I305" s="73"/>
      <c r="J305" s="74"/>
      <c r="K305" s="148"/>
      <c r="L305" s="89"/>
      <c r="M305" s="57" t="e">
        <f>IF(Donnees[[#This Row],[Date]]&lt;&gt;"",SUM(#REF!),"")</f>
        <v>#REF!</v>
      </c>
      <c r="N305" s="93" t="str">
        <f>Donnees[[#This Row],[Date]]&amp;HOUR(Donnees[[#This Row],[Heure]])&amp;Donnees[[#This Row],[Ref]]</f>
        <v>451898</v>
      </c>
      <c r="O305" s="78"/>
      <c r="P305" s="78"/>
      <c r="Q305" s="78"/>
    </row>
    <row r="306" spans="1:17" x14ac:dyDescent="0.3">
      <c r="A306" s="67">
        <v>45189</v>
      </c>
      <c r="B306" s="68">
        <f>IF(Donnees[[#This Row],[Date]]="","",_xlfn.ISOWEEKNUM(Donnees[[#This Row],[Date]]))</f>
        <v>38</v>
      </c>
      <c r="C306" s="69" t="s">
        <v>159</v>
      </c>
      <c r="D306" s="70" t="s">
        <v>294</v>
      </c>
      <c r="E306" s="71">
        <v>0</v>
      </c>
      <c r="F306" s="72">
        <v>10</v>
      </c>
      <c r="G306" s="73">
        <v>1</v>
      </c>
      <c r="H306" s="74">
        <v>111</v>
      </c>
      <c r="I306" s="73"/>
      <c r="J306" s="74"/>
      <c r="K306" s="148"/>
      <c r="L306" s="89"/>
      <c r="M306" s="57" t="e">
        <f>IF(Donnees[[#This Row],[Date]]&lt;&gt;"",SUM(#REF!),"")</f>
        <v>#REF!</v>
      </c>
      <c r="N306" s="93" t="str">
        <f>Donnees[[#This Row],[Date]]&amp;HOUR(Donnees[[#This Row],[Heure]])&amp;Donnees[[#This Row],[Ref]]</f>
        <v>451898</v>
      </c>
      <c r="O306" s="78"/>
      <c r="P306" s="78"/>
      <c r="Q306" s="78"/>
    </row>
    <row r="307" spans="1:17" x14ac:dyDescent="0.3">
      <c r="A307" s="67">
        <v>45189</v>
      </c>
      <c r="B307" s="68">
        <f>IF(Donnees[[#This Row],[Date]]="","",_xlfn.ISOWEEKNUM(Donnees[[#This Row],[Date]]))</f>
        <v>38</v>
      </c>
      <c r="C307" s="69" t="s">
        <v>159</v>
      </c>
      <c r="D307" s="70" t="s">
        <v>370</v>
      </c>
      <c r="E307" s="71">
        <v>111</v>
      </c>
      <c r="F307" s="72">
        <v>21</v>
      </c>
      <c r="G307" s="73"/>
      <c r="H307" s="74">
        <v>111</v>
      </c>
      <c r="I307" s="73"/>
      <c r="J307" s="74"/>
      <c r="K307" s="148"/>
      <c r="L307" s="89"/>
      <c r="M307" s="57" t="e">
        <f>IF(Donnees[[#This Row],[Date]]&lt;&gt;"",SUM(#REF!),"")</f>
        <v>#REF!</v>
      </c>
      <c r="N307" s="93" t="str">
        <f>Donnees[[#This Row],[Date]]&amp;HOUR(Donnees[[#This Row],[Heure]])&amp;Donnees[[#This Row],[Ref]]</f>
        <v>451898</v>
      </c>
      <c r="O307" s="78"/>
      <c r="P307" s="78"/>
      <c r="Q307" s="78"/>
    </row>
    <row r="308" spans="1:17" x14ac:dyDescent="0.3">
      <c r="A308" s="67">
        <v>45189</v>
      </c>
      <c r="B308" s="68">
        <f>IF(Donnees[[#This Row],[Date]]="","",_xlfn.ISOWEEKNUM(Donnees[[#This Row],[Date]]))</f>
        <v>38</v>
      </c>
      <c r="C308" s="69" t="s">
        <v>159</v>
      </c>
      <c r="D308" s="70" t="s">
        <v>371</v>
      </c>
      <c r="E308" s="71">
        <v>0</v>
      </c>
      <c r="F308" s="72">
        <v>0</v>
      </c>
      <c r="G308" s="73">
        <v>1</v>
      </c>
      <c r="H308" s="74">
        <v>200</v>
      </c>
      <c r="I308" s="73"/>
      <c r="J308" s="74"/>
      <c r="K308" s="148"/>
      <c r="L308" s="89"/>
      <c r="M308" s="57" t="e">
        <f>IF(Donnees[[#This Row],[Date]]&lt;&gt;"",SUM(#REF!),"")</f>
        <v>#REF!</v>
      </c>
      <c r="N308" s="93" t="str">
        <f>Donnees[[#This Row],[Date]]&amp;HOUR(Donnees[[#This Row],[Heure]])&amp;Donnees[[#This Row],[Ref]]</f>
        <v>4518910</v>
      </c>
      <c r="O308" s="78"/>
      <c r="P308" s="78"/>
      <c r="Q308" s="78"/>
    </row>
    <row r="309" spans="1:17" x14ac:dyDescent="0.3">
      <c r="A309" s="67">
        <v>45189</v>
      </c>
      <c r="B309" s="68">
        <f>IF(Donnees[[#This Row],[Date]]="","",_xlfn.ISOWEEKNUM(Donnees[[#This Row],[Date]]))</f>
        <v>38</v>
      </c>
      <c r="C309" s="69" t="s">
        <v>159</v>
      </c>
      <c r="D309" s="70" t="s">
        <v>372</v>
      </c>
      <c r="E309" s="71">
        <v>110</v>
      </c>
      <c r="F309" s="72">
        <v>17</v>
      </c>
      <c r="G309" s="73">
        <v>3</v>
      </c>
      <c r="H309" s="74">
        <v>110</v>
      </c>
      <c r="I309" s="73"/>
      <c r="J309" s="74"/>
      <c r="K309" s="148"/>
      <c r="L309" s="89"/>
      <c r="M309" s="57" t="e">
        <f>IF(Donnees[[#This Row],[Date]]&lt;&gt;"",SUM(#REF!),"")</f>
        <v>#REF!</v>
      </c>
      <c r="N309" s="93" t="str">
        <f>Donnees[[#This Row],[Date]]&amp;HOUR(Donnees[[#This Row],[Heure]])&amp;Donnees[[#This Row],[Ref]]</f>
        <v>4518910</v>
      </c>
      <c r="O309" s="78"/>
      <c r="P309" s="78"/>
      <c r="Q309" s="78"/>
    </row>
    <row r="310" spans="1:17" x14ac:dyDescent="0.3">
      <c r="A310" s="67">
        <v>45189</v>
      </c>
      <c r="B310" s="68">
        <f>IF(Donnees[[#This Row],[Date]]="","",_xlfn.ISOWEEKNUM(Donnees[[#This Row],[Date]]))</f>
        <v>38</v>
      </c>
      <c r="C310" s="69" t="s">
        <v>159</v>
      </c>
      <c r="D310" s="70" t="s">
        <v>373</v>
      </c>
      <c r="E310" s="71">
        <v>110</v>
      </c>
      <c r="F310" s="72">
        <v>10</v>
      </c>
      <c r="G310" s="73">
        <v>1</v>
      </c>
      <c r="H310" s="74">
        <v>110</v>
      </c>
      <c r="I310" s="73"/>
      <c r="J310" s="74"/>
      <c r="K310" s="148"/>
      <c r="L310" s="89"/>
      <c r="M310" s="57" t="e">
        <f>IF(Donnees[[#This Row],[Date]]&lt;&gt;"",SUM(#REF!),"")</f>
        <v>#REF!</v>
      </c>
      <c r="N310" s="93" t="str">
        <f>Donnees[[#This Row],[Date]]&amp;HOUR(Donnees[[#This Row],[Heure]])&amp;Donnees[[#This Row],[Ref]]</f>
        <v>4518910</v>
      </c>
      <c r="O310" s="78"/>
      <c r="P310" s="78"/>
      <c r="Q310" s="78"/>
    </row>
    <row r="311" spans="1:17" x14ac:dyDescent="0.3">
      <c r="A311" s="67">
        <v>45189</v>
      </c>
      <c r="B311" s="68">
        <f>IF(Donnees[[#This Row],[Date]]="","",_xlfn.ISOWEEKNUM(Donnees[[#This Row],[Date]]))</f>
        <v>38</v>
      </c>
      <c r="C311" s="69" t="s">
        <v>159</v>
      </c>
      <c r="D311" s="70" t="s">
        <v>374</v>
      </c>
      <c r="E311" s="71">
        <v>0</v>
      </c>
      <c r="F311" s="72">
        <v>60</v>
      </c>
      <c r="G311" s="73">
        <v>1</v>
      </c>
      <c r="H311" s="74">
        <v>119</v>
      </c>
      <c r="I311" s="73"/>
      <c r="J311" s="74"/>
      <c r="K311" s="148"/>
      <c r="L311" s="89"/>
      <c r="M311" s="57" t="e">
        <f>IF(Donnees[[#This Row],[Date]]&lt;&gt;"",SUM(#REF!),"")</f>
        <v>#REF!</v>
      </c>
      <c r="N311" s="93" t="str">
        <f>Donnees[[#This Row],[Date]]&amp;HOUR(Donnees[[#This Row],[Heure]])&amp;Donnees[[#This Row],[Ref]]</f>
        <v>4518911</v>
      </c>
      <c r="O311" s="78"/>
      <c r="P311" s="78"/>
      <c r="Q311" s="78"/>
    </row>
    <row r="312" spans="1:17" x14ac:dyDescent="0.3">
      <c r="A312" s="67">
        <v>45189</v>
      </c>
      <c r="B312" s="68">
        <f>IF(Donnees[[#This Row],[Date]]="","",_xlfn.ISOWEEKNUM(Donnees[[#This Row],[Date]]))</f>
        <v>38</v>
      </c>
      <c r="C312" s="69" t="s">
        <v>159</v>
      </c>
      <c r="D312" s="70" t="s">
        <v>375</v>
      </c>
      <c r="E312" s="71">
        <v>111</v>
      </c>
      <c r="F312" s="72">
        <v>21</v>
      </c>
      <c r="G312" s="73"/>
      <c r="H312" s="74">
        <v>111</v>
      </c>
      <c r="I312" s="73"/>
      <c r="J312" s="74"/>
      <c r="K312" s="148"/>
      <c r="L312" s="89"/>
      <c r="M312" s="57" t="e">
        <f>IF(Donnees[[#This Row],[Date]]&lt;&gt;"",SUM(#REF!),"")</f>
        <v>#REF!</v>
      </c>
      <c r="N312" s="93" t="str">
        <f>Donnees[[#This Row],[Date]]&amp;HOUR(Donnees[[#This Row],[Heure]])&amp;Donnees[[#This Row],[Ref]]</f>
        <v>4518911</v>
      </c>
      <c r="O312" s="79"/>
      <c r="P312" s="79"/>
      <c r="Q312" s="79"/>
    </row>
    <row r="313" spans="1:17" x14ac:dyDescent="0.3">
      <c r="A313" s="67">
        <v>45189</v>
      </c>
      <c r="B313" s="68">
        <f>IF(Donnees[[#This Row],[Date]]="","",_xlfn.ISOWEEKNUM(Donnees[[#This Row],[Date]]))</f>
        <v>38</v>
      </c>
      <c r="C313" s="69" t="s">
        <v>159</v>
      </c>
      <c r="D313" s="70" t="s">
        <v>376</v>
      </c>
      <c r="E313" s="71">
        <v>111</v>
      </c>
      <c r="F313" s="72">
        <v>14</v>
      </c>
      <c r="G313" s="73">
        <v>3</v>
      </c>
      <c r="H313" s="74">
        <v>111</v>
      </c>
      <c r="I313" s="73"/>
      <c r="J313" s="74"/>
      <c r="K313" s="148"/>
      <c r="L313" s="89"/>
      <c r="M313" s="57" t="e">
        <f>IF(Donnees[[#This Row],[Date]]&lt;&gt;"",SUM(#REF!),"")</f>
        <v>#REF!</v>
      </c>
      <c r="N313" s="93" t="str">
        <f>Donnees[[#This Row],[Date]]&amp;HOUR(Donnees[[#This Row],[Heure]])&amp;Donnees[[#This Row],[Ref]]</f>
        <v>4518911</v>
      </c>
      <c r="O313" s="79"/>
      <c r="P313" s="79"/>
      <c r="Q313" s="79"/>
    </row>
    <row r="314" spans="1:17" x14ac:dyDescent="0.3">
      <c r="A314" s="67">
        <v>45189</v>
      </c>
      <c r="B314" s="68">
        <f>IF(Donnees[[#This Row],[Date]]="","",_xlfn.ISOWEEKNUM(Donnees[[#This Row],[Date]]))</f>
        <v>38</v>
      </c>
      <c r="C314" s="69" t="s">
        <v>56</v>
      </c>
      <c r="D314" s="70" t="s">
        <v>377</v>
      </c>
      <c r="E314" s="71">
        <v>0</v>
      </c>
      <c r="F314" s="72">
        <v>32</v>
      </c>
      <c r="G314" s="73">
        <v>5</v>
      </c>
      <c r="H314" s="74">
        <v>210</v>
      </c>
      <c r="I314" s="73"/>
      <c r="J314" s="74"/>
      <c r="K314" s="148"/>
      <c r="L314" s="89"/>
      <c r="M314" s="57" t="e">
        <f>IF(Donnees[[#This Row],[Date]]&lt;&gt;"",SUM(#REF!),"")</f>
        <v>#REF!</v>
      </c>
      <c r="N314" s="93" t="str">
        <f>Donnees[[#This Row],[Date]]&amp;HOUR(Donnees[[#This Row],[Heure]])&amp;Donnees[[#This Row],[Ref]]</f>
        <v>4518912</v>
      </c>
      <c r="O314" s="78"/>
      <c r="P314" s="78"/>
      <c r="Q314" s="78"/>
    </row>
    <row r="315" spans="1:17" x14ac:dyDescent="0.3">
      <c r="A315" s="67">
        <v>45189</v>
      </c>
      <c r="B315" s="68">
        <f>IF(Donnees[[#This Row],[Date]]="","",_xlfn.ISOWEEKNUM(Donnees[[#This Row],[Date]]))</f>
        <v>38</v>
      </c>
      <c r="C315" s="69" t="s">
        <v>56</v>
      </c>
      <c r="D315" s="70" t="s">
        <v>201</v>
      </c>
      <c r="E315" s="71">
        <v>111</v>
      </c>
      <c r="F315" s="72">
        <v>17</v>
      </c>
      <c r="G315" s="73">
        <v>4</v>
      </c>
      <c r="H315" s="74">
        <v>111</v>
      </c>
      <c r="I315" s="73"/>
      <c r="J315" s="74"/>
      <c r="K315" s="148"/>
      <c r="L315" s="89"/>
      <c r="M315" s="57" t="e">
        <f>IF(Donnees[[#This Row],[Date]]&lt;&gt;"",SUM(#REF!),"")</f>
        <v>#REF!</v>
      </c>
      <c r="N315" s="93" t="str">
        <f>Donnees[[#This Row],[Date]]&amp;HOUR(Donnees[[#This Row],[Heure]])&amp;Donnees[[#This Row],[Ref]]</f>
        <v>4518912</v>
      </c>
      <c r="O315" s="78"/>
      <c r="P315" s="78"/>
      <c r="Q315" s="78"/>
    </row>
    <row r="316" spans="1:17" x14ac:dyDescent="0.3">
      <c r="A316" s="67">
        <v>45189</v>
      </c>
      <c r="B316" s="68">
        <f>IF(Donnees[[#This Row],[Date]]="","",_xlfn.ISOWEEKNUM(Donnees[[#This Row],[Date]]))</f>
        <v>38</v>
      </c>
      <c r="C316" s="69" t="s">
        <v>94</v>
      </c>
      <c r="D316" s="70" t="s">
        <v>378</v>
      </c>
      <c r="E316" s="71">
        <v>110</v>
      </c>
      <c r="F316" s="72">
        <v>10</v>
      </c>
      <c r="G316" s="73">
        <v>1</v>
      </c>
      <c r="H316" s="74">
        <v>110</v>
      </c>
      <c r="I316" s="73"/>
      <c r="J316" s="74"/>
      <c r="K316" s="148"/>
      <c r="L316" s="89"/>
      <c r="M316" s="57" t="e">
        <f>IF(Donnees[[#This Row],[Date]]&lt;&gt;"",SUM(#REF!),"")</f>
        <v>#REF!</v>
      </c>
      <c r="N316" s="93" t="str">
        <f>Donnees[[#This Row],[Date]]&amp;HOUR(Donnees[[#This Row],[Heure]])&amp;Donnees[[#This Row],[Ref]]</f>
        <v>4518913</v>
      </c>
      <c r="O316" s="78"/>
      <c r="P316" s="78"/>
      <c r="Q316" s="78"/>
    </row>
    <row r="317" spans="1:17" x14ac:dyDescent="0.3">
      <c r="A317" s="67">
        <v>45189</v>
      </c>
      <c r="B317" s="68">
        <f>IF(Donnees[[#This Row],[Date]]="","",_xlfn.ISOWEEKNUM(Donnees[[#This Row],[Date]]))</f>
        <v>38</v>
      </c>
      <c r="C317" s="69" t="s">
        <v>94</v>
      </c>
      <c r="D317" s="70" t="s">
        <v>341</v>
      </c>
      <c r="E317" s="71">
        <v>12</v>
      </c>
      <c r="F317" s="72">
        <v>21</v>
      </c>
      <c r="G317" s="73"/>
      <c r="H317" s="74">
        <v>12</v>
      </c>
      <c r="I317" s="73"/>
      <c r="J317" s="74"/>
      <c r="K317" s="148"/>
      <c r="L317" s="89"/>
      <c r="M317" s="57" t="e">
        <f>IF(Donnees[[#This Row],[Date]]&lt;&gt;"",SUM(#REF!),"")</f>
        <v>#REF!</v>
      </c>
      <c r="N317" s="93" t="str">
        <f>Donnees[[#This Row],[Date]]&amp;HOUR(Donnees[[#This Row],[Heure]])&amp;Donnees[[#This Row],[Ref]]</f>
        <v>4518913</v>
      </c>
      <c r="O317" s="78"/>
      <c r="P317" s="78"/>
      <c r="Q317" s="78"/>
    </row>
    <row r="318" spans="1:17" x14ac:dyDescent="0.3">
      <c r="A318" s="67">
        <v>45189</v>
      </c>
      <c r="B318" s="68">
        <f>IF(Donnees[[#This Row],[Date]]="","",_xlfn.ISOWEEKNUM(Donnees[[#This Row],[Date]]))</f>
        <v>38</v>
      </c>
      <c r="C318" s="69" t="s">
        <v>94</v>
      </c>
      <c r="D318" s="70" t="s">
        <v>379</v>
      </c>
      <c r="E318" s="71">
        <v>98</v>
      </c>
      <c r="F318" s="72">
        <v>21</v>
      </c>
      <c r="G318" s="73"/>
      <c r="H318" s="74">
        <v>98</v>
      </c>
      <c r="I318" s="73"/>
      <c r="J318" s="74"/>
      <c r="K318" s="148"/>
      <c r="L318" s="89"/>
      <c r="M318" s="57" t="e">
        <f>IF(Donnees[[#This Row],[Date]]&lt;&gt;"",SUM(#REF!),"")</f>
        <v>#REF!</v>
      </c>
      <c r="N318" s="93" t="str">
        <f>Donnees[[#This Row],[Date]]&amp;HOUR(Donnees[[#This Row],[Heure]])&amp;Donnees[[#This Row],[Ref]]</f>
        <v>4518913</v>
      </c>
      <c r="O318" s="78"/>
      <c r="P318" s="78"/>
      <c r="Q318" s="78"/>
    </row>
    <row r="319" spans="1:17" x14ac:dyDescent="0.3">
      <c r="A319" s="67">
        <v>45189</v>
      </c>
      <c r="B319" s="68">
        <f>IF(Donnees[[#This Row],[Date]]="","",_xlfn.ISOWEEKNUM(Donnees[[#This Row],[Date]]))</f>
        <v>38</v>
      </c>
      <c r="C319" s="69" t="s">
        <v>94</v>
      </c>
      <c r="D319" s="70" t="s">
        <v>380</v>
      </c>
      <c r="E319" s="71">
        <v>110</v>
      </c>
      <c r="F319" s="72">
        <v>14</v>
      </c>
      <c r="G319" s="73">
        <v>4</v>
      </c>
      <c r="H319" s="74">
        <v>110</v>
      </c>
      <c r="I319" s="73"/>
      <c r="J319" s="74"/>
      <c r="K319" s="148"/>
      <c r="L319" s="89"/>
      <c r="M319" s="57" t="e">
        <f>IF(Donnees[[#This Row],[Date]]&lt;&gt;"",SUM(#REF!),"")</f>
        <v>#REF!</v>
      </c>
      <c r="N319" s="93" t="str">
        <f>Donnees[[#This Row],[Date]]&amp;HOUR(Donnees[[#This Row],[Heure]])&amp;Donnees[[#This Row],[Ref]]</f>
        <v>4518913</v>
      </c>
      <c r="O319" s="78"/>
      <c r="P319" s="78"/>
      <c r="Q319" s="78"/>
    </row>
    <row r="320" spans="1:17" x14ac:dyDescent="0.3">
      <c r="A320" s="67">
        <v>45189</v>
      </c>
      <c r="B320" s="68">
        <f>IF(Donnees[[#This Row],[Date]]="","",_xlfn.ISOWEEKNUM(Donnees[[#This Row],[Date]]))</f>
        <v>38</v>
      </c>
      <c r="C320" s="69" t="s">
        <v>94</v>
      </c>
      <c r="D320" s="70" t="s">
        <v>381</v>
      </c>
      <c r="E320" s="71">
        <v>0</v>
      </c>
      <c r="F320" s="72">
        <v>14</v>
      </c>
      <c r="G320" s="73">
        <v>5</v>
      </c>
      <c r="H320" s="74">
        <v>10</v>
      </c>
      <c r="I320" s="73"/>
      <c r="J320" s="74"/>
      <c r="K320" s="148"/>
      <c r="L320" s="89"/>
      <c r="M320" s="57" t="e">
        <f>IF(Donnees[[#This Row],[Date]]&lt;&gt;"",SUM(#REF!),"")</f>
        <v>#REF!</v>
      </c>
      <c r="N320" s="93" t="str">
        <f>Donnees[[#This Row],[Date]]&amp;HOUR(Donnees[[#This Row],[Heure]])&amp;Donnees[[#This Row],[Ref]]</f>
        <v>4518913</v>
      </c>
      <c r="O320" s="78"/>
      <c r="P320" s="78"/>
      <c r="Q320" s="78"/>
    </row>
    <row r="321" spans="1:17" x14ac:dyDescent="0.3">
      <c r="A321" s="67">
        <v>45189</v>
      </c>
      <c r="B321" s="68">
        <f>IF(Donnees[[#This Row],[Date]]="","",_xlfn.ISOWEEKNUM(Donnees[[#This Row],[Date]]))</f>
        <v>38</v>
      </c>
      <c r="C321" s="69" t="s">
        <v>94</v>
      </c>
      <c r="D321" s="70" t="s">
        <v>382</v>
      </c>
      <c r="E321" s="71">
        <v>99</v>
      </c>
      <c r="F321" s="72">
        <v>17</v>
      </c>
      <c r="G321" s="73">
        <v>5</v>
      </c>
      <c r="H321" s="74">
        <v>99</v>
      </c>
      <c r="I321" s="73"/>
      <c r="J321" s="74"/>
      <c r="K321" s="148"/>
      <c r="L321" s="89"/>
      <c r="M321" s="57" t="e">
        <f>IF(Donnees[[#This Row],[Date]]&lt;&gt;"",SUM(#REF!),"")</f>
        <v>#REF!</v>
      </c>
      <c r="N321" s="93" t="str">
        <f>Donnees[[#This Row],[Date]]&amp;HOUR(Donnees[[#This Row],[Heure]])&amp;Donnees[[#This Row],[Ref]]</f>
        <v>4518914</v>
      </c>
      <c r="O321" s="78"/>
      <c r="P321" s="78"/>
      <c r="Q321" s="78"/>
    </row>
    <row r="322" spans="1:17" x14ac:dyDescent="0.3">
      <c r="A322" s="67">
        <v>45189</v>
      </c>
      <c r="B322" s="68">
        <f>IF(Donnees[[#This Row],[Date]]="","",_xlfn.ISOWEEKNUM(Donnees[[#This Row],[Date]]))</f>
        <v>38</v>
      </c>
      <c r="C322" s="69" t="s">
        <v>94</v>
      </c>
      <c r="D322" s="70" t="s">
        <v>383</v>
      </c>
      <c r="E322" s="71">
        <v>0</v>
      </c>
      <c r="F322" s="72">
        <v>17</v>
      </c>
      <c r="G322" s="73">
        <v>6</v>
      </c>
      <c r="H322" s="74">
        <v>11</v>
      </c>
      <c r="I322" s="73"/>
      <c r="J322" s="74"/>
      <c r="K322" s="148"/>
      <c r="L322" s="89"/>
      <c r="M322" s="57" t="e">
        <f>IF(Donnees[[#This Row],[Date]]&lt;&gt;"",SUM(#REF!),"")</f>
        <v>#REF!</v>
      </c>
      <c r="N322" s="93" t="str">
        <f>Donnees[[#This Row],[Date]]&amp;HOUR(Donnees[[#This Row],[Heure]])&amp;Donnees[[#This Row],[Ref]]</f>
        <v>4518914</v>
      </c>
      <c r="O322" s="78"/>
      <c r="P322" s="78"/>
      <c r="Q322" s="78"/>
    </row>
    <row r="323" spans="1:17" x14ac:dyDescent="0.3">
      <c r="A323" s="67">
        <v>45189</v>
      </c>
      <c r="B323" s="68">
        <f>IF(Donnees[[#This Row],[Date]]="","",_xlfn.ISOWEEKNUM(Donnees[[#This Row],[Date]]))</f>
        <v>38</v>
      </c>
      <c r="C323" s="69" t="s">
        <v>94</v>
      </c>
      <c r="D323" s="70" t="s">
        <v>384</v>
      </c>
      <c r="E323" s="71">
        <v>110</v>
      </c>
      <c r="F323" s="72">
        <v>10</v>
      </c>
      <c r="G323" s="73">
        <v>1</v>
      </c>
      <c r="H323" s="74">
        <v>110</v>
      </c>
      <c r="I323" s="73"/>
      <c r="J323" s="74"/>
      <c r="K323" s="148"/>
      <c r="L323" s="89"/>
      <c r="M323" s="57" t="e">
        <f>IF(Donnees[[#This Row],[Date]]&lt;&gt;"",SUM(#REF!),"")</f>
        <v>#REF!</v>
      </c>
      <c r="N323" s="93" t="str">
        <f>Donnees[[#This Row],[Date]]&amp;HOUR(Donnees[[#This Row],[Heure]])&amp;Donnees[[#This Row],[Ref]]</f>
        <v>4518914</v>
      </c>
      <c r="O323" s="78"/>
      <c r="P323" s="78"/>
      <c r="Q323" s="78"/>
    </row>
    <row r="324" spans="1:17" x14ac:dyDescent="0.3">
      <c r="A324" s="67">
        <v>45189</v>
      </c>
      <c r="B324" s="68">
        <f>IF(Donnees[[#This Row],[Date]]="","",_xlfn.ISOWEEKNUM(Donnees[[#This Row],[Date]]))</f>
        <v>38</v>
      </c>
      <c r="C324" s="69" t="s">
        <v>94</v>
      </c>
      <c r="D324" s="70" t="s">
        <v>385</v>
      </c>
      <c r="E324" s="71">
        <v>0</v>
      </c>
      <c r="F324" s="72">
        <v>60</v>
      </c>
      <c r="G324" s="73">
        <v>1</v>
      </c>
      <c r="H324" s="74">
        <v>120</v>
      </c>
      <c r="I324" s="73"/>
      <c r="J324" s="74"/>
      <c r="K324" s="148"/>
      <c r="L324" s="89"/>
      <c r="M324" s="57" t="e">
        <f>IF(Donnees[[#This Row],[Date]]&lt;&gt;"",SUM(#REF!),"")</f>
        <v>#REF!</v>
      </c>
      <c r="N324" s="93" t="str">
        <f>Donnees[[#This Row],[Date]]&amp;HOUR(Donnees[[#This Row],[Heure]])&amp;Donnees[[#This Row],[Ref]]</f>
        <v>4518915</v>
      </c>
      <c r="O324" s="78"/>
      <c r="P324" s="78"/>
      <c r="Q324" s="78"/>
    </row>
    <row r="325" spans="1:17" x14ac:dyDescent="0.3">
      <c r="A325" s="67">
        <v>45189</v>
      </c>
      <c r="B325" s="68">
        <f>IF(Donnees[[#This Row],[Date]]="","",_xlfn.ISOWEEKNUM(Donnees[[#This Row],[Date]]))</f>
        <v>38</v>
      </c>
      <c r="C325" s="69" t="s">
        <v>94</v>
      </c>
      <c r="D325" s="70" t="s">
        <v>386</v>
      </c>
      <c r="E325" s="71">
        <v>102</v>
      </c>
      <c r="F325" s="72">
        <v>21</v>
      </c>
      <c r="G325" s="73"/>
      <c r="H325" s="74">
        <v>102</v>
      </c>
      <c r="I325" s="73"/>
      <c r="J325" s="74"/>
      <c r="K325" s="148"/>
      <c r="L325" s="89"/>
      <c r="M325" s="57" t="e">
        <f>IF(Donnees[[#This Row],[Date]]&lt;&gt;"",SUM(#REF!),"")</f>
        <v>#REF!</v>
      </c>
      <c r="N325" s="93" t="str">
        <f>Donnees[[#This Row],[Date]]&amp;HOUR(Donnees[[#This Row],[Heure]])&amp;Donnees[[#This Row],[Ref]]</f>
        <v>4518915</v>
      </c>
      <c r="O325" s="78"/>
      <c r="P325" s="78"/>
      <c r="Q325" s="78"/>
    </row>
    <row r="326" spans="1:17" x14ac:dyDescent="0.3">
      <c r="A326" s="67">
        <v>45189</v>
      </c>
      <c r="B326" s="68">
        <f>IF(Donnees[[#This Row],[Date]]="","",_xlfn.ISOWEEKNUM(Donnees[[#This Row],[Date]]))</f>
        <v>38</v>
      </c>
      <c r="C326" s="69" t="s">
        <v>94</v>
      </c>
      <c r="D326" s="70" t="s">
        <v>387</v>
      </c>
      <c r="E326" s="71">
        <v>110</v>
      </c>
      <c r="F326" s="72">
        <v>14</v>
      </c>
      <c r="G326" s="73">
        <v>0</v>
      </c>
      <c r="H326" s="74">
        <v>110</v>
      </c>
      <c r="I326" s="73"/>
      <c r="J326" s="74"/>
      <c r="K326" s="148"/>
      <c r="L326" s="89"/>
      <c r="M326" s="57" t="e">
        <f>IF(Donnees[[#This Row],[Date]]&lt;&gt;"",SUM(#REF!),"")</f>
        <v>#REF!</v>
      </c>
      <c r="N326" s="93" t="str">
        <f>Donnees[[#This Row],[Date]]&amp;HOUR(Donnees[[#This Row],[Heure]])&amp;Donnees[[#This Row],[Ref]]</f>
        <v>4518915</v>
      </c>
      <c r="O326" s="78"/>
      <c r="P326" s="78"/>
      <c r="Q326" s="78"/>
    </row>
    <row r="327" spans="1:17" x14ac:dyDescent="0.3">
      <c r="A327" s="67">
        <v>45189</v>
      </c>
      <c r="B327" s="68">
        <f>IF(Donnees[[#This Row],[Date]]="","",_xlfn.ISOWEEKNUM(Donnees[[#This Row],[Date]]))</f>
        <v>38</v>
      </c>
      <c r="C327" s="69" t="s">
        <v>94</v>
      </c>
      <c r="D327" s="70" t="s">
        <v>388</v>
      </c>
      <c r="E327" s="71">
        <v>110</v>
      </c>
      <c r="F327" s="72">
        <v>17</v>
      </c>
      <c r="G327" s="73">
        <v>7</v>
      </c>
      <c r="H327" s="74">
        <v>110</v>
      </c>
      <c r="I327" s="73"/>
      <c r="J327" s="74"/>
      <c r="K327" s="148"/>
      <c r="L327" s="89"/>
      <c r="M327" s="57" t="e">
        <f>IF(Donnees[[#This Row],[Date]]&lt;&gt;"",SUM(#REF!),"")</f>
        <v>#REF!</v>
      </c>
      <c r="N327" s="93" t="str">
        <f>Donnees[[#This Row],[Date]]&amp;HOUR(Donnees[[#This Row],[Heure]])&amp;Donnees[[#This Row],[Ref]]</f>
        <v>4518916</v>
      </c>
      <c r="O327" s="78"/>
      <c r="P327" s="78"/>
      <c r="Q327" s="78"/>
    </row>
    <row r="328" spans="1:17" x14ac:dyDescent="0.3">
      <c r="A328" s="67">
        <v>45189</v>
      </c>
      <c r="B328" s="68">
        <f>IF(Donnees[[#This Row],[Date]]="","",_xlfn.ISOWEEKNUM(Donnees[[#This Row],[Date]]))</f>
        <v>38</v>
      </c>
      <c r="C328" s="69" t="s">
        <v>94</v>
      </c>
      <c r="D328" s="70" t="s">
        <v>389</v>
      </c>
      <c r="E328" s="71">
        <v>110</v>
      </c>
      <c r="F328" s="72">
        <v>10</v>
      </c>
      <c r="G328" s="73">
        <v>0</v>
      </c>
      <c r="H328" s="74">
        <v>110</v>
      </c>
      <c r="I328" s="73"/>
      <c r="J328" s="74"/>
      <c r="K328" s="148"/>
      <c r="L328" s="89"/>
      <c r="M328" s="57" t="e">
        <f>IF(Donnees[[#This Row],[Date]]&lt;&gt;"",SUM(#REF!),"")</f>
        <v>#REF!</v>
      </c>
      <c r="N328" s="93" t="str">
        <f>Donnees[[#This Row],[Date]]&amp;HOUR(Donnees[[#This Row],[Heure]])&amp;Donnees[[#This Row],[Ref]]</f>
        <v>4518916</v>
      </c>
      <c r="O328" s="78"/>
      <c r="P328" s="78"/>
      <c r="Q328" s="78"/>
    </row>
    <row r="329" spans="1:17" x14ac:dyDescent="0.3">
      <c r="A329" s="67">
        <v>45189</v>
      </c>
      <c r="B329" s="68">
        <f>IF(Donnees[[#This Row],[Date]]="","",_xlfn.ISOWEEKNUM(Donnees[[#This Row],[Date]]))</f>
        <v>38</v>
      </c>
      <c r="C329" s="69" t="s">
        <v>94</v>
      </c>
      <c r="D329" s="70" t="s">
        <v>390</v>
      </c>
      <c r="E329" s="71">
        <v>0</v>
      </c>
      <c r="F329" s="72">
        <v>60</v>
      </c>
      <c r="G329" s="73">
        <v>1</v>
      </c>
      <c r="H329" s="74">
        <v>120</v>
      </c>
      <c r="I329" s="73"/>
      <c r="J329" s="74"/>
      <c r="K329" s="148"/>
      <c r="L329" s="89"/>
      <c r="M329" s="57" t="e">
        <f>IF(Donnees[[#This Row],[Date]]&lt;&gt;"",SUM(#REF!),"")</f>
        <v>#REF!</v>
      </c>
      <c r="N329" s="93" t="str">
        <f>Donnees[[#This Row],[Date]]&amp;HOUR(Donnees[[#This Row],[Heure]])&amp;Donnees[[#This Row],[Ref]]</f>
        <v>4518917</v>
      </c>
      <c r="O329" s="78"/>
      <c r="P329" s="78"/>
      <c r="Q329" s="78"/>
    </row>
    <row r="330" spans="1:17" x14ac:dyDescent="0.3">
      <c r="A330" s="67">
        <v>45189</v>
      </c>
      <c r="B330" s="68">
        <f>IF(Donnees[[#This Row],[Date]]="","",_xlfn.ISOWEEKNUM(Donnees[[#This Row],[Date]]))</f>
        <v>38</v>
      </c>
      <c r="C330" s="69" t="s">
        <v>94</v>
      </c>
      <c r="D330" s="70" t="s">
        <v>391</v>
      </c>
      <c r="E330" s="71">
        <v>110</v>
      </c>
      <c r="F330" s="72">
        <v>14</v>
      </c>
      <c r="G330" s="73">
        <v>1</v>
      </c>
      <c r="H330" s="74">
        <v>110</v>
      </c>
      <c r="I330" s="73"/>
      <c r="J330" s="74"/>
      <c r="K330" s="148"/>
      <c r="L330" s="89"/>
      <c r="M330" s="57" t="e">
        <f>IF(Donnees[[#This Row],[Date]]&lt;&gt;"",SUM(#REF!),"")</f>
        <v>#REF!</v>
      </c>
      <c r="N330" s="93" t="str">
        <f>Donnees[[#This Row],[Date]]&amp;HOUR(Donnees[[#This Row],[Heure]])&amp;Donnees[[#This Row],[Ref]]</f>
        <v>4518918</v>
      </c>
      <c r="O330" s="78"/>
      <c r="P330" s="78"/>
      <c r="Q330" s="78"/>
    </row>
    <row r="331" spans="1:17" x14ac:dyDescent="0.3">
      <c r="A331" s="67">
        <v>45189</v>
      </c>
      <c r="B331" s="68">
        <f>IF(Donnees[[#This Row],[Date]]="","",_xlfn.ISOWEEKNUM(Donnees[[#This Row],[Date]]))</f>
        <v>38</v>
      </c>
      <c r="C331" s="69" t="s">
        <v>94</v>
      </c>
      <c r="D331" s="70" t="s">
        <v>392</v>
      </c>
      <c r="E331" s="71">
        <v>0</v>
      </c>
      <c r="F331" s="72">
        <v>61</v>
      </c>
      <c r="G331" s="73">
        <v>1</v>
      </c>
      <c r="H331" s="74">
        <v>238</v>
      </c>
      <c r="I331" s="73"/>
      <c r="J331" s="74"/>
      <c r="K331" s="148"/>
      <c r="L331" s="89"/>
      <c r="M331" s="57" t="e">
        <f>IF(Donnees[[#This Row],[Date]]&lt;&gt;"",SUM(#REF!),"")</f>
        <v>#REF!</v>
      </c>
      <c r="N331" s="93" t="str">
        <f>Donnees[[#This Row],[Date]]&amp;HOUR(Donnees[[#This Row],[Heure]])&amp;Donnees[[#This Row],[Ref]]</f>
        <v>4518918</v>
      </c>
      <c r="O331" s="78"/>
      <c r="P331" s="78"/>
      <c r="Q331" s="78"/>
    </row>
    <row r="332" spans="1:17" x14ac:dyDescent="0.3">
      <c r="A332" s="67">
        <v>45189</v>
      </c>
      <c r="B332" s="68">
        <f>IF(Donnees[[#This Row],[Date]]="","",_xlfn.ISOWEEKNUM(Donnees[[#This Row],[Date]]))</f>
        <v>38</v>
      </c>
      <c r="C332" s="69" t="s">
        <v>94</v>
      </c>
      <c r="D332" s="70" t="s">
        <v>393</v>
      </c>
      <c r="E332" s="71">
        <v>110</v>
      </c>
      <c r="F332" s="72">
        <v>12</v>
      </c>
      <c r="G332" s="73">
        <v>2</v>
      </c>
      <c r="H332" s="74">
        <v>110</v>
      </c>
      <c r="I332" s="73"/>
      <c r="J332" s="74"/>
      <c r="K332" s="148"/>
      <c r="L332" s="89"/>
      <c r="M332" s="57" t="e">
        <f>IF(Donnees[[#This Row],[Date]]&lt;&gt;"",SUM(#REF!),"")</f>
        <v>#REF!</v>
      </c>
      <c r="N332" s="93" t="str">
        <f>Donnees[[#This Row],[Date]]&amp;HOUR(Donnees[[#This Row],[Heure]])&amp;Donnees[[#This Row],[Ref]]</f>
        <v>4518919</v>
      </c>
      <c r="O332" s="78"/>
      <c r="P332" s="78"/>
      <c r="Q332" s="78"/>
    </row>
    <row r="333" spans="1:17" x14ac:dyDescent="0.3">
      <c r="A333" s="67">
        <v>45189</v>
      </c>
      <c r="B333" s="68">
        <f>IF(Donnees[[#This Row],[Date]]="","",_xlfn.ISOWEEKNUM(Donnees[[#This Row],[Date]]))</f>
        <v>38</v>
      </c>
      <c r="C333" s="69" t="s">
        <v>94</v>
      </c>
      <c r="D333" s="70" t="s">
        <v>394</v>
      </c>
      <c r="E333" s="71">
        <v>0</v>
      </c>
      <c r="F333" s="72">
        <v>60</v>
      </c>
      <c r="G333" s="73">
        <v>1</v>
      </c>
      <c r="H333" s="74">
        <v>120</v>
      </c>
      <c r="I333" s="73"/>
      <c r="J333" s="74"/>
      <c r="K333" s="148"/>
      <c r="L333" s="89"/>
      <c r="M333" s="57" t="e">
        <f>IF(Donnees[[#This Row],[Date]]&lt;&gt;"",SUM(#REF!),"")</f>
        <v>#REF!</v>
      </c>
      <c r="N333" s="93" t="str">
        <f>Donnees[[#This Row],[Date]]&amp;HOUR(Donnees[[#This Row],[Heure]])&amp;Donnees[[#This Row],[Ref]]</f>
        <v>4518920</v>
      </c>
      <c r="O333" s="80"/>
      <c r="P333" s="80"/>
      <c r="Q333" s="80"/>
    </row>
    <row r="334" spans="1:17" x14ac:dyDescent="0.3">
      <c r="A334" s="67">
        <v>45189</v>
      </c>
      <c r="B334" s="68">
        <f>IF(Donnees[[#This Row],[Date]]="","",_xlfn.ISOWEEKNUM(Donnees[[#This Row],[Date]]))</f>
        <v>38</v>
      </c>
      <c r="C334" s="69" t="s">
        <v>28</v>
      </c>
      <c r="D334" s="70" t="s">
        <v>395</v>
      </c>
      <c r="E334" s="71">
        <v>0</v>
      </c>
      <c r="F334" s="72">
        <v>14</v>
      </c>
      <c r="G334" s="73">
        <v>2</v>
      </c>
      <c r="H334" s="74">
        <v>70</v>
      </c>
      <c r="I334" s="73"/>
      <c r="J334" s="74"/>
      <c r="K334" s="148"/>
      <c r="L334" s="89"/>
      <c r="M334" s="57" t="e">
        <f>IF(Donnees[[#This Row],[Date]]&lt;&gt;"",SUM(#REF!),"")</f>
        <v>#REF!</v>
      </c>
      <c r="N334" s="93" t="str">
        <f>Donnees[[#This Row],[Date]]&amp;HOUR(Donnees[[#This Row],[Heure]])&amp;Donnees[[#This Row],[Ref]]</f>
        <v>4518921</v>
      </c>
      <c r="O334" s="80"/>
      <c r="P334" s="80"/>
      <c r="Q334" s="80"/>
    </row>
    <row r="335" spans="1:17" x14ac:dyDescent="0.3">
      <c r="A335" s="67">
        <v>45189</v>
      </c>
      <c r="B335" s="68">
        <f>IF(Donnees[[#This Row],[Date]]="","",_xlfn.ISOWEEKNUM(Donnees[[#This Row],[Date]]))</f>
        <v>38</v>
      </c>
      <c r="C335" s="69" t="s">
        <v>28</v>
      </c>
      <c r="D335" s="70">
        <v>0.90277777777777779</v>
      </c>
      <c r="E335" s="71">
        <v>41</v>
      </c>
      <c r="F335" s="72">
        <v>14</v>
      </c>
      <c r="G335" s="73">
        <v>3</v>
      </c>
      <c r="H335" s="74">
        <v>41</v>
      </c>
      <c r="I335" s="73"/>
      <c r="J335" s="74"/>
      <c r="K335" s="148"/>
      <c r="L335" s="89"/>
      <c r="M335" s="57" t="e">
        <f>IF(Donnees[[#This Row],[Date]]&lt;&gt;"",SUM(#REF!),"")</f>
        <v>#REF!</v>
      </c>
      <c r="N335" s="93" t="str">
        <f>Donnees[[#This Row],[Date]]&amp;HOUR(Donnees[[#This Row],[Heure]])&amp;Donnees[[#This Row],[Ref]]</f>
        <v>4518921</v>
      </c>
      <c r="O335" s="80"/>
      <c r="P335" s="80"/>
      <c r="Q335" s="80"/>
    </row>
    <row r="336" spans="1:17" x14ac:dyDescent="0.3">
      <c r="A336" s="67">
        <v>45189</v>
      </c>
      <c r="B336" s="68">
        <f>IF(Donnees[[#This Row],[Date]]="","",_xlfn.ISOWEEKNUM(Donnees[[#This Row],[Date]]))</f>
        <v>38</v>
      </c>
      <c r="C336" s="69" t="s">
        <v>28</v>
      </c>
      <c r="D336" s="70" t="s">
        <v>396</v>
      </c>
      <c r="E336" s="71">
        <v>0</v>
      </c>
      <c r="F336" s="72">
        <v>12</v>
      </c>
      <c r="G336" s="73">
        <v>3</v>
      </c>
      <c r="H336" s="74">
        <v>111</v>
      </c>
      <c r="I336" s="73"/>
      <c r="J336" s="74"/>
      <c r="K336" s="148"/>
      <c r="L336" s="89"/>
      <c r="M336" s="57" t="e">
        <f>IF(Donnees[[#This Row],[Date]]&lt;&gt;"",SUM(#REF!),"")</f>
        <v>#REF!</v>
      </c>
      <c r="N336" s="93" t="str">
        <f>Donnees[[#This Row],[Date]]&amp;HOUR(Donnees[[#This Row],[Heure]])&amp;Donnees[[#This Row],[Ref]]</f>
        <v>4518922</v>
      </c>
      <c r="O336" s="80"/>
      <c r="P336" s="80"/>
      <c r="Q336" s="80"/>
    </row>
    <row r="337" spans="1:17" x14ac:dyDescent="0.3">
      <c r="A337" s="67">
        <v>45189</v>
      </c>
      <c r="B337" s="68">
        <f>IF(Donnees[[#This Row],[Date]]="","",_xlfn.ISOWEEKNUM(Donnees[[#This Row],[Date]]))</f>
        <v>38</v>
      </c>
      <c r="C337" s="69" t="s">
        <v>28</v>
      </c>
      <c r="D337" s="70" t="s">
        <v>397</v>
      </c>
      <c r="E337" s="71">
        <v>111</v>
      </c>
      <c r="F337" s="72">
        <v>21</v>
      </c>
      <c r="G337" s="73"/>
      <c r="H337" s="74">
        <v>111</v>
      </c>
      <c r="I337" s="73"/>
      <c r="J337" s="74"/>
      <c r="K337" s="148"/>
      <c r="L337" s="89"/>
      <c r="M337" s="57" t="e">
        <f>IF(Donnees[[#This Row],[Date]]&lt;&gt;"",SUM(#REF!),"")</f>
        <v>#REF!</v>
      </c>
      <c r="N337" s="93" t="str">
        <f>Donnees[[#This Row],[Date]]&amp;HOUR(Donnees[[#This Row],[Heure]])&amp;Donnees[[#This Row],[Ref]]</f>
        <v>4518922</v>
      </c>
      <c r="O337" s="80"/>
      <c r="P337" s="80"/>
      <c r="Q337" s="80"/>
    </row>
    <row r="338" spans="1:17" x14ac:dyDescent="0.3">
      <c r="A338" s="67">
        <v>45189</v>
      </c>
      <c r="B338" s="68">
        <f>IF(Donnees[[#This Row],[Date]]="","",_xlfn.ISOWEEKNUM(Donnees[[#This Row],[Date]]))</f>
        <v>38</v>
      </c>
      <c r="C338" s="69" t="s">
        <v>28</v>
      </c>
      <c r="D338" s="70" t="s">
        <v>398</v>
      </c>
      <c r="E338" s="71">
        <v>0</v>
      </c>
      <c r="F338" s="72">
        <v>60</v>
      </c>
      <c r="G338" s="73">
        <v>0</v>
      </c>
      <c r="H338" s="74">
        <v>120</v>
      </c>
      <c r="I338" s="73"/>
      <c r="J338" s="74"/>
      <c r="K338" s="148"/>
      <c r="L338" s="89"/>
      <c r="M338" s="57" t="e">
        <f>IF(Donnees[[#This Row],[Date]]&lt;&gt;"",SUM(#REF!),"")</f>
        <v>#REF!</v>
      </c>
      <c r="N338" s="93" t="str">
        <f>Donnees[[#This Row],[Date]]&amp;HOUR(Donnees[[#This Row],[Heure]])&amp;Donnees[[#This Row],[Ref]]</f>
        <v>4518923</v>
      </c>
      <c r="O338" s="80"/>
      <c r="P338" s="80"/>
      <c r="Q338" s="80"/>
    </row>
    <row r="339" spans="1:17" x14ac:dyDescent="0.3">
      <c r="A339" s="67">
        <v>45189</v>
      </c>
      <c r="B339" s="68">
        <f>IF(Donnees[[#This Row],[Date]]="","",_xlfn.ISOWEEKNUM(Donnees[[#This Row],[Date]]))</f>
        <v>38</v>
      </c>
      <c r="C339" s="69" t="s">
        <v>28</v>
      </c>
      <c r="D339" s="70" t="s">
        <v>399</v>
      </c>
      <c r="E339" s="71">
        <v>111</v>
      </c>
      <c r="F339" s="72">
        <v>14</v>
      </c>
      <c r="G339" s="73">
        <v>4</v>
      </c>
      <c r="H339" s="74">
        <v>111</v>
      </c>
      <c r="I339" s="73"/>
      <c r="J339" s="74"/>
      <c r="K339" s="148"/>
      <c r="L339" s="89"/>
      <c r="M339" s="57" t="e">
        <f>IF(Donnees[[#This Row],[Date]]&lt;&gt;"",SUM(#REF!),"")</f>
        <v>#REF!</v>
      </c>
      <c r="N339" s="93" t="str">
        <f>Donnees[[#This Row],[Date]]&amp;HOUR(Donnees[[#This Row],[Heure]])&amp;Donnees[[#This Row],[Ref]]</f>
        <v>4518923</v>
      </c>
      <c r="O339" s="80"/>
      <c r="P339" s="80"/>
      <c r="Q339" s="80"/>
    </row>
    <row r="340" spans="1:17" x14ac:dyDescent="0.3">
      <c r="A340" s="67">
        <v>45190</v>
      </c>
      <c r="B340" s="68">
        <f>IF(Donnees[[#This Row],[Date]]="","",_xlfn.ISOWEEKNUM(Donnees[[#This Row],[Date]]))</f>
        <v>38</v>
      </c>
      <c r="C340" s="69" t="s">
        <v>28</v>
      </c>
      <c r="D340" s="70" t="s">
        <v>400</v>
      </c>
      <c r="E340" s="71">
        <v>111</v>
      </c>
      <c r="F340" s="72">
        <v>25</v>
      </c>
      <c r="G340" s="73">
        <v>0</v>
      </c>
      <c r="H340" s="74">
        <v>111</v>
      </c>
      <c r="I340" s="73"/>
      <c r="J340" s="74"/>
      <c r="K340" s="148"/>
      <c r="L340" s="89"/>
      <c r="M340" s="57" t="e">
        <f>IF(Donnees[[#This Row],[Date]]&lt;&gt;"",SUM(#REF!),"")</f>
        <v>#REF!</v>
      </c>
      <c r="N340" s="93" t="str">
        <f>Donnees[[#This Row],[Date]]&amp;HOUR(Donnees[[#This Row],[Heure]])&amp;Donnees[[#This Row],[Ref]]</f>
        <v>451900</v>
      </c>
      <c r="O340" s="80"/>
      <c r="P340" s="80"/>
      <c r="Q340" s="80"/>
    </row>
    <row r="341" spans="1:17" x14ac:dyDescent="0.3">
      <c r="A341" s="67">
        <v>45190</v>
      </c>
      <c r="B341" s="68">
        <f>IF(Donnees[[#This Row],[Date]]="","",_xlfn.ISOWEEKNUM(Donnees[[#This Row],[Date]]))</f>
        <v>38</v>
      </c>
      <c r="C341" s="69" t="s">
        <v>28</v>
      </c>
      <c r="D341" s="70" t="s">
        <v>401</v>
      </c>
      <c r="E341" s="71">
        <v>111</v>
      </c>
      <c r="F341" s="72">
        <v>12</v>
      </c>
      <c r="G341" s="73">
        <v>4</v>
      </c>
      <c r="H341" s="74">
        <v>111</v>
      </c>
      <c r="I341" s="73"/>
      <c r="J341" s="74"/>
      <c r="K341" s="148"/>
      <c r="L341" s="89"/>
      <c r="M341" s="57" t="e">
        <f>IF(Donnees[[#This Row],[Date]]&lt;&gt;"",SUM(#REF!),"")</f>
        <v>#REF!</v>
      </c>
      <c r="N341" s="93" t="str">
        <f>Donnees[[#This Row],[Date]]&amp;HOUR(Donnees[[#This Row],[Heure]])&amp;Donnees[[#This Row],[Ref]]</f>
        <v>451900</v>
      </c>
      <c r="O341" s="80"/>
      <c r="P341" s="80"/>
      <c r="Q341" s="80"/>
    </row>
    <row r="342" spans="1:17" x14ac:dyDescent="0.3">
      <c r="A342" s="67">
        <v>45190</v>
      </c>
      <c r="B342" s="68">
        <f>IF(Donnees[[#This Row],[Date]]="","",_xlfn.ISOWEEKNUM(Donnees[[#This Row],[Date]]))</f>
        <v>38</v>
      </c>
      <c r="C342" s="69" t="s">
        <v>28</v>
      </c>
      <c r="D342" s="70" t="s">
        <v>231</v>
      </c>
      <c r="E342" s="71">
        <v>111</v>
      </c>
      <c r="F342" s="72">
        <v>21</v>
      </c>
      <c r="G342" s="73"/>
      <c r="H342" s="74">
        <v>111</v>
      </c>
      <c r="I342" s="73"/>
      <c r="J342" s="74"/>
      <c r="K342" s="148"/>
      <c r="L342" s="89"/>
      <c r="M342" s="57" t="e">
        <f>IF(Donnees[[#This Row],[Date]]&lt;&gt;"",SUM(#REF!),"")</f>
        <v>#REF!</v>
      </c>
      <c r="N342" s="93" t="str">
        <f>Donnees[[#This Row],[Date]]&amp;HOUR(Donnees[[#This Row],[Heure]])&amp;Donnees[[#This Row],[Ref]]</f>
        <v>451902</v>
      </c>
      <c r="O342" s="80"/>
      <c r="P342" s="80"/>
      <c r="Q342" s="80"/>
    </row>
    <row r="343" spans="1:17" x14ac:dyDescent="0.3">
      <c r="A343" s="67">
        <v>45190</v>
      </c>
      <c r="B343" s="68">
        <f>IF(Donnees[[#This Row],[Date]]="","",_xlfn.ISOWEEKNUM(Donnees[[#This Row],[Date]]))</f>
        <v>38</v>
      </c>
      <c r="C343" s="69" t="s">
        <v>28</v>
      </c>
      <c r="D343" s="70" t="s">
        <v>402</v>
      </c>
      <c r="E343" s="71">
        <v>111</v>
      </c>
      <c r="F343" s="72">
        <v>14</v>
      </c>
      <c r="G343" s="73">
        <v>5</v>
      </c>
      <c r="H343" s="74">
        <v>111</v>
      </c>
      <c r="I343" s="73"/>
      <c r="J343" s="74"/>
      <c r="K343" s="148"/>
      <c r="L343" s="89"/>
      <c r="M343" s="57" t="e">
        <f>IF(Donnees[[#This Row],[Date]]&lt;&gt;"",SUM(#REF!),"")</f>
        <v>#REF!</v>
      </c>
      <c r="N343" s="93" t="str">
        <f>Donnees[[#This Row],[Date]]&amp;HOUR(Donnees[[#This Row],[Heure]])&amp;Donnees[[#This Row],[Ref]]</f>
        <v>451902</v>
      </c>
      <c r="O343" s="80"/>
      <c r="P343" s="80"/>
      <c r="Q343" s="80"/>
    </row>
    <row r="344" spans="1:17" x14ac:dyDescent="0.3">
      <c r="A344" s="67">
        <v>45190</v>
      </c>
      <c r="B344" s="68">
        <f>IF(Donnees[[#This Row],[Date]]="","",_xlfn.ISOWEEKNUM(Donnees[[#This Row],[Date]]))</f>
        <v>38</v>
      </c>
      <c r="C344" s="69" t="s">
        <v>28</v>
      </c>
      <c r="D344" s="70" t="s">
        <v>403</v>
      </c>
      <c r="E344" s="71">
        <v>111</v>
      </c>
      <c r="F344" s="72">
        <v>25</v>
      </c>
      <c r="G344" s="73">
        <v>1</v>
      </c>
      <c r="H344" s="74">
        <v>111</v>
      </c>
      <c r="I344" s="73"/>
      <c r="J344" s="74"/>
      <c r="K344" s="148"/>
      <c r="L344" s="89"/>
      <c r="M344" s="57" t="e">
        <f>IF(Donnees[[#This Row],[Date]]&lt;&gt;"",SUM(#REF!),"")</f>
        <v>#REF!</v>
      </c>
      <c r="N344" s="93" t="str">
        <f>Donnees[[#This Row],[Date]]&amp;HOUR(Donnees[[#This Row],[Heure]])&amp;Donnees[[#This Row],[Ref]]</f>
        <v>451903</v>
      </c>
      <c r="O344" s="80"/>
      <c r="P344" s="80"/>
      <c r="Q344" s="80"/>
    </row>
    <row r="345" spans="1:17" x14ac:dyDescent="0.3">
      <c r="A345" s="67">
        <v>45190</v>
      </c>
      <c r="B345" s="68">
        <f>IF(Donnees[[#This Row],[Date]]="","",_xlfn.ISOWEEKNUM(Donnees[[#This Row],[Date]]))</f>
        <v>38</v>
      </c>
      <c r="C345" s="69" t="s">
        <v>28</v>
      </c>
      <c r="D345" s="70" t="s">
        <v>404</v>
      </c>
      <c r="E345" s="71">
        <v>111</v>
      </c>
      <c r="F345" s="72">
        <v>12</v>
      </c>
      <c r="G345" s="73">
        <v>5</v>
      </c>
      <c r="H345" s="74">
        <v>111</v>
      </c>
      <c r="I345" s="73"/>
      <c r="J345" s="74"/>
      <c r="K345" s="148"/>
      <c r="L345" s="89"/>
      <c r="M345" s="57" t="e">
        <f>IF(Donnees[[#This Row],[Date]]&lt;&gt;"",SUM(#REF!),"")</f>
        <v>#REF!</v>
      </c>
      <c r="N345" s="93" t="str">
        <f>Donnees[[#This Row],[Date]]&amp;HOUR(Donnees[[#This Row],[Heure]])&amp;Donnees[[#This Row],[Ref]]</f>
        <v>451903</v>
      </c>
      <c r="O345" s="80"/>
      <c r="P345" s="80"/>
      <c r="Q345" s="80"/>
    </row>
    <row r="346" spans="1:17" x14ac:dyDescent="0.3">
      <c r="A346" s="67">
        <v>45190</v>
      </c>
      <c r="B346" s="68">
        <f>IF(Donnees[[#This Row],[Date]]="","",_xlfn.ISOWEEKNUM(Donnees[[#This Row],[Date]]))</f>
        <v>38</v>
      </c>
      <c r="C346" s="69" t="s">
        <v>28</v>
      </c>
      <c r="D346" s="70" t="s">
        <v>405</v>
      </c>
      <c r="E346" s="71">
        <v>111</v>
      </c>
      <c r="F346" s="72">
        <v>25</v>
      </c>
      <c r="G346" s="73">
        <v>2</v>
      </c>
      <c r="H346" s="74">
        <v>111</v>
      </c>
      <c r="I346" s="73"/>
      <c r="J346" s="74"/>
      <c r="K346" s="148"/>
      <c r="L346" s="89"/>
      <c r="M346" s="57" t="e">
        <f>IF(Donnees[[#This Row],[Date]]&lt;&gt;"",SUM(#REF!),"")</f>
        <v>#REF!</v>
      </c>
      <c r="N346" s="93" t="str">
        <f>Donnees[[#This Row],[Date]]&amp;HOUR(Donnees[[#This Row],[Heure]])&amp;Donnees[[#This Row],[Ref]]</f>
        <v>451904</v>
      </c>
      <c r="O346" s="80"/>
      <c r="P346" s="80"/>
      <c r="Q346" s="80"/>
    </row>
    <row r="347" spans="1:17" x14ac:dyDescent="0.3">
      <c r="A347" s="67">
        <v>45190</v>
      </c>
      <c r="B347" s="68">
        <f>IF(Donnees[[#This Row],[Date]]="","",_xlfn.ISOWEEKNUM(Donnees[[#This Row],[Date]]))</f>
        <v>38</v>
      </c>
      <c r="C347" s="69" t="s">
        <v>56</v>
      </c>
      <c r="D347" s="70" t="s">
        <v>406</v>
      </c>
      <c r="E347" s="71">
        <v>0</v>
      </c>
      <c r="F347" s="72">
        <v>12</v>
      </c>
      <c r="G347" s="73">
        <v>6</v>
      </c>
      <c r="H347" s="74">
        <v>111</v>
      </c>
      <c r="I347" s="73"/>
      <c r="J347" s="74"/>
      <c r="K347" s="148"/>
      <c r="L347" s="89"/>
      <c r="M347" s="57" t="e">
        <f>IF(Donnees[[#This Row],[Date]]&lt;&gt;"",SUM(#REF!),"")</f>
        <v>#REF!</v>
      </c>
      <c r="N347" s="93" t="str">
        <f>Donnees[[#This Row],[Date]]&amp;HOUR(Donnees[[#This Row],[Heure]])&amp;Donnees[[#This Row],[Ref]]</f>
        <v>451905</v>
      </c>
      <c r="O347" s="80"/>
      <c r="P347" s="80"/>
      <c r="Q347" s="80"/>
    </row>
    <row r="348" spans="1:17" x14ac:dyDescent="0.3">
      <c r="A348" s="67">
        <v>45190</v>
      </c>
      <c r="B348" s="68">
        <f>IF(Donnees[[#This Row],[Date]]="","",_xlfn.ISOWEEKNUM(Donnees[[#This Row],[Date]]))</f>
        <v>38</v>
      </c>
      <c r="C348" s="69" t="s">
        <v>56</v>
      </c>
      <c r="D348" s="70" t="s">
        <v>407</v>
      </c>
      <c r="E348" s="71">
        <v>0</v>
      </c>
      <c r="F348" s="72">
        <v>60</v>
      </c>
      <c r="G348" s="73">
        <v>1</v>
      </c>
      <c r="H348" s="74">
        <v>120</v>
      </c>
      <c r="I348" s="73"/>
      <c r="J348" s="74"/>
      <c r="K348" s="148"/>
      <c r="L348" s="89"/>
      <c r="M348" s="57" t="e">
        <f>IF(Donnees[[#This Row],[Date]]&lt;&gt;"",SUM(#REF!),"")</f>
        <v>#REF!</v>
      </c>
      <c r="N348" s="93" t="str">
        <f>Donnees[[#This Row],[Date]]&amp;HOUR(Donnees[[#This Row],[Heure]])&amp;Donnees[[#This Row],[Ref]]</f>
        <v>451905</v>
      </c>
      <c r="O348" s="80"/>
      <c r="P348" s="80"/>
      <c r="Q348" s="80"/>
    </row>
    <row r="349" spans="1:17" x14ac:dyDescent="0.3">
      <c r="A349" s="67">
        <v>45190</v>
      </c>
      <c r="B349" s="68">
        <f>IF(Donnees[[#This Row],[Date]]="","",_xlfn.ISOWEEKNUM(Donnees[[#This Row],[Date]]))</f>
        <v>38</v>
      </c>
      <c r="C349" s="69" t="s">
        <v>56</v>
      </c>
      <c r="D349" s="70" t="s">
        <v>408</v>
      </c>
      <c r="E349" s="71">
        <v>111</v>
      </c>
      <c r="F349" s="72">
        <v>25</v>
      </c>
      <c r="G349" s="73">
        <v>3</v>
      </c>
      <c r="H349" s="74">
        <v>111</v>
      </c>
      <c r="I349" s="73"/>
      <c r="J349" s="74"/>
      <c r="K349" s="148"/>
      <c r="L349" s="89"/>
      <c r="M349" s="57" t="e">
        <f>IF(Donnees[[#This Row],[Date]]&lt;&gt;"",SUM(#REF!),"")</f>
        <v>#REF!</v>
      </c>
      <c r="N349" s="93" t="str">
        <f>Donnees[[#This Row],[Date]]&amp;HOUR(Donnees[[#This Row],[Heure]])&amp;Donnees[[#This Row],[Ref]]</f>
        <v>451906</v>
      </c>
      <c r="O349" s="80"/>
      <c r="P349" s="80"/>
      <c r="Q349" s="80"/>
    </row>
    <row r="350" spans="1:17" x14ac:dyDescent="0.3">
      <c r="A350" s="67">
        <v>45190</v>
      </c>
      <c r="B350" s="68">
        <f>IF(Donnees[[#This Row],[Date]]="","",_xlfn.ISOWEEKNUM(Donnees[[#This Row],[Date]]))</f>
        <v>38</v>
      </c>
      <c r="C350" s="69" t="s">
        <v>56</v>
      </c>
      <c r="D350" s="70" t="s">
        <v>368</v>
      </c>
      <c r="E350" s="71">
        <v>0</v>
      </c>
      <c r="F350" s="72">
        <v>60</v>
      </c>
      <c r="G350" s="73">
        <v>1</v>
      </c>
      <c r="H350" s="74">
        <v>120</v>
      </c>
      <c r="I350" s="73"/>
      <c r="J350" s="74"/>
      <c r="K350" s="148"/>
      <c r="L350" s="89"/>
      <c r="M350" s="57" t="e">
        <f>IF(Donnees[[#This Row],[Date]]&lt;&gt;"",SUM(#REF!),"")</f>
        <v>#REF!</v>
      </c>
      <c r="N350" s="93" t="str">
        <f>Donnees[[#This Row],[Date]]&amp;HOUR(Donnees[[#This Row],[Heure]])&amp;Donnees[[#This Row],[Ref]]</f>
        <v>451907</v>
      </c>
      <c r="O350" s="80"/>
      <c r="P350" s="80"/>
      <c r="Q350" s="80"/>
    </row>
    <row r="351" spans="1:17" x14ac:dyDescent="0.3">
      <c r="A351" s="67">
        <v>45190</v>
      </c>
      <c r="B351" s="68">
        <f>IF(Donnees[[#This Row],[Date]]="","",_xlfn.ISOWEEKNUM(Donnees[[#This Row],[Date]]))</f>
        <v>38</v>
      </c>
      <c r="C351" s="69" t="s">
        <v>56</v>
      </c>
      <c r="D351" s="70" t="s">
        <v>409</v>
      </c>
      <c r="E351" s="71">
        <v>111</v>
      </c>
      <c r="F351" s="72">
        <v>25</v>
      </c>
      <c r="G351" s="73">
        <v>4</v>
      </c>
      <c r="H351" s="74">
        <v>111</v>
      </c>
      <c r="I351" s="73"/>
      <c r="J351" s="74"/>
      <c r="K351" s="148"/>
      <c r="L351" s="89"/>
      <c r="M351" s="57" t="e">
        <f>IF(Donnees[[#This Row],[Date]]&lt;&gt;"",SUM(#REF!),"")</f>
        <v>#REF!</v>
      </c>
      <c r="N351" s="93" t="str">
        <f>Donnees[[#This Row],[Date]]&amp;HOUR(Donnees[[#This Row],[Heure]])&amp;Donnees[[#This Row],[Ref]]</f>
        <v>451908</v>
      </c>
      <c r="O351" s="80"/>
      <c r="P351" s="80"/>
      <c r="Q351" s="80"/>
    </row>
    <row r="352" spans="1:17" x14ac:dyDescent="0.3">
      <c r="A352" s="67">
        <v>45190</v>
      </c>
      <c r="B352" s="68">
        <f>IF(Donnees[[#This Row],[Date]]="","",_xlfn.ISOWEEKNUM(Donnees[[#This Row],[Date]]))</f>
        <v>38</v>
      </c>
      <c r="C352" s="69" t="s">
        <v>56</v>
      </c>
      <c r="D352" s="70" t="s">
        <v>410</v>
      </c>
      <c r="E352" s="71">
        <v>111</v>
      </c>
      <c r="F352" s="72">
        <v>12</v>
      </c>
      <c r="G352" s="73">
        <v>7</v>
      </c>
      <c r="H352" s="74">
        <v>111</v>
      </c>
      <c r="I352" s="73"/>
      <c r="J352" s="74"/>
      <c r="K352" s="148"/>
      <c r="L352" s="89"/>
      <c r="M352" s="57" t="e">
        <f>IF(Donnees[[#This Row],[Date]]&lt;&gt;"",SUM(#REF!),"")</f>
        <v>#REF!</v>
      </c>
      <c r="N352" s="93" t="str">
        <f>Donnees[[#This Row],[Date]]&amp;HOUR(Donnees[[#This Row],[Heure]])&amp;Donnees[[#This Row],[Ref]]</f>
        <v>451908</v>
      </c>
      <c r="O352" s="80"/>
      <c r="P352" s="80"/>
      <c r="Q352" s="80"/>
    </row>
    <row r="353" spans="1:17" x14ac:dyDescent="0.3">
      <c r="A353" s="67">
        <v>45190</v>
      </c>
      <c r="B353" s="68">
        <f>IF(Donnees[[#This Row],[Date]]="","",_xlfn.ISOWEEKNUM(Donnees[[#This Row],[Date]]))</f>
        <v>38</v>
      </c>
      <c r="C353" s="69" t="s">
        <v>159</v>
      </c>
      <c r="D353" s="70" t="s">
        <v>296</v>
      </c>
      <c r="E353" s="71">
        <v>0</v>
      </c>
      <c r="F353" s="72">
        <v>25</v>
      </c>
      <c r="G353" s="73">
        <v>5</v>
      </c>
      <c r="H353" s="74">
        <v>111</v>
      </c>
      <c r="I353" s="73"/>
      <c r="J353" s="74"/>
      <c r="K353" s="148"/>
      <c r="L353" s="89"/>
      <c r="M353" s="57" t="e">
        <f>IF(Donnees[[#This Row],[Date]]&lt;&gt;"",SUM(#REF!),"")</f>
        <v>#REF!</v>
      </c>
      <c r="N353" s="93" t="str">
        <f>Donnees[[#This Row],[Date]]&amp;HOUR(Donnees[[#This Row],[Heure]])&amp;Donnees[[#This Row],[Ref]]</f>
        <v>451909</v>
      </c>
      <c r="O353" s="80"/>
      <c r="P353" s="80"/>
      <c r="Q353" s="80"/>
    </row>
    <row r="354" spans="1:17" x14ac:dyDescent="0.3">
      <c r="A354" s="67">
        <v>45190</v>
      </c>
      <c r="B354" s="68">
        <f>IF(Donnees[[#This Row],[Date]]="","",_xlfn.ISOWEEKNUM(Donnees[[#This Row],[Date]]))</f>
        <v>38</v>
      </c>
      <c r="C354" s="69" t="s">
        <v>159</v>
      </c>
      <c r="D354" s="70" t="s">
        <v>411</v>
      </c>
      <c r="E354" s="71">
        <v>111</v>
      </c>
      <c r="F354" s="72">
        <v>12</v>
      </c>
      <c r="G354" s="73">
        <v>8</v>
      </c>
      <c r="H354" s="74">
        <v>111</v>
      </c>
      <c r="I354" s="73"/>
      <c r="J354" s="74"/>
      <c r="K354" s="148"/>
      <c r="L354" s="89"/>
      <c r="M354" s="57" t="e">
        <f>IF(Donnees[[#This Row],[Date]]&lt;&gt;"",SUM(#REF!),"")</f>
        <v>#REF!</v>
      </c>
      <c r="N354" s="93" t="str">
        <f>Donnees[[#This Row],[Date]]&amp;HOUR(Donnees[[#This Row],[Heure]])&amp;Donnees[[#This Row],[Ref]]</f>
        <v>4519010</v>
      </c>
      <c r="O354" s="80"/>
      <c r="P354" s="80"/>
      <c r="Q354" s="80"/>
    </row>
    <row r="355" spans="1:17" x14ac:dyDescent="0.3">
      <c r="A355" s="67">
        <v>45190</v>
      </c>
      <c r="B355" s="68">
        <f>IF(Donnees[[#This Row],[Date]]="","",_xlfn.ISOWEEKNUM(Donnees[[#This Row],[Date]]))</f>
        <v>38</v>
      </c>
      <c r="C355" s="69" t="s">
        <v>56</v>
      </c>
      <c r="D355" s="70" t="s">
        <v>412</v>
      </c>
      <c r="E355" s="71">
        <v>0</v>
      </c>
      <c r="F355" s="72">
        <v>17</v>
      </c>
      <c r="G355" s="73">
        <v>8</v>
      </c>
      <c r="H355" s="74">
        <v>111</v>
      </c>
      <c r="I355" s="73"/>
      <c r="J355" s="74"/>
      <c r="K355" s="148"/>
      <c r="L355" s="89"/>
      <c r="M355" s="57" t="e">
        <f>IF(Donnees[[#This Row],[Date]]&lt;&gt;"",SUM(#REF!),"")</f>
        <v>#REF!</v>
      </c>
      <c r="N355" s="93" t="str">
        <f>Donnees[[#This Row],[Date]]&amp;HOUR(Donnees[[#This Row],[Heure]])&amp;Donnees[[#This Row],[Ref]]</f>
        <v>4519010</v>
      </c>
      <c r="O355" s="80"/>
      <c r="P355" s="80"/>
      <c r="Q355" s="80"/>
    </row>
    <row r="356" spans="1:17" x14ac:dyDescent="0.3">
      <c r="A356" s="67">
        <v>45190</v>
      </c>
      <c r="B356" s="68">
        <f>IF(Donnees[[#This Row],[Date]]="","",_xlfn.ISOWEEKNUM(Donnees[[#This Row],[Date]]))</f>
        <v>38</v>
      </c>
      <c r="C356" s="69" t="s">
        <v>56</v>
      </c>
      <c r="D356" s="70" t="s">
        <v>413</v>
      </c>
      <c r="E356" s="71">
        <v>0</v>
      </c>
      <c r="F356" s="72">
        <v>12</v>
      </c>
      <c r="G356" s="73"/>
      <c r="H356" s="74">
        <v>111</v>
      </c>
      <c r="I356" s="73"/>
      <c r="J356" s="74"/>
      <c r="K356" s="148"/>
      <c r="L356" s="89"/>
      <c r="M356" s="57" t="e">
        <f>IF(Donnees[[#This Row],[Date]]&lt;&gt;"",SUM(#REF!),"")</f>
        <v>#REF!</v>
      </c>
      <c r="N356" s="93" t="str">
        <f>Donnees[[#This Row],[Date]]&amp;HOUR(Donnees[[#This Row],[Heure]])&amp;Donnees[[#This Row],[Ref]]</f>
        <v>4519010</v>
      </c>
      <c r="O356" s="80"/>
      <c r="P356" s="80"/>
      <c r="Q356" s="80"/>
    </row>
    <row r="357" spans="1:17" x14ac:dyDescent="0.3">
      <c r="A357" s="67">
        <v>45190</v>
      </c>
      <c r="B357" s="68">
        <f>IF(Donnees[[#This Row],[Date]]="","",_xlfn.ISOWEEKNUM(Donnees[[#This Row],[Date]]))</f>
        <v>38</v>
      </c>
      <c r="C357" s="69" t="s">
        <v>56</v>
      </c>
      <c r="D357" s="70" t="s">
        <v>414</v>
      </c>
      <c r="E357" s="71">
        <v>0</v>
      </c>
      <c r="F357" s="72">
        <v>12</v>
      </c>
      <c r="G357" s="73">
        <v>9</v>
      </c>
      <c r="H357" s="74">
        <v>111</v>
      </c>
      <c r="I357" s="73"/>
      <c r="J357" s="74"/>
      <c r="K357" s="148"/>
      <c r="L357" s="89"/>
      <c r="M357" s="57" t="e">
        <f>IF(Donnees[[#This Row],[Date]]&lt;&gt;"",SUM(#REF!),"")</f>
        <v>#REF!</v>
      </c>
      <c r="N357" s="93" t="str">
        <f>Donnees[[#This Row],[Date]]&amp;HOUR(Donnees[[#This Row],[Heure]])&amp;Donnees[[#This Row],[Ref]]</f>
        <v>4519011</v>
      </c>
      <c r="O357" s="80"/>
      <c r="P357" s="80"/>
      <c r="Q357" s="80"/>
    </row>
    <row r="358" spans="1:17" x14ac:dyDescent="0.3">
      <c r="A358" s="67">
        <v>45190</v>
      </c>
      <c r="B358" s="68">
        <f>IF(Donnees[[#This Row],[Date]]="","",_xlfn.ISOWEEKNUM(Donnees[[#This Row],[Date]]))</f>
        <v>38</v>
      </c>
      <c r="C358" s="69" t="s">
        <v>56</v>
      </c>
      <c r="D358" s="70" t="s">
        <v>415</v>
      </c>
      <c r="E358" s="71">
        <v>0</v>
      </c>
      <c r="F358" s="72">
        <v>17</v>
      </c>
      <c r="G358" s="73">
        <v>9</v>
      </c>
      <c r="H358" s="74">
        <v>111</v>
      </c>
      <c r="I358" s="73"/>
      <c r="J358" s="74"/>
      <c r="K358" s="148"/>
      <c r="L358" s="89"/>
      <c r="M358" s="57" t="e">
        <f>IF(Donnees[[#This Row],[Date]]&lt;&gt;"",SUM(#REF!),"")</f>
        <v>#REF!</v>
      </c>
      <c r="N358" s="93" t="str">
        <f>Donnees[[#This Row],[Date]]&amp;HOUR(Donnees[[#This Row],[Heure]])&amp;Donnees[[#This Row],[Ref]]</f>
        <v>4519011</v>
      </c>
      <c r="O358" s="80"/>
      <c r="P358" s="80"/>
      <c r="Q358" s="80"/>
    </row>
    <row r="359" spans="1:17" x14ac:dyDescent="0.3">
      <c r="A359" s="67">
        <v>45190</v>
      </c>
      <c r="B359" s="68">
        <f>IF(Donnees[[#This Row],[Date]]="","",_xlfn.ISOWEEKNUM(Donnees[[#This Row],[Date]]))</f>
        <v>38</v>
      </c>
      <c r="C359" s="69" t="s">
        <v>56</v>
      </c>
      <c r="D359" s="70" t="s">
        <v>222</v>
      </c>
      <c r="E359" s="71">
        <v>0</v>
      </c>
      <c r="F359" s="72">
        <v>25</v>
      </c>
      <c r="G359" s="73">
        <v>6</v>
      </c>
      <c r="H359" s="74">
        <v>111</v>
      </c>
      <c r="I359" s="73"/>
      <c r="J359" s="74"/>
      <c r="K359" s="148"/>
      <c r="L359" s="89"/>
      <c r="M359" s="57" t="e">
        <f>IF(Donnees[[#This Row],[Date]]&lt;&gt;"",SUM(#REF!),"")</f>
        <v>#REF!</v>
      </c>
      <c r="N359" s="93" t="str">
        <f>Donnees[[#This Row],[Date]]&amp;HOUR(Donnees[[#This Row],[Heure]])&amp;Donnees[[#This Row],[Ref]]</f>
        <v>4519012</v>
      </c>
      <c r="O359" s="80"/>
      <c r="P359" s="80"/>
      <c r="Q359" s="80"/>
    </row>
    <row r="360" spans="1:17" x14ac:dyDescent="0.3">
      <c r="A360" s="67">
        <v>45190</v>
      </c>
      <c r="B360" s="68">
        <f>IF(Donnees[[#This Row],[Date]]="","",_xlfn.ISOWEEKNUM(Donnees[[#This Row],[Date]]))</f>
        <v>38</v>
      </c>
      <c r="C360" s="69" t="s">
        <v>56</v>
      </c>
      <c r="D360" s="70" t="s">
        <v>416</v>
      </c>
      <c r="E360" s="71">
        <v>0</v>
      </c>
      <c r="F360" s="72">
        <v>12</v>
      </c>
      <c r="G360" s="73">
        <v>10</v>
      </c>
      <c r="H360" s="74">
        <v>111</v>
      </c>
      <c r="I360" s="73"/>
      <c r="J360" s="74"/>
      <c r="K360" s="148"/>
      <c r="L360" s="89"/>
      <c r="M360" s="57" t="e">
        <f>IF(Donnees[[#This Row],[Date]]&lt;&gt;"",SUM(#REF!),"")</f>
        <v>#REF!</v>
      </c>
      <c r="N360" s="93" t="str">
        <f>Donnees[[#This Row],[Date]]&amp;HOUR(Donnees[[#This Row],[Heure]])&amp;Donnees[[#This Row],[Ref]]</f>
        <v>4519012</v>
      </c>
      <c r="O360" s="80"/>
      <c r="P360" s="80"/>
      <c r="Q360" s="80"/>
    </row>
    <row r="361" spans="1:17" x14ac:dyDescent="0.3">
      <c r="A361" s="67">
        <v>45190</v>
      </c>
      <c r="B361" s="68">
        <f>IF(Donnees[[#This Row],[Date]]="","",_xlfn.ISOWEEKNUM(Donnees[[#This Row],[Date]]))</f>
        <v>38</v>
      </c>
      <c r="C361" s="69" t="s">
        <v>94</v>
      </c>
      <c r="D361" s="70" t="s">
        <v>417</v>
      </c>
      <c r="E361" s="71">
        <v>0</v>
      </c>
      <c r="F361" s="72">
        <v>17</v>
      </c>
      <c r="G361" s="73">
        <v>10</v>
      </c>
      <c r="H361" s="74">
        <v>110</v>
      </c>
      <c r="I361" s="73"/>
      <c r="J361" s="74"/>
      <c r="K361" s="148"/>
      <c r="L361" s="89"/>
      <c r="M361" s="57" t="e">
        <f>IF(Donnees[[#This Row],[Date]]&lt;&gt;"",SUM(#REF!),"")</f>
        <v>#REF!</v>
      </c>
      <c r="N361" s="93" t="str">
        <f>Donnees[[#This Row],[Date]]&amp;HOUR(Donnees[[#This Row],[Heure]])&amp;Donnees[[#This Row],[Ref]]</f>
        <v>4519013</v>
      </c>
      <c r="O361" s="80"/>
      <c r="P361" s="80"/>
      <c r="Q361" s="80"/>
    </row>
    <row r="362" spans="1:17" x14ac:dyDescent="0.3">
      <c r="A362" s="67">
        <v>45190</v>
      </c>
      <c r="B362" s="68">
        <f>IF(Donnees[[#This Row],[Date]]="","",_xlfn.ISOWEEKNUM(Donnees[[#This Row],[Date]]))</f>
        <v>38</v>
      </c>
      <c r="C362" s="69" t="s">
        <v>94</v>
      </c>
      <c r="D362" s="70" t="s">
        <v>418</v>
      </c>
      <c r="E362" s="71">
        <v>0</v>
      </c>
      <c r="F362" s="72">
        <v>25</v>
      </c>
      <c r="G362" s="73">
        <v>7</v>
      </c>
      <c r="H362" s="74">
        <v>110</v>
      </c>
      <c r="I362" s="73"/>
      <c r="J362" s="74"/>
      <c r="K362" s="148"/>
      <c r="L362" s="89"/>
      <c r="M362" s="57" t="e">
        <f>IF(Donnees[[#This Row],[Date]]&lt;&gt;"",SUM(#REF!),"")</f>
        <v>#REF!</v>
      </c>
      <c r="N362" s="93" t="str">
        <f>Donnees[[#This Row],[Date]]&amp;HOUR(Donnees[[#This Row],[Heure]])&amp;Donnees[[#This Row],[Ref]]</f>
        <v>4519014</v>
      </c>
      <c r="O362" s="80"/>
      <c r="P362" s="80"/>
      <c r="Q362" s="80"/>
    </row>
    <row r="363" spans="1:17" x14ac:dyDescent="0.3">
      <c r="A363" s="67">
        <v>45190</v>
      </c>
      <c r="B363" s="68">
        <f>IF(Donnees[[#This Row],[Date]]="","",_xlfn.ISOWEEKNUM(Donnees[[#This Row],[Date]]))</f>
        <v>38</v>
      </c>
      <c r="C363" s="69" t="s">
        <v>94</v>
      </c>
      <c r="D363" s="70" t="s">
        <v>419</v>
      </c>
      <c r="E363" s="71">
        <v>0</v>
      </c>
      <c r="F363" s="72">
        <v>10</v>
      </c>
      <c r="G363" s="73">
        <v>1</v>
      </c>
      <c r="H363" s="74">
        <v>110</v>
      </c>
      <c r="I363" s="73"/>
      <c r="J363" s="74"/>
      <c r="K363" s="148"/>
      <c r="L363" s="89"/>
      <c r="M363" s="57" t="e">
        <f>IF(Donnees[[#This Row],[Date]]&lt;&gt;"",SUM(#REF!),"")</f>
        <v>#REF!</v>
      </c>
      <c r="N363" s="93" t="str">
        <f>Donnees[[#This Row],[Date]]&amp;HOUR(Donnees[[#This Row],[Heure]])&amp;Donnees[[#This Row],[Ref]]</f>
        <v>4519014</v>
      </c>
      <c r="O363" s="80"/>
      <c r="P363" s="80"/>
      <c r="Q363" s="80"/>
    </row>
    <row r="364" spans="1:17" x14ac:dyDescent="0.3">
      <c r="A364" s="67">
        <v>45190</v>
      </c>
      <c r="B364" s="68">
        <f>IF(Donnees[[#This Row],[Date]]="","",_xlfn.ISOWEEKNUM(Donnees[[#This Row],[Date]]))</f>
        <v>38</v>
      </c>
      <c r="C364" s="69" t="s">
        <v>94</v>
      </c>
      <c r="D364" s="70" t="s">
        <v>420</v>
      </c>
      <c r="E364" s="71">
        <v>200</v>
      </c>
      <c r="F364" s="72">
        <v>33</v>
      </c>
      <c r="G364" s="73">
        <v>5</v>
      </c>
      <c r="H364" s="74">
        <v>200</v>
      </c>
      <c r="I364" s="73"/>
      <c r="J364" s="74"/>
      <c r="K364" s="148"/>
      <c r="L364" s="89"/>
      <c r="M364" s="57" t="e">
        <f>IF(Donnees[[#This Row],[Date]]&lt;&gt;"",SUM(#REF!),"")</f>
        <v>#REF!</v>
      </c>
      <c r="N364" s="93" t="str">
        <f>Donnees[[#This Row],[Date]]&amp;HOUR(Donnees[[#This Row],[Heure]])&amp;Donnees[[#This Row],[Ref]]</f>
        <v>4519014</v>
      </c>
      <c r="O364" s="80"/>
      <c r="P364" s="80"/>
      <c r="Q364" s="80"/>
    </row>
    <row r="365" spans="1:17" x14ac:dyDescent="0.3">
      <c r="A365" s="67">
        <v>45190</v>
      </c>
      <c r="B365" s="68">
        <f>IF(Donnees[[#This Row],[Date]]="","",_xlfn.ISOWEEKNUM(Donnees[[#This Row],[Date]]))</f>
        <v>38</v>
      </c>
      <c r="C365" s="69" t="s">
        <v>94</v>
      </c>
      <c r="D365" s="70" t="s">
        <v>306</v>
      </c>
      <c r="E365" s="71">
        <v>0</v>
      </c>
      <c r="F365" s="72">
        <v>17</v>
      </c>
      <c r="G365" s="73">
        <v>11</v>
      </c>
      <c r="H365" s="74">
        <v>110</v>
      </c>
      <c r="I365" s="73"/>
      <c r="J365" s="74"/>
      <c r="K365" s="148"/>
      <c r="L365" s="89"/>
      <c r="M365" s="57" t="e">
        <f>IF(Donnees[[#This Row],[Date]]&lt;&gt;"",SUM(#REF!),"")</f>
        <v>#REF!</v>
      </c>
      <c r="N365" s="93" t="str">
        <f>Donnees[[#This Row],[Date]]&amp;HOUR(Donnees[[#This Row],[Heure]])&amp;Donnees[[#This Row],[Ref]]</f>
        <v>4519014</v>
      </c>
      <c r="O365" s="80"/>
      <c r="P365" s="80"/>
      <c r="Q365" s="80"/>
    </row>
    <row r="366" spans="1:17" x14ac:dyDescent="0.3">
      <c r="A366" s="67">
        <v>45190</v>
      </c>
      <c r="B366" s="68">
        <f>IF(Donnees[[#This Row],[Date]]="","",_xlfn.ISOWEEKNUM(Donnees[[#This Row],[Date]]))</f>
        <v>38</v>
      </c>
      <c r="C366" s="69" t="s">
        <v>94</v>
      </c>
      <c r="D366" s="70" t="s">
        <v>421</v>
      </c>
      <c r="E366" s="71">
        <v>0</v>
      </c>
      <c r="F366" s="72">
        <v>60</v>
      </c>
      <c r="G366" s="73">
        <v>0</v>
      </c>
      <c r="H366" s="74">
        <v>120</v>
      </c>
      <c r="I366" s="73"/>
      <c r="J366" s="74"/>
      <c r="K366" s="148"/>
      <c r="L366" s="89"/>
      <c r="M366" s="57" t="e">
        <f>IF(Donnees[[#This Row],[Date]]&lt;&gt;"",SUM(#REF!),"")</f>
        <v>#REF!</v>
      </c>
      <c r="N366" s="93" t="str">
        <f>Donnees[[#This Row],[Date]]&amp;HOUR(Donnees[[#This Row],[Heure]])&amp;Donnees[[#This Row],[Ref]]</f>
        <v>4519015</v>
      </c>
      <c r="O366" s="80"/>
      <c r="P366" s="80"/>
      <c r="Q366" s="80"/>
    </row>
    <row r="367" spans="1:17" x14ac:dyDescent="0.3">
      <c r="A367" s="67">
        <v>45190</v>
      </c>
      <c r="B367" s="68">
        <f>IF(Donnees[[#This Row],[Date]]="","",_xlfn.ISOWEEKNUM(Donnees[[#This Row],[Date]]))</f>
        <v>38</v>
      </c>
      <c r="C367" s="69" t="s">
        <v>94</v>
      </c>
      <c r="D367" s="70" t="s">
        <v>422</v>
      </c>
      <c r="E367" s="71">
        <v>0</v>
      </c>
      <c r="F367" s="72">
        <v>25</v>
      </c>
      <c r="G367" s="73">
        <v>8</v>
      </c>
      <c r="H367" s="74">
        <v>110</v>
      </c>
      <c r="I367" s="73"/>
      <c r="J367" s="74"/>
      <c r="K367" s="148"/>
      <c r="L367" s="89"/>
      <c r="M367" s="57" t="e">
        <f>IF(Donnees[[#This Row],[Date]]&lt;&gt;"",SUM(#REF!),"")</f>
        <v>#REF!</v>
      </c>
      <c r="N367" s="93" t="str">
        <f>Donnees[[#This Row],[Date]]&amp;HOUR(Donnees[[#This Row],[Heure]])&amp;Donnees[[#This Row],[Ref]]</f>
        <v>4519015</v>
      </c>
      <c r="O367" s="80"/>
      <c r="P367" s="80"/>
      <c r="Q367" s="80"/>
    </row>
    <row r="368" spans="1:17" x14ac:dyDescent="0.3">
      <c r="A368" s="67">
        <v>45190</v>
      </c>
      <c r="B368" s="68">
        <f>IF(Donnees[[#This Row],[Date]]="","",_xlfn.ISOWEEKNUM(Donnees[[#This Row],[Date]]))</f>
        <v>38</v>
      </c>
      <c r="C368" s="69" t="s">
        <v>94</v>
      </c>
      <c r="D368" s="70" t="s">
        <v>423</v>
      </c>
      <c r="E368" s="71">
        <v>0</v>
      </c>
      <c r="F368" s="72">
        <v>10</v>
      </c>
      <c r="G368" s="73">
        <v>1</v>
      </c>
      <c r="H368" s="74">
        <v>32</v>
      </c>
      <c r="I368" s="73"/>
      <c r="J368" s="74"/>
      <c r="K368" s="148"/>
      <c r="L368" s="89"/>
      <c r="M368" s="57" t="e">
        <f>IF(Donnees[[#This Row],[Date]]&lt;&gt;"",SUM(#REF!),"")</f>
        <v>#REF!</v>
      </c>
      <c r="N368" s="93" t="str">
        <f>Donnees[[#This Row],[Date]]&amp;HOUR(Donnees[[#This Row],[Heure]])&amp;Donnees[[#This Row],[Ref]]</f>
        <v>4519015</v>
      </c>
      <c r="O368" s="80"/>
      <c r="P368" s="80"/>
      <c r="Q368" s="80"/>
    </row>
    <row r="369" spans="1:17" x14ac:dyDescent="0.3">
      <c r="A369" s="67">
        <v>45190</v>
      </c>
      <c r="B369" s="68">
        <f>IF(Donnees[[#This Row],[Date]]="","",_xlfn.ISOWEEKNUM(Donnees[[#This Row],[Date]]))</f>
        <v>38</v>
      </c>
      <c r="C369" s="69" t="s">
        <v>94</v>
      </c>
      <c r="D369" s="70" t="s">
        <v>424</v>
      </c>
      <c r="E369" s="71">
        <v>0</v>
      </c>
      <c r="F369" s="72">
        <v>10</v>
      </c>
      <c r="G369" s="73">
        <v>1</v>
      </c>
      <c r="H369" s="74">
        <v>78</v>
      </c>
      <c r="I369" s="73"/>
      <c r="J369" s="74"/>
      <c r="K369" s="148"/>
      <c r="L369" s="89"/>
      <c r="M369" s="57" t="e">
        <f>IF(Donnees[[#This Row],[Date]]&lt;&gt;"",SUM(#REF!),"")</f>
        <v>#REF!</v>
      </c>
      <c r="N369" s="93" t="str">
        <f>Donnees[[#This Row],[Date]]&amp;HOUR(Donnees[[#This Row],[Heure]])&amp;Donnees[[#This Row],[Ref]]</f>
        <v>4519016</v>
      </c>
      <c r="O369" s="80"/>
      <c r="P369" s="80"/>
      <c r="Q369" s="80"/>
    </row>
    <row r="370" spans="1:17" x14ac:dyDescent="0.3">
      <c r="A370" s="67">
        <v>45190</v>
      </c>
      <c r="B370" s="68">
        <f>IF(Donnees[[#This Row],[Date]]="","",_xlfn.ISOWEEKNUM(Donnees[[#This Row],[Date]]))</f>
        <v>38</v>
      </c>
      <c r="C370" s="69" t="s">
        <v>94</v>
      </c>
      <c r="D370" s="70" t="s">
        <v>425</v>
      </c>
      <c r="E370" s="71">
        <v>110</v>
      </c>
      <c r="F370" s="72">
        <v>14</v>
      </c>
      <c r="G370" s="73">
        <v>1</v>
      </c>
      <c r="H370" s="74">
        <v>110</v>
      </c>
      <c r="I370" s="73"/>
      <c r="J370" s="74"/>
      <c r="K370" s="148"/>
      <c r="L370" s="89"/>
      <c r="M370" s="57" t="e">
        <f>IF(Donnees[[#This Row],[Date]]&lt;&gt;"",SUM(#REF!),"")</f>
        <v>#REF!</v>
      </c>
      <c r="N370" s="93" t="str">
        <f>Donnees[[#This Row],[Date]]&amp;HOUR(Donnees[[#This Row],[Heure]])&amp;Donnees[[#This Row],[Ref]]</f>
        <v>4519016</v>
      </c>
      <c r="O370" s="80"/>
      <c r="P370" s="80"/>
      <c r="Q370" s="80"/>
    </row>
    <row r="371" spans="1:17" x14ac:dyDescent="0.3">
      <c r="A371" s="67">
        <v>45190</v>
      </c>
      <c r="B371" s="68">
        <f>IF(Donnees[[#This Row],[Date]]="","",_xlfn.ISOWEEKNUM(Donnees[[#This Row],[Date]]))</f>
        <v>38</v>
      </c>
      <c r="C371" s="69" t="s">
        <v>94</v>
      </c>
      <c r="D371" s="70" t="s">
        <v>426</v>
      </c>
      <c r="E371" s="71">
        <v>57</v>
      </c>
      <c r="F371" s="72">
        <v>17</v>
      </c>
      <c r="G371" s="73">
        <v>12</v>
      </c>
      <c r="H371" s="74">
        <v>57</v>
      </c>
      <c r="I371" s="73"/>
      <c r="J371" s="74"/>
      <c r="K371" s="148"/>
      <c r="L371" s="89"/>
      <c r="M371" s="57" t="e">
        <f>IF(Donnees[[#This Row],[Date]]&lt;&gt;"",SUM(#REF!),"")</f>
        <v>#REF!</v>
      </c>
      <c r="N371" s="93" t="str">
        <f>Donnees[[#This Row],[Date]]&amp;HOUR(Donnees[[#This Row],[Heure]])&amp;Donnees[[#This Row],[Ref]]</f>
        <v>4519017</v>
      </c>
      <c r="O371" s="80"/>
      <c r="P371" s="80"/>
      <c r="Q371" s="80"/>
    </row>
    <row r="372" spans="1:17" x14ac:dyDescent="0.3">
      <c r="A372" s="67">
        <v>45190</v>
      </c>
      <c r="B372" s="68">
        <f>IF(Donnees[[#This Row],[Date]]="","",_xlfn.ISOWEEKNUM(Donnees[[#This Row],[Date]]))</f>
        <v>38</v>
      </c>
      <c r="C372" s="69" t="s">
        <v>94</v>
      </c>
      <c r="D372" s="70" t="s">
        <v>427</v>
      </c>
      <c r="E372" s="71">
        <v>0</v>
      </c>
      <c r="F372" s="72">
        <v>17</v>
      </c>
      <c r="G372" s="73">
        <v>13</v>
      </c>
      <c r="H372" s="74">
        <v>53</v>
      </c>
      <c r="I372" s="73"/>
      <c r="J372" s="74"/>
      <c r="K372" s="148"/>
      <c r="L372" s="89"/>
      <c r="M372" s="57" t="e">
        <f>IF(Donnees[[#This Row],[Date]]&lt;&gt;"",SUM(#REF!),"")</f>
        <v>#REF!</v>
      </c>
      <c r="N372" s="93" t="str">
        <f>Donnees[[#This Row],[Date]]&amp;HOUR(Donnees[[#This Row],[Heure]])&amp;Donnees[[#This Row],[Ref]]</f>
        <v>4519017</v>
      </c>
      <c r="O372" s="80"/>
      <c r="P372" s="80"/>
      <c r="Q372" s="80"/>
    </row>
    <row r="373" spans="1:17" x14ac:dyDescent="0.3">
      <c r="A373" s="67">
        <v>45190</v>
      </c>
      <c r="B373" s="68">
        <f>IF(Donnees[[#This Row],[Date]]="","",_xlfn.ISOWEEKNUM(Donnees[[#This Row],[Date]]))</f>
        <v>38</v>
      </c>
      <c r="C373" s="69" t="s">
        <v>94</v>
      </c>
      <c r="D373" s="70" t="s">
        <v>428</v>
      </c>
      <c r="E373" s="71">
        <v>0</v>
      </c>
      <c r="F373" s="72">
        <v>60</v>
      </c>
      <c r="G373" s="73">
        <v>1</v>
      </c>
      <c r="H373" s="74">
        <v>120</v>
      </c>
      <c r="I373" s="73"/>
      <c r="J373" s="74"/>
      <c r="K373" s="148"/>
      <c r="L373" s="89"/>
      <c r="M373" s="57" t="e">
        <f>IF(Donnees[[#This Row],[Date]]&lt;&gt;"",SUM(#REF!),"")</f>
        <v>#REF!</v>
      </c>
      <c r="N373" s="93" t="str">
        <f>Donnees[[#This Row],[Date]]&amp;HOUR(Donnees[[#This Row],[Heure]])&amp;Donnees[[#This Row],[Ref]]</f>
        <v>4519017</v>
      </c>
      <c r="O373" s="80"/>
      <c r="P373" s="80"/>
      <c r="Q373" s="80"/>
    </row>
    <row r="374" spans="1:17" x14ac:dyDescent="0.3">
      <c r="A374" s="67">
        <v>45190</v>
      </c>
      <c r="B374" s="68">
        <f>IF(Donnees[[#This Row],[Date]]="","",_xlfn.ISOWEEKNUM(Donnees[[#This Row],[Date]]))</f>
        <v>38</v>
      </c>
      <c r="C374" s="69" t="s">
        <v>94</v>
      </c>
      <c r="D374" s="70" t="s">
        <v>429</v>
      </c>
      <c r="E374" s="71">
        <v>0</v>
      </c>
      <c r="F374" s="72">
        <v>25</v>
      </c>
      <c r="G374" s="73">
        <v>9</v>
      </c>
      <c r="H374" s="74">
        <v>110</v>
      </c>
      <c r="I374" s="73"/>
      <c r="J374" s="74"/>
      <c r="K374" s="148"/>
      <c r="L374" s="89"/>
      <c r="M374" s="57" t="e">
        <f>IF(Donnees[[#This Row],[Date]]&lt;&gt;"",SUM(#REF!),"")</f>
        <v>#REF!</v>
      </c>
      <c r="N374" s="93" t="str">
        <f>Donnees[[#This Row],[Date]]&amp;HOUR(Donnees[[#This Row],[Heure]])&amp;Donnees[[#This Row],[Ref]]</f>
        <v>4519018</v>
      </c>
      <c r="O374" s="80"/>
      <c r="P374" s="80"/>
      <c r="Q374" s="80"/>
    </row>
    <row r="375" spans="1:17" x14ac:dyDescent="0.3">
      <c r="A375" s="67">
        <v>45190</v>
      </c>
      <c r="B375" s="68">
        <f>IF(Donnees[[#This Row],[Date]]="","",_xlfn.ISOWEEKNUM(Donnees[[#This Row],[Date]]))</f>
        <v>38</v>
      </c>
      <c r="C375" s="69" t="s">
        <v>94</v>
      </c>
      <c r="D375" s="70" t="s">
        <v>430</v>
      </c>
      <c r="E375" s="71">
        <v>110</v>
      </c>
      <c r="F375" s="72">
        <v>10</v>
      </c>
      <c r="G375" s="73">
        <v>1</v>
      </c>
      <c r="H375" s="74">
        <v>110</v>
      </c>
      <c r="I375" s="73"/>
      <c r="J375" s="74"/>
      <c r="K375" s="148"/>
      <c r="L375" s="89"/>
      <c r="M375" s="57" t="e">
        <f>IF(Donnees[[#This Row],[Date]]&lt;&gt;"",SUM(#REF!),"")</f>
        <v>#REF!</v>
      </c>
      <c r="N375" s="93" t="str">
        <f>Donnees[[#This Row],[Date]]&amp;HOUR(Donnees[[#This Row],[Heure]])&amp;Donnees[[#This Row],[Ref]]</f>
        <v>4519019</v>
      </c>
      <c r="O375" s="80"/>
      <c r="P375" s="80"/>
      <c r="Q375" s="80"/>
    </row>
    <row r="376" spans="1:17" x14ac:dyDescent="0.3">
      <c r="A376" s="67">
        <v>45190</v>
      </c>
      <c r="B376" s="68">
        <f>IF(Donnees[[#This Row],[Date]]="","",_xlfn.ISOWEEKNUM(Donnees[[#This Row],[Date]]))</f>
        <v>38</v>
      </c>
      <c r="C376" s="69" t="s">
        <v>94</v>
      </c>
      <c r="D376" s="70" t="s">
        <v>431</v>
      </c>
      <c r="E376" s="71">
        <v>0</v>
      </c>
      <c r="F376" s="72">
        <v>14</v>
      </c>
      <c r="G376" s="73">
        <v>2</v>
      </c>
      <c r="H376" s="74">
        <v>110</v>
      </c>
      <c r="I376" s="73"/>
      <c r="J376" s="74"/>
      <c r="K376" s="148"/>
      <c r="L376" s="89"/>
      <c r="M376" s="57" t="e">
        <f>IF(Donnees[[#This Row],[Date]]&lt;&gt;"",SUM(#REF!),"")</f>
        <v>#REF!</v>
      </c>
      <c r="N376" s="93" t="str">
        <f>Donnees[[#This Row],[Date]]&amp;HOUR(Donnees[[#This Row],[Heure]])&amp;Donnees[[#This Row],[Ref]]</f>
        <v>4519019</v>
      </c>
      <c r="O376" s="80"/>
      <c r="P376" s="80"/>
      <c r="Q376" s="80"/>
    </row>
    <row r="377" spans="1:17" x14ac:dyDescent="0.3">
      <c r="A377" s="67">
        <v>45190</v>
      </c>
      <c r="B377" s="68">
        <f>IF(Donnees[[#This Row],[Date]]="","",_xlfn.ISOWEEKNUM(Donnees[[#This Row],[Date]]))</f>
        <v>38</v>
      </c>
      <c r="C377" s="69" t="s">
        <v>94</v>
      </c>
      <c r="D377" s="70" t="s">
        <v>432</v>
      </c>
      <c r="E377" s="71">
        <v>0</v>
      </c>
      <c r="F377" s="72">
        <v>17</v>
      </c>
      <c r="G377" s="73">
        <v>14</v>
      </c>
      <c r="H377" s="74">
        <v>110</v>
      </c>
      <c r="I377" s="73"/>
      <c r="J377" s="74"/>
      <c r="K377" s="148"/>
      <c r="L377" s="89"/>
      <c r="M377" s="57" t="e">
        <f>IF(Donnees[[#This Row],[Date]]&lt;&gt;"",SUM(#REF!),"")</f>
        <v>#REF!</v>
      </c>
      <c r="N377" s="93" t="str">
        <f>Donnees[[#This Row],[Date]]&amp;HOUR(Donnees[[#This Row],[Heure]])&amp;Donnees[[#This Row],[Ref]]</f>
        <v>4519019</v>
      </c>
      <c r="O377" s="80"/>
      <c r="P377" s="80"/>
      <c r="Q377" s="80"/>
    </row>
    <row r="378" spans="1:17" x14ac:dyDescent="0.3">
      <c r="A378" s="67">
        <v>45190</v>
      </c>
      <c r="B378" s="68">
        <f>IF(Donnees[[#This Row],[Date]]="","",_xlfn.ISOWEEKNUM(Donnees[[#This Row],[Date]]))</f>
        <v>38</v>
      </c>
      <c r="C378" s="69" t="s">
        <v>94</v>
      </c>
      <c r="D378" s="70" t="s">
        <v>433</v>
      </c>
      <c r="E378" s="71">
        <v>0</v>
      </c>
      <c r="F378" s="72">
        <v>60</v>
      </c>
      <c r="G378" s="73">
        <v>1</v>
      </c>
      <c r="H378" s="74">
        <v>120</v>
      </c>
      <c r="I378" s="73"/>
      <c r="J378" s="74"/>
      <c r="K378" s="148"/>
      <c r="L378" s="89"/>
      <c r="M378" s="57" t="e">
        <f>IF(Donnees[[#This Row],[Date]]&lt;&gt;"",SUM(#REF!),"")</f>
        <v>#REF!</v>
      </c>
      <c r="N378" s="93" t="str">
        <f>Donnees[[#This Row],[Date]]&amp;HOUR(Donnees[[#This Row],[Heure]])&amp;Donnees[[#This Row],[Ref]]</f>
        <v>4519020</v>
      </c>
      <c r="O378" s="80"/>
      <c r="P378" s="80"/>
      <c r="Q378" s="80"/>
    </row>
    <row r="379" spans="1:17" x14ac:dyDescent="0.3">
      <c r="A379" s="67">
        <v>45190</v>
      </c>
      <c r="B379" s="68">
        <f>IF(Donnees[[#This Row],[Date]]="","",_xlfn.ISOWEEKNUM(Donnees[[#This Row],[Date]]))</f>
        <v>38</v>
      </c>
      <c r="C379" s="69" t="s">
        <v>28</v>
      </c>
      <c r="D379" s="70" t="s">
        <v>434</v>
      </c>
      <c r="E379" s="71">
        <v>105</v>
      </c>
      <c r="F379" s="72">
        <v>32</v>
      </c>
      <c r="G379" s="73">
        <v>1</v>
      </c>
      <c r="H379" s="74">
        <v>196</v>
      </c>
      <c r="I379" s="73"/>
      <c r="J379" s="74"/>
      <c r="K379" s="148"/>
      <c r="L379" s="89"/>
      <c r="M379" s="57" t="e">
        <f>IF(Donnees[[#This Row],[Date]]&lt;&gt;"",SUM(#REF!),"")</f>
        <v>#REF!</v>
      </c>
      <c r="N379" s="93" t="str">
        <f>Donnees[[#This Row],[Date]]&amp;HOUR(Donnees[[#This Row],[Heure]])&amp;Donnees[[#This Row],[Ref]]</f>
        <v>4519021</v>
      </c>
      <c r="O379" s="80"/>
      <c r="P379" s="80"/>
      <c r="Q379" s="80"/>
    </row>
    <row r="380" spans="1:17" x14ac:dyDescent="0.3">
      <c r="A380" s="67">
        <v>45190</v>
      </c>
      <c r="B380" s="68">
        <f>IF(Donnees[[#This Row],[Date]]="","",_xlfn.ISOWEEKNUM(Donnees[[#This Row],[Date]]))</f>
        <v>38</v>
      </c>
      <c r="C380" s="69" t="s">
        <v>28</v>
      </c>
      <c r="D380" s="70" t="s">
        <v>224</v>
      </c>
      <c r="E380" s="71">
        <v>111</v>
      </c>
      <c r="F380" s="72">
        <v>25</v>
      </c>
      <c r="G380" s="73">
        <v>10</v>
      </c>
      <c r="H380" s="74">
        <v>111</v>
      </c>
      <c r="I380" s="73"/>
      <c r="J380" s="74"/>
      <c r="K380" s="148"/>
      <c r="L380" s="89"/>
      <c r="M380" s="57" t="e">
        <f>IF(Donnees[[#This Row],[Date]]&lt;&gt;"",SUM(#REF!),"")</f>
        <v>#REF!</v>
      </c>
      <c r="N380" s="93" t="str">
        <f>Donnees[[#This Row],[Date]]&amp;HOUR(Donnees[[#This Row],[Heure]])&amp;Donnees[[#This Row],[Ref]]</f>
        <v>4519021</v>
      </c>
      <c r="O380" s="80"/>
      <c r="P380" s="80"/>
      <c r="Q380" s="80"/>
    </row>
    <row r="381" spans="1:17" x14ac:dyDescent="0.3">
      <c r="A381" s="67">
        <v>45190</v>
      </c>
      <c r="B381" s="68">
        <f>IF(Donnees[[#This Row],[Date]]="","",_xlfn.ISOWEEKNUM(Donnees[[#This Row],[Date]]))</f>
        <v>38</v>
      </c>
      <c r="C381" s="69" t="s">
        <v>28</v>
      </c>
      <c r="D381" s="70" t="s">
        <v>435</v>
      </c>
      <c r="E381" s="71">
        <v>0</v>
      </c>
      <c r="F381" s="72">
        <v>10</v>
      </c>
      <c r="G381" s="73">
        <v>0</v>
      </c>
      <c r="H381" s="74">
        <v>111</v>
      </c>
      <c r="I381" s="73"/>
      <c r="J381" s="74"/>
      <c r="K381" s="148"/>
      <c r="L381" s="89"/>
      <c r="M381" s="57" t="e">
        <f>IF(Donnees[[#This Row],[Date]]&lt;&gt;"",SUM(#REF!),"")</f>
        <v>#REF!</v>
      </c>
      <c r="N381" s="93" t="str">
        <f>Donnees[[#This Row],[Date]]&amp;HOUR(Donnees[[#This Row],[Heure]])&amp;Donnees[[#This Row],[Ref]]</f>
        <v>4519022</v>
      </c>
      <c r="O381" s="80"/>
      <c r="P381" s="80"/>
      <c r="Q381" s="80"/>
    </row>
    <row r="382" spans="1:17" x14ac:dyDescent="0.3">
      <c r="A382" s="67">
        <v>45190</v>
      </c>
      <c r="B382" s="68">
        <f>IF(Donnees[[#This Row],[Date]]="","",_xlfn.ISOWEEKNUM(Donnees[[#This Row],[Date]]))</f>
        <v>38</v>
      </c>
      <c r="C382" s="69" t="s">
        <v>28</v>
      </c>
      <c r="D382" s="70" t="s">
        <v>397</v>
      </c>
      <c r="E382" s="71">
        <v>0</v>
      </c>
      <c r="F382" s="72">
        <v>14</v>
      </c>
      <c r="G382" s="73">
        <v>3</v>
      </c>
      <c r="H382" s="74">
        <v>111</v>
      </c>
      <c r="I382" s="73"/>
      <c r="J382" s="74"/>
      <c r="K382" s="148"/>
      <c r="L382" s="89"/>
      <c r="M382" s="57" t="e">
        <f>IF(Donnees[[#This Row],[Date]]&lt;&gt;"",SUM(#REF!),"")</f>
        <v>#REF!</v>
      </c>
      <c r="N382" s="93" t="str">
        <f>Donnees[[#This Row],[Date]]&amp;HOUR(Donnees[[#This Row],[Heure]])&amp;Donnees[[#This Row],[Ref]]</f>
        <v>4519022</v>
      </c>
      <c r="O382" s="80"/>
      <c r="P382" s="80"/>
      <c r="Q382" s="80"/>
    </row>
    <row r="383" spans="1:17" x14ac:dyDescent="0.3">
      <c r="A383" s="67">
        <v>45190</v>
      </c>
      <c r="B383" s="68">
        <f>IF(Donnees[[#This Row],[Date]]="","",_xlfn.ISOWEEKNUM(Donnees[[#This Row],[Date]]))</f>
        <v>38</v>
      </c>
      <c r="C383" s="69" t="s">
        <v>28</v>
      </c>
      <c r="D383" s="70" t="s">
        <v>436</v>
      </c>
      <c r="E383" s="71">
        <v>0</v>
      </c>
      <c r="F383" s="72">
        <v>17</v>
      </c>
      <c r="G383" s="73">
        <v>15</v>
      </c>
      <c r="H383" s="74">
        <v>111</v>
      </c>
      <c r="I383" s="73"/>
      <c r="J383" s="74"/>
      <c r="K383" s="148"/>
      <c r="L383" s="89"/>
      <c r="M383" s="57" t="e">
        <f>IF(Donnees[[#This Row],[Date]]&lt;&gt;"",SUM(#REF!),"")</f>
        <v>#REF!</v>
      </c>
      <c r="N383" s="93" t="str">
        <f>Donnees[[#This Row],[Date]]&amp;HOUR(Donnees[[#This Row],[Heure]])&amp;Donnees[[#This Row],[Ref]]</f>
        <v>4519023</v>
      </c>
      <c r="O383" s="80"/>
      <c r="P383" s="80"/>
      <c r="Q383" s="80"/>
    </row>
    <row r="384" spans="1:17" x14ac:dyDescent="0.3">
      <c r="A384" s="67">
        <v>45191</v>
      </c>
      <c r="B384" s="68">
        <f>IF(Donnees[[#This Row],[Date]]="","",_xlfn.ISOWEEKNUM(Donnees[[#This Row],[Date]]))</f>
        <v>38</v>
      </c>
      <c r="C384" s="69" t="s">
        <v>28</v>
      </c>
      <c r="D384" s="70" t="s">
        <v>437</v>
      </c>
      <c r="E384" s="71">
        <v>0</v>
      </c>
      <c r="F384" s="72">
        <v>60</v>
      </c>
      <c r="G384" s="73">
        <v>1</v>
      </c>
      <c r="H384" s="74">
        <v>108</v>
      </c>
      <c r="I384" s="73"/>
      <c r="J384" s="74"/>
      <c r="K384" s="148"/>
      <c r="L384" s="89"/>
      <c r="M384" s="57" t="e">
        <f>IF(Donnees[[#This Row],[Date]]&lt;&gt;"",SUM(#REF!),"")</f>
        <v>#REF!</v>
      </c>
      <c r="N384" s="93" t="str">
        <f>Donnees[[#This Row],[Date]]&amp;HOUR(Donnees[[#This Row],[Heure]])&amp;Donnees[[#This Row],[Ref]]</f>
        <v>451910</v>
      </c>
      <c r="O384" s="80"/>
      <c r="P384" s="80"/>
      <c r="Q384" s="80"/>
    </row>
    <row r="385" spans="1:17" x14ac:dyDescent="0.3">
      <c r="A385" s="67">
        <v>45191</v>
      </c>
      <c r="B385" s="68">
        <f>IF(Donnees[[#This Row],[Date]]="","",_xlfn.ISOWEEKNUM(Donnees[[#This Row],[Date]]))</f>
        <v>38</v>
      </c>
      <c r="C385" s="69" t="s">
        <v>28</v>
      </c>
      <c r="D385" s="70" t="s">
        <v>320</v>
      </c>
      <c r="E385" s="71">
        <v>48</v>
      </c>
      <c r="F385" s="72">
        <v>24</v>
      </c>
      <c r="G385" s="73">
        <v>8</v>
      </c>
      <c r="H385" s="74">
        <v>48</v>
      </c>
      <c r="I385" s="73"/>
      <c r="J385" s="74"/>
      <c r="K385" s="148"/>
      <c r="L385" s="89"/>
      <c r="M385" s="57" t="e">
        <f>IF(Donnees[[#This Row],[Date]]&lt;&gt;"",SUM(#REF!),"")</f>
        <v>#REF!</v>
      </c>
      <c r="N385" s="93" t="str">
        <f>Donnees[[#This Row],[Date]]&amp;HOUR(Donnees[[#This Row],[Heure]])&amp;Donnees[[#This Row],[Ref]]</f>
        <v>451910</v>
      </c>
      <c r="O385" s="80"/>
      <c r="P385" s="80"/>
      <c r="Q385" s="80"/>
    </row>
    <row r="386" spans="1:17" x14ac:dyDescent="0.3">
      <c r="A386" s="67">
        <v>45191</v>
      </c>
      <c r="B386" s="68">
        <f>IF(Donnees[[#This Row],[Date]]="","",_xlfn.ISOWEEKNUM(Donnees[[#This Row],[Date]]))</f>
        <v>38</v>
      </c>
      <c r="C386" s="69" t="s">
        <v>28</v>
      </c>
      <c r="D386" s="70" t="s">
        <v>438</v>
      </c>
      <c r="E386" s="71">
        <v>0</v>
      </c>
      <c r="F386" s="72">
        <v>24</v>
      </c>
      <c r="G386" s="73">
        <v>9</v>
      </c>
      <c r="H386" s="74">
        <v>65</v>
      </c>
      <c r="I386" s="73"/>
      <c r="J386" s="74"/>
      <c r="K386" s="148"/>
      <c r="L386" s="89"/>
      <c r="M386" s="57" t="e">
        <f>IF(Donnees[[#This Row],[Date]]&lt;&gt;"",SUM(#REF!),"")</f>
        <v>#REF!</v>
      </c>
      <c r="N386" s="93" t="str">
        <f>Donnees[[#This Row],[Date]]&amp;HOUR(Donnees[[#This Row],[Heure]])&amp;Donnees[[#This Row],[Ref]]</f>
        <v>451910</v>
      </c>
      <c r="O386" s="80"/>
      <c r="P386" s="80"/>
      <c r="Q386" s="80"/>
    </row>
    <row r="387" spans="1:17" x14ac:dyDescent="0.3">
      <c r="A387" s="67">
        <v>45191</v>
      </c>
      <c r="B387" s="68">
        <f>IF(Donnees[[#This Row],[Date]]="","",_xlfn.ISOWEEKNUM(Donnees[[#This Row],[Date]]))</f>
        <v>38</v>
      </c>
      <c r="C387" s="69" t="s">
        <v>28</v>
      </c>
      <c r="D387" s="70" t="s">
        <v>439</v>
      </c>
      <c r="E387" s="71">
        <v>0</v>
      </c>
      <c r="F387" s="72">
        <v>25</v>
      </c>
      <c r="G387" s="73">
        <v>11</v>
      </c>
      <c r="H387" s="74">
        <v>111</v>
      </c>
      <c r="I387" s="73"/>
      <c r="J387" s="74"/>
      <c r="K387" s="148"/>
      <c r="L387" s="89"/>
      <c r="M387" s="57" t="e">
        <f>IF(Donnees[[#This Row],[Date]]&lt;&gt;"",SUM(#REF!),"")</f>
        <v>#REF!</v>
      </c>
      <c r="N387" s="93" t="str">
        <f>Donnees[[#This Row],[Date]]&amp;HOUR(Donnees[[#This Row],[Heure]])&amp;Donnees[[#This Row],[Ref]]</f>
        <v>451910</v>
      </c>
      <c r="O387" s="80"/>
      <c r="P387" s="80"/>
      <c r="Q387" s="80"/>
    </row>
    <row r="388" spans="1:17" x14ac:dyDescent="0.3">
      <c r="A388" s="67">
        <v>45191</v>
      </c>
      <c r="B388" s="68">
        <f>IF(Donnees[[#This Row],[Date]]="","",_xlfn.ISOWEEKNUM(Donnees[[#This Row],[Date]]))</f>
        <v>38</v>
      </c>
      <c r="C388" s="69" t="s">
        <v>28</v>
      </c>
      <c r="D388" s="70" t="s">
        <v>440</v>
      </c>
      <c r="E388" s="71">
        <v>111</v>
      </c>
      <c r="F388" s="72">
        <v>10</v>
      </c>
      <c r="G388" s="73">
        <v>0</v>
      </c>
      <c r="H388" s="74">
        <v>111</v>
      </c>
      <c r="I388" s="73"/>
      <c r="J388" s="74"/>
      <c r="K388" s="148"/>
      <c r="L388" s="89"/>
      <c r="M388" s="57" t="e">
        <f>IF(Donnees[[#This Row],[Date]]&lt;&gt;"",SUM(#REF!),"")</f>
        <v>#REF!</v>
      </c>
      <c r="N388" s="93" t="str">
        <f>Donnees[[#This Row],[Date]]&amp;HOUR(Donnees[[#This Row],[Heure]])&amp;Donnees[[#This Row],[Ref]]</f>
        <v>451910</v>
      </c>
      <c r="O388" s="80"/>
      <c r="P388" s="80"/>
      <c r="Q388" s="80"/>
    </row>
    <row r="389" spans="1:17" x14ac:dyDescent="0.3">
      <c r="A389" s="67">
        <v>45191</v>
      </c>
      <c r="B389" s="68">
        <f>IF(Donnees[[#This Row],[Date]]="","",_xlfn.ISOWEEKNUM(Donnees[[#This Row],[Date]]))</f>
        <v>38</v>
      </c>
      <c r="C389" s="69" t="s">
        <v>28</v>
      </c>
      <c r="D389" s="70" t="s">
        <v>181</v>
      </c>
      <c r="E389" s="71">
        <v>0</v>
      </c>
      <c r="F389" s="72">
        <v>14</v>
      </c>
      <c r="G389" s="73">
        <v>4</v>
      </c>
      <c r="H389" s="74">
        <v>111</v>
      </c>
      <c r="I389" s="73"/>
      <c r="J389" s="74"/>
      <c r="K389" s="148"/>
      <c r="L389" s="89"/>
      <c r="M389" s="57" t="e">
        <f>IF(Donnees[[#This Row],[Date]]&lt;&gt;"",SUM(#REF!),"")</f>
        <v>#REF!</v>
      </c>
      <c r="N389" s="93" t="str">
        <f>Donnees[[#This Row],[Date]]&amp;HOUR(Donnees[[#This Row],[Heure]])&amp;Donnees[[#This Row],[Ref]]</f>
        <v>451912</v>
      </c>
      <c r="O389" s="80"/>
      <c r="P389" s="80"/>
      <c r="Q389" s="80"/>
    </row>
    <row r="390" spans="1:17" x14ac:dyDescent="0.3">
      <c r="A390" s="67">
        <v>45191</v>
      </c>
      <c r="B390" s="68">
        <f>IF(Donnees[[#This Row],[Date]]="","",_xlfn.ISOWEEKNUM(Donnees[[#This Row],[Date]]))</f>
        <v>38</v>
      </c>
      <c r="C390" s="69" t="s">
        <v>28</v>
      </c>
      <c r="D390" s="70" t="s">
        <v>441</v>
      </c>
      <c r="E390" s="71">
        <v>0</v>
      </c>
      <c r="F390" s="72">
        <v>17</v>
      </c>
      <c r="G390" s="73">
        <v>1</v>
      </c>
      <c r="H390" s="74">
        <v>39</v>
      </c>
      <c r="I390" s="73"/>
      <c r="J390" s="74"/>
      <c r="K390" s="148"/>
      <c r="L390" s="89"/>
      <c r="M390" s="57" t="e">
        <f>IF(Donnees[[#This Row],[Date]]&lt;&gt;"",SUM(#REF!),"")</f>
        <v>#REF!</v>
      </c>
      <c r="N390" s="93" t="str">
        <f>Donnees[[#This Row],[Date]]&amp;HOUR(Donnees[[#This Row],[Heure]])&amp;Donnees[[#This Row],[Ref]]</f>
        <v>451912</v>
      </c>
      <c r="O390" s="80"/>
      <c r="P390" s="80"/>
      <c r="Q390" s="80"/>
    </row>
    <row r="391" spans="1:17" x14ac:dyDescent="0.3">
      <c r="A391" s="67">
        <v>45191</v>
      </c>
      <c r="B391" s="68">
        <f>IF(Donnees[[#This Row],[Date]]="","",_xlfn.ISOWEEKNUM(Donnees[[#This Row],[Date]]))</f>
        <v>38</v>
      </c>
      <c r="C391" s="69" t="s">
        <v>28</v>
      </c>
      <c r="D391" s="70" t="s">
        <v>442</v>
      </c>
      <c r="E391" s="71">
        <v>0</v>
      </c>
      <c r="F391" s="72">
        <v>17</v>
      </c>
      <c r="G391" s="73">
        <v>2</v>
      </c>
      <c r="H391" s="74">
        <v>25</v>
      </c>
      <c r="I391" s="73"/>
      <c r="J391" s="74"/>
      <c r="K391" s="148"/>
      <c r="L391" s="89"/>
      <c r="M391" s="57" t="e">
        <f>IF(Donnees[[#This Row],[Date]]&lt;&gt;"",SUM(#REF!),"")</f>
        <v>#REF!</v>
      </c>
      <c r="N391" s="93" t="str">
        <f>Donnees[[#This Row],[Date]]&amp;HOUR(Donnees[[#This Row],[Heure]])&amp;Donnees[[#This Row],[Ref]]</f>
        <v>451912</v>
      </c>
      <c r="O391" s="80"/>
      <c r="P391" s="80"/>
      <c r="Q391" s="80"/>
    </row>
    <row r="392" spans="1:17" x14ac:dyDescent="0.3">
      <c r="A392" s="67">
        <v>45191</v>
      </c>
      <c r="B392" s="68">
        <f>IF(Donnees[[#This Row],[Date]]="","",_xlfn.ISOWEEKNUM(Donnees[[#This Row],[Date]]))</f>
        <v>38</v>
      </c>
      <c r="C392" s="69" t="s">
        <v>28</v>
      </c>
      <c r="D392" s="70" t="s">
        <v>206</v>
      </c>
      <c r="E392" s="71">
        <v>46</v>
      </c>
      <c r="F392" s="72">
        <v>17</v>
      </c>
      <c r="G392" s="73">
        <v>3</v>
      </c>
      <c r="H392" s="74">
        <v>46</v>
      </c>
      <c r="I392" s="73"/>
      <c r="J392" s="74"/>
      <c r="K392" s="148"/>
      <c r="L392" s="89"/>
      <c r="M392" s="57" t="e">
        <f>IF(Donnees[[#This Row],[Date]]&lt;&gt;"",SUM(#REF!),"")</f>
        <v>#REF!</v>
      </c>
      <c r="N392" s="93" t="str">
        <f>Donnees[[#This Row],[Date]]&amp;HOUR(Donnees[[#This Row],[Heure]])&amp;Donnees[[#This Row],[Ref]]</f>
        <v>451912</v>
      </c>
      <c r="O392" s="80"/>
      <c r="P392" s="80"/>
      <c r="Q392" s="80"/>
    </row>
    <row r="393" spans="1:17" x14ac:dyDescent="0.3">
      <c r="A393" s="67">
        <v>45191</v>
      </c>
      <c r="B393" s="68">
        <f>IF(Donnees[[#This Row],[Date]]="","",_xlfn.ISOWEEKNUM(Donnees[[#This Row],[Date]]))</f>
        <v>38</v>
      </c>
      <c r="C393" s="69" t="s">
        <v>28</v>
      </c>
      <c r="D393" s="70" t="s">
        <v>443</v>
      </c>
      <c r="E393" s="71">
        <v>0</v>
      </c>
      <c r="F393" s="72">
        <v>24</v>
      </c>
      <c r="G393" s="73">
        <v>10</v>
      </c>
      <c r="H393" s="74">
        <v>53</v>
      </c>
      <c r="I393" s="73"/>
      <c r="J393" s="74"/>
      <c r="K393" s="148"/>
      <c r="L393" s="89"/>
      <c r="M393" s="57" t="e">
        <f>IF(Donnees[[#This Row],[Date]]&lt;&gt;"",SUM(#REF!),"")</f>
        <v>#REF!</v>
      </c>
      <c r="N393" s="93" t="str">
        <f>Donnees[[#This Row],[Date]]&amp;HOUR(Donnees[[#This Row],[Heure]])&amp;Donnees[[#This Row],[Ref]]</f>
        <v>451913</v>
      </c>
      <c r="O393" s="80"/>
      <c r="P393" s="80"/>
      <c r="Q393" s="80"/>
    </row>
    <row r="394" spans="1:17" x14ac:dyDescent="0.3">
      <c r="A394" s="67">
        <v>45191</v>
      </c>
      <c r="B394" s="68">
        <f>IF(Donnees[[#This Row],[Date]]="","",_xlfn.ISOWEEKNUM(Donnees[[#This Row],[Date]]))</f>
        <v>38</v>
      </c>
      <c r="C394" s="69" t="s">
        <v>28</v>
      </c>
      <c r="D394" s="70" t="s">
        <v>233</v>
      </c>
      <c r="E394" s="71">
        <v>0</v>
      </c>
      <c r="F394" s="72">
        <v>24</v>
      </c>
      <c r="G394" s="73">
        <v>11</v>
      </c>
      <c r="H394" s="74">
        <v>54</v>
      </c>
      <c r="I394" s="73"/>
      <c r="J394" s="74"/>
      <c r="K394" s="148"/>
      <c r="L394" s="89"/>
      <c r="M394" s="57" t="e">
        <f>IF(Donnees[[#This Row],[Date]]&lt;&gt;"",SUM(#REF!),"")</f>
        <v>#REF!</v>
      </c>
      <c r="N394" s="93" t="str">
        <f>Donnees[[#This Row],[Date]]&amp;HOUR(Donnees[[#This Row],[Heure]])&amp;Donnees[[#This Row],[Ref]]</f>
        <v>451913</v>
      </c>
      <c r="O394" s="80"/>
      <c r="P394" s="80"/>
      <c r="Q394" s="80"/>
    </row>
    <row r="395" spans="1:17" x14ac:dyDescent="0.3">
      <c r="A395" s="67">
        <v>45191</v>
      </c>
      <c r="B395" s="68">
        <f>IF(Donnees[[#This Row],[Date]]="","",_xlfn.ISOWEEKNUM(Donnees[[#This Row],[Date]]))</f>
        <v>38</v>
      </c>
      <c r="C395" s="69" t="s">
        <v>28</v>
      </c>
      <c r="D395" s="70" t="s">
        <v>444</v>
      </c>
      <c r="E395" s="71">
        <v>0</v>
      </c>
      <c r="F395" s="72">
        <v>25</v>
      </c>
      <c r="G395" s="73">
        <v>12</v>
      </c>
      <c r="H395" s="74">
        <v>111</v>
      </c>
      <c r="I395" s="73"/>
      <c r="J395" s="74"/>
      <c r="K395" s="148"/>
      <c r="L395" s="89"/>
      <c r="M395" s="57" t="e">
        <f>IF(Donnees[[#This Row],[Date]]&lt;&gt;"",SUM(#REF!),"")</f>
        <v>#REF!</v>
      </c>
      <c r="N395" s="93" t="str">
        <f>Donnees[[#This Row],[Date]]&amp;HOUR(Donnees[[#This Row],[Heure]])&amp;Donnees[[#This Row],[Ref]]</f>
        <v>451913</v>
      </c>
      <c r="O395" s="80"/>
      <c r="P395" s="80"/>
      <c r="Q395" s="80"/>
    </row>
    <row r="396" spans="1:17" x14ac:dyDescent="0.3">
      <c r="A396" s="67">
        <v>45191</v>
      </c>
      <c r="B396" s="68">
        <f>IF(Donnees[[#This Row],[Date]]="","",_xlfn.ISOWEEKNUM(Donnees[[#This Row],[Date]]))</f>
        <v>38</v>
      </c>
      <c r="C396" s="69" t="s">
        <v>28</v>
      </c>
      <c r="D396" s="70" t="s">
        <v>364</v>
      </c>
      <c r="E396" s="71">
        <v>111</v>
      </c>
      <c r="F396" s="72">
        <v>10</v>
      </c>
      <c r="G396" s="73">
        <v>0</v>
      </c>
      <c r="H396" s="74">
        <v>111</v>
      </c>
      <c r="I396" s="73"/>
      <c r="J396" s="74"/>
      <c r="K396" s="148"/>
      <c r="L396" s="89"/>
      <c r="M396" s="57" t="e">
        <f>IF(Donnees[[#This Row],[Date]]&lt;&gt;"",SUM(#REF!),"")</f>
        <v>#REF!</v>
      </c>
      <c r="N396" s="93" t="str">
        <f>Donnees[[#This Row],[Date]]&amp;HOUR(Donnees[[#This Row],[Heure]])&amp;Donnees[[#This Row],[Ref]]</f>
        <v>451914</v>
      </c>
      <c r="O396" s="80"/>
      <c r="P396" s="80"/>
      <c r="Q396" s="80"/>
    </row>
    <row r="397" spans="1:17" x14ac:dyDescent="0.3">
      <c r="A397" s="67">
        <v>45191</v>
      </c>
      <c r="B397" s="68">
        <f>IF(Donnees[[#This Row],[Date]]="","",_xlfn.ISOWEEKNUM(Donnees[[#This Row],[Date]]))</f>
        <v>38</v>
      </c>
      <c r="C397" s="69" t="s">
        <v>28</v>
      </c>
      <c r="D397" s="70" t="s">
        <v>445</v>
      </c>
      <c r="E397" s="71">
        <v>0</v>
      </c>
      <c r="F397" s="72">
        <v>14</v>
      </c>
      <c r="G397" s="73">
        <v>5</v>
      </c>
      <c r="H397" s="74">
        <v>111</v>
      </c>
      <c r="I397" s="73"/>
      <c r="J397" s="74"/>
      <c r="K397" s="148"/>
      <c r="L397" s="89"/>
      <c r="M397" s="57" t="e">
        <f>IF(Donnees[[#This Row],[Date]]&lt;&gt;"",SUM(#REF!),"")</f>
        <v>#REF!</v>
      </c>
      <c r="N397" s="93" t="str">
        <f>Donnees[[#This Row],[Date]]&amp;HOUR(Donnees[[#This Row],[Heure]])&amp;Donnees[[#This Row],[Ref]]</f>
        <v>451914</v>
      </c>
      <c r="O397" s="80"/>
      <c r="P397" s="80"/>
      <c r="Q397" s="80"/>
    </row>
    <row r="398" spans="1:17" x14ac:dyDescent="0.3">
      <c r="A398" s="67">
        <v>45191</v>
      </c>
      <c r="B398" s="68">
        <f>IF(Donnees[[#This Row],[Date]]="","",_xlfn.ISOWEEKNUM(Donnees[[#This Row],[Date]]))</f>
        <v>38</v>
      </c>
      <c r="C398" s="69" t="s">
        <v>56</v>
      </c>
      <c r="D398" s="70" t="s">
        <v>236</v>
      </c>
      <c r="E398" s="71">
        <v>111</v>
      </c>
      <c r="F398" s="72">
        <v>17</v>
      </c>
      <c r="G398" s="73">
        <v>4</v>
      </c>
      <c r="H398" s="74">
        <v>111</v>
      </c>
      <c r="I398" s="73"/>
      <c r="J398" s="74"/>
      <c r="K398" s="148"/>
      <c r="L398" s="89"/>
      <c r="M398" s="57" t="e">
        <f>IF(Donnees[[#This Row],[Date]]&lt;&gt;"",SUM(#REF!),"")</f>
        <v>#REF!</v>
      </c>
      <c r="N398" s="93" t="str">
        <f>Donnees[[#This Row],[Date]]&amp;HOUR(Donnees[[#This Row],[Heure]])&amp;Donnees[[#This Row],[Ref]]</f>
        <v>451915</v>
      </c>
      <c r="O398" s="80"/>
      <c r="P398" s="80"/>
      <c r="Q398" s="80"/>
    </row>
    <row r="399" spans="1:17" x14ac:dyDescent="0.3">
      <c r="A399" s="67">
        <v>45191</v>
      </c>
      <c r="B399" s="68">
        <f>IF(Donnees[[#This Row],[Date]]="","",_xlfn.ISOWEEKNUM(Donnees[[#This Row],[Date]]))</f>
        <v>38</v>
      </c>
      <c r="C399" s="69" t="s">
        <v>56</v>
      </c>
      <c r="D399" s="70" t="s">
        <v>446</v>
      </c>
      <c r="E399" s="71">
        <v>0</v>
      </c>
      <c r="F399" s="72">
        <v>15</v>
      </c>
      <c r="G399" s="73">
        <v>12</v>
      </c>
      <c r="H399" s="74">
        <v>111</v>
      </c>
      <c r="I399" s="73"/>
      <c r="J399" s="74"/>
      <c r="K399" s="148"/>
      <c r="L399" s="89"/>
      <c r="M399" s="57" t="e">
        <f>IF(Donnees[[#This Row],[Date]]&lt;&gt;"",SUM(#REF!),"")</f>
        <v>#REF!</v>
      </c>
      <c r="N399" s="93" t="str">
        <f>Donnees[[#This Row],[Date]]&amp;HOUR(Donnees[[#This Row],[Heure]])&amp;Donnees[[#This Row],[Ref]]</f>
        <v>451915</v>
      </c>
      <c r="O399" s="80"/>
      <c r="P399" s="80"/>
      <c r="Q399" s="80"/>
    </row>
    <row r="400" spans="1:17" x14ac:dyDescent="0.3">
      <c r="A400" s="67">
        <v>45191</v>
      </c>
      <c r="B400" s="68">
        <f>IF(Donnees[[#This Row],[Date]]="","",_xlfn.ISOWEEKNUM(Donnees[[#This Row],[Date]]))</f>
        <v>38</v>
      </c>
      <c r="C400" s="69" t="s">
        <v>56</v>
      </c>
      <c r="D400" s="70" t="s">
        <v>447</v>
      </c>
      <c r="E400" s="71">
        <v>0</v>
      </c>
      <c r="F400" s="72">
        <v>24</v>
      </c>
      <c r="G400" s="73">
        <v>12</v>
      </c>
      <c r="H400" s="74">
        <v>111</v>
      </c>
      <c r="I400" s="73"/>
      <c r="J400" s="74"/>
      <c r="K400" s="148"/>
      <c r="L400" s="89"/>
      <c r="M400" s="57" t="e">
        <f>IF(Donnees[[#This Row],[Date]]&lt;&gt;"",SUM(#REF!),"")</f>
        <v>#REF!</v>
      </c>
      <c r="N400" s="93" t="str">
        <f>Donnees[[#This Row],[Date]]&amp;HOUR(Donnees[[#This Row],[Heure]])&amp;Donnees[[#This Row],[Ref]]</f>
        <v>451916</v>
      </c>
      <c r="O400" s="80"/>
      <c r="P400" s="80"/>
      <c r="Q400" s="80"/>
    </row>
    <row r="401" spans="1:17" x14ac:dyDescent="0.3">
      <c r="A401" s="67">
        <v>45191</v>
      </c>
      <c r="B401" s="68">
        <f>IF(Donnees[[#This Row],[Date]]="","",_xlfn.ISOWEEKNUM(Donnees[[#This Row],[Date]]))</f>
        <v>38</v>
      </c>
      <c r="C401" s="69" t="s">
        <v>56</v>
      </c>
      <c r="D401" s="70" t="s">
        <v>448</v>
      </c>
      <c r="E401" s="71">
        <v>0</v>
      </c>
      <c r="F401" s="72">
        <v>10</v>
      </c>
      <c r="G401" s="73">
        <v>1</v>
      </c>
      <c r="H401" s="74">
        <v>111</v>
      </c>
      <c r="I401" s="73"/>
      <c r="J401" s="74"/>
      <c r="K401" s="148"/>
      <c r="L401" s="89"/>
      <c r="M401" s="57" t="e">
        <f>IF(Donnees[[#This Row],[Date]]&lt;&gt;"",SUM(#REF!),"")</f>
        <v>#REF!</v>
      </c>
      <c r="N401" s="93" t="str">
        <f>Donnees[[#This Row],[Date]]&amp;HOUR(Donnees[[#This Row],[Heure]])&amp;Donnees[[#This Row],[Ref]]</f>
        <v>451916</v>
      </c>
      <c r="O401" s="80"/>
      <c r="P401" s="80"/>
      <c r="Q401" s="80"/>
    </row>
    <row r="402" spans="1:17" x14ac:dyDescent="0.3">
      <c r="A402" s="67">
        <v>45191</v>
      </c>
      <c r="B402" s="68">
        <f>IF(Donnees[[#This Row],[Date]]="","",_xlfn.ISOWEEKNUM(Donnees[[#This Row],[Date]]))</f>
        <v>38</v>
      </c>
      <c r="C402" s="69" t="s">
        <v>56</v>
      </c>
      <c r="D402" s="70" t="s">
        <v>449</v>
      </c>
      <c r="E402" s="71">
        <v>0</v>
      </c>
      <c r="F402" s="72">
        <v>14</v>
      </c>
      <c r="G402" s="73">
        <v>1</v>
      </c>
      <c r="H402" s="74">
        <v>111</v>
      </c>
      <c r="I402" s="73"/>
      <c r="J402" s="74"/>
      <c r="K402" s="148"/>
      <c r="L402" s="89"/>
      <c r="M402" s="57" t="e">
        <f>IF(Donnees[[#This Row],[Date]]&lt;&gt;"",SUM(#REF!),"")</f>
        <v>#REF!</v>
      </c>
      <c r="N402" s="93" t="str">
        <f>Donnees[[#This Row],[Date]]&amp;HOUR(Donnees[[#This Row],[Heure]])&amp;Donnees[[#This Row],[Ref]]</f>
        <v>451917</v>
      </c>
      <c r="O402" s="80"/>
      <c r="P402" s="80"/>
      <c r="Q402" s="80"/>
    </row>
    <row r="403" spans="1:17" x14ac:dyDescent="0.3">
      <c r="A403" s="67">
        <v>45191</v>
      </c>
      <c r="B403" s="68">
        <f>IF(Donnees[[#This Row],[Date]]="","",_xlfn.ISOWEEKNUM(Donnees[[#This Row],[Date]]))</f>
        <v>38</v>
      </c>
      <c r="C403" s="69" t="s">
        <v>56</v>
      </c>
      <c r="D403" s="70" t="s">
        <v>450</v>
      </c>
      <c r="E403" s="71">
        <v>0</v>
      </c>
      <c r="F403" s="72">
        <v>12</v>
      </c>
      <c r="G403" s="73">
        <v>11</v>
      </c>
      <c r="H403" s="74">
        <v>111</v>
      </c>
      <c r="I403" s="73"/>
      <c r="J403" s="74"/>
      <c r="K403" s="148"/>
      <c r="L403" s="89"/>
      <c r="M403" s="57" t="e">
        <f>IF(Donnees[[#This Row],[Date]]&lt;&gt;"",SUM(#REF!),"")</f>
        <v>#REF!</v>
      </c>
      <c r="N403" s="93" t="str">
        <f>Donnees[[#This Row],[Date]]&amp;HOUR(Donnees[[#This Row],[Heure]])&amp;Donnees[[#This Row],[Ref]]</f>
        <v>451917</v>
      </c>
      <c r="O403" s="80"/>
      <c r="P403" s="80"/>
      <c r="Q403" s="80"/>
    </row>
    <row r="404" spans="1:17" x14ac:dyDescent="0.3">
      <c r="A404" s="67">
        <v>45191</v>
      </c>
      <c r="B404" s="68">
        <f>IF(Donnees[[#This Row],[Date]]="","",_xlfn.ISOWEEKNUM(Donnees[[#This Row],[Date]]))</f>
        <v>38</v>
      </c>
      <c r="C404" s="69" t="s">
        <v>159</v>
      </c>
      <c r="D404" s="70" t="s">
        <v>117</v>
      </c>
      <c r="E404" s="71">
        <v>0</v>
      </c>
      <c r="F404" s="72">
        <v>15</v>
      </c>
      <c r="G404" s="73">
        <v>13</v>
      </c>
      <c r="H404" s="74">
        <v>111</v>
      </c>
      <c r="I404" s="73"/>
      <c r="J404" s="74"/>
      <c r="K404" s="148"/>
      <c r="L404" s="89"/>
      <c r="M404" s="57" t="e">
        <f>IF(Donnees[[#This Row],[Date]]&lt;&gt;"",SUM(#REF!),"")</f>
        <v>#REF!</v>
      </c>
      <c r="N404" s="93" t="str">
        <f>Donnees[[#This Row],[Date]]&amp;HOUR(Donnees[[#This Row],[Heure]])&amp;Donnees[[#This Row],[Ref]]</f>
        <v>451917</v>
      </c>
      <c r="O404" s="80"/>
      <c r="P404" s="80"/>
      <c r="Q404" s="80"/>
    </row>
    <row r="405" spans="1:17" x14ac:dyDescent="0.3">
      <c r="A405" s="67">
        <v>45191</v>
      </c>
      <c r="B405" s="68">
        <f>IF(Donnees[[#This Row],[Date]]="","",_xlfn.ISOWEEKNUM(Donnees[[#This Row],[Date]]))</f>
        <v>38</v>
      </c>
      <c r="C405" s="69" t="s">
        <v>159</v>
      </c>
      <c r="D405" s="70" t="s">
        <v>451</v>
      </c>
      <c r="E405" s="71">
        <v>0</v>
      </c>
      <c r="F405" s="72">
        <v>10</v>
      </c>
      <c r="G405" s="73">
        <v>1</v>
      </c>
      <c r="H405" s="74">
        <v>111</v>
      </c>
      <c r="I405" s="73"/>
      <c r="J405" s="74"/>
      <c r="K405" s="148"/>
      <c r="L405" s="89"/>
      <c r="M405" s="57" t="e">
        <f>IF(Donnees[[#This Row],[Date]]&lt;&gt;"",SUM(#REF!),"")</f>
        <v>#REF!</v>
      </c>
      <c r="N405" s="93" t="str">
        <f>Donnees[[#This Row],[Date]]&amp;HOUR(Donnees[[#This Row],[Heure]])&amp;Donnees[[#This Row],[Ref]]</f>
        <v>451918</v>
      </c>
      <c r="O405" s="80"/>
      <c r="P405" s="80"/>
      <c r="Q405" s="80"/>
    </row>
    <row r="406" spans="1:17" x14ac:dyDescent="0.3">
      <c r="A406" s="67">
        <v>45191</v>
      </c>
      <c r="B406" s="68">
        <f>IF(Donnees[[#This Row],[Date]]="","",_xlfn.ISOWEEKNUM(Donnees[[#This Row],[Date]]))</f>
        <v>38</v>
      </c>
      <c r="C406" s="69" t="s">
        <v>159</v>
      </c>
      <c r="D406" s="70" t="s">
        <v>452</v>
      </c>
      <c r="E406" s="71">
        <v>0</v>
      </c>
      <c r="F406" s="72">
        <v>14</v>
      </c>
      <c r="G406" s="73">
        <v>2</v>
      </c>
      <c r="H406" s="74">
        <v>111</v>
      </c>
      <c r="I406" s="73"/>
      <c r="J406" s="74"/>
      <c r="K406" s="148"/>
      <c r="L406" s="89"/>
      <c r="M406" s="57" t="e">
        <f>IF(Donnees[[#This Row],[Date]]&lt;&gt;"",SUM(#REF!),"")</f>
        <v>#REF!</v>
      </c>
      <c r="N406" s="93" t="str">
        <f>Donnees[[#This Row],[Date]]&amp;HOUR(Donnees[[#This Row],[Heure]])&amp;Donnees[[#This Row],[Ref]]</f>
        <v>451918</v>
      </c>
      <c r="O406" s="80"/>
      <c r="P406" s="80"/>
      <c r="Q406" s="80"/>
    </row>
    <row r="407" spans="1:17" x14ac:dyDescent="0.3">
      <c r="A407" s="67">
        <v>45191</v>
      </c>
      <c r="B407" s="68">
        <f>IF(Donnees[[#This Row],[Date]]="","",_xlfn.ISOWEEKNUM(Donnees[[#This Row],[Date]]))</f>
        <v>38</v>
      </c>
      <c r="C407" s="69" t="s">
        <v>159</v>
      </c>
      <c r="D407" s="70" t="s">
        <v>453</v>
      </c>
      <c r="E407" s="71">
        <v>0</v>
      </c>
      <c r="F407" s="72">
        <v>12</v>
      </c>
      <c r="G407" s="73">
        <v>12</v>
      </c>
      <c r="H407" s="74">
        <v>111</v>
      </c>
      <c r="I407" s="73"/>
      <c r="J407" s="74"/>
      <c r="K407" s="148"/>
      <c r="L407" s="89"/>
      <c r="M407" s="57" t="e">
        <f>IF(Donnees[[#This Row],[Date]]&lt;&gt;"",SUM(#REF!),"")</f>
        <v>#REF!</v>
      </c>
      <c r="N407" s="93" t="str">
        <f>Donnees[[#This Row],[Date]]&amp;HOUR(Donnees[[#This Row],[Heure]])&amp;Donnees[[#This Row],[Ref]]</f>
        <v>451919</v>
      </c>
      <c r="O407" s="80"/>
      <c r="P407" s="80"/>
      <c r="Q407" s="80"/>
    </row>
    <row r="408" spans="1:17" x14ac:dyDescent="0.3">
      <c r="A408" s="67">
        <v>45191</v>
      </c>
      <c r="B408" s="68">
        <f>IF(Donnees[[#This Row],[Date]]="","",_xlfn.ISOWEEKNUM(Donnees[[#This Row],[Date]]))</f>
        <v>38</v>
      </c>
      <c r="C408" s="69" t="s">
        <v>159</v>
      </c>
      <c r="D408" s="70" t="s">
        <v>454</v>
      </c>
      <c r="E408" s="71">
        <v>0</v>
      </c>
      <c r="F408" s="72">
        <v>15</v>
      </c>
      <c r="G408" s="73">
        <v>14</v>
      </c>
      <c r="H408" s="74">
        <v>109</v>
      </c>
      <c r="I408" s="73"/>
      <c r="J408" s="74"/>
      <c r="K408" s="148"/>
      <c r="L408" s="89"/>
      <c r="M408" s="57" t="e">
        <f>IF(Donnees[[#This Row],[Date]]&lt;&gt;"",SUM(#REF!),"")</f>
        <v>#REF!</v>
      </c>
      <c r="N408" s="93" t="str">
        <f>Donnees[[#This Row],[Date]]&amp;HOUR(Donnees[[#This Row],[Heure]])&amp;Donnees[[#This Row],[Ref]]</f>
        <v>451919</v>
      </c>
      <c r="O408" s="80"/>
      <c r="P408" s="80"/>
      <c r="Q408" s="80"/>
    </row>
    <row r="409" spans="1:17" x14ac:dyDescent="0.3">
      <c r="A409" s="67">
        <v>45191</v>
      </c>
      <c r="B409" s="68">
        <f>IF(Donnees[[#This Row],[Date]]="","",_xlfn.ISOWEEKNUM(Donnees[[#This Row],[Date]]))</f>
        <v>38</v>
      </c>
      <c r="C409" s="69" t="s">
        <v>159</v>
      </c>
      <c r="D409" s="70" t="s">
        <v>119</v>
      </c>
      <c r="E409" s="71">
        <v>0</v>
      </c>
      <c r="F409" s="72">
        <v>24</v>
      </c>
      <c r="G409" s="73">
        <v>13</v>
      </c>
      <c r="H409" s="74">
        <v>111</v>
      </c>
      <c r="I409" s="73"/>
      <c r="J409" s="74"/>
      <c r="K409" s="148"/>
      <c r="L409" s="89"/>
      <c r="M409" s="57" t="e">
        <f>IF(Donnees[[#This Row],[Date]]&lt;&gt;"",SUM(#REF!),"")</f>
        <v>#REF!</v>
      </c>
      <c r="N409" s="93" t="str">
        <f>Donnees[[#This Row],[Date]]&amp;HOUR(Donnees[[#This Row],[Heure]])&amp;Donnees[[#This Row],[Ref]]</f>
        <v>451919</v>
      </c>
      <c r="O409" s="80"/>
      <c r="P409" s="80"/>
      <c r="Q409" s="80"/>
    </row>
    <row r="410" spans="1:17" x14ac:dyDescent="0.3">
      <c r="A410" s="67">
        <v>45191</v>
      </c>
      <c r="B410" s="68">
        <f>IF(Donnees[[#This Row],[Date]]="","",_xlfn.ISOWEEKNUM(Donnees[[#This Row],[Date]]))</f>
        <v>38</v>
      </c>
      <c r="C410" s="69" t="s">
        <v>159</v>
      </c>
      <c r="D410" s="70" t="s">
        <v>277</v>
      </c>
      <c r="E410" s="71">
        <v>0</v>
      </c>
      <c r="F410" s="72">
        <v>14</v>
      </c>
      <c r="G410" s="73">
        <v>3</v>
      </c>
      <c r="H410" s="74">
        <v>111</v>
      </c>
      <c r="I410" s="73"/>
      <c r="J410" s="74"/>
      <c r="K410" s="148"/>
      <c r="L410" s="89"/>
      <c r="M410" s="57" t="e">
        <f>IF(Donnees[[#This Row],[Date]]&lt;&gt;"",SUM(#REF!),"")</f>
        <v>#REF!</v>
      </c>
      <c r="N410" s="93" t="str">
        <f>Donnees[[#This Row],[Date]]&amp;HOUR(Donnees[[#This Row],[Heure]])&amp;Donnees[[#This Row],[Ref]]</f>
        <v>4519110</v>
      </c>
      <c r="O410" s="80"/>
      <c r="P410" s="80"/>
      <c r="Q410" s="80"/>
    </row>
    <row r="411" spans="1:17" x14ac:dyDescent="0.3">
      <c r="A411" s="67">
        <v>45191</v>
      </c>
      <c r="B411" s="68">
        <f>IF(Donnees[[#This Row],[Date]]="","",_xlfn.ISOWEEKNUM(Donnees[[#This Row],[Date]]))</f>
        <v>38</v>
      </c>
      <c r="C411" s="69" t="s">
        <v>56</v>
      </c>
      <c r="D411" s="70" t="s">
        <v>455</v>
      </c>
      <c r="E411" s="71">
        <v>0</v>
      </c>
      <c r="F411" s="72">
        <v>24</v>
      </c>
      <c r="G411" s="73">
        <v>14</v>
      </c>
      <c r="H411" s="74">
        <v>111</v>
      </c>
      <c r="I411" s="73"/>
      <c r="J411" s="74"/>
      <c r="K411" s="148"/>
      <c r="L411" s="89"/>
      <c r="M411" s="57" t="e">
        <f>IF(Donnees[[#This Row],[Date]]&lt;&gt;"",SUM(#REF!),"")</f>
        <v>#REF!</v>
      </c>
      <c r="N411" s="93" t="str">
        <f>Donnees[[#This Row],[Date]]&amp;HOUR(Donnees[[#This Row],[Heure]])&amp;Donnees[[#This Row],[Ref]]</f>
        <v>4519111</v>
      </c>
      <c r="O411" s="80"/>
      <c r="P411" s="80"/>
      <c r="Q411" s="80"/>
    </row>
    <row r="412" spans="1:17" x14ac:dyDescent="0.3">
      <c r="A412" s="67">
        <v>45191</v>
      </c>
      <c r="B412" s="68">
        <f>IF(Donnees[[#This Row],[Date]]="","",_xlfn.ISOWEEKNUM(Donnees[[#This Row],[Date]]))</f>
        <v>38</v>
      </c>
      <c r="C412" s="69" t="s">
        <v>159</v>
      </c>
      <c r="D412" s="70" t="s">
        <v>456</v>
      </c>
      <c r="E412" s="71">
        <v>0</v>
      </c>
      <c r="F412" s="72">
        <v>10</v>
      </c>
      <c r="G412" s="73">
        <v>1</v>
      </c>
      <c r="H412" s="74">
        <v>111</v>
      </c>
      <c r="I412" s="73"/>
      <c r="J412" s="74"/>
      <c r="K412" s="148"/>
      <c r="L412" s="89"/>
      <c r="M412" s="57" t="e">
        <f>IF(Donnees[[#This Row],[Date]]&lt;&gt;"",SUM(#REF!),"")</f>
        <v>#REF!</v>
      </c>
      <c r="N412" s="93" t="str">
        <f>Donnees[[#This Row],[Date]]&amp;HOUR(Donnees[[#This Row],[Heure]])&amp;Donnees[[#This Row],[Ref]]</f>
        <v>4519111</v>
      </c>
      <c r="O412" s="80"/>
      <c r="P412" s="80"/>
      <c r="Q412" s="80"/>
    </row>
    <row r="413" spans="1:17" x14ac:dyDescent="0.3">
      <c r="A413" s="67">
        <v>45191</v>
      </c>
      <c r="B413" s="68">
        <f>IF(Donnees[[#This Row],[Date]]="","",_xlfn.ISOWEEKNUM(Donnees[[#This Row],[Date]]))</f>
        <v>38</v>
      </c>
      <c r="C413" s="69" t="s">
        <v>94</v>
      </c>
      <c r="D413" s="70" t="s">
        <v>457</v>
      </c>
      <c r="E413" s="71">
        <v>0</v>
      </c>
      <c r="F413" s="72">
        <v>14</v>
      </c>
      <c r="G413" s="73">
        <v>4</v>
      </c>
      <c r="H413" s="74">
        <v>110</v>
      </c>
      <c r="I413" s="73"/>
      <c r="J413" s="74"/>
      <c r="K413" s="148"/>
      <c r="L413" s="89"/>
      <c r="M413" s="57" t="e">
        <f>IF(Donnees[[#This Row],[Date]]&lt;&gt;"",SUM(#REF!),"")</f>
        <v>#REF!</v>
      </c>
      <c r="N413" s="93" t="str">
        <f>Donnees[[#This Row],[Date]]&amp;HOUR(Donnees[[#This Row],[Heure]])&amp;Donnees[[#This Row],[Ref]]</f>
        <v>4519112</v>
      </c>
      <c r="O413" s="80"/>
      <c r="P413" s="80"/>
      <c r="Q413" s="80"/>
    </row>
    <row r="414" spans="1:17" x14ac:dyDescent="0.3">
      <c r="A414" s="67">
        <v>45191</v>
      </c>
      <c r="B414" s="68">
        <f>IF(Donnees[[#This Row],[Date]]="","",_xlfn.ISOWEEKNUM(Donnees[[#This Row],[Date]]))</f>
        <v>38</v>
      </c>
      <c r="C414" s="69" t="s">
        <v>94</v>
      </c>
      <c r="D414" s="70" t="s">
        <v>458</v>
      </c>
      <c r="E414" s="71">
        <v>0</v>
      </c>
      <c r="F414" s="72">
        <v>24</v>
      </c>
      <c r="G414" s="73">
        <v>15</v>
      </c>
      <c r="H414" s="74">
        <v>110</v>
      </c>
      <c r="I414" s="73"/>
      <c r="J414" s="74"/>
      <c r="K414" s="148"/>
      <c r="L414" s="89"/>
      <c r="M414" s="57" t="e">
        <f>IF(Donnees[[#This Row],[Date]]&lt;&gt;"",SUM(#REF!),"")</f>
        <v>#REF!</v>
      </c>
      <c r="N414" s="93" t="str">
        <f>Donnees[[#This Row],[Date]]&amp;HOUR(Donnees[[#This Row],[Heure]])&amp;Donnees[[#This Row],[Ref]]</f>
        <v>4519112</v>
      </c>
      <c r="O414" s="80"/>
      <c r="P414" s="80"/>
      <c r="Q414" s="80"/>
    </row>
    <row r="415" spans="1:17" x14ac:dyDescent="0.3">
      <c r="A415" s="67">
        <v>45191</v>
      </c>
      <c r="B415" s="68">
        <f>IF(Donnees[[#This Row],[Date]]="","",_xlfn.ISOWEEKNUM(Donnees[[#This Row],[Date]]))</f>
        <v>38</v>
      </c>
      <c r="C415" s="69" t="s">
        <v>94</v>
      </c>
      <c r="D415" s="70" t="s">
        <v>161</v>
      </c>
      <c r="E415" s="71">
        <v>0</v>
      </c>
      <c r="F415" s="72">
        <v>15</v>
      </c>
      <c r="G415" s="73">
        <v>15</v>
      </c>
      <c r="H415" s="74">
        <v>108</v>
      </c>
      <c r="I415" s="73"/>
      <c r="J415" s="74"/>
      <c r="K415" s="148"/>
      <c r="L415" s="89"/>
      <c r="M415" s="57" t="e">
        <f>IF(Donnees[[#This Row],[Date]]&lt;&gt;"",SUM(#REF!),"")</f>
        <v>#REF!</v>
      </c>
      <c r="N415" s="93" t="str">
        <f>Donnees[[#This Row],[Date]]&amp;HOUR(Donnees[[#This Row],[Heure]])&amp;Donnees[[#This Row],[Ref]]</f>
        <v>4519113</v>
      </c>
      <c r="O415" s="80"/>
      <c r="P415" s="80"/>
      <c r="Q415" s="80"/>
    </row>
    <row r="416" spans="1:17" x14ac:dyDescent="0.3">
      <c r="A416" s="67">
        <v>45191</v>
      </c>
      <c r="B416" s="68">
        <f>IF(Donnees[[#This Row],[Date]]="","",_xlfn.ISOWEEKNUM(Donnees[[#This Row],[Date]]))</f>
        <v>38</v>
      </c>
      <c r="C416" s="69" t="s">
        <v>94</v>
      </c>
      <c r="D416" s="70" t="s">
        <v>341</v>
      </c>
      <c r="E416" s="71">
        <v>0</v>
      </c>
      <c r="F416" s="72">
        <v>52</v>
      </c>
      <c r="G416" s="73">
        <v>1</v>
      </c>
      <c r="H416" s="74">
        <v>90</v>
      </c>
      <c r="I416" s="73"/>
      <c r="J416" s="74"/>
      <c r="K416" s="148"/>
      <c r="L416" s="89"/>
      <c r="M416" s="57" t="e">
        <f>IF(Donnees[[#This Row],[Date]]&lt;&gt;"",SUM(#REF!),"")</f>
        <v>#REF!</v>
      </c>
      <c r="N416" s="93" t="str">
        <f>Donnees[[#This Row],[Date]]&amp;HOUR(Donnees[[#This Row],[Heure]])&amp;Donnees[[#This Row],[Ref]]</f>
        <v>4519113</v>
      </c>
      <c r="O416" s="80"/>
      <c r="P416" s="80"/>
      <c r="Q416" s="80"/>
    </row>
    <row r="417" spans="1:17" x14ac:dyDescent="0.3">
      <c r="A417" s="67">
        <v>45191</v>
      </c>
      <c r="B417" s="68">
        <f>IF(Donnees[[#This Row],[Date]]="","",_xlfn.ISOWEEKNUM(Donnees[[#This Row],[Date]]))</f>
        <v>38</v>
      </c>
      <c r="C417" s="69" t="s">
        <v>94</v>
      </c>
      <c r="D417" s="70" t="s">
        <v>459</v>
      </c>
      <c r="E417" s="71">
        <v>0</v>
      </c>
      <c r="F417" s="72">
        <v>50</v>
      </c>
      <c r="G417" s="73">
        <v>1</v>
      </c>
      <c r="H417" s="74">
        <v>90</v>
      </c>
      <c r="I417" s="73"/>
      <c r="J417" s="74"/>
      <c r="K417" s="148"/>
      <c r="L417" s="89"/>
      <c r="M417" s="57" t="e">
        <f>IF(Donnees[[#This Row],[Date]]&lt;&gt;"",SUM(#REF!),"")</f>
        <v>#REF!</v>
      </c>
      <c r="N417" s="93" t="str">
        <f>Donnees[[#This Row],[Date]]&amp;HOUR(Donnees[[#This Row],[Heure]])&amp;Donnees[[#This Row],[Ref]]</f>
        <v>4519113</v>
      </c>
      <c r="O417" s="80"/>
      <c r="P417" s="80"/>
      <c r="Q417" s="80"/>
    </row>
    <row r="418" spans="1:17" x14ac:dyDescent="0.3">
      <c r="A418" s="67">
        <v>45191</v>
      </c>
      <c r="B418" s="68">
        <f>IF(Donnees[[#This Row],[Date]]="","",_xlfn.ISOWEEKNUM(Donnees[[#This Row],[Date]]))</f>
        <v>38</v>
      </c>
      <c r="C418" s="69" t="s">
        <v>94</v>
      </c>
      <c r="D418" s="70" t="s">
        <v>460</v>
      </c>
      <c r="E418" s="71">
        <v>0</v>
      </c>
      <c r="F418" s="72">
        <v>51</v>
      </c>
      <c r="G418" s="73">
        <v>1</v>
      </c>
      <c r="H418" s="74">
        <v>90</v>
      </c>
      <c r="I418" s="73"/>
      <c r="J418" s="74"/>
      <c r="K418" s="148"/>
      <c r="L418" s="89"/>
      <c r="M418" s="57" t="e">
        <f>IF(Donnees[[#This Row],[Date]]&lt;&gt;"",SUM(#REF!),"")</f>
        <v>#REF!</v>
      </c>
      <c r="N418" s="93" t="str">
        <f>Donnees[[#This Row],[Date]]&amp;HOUR(Donnees[[#This Row],[Heure]])&amp;Donnees[[#This Row],[Ref]]</f>
        <v>4519114</v>
      </c>
      <c r="O418" s="80"/>
      <c r="P418" s="80"/>
      <c r="Q418" s="80"/>
    </row>
    <row r="419" spans="1:17" x14ac:dyDescent="0.3">
      <c r="A419" s="67">
        <v>45191</v>
      </c>
      <c r="B419" s="68">
        <f>IF(Donnees[[#This Row],[Date]]="","",_xlfn.ISOWEEKNUM(Donnees[[#This Row],[Date]]))</f>
        <v>38</v>
      </c>
      <c r="C419" s="69" t="s">
        <v>94</v>
      </c>
      <c r="D419" s="70" t="s">
        <v>385</v>
      </c>
      <c r="E419" s="71">
        <v>0</v>
      </c>
      <c r="F419" s="72">
        <v>52</v>
      </c>
      <c r="G419" s="73">
        <v>1</v>
      </c>
      <c r="H419" s="74">
        <v>55</v>
      </c>
      <c r="I419" s="73"/>
      <c r="J419" s="74"/>
      <c r="K419" s="148"/>
      <c r="L419" s="89"/>
      <c r="M419" s="57" t="e">
        <f>IF(Donnees[[#This Row],[Date]]&lt;&gt;"",SUM(#REF!),"")</f>
        <v>#REF!</v>
      </c>
      <c r="N419" s="93" t="str">
        <f>Donnees[[#This Row],[Date]]&amp;HOUR(Donnees[[#This Row],[Heure]])&amp;Donnees[[#This Row],[Ref]]</f>
        <v>4519115</v>
      </c>
      <c r="O419" s="80"/>
      <c r="P419" s="80"/>
      <c r="Q419" s="80"/>
    </row>
    <row r="420" spans="1:17" x14ac:dyDescent="0.3">
      <c r="A420" s="67">
        <v>45191</v>
      </c>
      <c r="B420" s="68">
        <f>IF(Donnees[[#This Row],[Date]]="","",_xlfn.ISOWEEKNUM(Donnees[[#This Row],[Date]]))</f>
        <v>38</v>
      </c>
      <c r="C420" s="69" t="s">
        <v>94</v>
      </c>
      <c r="D420" s="70" t="s">
        <v>421</v>
      </c>
      <c r="E420" s="71">
        <v>35</v>
      </c>
      <c r="F420" s="72">
        <v>52</v>
      </c>
      <c r="G420" s="73">
        <v>1</v>
      </c>
      <c r="H420" s="74">
        <v>35</v>
      </c>
      <c r="I420" s="73"/>
      <c r="J420" s="74"/>
      <c r="K420" s="148"/>
      <c r="L420" s="89"/>
      <c r="M420" s="57" t="e">
        <f>IF(Donnees[[#This Row],[Date]]&lt;&gt;"",SUM(#REF!),"")</f>
        <v>#REF!</v>
      </c>
      <c r="N420" s="93" t="str">
        <f>Donnees[[#This Row],[Date]]&amp;HOUR(Donnees[[#This Row],[Heure]])&amp;Donnees[[#This Row],[Ref]]</f>
        <v>4519115</v>
      </c>
      <c r="O420" s="80"/>
      <c r="P420" s="80"/>
      <c r="Q420" s="80"/>
    </row>
    <row r="421" spans="1:17" x14ac:dyDescent="0.3">
      <c r="A421" s="67">
        <v>45191</v>
      </c>
      <c r="B421" s="68">
        <f>IF(Donnees[[#This Row],[Date]]="","",_xlfn.ISOWEEKNUM(Donnees[[#This Row],[Date]]))</f>
        <v>38</v>
      </c>
      <c r="C421" s="69" t="s">
        <v>94</v>
      </c>
      <c r="D421" s="70" t="s">
        <v>461</v>
      </c>
      <c r="E421" s="71">
        <v>81</v>
      </c>
      <c r="F421" s="72">
        <v>50</v>
      </c>
      <c r="G421" s="73">
        <v>1</v>
      </c>
      <c r="H421" s="74">
        <v>69</v>
      </c>
      <c r="I421" s="73"/>
      <c r="J421" s="74"/>
      <c r="K421" s="148"/>
      <c r="L421" s="89"/>
      <c r="M421" s="57" t="e">
        <f>IF(Donnees[[#This Row],[Date]]&lt;&gt;"",SUM(#REF!),"")</f>
        <v>#REF!</v>
      </c>
      <c r="N421" s="93" t="str">
        <f>Donnees[[#This Row],[Date]]&amp;HOUR(Donnees[[#This Row],[Heure]])&amp;Donnees[[#This Row],[Ref]]</f>
        <v>4519115</v>
      </c>
      <c r="O421" s="80"/>
      <c r="P421" s="80"/>
      <c r="Q421" s="80"/>
    </row>
    <row r="422" spans="1:17" x14ac:dyDescent="0.3">
      <c r="A422" s="67">
        <v>45191</v>
      </c>
      <c r="B422" s="68">
        <f>IF(Donnees[[#This Row],[Date]]="","",_xlfn.ISOWEEKNUM(Donnees[[#This Row],[Date]]))</f>
        <v>38</v>
      </c>
      <c r="C422" s="69" t="s">
        <v>94</v>
      </c>
      <c r="D422" s="70" t="s">
        <v>387</v>
      </c>
      <c r="E422" s="71">
        <v>9</v>
      </c>
      <c r="F422" s="72">
        <v>50</v>
      </c>
      <c r="G422" s="73">
        <v>1</v>
      </c>
      <c r="H422" s="74">
        <v>21</v>
      </c>
      <c r="I422" s="73"/>
      <c r="J422" s="74"/>
      <c r="K422" s="148"/>
      <c r="L422" s="89"/>
      <c r="M422" s="57" t="e">
        <f>IF(Donnees[[#This Row],[Date]]&lt;&gt;"",SUM(#REF!),"")</f>
        <v>#REF!</v>
      </c>
      <c r="N422" s="93" t="str">
        <f>Donnees[[#This Row],[Date]]&amp;HOUR(Donnees[[#This Row],[Heure]])&amp;Donnees[[#This Row],[Ref]]</f>
        <v>4519115</v>
      </c>
      <c r="O422" s="80"/>
      <c r="P422" s="80"/>
      <c r="Q422" s="80"/>
    </row>
    <row r="423" spans="1:17" x14ac:dyDescent="0.3">
      <c r="A423" s="67">
        <v>45191</v>
      </c>
      <c r="B423" s="68">
        <f>IF(Donnees[[#This Row],[Date]]="","",_xlfn.ISOWEEKNUM(Donnees[[#This Row],[Date]]))</f>
        <v>38</v>
      </c>
      <c r="C423" s="69" t="s">
        <v>94</v>
      </c>
      <c r="D423" s="70" t="s">
        <v>345</v>
      </c>
      <c r="E423" s="71">
        <v>0</v>
      </c>
      <c r="F423" s="72">
        <v>55</v>
      </c>
      <c r="G423" s="73">
        <v>0</v>
      </c>
      <c r="H423" s="74">
        <v>90</v>
      </c>
      <c r="I423" s="73"/>
      <c r="J423" s="74"/>
      <c r="K423" s="148"/>
      <c r="L423" s="89"/>
      <c r="M423" s="57" t="e">
        <f>IF(Donnees[[#This Row],[Date]]&lt;&gt;"",SUM(#REF!),"")</f>
        <v>#REF!</v>
      </c>
      <c r="N423" s="93" t="str">
        <f>Donnees[[#This Row],[Date]]&amp;HOUR(Donnees[[#This Row],[Heure]])&amp;Donnees[[#This Row],[Ref]]</f>
        <v>4519115</v>
      </c>
      <c r="O423" s="80"/>
      <c r="P423" s="80"/>
      <c r="Q423" s="80"/>
    </row>
    <row r="424" spans="1:17" x14ac:dyDescent="0.3">
      <c r="A424" s="67">
        <v>45191</v>
      </c>
      <c r="B424" s="68">
        <f>IF(Donnees[[#This Row],[Date]]="","",_xlfn.ISOWEEKNUM(Donnees[[#This Row],[Date]]))</f>
        <v>38</v>
      </c>
      <c r="C424" s="69" t="s">
        <v>94</v>
      </c>
      <c r="D424" s="70" t="s">
        <v>462</v>
      </c>
      <c r="E424" s="71">
        <v>90</v>
      </c>
      <c r="F424" s="72">
        <v>51</v>
      </c>
      <c r="G424" s="73">
        <v>1</v>
      </c>
      <c r="H424" s="74">
        <v>90</v>
      </c>
      <c r="I424" s="73"/>
      <c r="J424" s="74"/>
      <c r="K424" s="148"/>
      <c r="L424" s="89"/>
      <c r="M424" s="57" t="e">
        <f>IF(Donnees[[#This Row],[Date]]&lt;&gt;"",SUM(#REF!),"")</f>
        <v>#REF!</v>
      </c>
      <c r="N424" s="93" t="str">
        <f>Donnees[[#This Row],[Date]]&amp;HOUR(Donnees[[#This Row],[Heure]])&amp;Donnees[[#This Row],[Ref]]</f>
        <v>4519117</v>
      </c>
      <c r="O424" s="80"/>
      <c r="P424" s="80"/>
      <c r="Q424" s="80"/>
    </row>
    <row r="425" spans="1:17" x14ac:dyDescent="0.3">
      <c r="A425" s="67">
        <v>45191</v>
      </c>
      <c r="B425" s="68">
        <f>IF(Donnees[[#This Row],[Date]]="","",_xlfn.ISOWEEKNUM(Donnees[[#This Row],[Date]]))</f>
        <v>38</v>
      </c>
      <c r="C425" s="69" t="s">
        <v>28</v>
      </c>
      <c r="D425" s="70" t="s">
        <v>430</v>
      </c>
      <c r="E425" s="71">
        <v>90</v>
      </c>
      <c r="F425" s="72">
        <v>52</v>
      </c>
      <c r="G425" s="73">
        <v>0</v>
      </c>
      <c r="H425" s="74">
        <v>90</v>
      </c>
      <c r="I425" s="73"/>
      <c r="J425" s="74"/>
      <c r="K425" s="148"/>
      <c r="L425" s="89"/>
      <c r="M425" s="57" t="e">
        <f>IF(Donnees[[#This Row],[Date]]&lt;&gt;"",SUM(#REF!),"")</f>
        <v>#REF!</v>
      </c>
      <c r="N425" s="93" t="str">
        <f>Donnees[[#This Row],[Date]]&amp;HOUR(Donnees[[#This Row],[Heure]])&amp;Donnees[[#This Row],[Ref]]</f>
        <v>4519119</v>
      </c>
      <c r="O425" s="80"/>
      <c r="P425" s="80"/>
      <c r="Q425" s="80"/>
    </row>
    <row r="426" spans="1:17" x14ac:dyDescent="0.3">
      <c r="A426" s="67">
        <v>45191</v>
      </c>
      <c r="B426" s="68">
        <f>IF(Donnees[[#This Row],[Date]]="","",_xlfn.ISOWEEKNUM(Donnees[[#This Row],[Date]]))</f>
        <v>38</v>
      </c>
      <c r="C426" s="69" t="s">
        <v>28</v>
      </c>
      <c r="D426" s="70" t="s">
        <v>463</v>
      </c>
      <c r="E426" s="71">
        <v>90</v>
      </c>
      <c r="F426" s="72">
        <v>50</v>
      </c>
      <c r="G426" s="73">
        <v>0</v>
      </c>
      <c r="H426" s="74">
        <v>90</v>
      </c>
      <c r="I426" s="73"/>
      <c r="J426" s="74"/>
      <c r="K426" s="148"/>
      <c r="L426" s="89"/>
      <c r="M426" s="57" t="e">
        <f>IF(Donnees[[#This Row],[Date]]&lt;&gt;"",SUM(#REF!),"")</f>
        <v>#REF!</v>
      </c>
      <c r="N426" s="93" t="str">
        <f>Donnees[[#This Row],[Date]]&amp;HOUR(Donnees[[#This Row],[Heure]])&amp;Donnees[[#This Row],[Ref]]</f>
        <v>4519119</v>
      </c>
      <c r="O426" s="80"/>
      <c r="P426" s="80"/>
      <c r="Q426" s="80"/>
    </row>
    <row r="427" spans="1:17" x14ac:dyDescent="0.3">
      <c r="A427" s="67">
        <v>45191</v>
      </c>
      <c r="B427" s="68">
        <f>IF(Donnees[[#This Row],[Date]]="","",_xlfn.ISOWEEKNUM(Donnees[[#This Row],[Date]]))</f>
        <v>38</v>
      </c>
      <c r="C427" s="69" t="s">
        <v>28</v>
      </c>
      <c r="D427" s="70" t="s">
        <v>433</v>
      </c>
      <c r="E427" s="71">
        <v>0</v>
      </c>
      <c r="F427" s="72">
        <v>55</v>
      </c>
      <c r="G427" s="73">
        <v>0</v>
      </c>
      <c r="H427" s="74">
        <v>90</v>
      </c>
      <c r="I427" s="73"/>
      <c r="J427" s="74"/>
      <c r="K427" s="148"/>
      <c r="L427" s="89"/>
      <c r="M427" s="57" t="e">
        <f>IF(Donnees[[#This Row],[Date]]&lt;&gt;"",SUM(#REF!),"")</f>
        <v>#REF!</v>
      </c>
      <c r="N427" s="93" t="str">
        <f>Donnees[[#This Row],[Date]]&amp;HOUR(Donnees[[#This Row],[Heure]])&amp;Donnees[[#This Row],[Ref]]</f>
        <v>4519120</v>
      </c>
      <c r="O427" s="80"/>
      <c r="P427" s="80"/>
      <c r="Q427" s="80"/>
    </row>
    <row r="428" spans="1:17" x14ac:dyDescent="0.3">
      <c r="A428" s="67">
        <v>45191</v>
      </c>
      <c r="B428" s="68">
        <f>IF(Donnees[[#This Row],[Date]]="","",_xlfn.ISOWEEKNUM(Donnees[[#This Row],[Date]]))</f>
        <v>38</v>
      </c>
      <c r="C428" s="69" t="s">
        <v>28</v>
      </c>
      <c r="D428" s="70" t="s">
        <v>224</v>
      </c>
      <c r="E428" s="71">
        <v>90</v>
      </c>
      <c r="F428" s="72">
        <v>52</v>
      </c>
      <c r="G428" s="73">
        <v>0</v>
      </c>
      <c r="H428" s="74">
        <v>90</v>
      </c>
      <c r="I428" s="73"/>
      <c r="J428" s="74"/>
      <c r="K428" s="148"/>
      <c r="L428" s="89"/>
      <c r="M428" s="57" t="e">
        <f>IF(Donnees[[#This Row],[Date]]&lt;&gt;"",SUM(#REF!),"")</f>
        <v>#REF!</v>
      </c>
      <c r="N428" s="93" t="str">
        <f>Donnees[[#This Row],[Date]]&amp;HOUR(Donnees[[#This Row],[Heure]])&amp;Donnees[[#This Row],[Ref]]</f>
        <v>4519121</v>
      </c>
      <c r="O428" s="80"/>
      <c r="P428" s="80"/>
      <c r="Q428" s="80"/>
    </row>
    <row r="429" spans="1:17" x14ac:dyDescent="0.3">
      <c r="A429" s="67">
        <v>45191</v>
      </c>
      <c r="B429" s="68">
        <f>IF(Donnees[[#This Row],[Date]]="","",_xlfn.ISOWEEKNUM(Donnees[[#This Row],[Date]]))</f>
        <v>38</v>
      </c>
      <c r="C429" s="69" t="s">
        <v>28</v>
      </c>
      <c r="D429" s="70" t="s">
        <v>464</v>
      </c>
      <c r="E429" s="71">
        <v>90</v>
      </c>
      <c r="F429" s="72">
        <v>50</v>
      </c>
      <c r="G429" s="73">
        <v>0</v>
      </c>
      <c r="H429" s="74">
        <v>90</v>
      </c>
      <c r="I429" s="73"/>
      <c r="J429" s="74"/>
      <c r="K429" s="148"/>
      <c r="L429" s="89"/>
      <c r="M429" s="57" t="e">
        <f>IF(Donnees[[#This Row],[Date]]&lt;&gt;"",SUM(#REF!),"")</f>
        <v>#REF!</v>
      </c>
      <c r="N429" s="93" t="str">
        <f>Donnees[[#This Row],[Date]]&amp;HOUR(Donnees[[#This Row],[Heure]])&amp;Donnees[[#This Row],[Ref]]</f>
        <v>4519122</v>
      </c>
      <c r="O429" s="80"/>
      <c r="P429" s="80"/>
      <c r="Q429" s="80"/>
    </row>
    <row r="430" spans="1:17" x14ac:dyDescent="0.3">
      <c r="A430" s="67">
        <v>45191</v>
      </c>
      <c r="B430" s="68">
        <f>IF(Donnees[[#This Row],[Date]]="","",_xlfn.ISOWEEKNUM(Donnees[[#This Row],[Date]]))</f>
        <v>38</v>
      </c>
      <c r="C430" s="69" t="s">
        <v>28</v>
      </c>
      <c r="D430" s="70" t="s">
        <v>465</v>
      </c>
      <c r="E430" s="71">
        <v>90</v>
      </c>
      <c r="F430" s="72">
        <v>51</v>
      </c>
      <c r="G430" s="73">
        <v>0</v>
      </c>
      <c r="H430" s="74">
        <v>90</v>
      </c>
      <c r="I430" s="73"/>
      <c r="J430" s="74"/>
      <c r="K430" s="148"/>
      <c r="L430" s="89"/>
      <c r="M430" s="57" t="e">
        <f>IF(Donnees[[#This Row],[Date]]&lt;&gt;"",SUM(#REF!),"")</f>
        <v>#REF!</v>
      </c>
      <c r="N430" s="93" t="str">
        <f>Donnees[[#This Row],[Date]]&amp;HOUR(Donnees[[#This Row],[Heure]])&amp;Donnees[[#This Row],[Ref]]</f>
        <v>4519122</v>
      </c>
      <c r="O430" s="80"/>
      <c r="P430" s="80"/>
      <c r="Q430" s="80"/>
    </row>
    <row r="431" spans="1:17" x14ac:dyDescent="0.3">
      <c r="A431" s="67">
        <v>45191</v>
      </c>
      <c r="B431" s="68">
        <f>IF(Donnees[[#This Row],[Date]]="","",_xlfn.ISOWEEKNUM(Donnees[[#This Row],[Date]]))</f>
        <v>38</v>
      </c>
      <c r="C431" s="69" t="s">
        <v>28</v>
      </c>
      <c r="D431" s="70" t="s">
        <v>466</v>
      </c>
      <c r="E431" s="71">
        <v>90</v>
      </c>
      <c r="F431" s="72">
        <v>52</v>
      </c>
      <c r="G431" s="73">
        <v>0</v>
      </c>
      <c r="H431" s="74">
        <v>90</v>
      </c>
      <c r="I431" s="73"/>
      <c r="J431" s="74"/>
      <c r="K431" s="148"/>
      <c r="L431" s="89"/>
      <c r="M431" s="57" t="e">
        <f>IF(Donnees[[#This Row],[Date]]&lt;&gt;"",SUM(#REF!),"")</f>
        <v>#REF!</v>
      </c>
      <c r="N431" s="93" t="str">
        <f>Donnees[[#This Row],[Date]]&amp;HOUR(Donnees[[#This Row],[Heure]])&amp;Donnees[[#This Row],[Ref]]</f>
        <v>4519123</v>
      </c>
      <c r="O431" s="80"/>
      <c r="P431" s="80"/>
      <c r="Q431" s="80"/>
    </row>
    <row r="432" spans="1:17" x14ac:dyDescent="0.3">
      <c r="A432" s="67">
        <v>45192</v>
      </c>
      <c r="B432" s="68">
        <f>IF(Donnees[[#This Row],[Date]]="","",_xlfn.ISOWEEKNUM(Donnees[[#This Row],[Date]]))</f>
        <v>38</v>
      </c>
      <c r="C432" s="69" t="s">
        <v>28</v>
      </c>
      <c r="D432" s="70" t="s">
        <v>467</v>
      </c>
      <c r="E432" s="71">
        <v>0</v>
      </c>
      <c r="F432" s="72">
        <v>50</v>
      </c>
      <c r="G432" s="73">
        <v>0</v>
      </c>
      <c r="H432" s="74">
        <v>90</v>
      </c>
      <c r="I432" s="73"/>
      <c r="J432" s="74"/>
      <c r="K432" s="148"/>
      <c r="L432" s="89"/>
      <c r="M432" s="57" t="e">
        <f>IF(Donnees[[#This Row],[Date]]&lt;&gt;"",SUM(#REF!),"")</f>
        <v>#REF!</v>
      </c>
      <c r="N432" s="93" t="str">
        <f>Donnees[[#This Row],[Date]]&amp;HOUR(Donnees[[#This Row],[Heure]])&amp;Donnees[[#This Row],[Ref]]</f>
        <v>451920</v>
      </c>
      <c r="O432" s="80"/>
      <c r="P432" s="80"/>
      <c r="Q432" s="80"/>
    </row>
    <row r="433" spans="1:17" x14ac:dyDescent="0.3">
      <c r="A433" s="67">
        <v>45192</v>
      </c>
      <c r="B433" s="68">
        <f>IF(Donnees[[#This Row],[Date]]="","",_xlfn.ISOWEEKNUM(Donnees[[#This Row],[Date]]))</f>
        <v>38</v>
      </c>
      <c r="C433" s="69" t="s">
        <v>28</v>
      </c>
      <c r="D433" s="70" t="s">
        <v>468</v>
      </c>
      <c r="E433" s="71">
        <v>0</v>
      </c>
      <c r="F433" s="72">
        <v>51</v>
      </c>
      <c r="G433" s="73">
        <v>0</v>
      </c>
      <c r="H433" s="74">
        <v>90</v>
      </c>
      <c r="I433" s="73"/>
      <c r="J433" s="74"/>
      <c r="K433" s="148"/>
      <c r="L433" s="89"/>
      <c r="M433" s="57" t="e">
        <f>IF(Donnees[[#This Row],[Date]]&lt;&gt;"",SUM(#REF!),"")</f>
        <v>#REF!</v>
      </c>
      <c r="N433" s="93" t="str">
        <f>Donnees[[#This Row],[Date]]&amp;HOUR(Donnees[[#This Row],[Heure]])&amp;Donnees[[#This Row],[Ref]]</f>
        <v>451920</v>
      </c>
      <c r="O433" s="80"/>
      <c r="P433" s="80"/>
      <c r="Q433" s="80"/>
    </row>
    <row r="434" spans="1:17" x14ac:dyDescent="0.3">
      <c r="A434" s="67">
        <v>45192</v>
      </c>
      <c r="B434" s="68">
        <f>IF(Donnees[[#This Row],[Date]]="","",_xlfn.ISOWEEKNUM(Donnees[[#This Row],[Date]]))</f>
        <v>38</v>
      </c>
      <c r="C434" s="69" t="s">
        <v>28</v>
      </c>
      <c r="D434" s="70" t="s">
        <v>469</v>
      </c>
      <c r="E434" s="71">
        <v>0</v>
      </c>
      <c r="F434" s="72">
        <v>52</v>
      </c>
      <c r="G434" s="73">
        <v>0</v>
      </c>
      <c r="H434" s="74">
        <v>90</v>
      </c>
      <c r="I434" s="73"/>
      <c r="J434" s="74"/>
      <c r="K434" s="148"/>
      <c r="L434" s="89"/>
      <c r="M434" s="57" t="e">
        <f>IF(Donnees[[#This Row],[Date]]&lt;&gt;"",SUM(#REF!),"")</f>
        <v>#REF!</v>
      </c>
      <c r="N434" s="93" t="str">
        <f>Donnees[[#This Row],[Date]]&amp;HOUR(Donnees[[#This Row],[Heure]])&amp;Donnees[[#This Row],[Ref]]</f>
        <v>451920</v>
      </c>
      <c r="O434" s="80"/>
      <c r="P434" s="80"/>
      <c r="Q434" s="80"/>
    </row>
    <row r="435" spans="1:17" x14ac:dyDescent="0.3">
      <c r="A435" s="67">
        <v>45192</v>
      </c>
      <c r="B435" s="68">
        <f>IF(Donnees[[#This Row],[Date]]="","",_xlfn.ISOWEEKNUM(Donnees[[#This Row],[Date]]))</f>
        <v>38</v>
      </c>
      <c r="C435" s="69" t="s">
        <v>28</v>
      </c>
      <c r="D435" s="70" t="s">
        <v>470</v>
      </c>
      <c r="E435" s="71">
        <v>0</v>
      </c>
      <c r="F435" s="72">
        <v>50</v>
      </c>
      <c r="G435" s="73">
        <v>0</v>
      </c>
      <c r="H435" s="74">
        <v>90</v>
      </c>
      <c r="I435" s="73"/>
      <c r="J435" s="74"/>
      <c r="K435" s="148"/>
      <c r="L435" s="89"/>
      <c r="M435" s="57" t="e">
        <f>IF(Donnees[[#This Row],[Date]]&lt;&gt;"",SUM(#REF!),"")</f>
        <v>#REF!</v>
      </c>
      <c r="N435" s="93" t="str">
        <f>Donnees[[#This Row],[Date]]&amp;HOUR(Donnees[[#This Row],[Heure]])&amp;Donnees[[#This Row],[Ref]]</f>
        <v>451921</v>
      </c>
      <c r="O435" s="80"/>
      <c r="P435" s="80"/>
      <c r="Q435" s="80"/>
    </row>
    <row r="436" spans="1:17" x14ac:dyDescent="0.3">
      <c r="A436" s="67">
        <v>45194</v>
      </c>
      <c r="B436" s="68">
        <f>IF(Donnees[[#This Row],[Date]]="","",_xlfn.ISOWEEKNUM(Donnees[[#This Row],[Date]]))</f>
        <v>39</v>
      </c>
      <c r="C436" s="69" t="s">
        <v>94</v>
      </c>
      <c r="D436" s="70" t="s">
        <v>367</v>
      </c>
      <c r="E436" s="71">
        <v>0</v>
      </c>
      <c r="F436" s="72">
        <v>14</v>
      </c>
      <c r="G436" s="73">
        <v>5</v>
      </c>
      <c r="H436" s="74">
        <v>110</v>
      </c>
      <c r="I436" s="73"/>
      <c r="J436" s="74"/>
      <c r="K436" s="148"/>
      <c r="L436" s="89"/>
      <c r="M436" s="57" t="e">
        <f>IF(Donnees[[#This Row],[Date]]&lt;&gt;"",SUM(#REF!),"")</f>
        <v>#REF!</v>
      </c>
      <c r="N436" s="93" t="str">
        <f>Donnees[[#This Row],[Date]]&amp;HOUR(Donnees[[#This Row],[Heure]])&amp;Donnees[[#This Row],[Ref]]</f>
        <v>451946</v>
      </c>
      <c r="O436" s="80"/>
      <c r="P436" s="80"/>
      <c r="Q436" s="80"/>
    </row>
    <row r="437" spans="1:17" x14ac:dyDescent="0.3">
      <c r="A437" s="67">
        <v>45194</v>
      </c>
      <c r="B437" s="68">
        <f>IF(Donnees[[#This Row],[Date]]="","",_xlfn.ISOWEEKNUM(Donnees[[#This Row],[Date]]))</f>
        <v>39</v>
      </c>
      <c r="C437" s="69" t="s">
        <v>94</v>
      </c>
      <c r="D437" s="70" t="s">
        <v>471</v>
      </c>
      <c r="E437" s="71">
        <v>0</v>
      </c>
      <c r="F437" s="72">
        <v>17</v>
      </c>
      <c r="G437" s="73">
        <v>5</v>
      </c>
      <c r="H437" s="74">
        <v>110</v>
      </c>
      <c r="I437" s="73"/>
      <c r="J437" s="74"/>
      <c r="K437" s="148"/>
      <c r="L437" s="89"/>
      <c r="M437" s="57" t="e">
        <f>IF(Donnees[[#This Row],[Date]]&lt;&gt;"",SUM(#REF!),"")</f>
        <v>#REF!</v>
      </c>
      <c r="N437" s="93" t="str">
        <f>Donnees[[#This Row],[Date]]&amp;HOUR(Donnees[[#This Row],[Heure]])&amp;Donnees[[#This Row],[Ref]]</f>
        <v>451946</v>
      </c>
      <c r="O437" s="80"/>
      <c r="P437" s="80"/>
      <c r="Q437" s="80"/>
    </row>
    <row r="438" spans="1:17" x14ac:dyDescent="0.3">
      <c r="A438" s="67">
        <v>45194</v>
      </c>
      <c r="B438" s="68">
        <f>IF(Donnees[[#This Row],[Date]]="","",_xlfn.ISOWEEKNUM(Donnees[[#This Row],[Date]]))</f>
        <v>39</v>
      </c>
      <c r="C438" s="69" t="s">
        <v>94</v>
      </c>
      <c r="D438" s="70" t="s">
        <v>472</v>
      </c>
      <c r="E438" s="71">
        <v>110</v>
      </c>
      <c r="F438" s="72">
        <v>24</v>
      </c>
      <c r="G438" s="73">
        <v>1</v>
      </c>
      <c r="H438" s="74">
        <v>110</v>
      </c>
      <c r="I438" s="73"/>
      <c r="J438" s="74"/>
      <c r="K438" s="148"/>
      <c r="L438" s="89"/>
      <c r="M438" s="57" t="e">
        <f>IF(Donnees[[#This Row],[Date]]&lt;&gt;"",SUM(#REF!),"")</f>
        <v>#REF!</v>
      </c>
      <c r="N438" s="93" t="str">
        <f>Donnees[[#This Row],[Date]]&amp;HOUR(Donnees[[#This Row],[Heure]])&amp;Donnees[[#This Row],[Ref]]</f>
        <v>451947</v>
      </c>
      <c r="O438" s="80"/>
      <c r="P438" s="80"/>
      <c r="Q438" s="80"/>
    </row>
    <row r="439" spans="1:17" x14ac:dyDescent="0.3">
      <c r="A439" s="67">
        <v>45194</v>
      </c>
      <c r="B439" s="68">
        <f>IF(Donnees[[#This Row],[Date]]="","",_xlfn.ISOWEEKNUM(Donnees[[#This Row],[Date]]))</f>
        <v>39</v>
      </c>
      <c r="C439" s="69" t="s">
        <v>94</v>
      </c>
      <c r="D439" s="70" t="s">
        <v>473</v>
      </c>
      <c r="E439" s="71">
        <v>110</v>
      </c>
      <c r="F439" s="72">
        <v>25</v>
      </c>
      <c r="G439" s="73">
        <v>1</v>
      </c>
      <c r="H439" s="74">
        <v>110</v>
      </c>
      <c r="I439" s="73"/>
      <c r="J439" s="74"/>
      <c r="K439" s="148"/>
      <c r="L439" s="89"/>
      <c r="M439" s="57" t="e">
        <f>IF(Donnees[[#This Row],[Date]]&lt;&gt;"",SUM(#REF!),"")</f>
        <v>#REF!</v>
      </c>
      <c r="N439" s="93" t="str">
        <f>Donnees[[#This Row],[Date]]&amp;HOUR(Donnees[[#This Row],[Heure]])&amp;Donnees[[#This Row],[Ref]]</f>
        <v>451947</v>
      </c>
      <c r="O439" s="80"/>
      <c r="P439" s="80"/>
      <c r="Q439" s="80"/>
    </row>
    <row r="440" spans="1:17" x14ac:dyDescent="0.3">
      <c r="A440" s="67">
        <v>45194</v>
      </c>
      <c r="B440" s="68">
        <f>IF(Donnees[[#This Row],[Date]]="","",_xlfn.ISOWEEKNUM(Donnees[[#This Row],[Date]]))</f>
        <v>39</v>
      </c>
      <c r="C440" s="69" t="s">
        <v>94</v>
      </c>
      <c r="D440" s="70" t="s">
        <v>474</v>
      </c>
      <c r="E440" s="71">
        <v>0</v>
      </c>
      <c r="F440" s="72">
        <v>14</v>
      </c>
      <c r="G440" s="73">
        <v>1</v>
      </c>
      <c r="H440" s="74">
        <v>110</v>
      </c>
      <c r="I440" s="73"/>
      <c r="J440" s="74"/>
      <c r="K440" s="148"/>
      <c r="L440" s="89"/>
      <c r="M440" s="57" t="e">
        <f>IF(Donnees[[#This Row],[Date]]&lt;&gt;"",SUM(#REF!),"")</f>
        <v>#REF!</v>
      </c>
      <c r="N440" s="93" t="str">
        <f>Donnees[[#This Row],[Date]]&amp;HOUR(Donnees[[#This Row],[Heure]])&amp;Donnees[[#This Row],[Ref]]</f>
        <v>451948</v>
      </c>
      <c r="O440" s="80"/>
      <c r="P440" s="80"/>
      <c r="Q440" s="80"/>
    </row>
    <row r="441" spans="1:17" x14ac:dyDescent="0.3">
      <c r="A441" s="67">
        <v>45194</v>
      </c>
      <c r="B441" s="68">
        <f>IF(Donnees[[#This Row],[Date]]="","",_xlfn.ISOWEEKNUM(Donnees[[#This Row],[Date]]))</f>
        <v>39</v>
      </c>
      <c r="C441" s="69" t="s">
        <v>94</v>
      </c>
      <c r="D441" s="70" t="s">
        <v>475</v>
      </c>
      <c r="E441" s="71">
        <v>0</v>
      </c>
      <c r="F441" s="72">
        <v>17</v>
      </c>
      <c r="G441" s="73">
        <v>6</v>
      </c>
      <c r="H441" s="74">
        <v>110</v>
      </c>
      <c r="I441" s="73"/>
      <c r="J441" s="74"/>
      <c r="K441" s="148"/>
      <c r="L441" s="89"/>
      <c r="M441" s="57" t="e">
        <f>IF(Donnees[[#This Row],[Date]]&lt;&gt;"",SUM(#REF!),"")</f>
        <v>#REF!</v>
      </c>
      <c r="N441" s="93" t="str">
        <f>Donnees[[#This Row],[Date]]&amp;HOUR(Donnees[[#This Row],[Heure]])&amp;Donnees[[#This Row],[Ref]]</f>
        <v>451948</v>
      </c>
      <c r="O441" s="80"/>
      <c r="P441" s="80"/>
      <c r="Q441" s="80"/>
    </row>
    <row r="442" spans="1:17" x14ac:dyDescent="0.3">
      <c r="A442" s="67">
        <v>45194</v>
      </c>
      <c r="B442" s="68">
        <f>IF(Donnees[[#This Row],[Date]]="","",_xlfn.ISOWEEKNUM(Donnees[[#This Row],[Date]]))</f>
        <v>39</v>
      </c>
      <c r="C442" s="69" t="s">
        <v>94</v>
      </c>
      <c r="D442" s="70" t="s">
        <v>476</v>
      </c>
      <c r="E442" s="71">
        <v>0</v>
      </c>
      <c r="F442" s="72">
        <v>24</v>
      </c>
      <c r="G442" s="73">
        <v>2</v>
      </c>
      <c r="H442" s="74">
        <v>70</v>
      </c>
      <c r="I442" s="73"/>
      <c r="J442" s="74"/>
      <c r="K442" s="148"/>
      <c r="L442" s="89"/>
      <c r="M442" s="57" t="e">
        <f>IF(Donnees[[#This Row],[Date]]&lt;&gt;"",SUM(#REF!),"")</f>
        <v>#REF!</v>
      </c>
      <c r="N442" s="93" t="str">
        <f>Donnees[[#This Row],[Date]]&amp;HOUR(Donnees[[#This Row],[Heure]])&amp;Donnees[[#This Row],[Ref]]</f>
        <v>451948</v>
      </c>
      <c r="O442" s="80"/>
      <c r="P442" s="80"/>
      <c r="Q442" s="80"/>
    </row>
    <row r="443" spans="1:17" x14ac:dyDescent="0.3">
      <c r="A443" s="67">
        <v>45194</v>
      </c>
      <c r="B443" s="68">
        <f>IF(Donnees[[#This Row],[Date]]="","",_xlfn.ISOWEEKNUM(Donnees[[#This Row],[Date]]))</f>
        <v>39</v>
      </c>
      <c r="C443" s="69" t="s">
        <v>94</v>
      </c>
      <c r="D443" s="70" t="s">
        <v>295</v>
      </c>
      <c r="E443" s="71">
        <v>0</v>
      </c>
      <c r="F443" s="72">
        <v>24</v>
      </c>
      <c r="G443" s="73">
        <v>3</v>
      </c>
      <c r="H443" s="74">
        <v>40</v>
      </c>
      <c r="I443" s="73"/>
      <c r="J443" s="74"/>
      <c r="K443" s="148"/>
      <c r="L443" s="89"/>
      <c r="M443" s="57" t="e">
        <f>IF(Donnees[[#This Row],[Date]]&lt;&gt;"",SUM(#REF!),"")</f>
        <v>#REF!</v>
      </c>
      <c r="N443" s="93" t="str">
        <f>Donnees[[#This Row],[Date]]&amp;HOUR(Donnees[[#This Row],[Heure]])&amp;Donnees[[#This Row],[Ref]]</f>
        <v>451948</v>
      </c>
      <c r="O443" s="80"/>
      <c r="P443" s="80"/>
      <c r="Q443" s="80"/>
    </row>
    <row r="444" spans="1:17" x14ac:dyDescent="0.3">
      <c r="A444" s="67">
        <v>45194</v>
      </c>
      <c r="B444" s="68">
        <f>IF(Donnees[[#This Row],[Date]]="","",_xlfn.ISOWEEKNUM(Donnees[[#This Row],[Date]]))</f>
        <v>39</v>
      </c>
      <c r="C444" s="69" t="s">
        <v>94</v>
      </c>
      <c r="D444" s="70" t="s">
        <v>477</v>
      </c>
      <c r="E444" s="71">
        <v>0</v>
      </c>
      <c r="F444" s="72">
        <v>25</v>
      </c>
      <c r="G444" s="73">
        <v>2</v>
      </c>
      <c r="H444" s="74">
        <v>110</v>
      </c>
      <c r="I444" s="73"/>
      <c r="J444" s="74"/>
      <c r="K444" s="148"/>
      <c r="L444" s="89"/>
      <c r="M444" s="57" t="e">
        <f>IF(Donnees[[#This Row],[Date]]&lt;&gt;"",SUM(#REF!),"")</f>
        <v>#REF!</v>
      </c>
      <c r="N444" s="93" t="str">
        <f>Donnees[[#This Row],[Date]]&amp;HOUR(Donnees[[#This Row],[Heure]])&amp;Donnees[[#This Row],[Ref]]</f>
        <v>451949</v>
      </c>
      <c r="O444" s="80"/>
      <c r="P444" s="80"/>
      <c r="Q444" s="80"/>
    </row>
    <row r="445" spans="1:17" x14ac:dyDescent="0.3">
      <c r="A445" s="67">
        <v>45194</v>
      </c>
      <c r="B445" s="68">
        <f>IF(Donnees[[#This Row],[Date]]="","",_xlfn.ISOWEEKNUM(Donnees[[#This Row],[Date]]))</f>
        <v>39</v>
      </c>
      <c r="C445" s="69" t="s">
        <v>94</v>
      </c>
      <c r="D445" s="70" t="s">
        <v>478</v>
      </c>
      <c r="E445" s="71">
        <v>0</v>
      </c>
      <c r="F445" s="72">
        <v>14</v>
      </c>
      <c r="G445" s="73">
        <v>2</v>
      </c>
      <c r="H445" s="74">
        <v>110</v>
      </c>
      <c r="I445" s="73"/>
      <c r="J445" s="74"/>
      <c r="K445" s="148"/>
      <c r="L445" s="89"/>
      <c r="M445" s="57" t="e">
        <f>IF(Donnees[[#This Row],[Date]]&lt;&gt;"",SUM(#REF!),"")</f>
        <v>#REF!</v>
      </c>
      <c r="N445" s="93" t="str">
        <f>Donnees[[#This Row],[Date]]&amp;HOUR(Donnees[[#This Row],[Heure]])&amp;Donnees[[#This Row],[Ref]]</f>
        <v>451949</v>
      </c>
      <c r="O445" s="80"/>
      <c r="P445" s="80"/>
      <c r="Q445" s="80"/>
    </row>
    <row r="446" spans="1:17" x14ac:dyDescent="0.3">
      <c r="A446" s="67">
        <v>45194</v>
      </c>
      <c r="B446" s="68">
        <f>IF(Donnees[[#This Row],[Date]]="","",_xlfn.ISOWEEKNUM(Donnees[[#This Row],[Date]]))</f>
        <v>39</v>
      </c>
      <c r="C446" s="69" t="s">
        <v>94</v>
      </c>
      <c r="D446" s="70" t="s">
        <v>479</v>
      </c>
      <c r="E446" s="71">
        <v>0</v>
      </c>
      <c r="F446" s="72">
        <v>17</v>
      </c>
      <c r="G446" s="73">
        <v>7</v>
      </c>
      <c r="H446" s="74">
        <v>110</v>
      </c>
      <c r="I446" s="73"/>
      <c r="J446" s="74"/>
      <c r="K446" s="148"/>
      <c r="L446" s="89"/>
      <c r="M446" s="57" t="e">
        <f>IF(Donnees[[#This Row],[Date]]&lt;&gt;"",SUM(#REF!),"")</f>
        <v>#REF!</v>
      </c>
      <c r="N446" s="93" t="str">
        <f>Donnees[[#This Row],[Date]]&amp;HOUR(Donnees[[#This Row],[Heure]])&amp;Donnees[[#This Row],[Ref]]</f>
        <v>4519410</v>
      </c>
      <c r="O446" s="80"/>
      <c r="P446" s="80"/>
      <c r="Q446" s="80"/>
    </row>
    <row r="447" spans="1:17" x14ac:dyDescent="0.3">
      <c r="A447" s="67">
        <v>45194</v>
      </c>
      <c r="B447" s="68">
        <f>IF(Donnees[[#This Row],[Date]]="","",_xlfn.ISOWEEKNUM(Donnees[[#This Row],[Date]]))</f>
        <v>39</v>
      </c>
      <c r="C447" s="69" t="s">
        <v>94</v>
      </c>
      <c r="D447" s="70" t="s">
        <v>480</v>
      </c>
      <c r="E447" s="71">
        <v>0</v>
      </c>
      <c r="F447" s="72">
        <v>24</v>
      </c>
      <c r="G447" s="73">
        <v>4</v>
      </c>
      <c r="H447" s="74">
        <v>110</v>
      </c>
      <c r="I447" s="73"/>
      <c r="J447" s="74"/>
      <c r="K447" s="148"/>
      <c r="L447" s="89"/>
      <c r="M447" s="57" t="e">
        <f>IF(Donnees[[#This Row],[Date]]&lt;&gt;"",SUM(#REF!),"")</f>
        <v>#REF!</v>
      </c>
      <c r="N447" s="93" t="str">
        <f>Donnees[[#This Row],[Date]]&amp;HOUR(Donnees[[#This Row],[Heure]])&amp;Donnees[[#This Row],[Ref]]</f>
        <v>4519410</v>
      </c>
      <c r="O447" s="80"/>
      <c r="P447" s="80"/>
      <c r="Q447" s="80"/>
    </row>
    <row r="448" spans="1:17" x14ac:dyDescent="0.3">
      <c r="A448" s="67">
        <v>45194</v>
      </c>
      <c r="B448" s="68">
        <f>IF(Donnees[[#This Row],[Date]]="","",_xlfn.ISOWEEKNUM(Donnees[[#This Row],[Date]]))</f>
        <v>39</v>
      </c>
      <c r="C448" s="69" t="s">
        <v>94</v>
      </c>
      <c r="D448" s="70" t="s">
        <v>481</v>
      </c>
      <c r="E448" s="71">
        <v>0</v>
      </c>
      <c r="F448" s="72">
        <v>25</v>
      </c>
      <c r="G448" s="73">
        <v>3</v>
      </c>
      <c r="H448" s="74">
        <v>110</v>
      </c>
      <c r="I448" s="73"/>
      <c r="J448" s="74"/>
      <c r="K448" s="148"/>
      <c r="L448" s="89"/>
      <c r="M448" s="57" t="e">
        <f>IF(Donnees[[#This Row],[Date]]&lt;&gt;"",SUM(#REF!),"")</f>
        <v>#REF!</v>
      </c>
      <c r="N448" s="93" t="str">
        <f>Donnees[[#This Row],[Date]]&amp;HOUR(Donnees[[#This Row],[Heure]])&amp;Donnees[[#This Row],[Ref]]</f>
        <v>4519410</v>
      </c>
      <c r="O448" s="80"/>
      <c r="P448" s="80"/>
      <c r="Q448" s="80"/>
    </row>
    <row r="449" spans="1:17" x14ac:dyDescent="0.3">
      <c r="A449" s="67">
        <v>45194</v>
      </c>
      <c r="B449" s="68">
        <f>IF(Donnees[[#This Row],[Date]]="","",_xlfn.ISOWEEKNUM(Donnees[[#This Row],[Date]]))</f>
        <v>39</v>
      </c>
      <c r="C449" s="69" t="s">
        <v>94</v>
      </c>
      <c r="D449" s="70" t="s">
        <v>414</v>
      </c>
      <c r="E449" s="71">
        <v>0</v>
      </c>
      <c r="F449" s="72">
        <v>14</v>
      </c>
      <c r="G449" s="73">
        <v>3</v>
      </c>
      <c r="H449" s="74">
        <v>110</v>
      </c>
      <c r="I449" s="73"/>
      <c r="J449" s="74"/>
      <c r="K449" s="148"/>
      <c r="L449" s="89"/>
      <c r="M449" s="57" t="e">
        <f>IF(Donnees[[#This Row],[Date]]&lt;&gt;"",SUM(#REF!),"")</f>
        <v>#REF!</v>
      </c>
      <c r="N449" s="93" t="str">
        <f>Donnees[[#This Row],[Date]]&amp;HOUR(Donnees[[#This Row],[Heure]])&amp;Donnees[[#This Row],[Ref]]</f>
        <v>4519411</v>
      </c>
      <c r="O449" s="80"/>
      <c r="P449" s="80"/>
      <c r="Q449" s="80"/>
    </row>
    <row r="450" spans="1:17" x14ac:dyDescent="0.3">
      <c r="A450" s="67">
        <v>45194</v>
      </c>
      <c r="B450" s="68">
        <f>IF(Donnees[[#This Row],[Date]]="","",_xlfn.ISOWEEKNUM(Donnees[[#This Row],[Date]]))</f>
        <v>39</v>
      </c>
      <c r="C450" s="69" t="s">
        <v>94</v>
      </c>
      <c r="D450" s="70" t="s">
        <v>415</v>
      </c>
      <c r="E450" s="71">
        <v>110</v>
      </c>
      <c r="F450" s="72">
        <v>15</v>
      </c>
      <c r="G450" s="73">
        <v>1</v>
      </c>
      <c r="H450" s="74">
        <v>110</v>
      </c>
      <c r="I450" s="73"/>
      <c r="J450" s="74"/>
      <c r="K450" s="148"/>
      <c r="L450" s="89"/>
      <c r="M450" s="57" t="e">
        <f>IF(Donnees[[#This Row],[Date]]&lt;&gt;"",SUM(#REF!),"")</f>
        <v>#REF!</v>
      </c>
      <c r="N450" s="93" t="str">
        <f>Donnees[[#This Row],[Date]]&amp;HOUR(Donnees[[#This Row],[Heure]])&amp;Donnees[[#This Row],[Ref]]</f>
        <v>4519411</v>
      </c>
      <c r="O450" s="80"/>
      <c r="P450" s="80"/>
      <c r="Q450" s="80"/>
    </row>
    <row r="451" spans="1:17" x14ac:dyDescent="0.3">
      <c r="A451" s="67">
        <v>45194</v>
      </c>
      <c r="B451" s="68">
        <f>IF(Donnees[[#This Row],[Date]]="","",_xlfn.ISOWEEKNUM(Donnees[[#This Row],[Date]]))</f>
        <v>39</v>
      </c>
      <c r="C451" s="69" t="s">
        <v>94</v>
      </c>
      <c r="D451" s="70" t="s">
        <v>377</v>
      </c>
      <c r="E451" s="71">
        <v>0</v>
      </c>
      <c r="F451" s="72">
        <v>24</v>
      </c>
      <c r="G451" s="73">
        <v>5</v>
      </c>
      <c r="H451" s="74">
        <v>110</v>
      </c>
      <c r="I451" s="73"/>
      <c r="J451" s="74"/>
      <c r="K451" s="148"/>
      <c r="L451" s="89"/>
      <c r="M451" s="57" t="e">
        <f>IF(Donnees[[#This Row],[Date]]&lt;&gt;"",SUM(#REF!),"")</f>
        <v>#REF!</v>
      </c>
      <c r="N451" s="93" t="str">
        <f>Donnees[[#This Row],[Date]]&amp;HOUR(Donnees[[#This Row],[Heure]])&amp;Donnees[[#This Row],[Ref]]</f>
        <v>4519412</v>
      </c>
      <c r="O451" s="80"/>
      <c r="P451" s="80"/>
      <c r="Q451" s="80"/>
    </row>
    <row r="452" spans="1:17" x14ac:dyDescent="0.3">
      <c r="A452" s="67">
        <v>45194</v>
      </c>
      <c r="B452" s="68">
        <f>IF(Donnees[[#This Row],[Date]]="","",_xlfn.ISOWEEKNUM(Donnees[[#This Row],[Date]]))</f>
        <v>39</v>
      </c>
      <c r="C452" s="69" t="s">
        <v>94</v>
      </c>
      <c r="D452" s="70" t="s">
        <v>201</v>
      </c>
      <c r="E452" s="71">
        <v>0</v>
      </c>
      <c r="F452" s="72">
        <v>25</v>
      </c>
      <c r="G452" s="73">
        <v>4</v>
      </c>
      <c r="H452" s="74">
        <v>110</v>
      </c>
      <c r="I452" s="73"/>
      <c r="J452" s="74"/>
      <c r="K452" s="148"/>
      <c r="L452" s="89"/>
      <c r="M452" s="57" t="e">
        <f>IF(Donnees[[#This Row],[Date]]&lt;&gt;"",SUM(#REF!),"")</f>
        <v>#REF!</v>
      </c>
      <c r="N452" s="93" t="str">
        <f>Donnees[[#This Row],[Date]]&amp;HOUR(Donnees[[#This Row],[Heure]])&amp;Donnees[[#This Row],[Ref]]</f>
        <v>4519412</v>
      </c>
      <c r="O452" s="80"/>
      <c r="P452" s="80"/>
      <c r="Q452" s="80"/>
    </row>
    <row r="453" spans="1:17" x14ac:dyDescent="0.3">
      <c r="A453" s="67">
        <v>45194</v>
      </c>
      <c r="B453" s="68">
        <f>IF(Donnees[[#This Row],[Date]]="","",_xlfn.ISOWEEKNUM(Donnees[[#This Row],[Date]]))</f>
        <v>39</v>
      </c>
      <c r="C453" s="69" t="s">
        <v>482</v>
      </c>
      <c r="D453" s="70" t="s">
        <v>58</v>
      </c>
      <c r="E453" s="71">
        <v>110</v>
      </c>
      <c r="F453" s="72">
        <v>14</v>
      </c>
      <c r="G453" s="73">
        <v>4</v>
      </c>
      <c r="H453" s="74">
        <v>110</v>
      </c>
      <c r="I453" s="73"/>
      <c r="J453" s="74"/>
      <c r="K453" s="148"/>
      <c r="L453" s="89"/>
      <c r="M453" s="57" t="e">
        <f>IF(Donnees[[#This Row],[Date]]&lt;&gt;"",SUM(#REF!),"")</f>
        <v>#REF!</v>
      </c>
      <c r="N453" s="93" t="str">
        <f>Donnees[[#This Row],[Date]]&amp;HOUR(Donnees[[#This Row],[Heure]])&amp;Donnees[[#This Row],[Ref]]</f>
        <v>4519412</v>
      </c>
      <c r="O453" s="80"/>
      <c r="P453" s="80"/>
      <c r="Q453" s="80"/>
    </row>
    <row r="454" spans="1:17" x14ac:dyDescent="0.3">
      <c r="A454" s="67">
        <v>45194</v>
      </c>
      <c r="B454" s="68">
        <f>IF(Donnees[[#This Row],[Date]]="","",_xlfn.ISOWEEKNUM(Donnees[[#This Row],[Date]]))</f>
        <v>39</v>
      </c>
      <c r="C454" s="69" t="s">
        <v>159</v>
      </c>
      <c r="D454" s="70" t="s">
        <v>483</v>
      </c>
      <c r="E454" s="71">
        <v>111</v>
      </c>
      <c r="F454" s="72">
        <v>15</v>
      </c>
      <c r="G454" s="73">
        <v>2</v>
      </c>
      <c r="H454" s="74">
        <v>111</v>
      </c>
      <c r="I454" s="73"/>
      <c r="J454" s="74"/>
      <c r="K454" s="148"/>
      <c r="L454" s="89"/>
      <c r="M454" s="57" t="e">
        <f>IF(Donnees[[#This Row],[Date]]&lt;&gt;"",SUM(#REF!),"")</f>
        <v>#REF!</v>
      </c>
      <c r="N454" s="93" t="str">
        <f>Donnees[[#This Row],[Date]]&amp;HOUR(Donnees[[#This Row],[Heure]])&amp;Donnees[[#This Row],[Ref]]</f>
        <v>4519414</v>
      </c>
      <c r="O454" s="80"/>
      <c r="P454" s="80"/>
      <c r="Q454" s="80"/>
    </row>
    <row r="455" spans="1:17" x14ac:dyDescent="0.3">
      <c r="A455" s="67">
        <v>45194</v>
      </c>
      <c r="B455" s="68">
        <f>IF(Donnees[[#This Row],[Date]]="","",_xlfn.ISOWEEKNUM(Donnees[[#This Row],[Date]]))</f>
        <v>39</v>
      </c>
      <c r="C455" s="69" t="s">
        <v>159</v>
      </c>
      <c r="D455" s="70" t="s">
        <v>484</v>
      </c>
      <c r="E455" s="71">
        <v>111</v>
      </c>
      <c r="F455" s="72">
        <v>17</v>
      </c>
      <c r="G455" s="73">
        <v>8</v>
      </c>
      <c r="H455" s="74">
        <v>111</v>
      </c>
      <c r="I455" s="73"/>
      <c r="J455" s="74"/>
      <c r="K455" s="148"/>
      <c r="L455" s="89"/>
      <c r="M455" s="57" t="e">
        <f>IF(Donnees[[#This Row],[Date]]&lt;&gt;"",SUM(#REF!),"")</f>
        <v>#REF!</v>
      </c>
      <c r="N455" s="93" t="str">
        <f>Donnees[[#This Row],[Date]]&amp;HOUR(Donnees[[#This Row],[Heure]])&amp;Donnees[[#This Row],[Ref]]</f>
        <v>4519415</v>
      </c>
      <c r="O455" s="80"/>
      <c r="P455" s="80"/>
      <c r="Q455" s="80"/>
    </row>
    <row r="456" spans="1:17" x14ac:dyDescent="0.3">
      <c r="A456" s="67">
        <v>45194</v>
      </c>
      <c r="B456" s="68">
        <f>IF(Donnees[[#This Row],[Date]]="","",_xlfn.ISOWEEKNUM(Donnees[[#This Row],[Date]]))</f>
        <v>39</v>
      </c>
      <c r="C456" s="69" t="s">
        <v>159</v>
      </c>
      <c r="D456" s="70" t="s">
        <v>485</v>
      </c>
      <c r="E456" s="71">
        <v>0</v>
      </c>
      <c r="F456" s="72">
        <v>50</v>
      </c>
      <c r="G456" s="73">
        <v>1</v>
      </c>
      <c r="H456" s="74">
        <v>111</v>
      </c>
      <c r="I456" s="73"/>
      <c r="J456" s="74"/>
      <c r="K456" s="148"/>
      <c r="L456" s="89"/>
      <c r="M456" s="57" t="e">
        <f>IF(Donnees[[#This Row],[Date]]&lt;&gt;"",SUM(#REF!),"")</f>
        <v>#REF!</v>
      </c>
      <c r="N456" s="93" t="str">
        <f>Donnees[[#This Row],[Date]]&amp;HOUR(Donnees[[#This Row],[Heure]])&amp;Donnees[[#This Row],[Ref]]</f>
        <v>4519416</v>
      </c>
      <c r="O456" s="80"/>
      <c r="P456" s="80"/>
      <c r="Q456" s="80"/>
    </row>
    <row r="457" spans="1:17" x14ac:dyDescent="0.3">
      <c r="A457" s="67">
        <v>45194</v>
      </c>
      <c r="B457" s="68">
        <f>IF(Donnees[[#This Row],[Date]]="","",_xlfn.ISOWEEKNUM(Donnees[[#This Row],[Date]]))</f>
        <v>39</v>
      </c>
      <c r="C457" s="69" t="s">
        <v>56</v>
      </c>
      <c r="D457" s="70" t="s">
        <v>486</v>
      </c>
      <c r="E457" s="71">
        <v>0</v>
      </c>
      <c r="F457" s="72">
        <v>55</v>
      </c>
      <c r="G457" s="73">
        <v>1</v>
      </c>
      <c r="H457" s="74">
        <v>90</v>
      </c>
      <c r="I457" s="73"/>
      <c r="J457" s="74"/>
      <c r="K457" s="148"/>
      <c r="L457" s="89"/>
      <c r="M457" s="57" t="e">
        <f>IF(Donnees[[#This Row],[Date]]&lt;&gt;"",SUM(#REF!),"")</f>
        <v>#REF!</v>
      </c>
      <c r="N457" s="93" t="str">
        <f>Donnees[[#This Row],[Date]]&amp;HOUR(Donnees[[#This Row],[Heure]])&amp;Donnees[[#This Row],[Ref]]</f>
        <v>4519419</v>
      </c>
      <c r="O457" s="80"/>
      <c r="P457" s="80"/>
      <c r="Q457" s="80"/>
    </row>
    <row r="458" spans="1:17" x14ac:dyDescent="0.3">
      <c r="A458" s="67">
        <v>45194</v>
      </c>
      <c r="B458" s="68">
        <f>IF(Donnees[[#This Row],[Date]]="","",_xlfn.ISOWEEKNUM(Donnees[[#This Row],[Date]]))</f>
        <v>39</v>
      </c>
      <c r="C458" s="69" t="s">
        <v>28</v>
      </c>
      <c r="D458" s="70" t="s">
        <v>487</v>
      </c>
      <c r="E458" s="71">
        <v>110</v>
      </c>
      <c r="F458" s="72">
        <v>15</v>
      </c>
      <c r="G458" s="73">
        <v>3</v>
      </c>
      <c r="H458" s="74">
        <v>110</v>
      </c>
      <c r="I458" s="73"/>
      <c r="J458" s="74"/>
      <c r="K458" s="148"/>
      <c r="L458" s="89"/>
      <c r="M458" s="57" t="e">
        <f>IF(Donnees[[#This Row],[Date]]&lt;&gt;"",SUM(#REF!),"")</f>
        <v>#REF!</v>
      </c>
      <c r="N458" s="93" t="str">
        <f>Donnees[[#This Row],[Date]]&amp;HOUR(Donnees[[#This Row],[Heure]])&amp;Donnees[[#This Row],[Ref]]</f>
        <v>4519422</v>
      </c>
      <c r="O458" s="80"/>
      <c r="P458" s="80"/>
      <c r="Q458" s="80"/>
    </row>
    <row r="459" spans="1:17" x14ac:dyDescent="0.3">
      <c r="A459" s="67">
        <v>45194</v>
      </c>
      <c r="B459" s="68">
        <f>IF(Donnees[[#This Row],[Date]]="","",_xlfn.ISOWEEKNUM(Donnees[[#This Row],[Date]]))</f>
        <v>39</v>
      </c>
      <c r="C459" s="69" t="s">
        <v>28</v>
      </c>
      <c r="D459" s="70" t="s">
        <v>175</v>
      </c>
      <c r="E459" s="71">
        <v>110</v>
      </c>
      <c r="F459" s="72">
        <v>17</v>
      </c>
      <c r="G459" s="73">
        <v>9</v>
      </c>
      <c r="H459" s="74">
        <v>110</v>
      </c>
      <c r="I459" s="73"/>
      <c r="J459" s="74"/>
      <c r="K459" s="148"/>
      <c r="L459" s="89"/>
      <c r="M459" s="57" t="e">
        <f>IF(Donnees[[#This Row],[Date]]&lt;&gt;"",SUM(#REF!),"")</f>
        <v>#REF!</v>
      </c>
      <c r="N459" s="93" t="str">
        <f>Donnees[[#This Row],[Date]]&amp;HOUR(Donnees[[#This Row],[Heure]])&amp;Donnees[[#This Row],[Ref]]</f>
        <v>4519422</v>
      </c>
      <c r="O459" s="80"/>
      <c r="P459" s="80"/>
      <c r="Q459" s="80"/>
    </row>
    <row r="460" spans="1:17" x14ac:dyDescent="0.3">
      <c r="A460" s="67">
        <v>45194</v>
      </c>
      <c r="B460" s="68">
        <f>IF(Donnees[[#This Row],[Date]]="","",_xlfn.ISOWEEKNUM(Donnees[[#This Row],[Date]]))</f>
        <v>39</v>
      </c>
      <c r="C460" s="69" t="s">
        <v>28</v>
      </c>
      <c r="D460" s="70" t="s">
        <v>226</v>
      </c>
      <c r="E460" s="71">
        <v>110</v>
      </c>
      <c r="F460" s="72">
        <v>14</v>
      </c>
      <c r="G460" s="73">
        <v>5</v>
      </c>
      <c r="H460" s="74">
        <v>110</v>
      </c>
      <c r="I460" s="73"/>
      <c r="J460" s="74"/>
      <c r="K460" s="148"/>
      <c r="L460" s="89"/>
      <c r="M460" s="57" t="e">
        <f>IF(Donnees[[#This Row],[Date]]&lt;&gt;"",SUM(#REF!),"")</f>
        <v>#REF!</v>
      </c>
      <c r="N460" s="93" t="str">
        <f>Donnees[[#This Row],[Date]]&amp;HOUR(Donnees[[#This Row],[Heure]])&amp;Donnees[[#This Row],[Ref]]</f>
        <v>4519423</v>
      </c>
      <c r="O460" s="80"/>
      <c r="P460" s="80"/>
      <c r="Q460" s="80"/>
    </row>
    <row r="461" spans="1:17" x14ac:dyDescent="0.3">
      <c r="A461" s="67">
        <v>45194</v>
      </c>
      <c r="B461" s="68">
        <f>IF(Donnees[[#This Row],[Date]]="","",_xlfn.ISOWEEKNUM(Donnees[[#This Row],[Date]]))</f>
        <v>39</v>
      </c>
      <c r="C461" s="69" t="s">
        <v>28</v>
      </c>
      <c r="D461" s="70" t="s">
        <v>488</v>
      </c>
      <c r="E461" s="71">
        <v>110</v>
      </c>
      <c r="F461" s="72">
        <v>15</v>
      </c>
      <c r="G461" s="73">
        <v>4</v>
      </c>
      <c r="H461" s="74">
        <v>110</v>
      </c>
      <c r="I461" s="73"/>
      <c r="J461" s="74"/>
      <c r="K461" s="148"/>
      <c r="L461" s="89"/>
      <c r="M461" s="57" t="e">
        <f>IF(Donnees[[#This Row],[Date]]&lt;&gt;"",SUM(#REF!),"")</f>
        <v>#REF!</v>
      </c>
      <c r="N461" s="93" t="str">
        <f>Donnees[[#This Row],[Date]]&amp;HOUR(Donnees[[#This Row],[Heure]])&amp;Donnees[[#This Row],[Ref]]</f>
        <v>4519423</v>
      </c>
      <c r="O461" s="80"/>
      <c r="P461" s="80"/>
      <c r="Q461" s="80"/>
    </row>
    <row r="462" spans="1:17" x14ac:dyDescent="0.3">
      <c r="A462" s="67">
        <v>45195</v>
      </c>
      <c r="B462" s="68">
        <f>IF(Donnees[[#This Row],[Date]]="","",_xlfn.ISOWEEKNUM(Donnees[[#This Row],[Date]]))</f>
        <v>39</v>
      </c>
      <c r="C462" s="69" t="s">
        <v>28</v>
      </c>
      <c r="D462" s="70" t="s">
        <v>489</v>
      </c>
      <c r="E462" s="71">
        <v>111</v>
      </c>
      <c r="F462" s="72">
        <v>17</v>
      </c>
      <c r="G462" s="73">
        <v>10</v>
      </c>
      <c r="H462" s="74">
        <v>111</v>
      </c>
      <c r="I462" s="73"/>
      <c r="J462" s="74"/>
      <c r="K462" s="148"/>
      <c r="L462" s="89"/>
      <c r="M462" s="57" t="e">
        <f>IF(Donnees[[#This Row],[Date]]&lt;&gt;"",SUM(#REF!),"")</f>
        <v>#REF!</v>
      </c>
      <c r="N462" s="93" t="str">
        <f>Donnees[[#This Row],[Date]]&amp;HOUR(Donnees[[#This Row],[Heure]])&amp;Donnees[[#This Row],[Ref]]</f>
        <v>451950</v>
      </c>
      <c r="O462" s="80"/>
      <c r="P462" s="80"/>
      <c r="Q462" s="80"/>
    </row>
    <row r="463" spans="1:17" x14ac:dyDescent="0.3">
      <c r="A463" s="67">
        <v>45195</v>
      </c>
      <c r="B463" s="68">
        <f>IF(Donnees[[#This Row],[Date]]="","",_xlfn.ISOWEEKNUM(Donnees[[#This Row],[Date]]))</f>
        <v>39</v>
      </c>
      <c r="C463" s="69" t="s">
        <v>28</v>
      </c>
      <c r="D463" s="70" t="s">
        <v>490</v>
      </c>
      <c r="E463" s="71">
        <v>111</v>
      </c>
      <c r="F463" s="72">
        <v>14</v>
      </c>
      <c r="G463" s="73">
        <v>0</v>
      </c>
      <c r="H463" s="74">
        <v>111</v>
      </c>
      <c r="I463" s="73"/>
      <c r="J463" s="74"/>
      <c r="K463" s="148"/>
      <c r="L463" s="89"/>
      <c r="M463" s="57" t="e">
        <f>IF(Donnees[[#This Row],[Date]]&lt;&gt;"",SUM(#REF!),"")</f>
        <v>#REF!</v>
      </c>
      <c r="N463" s="93" t="str">
        <f>Donnees[[#This Row],[Date]]&amp;HOUR(Donnees[[#This Row],[Heure]])&amp;Donnees[[#This Row],[Ref]]</f>
        <v>451950</v>
      </c>
      <c r="O463" s="80"/>
      <c r="P463" s="80"/>
      <c r="Q463" s="80"/>
    </row>
    <row r="464" spans="1:17" x14ac:dyDescent="0.3">
      <c r="A464" s="67">
        <v>45195</v>
      </c>
      <c r="B464" s="68">
        <f>IF(Donnees[[#This Row],[Date]]="","",_xlfn.ISOWEEKNUM(Donnees[[#This Row],[Date]]))</f>
        <v>39</v>
      </c>
      <c r="C464" s="69" t="s">
        <v>28</v>
      </c>
      <c r="D464" s="70" t="s">
        <v>491</v>
      </c>
      <c r="E464" s="71">
        <v>72</v>
      </c>
      <c r="F464" s="72">
        <v>15</v>
      </c>
      <c r="G464" s="73">
        <v>5</v>
      </c>
      <c r="H464" s="74">
        <v>72</v>
      </c>
      <c r="I464" s="73"/>
      <c r="J464" s="74"/>
      <c r="K464" s="148"/>
      <c r="L464" s="89"/>
      <c r="M464" s="57" t="e">
        <f>IF(Donnees[[#This Row],[Date]]&lt;&gt;"",SUM(#REF!),"")</f>
        <v>#REF!</v>
      </c>
      <c r="N464" s="93" t="str">
        <f>Donnees[[#This Row],[Date]]&amp;HOUR(Donnees[[#This Row],[Heure]])&amp;Donnees[[#This Row],[Ref]]</f>
        <v>451951</v>
      </c>
      <c r="O464" s="80"/>
      <c r="P464" s="80"/>
      <c r="Q464" s="80"/>
    </row>
    <row r="465" spans="1:17" x14ac:dyDescent="0.3">
      <c r="A465" s="67">
        <v>45195</v>
      </c>
      <c r="B465" s="68">
        <f>IF(Donnees[[#This Row],[Date]]="","",_xlfn.ISOWEEKNUM(Donnees[[#This Row],[Date]]))</f>
        <v>39</v>
      </c>
      <c r="C465" s="69" t="s">
        <v>28</v>
      </c>
      <c r="D465" s="70" t="s">
        <v>492</v>
      </c>
      <c r="E465" s="71">
        <v>0</v>
      </c>
      <c r="F465" s="72">
        <v>17</v>
      </c>
      <c r="G465" s="73">
        <v>11</v>
      </c>
      <c r="H465" s="74">
        <v>111</v>
      </c>
      <c r="I465" s="73"/>
      <c r="J465" s="74"/>
      <c r="K465" s="148"/>
      <c r="L465" s="89"/>
      <c r="M465" s="57" t="e">
        <f>IF(Donnees[[#This Row],[Date]]&lt;&gt;"",SUM(#REF!),"")</f>
        <v>#REF!</v>
      </c>
      <c r="N465" s="93" t="str">
        <f>Donnees[[#This Row],[Date]]&amp;HOUR(Donnees[[#This Row],[Heure]])&amp;Donnees[[#This Row],[Ref]]</f>
        <v>451952</v>
      </c>
      <c r="O465" s="80"/>
      <c r="P465" s="80"/>
      <c r="Q465" s="80"/>
    </row>
    <row r="466" spans="1:17" x14ac:dyDescent="0.3">
      <c r="A466" s="67">
        <v>45195</v>
      </c>
      <c r="B466" s="68">
        <f>IF(Donnees[[#This Row],[Date]]="","",_xlfn.ISOWEEKNUM(Donnees[[#This Row],[Date]]))</f>
        <v>39</v>
      </c>
      <c r="C466" s="69" t="s">
        <v>28</v>
      </c>
      <c r="D466" s="70" t="s">
        <v>493</v>
      </c>
      <c r="E466" s="71">
        <v>0</v>
      </c>
      <c r="F466" s="72">
        <v>14</v>
      </c>
      <c r="G466" s="73">
        <v>0</v>
      </c>
      <c r="H466" s="74">
        <v>111</v>
      </c>
      <c r="I466" s="73"/>
      <c r="J466" s="74"/>
      <c r="K466" s="148"/>
      <c r="L466" s="89"/>
      <c r="M466" s="57" t="e">
        <f>IF(Donnees[[#This Row],[Date]]&lt;&gt;"",SUM(#REF!),"")</f>
        <v>#REF!</v>
      </c>
      <c r="N466" s="93" t="str">
        <f>Donnees[[#This Row],[Date]]&amp;HOUR(Donnees[[#This Row],[Heure]])&amp;Donnees[[#This Row],[Ref]]</f>
        <v>451952</v>
      </c>
      <c r="O466" s="80"/>
      <c r="P466" s="80"/>
      <c r="Q466" s="80"/>
    </row>
    <row r="467" spans="1:17" x14ac:dyDescent="0.3">
      <c r="A467" s="67">
        <v>45195</v>
      </c>
      <c r="B467" s="68">
        <f>IF(Donnees[[#This Row],[Date]]="","",_xlfn.ISOWEEKNUM(Donnees[[#This Row],[Date]]))</f>
        <v>39</v>
      </c>
      <c r="C467" s="69" t="s">
        <v>28</v>
      </c>
      <c r="D467" s="70" t="s">
        <v>494</v>
      </c>
      <c r="E467" s="71">
        <v>59</v>
      </c>
      <c r="F467" s="72">
        <v>17</v>
      </c>
      <c r="G467" s="73">
        <v>12</v>
      </c>
      <c r="H467" s="74">
        <v>110</v>
      </c>
      <c r="I467" s="73"/>
      <c r="J467" s="74"/>
      <c r="K467" s="148"/>
      <c r="L467" s="89"/>
      <c r="M467" s="57" t="e">
        <f>IF(Donnees[[#This Row],[Date]]&lt;&gt;"",SUM(#REF!),"")</f>
        <v>#REF!</v>
      </c>
      <c r="N467" s="93" t="str">
        <f>Donnees[[#This Row],[Date]]&amp;HOUR(Donnees[[#This Row],[Heure]])&amp;Donnees[[#This Row],[Ref]]</f>
        <v>451953</v>
      </c>
      <c r="O467" s="80"/>
      <c r="P467" s="80"/>
      <c r="Q467" s="80"/>
    </row>
    <row r="468" spans="1:17" x14ac:dyDescent="0.3">
      <c r="A468" s="67">
        <v>45195</v>
      </c>
      <c r="B468" s="68">
        <f>IF(Donnees[[#This Row],[Date]]="","",_xlfn.ISOWEEKNUM(Donnees[[#This Row],[Date]]))</f>
        <v>39</v>
      </c>
      <c r="C468" s="69" t="s">
        <v>28</v>
      </c>
      <c r="D468" s="70" t="s">
        <v>495</v>
      </c>
      <c r="E468" s="71">
        <v>0</v>
      </c>
      <c r="F468" s="72">
        <v>14</v>
      </c>
      <c r="G468" s="73">
        <v>0</v>
      </c>
      <c r="H468" s="74">
        <v>111</v>
      </c>
      <c r="I468" s="73"/>
      <c r="J468" s="74"/>
      <c r="K468" s="148"/>
      <c r="L468" s="89"/>
      <c r="M468" s="57" t="e">
        <f>IF(Donnees[[#This Row],[Date]]&lt;&gt;"",SUM(#REF!),"")</f>
        <v>#REF!</v>
      </c>
      <c r="N468" s="93" t="str">
        <f>Donnees[[#This Row],[Date]]&amp;HOUR(Donnees[[#This Row],[Heure]])&amp;Donnees[[#This Row],[Ref]]</f>
        <v>451953</v>
      </c>
      <c r="O468" s="80"/>
      <c r="P468" s="80"/>
      <c r="Q468" s="80"/>
    </row>
    <row r="469" spans="1:17" x14ac:dyDescent="0.3">
      <c r="A469" s="67">
        <v>45195</v>
      </c>
      <c r="B469" s="68">
        <f>IF(Donnees[[#This Row],[Date]]="","",_xlfn.ISOWEEKNUM(Donnees[[#This Row],[Date]]))</f>
        <v>39</v>
      </c>
      <c r="C469" s="69" t="s">
        <v>28</v>
      </c>
      <c r="D469" s="70" t="s">
        <v>496</v>
      </c>
      <c r="E469" s="71">
        <v>110</v>
      </c>
      <c r="F469" s="72">
        <v>15</v>
      </c>
      <c r="G469" s="73">
        <v>6</v>
      </c>
      <c r="H469" s="74">
        <v>110</v>
      </c>
      <c r="I469" s="73"/>
      <c r="J469" s="74"/>
      <c r="K469" s="148"/>
      <c r="L469" s="89"/>
      <c r="M469" s="57" t="e">
        <f>IF(Donnees[[#This Row],[Date]]&lt;&gt;"",SUM(#REF!),"")</f>
        <v>#REF!</v>
      </c>
      <c r="N469" s="93" t="str">
        <f>Donnees[[#This Row],[Date]]&amp;HOUR(Donnees[[#This Row],[Heure]])&amp;Donnees[[#This Row],[Ref]]</f>
        <v>451954</v>
      </c>
      <c r="O469" s="80"/>
      <c r="P469" s="80"/>
      <c r="Q469" s="80"/>
    </row>
    <row r="470" spans="1:17" x14ac:dyDescent="0.3">
      <c r="A470" s="67">
        <v>45195</v>
      </c>
      <c r="B470" s="68">
        <f>IF(Donnees[[#This Row],[Date]]="","",_xlfn.ISOWEEKNUM(Donnees[[#This Row],[Date]]))</f>
        <v>39</v>
      </c>
      <c r="C470" s="69" t="s">
        <v>28</v>
      </c>
      <c r="D470" s="70" t="s">
        <v>497</v>
      </c>
      <c r="E470" s="71">
        <v>0</v>
      </c>
      <c r="F470" s="72">
        <v>17</v>
      </c>
      <c r="G470" s="73">
        <v>13</v>
      </c>
      <c r="H470" s="74">
        <v>111</v>
      </c>
      <c r="I470" s="73"/>
      <c r="J470" s="74"/>
      <c r="K470" s="148"/>
      <c r="L470" s="89"/>
      <c r="M470" s="57" t="e">
        <f>IF(Donnees[[#This Row],[Date]]&lt;&gt;"",SUM(#REF!),"")</f>
        <v>#REF!</v>
      </c>
      <c r="N470" s="93" t="str">
        <f>Donnees[[#This Row],[Date]]&amp;HOUR(Donnees[[#This Row],[Heure]])&amp;Donnees[[#This Row],[Ref]]</f>
        <v>451954</v>
      </c>
      <c r="O470" s="80"/>
      <c r="P470" s="80"/>
      <c r="Q470" s="80"/>
    </row>
    <row r="471" spans="1:17" x14ac:dyDescent="0.3">
      <c r="A471" s="67">
        <v>45195</v>
      </c>
      <c r="B471" s="68">
        <f>IF(Donnees[[#This Row],[Date]]="","",_xlfn.ISOWEEKNUM(Donnees[[#This Row],[Date]]))</f>
        <v>39</v>
      </c>
      <c r="C471" s="69" t="s">
        <v>94</v>
      </c>
      <c r="D471" s="70" t="s">
        <v>151</v>
      </c>
      <c r="E471" s="71">
        <v>0</v>
      </c>
      <c r="F471" s="72">
        <v>14</v>
      </c>
      <c r="G471" s="73">
        <v>1</v>
      </c>
      <c r="H471" s="74">
        <v>110</v>
      </c>
      <c r="I471" s="73"/>
      <c r="J471" s="74"/>
      <c r="K471" s="148"/>
      <c r="L471" s="89"/>
      <c r="M471" s="57" t="e">
        <f>IF(Donnees[[#This Row],[Date]]&lt;&gt;"",SUM(#REF!),"")</f>
        <v>#REF!</v>
      </c>
      <c r="N471" s="93" t="str">
        <f>Donnees[[#This Row],[Date]]&amp;HOUR(Donnees[[#This Row],[Heure]])&amp;Donnees[[#This Row],[Ref]]</f>
        <v>451955</v>
      </c>
      <c r="O471" s="80"/>
      <c r="P471" s="80"/>
      <c r="Q471" s="80"/>
    </row>
    <row r="472" spans="1:17" x14ac:dyDescent="0.3">
      <c r="A472" s="67">
        <v>45195</v>
      </c>
      <c r="B472" s="68">
        <f>IF(Donnees[[#This Row],[Date]]="","",_xlfn.ISOWEEKNUM(Donnees[[#This Row],[Date]]))</f>
        <v>39</v>
      </c>
      <c r="C472" s="69" t="s">
        <v>94</v>
      </c>
      <c r="D472" s="70" t="s">
        <v>498</v>
      </c>
      <c r="E472" s="71">
        <v>0</v>
      </c>
      <c r="F472" s="72">
        <v>10</v>
      </c>
      <c r="G472" s="73">
        <v>1</v>
      </c>
      <c r="H472" s="74">
        <v>110</v>
      </c>
      <c r="I472" s="73"/>
      <c r="J472" s="74"/>
      <c r="K472" s="148"/>
      <c r="L472" s="89"/>
      <c r="M472" s="57" t="e">
        <f>IF(Donnees[[#This Row],[Date]]&lt;&gt;"",SUM(#REF!),"")</f>
        <v>#REF!</v>
      </c>
      <c r="N472" s="93" t="str">
        <f>Donnees[[#This Row],[Date]]&amp;HOUR(Donnees[[#This Row],[Heure]])&amp;Donnees[[#This Row],[Ref]]</f>
        <v>451956</v>
      </c>
      <c r="O472" s="80"/>
      <c r="P472" s="80"/>
      <c r="Q472" s="80"/>
    </row>
    <row r="473" spans="1:17" x14ac:dyDescent="0.3">
      <c r="A473" s="67">
        <v>45195</v>
      </c>
      <c r="B473" s="68">
        <f>IF(Donnees[[#This Row],[Date]]="","",_xlfn.ISOWEEKNUM(Donnees[[#This Row],[Date]]))</f>
        <v>39</v>
      </c>
      <c r="C473" s="69" t="s">
        <v>94</v>
      </c>
      <c r="D473" s="70" t="s">
        <v>292</v>
      </c>
      <c r="E473" s="71">
        <v>0</v>
      </c>
      <c r="F473" s="72">
        <v>12</v>
      </c>
      <c r="G473" s="73">
        <v>13</v>
      </c>
      <c r="H473" s="74">
        <v>110</v>
      </c>
      <c r="I473" s="73"/>
      <c r="J473" s="74"/>
      <c r="K473" s="148"/>
      <c r="L473" s="89"/>
      <c r="M473" s="57" t="e">
        <f>IF(Donnees[[#This Row],[Date]]&lt;&gt;"",SUM(#REF!),"")</f>
        <v>#REF!</v>
      </c>
      <c r="N473" s="93" t="str">
        <f>Donnees[[#This Row],[Date]]&amp;HOUR(Donnees[[#This Row],[Heure]])&amp;Donnees[[#This Row],[Ref]]</f>
        <v>451956</v>
      </c>
      <c r="O473" s="80"/>
      <c r="P473" s="80"/>
      <c r="Q473" s="80"/>
    </row>
    <row r="474" spans="1:17" x14ac:dyDescent="0.3">
      <c r="A474" s="67">
        <v>45195</v>
      </c>
      <c r="B474" s="68">
        <f>IF(Donnees[[#This Row],[Date]]="","",_xlfn.ISOWEEKNUM(Donnees[[#This Row],[Date]]))</f>
        <v>39</v>
      </c>
      <c r="C474" s="69" t="s">
        <v>94</v>
      </c>
      <c r="D474" s="70" t="s">
        <v>499</v>
      </c>
      <c r="E474" s="71">
        <v>0</v>
      </c>
      <c r="F474" s="72">
        <v>17</v>
      </c>
      <c r="G474" s="73">
        <v>14</v>
      </c>
      <c r="H474" s="74">
        <v>110</v>
      </c>
      <c r="I474" s="73"/>
      <c r="J474" s="74"/>
      <c r="K474" s="148"/>
      <c r="L474" s="89"/>
      <c r="M474" s="57" t="e">
        <f>IF(Donnees[[#This Row],[Date]]&lt;&gt;"",SUM(#REF!),"")</f>
        <v>#REF!</v>
      </c>
      <c r="N474" s="93" t="str">
        <f>Donnees[[#This Row],[Date]]&amp;HOUR(Donnees[[#This Row],[Heure]])&amp;Donnees[[#This Row],[Ref]]</f>
        <v>451957</v>
      </c>
      <c r="O474" s="80"/>
      <c r="P474" s="80"/>
      <c r="Q474" s="80"/>
    </row>
    <row r="475" spans="1:17" x14ac:dyDescent="0.3">
      <c r="A475" s="67">
        <v>45195</v>
      </c>
      <c r="B475" s="68">
        <f>IF(Donnees[[#This Row],[Date]]="","",_xlfn.ISOWEEKNUM(Donnees[[#This Row],[Date]]))</f>
        <v>39</v>
      </c>
      <c r="C475" s="69" t="s">
        <v>94</v>
      </c>
      <c r="D475" s="70" t="s">
        <v>500</v>
      </c>
      <c r="E475" s="71">
        <v>0</v>
      </c>
      <c r="F475" s="72">
        <v>14</v>
      </c>
      <c r="G475" s="73">
        <v>2</v>
      </c>
      <c r="H475" s="74">
        <v>63</v>
      </c>
      <c r="I475" s="73"/>
      <c r="J475" s="74"/>
      <c r="K475" s="148"/>
      <c r="L475" s="89"/>
      <c r="M475" s="57" t="e">
        <f>IF(Donnees[[#This Row],[Date]]&lt;&gt;"",SUM(#REF!),"")</f>
        <v>#REF!</v>
      </c>
      <c r="N475" s="93" t="str">
        <f>Donnees[[#This Row],[Date]]&amp;HOUR(Donnees[[#This Row],[Heure]])&amp;Donnees[[#This Row],[Ref]]</f>
        <v>451957</v>
      </c>
      <c r="O475" s="80"/>
      <c r="P475" s="80"/>
      <c r="Q475" s="80"/>
    </row>
    <row r="476" spans="1:17" x14ac:dyDescent="0.3">
      <c r="A476" s="67">
        <v>45195</v>
      </c>
      <c r="B476" s="68">
        <f>IF(Donnees[[#This Row],[Date]]="","",_xlfn.ISOWEEKNUM(Donnees[[#This Row],[Date]]))</f>
        <v>39</v>
      </c>
      <c r="C476" s="69" t="s">
        <v>94</v>
      </c>
      <c r="D476" s="70" t="s">
        <v>501</v>
      </c>
      <c r="E476" s="71">
        <v>0</v>
      </c>
      <c r="F476" s="72">
        <v>14</v>
      </c>
      <c r="G476" s="73">
        <v>3</v>
      </c>
      <c r="H476" s="74">
        <v>47</v>
      </c>
      <c r="I476" s="73"/>
      <c r="J476" s="74"/>
      <c r="K476" s="148"/>
      <c r="L476" s="89"/>
      <c r="M476" s="57" t="e">
        <f>IF(Donnees[[#This Row],[Date]]&lt;&gt;"",SUM(#REF!),"")</f>
        <v>#REF!</v>
      </c>
      <c r="N476" s="93" t="str">
        <f>Donnees[[#This Row],[Date]]&amp;HOUR(Donnees[[#This Row],[Heure]])&amp;Donnees[[#This Row],[Ref]]</f>
        <v>451957</v>
      </c>
      <c r="O476" s="80"/>
      <c r="P476" s="80"/>
      <c r="Q476" s="80"/>
    </row>
    <row r="477" spans="1:17" x14ac:dyDescent="0.3">
      <c r="A477" s="67">
        <v>45195</v>
      </c>
      <c r="B477" s="68">
        <f>IF(Donnees[[#This Row],[Date]]="","",_xlfn.ISOWEEKNUM(Donnees[[#This Row],[Date]]))</f>
        <v>39</v>
      </c>
      <c r="C477" s="69" t="s">
        <v>94</v>
      </c>
      <c r="D477" s="70" t="s">
        <v>502</v>
      </c>
      <c r="E477" s="71">
        <v>0</v>
      </c>
      <c r="F477" s="72">
        <v>10</v>
      </c>
      <c r="G477" s="73">
        <v>1</v>
      </c>
      <c r="H477" s="74">
        <v>110</v>
      </c>
      <c r="I477" s="73"/>
      <c r="J477" s="74"/>
      <c r="K477" s="148"/>
      <c r="L477" s="89"/>
      <c r="M477" s="57" t="e">
        <f>IF(Donnees[[#This Row],[Date]]&lt;&gt;"",SUM(#REF!),"")</f>
        <v>#REF!</v>
      </c>
      <c r="N477" s="93" t="str">
        <f>Donnees[[#This Row],[Date]]&amp;HOUR(Donnees[[#This Row],[Heure]])&amp;Donnees[[#This Row],[Ref]]</f>
        <v>451958</v>
      </c>
      <c r="O477" s="80"/>
      <c r="P477" s="80"/>
      <c r="Q477" s="80"/>
    </row>
    <row r="478" spans="1:17" x14ac:dyDescent="0.3">
      <c r="A478" s="67">
        <v>45195</v>
      </c>
      <c r="B478" s="68">
        <f>IF(Donnees[[#This Row],[Date]]="","",_xlfn.ISOWEEKNUM(Donnees[[#This Row],[Date]]))</f>
        <v>39</v>
      </c>
      <c r="C478" s="69" t="s">
        <v>94</v>
      </c>
      <c r="D478" s="70" t="s">
        <v>193</v>
      </c>
      <c r="E478" s="71">
        <v>0</v>
      </c>
      <c r="F478" s="72">
        <v>12</v>
      </c>
      <c r="G478" s="73">
        <v>14</v>
      </c>
      <c r="H478" s="74">
        <v>110</v>
      </c>
      <c r="I478" s="73"/>
      <c r="J478" s="74"/>
      <c r="K478" s="148"/>
      <c r="L478" s="89"/>
      <c r="M478" s="57" t="e">
        <f>IF(Donnees[[#This Row],[Date]]&lt;&gt;"",SUM(#REF!),"")</f>
        <v>#REF!</v>
      </c>
      <c r="N478" s="93" t="str">
        <f>Donnees[[#This Row],[Date]]&amp;HOUR(Donnees[[#This Row],[Heure]])&amp;Donnees[[#This Row],[Ref]]</f>
        <v>451958</v>
      </c>
      <c r="O478" s="80"/>
      <c r="P478" s="80"/>
      <c r="Q478" s="80"/>
    </row>
    <row r="479" spans="1:17" x14ac:dyDescent="0.3">
      <c r="A479" s="67">
        <v>45195</v>
      </c>
      <c r="B479" s="68">
        <f>IF(Donnees[[#This Row],[Date]]="","",_xlfn.ISOWEEKNUM(Donnees[[#This Row],[Date]]))</f>
        <v>39</v>
      </c>
      <c r="C479" s="69" t="s">
        <v>94</v>
      </c>
      <c r="D479" s="70" t="s">
        <v>503</v>
      </c>
      <c r="E479" s="71">
        <v>0</v>
      </c>
      <c r="F479" s="72">
        <v>17</v>
      </c>
      <c r="G479" s="73">
        <v>15</v>
      </c>
      <c r="H479" s="74">
        <v>110</v>
      </c>
      <c r="I479" s="73"/>
      <c r="J479" s="74"/>
      <c r="K479" s="148"/>
      <c r="L479" s="89"/>
      <c r="M479" s="57" t="e">
        <f>IF(Donnees[[#This Row],[Date]]&lt;&gt;"",SUM(#REF!),"")</f>
        <v>#REF!</v>
      </c>
      <c r="N479" s="93" t="str">
        <f>Donnees[[#This Row],[Date]]&amp;HOUR(Donnees[[#This Row],[Heure]])&amp;Donnees[[#This Row],[Ref]]</f>
        <v>451958</v>
      </c>
      <c r="O479" s="80"/>
      <c r="P479" s="80"/>
      <c r="Q479" s="80"/>
    </row>
    <row r="480" spans="1:17" x14ac:dyDescent="0.3">
      <c r="A480" s="67">
        <v>45195</v>
      </c>
      <c r="B480" s="68">
        <f>IF(Donnees[[#This Row],[Date]]="","",_xlfn.ISOWEEKNUM(Donnees[[#This Row],[Date]]))</f>
        <v>39</v>
      </c>
      <c r="C480" s="69" t="s">
        <v>159</v>
      </c>
      <c r="D480" s="70" t="s">
        <v>504</v>
      </c>
      <c r="E480" s="71">
        <v>0</v>
      </c>
      <c r="F480" s="72">
        <v>14</v>
      </c>
      <c r="G480" s="73">
        <v>4</v>
      </c>
      <c r="H480" s="74">
        <v>111</v>
      </c>
      <c r="I480" s="73"/>
      <c r="J480" s="74"/>
      <c r="K480" s="148"/>
      <c r="L480" s="89"/>
      <c r="M480" s="57" t="e">
        <f>IF(Donnees[[#This Row],[Date]]&lt;&gt;"",SUM(#REF!),"")</f>
        <v>#REF!</v>
      </c>
      <c r="N480" s="93" t="str">
        <f>Donnees[[#This Row],[Date]]&amp;HOUR(Donnees[[#This Row],[Heure]])&amp;Donnees[[#This Row],[Ref]]</f>
        <v>451959</v>
      </c>
      <c r="O480" s="80"/>
      <c r="P480" s="80"/>
      <c r="Q480" s="80"/>
    </row>
    <row r="481" spans="1:17" x14ac:dyDescent="0.3">
      <c r="A481" s="67">
        <v>45195</v>
      </c>
      <c r="B481" s="68">
        <f>IF(Donnees[[#This Row],[Date]]="","",_xlfn.ISOWEEKNUM(Donnees[[#This Row],[Date]]))</f>
        <v>39</v>
      </c>
      <c r="C481" s="69" t="s">
        <v>94</v>
      </c>
      <c r="D481" s="70" t="s">
        <v>505</v>
      </c>
      <c r="E481" s="71">
        <v>0</v>
      </c>
      <c r="F481" s="72">
        <v>10</v>
      </c>
      <c r="G481" s="73">
        <v>0</v>
      </c>
      <c r="H481" s="74">
        <v>110</v>
      </c>
      <c r="I481" s="73"/>
      <c r="J481" s="74"/>
      <c r="K481" s="148"/>
      <c r="L481" s="89"/>
      <c r="M481" s="57" t="e">
        <f>IF(Donnees[[#This Row],[Date]]&lt;&gt;"",SUM(#REF!),"")</f>
        <v>#REF!</v>
      </c>
      <c r="N481" s="93" t="str">
        <f>Donnees[[#This Row],[Date]]&amp;HOUR(Donnees[[#This Row],[Heure]])&amp;Donnees[[#This Row],[Ref]]</f>
        <v>451959</v>
      </c>
      <c r="O481" s="80"/>
      <c r="P481" s="80"/>
      <c r="Q481" s="80"/>
    </row>
    <row r="482" spans="1:17" x14ac:dyDescent="0.3">
      <c r="A482" s="67">
        <v>45195</v>
      </c>
      <c r="B482" s="68">
        <f>IF(Donnees[[#This Row],[Date]]="","",_xlfn.ISOWEEKNUM(Donnees[[#This Row],[Date]]))</f>
        <v>39</v>
      </c>
      <c r="C482" s="69" t="s">
        <v>94</v>
      </c>
      <c r="D482" s="70" t="s">
        <v>506</v>
      </c>
      <c r="E482" s="71">
        <v>0</v>
      </c>
      <c r="F482" s="72">
        <v>12</v>
      </c>
      <c r="G482" s="73">
        <v>15</v>
      </c>
      <c r="H482" s="74">
        <v>110</v>
      </c>
      <c r="I482" s="73"/>
      <c r="J482" s="74"/>
      <c r="K482" s="148"/>
      <c r="L482" s="89"/>
      <c r="M482" s="57" t="e">
        <f>IF(Donnees[[#This Row],[Date]]&lt;&gt;"",SUM(#REF!),"")</f>
        <v>#REF!</v>
      </c>
      <c r="N482" s="93" t="str">
        <f>Donnees[[#This Row],[Date]]&amp;HOUR(Donnees[[#This Row],[Heure]])&amp;Donnees[[#This Row],[Ref]]</f>
        <v>451959</v>
      </c>
      <c r="O482" s="80"/>
      <c r="P482" s="80"/>
      <c r="Q482" s="80"/>
    </row>
    <row r="483" spans="1:17" x14ac:dyDescent="0.3">
      <c r="A483" s="67">
        <v>45195</v>
      </c>
      <c r="B483" s="68">
        <f>IF(Donnees[[#This Row],[Date]]="","",_xlfn.ISOWEEKNUM(Donnees[[#This Row],[Date]]))</f>
        <v>39</v>
      </c>
      <c r="C483" s="69" t="s">
        <v>159</v>
      </c>
      <c r="D483" s="70" t="s">
        <v>507</v>
      </c>
      <c r="E483" s="71">
        <v>0</v>
      </c>
      <c r="F483" s="72">
        <v>17</v>
      </c>
      <c r="G483" s="73">
        <v>1</v>
      </c>
      <c r="H483" s="74">
        <v>111</v>
      </c>
      <c r="I483" s="73"/>
      <c r="J483" s="74"/>
      <c r="K483" s="148"/>
      <c r="L483" s="89"/>
      <c r="M483" s="57" t="e">
        <f>IF(Donnees[[#This Row],[Date]]&lt;&gt;"",SUM(#REF!),"")</f>
        <v>#REF!</v>
      </c>
      <c r="N483" s="93" t="str">
        <f>Donnees[[#This Row],[Date]]&amp;HOUR(Donnees[[#This Row],[Heure]])&amp;Donnees[[#This Row],[Ref]]</f>
        <v>4519510</v>
      </c>
      <c r="O483" s="80"/>
      <c r="P483" s="80"/>
      <c r="Q483" s="80"/>
    </row>
    <row r="484" spans="1:17" x14ac:dyDescent="0.3">
      <c r="A484" s="67">
        <v>45195</v>
      </c>
      <c r="B484" s="68">
        <f>IF(Donnees[[#This Row],[Date]]="","",_xlfn.ISOWEEKNUM(Donnees[[#This Row],[Date]]))</f>
        <v>39</v>
      </c>
      <c r="C484" s="69" t="s">
        <v>94</v>
      </c>
      <c r="D484" s="70" t="s">
        <v>216</v>
      </c>
      <c r="E484" s="71">
        <v>0</v>
      </c>
      <c r="F484" s="72">
        <v>14</v>
      </c>
      <c r="G484" s="73">
        <v>5</v>
      </c>
      <c r="H484" s="74">
        <v>110</v>
      </c>
      <c r="I484" s="73"/>
      <c r="J484" s="74"/>
      <c r="K484" s="148"/>
      <c r="L484" s="89"/>
      <c r="M484" s="57" t="e">
        <f>IF(Donnees[[#This Row],[Date]]&lt;&gt;"",SUM(#REF!),"")</f>
        <v>#REF!</v>
      </c>
      <c r="N484" s="93" t="str">
        <f>Donnees[[#This Row],[Date]]&amp;HOUR(Donnees[[#This Row],[Heure]])&amp;Donnees[[#This Row],[Ref]]</f>
        <v>4519510</v>
      </c>
      <c r="O484" s="80"/>
      <c r="P484" s="80"/>
      <c r="Q484" s="80"/>
    </row>
    <row r="485" spans="1:17" x14ac:dyDescent="0.3">
      <c r="A485" s="67">
        <v>45195</v>
      </c>
      <c r="B485" s="68">
        <f>IF(Donnees[[#This Row],[Date]]="","",_xlfn.ISOWEEKNUM(Donnees[[#This Row],[Date]]))</f>
        <v>39</v>
      </c>
      <c r="C485" s="69" t="s">
        <v>94</v>
      </c>
      <c r="D485" s="70" t="s">
        <v>508</v>
      </c>
      <c r="E485" s="71">
        <v>0</v>
      </c>
      <c r="F485" s="72">
        <v>10</v>
      </c>
      <c r="G485" s="73">
        <v>1</v>
      </c>
      <c r="H485" s="74">
        <v>110</v>
      </c>
      <c r="I485" s="73"/>
      <c r="J485" s="74"/>
      <c r="K485" s="148"/>
      <c r="L485" s="89"/>
      <c r="M485" s="57" t="e">
        <f>IF(Donnees[[#This Row],[Date]]&lt;&gt;"",SUM(#REF!),"")</f>
        <v>#REF!</v>
      </c>
      <c r="N485" s="93" t="str">
        <f>Donnees[[#This Row],[Date]]&amp;HOUR(Donnees[[#This Row],[Heure]])&amp;Donnees[[#This Row],[Ref]]</f>
        <v>4519510</v>
      </c>
      <c r="O485" s="80"/>
      <c r="P485" s="80"/>
      <c r="Q485" s="80"/>
    </row>
    <row r="486" spans="1:17" x14ac:dyDescent="0.3">
      <c r="A486" s="67">
        <v>45195</v>
      </c>
      <c r="B486" s="68">
        <f>IF(Donnees[[#This Row],[Date]]="","",_xlfn.ISOWEEKNUM(Donnees[[#This Row],[Date]]))</f>
        <v>39</v>
      </c>
      <c r="C486" s="69" t="s">
        <v>94</v>
      </c>
      <c r="D486" s="70" t="s">
        <v>509</v>
      </c>
      <c r="E486" s="71">
        <v>0</v>
      </c>
      <c r="F486" s="72">
        <v>12</v>
      </c>
      <c r="G486" s="73">
        <v>1</v>
      </c>
      <c r="H486" s="74">
        <v>110</v>
      </c>
      <c r="I486" s="73"/>
      <c r="J486" s="74"/>
      <c r="K486" s="148"/>
      <c r="L486" s="89"/>
      <c r="M486" s="57" t="e">
        <f>IF(Donnees[[#This Row],[Date]]&lt;&gt;"",SUM(#REF!),"")</f>
        <v>#REF!</v>
      </c>
      <c r="N486" s="93" t="str">
        <f>Donnees[[#This Row],[Date]]&amp;HOUR(Donnees[[#This Row],[Heure]])&amp;Donnees[[#This Row],[Ref]]</f>
        <v>4519511</v>
      </c>
      <c r="O486" s="80"/>
      <c r="P486" s="80"/>
      <c r="Q486" s="80"/>
    </row>
    <row r="487" spans="1:17" x14ac:dyDescent="0.3">
      <c r="A487" s="67">
        <v>45195</v>
      </c>
      <c r="B487" s="68">
        <f>IF(Donnees[[#This Row],[Date]]="","",_xlfn.ISOWEEKNUM(Donnees[[#This Row],[Date]]))</f>
        <v>39</v>
      </c>
      <c r="C487" s="69" t="s">
        <v>94</v>
      </c>
      <c r="D487" s="70" t="s">
        <v>240</v>
      </c>
      <c r="E487" s="71">
        <v>0</v>
      </c>
      <c r="F487" s="72">
        <v>17</v>
      </c>
      <c r="G487" s="73">
        <v>2</v>
      </c>
      <c r="H487" s="74">
        <v>110</v>
      </c>
      <c r="I487" s="73"/>
      <c r="J487" s="74"/>
      <c r="K487" s="148"/>
      <c r="L487" s="89"/>
      <c r="M487" s="57" t="e">
        <f>IF(Donnees[[#This Row],[Date]]&lt;&gt;"",SUM(#REF!),"")</f>
        <v>#REF!</v>
      </c>
      <c r="N487" s="93" t="str">
        <f>Donnees[[#This Row],[Date]]&amp;HOUR(Donnees[[#This Row],[Heure]])&amp;Donnees[[#This Row],[Ref]]</f>
        <v>4519511</v>
      </c>
      <c r="O487" s="80"/>
      <c r="P487" s="80"/>
      <c r="Q487" s="80"/>
    </row>
    <row r="488" spans="1:17" x14ac:dyDescent="0.3">
      <c r="A488" s="67">
        <v>45195</v>
      </c>
      <c r="B488" s="68">
        <f>IF(Donnees[[#This Row],[Date]]="","",_xlfn.ISOWEEKNUM(Donnees[[#This Row],[Date]]))</f>
        <v>39</v>
      </c>
      <c r="C488" s="69" t="s">
        <v>94</v>
      </c>
      <c r="D488" s="70" t="s">
        <v>510</v>
      </c>
      <c r="E488" s="71">
        <v>0</v>
      </c>
      <c r="F488" s="72">
        <v>12</v>
      </c>
      <c r="G488" s="73">
        <v>2</v>
      </c>
      <c r="H488" s="74">
        <v>110</v>
      </c>
      <c r="I488" s="73"/>
      <c r="J488" s="74"/>
      <c r="K488" s="148"/>
      <c r="L488" s="89"/>
      <c r="M488" s="57" t="e">
        <f>IF(Donnees[[#This Row],[Date]]&lt;&gt;"",SUM(#REF!),"")</f>
        <v>#REF!</v>
      </c>
      <c r="N488" s="93" t="str">
        <f>Donnees[[#This Row],[Date]]&amp;HOUR(Donnees[[#This Row],[Heure]])&amp;Donnees[[#This Row],[Ref]]</f>
        <v>4519512</v>
      </c>
      <c r="O488" s="80"/>
      <c r="P488" s="80"/>
      <c r="Q488" s="80"/>
    </row>
    <row r="489" spans="1:17" x14ac:dyDescent="0.3">
      <c r="A489" s="67">
        <v>45195</v>
      </c>
      <c r="B489" s="68">
        <f>IF(Donnees[[#This Row],[Date]]="","",_xlfn.ISOWEEKNUM(Donnees[[#This Row],[Date]]))</f>
        <v>39</v>
      </c>
      <c r="C489" s="69" t="s">
        <v>56</v>
      </c>
      <c r="D489" s="70" t="s">
        <v>511</v>
      </c>
      <c r="E489" s="71">
        <v>0</v>
      </c>
      <c r="F489" s="72">
        <v>14</v>
      </c>
      <c r="G489" s="73">
        <v>1</v>
      </c>
      <c r="H489" s="74">
        <v>111</v>
      </c>
      <c r="I489" s="73"/>
      <c r="J489" s="74"/>
      <c r="K489" s="148"/>
      <c r="L489" s="89"/>
      <c r="M489" s="57" t="e">
        <f>IF(Donnees[[#This Row],[Date]]&lt;&gt;"",SUM(#REF!),"")</f>
        <v>#REF!</v>
      </c>
      <c r="N489" s="93" t="str">
        <f>Donnees[[#This Row],[Date]]&amp;HOUR(Donnees[[#This Row],[Heure]])&amp;Donnees[[#This Row],[Ref]]</f>
        <v>4519513</v>
      </c>
      <c r="O489" s="80"/>
      <c r="P489" s="80"/>
      <c r="Q489" s="80"/>
    </row>
    <row r="490" spans="1:17" x14ac:dyDescent="0.3">
      <c r="A490" s="67">
        <v>45195</v>
      </c>
      <c r="B490" s="68">
        <f>IF(Donnees[[#This Row],[Date]]="","",_xlfn.ISOWEEKNUM(Donnees[[#This Row],[Date]]))</f>
        <v>39</v>
      </c>
      <c r="C490" s="69" t="s">
        <v>56</v>
      </c>
      <c r="D490" s="70" t="s">
        <v>512</v>
      </c>
      <c r="E490" s="71">
        <v>0</v>
      </c>
      <c r="F490" s="72">
        <v>10</v>
      </c>
      <c r="G490" s="73">
        <v>1</v>
      </c>
      <c r="H490" s="74">
        <v>111</v>
      </c>
      <c r="I490" s="73"/>
      <c r="J490" s="74"/>
      <c r="K490" s="148"/>
      <c r="L490" s="89"/>
      <c r="M490" s="57" t="e">
        <f>IF(Donnees[[#This Row],[Date]]&lt;&gt;"",SUM(#REF!),"")</f>
        <v>#REF!</v>
      </c>
      <c r="N490" s="93" t="str">
        <f>Donnees[[#This Row],[Date]]&amp;HOUR(Donnees[[#This Row],[Heure]])&amp;Donnees[[#This Row],[Ref]]</f>
        <v>4519514</v>
      </c>
      <c r="O490" s="80"/>
      <c r="P490" s="80"/>
      <c r="Q490" s="80"/>
    </row>
    <row r="491" spans="1:17" x14ac:dyDescent="0.3">
      <c r="A491" s="67">
        <v>45195</v>
      </c>
      <c r="B491" s="68">
        <f>IF(Donnees[[#This Row],[Date]]="","",_xlfn.ISOWEEKNUM(Donnees[[#This Row],[Date]]))</f>
        <v>39</v>
      </c>
      <c r="C491" s="69" t="s">
        <v>56</v>
      </c>
      <c r="D491" s="70" t="s">
        <v>513</v>
      </c>
      <c r="E491" s="71">
        <v>0</v>
      </c>
      <c r="F491" s="72">
        <v>12</v>
      </c>
      <c r="G491" s="73">
        <v>3</v>
      </c>
      <c r="H491" s="74">
        <v>111</v>
      </c>
      <c r="I491" s="73"/>
      <c r="J491" s="74"/>
      <c r="K491" s="148"/>
      <c r="L491" s="89"/>
      <c r="M491" s="57" t="e">
        <f>IF(Donnees[[#This Row],[Date]]&lt;&gt;"",SUM(#REF!),"")</f>
        <v>#REF!</v>
      </c>
      <c r="N491" s="93" t="str">
        <f>Donnees[[#This Row],[Date]]&amp;HOUR(Donnees[[#This Row],[Heure]])&amp;Donnees[[#This Row],[Ref]]</f>
        <v>4519514</v>
      </c>
      <c r="O491" s="80"/>
      <c r="P491" s="80"/>
      <c r="Q491" s="80"/>
    </row>
    <row r="492" spans="1:17" x14ac:dyDescent="0.3">
      <c r="A492" s="67">
        <v>45195</v>
      </c>
      <c r="B492" s="68">
        <f>IF(Donnees[[#This Row],[Date]]="","",_xlfn.ISOWEEKNUM(Donnees[[#This Row],[Date]]))</f>
        <v>39</v>
      </c>
      <c r="C492" s="69" t="s">
        <v>56</v>
      </c>
      <c r="D492" s="94">
        <v>0.61458333333333337</v>
      </c>
      <c r="E492" s="71">
        <v>0</v>
      </c>
      <c r="F492" s="72">
        <v>10</v>
      </c>
      <c r="G492" s="73">
        <v>1</v>
      </c>
      <c r="H492" s="74">
        <v>110</v>
      </c>
      <c r="I492" s="95"/>
      <c r="J492" s="74"/>
      <c r="K492" s="148"/>
      <c r="L492" s="89"/>
      <c r="M492" s="57" t="e">
        <f>IF(Donnees[[#This Row],[Date]]&lt;&gt;"",SUM(#REF!),"")</f>
        <v>#REF!</v>
      </c>
      <c r="N492" s="93" t="str">
        <f>Donnees[[#This Row],[Date]]&amp;HOUR(Donnees[[#This Row],[Heure]])&amp;Donnees[[#This Row],[Ref]]</f>
        <v>4519514</v>
      </c>
      <c r="O492" s="80"/>
      <c r="P492" s="80"/>
      <c r="Q492" s="80"/>
    </row>
    <row r="493" spans="1:17" x14ac:dyDescent="0.3">
      <c r="A493" s="67">
        <v>45195</v>
      </c>
      <c r="B493" s="68">
        <f>IF(Donnees[[#This Row],[Date]]="","",_xlfn.ISOWEEKNUM(Donnees[[#This Row],[Date]]))</f>
        <v>39</v>
      </c>
      <c r="C493" s="69" t="s">
        <v>56</v>
      </c>
      <c r="D493" s="70" t="s">
        <v>514</v>
      </c>
      <c r="E493" s="71">
        <v>0</v>
      </c>
      <c r="F493" s="72">
        <v>15</v>
      </c>
      <c r="G493" s="73">
        <v>7</v>
      </c>
      <c r="H493" s="74">
        <v>111</v>
      </c>
      <c r="I493" s="73"/>
      <c r="J493" s="74"/>
      <c r="K493" s="148"/>
      <c r="L493" s="89"/>
      <c r="M493" s="57" t="e">
        <f>IF(Donnees[[#This Row],[Date]]&lt;&gt;"",SUM(#REF!),"")</f>
        <v>#REF!</v>
      </c>
      <c r="N493" s="93" t="str">
        <f>Donnees[[#This Row],[Date]]&amp;HOUR(Donnees[[#This Row],[Heure]])&amp;Donnees[[#This Row],[Ref]]</f>
        <v>4519514</v>
      </c>
      <c r="O493" s="80"/>
      <c r="P493" s="80"/>
      <c r="Q493" s="80"/>
    </row>
    <row r="494" spans="1:17" x14ac:dyDescent="0.3">
      <c r="A494" s="67">
        <v>45195</v>
      </c>
      <c r="B494" s="68">
        <f>IF(Donnees[[#This Row],[Date]]="","",_xlfn.ISOWEEKNUM(Donnees[[#This Row],[Date]]))</f>
        <v>39</v>
      </c>
      <c r="C494" s="69" t="s">
        <v>56</v>
      </c>
      <c r="D494" s="70" t="s">
        <v>515</v>
      </c>
      <c r="E494" s="71">
        <v>0</v>
      </c>
      <c r="F494" s="72">
        <v>14</v>
      </c>
      <c r="G494" s="73">
        <v>2</v>
      </c>
      <c r="H494" s="74">
        <v>111</v>
      </c>
      <c r="I494" s="73"/>
      <c r="J494" s="74"/>
      <c r="K494" s="148"/>
      <c r="L494" s="89"/>
      <c r="M494" s="57" t="e">
        <f>IF(Donnees[[#This Row],[Date]]&lt;&gt;"",SUM(#REF!),"")</f>
        <v>#REF!</v>
      </c>
      <c r="N494" s="93" t="str">
        <f>Donnees[[#This Row],[Date]]&amp;HOUR(Donnees[[#This Row],[Heure]])&amp;Donnees[[#This Row],[Ref]]</f>
        <v>4519515</v>
      </c>
      <c r="O494" s="80"/>
      <c r="P494" s="80"/>
      <c r="Q494" s="80"/>
    </row>
    <row r="495" spans="1:17" x14ac:dyDescent="0.3">
      <c r="A495" s="67">
        <v>45195</v>
      </c>
      <c r="B495" s="68">
        <f>IF(Donnees[[#This Row],[Date]]="","",_xlfn.ISOWEEKNUM(Donnees[[#This Row],[Date]]))</f>
        <v>39</v>
      </c>
      <c r="C495" s="69" t="s">
        <v>56</v>
      </c>
      <c r="D495" s="70" t="s">
        <v>516</v>
      </c>
      <c r="E495" s="71">
        <v>0</v>
      </c>
      <c r="F495" s="72">
        <v>10</v>
      </c>
      <c r="G495" s="73">
        <v>1</v>
      </c>
      <c r="H495" s="74">
        <v>111</v>
      </c>
      <c r="I495" s="73"/>
      <c r="J495" s="74"/>
      <c r="K495" s="148"/>
      <c r="L495" s="89"/>
      <c r="M495" s="57" t="e">
        <f>IF(Donnees[[#This Row],[Date]]&lt;&gt;"",SUM(#REF!),"")</f>
        <v>#REF!</v>
      </c>
      <c r="N495" s="93" t="str">
        <f>Donnees[[#This Row],[Date]]&amp;HOUR(Donnees[[#This Row],[Heure]])&amp;Donnees[[#This Row],[Ref]]</f>
        <v>4519515</v>
      </c>
      <c r="O495" s="80"/>
      <c r="P495" s="80"/>
      <c r="Q495" s="80"/>
    </row>
    <row r="496" spans="1:17" x14ac:dyDescent="0.3">
      <c r="A496" s="67">
        <v>45195</v>
      </c>
      <c r="B496" s="68">
        <f>IF(Donnees[[#This Row],[Date]]="","",_xlfn.ISOWEEKNUM(Donnees[[#This Row],[Date]]))</f>
        <v>39</v>
      </c>
      <c r="C496" s="69" t="s">
        <v>56</v>
      </c>
      <c r="D496" s="70" t="s">
        <v>517</v>
      </c>
      <c r="E496" s="71">
        <v>0</v>
      </c>
      <c r="F496" s="72">
        <v>12</v>
      </c>
      <c r="G496" s="73">
        <v>4</v>
      </c>
      <c r="H496" s="74">
        <v>111</v>
      </c>
      <c r="I496" s="73"/>
      <c r="J496" s="74"/>
      <c r="K496" s="147"/>
      <c r="L496" s="89"/>
      <c r="M496" s="57" t="e">
        <f>IF(Donnees[[#This Row],[Date]]&lt;&gt;"",SUM(#REF!),"")</f>
        <v>#REF!</v>
      </c>
      <c r="N496" s="93" t="str">
        <f>Donnees[[#This Row],[Date]]&amp;HOUR(Donnees[[#This Row],[Heure]])&amp;Donnees[[#This Row],[Ref]]</f>
        <v>4519515</v>
      </c>
      <c r="O496" s="80"/>
      <c r="P496" s="80"/>
      <c r="Q496" s="80"/>
    </row>
    <row r="497" spans="1:17" x14ac:dyDescent="0.3">
      <c r="A497" s="67">
        <v>45195</v>
      </c>
      <c r="B497" s="68">
        <f>IF(Donnees[[#This Row],[Date]]="","",_xlfn.ISOWEEKNUM(Donnees[[#This Row],[Date]]))</f>
        <v>39</v>
      </c>
      <c r="C497" s="69" t="s">
        <v>56</v>
      </c>
      <c r="D497" s="70" t="s">
        <v>164</v>
      </c>
      <c r="E497" s="71">
        <v>0</v>
      </c>
      <c r="F497" s="72">
        <v>15</v>
      </c>
      <c r="G497" s="73">
        <v>8</v>
      </c>
      <c r="H497" s="74">
        <v>111</v>
      </c>
      <c r="I497" s="73"/>
      <c r="J497" s="74"/>
      <c r="K497" s="148"/>
      <c r="L497" s="89"/>
      <c r="M497" s="57" t="e">
        <f>IF(Donnees[[#This Row],[Date]]&lt;&gt;"",SUM(#REF!),"")</f>
        <v>#REF!</v>
      </c>
      <c r="N497" s="93" t="str">
        <f>Donnees[[#This Row],[Date]]&amp;HOUR(Donnees[[#This Row],[Heure]])&amp;Donnees[[#This Row],[Ref]]</f>
        <v>4519516</v>
      </c>
      <c r="O497" s="80"/>
      <c r="P497" s="80"/>
      <c r="Q497" s="80"/>
    </row>
    <row r="498" spans="1:17" x14ac:dyDescent="0.3">
      <c r="A498" s="67">
        <v>45195</v>
      </c>
      <c r="B498" s="68">
        <f>IF(Donnees[[#This Row],[Date]]="","",_xlfn.ISOWEEKNUM(Donnees[[#This Row],[Date]]))</f>
        <v>39</v>
      </c>
      <c r="C498" s="69" t="s">
        <v>56</v>
      </c>
      <c r="D498" s="70" t="s">
        <v>518</v>
      </c>
      <c r="E498" s="71">
        <v>0</v>
      </c>
      <c r="F498" s="72">
        <v>10</v>
      </c>
      <c r="G498" s="73">
        <v>1</v>
      </c>
      <c r="H498" s="74">
        <v>111</v>
      </c>
      <c r="I498" s="73"/>
      <c r="J498" s="74"/>
      <c r="K498" s="148"/>
      <c r="L498" s="89"/>
      <c r="M498" s="57" t="e">
        <f>IF(Donnees[[#This Row],[Date]]&lt;&gt;"",SUM(#REF!),"")</f>
        <v>#REF!</v>
      </c>
      <c r="N498" s="93" t="str">
        <f>Donnees[[#This Row],[Date]]&amp;HOUR(Donnees[[#This Row],[Heure]])&amp;Donnees[[#This Row],[Ref]]</f>
        <v>4519516</v>
      </c>
      <c r="O498" s="80"/>
      <c r="P498" s="80"/>
      <c r="Q498" s="80"/>
    </row>
    <row r="499" spans="1:17" x14ac:dyDescent="0.3">
      <c r="A499" s="67">
        <v>45195</v>
      </c>
      <c r="B499" s="68">
        <f>IF(Donnees[[#This Row],[Date]]="","",_xlfn.ISOWEEKNUM(Donnees[[#This Row],[Date]]))</f>
        <v>39</v>
      </c>
      <c r="C499" s="69" t="s">
        <v>56</v>
      </c>
      <c r="D499" s="70" t="s">
        <v>519</v>
      </c>
      <c r="E499" s="71">
        <v>0</v>
      </c>
      <c r="F499" s="72">
        <v>12</v>
      </c>
      <c r="G499" s="73">
        <v>5</v>
      </c>
      <c r="H499" s="74">
        <v>111</v>
      </c>
      <c r="I499" s="73"/>
      <c r="J499" s="74"/>
      <c r="K499" s="148"/>
      <c r="L499" s="89"/>
      <c r="M499" s="57" t="e">
        <f>IF(Donnees[[#This Row],[Date]]&lt;&gt;"",SUM(#REF!),"")</f>
        <v>#REF!</v>
      </c>
      <c r="N499" s="93" t="str">
        <f>Donnees[[#This Row],[Date]]&amp;HOUR(Donnees[[#This Row],[Heure]])&amp;Donnees[[#This Row],[Ref]]</f>
        <v>4519517</v>
      </c>
      <c r="O499" s="80"/>
      <c r="P499" s="80"/>
      <c r="Q499" s="80"/>
    </row>
    <row r="500" spans="1:17" x14ac:dyDescent="0.3">
      <c r="A500" s="67">
        <v>45195</v>
      </c>
      <c r="B500" s="68">
        <f>IF(Donnees[[#This Row],[Date]]="","",_xlfn.ISOWEEKNUM(Donnees[[#This Row],[Date]]))</f>
        <v>39</v>
      </c>
      <c r="C500" s="69" t="s">
        <v>56</v>
      </c>
      <c r="D500" s="70" t="s">
        <v>520</v>
      </c>
      <c r="E500" s="71">
        <v>0</v>
      </c>
      <c r="F500" s="72">
        <v>15</v>
      </c>
      <c r="G500" s="73">
        <v>9</v>
      </c>
      <c r="H500" s="74">
        <v>111</v>
      </c>
      <c r="I500" s="73"/>
      <c r="J500" s="74"/>
      <c r="K500" s="148"/>
      <c r="L500" s="89"/>
      <c r="M500" s="57" t="e">
        <f>IF(Donnees[[#This Row],[Date]]&lt;&gt;"",SUM(#REF!),"")</f>
        <v>#REF!</v>
      </c>
      <c r="N500" s="93" t="str">
        <f>Donnees[[#This Row],[Date]]&amp;HOUR(Donnees[[#This Row],[Heure]])&amp;Donnees[[#This Row],[Ref]]</f>
        <v>4519518</v>
      </c>
      <c r="O500" s="80"/>
      <c r="P500" s="80"/>
      <c r="Q500" s="80"/>
    </row>
    <row r="501" spans="1:17" x14ac:dyDescent="0.3">
      <c r="A501" s="67">
        <v>45195</v>
      </c>
      <c r="B501" s="68">
        <f>IF(Donnees[[#This Row],[Date]]="","",_xlfn.ISOWEEKNUM(Donnees[[#This Row],[Date]]))</f>
        <v>39</v>
      </c>
      <c r="C501" s="69" t="s">
        <v>56</v>
      </c>
      <c r="D501" s="70" t="s">
        <v>521</v>
      </c>
      <c r="E501" s="71">
        <v>210</v>
      </c>
      <c r="F501" s="72">
        <v>32</v>
      </c>
      <c r="G501" s="73">
        <v>2</v>
      </c>
      <c r="H501" s="74">
        <v>210</v>
      </c>
      <c r="I501" s="73"/>
      <c r="J501" s="74"/>
      <c r="K501" s="148"/>
      <c r="L501" s="89"/>
      <c r="M501" s="57" t="e">
        <f>IF(Donnees[[#This Row],[Date]]&lt;&gt;"",SUM(#REF!),"")</f>
        <v>#REF!</v>
      </c>
      <c r="N501" s="93" t="str">
        <f>Donnees[[#This Row],[Date]]&amp;HOUR(Donnees[[#This Row],[Heure]])&amp;Donnees[[#This Row],[Ref]]</f>
        <v>4519518</v>
      </c>
      <c r="O501" s="80"/>
      <c r="P501" s="80"/>
      <c r="Q501" s="80"/>
    </row>
    <row r="502" spans="1:17" x14ac:dyDescent="0.3">
      <c r="A502" s="67">
        <v>45195</v>
      </c>
      <c r="B502" s="68">
        <f>IF(Donnees[[#This Row],[Date]]="","",_xlfn.ISOWEEKNUM(Donnees[[#This Row],[Date]]))</f>
        <v>39</v>
      </c>
      <c r="C502" s="69" t="s">
        <v>56</v>
      </c>
      <c r="D502" s="70" t="s">
        <v>348</v>
      </c>
      <c r="E502" s="71">
        <v>0</v>
      </c>
      <c r="F502" s="72">
        <v>10</v>
      </c>
      <c r="G502" s="73">
        <v>1</v>
      </c>
      <c r="H502" s="74">
        <v>111</v>
      </c>
      <c r="I502" s="73"/>
      <c r="J502" s="74"/>
      <c r="K502" s="148"/>
      <c r="L502" s="89"/>
      <c r="M502" s="57" t="e">
        <f>IF(Donnees[[#This Row],[Date]]&lt;&gt;"",SUM(#REF!),"")</f>
        <v>#REF!</v>
      </c>
      <c r="N502" s="93" t="str">
        <f>Donnees[[#This Row],[Date]]&amp;HOUR(Donnees[[#This Row],[Heure]])&amp;Donnees[[#This Row],[Ref]]</f>
        <v>4519519</v>
      </c>
      <c r="O502" s="80"/>
      <c r="P502" s="80"/>
      <c r="Q502" s="80"/>
    </row>
    <row r="503" spans="1:17" x14ac:dyDescent="0.3">
      <c r="A503" s="67">
        <v>45195</v>
      </c>
      <c r="B503" s="68">
        <f>IF(Donnees[[#This Row],[Date]]="","",_xlfn.ISOWEEKNUM(Donnees[[#This Row],[Date]]))</f>
        <v>39</v>
      </c>
      <c r="C503" s="69" t="s">
        <v>56</v>
      </c>
      <c r="D503" s="70" t="s">
        <v>522</v>
      </c>
      <c r="E503" s="71">
        <v>0</v>
      </c>
      <c r="F503" s="72">
        <v>15</v>
      </c>
      <c r="G503" s="73">
        <v>10</v>
      </c>
      <c r="H503" s="74">
        <v>111</v>
      </c>
      <c r="I503" s="73"/>
      <c r="J503" s="74"/>
      <c r="K503" s="148"/>
      <c r="L503" s="89"/>
      <c r="M503" s="57" t="e">
        <f>IF(Donnees[[#This Row],[Date]]&lt;&gt;"",SUM(#REF!),"")</f>
        <v>#REF!</v>
      </c>
      <c r="N503" s="93" t="str">
        <f>Donnees[[#This Row],[Date]]&amp;HOUR(Donnees[[#This Row],[Heure]])&amp;Donnees[[#This Row],[Ref]]</f>
        <v>4519519</v>
      </c>
      <c r="O503" s="80"/>
      <c r="P503" s="80"/>
      <c r="Q503" s="80"/>
    </row>
    <row r="504" spans="1:17" x14ac:dyDescent="0.3">
      <c r="A504" s="67">
        <v>45195</v>
      </c>
      <c r="B504" s="68">
        <f>IF(Donnees[[#This Row],[Date]]="","",_xlfn.ISOWEEKNUM(Donnees[[#This Row],[Date]]))</f>
        <v>39</v>
      </c>
      <c r="C504" s="69" t="s">
        <v>56</v>
      </c>
      <c r="D504" s="70" t="s">
        <v>523</v>
      </c>
      <c r="E504" s="71">
        <v>0</v>
      </c>
      <c r="F504" s="72">
        <v>10</v>
      </c>
      <c r="G504" s="73">
        <v>1</v>
      </c>
      <c r="H504" s="74">
        <v>111</v>
      </c>
      <c r="I504" s="73"/>
      <c r="J504" s="74"/>
      <c r="K504" s="148"/>
      <c r="L504" s="89"/>
      <c r="M504" s="57" t="e">
        <f>IF(Donnees[[#This Row],[Date]]&lt;&gt;"",SUM(#REF!),"")</f>
        <v>#REF!</v>
      </c>
      <c r="N504" s="93" t="str">
        <f>Donnees[[#This Row],[Date]]&amp;HOUR(Donnees[[#This Row],[Heure]])&amp;Donnees[[#This Row],[Ref]]</f>
        <v>4519520</v>
      </c>
      <c r="O504" s="80"/>
      <c r="P504" s="80"/>
      <c r="Q504" s="80"/>
    </row>
    <row r="505" spans="1:17" x14ac:dyDescent="0.3">
      <c r="A505" s="67">
        <v>45195</v>
      </c>
      <c r="B505" s="68">
        <f>IF(Donnees[[#This Row],[Date]]="","",_xlfn.ISOWEEKNUM(Donnees[[#This Row],[Date]]))</f>
        <v>39</v>
      </c>
      <c r="C505" s="69" t="s">
        <v>28</v>
      </c>
      <c r="D505" s="70" t="s">
        <v>524</v>
      </c>
      <c r="E505" s="71">
        <v>0</v>
      </c>
      <c r="F505" s="72">
        <v>15</v>
      </c>
      <c r="G505" s="73">
        <v>11</v>
      </c>
      <c r="H505" s="74">
        <v>110</v>
      </c>
      <c r="I505" s="73"/>
      <c r="J505" s="74"/>
      <c r="K505" s="148"/>
      <c r="L505" s="89"/>
      <c r="M505" s="57" t="e">
        <f>IF(Donnees[[#This Row],[Date]]&lt;&gt;"",SUM(#REF!),"")</f>
        <v>#REF!</v>
      </c>
      <c r="N505" s="93" t="str">
        <f>Donnees[[#This Row],[Date]]&amp;HOUR(Donnees[[#This Row],[Heure]])&amp;Donnees[[#This Row],[Ref]]</f>
        <v>4519521</v>
      </c>
      <c r="O505" s="80"/>
      <c r="P505" s="80"/>
      <c r="Q505" s="80"/>
    </row>
    <row r="506" spans="1:17" x14ac:dyDescent="0.3">
      <c r="A506" s="67">
        <v>45195</v>
      </c>
      <c r="B506" s="68">
        <f>IF(Donnees[[#This Row],[Date]]="","",_xlfn.ISOWEEKNUM(Donnees[[#This Row],[Date]]))</f>
        <v>39</v>
      </c>
      <c r="C506" s="69" t="s">
        <v>28</v>
      </c>
      <c r="D506" s="70" t="s">
        <v>525</v>
      </c>
      <c r="E506" s="71">
        <v>0</v>
      </c>
      <c r="F506" s="72">
        <v>35</v>
      </c>
      <c r="G506" s="73">
        <v>6</v>
      </c>
      <c r="H506" s="74">
        <v>175</v>
      </c>
      <c r="I506" s="73"/>
      <c r="J506" s="74"/>
      <c r="K506" s="148"/>
      <c r="L506" s="89"/>
      <c r="M506" s="57" t="e">
        <f>IF(Donnees[[#This Row],[Date]]&lt;&gt;"",SUM(#REF!),"")</f>
        <v>#REF!</v>
      </c>
      <c r="N506" s="93" t="str">
        <f>Donnees[[#This Row],[Date]]&amp;HOUR(Donnees[[#This Row],[Heure]])&amp;Donnees[[#This Row],[Ref]]</f>
        <v>4519521</v>
      </c>
      <c r="O506" s="80"/>
      <c r="P506" s="80"/>
      <c r="Q506" s="80"/>
    </row>
    <row r="507" spans="1:17" x14ac:dyDescent="0.3">
      <c r="A507" s="67">
        <v>45195</v>
      </c>
      <c r="B507" s="68">
        <f>IF(Donnees[[#This Row],[Date]]="","",_xlfn.ISOWEEKNUM(Donnees[[#This Row],[Date]]))</f>
        <v>39</v>
      </c>
      <c r="C507" s="69" t="s">
        <v>28</v>
      </c>
      <c r="D507" s="70" t="s">
        <v>435</v>
      </c>
      <c r="E507" s="71">
        <v>0</v>
      </c>
      <c r="F507" s="72">
        <v>32</v>
      </c>
      <c r="G507" s="73">
        <v>3</v>
      </c>
      <c r="H507" s="74">
        <v>195</v>
      </c>
      <c r="I507" s="73"/>
      <c r="J507" s="74"/>
      <c r="K507" s="148"/>
      <c r="L507" s="89"/>
      <c r="M507" s="57" t="e">
        <f>IF(Donnees[[#This Row],[Date]]&lt;&gt;"",SUM(#REF!),"")</f>
        <v>#REF!</v>
      </c>
      <c r="N507" s="93" t="str">
        <f>Donnees[[#This Row],[Date]]&amp;HOUR(Donnees[[#This Row],[Heure]])&amp;Donnees[[#This Row],[Ref]]</f>
        <v>4519522</v>
      </c>
      <c r="O507" s="80"/>
      <c r="P507" s="80"/>
      <c r="Q507" s="80"/>
    </row>
    <row r="508" spans="1:17" x14ac:dyDescent="0.3">
      <c r="A508" s="67">
        <v>45195</v>
      </c>
      <c r="B508" s="68">
        <f>IF(Donnees[[#This Row],[Date]]="","",_xlfn.ISOWEEKNUM(Donnees[[#This Row],[Date]]))</f>
        <v>39</v>
      </c>
      <c r="C508" s="69" t="s">
        <v>28</v>
      </c>
      <c r="D508" s="70" t="s">
        <v>526</v>
      </c>
      <c r="E508" s="71">
        <v>0</v>
      </c>
      <c r="F508" s="72">
        <v>10</v>
      </c>
      <c r="G508" s="73">
        <v>0</v>
      </c>
      <c r="H508" s="74">
        <v>110</v>
      </c>
      <c r="I508" s="73"/>
      <c r="J508" s="74"/>
      <c r="K508" s="148"/>
      <c r="L508" s="89"/>
      <c r="M508" s="57" t="e">
        <f>IF(Donnees[[#This Row],[Date]]&lt;&gt;"",SUM(#REF!),"")</f>
        <v>#REF!</v>
      </c>
      <c r="N508" s="93" t="str">
        <f>Donnees[[#This Row],[Date]]&amp;HOUR(Donnees[[#This Row],[Heure]])&amp;Donnees[[#This Row],[Ref]]</f>
        <v>4519523</v>
      </c>
      <c r="O508" s="80"/>
      <c r="P508" s="80"/>
      <c r="Q508" s="80"/>
    </row>
    <row r="509" spans="1:17" x14ac:dyDescent="0.3">
      <c r="A509" s="67">
        <v>45195</v>
      </c>
      <c r="B509" s="68">
        <f>IF(Donnees[[#This Row],[Date]]="","",_xlfn.ISOWEEKNUM(Donnees[[#This Row],[Date]]))</f>
        <v>39</v>
      </c>
      <c r="C509" s="69" t="s">
        <v>28</v>
      </c>
      <c r="D509" s="70" t="s">
        <v>436</v>
      </c>
      <c r="E509" s="71">
        <v>0</v>
      </c>
      <c r="F509" s="72">
        <v>16</v>
      </c>
      <c r="G509" s="73">
        <v>4</v>
      </c>
      <c r="H509" s="74">
        <v>110</v>
      </c>
      <c r="I509" s="73"/>
      <c r="J509" s="74"/>
      <c r="K509" s="148"/>
      <c r="L509" s="89"/>
      <c r="M509" s="57" t="e">
        <f>IF(Donnees[[#This Row],[Date]]&lt;&gt;"",SUM(#REF!),"")</f>
        <v>#REF!</v>
      </c>
      <c r="N509" s="93" t="str">
        <f>Donnees[[#This Row],[Date]]&amp;HOUR(Donnees[[#This Row],[Heure]])&amp;Donnees[[#This Row],[Ref]]</f>
        <v>4519523</v>
      </c>
      <c r="O509" s="80"/>
      <c r="P509" s="80"/>
      <c r="Q509" s="80"/>
    </row>
    <row r="510" spans="1:17" x14ac:dyDescent="0.3">
      <c r="A510" s="67">
        <v>45195</v>
      </c>
      <c r="B510" s="68">
        <f>IF(Donnees[[#This Row],[Date]]="","",_xlfn.ISOWEEKNUM(Donnees[[#This Row],[Date]]))</f>
        <v>39</v>
      </c>
      <c r="C510" s="69" t="s">
        <v>28</v>
      </c>
      <c r="D510" s="70" t="s">
        <v>399</v>
      </c>
      <c r="E510" s="71">
        <v>0</v>
      </c>
      <c r="F510" s="72">
        <v>15</v>
      </c>
      <c r="G510" s="73">
        <v>12</v>
      </c>
      <c r="H510" s="74">
        <v>110</v>
      </c>
      <c r="I510" s="73"/>
      <c r="J510" s="74"/>
      <c r="K510" s="148"/>
      <c r="L510" s="89"/>
      <c r="M510" s="57" t="e">
        <f>IF(Donnees[[#This Row],[Date]]&lt;&gt;"",SUM(#REF!),"")</f>
        <v>#REF!</v>
      </c>
      <c r="N510" s="93" t="str">
        <f>Donnees[[#This Row],[Date]]&amp;HOUR(Donnees[[#This Row],[Heure]])&amp;Donnees[[#This Row],[Ref]]</f>
        <v>4519523</v>
      </c>
      <c r="O510" s="80"/>
      <c r="P510" s="80"/>
      <c r="Q510" s="80"/>
    </row>
    <row r="511" spans="1:17" x14ac:dyDescent="0.3">
      <c r="A511" s="67">
        <v>45196</v>
      </c>
      <c r="B511" s="68">
        <f>IF(Donnees[[#This Row],[Date]]="","",_xlfn.ISOWEEKNUM(Donnees[[#This Row],[Date]]))</f>
        <v>39</v>
      </c>
      <c r="C511" s="69" t="s">
        <v>28</v>
      </c>
      <c r="D511" s="70" t="s">
        <v>527</v>
      </c>
      <c r="E511" s="71">
        <v>0</v>
      </c>
      <c r="F511" s="72">
        <v>10</v>
      </c>
      <c r="G511" s="73">
        <v>0</v>
      </c>
      <c r="H511" s="74">
        <v>110</v>
      </c>
      <c r="I511" s="73"/>
      <c r="J511" s="74"/>
      <c r="K511" s="148"/>
      <c r="L511" s="89"/>
      <c r="M511" s="57" t="e">
        <f>IF(Donnees[[#This Row],[Date]]&lt;&gt;"",SUM(#REF!),"")</f>
        <v>#REF!</v>
      </c>
      <c r="N511" s="93" t="str">
        <f>Donnees[[#This Row],[Date]]&amp;HOUR(Donnees[[#This Row],[Heure]])&amp;Donnees[[#This Row],[Ref]]</f>
        <v>451960</v>
      </c>
      <c r="O511" s="80"/>
      <c r="P511" s="80"/>
      <c r="Q511" s="80"/>
    </row>
    <row r="512" spans="1:17" x14ac:dyDescent="0.3">
      <c r="A512" s="67">
        <v>45196</v>
      </c>
      <c r="B512" s="68">
        <f>IF(Donnees[[#This Row],[Date]]="","",_xlfn.ISOWEEKNUM(Donnees[[#This Row],[Date]]))</f>
        <v>39</v>
      </c>
      <c r="C512" s="69" t="s">
        <v>28</v>
      </c>
      <c r="D512" s="70" t="s">
        <v>529</v>
      </c>
      <c r="E512" s="71">
        <v>0</v>
      </c>
      <c r="F512" s="72">
        <v>16</v>
      </c>
      <c r="G512" s="73">
        <v>5</v>
      </c>
      <c r="H512" s="74">
        <v>110</v>
      </c>
      <c r="I512" s="73"/>
      <c r="J512" s="74"/>
      <c r="K512" s="148"/>
      <c r="L512" s="89"/>
      <c r="M512" s="57" t="e">
        <f>IF(Donnees[[#This Row],[Date]]&lt;&gt;"",SUM(#REF!),"")</f>
        <v>#REF!</v>
      </c>
      <c r="N512" s="93" t="str">
        <f>Donnees[[#This Row],[Date]]&amp;HOUR(Donnees[[#This Row],[Heure]])&amp;Donnees[[#This Row],[Ref]]</f>
        <v>451960</v>
      </c>
      <c r="O512" s="80"/>
      <c r="P512" s="80"/>
      <c r="Q512" s="80"/>
    </row>
    <row r="513" spans="1:17" x14ac:dyDescent="0.3">
      <c r="A513" s="67">
        <v>45196</v>
      </c>
      <c r="B513" s="68">
        <f>IF(Donnees[[#This Row],[Date]]="","",_xlfn.ISOWEEKNUM(Donnees[[#This Row],[Date]]))</f>
        <v>39</v>
      </c>
      <c r="C513" s="69" t="s">
        <v>28</v>
      </c>
      <c r="D513" s="70" t="s">
        <v>530</v>
      </c>
      <c r="E513" s="71">
        <v>0</v>
      </c>
      <c r="F513" s="72">
        <v>15</v>
      </c>
      <c r="G513" s="73">
        <v>13</v>
      </c>
      <c r="H513" s="74">
        <v>110</v>
      </c>
      <c r="I513" s="73"/>
      <c r="J513" s="74"/>
      <c r="K513" s="148"/>
      <c r="L513" s="89"/>
      <c r="M513" s="57" t="e">
        <f>IF(Donnees[[#This Row],[Date]]&lt;&gt;"",SUM(#REF!),"")</f>
        <v>#REF!</v>
      </c>
      <c r="N513" s="93" t="str">
        <f>Donnees[[#This Row],[Date]]&amp;HOUR(Donnees[[#This Row],[Heure]])&amp;Donnees[[#This Row],[Ref]]</f>
        <v>451961</v>
      </c>
      <c r="O513" s="80"/>
      <c r="P513" s="80"/>
      <c r="Q513" s="80"/>
    </row>
    <row r="514" spans="1:17" x14ac:dyDescent="0.3">
      <c r="A514" s="67">
        <v>45196</v>
      </c>
      <c r="B514" s="68">
        <f>IF(Donnees[[#This Row],[Date]]="","",_xlfn.ISOWEEKNUM(Donnees[[#This Row],[Date]]))</f>
        <v>39</v>
      </c>
      <c r="C514" s="69" t="s">
        <v>28</v>
      </c>
      <c r="D514" s="70" t="s">
        <v>531</v>
      </c>
      <c r="E514" s="71">
        <v>0</v>
      </c>
      <c r="F514" s="72">
        <v>35</v>
      </c>
      <c r="G514" s="73">
        <v>7</v>
      </c>
      <c r="H514" s="74">
        <v>203</v>
      </c>
      <c r="I514" s="73"/>
      <c r="J514" s="74"/>
      <c r="K514" s="148"/>
      <c r="L514" s="89"/>
      <c r="M514" s="57" t="e">
        <f>IF(Donnees[[#This Row],[Date]]&lt;&gt;"",SUM(#REF!),"")</f>
        <v>#REF!</v>
      </c>
      <c r="N514" s="93" t="str">
        <f>Donnees[[#This Row],[Date]]&amp;HOUR(Donnees[[#This Row],[Heure]])&amp;Donnees[[#This Row],[Ref]]</f>
        <v>451961</v>
      </c>
      <c r="O514" s="80"/>
      <c r="P514" s="80"/>
      <c r="Q514" s="80"/>
    </row>
    <row r="515" spans="1:17" x14ac:dyDescent="0.3">
      <c r="A515" s="67">
        <v>45196</v>
      </c>
      <c r="B515" s="68">
        <f>IF(Donnees[[#This Row],[Date]]="","",_xlfn.ISOWEEKNUM(Donnees[[#This Row],[Date]]))</f>
        <v>39</v>
      </c>
      <c r="C515" s="69" t="s">
        <v>28</v>
      </c>
      <c r="D515" s="70" t="s">
        <v>532</v>
      </c>
      <c r="E515" s="71">
        <v>0</v>
      </c>
      <c r="F515" s="72">
        <v>32</v>
      </c>
      <c r="G515" s="73">
        <v>4</v>
      </c>
      <c r="H515" s="74">
        <v>191</v>
      </c>
      <c r="I515" s="73"/>
      <c r="J515" s="74"/>
      <c r="K515" s="148"/>
      <c r="L515" s="89"/>
      <c r="M515" s="57" t="e">
        <f>IF(Donnees[[#This Row],[Date]]&lt;&gt;"",SUM(#REF!),"")</f>
        <v>#REF!</v>
      </c>
      <c r="N515" s="93" t="str">
        <f>Donnees[[#This Row],[Date]]&amp;HOUR(Donnees[[#This Row],[Heure]])&amp;Donnees[[#This Row],[Ref]]</f>
        <v>451962</v>
      </c>
      <c r="O515" s="80"/>
      <c r="P515" s="80"/>
      <c r="Q515" s="80"/>
    </row>
    <row r="516" spans="1:17" x14ac:dyDescent="0.3">
      <c r="A516" s="67">
        <v>45196</v>
      </c>
      <c r="B516" s="68">
        <f>IF(Donnees[[#This Row],[Date]]="","",_xlfn.ISOWEEKNUM(Donnees[[#This Row],[Date]]))</f>
        <v>39</v>
      </c>
      <c r="C516" s="69" t="s">
        <v>28</v>
      </c>
      <c r="D516" s="70" t="s">
        <v>533</v>
      </c>
      <c r="E516" s="71">
        <v>0</v>
      </c>
      <c r="F516" s="72">
        <v>10</v>
      </c>
      <c r="G516" s="73">
        <v>0</v>
      </c>
      <c r="H516" s="74">
        <v>110</v>
      </c>
      <c r="I516" s="73"/>
      <c r="J516" s="74"/>
      <c r="K516" s="148"/>
      <c r="L516" s="89"/>
      <c r="M516" s="57" t="e">
        <f>IF(Donnees[[#This Row],[Date]]&lt;&gt;"",SUM(#REF!),"")</f>
        <v>#REF!</v>
      </c>
      <c r="N516" s="93" t="str">
        <f>Donnees[[#This Row],[Date]]&amp;HOUR(Donnees[[#This Row],[Heure]])&amp;Donnees[[#This Row],[Ref]]</f>
        <v>451962</v>
      </c>
      <c r="O516" s="80"/>
      <c r="P516" s="80"/>
      <c r="Q516" s="80"/>
    </row>
    <row r="517" spans="1:17" x14ac:dyDescent="0.3">
      <c r="A517" s="67">
        <v>45196</v>
      </c>
      <c r="B517" s="68">
        <f>IF(Donnees[[#This Row],[Date]]="","",_xlfn.ISOWEEKNUM(Donnees[[#This Row],[Date]]))</f>
        <v>39</v>
      </c>
      <c r="C517" s="69" t="s">
        <v>28</v>
      </c>
      <c r="D517" s="70" t="s">
        <v>534</v>
      </c>
      <c r="E517" s="71">
        <v>0</v>
      </c>
      <c r="F517" s="72">
        <v>16</v>
      </c>
      <c r="G517" s="73">
        <v>6</v>
      </c>
      <c r="H517" s="74">
        <v>110</v>
      </c>
      <c r="I517" s="73"/>
      <c r="J517" s="74"/>
      <c r="K517" s="148"/>
      <c r="L517" s="89"/>
      <c r="M517" s="57" t="e">
        <f>IF(Donnees[[#This Row],[Date]]&lt;&gt;"",SUM(#REF!),"")</f>
        <v>#REF!</v>
      </c>
      <c r="N517" s="93" t="str">
        <f>Donnees[[#This Row],[Date]]&amp;HOUR(Donnees[[#This Row],[Heure]])&amp;Donnees[[#This Row],[Ref]]</f>
        <v>451962</v>
      </c>
      <c r="O517" s="80"/>
      <c r="P517" s="80"/>
      <c r="Q517" s="80"/>
    </row>
    <row r="518" spans="1:17" x14ac:dyDescent="0.3">
      <c r="A518" s="67">
        <v>45196</v>
      </c>
      <c r="B518" s="68">
        <f>IF(Donnees[[#This Row],[Date]]="","",_xlfn.ISOWEEKNUM(Donnees[[#This Row],[Date]]))</f>
        <v>39</v>
      </c>
      <c r="C518" s="69" t="s">
        <v>28</v>
      </c>
      <c r="D518" s="70" t="s">
        <v>444</v>
      </c>
      <c r="E518" s="71">
        <v>0</v>
      </c>
      <c r="F518" s="72">
        <v>15</v>
      </c>
      <c r="G518" s="73">
        <v>14</v>
      </c>
      <c r="H518" s="74">
        <v>110</v>
      </c>
      <c r="I518" s="73"/>
      <c r="J518" s="74"/>
      <c r="K518" s="148"/>
      <c r="L518" s="89"/>
      <c r="M518" s="57" t="e">
        <f>IF(Donnees[[#This Row],[Date]]&lt;&gt;"",SUM(#REF!),"")</f>
        <v>#REF!</v>
      </c>
      <c r="N518" s="93" t="str">
        <f>Donnees[[#This Row],[Date]]&amp;HOUR(Donnees[[#This Row],[Heure]])&amp;Donnees[[#This Row],[Ref]]</f>
        <v>451963</v>
      </c>
      <c r="O518" s="80"/>
      <c r="P518" s="80"/>
      <c r="Q518" s="80"/>
    </row>
    <row r="519" spans="1:17" x14ac:dyDescent="0.3">
      <c r="A519" s="67">
        <v>45196</v>
      </c>
      <c r="B519" s="68">
        <f>IF(Donnees[[#This Row],[Date]]="","",_xlfn.ISOWEEKNUM(Donnees[[#This Row],[Date]]))</f>
        <v>39</v>
      </c>
      <c r="C519" s="69" t="s">
        <v>28</v>
      </c>
      <c r="D519" s="70" t="s">
        <v>535</v>
      </c>
      <c r="E519" s="71">
        <v>0</v>
      </c>
      <c r="F519" s="72">
        <v>10</v>
      </c>
      <c r="G519" s="73">
        <v>0</v>
      </c>
      <c r="H519" s="74">
        <v>110</v>
      </c>
      <c r="I519" s="73"/>
      <c r="J519" s="74"/>
      <c r="K519" s="148"/>
      <c r="L519" s="89"/>
      <c r="M519" s="57" t="e">
        <f>IF(Donnees[[#This Row],[Date]]&lt;&gt;"",SUM(#REF!),"")</f>
        <v>#REF!</v>
      </c>
      <c r="N519" s="93" t="str">
        <f>Donnees[[#This Row],[Date]]&amp;HOUR(Donnees[[#This Row],[Heure]])&amp;Donnees[[#This Row],[Ref]]</f>
        <v>451964</v>
      </c>
      <c r="O519" s="80"/>
      <c r="P519" s="80"/>
      <c r="Q519" s="80"/>
    </row>
    <row r="520" spans="1:17" x14ac:dyDescent="0.3">
      <c r="A520" s="67">
        <v>45196</v>
      </c>
      <c r="B520" s="68">
        <f>IF(Donnees[[#This Row],[Date]]="","",_xlfn.ISOWEEKNUM(Donnees[[#This Row],[Date]]))</f>
        <v>39</v>
      </c>
      <c r="C520" s="69" t="s">
        <v>28</v>
      </c>
      <c r="D520" s="70" t="s">
        <v>536</v>
      </c>
      <c r="E520" s="71">
        <v>0</v>
      </c>
      <c r="F520" s="72">
        <v>16</v>
      </c>
      <c r="G520" s="73">
        <v>7</v>
      </c>
      <c r="H520" s="74">
        <v>110</v>
      </c>
      <c r="I520" s="73"/>
      <c r="J520" s="74"/>
      <c r="K520" s="148"/>
      <c r="L520" s="89"/>
      <c r="M520" s="57" t="e">
        <f>IF(Donnees[[#This Row],[Date]]&lt;&gt;"",SUM(#REF!),"")</f>
        <v>#REF!</v>
      </c>
      <c r="N520" s="93" t="str">
        <f>Donnees[[#This Row],[Date]]&amp;HOUR(Donnees[[#This Row],[Heure]])&amp;Donnees[[#This Row],[Ref]]</f>
        <v>451964</v>
      </c>
      <c r="O520" s="80"/>
      <c r="P520" s="80"/>
      <c r="Q520" s="80"/>
    </row>
    <row r="521" spans="1:17" x14ac:dyDescent="0.3">
      <c r="A521" s="67">
        <v>45196</v>
      </c>
      <c r="B521" s="68">
        <f>IF(Donnees[[#This Row],[Date]]="","",_xlfn.ISOWEEKNUM(Donnees[[#This Row],[Date]]))</f>
        <v>39</v>
      </c>
      <c r="C521" s="69" t="s">
        <v>94</v>
      </c>
      <c r="D521" s="70" t="s">
        <v>537</v>
      </c>
      <c r="E521" s="71">
        <v>0</v>
      </c>
      <c r="F521" s="72">
        <v>35</v>
      </c>
      <c r="G521" s="73">
        <v>8</v>
      </c>
      <c r="H521" s="74">
        <v>204</v>
      </c>
      <c r="I521" s="73"/>
      <c r="J521" s="74"/>
      <c r="K521" s="148"/>
      <c r="L521" s="89"/>
      <c r="M521" s="57" t="e">
        <f>IF(Donnees[[#This Row],[Date]]&lt;&gt;"",SUM(#REF!),"")</f>
        <v>#REF!</v>
      </c>
      <c r="N521" s="93" t="str">
        <f>Donnees[[#This Row],[Date]]&amp;HOUR(Donnees[[#This Row],[Heure]])&amp;Donnees[[#This Row],[Ref]]</f>
        <v>451965</v>
      </c>
      <c r="O521" s="80"/>
      <c r="P521" s="80"/>
      <c r="Q521" s="80"/>
    </row>
    <row r="522" spans="1:17" x14ac:dyDescent="0.3">
      <c r="A522" s="67">
        <v>45196</v>
      </c>
      <c r="B522" s="68">
        <f>IF(Donnees[[#This Row],[Date]]="","",_xlfn.ISOWEEKNUM(Donnees[[#This Row],[Date]]))</f>
        <v>39</v>
      </c>
      <c r="C522" s="69" t="s">
        <v>94</v>
      </c>
      <c r="D522" s="70" t="s">
        <v>538</v>
      </c>
      <c r="E522" s="71">
        <v>0</v>
      </c>
      <c r="F522" s="72">
        <v>32</v>
      </c>
      <c r="G522" s="73">
        <v>5</v>
      </c>
      <c r="H522" s="74">
        <v>195</v>
      </c>
      <c r="I522" s="73"/>
      <c r="J522" s="74"/>
      <c r="K522" s="148"/>
      <c r="L522" s="89"/>
      <c r="M522" s="57" t="e">
        <f>IF(Donnees[[#This Row],[Date]]&lt;&gt;"",SUM(#REF!),"")</f>
        <v>#REF!</v>
      </c>
      <c r="N522" s="93" t="str">
        <f>Donnees[[#This Row],[Date]]&amp;HOUR(Donnees[[#This Row],[Heure]])&amp;Donnees[[#This Row],[Ref]]</f>
        <v>451965</v>
      </c>
      <c r="O522" s="80"/>
      <c r="P522" s="80"/>
      <c r="Q522" s="80"/>
    </row>
    <row r="523" spans="1:17" x14ac:dyDescent="0.3">
      <c r="A523" s="67">
        <v>45196</v>
      </c>
      <c r="B523" s="68">
        <f>IF(Donnees[[#This Row],[Date]]="","",_xlfn.ISOWEEKNUM(Donnees[[#This Row],[Date]]))</f>
        <v>39</v>
      </c>
      <c r="C523" s="69" t="s">
        <v>94</v>
      </c>
      <c r="D523" s="70" t="s">
        <v>539</v>
      </c>
      <c r="E523" s="71">
        <v>0</v>
      </c>
      <c r="F523" s="72">
        <v>10</v>
      </c>
      <c r="G523" s="73">
        <v>1</v>
      </c>
      <c r="H523" s="74">
        <v>107</v>
      </c>
      <c r="I523" s="73"/>
      <c r="J523" s="74"/>
      <c r="K523" s="148"/>
      <c r="L523" s="89"/>
      <c r="M523" s="57" t="e">
        <f>IF(Donnees[[#This Row],[Date]]&lt;&gt;"",SUM(#REF!),"")</f>
        <v>#REF!</v>
      </c>
      <c r="N523" s="93" t="str">
        <f>Donnees[[#This Row],[Date]]&amp;HOUR(Donnees[[#This Row],[Heure]])&amp;Donnees[[#This Row],[Ref]]</f>
        <v>451966</v>
      </c>
      <c r="O523" s="80"/>
      <c r="P523" s="80"/>
      <c r="Q523" s="80"/>
    </row>
    <row r="524" spans="1:17" x14ac:dyDescent="0.3">
      <c r="A524" s="67">
        <v>45196</v>
      </c>
      <c r="B524" s="68">
        <f>IF(Donnees[[#This Row],[Date]]="","",_xlfn.ISOWEEKNUM(Donnees[[#This Row],[Date]]))</f>
        <v>39</v>
      </c>
      <c r="C524" s="69" t="s">
        <v>94</v>
      </c>
      <c r="D524" s="70" t="s">
        <v>499</v>
      </c>
      <c r="E524" s="71">
        <v>0</v>
      </c>
      <c r="F524" s="72">
        <v>16</v>
      </c>
      <c r="G524" s="73">
        <v>8</v>
      </c>
      <c r="H524" s="74">
        <v>110</v>
      </c>
      <c r="I524" s="73"/>
      <c r="J524" s="74"/>
      <c r="K524" s="148"/>
      <c r="L524" s="89"/>
      <c r="M524" s="57" t="e">
        <f>IF(Donnees[[#This Row],[Date]]&lt;&gt;"",SUM(#REF!),"")</f>
        <v>#REF!</v>
      </c>
      <c r="N524" s="93" t="str">
        <f>Donnees[[#This Row],[Date]]&amp;HOUR(Donnees[[#This Row],[Heure]])&amp;Donnees[[#This Row],[Ref]]</f>
        <v>451967</v>
      </c>
      <c r="O524" s="80"/>
      <c r="P524" s="80"/>
      <c r="Q524" s="80"/>
    </row>
    <row r="525" spans="1:17" x14ac:dyDescent="0.3">
      <c r="A525" s="67">
        <v>45196</v>
      </c>
      <c r="B525" s="68">
        <f>IF(Donnees[[#This Row],[Date]]="","",_xlfn.ISOWEEKNUM(Donnees[[#This Row],[Date]]))</f>
        <v>39</v>
      </c>
      <c r="C525" s="69" t="s">
        <v>94</v>
      </c>
      <c r="D525" s="70" t="s">
        <v>540</v>
      </c>
      <c r="E525" s="71">
        <v>0</v>
      </c>
      <c r="F525" s="72">
        <v>10</v>
      </c>
      <c r="G525" s="73">
        <v>1</v>
      </c>
      <c r="H525" s="74">
        <v>110</v>
      </c>
      <c r="I525" s="73"/>
      <c r="J525" s="74"/>
      <c r="K525" s="148"/>
      <c r="L525" s="89"/>
      <c r="M525" s="57" t="e">
        <f>IF(Donnees[[#This Row],[Date]]&lt;&gt;"",SUM(#REF!),"")</f>
        <v>#REF!</v>
      </c>
      <c r="N525" s="93" t="str">
        <f>Donnees[[#This Row],[Date]]&amp;HOUR(Donnees[[#This Row],[Heure]])&amp;Donnees[[#This Row],[Ref]]</f>
        <v>451967</v>
      </c>
      <c r="O525" s="80"/>
      <c r="P525" s="80"/>
      <c r="Q525" s="80"/>
    </row>
    <row r="526" spans="1:17" x14ac:dyDescent="0.3">
      <c r="A526" s="53">
        <v>45196</v>
      </c>
      <c r="B526" s="77">
        <f>IF(Donnees[[#This Row],[Date]]="","",_xlfn.ISOWEEKNUM(Donnees[[#This Row],[Date]]))</f>
        <v>39</v>
      </c>
      <c r="C526" s="52" t="s">
        <v>28</v>
      </c>
      <c r="D526" s="56" t="s">
        <v>188</v>
      </c>
      <c r="E526" s="57"/>
      <c r="F526" s="58"/>
      <c r="G526" s="59"/>
      <c r="H526" s="49"/>
      <c r="I526" s="59"/>
      <c r="J526" s="49"/>
      <c r="K526" s="147"/>
      <c r="L526" s="89"/>
      <c r="M526" s="57" t="e">
        <f>IF(Donnees[[#This Row],[Date]]&lt;&gt;"",SUM(#REF!),"")</f>
        <v>#REF!</v>
      </c>
      <c r="N526" s="93" t="e">
        <f>Donnees[[#This Row],[Date]]&amp;HOUR(Donnees[[#This Row],[Heure]])&amp;Donnees[[#This Row],[Ref]]</f>
        <v>#VALUE!</v>
      </c>
    </row>
    <row r="527" spans="1:17" x14ac:dyDescent="0.3">
      <c r="A527" s="53">
        <v>45196</v>
      </c>
      <c r="B527" s="77">
        <f>IF(Donnees[[#This Row],[Date]]="","",_xlfn.ISOWEEKNUM(Donnees[[#This Row],[Date]]))</f>
        <v>39</v>
      </c>
      <c r="C527" s="52" t="s">
        <v>24</v>
      </c>
      <c r="D527" s="56" t="s">
        <v>188</v>
      </c>
      <c r="E527" s="57"/>
      <c r="F527" s="58">
        <v>12</v>
      </c>
      <c r="G527" s="59"/>
      <c r="H527" s="49">
        <v>10</v>
      </c>
      <c r="I527" s="59"/>
      <c r="J527" s="49"/>
      <c r="K527" s="147"/>
      <c r="L527" s="89"/>
      <c r="M527" s="57" t="e">
        <f>IF(Donnees[[#This Row],[Date]]&lt;&gt;"",SUM(#REF!),"")</f>
        <v>#REF!</v>
      </c>
      <c r="N527" s="93" t="e">
        <f>Donnees[[#This Row],[Date]]&amp;HOUR(Donnees[[#This Row],[Heure]])&amp;Donnees[[#This Row],[Ref]]</f>
        <v>#VALUE!</v>
      </c>
    </row>
    <row r="528" spans="1:17" x14ac:dyDescent="0.3">
      <c r="A528" s="53">
        <v>45196</v>
      </c>
      <c r="B528" s="77">
        <f>IF(Donnees[[#This Row],[Date]]="","",_xlfn.ISOWEEKNUM(Donnees[[#This Row],[Date]]))</f>
        <v>39</v>
      </c>
      <c r="C528" s="52" t="s">
        <v>28</v>
      </c>
      <c r="D528" s="56" t="s">
        <v>188</v>
      </c>
      <c r="E528" s="57"/>
      <c r="F528" s="58"/>
      <c r="G528" s="59"/>
      <c r="H528" s="49"/>
      <c r="I528" s="59"/>
      <c r="J528" s="49"/>
      <c r="K528" s="147"/>
      <c r="L528" s="89"/>
      <c r="M528" s="57" t="e">
        <f>IF(Donnees[[#This Row],[Date]]&lt;&gt;"",SUM(#REF!),"")</f>
        <v>#REF!</v>
      </c>
      <c r="N528" s="93" t="e">
        <f>Donnees[[#This Row],[Date]]&amp;HOUR(Donnees[[#This Row],[Heure]])&amp;Donnees[[#This Row],[Ref]]</f>
        <v>#VALUE!</v>
      </c>
    </row>
    <row r="529" spans="1:14" x14ac:dyDescent="0.3">
      <c r="A529" s="53">
        <v>45196</v>
      </c>
      <c r="B529" s="77">
        <f>IF(Donnees[[#This Row],[Date]]="","",_xlfn.ISOWEEKNUM(Donnees[[#This Row],[Date]]))</f>
        <v>39</v>
      </c>
      <c r="C529" s="52" t="s">
        <v>28</v>
      </c>
      <c r="D529" s="56" t="s">
        <v>188</v>
      </c>
      <c r="E529" s="57"/>
      <c r="F529" s="58">
        <v>15</v>
      </c>
      <c r="G529" s="59"/>
      <c r="H529" s="49">
        <v>10</v>
      </c>
      <c r="I529" s="59"/>
      <c r="J529" s="49"/>
      <c r="K529" s="147"/>
      <c r="L529" s="89"/>
      <c r="M529" s="57" t="e">
        <f>IF(Donnees[[#This Row],[Date]]&lt;&gt;"",SUM(#REF!),"")</f>
        <v>#REF!</v>
      </c>
      <c r="N529" s="93" t="e">
        <f>Donnees[[#This Row],[Date]]&amp;HOUR(Donnees[[#This Row],[Heure]])&amp;Donnees[[#This Row],[Ref]]</f>
        <v>#VALUE!</v>
      </c>
    </row>
    <row r="530" spans="1:14" x14ac:dyDescent="0.3">
      <c r="A530" s="53">
        <v>45196</v>
      </c>
      <c r="B530" s="77">
        <f>IF(Donnees[[#This Row],[Date]]="","",_xlfn.ISOWEEKNUM(Donnees[[#This Row],[Date]]))</f>
        <v>39</v>
      </c>
      <c r="C530" s="52" t="s">
        <v>24</v>
      </c>
      <c r="D530" s="56" t="s">
        <v>188</v>
      </c>
      <c r="E530" s="57"/>
      <c r="F530" s="58">
        <v>19</v>
      </c>
      <c r="G530" s="59"/>
      <c r="H530" s="49">
        <v>10</v>
      </c>
      <c r="I530" s="59"/>
      <c r="J530" s="49"/>
      <c r="K530" s="147"/>
      <c r="L530" s="89"/>
      <c r="M530" s="57" t="e">
        <f>IF(Donnees[[#This Row],[Date]]&lt;&gt;"",SUM(#REF!),"")</f>
        <v>#REF!</v>
      </c>
      <c r="N530" s="93" t="e">
        <f>Donnees[[#This Row],[Date]]&amp;HOUR(Donnees[[#This Row],[Heure]])&amp;Donnees[[#This Row],[Ref]]</f>
        <v>#VALUE!</v>
      </c>
    </row>
    <row r="531" spans="1:14" x14ac:dyDescent="0.3">
      <c r="A531" s="53">
        <v>45196</v>
      </c>
      <c r="B531" s="77">
        <f>IF(Donnees[[#This Row],[Date]]="","",_xlfn.ISOWEEKNUM(Donnees[[#This Row],[Date]]))</f>
        <v>39</v>
      </c>
      <c r="C531" s="52" t="s">
        <v>28</v>
      </c>
      <c r="D531" s="56" t="s">
        <v>188</v>
      </c>
      <c r="E531" s="57"/>
      <c r="F531" s="58">
        <v>18</v>
      </c>
      <c r="G531" s="59"/>
      <c r="H531" s="49">
        <v>10</v>
      </c>
      <c r="I531" s="59"/>
      <c r="J531" s="49"/>
      <c r="K531" s="147"/>
      <c r="L531" s="89"/>
      <c r="M531" s="57" t="e">
        <f>IF(Donnees[[#This Row],[Date]]&lt;&gt;"",SUM(#REF!),"")</f>
        <v>#REF!</v>
      </c>
      <c r="N531" s="93" t="e">
        <f>Donnees[[#This Row],[Date]]&amp;HOUR(Donnees[[#This Row],[Heure]])&amp;Donnees[[#This Row],[Ref]]</f>
        <v>#VALUE!</v>
      </c>
    </row>
    <row r="532" spans="1:14" x14ac:dyDescent="0.3">
      <c r="A532" s="53">
        <v>45196</v>
      </c>
      <c r="B532" s="77">
        <f>IF(Donnees[[#This Row],[Date]]="","",_xlfn.ISOWEEKNUM(Donnees[[#This Row],[Date]]))</f>
        <v>39</v>
      </c>
      <c r="C532" s="52" t="s">
        <v>28</v>
      </c>
      <c r="D532" s="56" t="s">
        <v>188</v>
      </c>
      <c r="E532" s="57"/>
      <c r="F532" s="58">
        <v>0</v>
      </c>
      <c r="G532" s="59"/>
      <c r="H532" s="49">
        <v>10</v>
      </c>
      <c r="I532" s="59"/>
      <c r="J532" s="49"/>
      <c r="K532" s="147"/>
      <c r="L532" s="89"/>
      <c r="M532" s="57" t="e">
        <f>IF(Donnees[[#This Row],[Date]]&lt;&gt;"",SUM(#REF!),"")</f>
        <v>#REF!</v>
      </c>
      <c r="N532" s="93" t="e">
        <f>Donnees[[#This Row],[Date]]&amp;HOUR(Donnees[[#This Row],[Heure]])&amp;Donnees[[#This Row],[Ref]]</f>
        <v>#VALUE!</v>
      </c>
    </row>
    <row r="533" spans="1:14" x14ac:dyDescent="0.3">
      <c r="A533" s="53">
        <v>45196</v>
      </c>
      <c r="B533" s="77">
        <f>IF(Donnees[[#This Row],[Date]]="","",_xlfn.ISOWEEKNUM(Donnees[[#This Row],[Date]]))</f>
        <v>39</v>
      </c>
      <c r="C533" s="52" t="s">
        <v>24</v>
      </c>
      <c r="D533" s="56" t="s">
        <v>188</v>
      </c>
      <c r="E533" s="57"/>
      <c r="F533" s="58">
        <v>27</v>
      </c>
      <c r="G533" s="59"/>
      <c r="H533" s="49">
        <v>10</v>
      </c>
      <c r="I533" s="59"/>
      <c r="J533" s="49"/>
      <c r="K533" s="147"/>
      <c r="L533" s="89"/>
      <c r="M533" s="57" t="e">
        <f>IF(Donnees[[#This Row],[Date]]&lt;&gt;"",SUM(#REF!),"")</f>
        <v>#REF!</v>
      </c>
      <c r="N533" s="93" t="e">
        <f>Donnees[[#This Row],[Date]]&amp;HOUR(Donnees[[#This Row],[Heure]])&amp;Donnees[[#This Row],[Ref]]</f>
        <v>#VALUE!</v>
      </c>
    </row>
    <row r="534" spans="1:14" x14ac:dyDescent="0.3">
      <c r="A534" s="53">
        <v>45196</v>
      </c>
      <c r="B534" s="77">
        <f>IF(Donnees[[#This Row],[Date]]="","",_xlfn.ISOWEEKNUM(Donnees[[#This Row],[Date]]))</f>
        <v>39</v>
      </c>
      <c r="C534" s="52" t="s">
        <v>24</v>
      </c>
      <c r="D534" s="56" t="s">
        <v>308</v>
      </c>
      <c r="E534" s="57"/>
      <c r="F534" s="58">
        <v>14</v>
      </c>
      <c r="G534" s="59"/>
      <c r="H534" s="49">
        <v>10</v>
      </c>
      <c r="I534" s="59"/>
      <c r="J534" s="49"/>
      <c r="K534" s="147"/>
      <c r="L534" s="89"/>
      <c r="M534" s="57" t="e">
        <f>IF(Donnees[[#This Row],[Date]]&lt;&gt;"",SUM(#REF!),"")</f>
        <v>#REF!</v>
      </c>
      <c r="N534" s="93" t="str">
        <f>Donnees[[#This Row],[Date]]&amp;HOUR(Donnees[[#This Row],[Heure]])&amp;Donnees[[#This Row],[Ref]]</f>
        <v>4519616</v>
      </c>
    </row>
    <row r="535" spans="1:14" x14ac:dyDescent="0.3">
      <c r="A535" s="53">
        <v>45197</v>
      </c>
      <c r="B535" s="77">
        <f>IF(Donnees[[#This Row],[Date]]="","",_xlfn.ISOWEEKNUM(Donnees[[#This Row],[Date]]))</f>
        <v>39</v>
      </c>
      <c r="C535" s="52" t="s">
        <v>28</v>
      </c>
      <c r="D535" s="56" t="s">
        <v>188</v>
      </c>
      <c r="E535" s="57"/>
      <c r="F535" s="58">
        <v>12</v>
      </c>
      <c r="G535" s="59"/>
      <c r="H535" s="49">
        <v>10</v>
      </c>
      <c r="I535" s="59"/>
      <c r="J535" s="49"/>
      <c r="K535" s="147"/>
      <c r="L535" s="89"/>
      <c r="M535" s="57" t="e">
        <f>IF(Donnees[[#This Row],[Date]]&lt;&gt;"",SUM(#REF!),"")</f>
        <v>#REF!</v>
      </c>
      <c r="N535" s="93" t="e">
        <f>Donnees[[#This Row],[Date]]&amp;HOUR(Donnees[[#This Row],[Heure]])&amp;Donnees[[#This Row],[Ref]]</f>
        <v>#VALUE!</v>
      </c>
    </row>
    <row r="536" spans="1:14" x14ac:dyDescent="0.3">
      <c r="A536" s="53">
        <v>45197</v>
      </c>
      <c r="B536" s="77">
        <f>IF(Donnees[[#This Row],[Date]]="","",_xlfn.ISOWEEKNUM(Donnees[[#This Row],[Date]]))</f>
        <v>39</v>
      </c>
      <c r="C536" s="52" t="s">
        <v>28</v>
      </c>
      <c r="D536" s="56" t="s">
        <v>188</v>
      </c>
      <c r="E536" s="57"/>
      <c r="F536" s="58">
        <v>14</v>
      </c>
      <c r="G536" s="59"/>
      <c r="H536" s="49">
        <v>10</v>
      </c>
      <c r="I536" s="59"/>
      <c r="J536" s="49"/>
      <c r="K536" s="147"/>
      <c r="L536" s="89"/>
      <c r="M536" s="57" t="e">
        <f>IF(Donnees[[#This Row],[Date]]&lt;&gt;"",SUM(#REF!),"")</f>
        <v>#REF!</v>
      </c>
      <c r="N536" s="93" t="e">
        <f>Donnees[[#This Row],[Date]]&amp;HOUR(Donnees[[#This Row],[Heure]])&amp;Donnees[[#This Row],[Ref]]</f>
        <v>#VALUE!</v>
      </c>
    </row>
    <row r="537" spans="1:14" x14ac:dyDescent="0.3">
      <c r="A537" s="53">
        <v>45197</v>
      </c>
      <c r="B537" s="77">
        <f>IF(Donnees[[#This Row],[Date]]="","",_xlfn.ISOWEEKNUM(Donnees[[#This Row],[Date]]))</f>
        <v>39</v>
      </c>
      <c r="C537" s="52" t="s">
        <v>28</v>
      </c>
      <c r="D537" s="56" t="s">
        <v>188</v>
      </c>
      <c r="E537" s="57"/>
      <c r="F537" s="58">
        <v>14</v>
      </c>
      <c r="G537" s="59"/>
      <c r="H537" s="49">
        <v>10</v>
      </c>
      <c r="I537" s="59"/>
      <c r="J537" s="49"/>
      <c r="K537" s="147"/>
      <c r="L537" s="89"/>
      <c r="M537" s="57" t="e">
        <f>IF(Donnees[[#This Row],[Date]]&lt;&gt;"",SUM(#REF!),"")</f>
        <v>#REF!</v>
      </c>
      <c r="N537" s="93" t="e">
        <f>Donnees[[#This Row],[Date]]&amp;HOUR(Donnees[[#This Row],[Heure]])&amp;Donnees[[#This Row],[Ref]]</f>
        <v>#VALUE!</v>
      </c>
    </row>
    <row r="538" spans="1:14" x14ac:dyDescent="0.3">
      <c r="A538" s="53">
        <v>45201</v>
      </c>
      <c r="B538" s="77">
        <f>IF(Donnees[[#This Row],[Date]]="","",_xlfn.ISOWEEKNUM(Donnees[[#This Row],[Date]]))</f>
        <v>40</v>
      </c>
      <c r="C538" s="52"/>
      <c r="D538" s="56" t="s">
        <v>188</v>
      </c>
      <c r="E538" s="57"/>
      <c r="F538" s="58">
        <v>12</v>
      </c>
      <c r="G538" s="59"/>
      <c r="H538" s="49">
        <v>9</v>
      </c>
      <c r="I538" s="59"/>
      <c r="J538" s="49"/>
      <c r="K538" s="147"/>
      <c r="L538" s="89"/>
      <c r="M538" s="57" t="e">
        <f>IF(Donnees[[#This Row],[Date]]&lt;&gt;"",SUM(#REF!),"")</f>
        <v>#REF!</v>
      </c>
      <c r="N538" s="93" t="e">
        <f>Donnees[[#This Row],[Date]]&amp;HOUR(Donnees[[#This Row],[Heure]])&amp;Donnees[[#This Row],[Ref]]</f>
        <v>#VALUE!</v>
      </c>
    </row>
    <row r="539" spans="1:14" x14ac:dyDescent="0.3">
      <c r="A539" s="53">
        <v>45201</v>
      </c>
      <c r="B539" s="77">
        <f>IF(Donnees[[#This Row],[Date]]="","",_xlfn.ISOWEEKNUM(Donnees[[#This Row],[Date]]))</f>
        <v>40</v>
      </c>
      <c r="C539" s="52"/>
      <c r="D539" s="56" t="s">
        <v>549</v>
      </c>
      <c r="E539" s="57"/>
      <c r="F539" s="58">
        <v>14</v>
      </c>
      <c r="G539" s="59"/>
      <c r="H539" s="49">
        <v>9</v>
      </c>
      <c r="I539" s="59"/>
      <c r="J539" s="49"/>
      <c r="K539" s="147"/>
      <c r="L539" s="89"/>
      <c r="M539" s="57" t="e">
        <f>IF(Donnees[[#This Row],[Date]]&lt;&gt;"",SUM(#REF!),"")</f>
        <v>#REF!</v>
      </c>
      <c r="N539" s="93" t="e">
        <f>Donnees[[#This Row],[Date]]&amp;HOUR(Donnees[[#This Row],[Heure]])&amp;Donnees[[#This Row],[Ref]]</f>
        <v>#VALUE!</v>
      </c>
    </row>
    <row r="540" spans="1:14" x14ac:dyDescent="0.3">
      <c r="A540" s="53">
        <v>45201</v>
      </c>
      <c r="B540" s="77">
        <f>IF(Donnees[[#This Row],[Date]]="","",_xlfn.ISOWEEKNUM(Donnees[[#This Row],[Date]]))</f>
        <v>40</v>
      </c>
      <c r="C540" s="52"/>
      <c r="D540" s="56" t="s">
        <v>550</v>
      </c>
      <c r="E540" s="57"/>
      <c r="F540" s="58">
        <v>16</v>
      </c>
      <c r="G540" s="59"/>
      <c r="H540" s="49">
        <v>9</v>
      </c>
      <c r="I540" s="59"/>
      <c r="J540" s="49"/>
      <c r="K540" s="147"/>
      <c r="L540" s="89"/>
      <c r="M540" s="57" t="e">
        <f>IF(Donnees[[#This Row],[Date]]&lt;&gt;"",SUM(#REF!),"")</f>
        <v>#REF!</v>
      </c>
      <c r="N540" s="93" t="str">
        <f>Donnees[[#This Row],[Date]]&amp;HOUR(Donnees[[#This Row],[Heure]])&amp;Donnees[[#This Row],[Ref]]</f>
        <v>4520114</v>
      </c>
    </row>
    <row r="541" spans="1:14" ht="14.4" customHeight="1" x14ac:dyDescent="0.3">
      <c r="A541" s="53">
        <v>45201</v>
      </c>
      <c r="B541" s="77">
        <f>IF(Donnees[[#This Row],[Date]]="","",_xlfn.ISOWEEKNUM(Donnees[[#This Row],[Date]]))</f>
        <v>40</v>
      </c>
      <c r="C541" s="52"/>
      <c r="D541" s="56" t="s">
        <v>550</v>
      </c>
      <c r="E541" s="57"/>
      <c r="F541" s="58">
        <v>16</v>
      </c>
      <c r="G541" s="59"/>
      <c r="H541" s="49">
        <v>9</v>
      </c>
      <c r="I541" s="59"/>
      <c r="J541" s="49"/>
      <c r="K541" s="147"/>
      <c r="L541" s="89"/>
      <c r="M541" s="57" t="e">
        <f>IF(Donnees[[#This Row],[Date]]&lt;&gt;"",SUM(#REF!),"")</f>
        <v>#REF!</v>
      </c>
      <c r="N541" s="93" t="str">
        <f>Donnees[[#This Row],[Date]]&amp;HOUR(Donnees[[#This Row],[Heure]])&amp;Donnees[[#This Row],[Ref]]</f>
        <v>4520114</v>
      </c>
    </row>
    <row r="542" spans="1:14" x14ac:dyDescent="0.3">
      <c r="A542" s="53">
        <v>45201</v>
      </c>
      <c r="B542" s="77">
        <f>IF(Donnees[[#This Row],[Date]]="","",_xlfn.ISOWEEKNUM(Donnees[[#This Row],[Date]]))</f>
        <v>40</v>
      </c>
      <c r="C542" s="52"/>
      <c r="D542" s="56" t="s">
        <v>188</v>
      </c>
      <c r="E542" s="57"/>
      <c r="F542" s="58">
        <v>15</v>
      </c>
      <c r="G542" s="59"/>
      <c r="H542" s="49">
        <v>9</v>
      </c>
      <c r="I542" s="59"/>
      <c r="J542" s="49"/>
      <c r="K542" s="147"/>
      <c r="L542" s="89"/>
      <c r="M542" s="57" t="e">
        <f>IF(Donnees[[#This Row],[Date]]&lt;&gt;"",SUM(#REF!),"")</f>
        <v>#REF!</v>
      </c>
      <c r="N542" s="93" t="e">
        <f>Donnees[[#This Row],[Date]]&amp;HOUR(Donnees[[#This Row],[Heure]])&amp;Donnees[[#This Row],[Ref]]</f>
        <v>#VALUE!</v>
      </c>
    </row>
    <row r="543" spans="1:14" x14ac:dyDescent="0.3">
      <c r="A543" s="53">
        <v>45201</v>
      </c>
      <c r="B543" s="77">
        <f>IF(Donnees[[#This Row],[Date]]="","",_xlfn.ISOWEEKNUM(Donnees[[#This Row],[Date]]))</f>
        <v>40</v>
      </c>
      <c r="C543" s="52"/>
      <c r="D543" s="56" t="s">
        <v>188</v>
      </c>
      <c r="E543" s="57"/>
      <c r="F543" s="58">
        <v>19</v>
      </c>
      <c r="G543" s="59"/>
      <c r="H543" s="49">
        <v>6</v>
      </c>
      <c r="I543" s="59"/>
      <c r="J543" s="49"/>
      <c r="K543" s="147"/>
      <c r="L543" s="89"/>
      <c r="M543" s="57" t="e">
        <f>IF(Donnees[[#This Row],[Date]]&lt;&gt;"",SUM(#REF!),"")</f>
        <v>#REF!</v>
      </c>
      <c r="N543" s="93" t="e">
        <f>Donnees[[#This Row],[Date]]&amp;HOUR(Donnees[[#This Row],[Heure]])&amp;Donnees[[#This Row],[Ref]]</f>
        <v>#VALUE!</v>
      </c>
    </row>
    <row r="544" spans="1:14" x14ac:dyDescent="0.3">
      <c r="A544" s="53">
        <v>45201</v>
      </c>
      <c r="B544" s="77">
        <f>IF(Donnees[[#This Row],[Date]]="","",_xlfn.ISOWEEKNUM(Donnees[[#This Row],[Date]]))</f>
        <v>40</v>
      </c>
      <c r="C544" s="52"/>
      <c r="D544" s="56" t="s">
        <v>551</v>
      </c>
      <c r="E544" s="57"/>
      <c r="F544" s="58">
        <v>19</v>
      </c>
      <c r="G544" s="59"/>
      <c r="H544" s="49">
        <v>9</v>
      </c>
      <c r="I544" s="59"/>
      <c r="J544" s="49"/>
      <c r="K544" s="147"/>
      <c r="L544" s="89"/>
      <c r="M544" s="57" t="e">
        <f>IF(Donnees[[#This Row],[Date]]&lt;&gt;"",SUM(#REF!),"")</f>
        <v>#REF!</v>
      </c>
      <c r="N544" s="93" t="str">
        <f>Donnees[[#This Row],[Date]]&amp;HOUR(Donnees[[#This Row],[Heure]])&amp;Donnees[[#This Row],[Ref]]</f>
        <v>4520114</v>
      </c>
    </row>
    <row r="545" spans="1:14" x14ac:dyDescent="0.3">
      <c r="A545" s="53">
        <v>45201</v>
      </c>
      <c r="B545" s="77">
        <f>IF(Donnees[[#This Row],[Date]]="","",_xlfn.ISOWEEKNUM(Donnees[[#This Row],[Date]]))</f>
        <v>40</v>
      </c>
      <c r="C545" s="52"/>
      <c r="D545" s="56" t="s">
        <v>188</v>
      </c>
      <c r="E545" s="57"/>
      <c r="F545" s="58">
        <v>12</v>
      </c>
      <c r="G545" s="59"/>
      <c r="H545" s="49">
        <v>9</v>
      </c>
      <c r="I545" s="59"/>
      <c r="J545" s="49"/>
      <c r="K545" s="147"/>
      <c r="L545" s="89"/>
      <c r="M545" s="57" t="e">
        <f>IF(Donnees[[#This Row],[Date]]&lt;&gt;"",SUM(#REF!),"")</f>
        <v>#REF!</v>
      </c>
      <c r="N545" s="93" t="e">
        <f>Donnees[[#This Row],[Date]]&amp;HOUR(Donnees[[#This Row],[Heure]])&amp;Donnees[[#This Row],[Ref]]</f>
        <v>#VALUE!</v>
      </c>
    </row>
    <row r="546" spans="1:14" x14ac:dyDescent="0.3">
      <c r="A546" s="53">
        <v>45201</v>
      </c>
      <c r="B546" s="77">
        <f>IF(Donnees[[#This Row],[Date]]="","",_xlfn.ISOWEEKNUM(Donnees[[#This Row],[Date]]))</f>
        <v>40</v>
      </c>
      <c r="C546" s="52" t="s">
        <v>26</v>
      </c>
      <c r="D546" s="56" t="s">
        <v>552</v>
      </c>
      <c r="E546" s="57"/>
      <c r="F546" s="58">
        <v>16</v>
      </c>
      <c r="G546" s="59"/>
      <c r="H546" s="49">
        <v>6</v>
      </c>
      <c r="I546" s="59"/>
      <c r="J546" s="49"/>
      <c r="K546" s="147"/>
      <c r="L546" s="89"/>
      <c r="M546" s="57" t="e">
        <f>IF(Donnees[[#This Row],[Date]]&lt;&gt;"",SUM(#REF!),"")</f>
        <v>#REF!</v>
      </c>
      <c r="N546" s="93" t="str">
        <f>Donnees[[#This Row],[Date]]&amp;HOUR(Donnees[[#This Row],[Heure]])&amp;Donnees[[#This Row],[Ref]]</f>
        <v>4520115</v>
      </c>
    </row>
    <row r="547" spans="1:14" x14ac:dyDescent="0.3">
      <c r="A547" s="53">
        <v>45201</v>
      </c>
      <c r="B547" s="77">
        <f>IF(Donnees[[#This Row],[Date]]="","",_xlfn.ISOWEEKNUM(Donnees[[#This Row],[Date]]))</f>
        <v>40</v>
      </c>
      <c r="C547" s="52" t="s">
        <v>26</v>
      </c>
      <c r="D547" s="56" t="s">
        <v>553</v>
      </c>
      <c r="E547" s="57"/>
      <c r="F547" s="58">
        <v>14</v>
      </c>
      <c r="G547" s="59"/>
      <c r="H547" s="49">
        <v>6</v>
      </c>
      <c r="I547" s="59"/>
      <c r="J547" s="49"/>
      <c r="K547" s="147"/>
      <c r="L547" s="89"/>
      <c r="M547" s="57" t="e">
        <f>IF(Donnees[[#This Row],[Date]]&lt;&gt;"",SUM(#REF!),"")</f>
        <v>#REF!</v>
      </c>
      <c r="N547" s="93" t="str">
        <f>Donnees[[#This Row],[Date]]&amp;HOUR(Donnees[[#This Row],[Heure]])&amp;Donnees[[#This Row],[Ref]]</f>
        <v>4520115</v>
      </c>
    </row>
    <row r="548" spans="1:14" x14ac:dyDescent="0.3">
      <c r="A548" s="53">
        <v>45201</v>
      </c>
      <c r="B548" s="77">
        <f>IF(Donnees[[#This Row],[Date]]="","",_xlfn.ISOWEEKNUM(Donnees[[#This Row],[Date]]))</f>
        <v>40</v>
      </c>
      <c r="C548" s="52" t="s">
        <v>26</v>
      </c>
      <c r="D548" s="56" t="s">
        <v>154</v>
      </c>
      <c r="E548" s="57"/>
      <c r="F548" s="58">
        <v>12</v>
      </c>
      <c r="G548" s="59"/>
      <c r="H548" s="49">
        <v>6</v>
      </c>
      <c r="I548" s="59"/>
      <c r="J548" s="49"/>
      <c r="K548" s="147"/>
      <c r="L548" s="89"/>
      <c r="M548" s="57" t="e">
        <f>IF(Donnees[[#This Row],[Date]]&lt;&gt;"",SUM(#REF!),"")</f>
        <v>#REF!</v>
      </c>
      <c r="N548" s="93" t="str">
        <f>Donnees[[#This Row],[Date]]&amp;HOUR(Donnees[[#This Row],[Heure]])&amp;Donnees[[#This Row],[Ref]]</f>
        <v>4520115</v>
      </c>
    </row>
    <row r="549" spans="1:14" x14ac:dyDescent="0.3">
      <c r="A549" s="53">
        <v>45201</v>
      </c>
      <c r="B549" s="77">
        <f>IF(Donnees[[#This Row],[Date]]="","",_xlfn.ISOWEEKNUM(Donnees[[#This Row],[Date]]))</f>
        <v>40</v>
      </c>
      <c r="C549" s="52" t="s">
        <v>26</v>
      </c>
      <c r="D549" s="56" t="s">
        <v>554</v>
      </c>
      <c r="E549" s="57"/>
      <c r="F549" s="58">
        <v>19</v>
      </c>
      <c r="G549" s="59"/>
      <c r="H549" s="49">
        <v>6</v>
      </c>
      <c r="I549" s="59"/>
      <c r="J549" s="49"/>
      <c r="K549" s="147"/>
      <c r="L549" s="89"/>
      <c r="M549" s="57" t="e">
        <f>IF(Donnees[[#This Row],[Date]]&lt;&gt;"",SUM(#REF!),"")</f>
        <v>#REF!</v>
      </c>
      <c r="N549" s="93" t="str">
        <f>Donnees[[#This Row],[Date]]&amp;HOUR(Donnees[[#This Row],[Heure]])&amp;Donnees[[#This Row],[Ref]]</f>
        <v>4520115</v>
      </c>
    </row>
    <row r="550" spans="1:14" x14ac:dyDescent="0.3">
      <c r="A550" s="53">
        <v>45201</v>
      </c>
      <c r="B550" s="77">
        <f>IF(Donnees[[#This Row],[Date]]="","",_xlfn.ISOWEEKNUM(Donnees[[#This Row],[Date]]))</f>
        <v>40</v>
      </c>
      <c r="C550" s="52" t="s">
        <v>26</v>
      </c>
      <c r="D550" s="56" t="s">
        <v>555</v>
      </c>
      <c r="E550" s="57"/>
      <c r="F550" s="58">
        <v>16</v>
      </c>
      <c r="G550" s="59"/>
      <c r="H550" s="49">
        <v>6</v>
      </c>
      <c r="I550" s="59"/>
      <c r="J550" s="49"/>
      <c r="K550" s="147"/>
      <c r="L550" s="89"/>
      <c r="M550" s="57" t="e">
        <f>IF(Donnees[[#This Row],[Date]]&lt;&gt;"",SUM(#REF!),"")</f>
        <v>#REF!</v>
      </c>
      <c r="N550" s="93" t="str">
        <f>Donnees[[#This Row],[Date]]&amp;HOUR(Donnees[[#This Row],[Heure]])&amp;Donnees[[#This Row],[Ref]]</f>
        <v>4520115</v>
      </c>
    </row>
    <row r="551" spans="1:14" x14ac:dyDescent="0.3">
      <c r="A551" s="53">
        <v>45201</v>
      </c>
      <c r="B551" s="77">
        <f>IF(Donnees[[#This Row],[Date]]="","",_xlfn.ISOWEEKNUM(Donnees[[#This Row],[Date]]))</f>
        <v>40</v>
      </c>
      <c r="C551" s="52" t="s">
        <v>26</v>
      </c>
      <c r="D551" s="56" t="s">
        <v>484</v>
      </c>
      <c r="E551" s="57"/>
      <c r="F551" s="58">
        <v>15</v>
      </c>
      <c r="G551" s="59"/>
      <c r="H551" s="49">
        <v>6</v>
      </c>
      <c r="I551" s="59"/>
      <c r="J551" s="49"/>
      <c r="K551" s="147"/>
      <c r="L551" s="89"/>
      <c r="M551" s="57" t="e">
        <f>IF(Donnees[[#This Row],[Date]]&lt;&gt;"",SUM(#REF!),"")</f>
        <v>#REF!</v>
      </c>
      <c r="N551" s="93" t="str">
        <f>Donnees[[#This Row],[Date]]&amp;HOUR(Donnees[[#This Row],[Heure]])&amp;Donnees[[#This Row],[Ref]]</f>
        <v>4520115</v>
      </c>
    </row>
    <row r="552" spans="1:14" x14ac:dyDescent="0.3">
      <c r="A552" s="53">
        <v>45201</v>
      </c>
      <c r="B552" s="77">
        <f>IF(Donnees[[#This Row],[Date]]="","",_xlfn.ISOWEEKNUM(Donnees[[#This Row],[Date]]))</f>
        <v>40</v>
      </c>
      <c r="C552" s="52" t="s">
        <v>26</v>
      </c>
      <c r="D552" s="56" t="s">
        <v>188</v>
      </c>
      <c r="E552" s="57"/>
      <c r="F552" s="58">
        <v>15</v>
      </c>
      <c r="G552" s="59"/>
      <c r="H552" s="49">
        <v>6</v>
      </c>
      <c r="I552" s="59"/>
      <c r="J552" s="49"/>
      <c r="K552" s="147"/>
      <c r="L552" s="89"/>
      <c r="M552" s="57" t="e">
        <f>IF(Donnees[[#This Row],[Date]]&lt;&gt;"",SUM(#REF!),"")</f>
        <v>#REF!</v>
      </c>
      <c r="N552" s="93" t="e">
        <f>Donnees[[#This Row],[Date]]&amp;HOUR(Donnees[[#This Row],[Heure]])&amp;Donnees[[#This Row],[Ref]]</f>
        <v>#VALUE!</v>
      </c>
    </row>
    <row r="553" spans="1:14" x14ac:dyDescent="0.3">
      <c r="A553" s="53">
        <v>45201</v>
      </c>
      <c r="B553" s="77">
        <f>IF(Donnees[[#This Row],[Date]]="","",_xlfn.ISOWEEKNUM(Donnees[[#This Row],[Date]]))</f>
        <v>40</v>
      </c>
      <c r="C553" s="52" t="s">
        <v>26</v>
      </c>
      <c r="D553" s="56" t="s">
        <v>556</v>
      </c>
      <c r="E553" s="57"/>
      <c r="F553" s="58">
        <v>12</v>
      </c>
      <c r="G553" s="59"/>
      <c r="H553" s="49">
        <v>6</v>
      </c>
      <c r="I553" s="59"/>
      <c r="J553" s="49"/>
      <c r="K553" s="147"/>
      <c r="L553" s="89"/>
      <c r="M553" s="57" t="e">
        <f>IF(Donnees[[#This Row],[Date]]&lt;&gt;"",SUM(#REF!),"")</f>
        <v>#REF!</v>
      </c>
      <c r="N553" s="93" t="str">
        <f>Donnees[[#This Row],[Date]]&amp;HOUR(Donnees[[#This Row],[Heure]])&amp;Donnees[[#This Row],[Ref]]</f>
        <v>4520115</v>
      </c>
    </row>
    <row r="554" spans="1:14" x14ac:dyDescent="0.3">
      <c r="A554" s="53">
        <v>45201</v>
      </c>
      <c r="B554" s="77">
        <f>IF(Donnees[[#This Row],[Date]]="","",_xlfn.ISOWEEKNUM(Donnees[[#This Row],[Date]]))</f>
        <v>40</v>
      </c>
      <c r="C554" s="52" t="s">
        <v>24</v>
      </c>
      <c r="D554" s="56" t="s">
        <v>188</v>
      </c>
      <c r="E554" s="57"/>
      <c r="F554" s="58">
        <v>0</v>
      </c>
      <c r="G554" s="59"/>
      <c r="H554" s="49">
        <v>0</v>
      </c>
      <c r="I554" s="59"/>
      <c r="J554" s="49"/>
      <c r="K554" s="147"/>
      <c r="L554" s="89"/>
      <c r="M554" s="57" t="e">
        <f>IF(Donnees[[#This Row],[Date]]&lt;&gt;"",SUM(#REF!),"")</f>
        <v>#REF!</v>
      </c>
      <c r="N554" s="93" t="e">
        <f>Donnees[[#This Row],[Date]]&amp;HOUR(Donnees[[#This Row],[Heure]])&amp;Donnees[[#This Row],[Ref]]</f>
        <v>#VALUE!</v>
      </c>
    </row>
    <row r="555" spans="1:14" x14ac:dyDescent="0.3">
      <c r="A555" s="53">
        <v>45201</v>
      </c>
      <c r="B555" s="77">
        <f>IF(Donnees[[#This Row],[Date]]="","",_xlfn.ISOWEEKNUM(Donnees[[#This Row],[Date]]))</f>
        <v>40</v>
      </c>
      <c r="C555" s="52" t="s">
        <v>26</v>
      </c>
      <c r="D555" s="56" t="s">
        <v>188</v>
      </c>
      <c r="E555" s="57"/>
      <c r="F555" s="58">
        <v>0</v>
      </c>
      <c r="G555" s="59"/>
      <c r="H555" s="49">
        <v>0</v>
      </c>
      <c r="I555" s="59"/>
      <c r="J555" s="49"/>
      <c r="K555" s="147"/>
      <c r="L555" s="89"/>
      <c r="M555" s="57" t="e">
        <f>IF(Donnees[[#This Row],[Date]]&lt;&gt;"",SUM(#REF!),"")</f>
        <v>#REF!</v>
      </c>
      <c r="N555" s="93" t="e">
        <f>Donnees[[#This Row],[Date]]&amp;HOUR(Donnees[[#This Row],[Heure]])&amp;Donnees[[#This Row],[Ref]]</f>
        <v>#VALUE!</v>
      </c>
    </row>
    <row r="556" spans="1:14" x14ac:dyDescent="0.3">
      <c r="A556" s="53">
        <v>45201</v>
      </c>
      <c r="B556" s="77">
        <f>IF(Donnees[[#This Row],[Date]]="","",_xlfn.ISOWEEKNUM(Donnees[[#This Row],[Date]]))</f>
        <v>40</v>
      </c>
      <c r="C556" s="52" t="s">
        <v>26</v>
      </c>
      <c r="D556" s="56" t="s">
        <v>188</v>
      </c>
      <c r="E556" s="57"/>
      <c r="F556" s="58">
        <v>0</v>
      </c>
      <c r="G556" s="59"/>
      <c r="H556" s="49">
        <v>0</v>
      </c>
      <c r="I556" s="59"/>
      <c r="J556" s="49"/>
      <c r="K556" s="147"/>
      <c r="L556" s="89"/>
      <c r="M556" s="57" t="e">
        <f>IF(Donnees[[#This Row],[Date]]&lt;&gt;"",SUM(#REF!),"")</f>
        <v>#REF!</v>
      </c>
      <c r="N556" s="93" t="e">
        <f>Donnees[[#This Row],[Date]]&amp;HOUR(Donnees[[#This Row],[Heure]])&amp;Donnees[[#This Row],[Ref]]</f>
        <v>#VALUE!</v>
      </c>
    </row>
    <row r="557" spans="1:14" x14ac:dyDescent="0.3">
      <c r="A557" s="53">
        <v>45201</v>
      </c>
      <c r="B557" s="77">
        <f>IF(Donnees[[#This Row],[Date]]="","",_xlfn.ISOWEEKNUM(Donnees[[#This Row],[Date]]))</f>
        <v>40</v>
      </c>
      <c r="C557" s="52" t="s">
        <v>547</v>
      </c>
      <c r="D557" s="56" t="s">
        <v>188</v>
      </c>
      <c r="E557" s="57"/>
      <c r="F557" s="58">
        <v>0</v>
      </c>
      <c r="G557" s="59"/>
      <c r="H557" s="49">
        <v>0</v>
      </c>
      <c r="I557" s="59"/>
      <c r="J557" s="49"/>
      <c r="K557" s="147"/>
      <c r="L557" s="89"/>
      <c r="M557" s="57" t="e">
        <f>IF(Donnees[[#This Row],[Date]]&lt;&gt;"",SUM(#REF!),"")</f>
        <v>#REF!</v>
      </c>
      <c r="N557" s="93" t="e">
        <f>Donnees[[#This Row],[Date]]&amp;HOUR(Donnees[[#This Row],[Heure]])&amp;Donnees[[#This Row],[Ref]]</f>
        <v>#VALUE!</v>
      </c>
    </row>
    <row r="558" spans="1:14" x14ac:dyDescent="0.3">
      <c r="A558" s="53">
        <v>45201</v>
      </c>
      <c r="B558" s="77">
        <f>IF(Donnees[[#This Row],[Date]]="","",_xlfn.ISOWEEKNUM(Donnees[[#This Row],[Date]]))</f>
        <v>40</v>
      </c>
      <c r="C558" s="52" t="s">
        <v>26</v>
      </c>
      <c r="D558" s="56" t="s">
        <v>188</v>
      </c>
      <c r="E558" s="57"/>
      <c r="F558" s="58">
        <v>0</v>
      </c>
      <c r="G558" s="59"/>
      <c r="H558" s="49">
        <v>6</v>
      </c>
      <c r="I558" s="59"/>
      <c r="J558" s="49"/>
      <c r="K558" s="147"/>
      <c r="L558" s="89"/>
      <c r="M558" s="57" t="e">
        <f>IF(Donnees[[#This Row],[Date]]&lt;&gt;"",SUM(#REF!),"")</f>
        <v>#REF!</v>
      </c>
      <c r="N558" s="93" t="e">
        <f>Donnees[[#This Row],[Date]]&amp;HOUR(Donnees[[#This Row],[Heure]])&amp;Donnees[[#This Row],[Ref]]</f>
        <v>#VALUE!</v>
      </c>
    </row>
    <row r="559" spans="1:14" x14ac:dyDescent="0.3">
      <c r="A559" s="53">
        <v>45201</v>
      </c>
      <c r="B559" s="77">
        <f>IF(Donnees[[#This Row],[Date]]="","",_xlfn.ISOWEEKNUM(Donnees[[#This Row],[Date]]))</f>
        <v>40</v>
      </c>
      <c r="C559" s="52" t="s">
        <v>24</v>
      </c>
      <c r="D559" s="56" t="s">
        <v>188</v>
      </c>
      <c r="E559" s="57"/>
      <c r="F559" s="58">
        <v>0</v>
      </c>
      <c r="G559" s="59"/>
      <c r="H559" s="49">
        <v>6</v>
      </c>
      <c r="I559" s="59"/>
      <c r="J559" s="49"/>
      <c r="K559" s="147"/>
      <c r="L559" s="89"/>
      <c r="M559" s="57" t="e">
        <f>IF(Donnees[[#This Row],[Date]]&lt;&gt;"",SUM(#REF!),"")</f>
        <v>#REF!</v>
      </c>
      <c r="N559" s="93" t="e">
        <f>Donnees[[#This Row],[Date]]&amp;HOUR(Donnees[[#This Row],[Heure]])&amp;Donnees[[#This Row],[Ref]]</f>
        <v>#VALUE!</v>
      </c>
    </row>
    <row r="560" spans="1:14" x14ac:dyDescent="0.3">
      <c r="A560" s="53">
        <v>45201</v>
      </c>
      <c r="B560" s="77">
        <f>IF(Donnees[[#This Row],[Date]]="","",_xlfn.ISOWEEKNUM(Donnees[[#This Row],[Date]]))</f>
        <v>40</v>
      </c>
      <c r="C560" s="52" t="s">
        <v>26</v>
      </c>
      <c r="D560" s="56" t="s">
        <v>188</v>
      </c>
      <c r="E560" s="57"/>
      <c r="F560" s="58">
        <v>12</v>
      </c>
      <c r="G560" s="59"/>
      <c r="H560" s="49">
        <v>0</v>
      </c>
      <c r="I560" s="59"/>
      <c r="J560" s="49"/>
      <c r="K560" s="147"/>
      <c r="L560" s="89"/>
      <c r="M560" s="57" t="e">
        <f>IF(Donnees[[#This Row],[Date]]&lt;&gt;"",SUM(#REF!),"")</f>
        <v>#REF!</v>
      </c>
      <c r="N560" s="93" t="e">
        <f>Donnees[[#This Row],[Date]]&amp;HOUR(Donnees[[#This Row],[Heure]])&amp;Donnees[[#This Row],[Ref]]</f>
        <v>#VALUE!</v>
      </c>
    </row>
    <row r="561" spans="1:14" x14ac:dyDescent="0.3">
      <c r="A561" s="53">
        <v>45201</v>
      </c>
      <c r="B561" s="77">
        <f>IF(Donnees[[#This Row],[Date]]="","",_xlfn.ISOWEEKNUM(Donnees[[#This Row],[Date]]))</f>
        <v>40</v>
      </c>
      <c r="C561" s="52" t="s">
        <v>26</v>
      </c>
      <c r="D561" s="56" t="s">
        <v>188</v>
      </c>
      <c r="E561" s="57"/>
      <c r="F561" s="58">
        <v>0</v>
      </c>
      <c r="G561" s="59"/>
      <c r="H561" s="49">
        <v>0</v>
      </c>
      <c r="I561" s="59"/>
      <c r="J561" s="49"/>
      <c r="K561" s="147"/>
      <c r="L561" s="89"/>
      <c r="M561" s="57" t="e">
        <f>IF(Donnees[[#This Row],[Date]]&lt;&gt;"",SUM(#REF!),"")</f>
        <v>#REF!</v>
      </c>
      <c r="N561" s="93" t="e">
        <f>Donnees[[#This Row],[Date]]&amp;HOUR(Donnees[[#This Row],[Heure]])&amp;Donnees[[#This Row],[Ref]]</f>
        <v>#VALUE!</v>
      </c>
    </row>
    <row r="562" spans="1:14" x14ac:dyDescent="0.3">
      <c r="A562" s="53">
        <v>45201</v>
      </c>
      <c r="B562" s="77">
        <f>IF(Donnees[[#This Row],[Date]]="","",_xlfn.ISOWEEKNUM(Donnees[[#This Row],[Date]]))</f>
        <v>40</v>
      </c>
      <c r="C562" s="52" t="s">
        <v>26</v>
      </c>
      <c r="D562" s="56" t="s">
        <v>557</v>
      </c>
      <c r="E562" s="57"/>
      <c r="F562" s="58">
        <v>15</v>
      </c>
      <c r="G562" s="59"/>
      <c r="H562" s="49">
        <v>10</v>
      </c>
      <c r="I562" s="59"/>
      <c r="J562" s="49"/>
      <c r="K562" s="147"/>
      <c r="L562" s="89"/>
      <c r="M562" s="57" t="e">
        <f>IF(Donnees[[#This Row],[Date]]&lt;&gt;"",SUM(#REF!),"")</f>
        <v>#REF!</v>
      </c>
      <c r="N562" s="93" t="str">
        <f>Donnees[[#This Row],[Date]]&amp;HOUR(Donnees[[#This Row],[Heure]])&amp;Donnees[[#This Row],[Ref]]</f>
        <v>4520116</v>
      </c>
    </row>
    <row r="563" spans="1:14" x14ac:dyDescent="0.3">
      <c r="A563" s="53">
        <v>45201</v>
      </c>
      <c r="B563" s="77">
        <f>IF(Donnees[[#This Row],[Date]]="","",_xlfn.ISOWEEKNUM(Donnees[[#This Row],[Date]]))</f>
        <v>40</v>
      </c>
      <c r="C563" s="52" t="s">
        <v>26</v>
      </c>
      <c r="D563" s="56" t="s">
        <v>188</v>
      </c>
      <c r="E563" s="57"/>
      <c r="F563" s="58">
        <v>12</v>
      </c>
      <c r="G563" s="59"/>
      <c r="H563" s="49">
        <v>10</v>
      </c>
      <c r="I563" s="59"/>
      <c r="J563" s="49"/>
      <c r="K563" s="147"/>
      <c r="L563" s="89"/>
      <c r="M563" s="57" t="e">
        <f>IF(Donnees[[#This Row],[Date]]&lt;&gt;"",SUM(#REF!),"")</f>
        <v>#REF!</v>
      </c>
      <c r="N563" s="93" t="e">
        <f>Donnees[[#This Row],[Date]]&amp;HOUR(Donnees[[#This Row],[Heure]])&amp;Donnees[[#This Row],[Ref]]</f>
        <v>#VALUE!</v>
      </c>
    </row>
    <row r="564" spans="1:14" x14ac:dyDescent="0.3">
      <c r="A564" s="53">
        <v>45201</v>
      </c>
      <c r="B564" s="77">
        <f>IF(Donnees[[#This Row],[Date]]="","",_xlfn.ISOWEEKNUM(Donnees[[#This Row],[Date]]))</f>
        <v>40</v>
      </c>
      <c r="C564" s="52" t="s">
        <v>26</v>
      </c>
      <c r="D564" s="56" t="s">
        <v>188</v>
      </c>
      <c r="E564" s="57"/>
      <c r="F564" s="58">
        <v>16</v>
      </c>
      <c r="G564" s="59"/>
      <c r="H564" s="49">
        <v>10</v>
      </c>
      <c r="I564" s="59"/>
      <c r="J564" s="49"/>
      <c r="K564" s="147"/>
      <c r="L564" s="89"/>
      <c r="M564" s="57" t="e">
        <f>IF(Donnees[[#This Row],[Date]]&lt;&gt;"",SUM(#REF!),"")</f>
        <v>#REF!</v>
      </c>
      <c r="N564" s="93" t="e">
        <f>Donnees[[#This Row],[Date]]&amp;HOUR(Donnees[[#This Row],[Heure]])&amp;Donnees[[#This Row],[Ref]]</f>
        <v>#VALUE!</v>
      </c>
    </row>
    <row r="565" spans="1:14" x14ac:dyDescent="0.3">
      <c r="A565" s="53">
        <v>45201</v>
      </c>
      <c r="B565" s="77">
        <f>IF(Donnees[[#This Row],[Date]]="","",_xlfn.ISOWEEKNUM(Donnees[[#This Row],[Date]]))</f>
        <v>40</v>
      </c>
      <c r="C565" s="52" t="s">
        <v>26</v>
      </c>
      <c r="D565" s="56" t="s">
        <v>188</v>
      </c>
      <c r="E565" s="57"/>
      <c r="F565" s="58">
        <v>17</v>
      </c>
      <c r="G565" s="59"/>
      <c r="H565" s="49">
        <v>10</v>
      </c>
      <c r="I565" s="59"/>
      <c r="J565" s="49"/>
      <c r="K565" s="147"/>
      <c r="L565" s="89"/>
      <c r="M565" s="57" t="e">
        <f>IF(Donnees[[#This Row],[Date]]&lt;&gt;"",SUM(#REF!),"")</f>
        <v>#REF!</v>
      </c>
      <c r="N565" s="93" t="e">
        <f>Donnees[[#This Row],[Date]]&amp;HOUR(Donnees[[#This Row],[Heure]])&amp;Donnees[[#This Row],[Ref]]</f>
        <v>#VALUE!</v>
      </c>
    </row>
    <row r="566" spans="1:14" x14ac:dyDescent="0.3">
      <c r="A566" s="53">
        <v>45201</v>
      </c>
      <c r="B566" s="77">
        <f>IF(Donnees[[#This Row],[Date]]="","",_xlfn.ISOWEEKNUM(Donnees[[#This Row],[Date]]))</f>
        <v>40</v>
      </c>
      <c r="C566" s="52" t="s">
        <v>26</v>
      </c>
      <c r="D566" s="56" t="s">
        <v>188</v>
      </c>
      <c r="E566" s="57"/>
      <c r="F566" s="58">
        <v>24</v>
      </c>
      <c r="G566" s="59"/>
      <c r="H566" s="49">
        <v>10</v>
      </c>
      <c r="I566" s="59"/>
      <c r="J566" s="49"/>
      <c r="K566" s="147"/>
      <c r="L566" s="89"/>
      <c r="M566" s="57" t="e">
        <f>IF(Donnees[[#This Row],[Date]]&lt;&gt;"",SUM(#REF!),"")</f>
        <v>#REF!</v>
      </c>
      <c r="N566" s="93" t="e">
        <f>Donnees[[#This Row],[Date]]&amp;HOUR(Donnees[[#This Row],[Heure]])&amp;Donnees[[#This Row],[Ref]]</f>
        <v>#VALUE!</v>
      </c>
    </row>
    <row r="567" spans="1:14" x14ac:dyDescent="0.3">
      <c r="A567" s="53">
        <v>45201</v>
      </c>
      <c r="B567" s="77">
        <f>IF(Donnees[[#This Row],[Date]]="","",_xlfn.ISOWEEKNUM(Donnees[[#This Row],[Date]]))</f>
        <v>40</v>
      </c>
      <c r="C567" s="52" t="s">
        <v>26</v>
      </c>
      <c r="D567" s="56" t="s">
        <v>188</v>
      </c>
      <c r="E567" s="57"/>
      <c r="F567" s="58">
        <v>0</v>
      </c>
      <c r="G567" s="59"/>
      <c r="H567" s="49">
        <v>10</v>
      </c>
      <c r="I567" s="59"/>
      <c r="J567" s="49"/>
      <c r="K567" s="147"/>
      <c r="L567" s="89"/>
      <c r="M567" s="57" t="e">
        <f>IF(Donnees[[#This Row],[Date]]&lt;&gt;"",SUM(#REF!),"")</f>
        <v>#REF!</v>
      </c>
      <c r="N567" s="93" t="e">
        <f>Donnees[[#This Row],[Date]]&amp;HOUR(Donnees[[#This Row],[Heure]])&amp;Donnees[[#This Row],[Ref]]</f>
        <v>#VALUE!</v>
      </c>
    </row>
    <row r="568" spans="1:14" x14ac:dyDescent="0.3">
      <c r="A568" s="53">
        <v>45201</v>
      </c>
      <c r="B568" s="77">
        <f>IF(Donnees[[#This Row],[Date]]="","",_xlfn.ISOWEEKNUM(Donnees[[#This Row],[Date]]))</f>
        <v>40</v>
      </c>
      <c r="C568" s="52" t="s">
        <v>26</v>
      </c>
      <c r="D568" s="56" t="s">
        <v>188</v>
      </c>
      <c r="E568" s="57"/>
      <c r="F568" s="58">
        <v>26</v>
      </c>
      <c r="G568" s="59"/>
      <c r="H568" s="49">
        <v>10</v>
      </c>
      <c r="I568" s="59"/>
      <c r="J568" s="49"/>
      <c r="K568" s="147"/>
      <c r="L568" s="89"/>
      <c r="M568" s="57" t="e">
        <f>IF(Donnees[[#This Row],[Date]]&lt;&gt;"",SUM(#REF!),"")</f>
        <v>#REF!</v>
      </c>
      <c r="N568" s="93" t="e">
        <f>Donnees[[#This Row],[Date]]&amp;HOUR(Donnees[[#This Row],[Heure]])&amp;Donnees[[#This Row],[Ref]]</f>
        <v>#VALUE!</v>
      </c>
    </row>
    <row r="569" spans="1:14" x14ac:dyDescent="0.3">
      <c r="A569" s="53">
        <v>45201</v>
      </c>
      <c r="B569" s="77">
        <f>IF(Donnees[[#This Row],[Date]]="","",_xlfn.ISOWEEKNUM(Donnees[[#This Row],[Date]]))</f>
        <v>40</v>
      </c>
      <c r="C569" s="52" t="s">
        <v>26</v>
      </c>
      <c r="D569" s="56" t="s">
        <v>188</v>
      </c>
      <c r="E569" s="57"/>
      <c r="F569" s="58">
        <v>12</v>
      </c>
      <c r="G569" s="59"/>
      <c r="H569" s="49">
        <v>10</v>
      </c>
      <c r="I569" s="59"/>
      <c r="J569" s="49"/>
      <c r="K569" s="147"/>
      <c r="L569" s="89"/>
      <c r="M569" s="57" t="e">
        <f>IF(Donnees[[#This Row],[Date]]&lt;&gt;"",SUM(#REF!),"")</f>
        <v>#REF!</v>
      </c>
      <c r="N569" s="93" t="e">
        <f>Donnees[[#This Row],[Date]]&amp;HOUR(Donnees[[#This Row],[Heure]])&amp;Donnees[[#This Row],[Ref]]</f>
        <v>#VALUE!</v>
      </c>
    </row>
    <row r="570" spans="1:14" x14ac:dyDescent="0.3">
      <c r="A570" s="53">
        <v>45201</v>
      </c>
      <c r="B570" s="77">
        <f>IF(Donnees[[#This Row],[Date]]="","",_xlfn.ISOWEEKNUM(Donnees[[#This Row],[Date]]))</f>
        <v>40</v>
      </c>
      <c r="C570" s="52" t="s">
        <v>26</v>
      </c>
      <c r="D570" s="56" t="s">
        <v>188</v>
      </c>
      <c r="E570" s="57"/>
      <c r="F570" s="58">
        <v>27</v>
      </c>
      <c r="G570" s="59"/>
      <c r="H570" s="49">
        <v>10</v>
      </c>
      <c r="I570" s="59"/>
      <c r="J570" s="49"/>
      <c r="K570" s="147"/>
      <c r="L570" s="89"/>
      <c r="M570" s="57" t="e">
        <f>IF(Donnees[[#This Row],[Date]]&lt;&gt;"",SUM(#REF!),"")</f>
        <v>#REF!</v>
      </c>
      <c r="N570" s="93" t="e">
        <f>Donnees[[#This Row],[Date]]&amp;HOUR(Donnees[[#This Row],[Heure]])&amp;Donnees[[#This Row],[Ref]]</f>
        <v>#VALUE!</v>
      </c>
    </row>
    <row r="571" spans="1:14" x14ac:dyDescent="0.3">
      <c r="A571" s="53">
        <v>45201</v>
      </c>
      <c r="B571" s="77">
        <f>IF(Donnees[[#This Row],[Date]]="","",_xlfn.ISOWEEKNUM(Donnees[[#This Row],[Date]]))</f>
        <v>40</v>
      </c>
      <c r="C571" s="52" t="s">
        <v>26</v>
      </c>
      <c r="D571" s="56" t="s">
        <v>188</v>
      </c>
      <c r="E571" s="57"/>
      <c r="F571" s="58">
        <v>29</v>
      </c>
      <c r="G571" s="59"/>
      <c r="H571" s="49">
        <v>10</v>
      </c>
      <c r="I571" s="59"/>
      <c r="J571" s="49"/>
      <c r="K571" s="147"/>
      <c r="L571" s="89"/>
      <c r="M571" s="57" t="e">
        <f>IF(Donnees[[#This Row],[Date]]&lt;&gt;"",SUM(#REF!),"")</f>
        <v>#REF!</v>
      </c>
      <c r="N571" s="93" t="e">
        <f>Donnees[[#This Row],[Date]]&amp;HOUR(Donnees[[#This Row],[Heure]])&amp;Donnees[[#This Row],[Ref]]</f>
        <v>#VALUE!</v>
      </c>
    </row>
    <row r="572" spans="1:14" x14ac:dyDescent="0.3">
      <c r="A572" s="53">
        <v>45201</v>
      </c>
      <c r="B572" s="77">
        <f>IF(Donnees[[#This Row],[Date]]="","",_xlfn.ISOWEEKNUM(Donnees[[#This Row],[Date]]))</f>
        <v>40</v>
      </c>
      <c r="C572" s="52" t="s">
        <v>26</v>
      </c>
      <c r="D572" s="56" t="s">
        <v>188</v>
      </c>
      <c r="E572" s="57"/>
      <c r="F572" s="58">
        <v>15</v>
      </c>
      <c r="G572" s="59"/>
      <c r="H572" s="49">
        <v>10</v>
      </c>
      <c r="I572" s="59"/>
      <c r="J572" s="49"/>
      <c r="K572" s="147"/>
      <c r="L572" s="89"/>
      <c r="M572" s="57" t="e">
        <f>IF(Donnees[[#This Row],[Date]]&lt;&gt;"",SUM(#REF!),"")</f>
        <v>#REF!</v>
      </c>
      <c r="N572" s="93" t="e">
        <f>Donnees[[#This Row],[Date]]&amp;HOUR(Donnees[[#This Row],[Heure]])&amp;Donnees[[#This Row],[Ref]]</f>
        <v>#VALUE!</v>
      </c>
    </row>
    <row r="573" spans="1:14" x14ac:dyDescent="0.3">
      <c r="A573" s="53">
        <v>45201</v>
      </c>
      <c r="B573" s="77">
        <f>IF(Donnees[[#This Row],[Date]]="","",_xlfn.ISOWEEKNUM(Donnees[[#This Row],[Date]]))</f>
        <v>40</v>
      </c>
      <c r="C573" s="52" t="s">
        <v>26</v>
      </c>
      <c r="D573" s="56" t="s">
        <v>188</v>
      </c>
      <c r="E573" s="57"/>
      <c r="F573" s="58">
        <v>14</v>
      </c>
      <c r="G573" s="59"/>
      <c r="H573" s="49">
        <v>10</v>
      </c>
      <c r="I573" s="59"/>
      <c r="J573" s="49"/>
      <c r="K573" s="147"/>
      <c r="L573" s="89"/>
      <c r="M573" s="57" t="e">
        <f>IF(Donnees[[#This Row],[Date]]&lt;&gt;"",SUM(#REF!),"")</f>
        <v>#REF!</v>
      </c>
      <c r="N573" s="93" t="e">
        <f>Donnees[[#This Row],[Date]]&amp;HOUR(Donnees[[#This Row],[Heure]])&amp;Donnees[[#This Row],[Ref]]</f>
        <v>#VALUE!</v>
      </c>
    </row>
    <row r="574" spans="1:14" x14ac:dyDescent="0.3">
      <c r="A574" s="53">
        <v>45201</v>
      </c>
      <c r="B574" s="77">
        <f>IF(Donnees[[#This Row],[Date]]="","",_xlfn.ISOWEEKNUM(Donnees[[#This Row],[Date]]))</f>
        <v>40</v>
      </c>
      <c r="C574" s="52" t="s">
        <v>26</v>
      </c>
      <c r="D574" s="56" t="s">
        <v>188</v>
      </c>
      <c r="E574" s="57"/>
      <c r="F574" s="58">
        <v>15</v>
      </c>
      <c r="G574" s="59"/>
      <c r="H574" s="49">
        <v>10</v>
      </c>
      <c r="I574" s="59"/>
      <c r="J574" s="49"/>
      <c r="K574" s="147"/>
      <c r="L574" s="89"/>
      <c r="M574" s="57" t="e">
        <f>IF(Donnees[[#This Row],[Date]]&lt;&gt;"",SUM(#REF!),"")</f>
        <v>#REF!</v>
      </c>
      <c r="N574" s="93" t="e">
        <f>Donnees[[#This Row],[Date]]&amp;HOUR(Donnees[[#This Row],[Heure]])&amp;Donnees[[#This Row],[Ref]]</f>
        <v>#VALUE!</v>
      </c>
    </row>
    <row r="575" spans="1:14" x14ac:dyDescent="0.3">
      <c r="A575" s="53">
        <v>45201</v>
      </c>
      <c r="B575" s="77">
        <f>IF(Donnees[[#This Row],[Date]]="","",_xlfn.ISOWEEKNUM(Donnees[[#This Row],[Date]]))</f>
        <v>40</v>
      </c>
      <c r="C575" s="52" t="s">
        <v>26</v>
      </c>
      <c r="D575" s="56" t="s">
        <v>188</v>
      </c>
      <c r="E575" s="57"/>
      <c r="F575" s="58">
        <v>12</v>
      </c>
      <c r="G575" s="59"/>
      <c r="H575" s="49">
        <v>10</v>
      </c>
      <c r="I575" s="59"/>
      <c r="J575" s="49"/>
      <c r="K575" s="147"/>
      <c r="L575" s="89"/>
      <c r="M575" s="57" t="e">
        <f>IF(Donnees[[#This Row],[Date]]&lt;&gt;"",SUM(#REF!),"")</f>
        <v>#REF!</v>
      </c>
      <c r="N575" s="93" t="e">
        <f>Donnees[[#This Row],[Date]]&amp;HOUR(Donnees[[#This Row],[Heure]])&amp;Donnees[[#This Row],[Ref]]</f>
        <v>#VALUE!</v>
      </c>
    </row>
    <row r="576" spans="1:14" x14ac:dyDescent="0.3">
      <c r="A576" s="53">
        <v>45201</v>
      </c>
      <c r="B576" s="77">
        <f>IF(Donnees[[#This Row],[Date]]="","",_xlfn.ISOWEEKNUM(Donnees[[#This Row],[Date]]))</f>
        <v>40</v>
      </c>
      <c r="C576" s="52" t="s">
        <v>26</v>
      </c>
      <c r="D576" s="56" t="s">
        <v>92</v>
      </c>
      <c r="E576" s="57"/>
      <c r="F576" s="58">
        <v>14</v>
      </c>
      <c r="G576" s="59"/>
      <c r="H576" s="49">
        <v>10</v>
      </c>
      <c r="I576" s="59"/>
      <c r="J576" s="49"/>
      <c r="K576" s="147"/>
      <c r="L576" s="89"/>
      <c r="M576" s="57" t="e">
        <f>IF(Donnees[[#This Row],[Date]]&lt;&gt;"",SUM(#REF!),"")</f>
        <v>#REF!</v>
      </c>
      <c r="N576" s="93" t="str">
        <f>Donnees[[#This Row],[Date]]&amp;HOUR(Donnees[[#This Row],[Heure]])&amp;Donnees[[#This Row],[Ref]]</f>
        <v>4520117</v>
      </c>
    </row>
    <row r="577" spans="1:14" x14ac:dyDescent="0.3">
      <c r="A577" s="53">
        <v>45201</v>
      </c>
      <c r="B577" s="77">
        <f>IF(Donnees[[#This Row],[Date]]="","",_xlfn.ISOWEEKNUM(Donnees[[#This Row],[Date]]))</f>
        <v>40</v>
      </c>
      <c r="C577" s="52" t="s">
        <v>26</v>
      </c>
      <c r="D577" s="56" t="s">
        <v>188</v>
      </c>
      <c r="E577" s="57"/>
      <c r="F577" s="58">
        <v>14</v>
      </c>
      <c r="G577" s="59"/>
      <c r="H577" s="49">
        <v>10</v>
      </c>
      <c r="I577" s="59"/>
      <c r="J577" s="49"/>
      <c r="K577" s="147"/>
      <c r="L577" s="89"/>
      <c r="M577" s="57" t="e">
        <f>IF(Donnees[[#This Row],[Date]]&lt;&gt;"",SUM(#REF!),"")</f>
        <v>#REF!</v>
      </c>
      <c r="N577" s="93" t="e">
        <f>Donnees[[#This Row],[Date]]&amp;HOUR(Donnees[[#This Row],[Heure]])&amp;Donnees[[#This Row],[Ref]]</f>
        <v>#VALUE!</v>
      </c>
    </row>
    <row r="578" spans="1:14" x14ac:dyDescent="0.3">
      <c r="A578" s="53">
        <v>45201</v>
      </c>
      <c r="B578" s="77">
        <f>IF(Donnees[[#This Row],[Date]]="","",_xlfn.ISOWEEKNUM(Donnees[[#This Row],[Date]]))</f>
        <v>40</v>
      </c>
      <c r="C578" s="52" t="s">
        <v>26</v>
      </c>
      <c r="D578" s="56" t="s">
        <v>188</v>
      </c>
      <c r="E578" s="57"/>
      <c r="F578" s="58">
        <v>14</v>
      </c>
      <c r="G578" s="59"/>
      <c r="H578" s="49">
        <v>10</v>
      </c>
      <c r="I578" s="59"/>
      <c r="J578" s="49"/>
      <c r="K578" s="147"/>
      <c r="L578" s="89"/>
      <c r="M578" s="57" t="e">
        <f>IF(Donnees[[#This Row],[Date]]&lt;&gt;"",SUM(#REF!),"")</f>
        <v>#REF!</v>
      </c>
      <c r="N578" s="93" t="e">
        <f>Donnees[[#This Row],[Date]]&amp;HOUR(Donnees[[#This Row],[Heure]])&amp;Donnees[[#This Row],[Ref]]</f>
        <v>#VALUE!</v>
      </c>
    </row>
    <row r="579" spans="1:14" x14ac:dyDescent="0.3">
      <c r="A579" s="53">
        <v>45201</v>
      </c>
      <c r="B579" s="77">
        <f>IF(Donnees[[#This Row],[Date]]="","",_xlfn.ISOWEEKNUM(Donnees[[#This Row],[Date]]))</f>
        <v>40</v>
      </c>
      <c r="C579" s="52" t="s">
        <v>26</v>
      </c>
      <c r="D579" s="56" t="s">
        <v>462</v>
      </c>
      <c r="E579" s="57"/>
      <c r="F579" s="58">
        <v>12</v>
      </c>
      <c r="G579" s="59"/>
      <c r="H579" s="49">
        <v>10</v>
      </c>
      <c r="I579" s="59"/>
      <c r="J579" s="49" t="s">
        <v>562</v>
      </c>
      <c r="K579" s="147"/>
      <c r="L579" s="89" t="s">
        <v>22</v>
      </c>
      <c r="M579" s="57" t="e">
        <f>IF(Donnees[[#This Row],[Date]]&lt;&gt;"",SUM(#REF!),"")</f>
        <v>#REF!</v>
      </c>
      <c r="N579" s="93" t="str">
        <f>Donnees[[#This Row],[Date]]&amp;HOUR(Donnees[[#This Row],[Heure]])&amp;Donnees[[#This Row],[Ref]]</f>
        <v>4520117P1</v>
      </c>
    </row>
    <row r="580" spans="1:14" x14ac:dyDescent="0.3">
      <c r="A580" s="53">
        <v>45201</v>
      </c>
      <c r="B580" s="77">
        <f>IF(Donnees[[#This Row],[Date]]="","",_xlfn.ISOWEEKNUM(Donnees[[#This Row],[Date]]))</f>
        <v>40</v>
      </c>
      <c r="C580" s="52" t="s">
        <v>26</v>
      </c>
      <c r="D580" s="56" t="s">
        <v>188</v>
      </c>
      <c r="E580" s="57"/>
      <c r="F580" s="58">
        <v>12</v>
      </c>
      <c r="G580" s="59"/>
      <c r="H580" s="49">
        <v>10</v>
      </c>
      <c r="I580" s="59"/>
      <c r="J580" s="49" t="s">
        <v>562</v>
      </c>
      <c r="K580" s="147"/>
      <c r="L580" s="89" t="s">
        <v>22</v>
      </c>
      <c r="M580" s="57" t="e">
        <f>IF(Donnees[[#This Row],[Date]]&lt;&gt;"",SUM(#REF!),"")</f>
        <v>#REF!</v>
      </c>
      <c r="N580" s="93" t="e">
        <f>Donnees[[#This Row],[Date]]&amp;HOUR(Donnees[[#This Row],[Heure]])&amp;Donnees[[#This Row],[Ref]]</f>
        <v>#VALUE!</v>
      </c>
    </row>
    <row r="581" spans="1:14" x14ac:dyDescent="0.3">
      <c r="A581" s="53">
        <v>45201</v>
      </c>
      <c r="B581" s="77">
        <f>IF(Donnees[[#This Row],[Date]]="","",_xlfn.ISOWEEKNUM(Donnees[[#This Row],[Date]]))</f>
        <v>40</v>
      </c>
      <c r="C581" s="52" t="s">
        <v>26</v>
      </c>
      <c r="D581" s="56" t="s">
        <v>188</v>
      </c>
      <c r="E581" s="57"/>
      <c r="F581" s="58">
        <v>12</v>
      </c>
      <c r="G581" s="59"/>
      <c r="H581" s="49">
        <v>10</v>
      </c>
      <c r="I581" s="59"/>
      <c r="J581" s="49" t="s">
        <v>562</v>
      </c>
      <c r="K581" s="147"/>
      <c r="L581" s="89" t="s">
        <v>22</v>
      </c>
      <c r="M581" s="57" t="e">
        <f>IF(Donnees[[#This Row],[Date]]&lt;&gt;"",SUM(#REF!),"")</f>
        <v>#REF!</v>
      </c>
      <c r="N581" s="93" t="e">
        <f>Donnees[[#This Row],[Date]]&amp;HOUR(Donnees[[#This Row],[Heure]])&amp;Donnees[[#This Row],[Ref]]</f>
        <v>#VALUE!</v>
      </c>
    </row>
    <row r="582" spans="1:14" x14ac:dyDescent="0.3">
      <c r="A582" s="53">
        <v>45201</v>
      </c>
      <c r="B582" s="77">
        <f>IF(Donnees[[#This Row],[Date]]="","",_xlfn.ISOWEEKNUM(Donnees[[#This Row],[Date]]))</f>
        <v>40</v>
      </c>
      <c r="C582" s="52" t="s">
        <v>26</v>
      </c>
      <c r="D582" s="56" t="s">
        <v>558</v>
      </c>
      <c r="E582" s="57"/>
      <c r="F582" s="58">
        <v>12</v>
      </c>
      <c r="G582" s="59"/>
      <c r="H582" s="49">
        <v>6</v>
      </c>
      <c r="I582" s="59"/>
      <c r="J582" s="49" t="s">
        <v>562</v>
      </c>
      <c r="K582" s="147"/>
      <c r="L582" s="89" t="s">
        <v>23</v>
      </c>
      <c r="M582" s="57" t="e">
        <f>IF(Donnees[[#This Row],[Date]]&lt;&gt;"",SUM(#REF!),"")</f>
        <v>#REF!</v>
      </c>
      <c r="N582" s="93" t="e">
        <f>Donnees[[#This Row],[Date]]&amp;HOUR(Donnees[[#This Row],[Heure]])&amp;Donnees[[#This Row],[Ref]]</f>
        <v>#VALUE!</v>
      </c>
    </row>
    <row r="583" spans="1:14" x14ac:dyDescent="0.3">
      <c r="A583" s="53">
        <v>45202</v>
      </c>
      <c r="B583" s="77">
        <f>IF(Donnees[[#This Row],[Date]]="","",_xlfn.ISOWEEKNUM(Donnees[[#This Row],[Date]]))</f>
        <v>40</v>
      </c>
      <c r="C583" s="52" t="s">
        <v>26</v>
      </c>
      <c r="D583" s="56" t="s">
        <v>559</v>
      </c>
      <c r="E583" s="57"/>
      <c r="F583" s="58">
        <v>14</v>
      </c>
      <c r="G583" s="59"/>
      <c r="H583" s="49">
        <v>10</v>
      </c>
      <c r="I583" s="59"/>
      <c r="J583" s="49" t="s">
        <v>562</v>
      </c>
      <c r="K583" s="147"/>
      <c r="L583" s="89" t="s">
        <v>23</v>
      </c>
      <c r="M583" s="57" t="e">
        <f>IF(Donnees[[#This Row],[Date]]&lt;&gt;"",SUM(#REF!),"")</f>
        <v>#REF!</v>
      </c>
      <c r="N583" s="93" t="str">
        <f>Donnees[[#This Row],[Date]]&amp;HOUR(Donnees[[#This Row],[Heure]])&amp;Donnees[[#This Row],[Ref]]</f>
        <v>4520216P2</v>
      </c>
    </row>
    <row r="584" spans="1:14" x14ac:dyDescent="0.3">
      <c r="A584" s="53">
        <v>45202</v>
      </c>
      <c r="B584" s="77">
        <f>IF(Donnees[[#This Row],[Date]]="","",_xlfn.ISOWEEKNUM(Donnees[[#This Row],[Date]]))</f>
        <v>40</v>
      </c>
      <c r="C584" s="52" t="s">
        <v>26</v>
      </c>
      <c r="D584" s="56" t="s">
        <v>560</v>
      </c>
      <c r="E584" s="57"/>
      <c r="F584" s="58">
        <v>19</v>
      </c>
      <c r="G584" s="59"/>
      <c r="H584" s="49">
        <v>6</v>
      </c>
      <c r="I584" s="59"/>
      <c r="J584" s="49" t="s">
        <v>562</v>
      </c>
      <c r="K584" s="147"/>
      <c r="L584" s="89" t="s">
        <v>22</v>
      </c>
      <c r="M584" s="57" t="e">
        <f>IF(Donnees[[#This Row],[Date]]&lt;&gt;"",SUM(#REF!),"")</f>
        <v>#REF!</v>
      </c>
      <c r="N584" s="93" t="str">
        <f>Donnees[[#This Row],[Date]]&amp;HOUR(Donnees[[#This Row],[Heure]])&amp;Donnees[[#This Row],[Ref]]</f>
        <v>4520216P1</v>
      </c>
    </row>
    <row r="585" spans="1:14" x14ac:dyDescent="0.3">
      <c r="A585" s="53">
        <v>45203</v>
      </c>
      <c r="B585" s="77">
        <f>IF(Donnees[[#This Row],[Date]]="","",_xlfn.ISOWEEKNUM(Donnees[[#This Row],[Date]]))</f>
        <v>40</v>
      </c>
      <c r="C585" s="52" t="s">
        <v>26</v>
      </c>
      <c r="D585" s="56" t="s">
        <v>188</v>
      </c>
      <c r="E585" s="57"/>
      <c r="F585" s="58">
        <v>16</v>
      </c>
      <c r="G585" s="59"/>
      <c r="H585" s="49">
        <v>6</v>
      </c>
      <c r="I585" s="59"/>
      <c r="J585" s="49" t="s">
        <v>562</v>
      </c>
      <c r="K585" s="147"/>
      <c r="L585" s="89" t="s">
        <v>22</v>
      </c>
      <c r="M585" s="57" t="e">
        <f>IF(Donnees[[#This Row],[Date]]&lt;&gt;"",SUM(#REF!),"")</f>
        <v>#REF!</v>
      </c>
      <c r="N585" s="93" t="e">
        <f>Donnees[[#This Row],[Date]]&amp;HOUR(Donnees[[#This Row],[Heure]])&amp;Donnees[[#This Row],[Ref]]</f>
        <v>#VALUE!</v>
      </c>
    </row>
    <row r="586" spans="1:14" x14ac:dyDescent="0.3">
      <c r="A586" s="53">
        <v>45203</v>
      </c>
      <c r="B586" s="77">
        <f>IF(Donnees[[#This Row],[Date]]="","",_xlfn.ISOWEEKNUM(Donnees[[#This Row],[Date]]))</f>
        <v>40</v>
      </c>
      <c r="C586" s="52" t="s">
        <v>26</v>
      </c>
      <c r="D586" s="56" t="s">
        <v>188</v>
      </c>
      <c r="E586" s="57"/>
      <c r="F586" s="58">
        <v>15</v>
      </c>
      <c r="G586" s="59"/>
      <c r="H586" s="49">
        <v>6</v>
      </c>
      <c r="I586" s="59"/>
      <c r="J586" s="49" t="s">
        <v>562</v>
      </c>
      <c r="K586" s="147"/>
      <c r="L586" s="89" t="s">
        <v>22</v>
      </c>
      <c r="M586" s="57" t="e">
        <f>IF(Donnees[[#This Row],[Date]]&lt;&gt;"",SUM(#REF!),"")</f>
        <v>#REF!</v>
      </c>
      <c r="N586" s="93" t="e">
        <f>Donnees[[#This Row],[Date]]&amp;HOUR(Donnees[[#This Row],[Heure]])&amp;Donnees[[#This Row],[Ref]]</f>
        <v>#VALUE!</v>
      </c>
    </row>
    <row r="587" spans="1:14" x14ac:dyDescent="0.3">
      <c r="A587" s="53">
        <v>45204</v>
      </c>
      <c r="B587" s="77">
        <f>IF(Donnees[[#This Row],[Date]]="","",_xlfn.ISOWEEKNUM(Donnees[[#This Row],[Date]]))</f>
        <v>40</v>
      </c>
      <c r="C587" s="52" t="s">
        <v>94</v>
      </c>
      <c r="D587" s="56" t="s">
        <v>188</v>
      </c>
      <c r="E587" s="57"/>
      <c r="F587" s="58">
        <v>14</v>
      </c>
      <c r="G587" s="59"/>
      <c r="H587" s="49">
        <v>6</v>
      </c>
      <c r="I587" s="59"/>
      <c r="J587" s="49" t="s">
        <v>562</v>
      </c>
      <c r="K587" s="147"/>
      <c r="L587" s="89" t="s">
        <v>23</v>
      </c>
      <c r="M587" s="57" t="e">
        <f>IF(Donnees[[#This Row],[Date]]&lt;&gt;"",SUM(#REF!),"")</f>
        <v>#REF!</v>
      </c>
      <c r="N587" s="93" t="e">
        <f>Donnees[[#This Row],[Date]]&amp;HOUR(Donnees[[#This Row],[Heure]])&amp;Donnees[[#This Row],[Ref]]</f>
        <v>#VALUE!</v>
      </c>
    </row>
    <row r="588" spans="1:14" x14ac:dyDescent="0.3">
      <c r="A588" s="133">
        <v>45204</v>
      </c>
      <c r="B588" s="134">
        <f>IF(Donnees[[#This Row],[Date]]="","",_xlfn.ISOWEEKNUM(Donnees[[#This Row],[Date]]))</f>
        <v>40</v>
      </c>
      <c r="C588" s="135" t="s">
        <v>24</v>
      </c>
      <c r="D588" s="136" t="s">
        <v>188</v>
      </c>
      <c r="E588" s="137"/>
      <c r="F588" s="138">
        <v>15</v>
      </c>
      <c r="G588" s="139"/>
      <c r="H588" s="140">
        <v>6</v>
      </c>
      <c r="I588" s="139"/>
      <c r="J588" s="49" t="s">
        <v>562</v>
      </c>
      <c r="K588" s="149"/>
      <c r="L588" s="89" t="s">
        <v>22</v>
      </c>
      <c r="M588" s="57" t="e">
        <f>IF(Donnees[[#This Row],[Date]]&lt;&gt;"",SUM(#REF!),"")</f>
        <v>#REF!</v>
      </c>
      <c r="N588" s="93" t="e">
        <f>Donnees[[#This Row],[Date]]&amp;HOUR(Donnees[[#This Row],[Heure]])&amp;Donnees[[#This Row],[Ref]]</f>
        <v>#VALUE!</v>
      </c>
    </row>
    <row r="589" spans="1:14" x14ac:dyDescent="0.3">
      <c r="A589" s="133">
        <v>45204</v>
      </c>
      <c r="B589" s="134">
        <f>IF(Donnees[[#This Row],[Date]]="","",_xlfn.ISOWEEKNUM(Donnees[[#This Row],[Date]]))</f>
        <v>40</v>
      </c>
      <c r="C589" s="135" t="s">
        <v>26</v>
      </c>
      <c r="D589" s="136" t="s">
        <v>188</v>
      </c>
      <c r="E589" s="137"/>
      <c r="F589" s="138">
        <v>0</v>
      </c>
      <c r="G589" s="139"/>
      <c r="H589" s="140">
        <v>0</v>
      </c>
      <c r="I589" s="139"/>
      <c r="J589" s="49" t="s">
        <v>562</v>
      </c>
      <c r="K589" s="149"/>
      <c r="L589" s="89" t="s">
        <v>22</v>
      </c>
      <c r="M589" s="57" t="e">
        <f>IF(Donnees[[#This Row],[Date]]&lt;&gt;"",SUM(#REF!),"")</f>
        <v>#REF!</v>
      </c>
      <c r="N589" s="93" t="e">
        <f>Donnees[[#This Row],[Date]]&amp;HOUR(Donnees[[#This Row],[Heure]])&amp;Donnees[[#This Row],[Ref]]</f>
        <v>#VALUE!</v>
      </c>
    </row>
    <row r="590" spans="1:14" x14ac:dyDescent="0.3">
      <c r="A590" s="133">
        <v>45204</v>
      </c>
      <c r="B590" s="134">
        <f>IF(Donnees[[#This Row],[Date]]="","",_xlfn.ISOWEEKNUM(Donnees[[#This Row],[Date]]))</f>
        <v>40</v>
      </c>
      <c r="C590" s="135" t="s">
        <v>26</v>
      </c>
      <c r="D590" s="136" t="s">
        <v>188</v>
      </c>
      <c r="E590" s="137"/>
      <c r="F590" s="138">
        <v>0</v>
      </c>
      <c r="G590" s="139"/>
      <c r="H590" s="140">
        <v>0</v>
      </c>
      <c r="I590" s="139"/>
      <c r="J590" s="49" t="s">
        <v>562</v>
      </c>
      <c r="K590" s="149"/>
      <c r="L590" s="89" t="s">
        <v>22</v>
      </c>
      <c r="M590" s="57" t="e">
        <f>IF(Donnees[[#This Row],[Date]]&lt;&gt;"",SUM(#REF!),"")</f>
        <v>#REF!</v>
      </c>
      <c r="N590" s="93" t="e">
        <f>Donnees[[#This Row],[Date]]&amp;HOUR(Donnees[[#This Row],[Heure]])&amp;Donnees[[#This Row],[Ref]]</f>
        <v>#VALUE!</v>
      </c>
    </row>
    <row r="591" spans="1:14" x14ac:dyDescent="0.3">
      <c r="A591" s="133">
        <v>45204</v>
      </c>
      <c r="B591" s="134">
        <f>IF(Donnees[[#This Row],[Date]]="","",_xlfn.ISOWEEKNUM(Donnees[[#This Row],[Date]]))</f>
        <v>40</v>
      </c>
      <c r="C591" s="135" t="s">
        <v>24</v>
      </c>
      <c r="D591" s="136" t="s">
        <v>188</v>
      </c>
      <c r="E591" s="137"/>
      <c r="F591" s="138">
        <v>19</v>
      </c>
      <c r="G591" s="139"/>
      <c r="H591" s="140">
        <v>6</v>
      </c>
      <c r="I591" s="139"/>
      <c r="J591" s="49" t="s">
        <v>562</v>
      </c>
      <c r="K591" s="149"/>
      <c r="L591" s="89" t="s">
        <v>22</v>
      </c>
      <c r="M591" s="57" t="e">
        <f>IF(Donnees[[#This Row],[Date]]&lt;&gt;"",SUM(#REF!),"")</f>
        <v>#REF!</v>
      </c>
      <c r="N591" s="93" t="e">
        <f>Donnees[[#This Row],[Date]]&amp;HOUR(Donnees[[#This Row],[Heure]])&amp;Donnees[[#This Row],[Ref]]</f>
        <v>#VALUE!</v>
      </c>
    </row>
    <row r="592" spans="1:14" x14ac:dyDescent="0.3">
      <c r="A592" s="133">
        <v>45204</v>
      </c>
      <c r="B592" s="134">
        <f>IF(Donnees[[#This Row],[Date]]="","",_xlfn.ISOWEEKNUM(Donnees[[#This Row],[Date]]))</f>
        <v>40</v>
      </c>
      <c r="C592" s="135" t="s">
        <v>26</v>
      </c>
      <c r="D592" s="136" t="s">
        <v>188</v>
      </c>
      <c r="E592" s="137"/>
      <c r="F592" s="138">
        <v>17</v>
      </c>
      <c r="G592" s="139"/>
      <c r="H592" s="140">
        <v>6</v>
      </c>
      <c r="I592" s="139"/>
      <c r="J592" s="49" t="s">
        <v>562</v>
      </c>
      <c r="K592" s="149"/>
      <c r="L592" s="89" t="s">
        <v>23</v>
      </c>
      <c r="M592" s="57" t="e">
        <f>IF(Donnees[[#This Row],[Date]]&lt;&gt;"",SUM(#REF!),"")</f>
        <v>#REF!</v>
      </c>
      <c r="N592" s="93" t="e">
        <f>Donnees[[#This Row],[Date]]&amp;HOUR(Donnees[[#This Row],[Heure]])&amp;Donnees[[#This Row],[Ref]]</f>
        <v>#VALUE!</v>
      </c>
    </row>
    <row r="593" spans="1:14" x14ac:dyDescent="0.3">
      <c r="A593" s="53">
        <v>45204</v>
      </c>
      <c r="B593" s="77">
        <f>IF(Donnees[[#This Row],[Date]]="","",_xlfn.ISOWEEKNUM(Donnees[[#This Row],[Date]]))</f>
        <v>40</v>
      </c>
      <c r="C593" s="52" t="s">
        <v>26</v>
      </c>
      <c r="D593" s="56" t="s">
        <v>561</v>
      </c>
      <c r="E593" s="57"/>
      <c r="F593" s="58">
        <v>14</v>
      </c>
      <c r="G593" s="59"/>
      <c r="H593" s="49">
        <v>100</v>
      </c>
      <c r="I593" s="59"/>
      <c r="J593" s="49" t="s">
        <v>562</v>
      </c>
      <c r="K593" s="147"/>
      <c r="L593" s="89" t="s">
        <v>22</v>
      </c>
      <c r="M593" s="57" t="e">
        <f>IF(Donnees[[#This Row],[Date]]&lt;&gt;"",SUM(#REF!),"")</f>
        <v>#REF!</v>
      </c>
      <c r="N593" s="93" t="str">
        <f>Donnees[[#This Row],[Date]]&amp;HOUR(Donnees[[#This Row],[Heure]])&amp;Donnees[[#This Row],[Ref]]</f>
        <v>4520414P1</v>
      </c>
    </row>
    <row r="594" spans="1:14" x14ac:dyDescent="0.3">
      <c r="A594" s="53">
        <v>45204</v>
      </c>
      <c r="B594" s="77">
        <f>IF(Donnees[[#This Row],[Date]]="","",_xlfn.ISOWEEKNUM(Donnees[[#This Row],[Date]]))</f>
        <v>40</v>
      </c>
      <c r="C594" s="52" t="s">
        <v>547</v>
      </c>
      <c r="D594" s="56" t="s">
        <v>561</v>
      </c>
      <c r="E594" s="57"/>
      <c r="F594" s="58">
        <v>14</v>
      </c>
      <c r="G594" s="59"/>
      <c r="H594" s="49">
        <v>150</v>
      </c>
      <c r="I594" s="59"/>
      <c r="J594" s="49" t="s">
        <v>562</v>
      </c>
      <c r="K594" s="147"/>
      <c r="L594" s="89" t="s">
        <v>22</v>
      </c>
      <c r="M594" s="57" t="e">
        <f>IF(Donnees[[#This Row],[Date]]&lt;&gt;"",SUM(#REF!),"")</f>
        <v>#REF!</v>
      </c>
      <c r="N594" s="93" t="str">
        <f>Donnees[[#This Row],[Date]]&amp;HOUR(Donnees[[#This Row],[Heure]])&amp;Donnees[[#This Row],[Ref]]</f>
        <v>4520414P1</v>
      </c>
    </row>
  </sheetData>
  <phoneticPr fontId="9" type="noConversion"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1C73B-DB3A-4167-A72F-4372F9E72BAA}">
  <sheetPr codeName="Feuil17">
    <tabColor rgb="FF00B0F0"/>
  </sheetPr>
  <dimension ref="A1:N20"/>
  <sheetViews>
    <sheetView showGridLines="0" tabSelected="1" zoomScale="70" zoomScaleNormal="70" workbookViewId="0">
      <pane xSplit="14" ySplit="6" topLeftCell="O7" activePane="bottomRight" state="frozen"/>
      <selection pane="topRight" activeCell="P1" sqref="P1"/>
      <selection pane="bottomLeft" activeCell="A15" sqref="A15"/>
      <selection pane="bottomRight" activeCell="F19" sqref="F19"/>
    </sheetView>
  </sheetViews>
  <sheetFormatPr baseColWidth="10" defaultRowHeight="14.4" x14ac:dyDescent="0.3"/>
  <cols>
    <col min="1" max="1" width="11.5546875" style="96"/>
    <col min="2" max="2" width="14.88671875" style="96" customWidth="1"/>
    <col min="3" max="3" width="17.6640625" style="3" customWidth="1"/>
    <col min="4" max="4" width="14.33203125" style="3" customWidth="1"/>
    <col min="5" max="5" width="20.21875" style="3" bestFit="1" customWidth="1"/>
    <col min="6" max="6" width="15" style="3" bestFit="1" customWidth="1"/>
    <col min="7" max="7" width="15.6640625" style="3" bestFit="1" customWidth="1"/>
    <col min="8" max="8" width="18.33203125" style="3" customWidth="1"/>
    <col min="9" max="9" width="19.5546875" style="3" bestFit="1" customWidth="1"/>
    <col min="10" max="10" width="20.21875" style="3" customWidth="1"/>
    <col min="11" max="11" width="19.33203125" style="3" customWidth="1"/>
    <col min="12" max="12" width="21" style="96" customWidth="1"/>
    <col min="13" max="13" width="18.21875" style="96" customWidth="1"/>
    <col min="14" max="14" width="21.21875" style="96" customWidth="1"/>
    <col min="15" max="15" width="15.21875" customWidth="1"/>
  </cols>
  <sheetData>
    <row r="1" spans="1:14" ht="31.8" customHeight="1" thickBot="1" x14ac:dyDescent="0.35">
      <c r="A1" s="24" t="s">
        <v>14</v>
      </c>
      <c r="B1" s="23" t="s">
        <v>2</v>
      </c>
      <c r="C1" s="23" t="s">
        <v>563</v>
      </c>
      <c r="E1" s="154" t="s">
        <v>61</v>
      </c>
      <c r="F1" s="155"/>
      <c r="G1" s="154"/>
      <c r="H1" s="155"/>
      <c r="I1" s="155"/>
      <c r="J1" s="154"/>
      <c r="K1" s="154"/>
      <c r="L1" s="164"/>
      <c r="M1" s="154"/>
      <c r="N1" s="154"/>
    </row>
    <row r="2" spans="1:14" ht="15" thickTop="1" x14ac:dyDescent="0.3">
      <c r="A2" s="117" t="s">
        <v>11</v>
      </c>
      <c r="B2" s="118">
        <v>45170</v>
      </c>
      <c r="C2" s="23"/>
      <c r="D2" s="141" t="s">
        <v>22</v>
      </c>
      <c r="E2" s="156">
        <f t="array" ref="E2">(SUMPRODUCT(IF((Donnees[Date]&lt;=B3)*(Donnees[Date]&gt;=B2), 1/COUNTIFS(Donnees[Date], "&lt;="&amp;B3,Donnees[Date], "&gt;="&amp;B2, Donnees[Date], Donnees[Date]),0)))</f>
        <v>19.000000000000028</v>
      </c>
      <c r="F2" s="157"/>
      <c r="G2" s="156"/>
      <c r="H2" s="166"/>
      <c r="I2" s="168"/>
      <c r="J2" s="158"/>
      <c r="K2" s="156"/>
      <c r="L2" s="60"/>
      <c r="M2" s="168"/>
      <c r="N2" s="170"/>
    </row>
    <row r="3" spans="1:14" x14ac:dyDescent="0.3">
      <c r="A3" s="119" t="s">
        <v>12</v>
      </c>
      <c r="B3" s="120">
        <v>45205</v>
      </c>
      <c r="C3" s="23"/>
      <c r="D3" s="100" t="s">
        <v>23</v>
      </c>
      <c r="E3" s="156"/>
      <c r="F3" s="160"/>
      <c r="G3" s="160"/>
      <c r="H3" s="167"/>
      <c r="I3" s="169"/>
      <c r="J3" s="159"/>
      <c r="K3" s="157"/>
      <c r="L3" s="165"/>
      <c r="M3" s="169"/>
      <c r="N3" s="171"/>
    </row>
    <row r="6" spans="1:14" s="3" customFormat="1" ht="35.4" customHeight="1" x14ac:dyDescent="0.3">
      <c r="A6" s="104"/>
      <c r="B6" s="104"/>
      <c r="C6" s="104"/>
      <c r="D6" s="104"/>
      <c r="E6" s="105"/>
      <c r="F6" s="105"/>
      <c r="G6" s="105"/>
      <c r="H6" s="105"/>
      <c r="I6" s="106"/>
      <c r="J6" s="106"/>
      <c r="K6" s="105"/>
      <c r="L6" s="105"/>
      <c r="M6" s="105"/>
      <c r="N6" s="105"/>
    </row>
    <row r="7" spans="1:14" x14ac:dyDescent="0.3">
      <c r="A7" s="99"/>
      <c r="B7" s="99"/>
      <c r="C7" s="100"/>
      <c r="D7" s="100"/>
      <c r="E7" s="100"/>
      <c r="F7" s="100"/>
      <c r="G7" s="107"/>
      <c r="H7" s="108"/>
      <c r="I7" s="109"/>
      <c r="J7" s="110"/>
      <c r="K7" s="99"/>
      <c r="L7" s="111"/>
      <c r="M7" s="111"/>
      <c r="N7" s="112"/>
    </row>
    <row r="8" spans="1:14" x14ac:dyDescent="0.3">
      <c r="A8" s="99"/>
      <c r="B8" s="99"/>
      <c r="C8" s="100"/>
      <c r="D8" s="100"/>
      <c r="E8" s="100"/>
      <c r="F8" s="100"/>
      <c r="G8" s="107"/>
      <c r="H8" s="113"/>
      <c r="I8" s="110"/>
      <c r="J8" s="110"/>
      <c r="K8" s="114"/>
      <c r="L8" s="111"/>
      <c r="M8" s="111"/>
      <c r="N8" s="112"/>
    </row>
    <row r="10" spans="1:14" ht="28.2" customHeight="1" x14ac:dyDescent="0.3">
      <c r="A10" s="97"/>
      <c r="B10" s="98"/>
      <c r="C10" s="122"/>
      <c r="D10" s="105"/>
      <c r="E10" s="116"/>
      <c r="F10" s="122"/>
      <c r="G10" s="122"/>
      <c r="H10" s="122"/>
      <c r="I10" s="122"/>
      <c r="J10" s="116"/>
      <c r="K10" s="116"/>
      <c r="L10" s="116"/>
      <c r="M10" s="116"/>
      <c r="N10"/>
    </row>
    <row r="11" spans="1:14" ht="21.6" customHeight="1" x14ac:dyDescent="0.3">
      <c r="A11" s="100"/>
      <c r="B11" s="101"/>
      <c r="C11" s="115"/>
      <c r="D11" s="115"/>
      <c r="E11" s="115"/>
      <c r="F11" s="115"/>
      <c r="G11" s="115"/>
      <c r="H11" s="121"/>
      <c r="I11" s="121"/>
      <c r="J11" s="121"/>
      <c r="K11" s="121"/>
      <c r="L11" s="121"/>
      <c r="M11" s="151"/>
      <c r="N11"/>
    </row>
    <row r="12" spans="1:14" x14ac:dyDescent="0.3">
      <c r="A12" s="102"/>
      <c r="B12" s="103"/>
      <c r="C12" s="115"/>
      <c r="D12" s="115"/>
      <c r="E12" s="115"/>
      <c r="F12" s="115"/>
      <c r="G12" s="115"/>
      <c r="H12" s="121"/>
      <c r="I12" s="121"/>
      <c r="J12" s="121"/>
      <c r="K12" s="121"/>
      <c r="L12" s="121"/>
      <c r="M12" s="152"/>
      <c r="N12"/>
    </row>
    <row r="14" spans="1:14" x14ac:dyDescent="0.3">
      <c r="B14" s="161"/>
      <c r="C14" s="162"/>
    </row>
    <row r="15" spans="1:14" x14ac:dyDescent="0.3">
      <c r="A15" s="125"/>
      <c r="B15" s="126"/>
      <c r="C15" s="153"/>
    </row>
    <row r="16" spans="1:14" x14ac:dyDescent="0.3">
      <c r="A16" s="127"/>
      <c r="B16" s="126"/>
      <c r="C16" s="126"/>
    </row>
    <row r="17" spans="1:3" x14ac:dyDescent="0.3">
      <c r="B17" s="123"/>
      <c r="C17" s="123"/>
    </row>
    <row r="18" spans="1:3" x14ac:dyDescent="0.3">
      <c r="B18" s="124"/>
      <c r="C18" s="124"/>
    </row>
    <row r="20" spans="1:3" x14ac:dyDescent="0.3">
      <c r="A20" s="96" t="s">
        <v>564</v>
      </c>
      <c r="B20" s="96" t="s">
        <v>562</v>
      </c>
    </row>
  </sheetData>
  <mergeCells count="4">
    <mergeCell ref="H2:H3"/>
    <mergeCell ref="I2:I3"/>
    <mergeCell ref="M2:M3"/>
    <mergeCell ref="N2:N3"/>
  </mergeCell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C9CF0-BDA1-42F3-AD24-662727ABA8F7}">
  <sheetPr codeName="Feuil12"/>
  <dimension ref="B3:W68"/>
  <sheetViews>
    <sheetView topLeftCell="A4" zoomScale="90" zoomScaleNormal="90" workbookViewId="0">
      <selection activeCell="I29" sqref="I29"/>
    </sheetView>
  </sheetViews>
  <sheetFormatPr baseColWidth="10" defaultRowHeight="14.4" x14ac:dyDescent="0.3"/>
  <cols>
    <col min="1" max="1" width="10" bestFit="1" customWidth="1"/>
    <col min="9" max="9" width="16.6640625" customWidth="1"/>
    <col min="18" max="18" width="12.5546875" customWidth="1"/>
    <col min="21" max="21" width="21" bestFit="1" customWidth="1"/>
    <col min="22" max="22" width="31.5546875" bestFit="1" customWidth="1"/>
    <col min="23" max="23" width="49.109375" bestFit="1" customWidth="1"/>
  </cols>
  <sheetData>
    <row r="3" spans="2:23" x14ac:dyDescent="0.3">
      <c r="U3" s="21" t="s">
        <v>9</v>
      </c>
      <c r="V3" s="22" t="s">
        <v>122</v>
      </c>
      <c r="W3" s="22" t="s">
        <v>123</v>
      </c>
    </row>
    <row r="4" spans="2:23" x14ac:dyDescent="0.3">
      <c r="U4" s="51" t="s">
        <v>95</v>
      </c>
      <c r="V4" s="54">
        <v>0</v>
      </c>
      <c r="W4" s="54">
        <v>0</v>
      </c>
    </row>
    <row r="5" spans="2:23" x14ac:dyDescent="0.3">
      <c r="U5" s="20">
        <v>1</v>
      </c>
      <c r="V5" s="54">
        <v>0</v>
      </c>
      <c r="W5" s="54">
        <v>0</v>
      </c>
    </row>
    <row r="6" spans="2:23" x14ac:dyDescent="0.3">
      <c r="B6" s="176" t="s">
        <v>68</v>
      </c>
      <c r="C6" s="177"/>
      <c r="D6" s="177"/>
      <c r="E6" s="177"/>
      <c r="F6" s="177"/>
      <c r="G6" s="177"/>
      <c r="H6" s="177"/>
      <c r="I6" s="177"/>
      <c r="J6" s="177"/>
      <c r="K6" s="177"/>
      <c r="L6" s="177"/>
      <c r="M6" s="177"/>
      <c r="N6" s="177"/>
      <c r="O6" s="177"/>
      <c r="P6" s="177"/>
      <c r="Q6" s="177"/>
      <c r="R6" s="178"/>
      <c r="U6" s="20">
        <v>2</v>
      </c>
      <c r="V6" s="54">
        <v>0</v>
      </c>
      <c r="W6" s="54">
        <v>0</v>
      </c>
    </row>
    <row r="7" spans="2:23" ht="10.5" customHeight="1" x14ac:dyDescent="0.3">
      <c r="B7" s="179"/>
      <c r="C7" s="180"/>
      <c r="D7" s="180"/>
      <c r="E7" s="180"/>
      <c r="F7" s="180"/>
      <c r="G7" s="180"/>
      <c r="H7" s="181"/>
      <c r="I7" s="172" t="s">
        <v>15</v>
      </c>
      <c r="J7" s="173"/>
      <c r="K7" s="173"/>
      <c r="L7" s="173"/>
      <c r="M7" s="173"/>
      <c r="N7" s="173"/>
      <c r="O7" s="173"/>
      <c r="P7" s="173"/>
      <c r="Q7" s="173"/>
      <c r="R7" s="174"/>
      <c r="U7" s="20">
        <v>3</v>
      </c>
      <c r="V7" s="54">
        <v>0</v>
      </c>
      <c r="W7" s="54">
        <v>0</v>
      </c>
    </row>
    <row r="8" spans="2:23" ht="30" customHeight="1" x14ac:dyDescent="0.3">
      <c r="B8" s="182"/>
      <c r="C8" s="183"/>
      <c r="D8" s="183"/>
      <c r="E8" s="183"/>
      <c r="F8" s="183"/>
      <c r="G8" s="183"/>
      <c r="H8" s="184"/>
      <c r="I8" s="172" t="s">
        <v>60</v>
      </c>
      <c r="J8" s="173"/>
      <c r="K8" s="173"/>
      <c r="L8" s="173"/>
      <c r="M8" s="173"/>
      <c r="N8" s="173"/>
      <c r="O8" s="175"/>
      <c r="P8" s="172" t="s">
        <v>67</v>
      </c>
      <c r="Q8" s="173"/>
      <c r="R8" s="174"/>
      <c r="U8" s="20">
        <v>4</v>
      </c>
      <c r="V8" s="54">
        <v>0</v>
      </c>
      <c r="W8" s="54">
        <v>0</v>
      </c>
    </row>
    <row r="9" spans="2:23" ht="53.25" customHeight="1" x14ac:dyDescent="0.3">
      <c r="B9" s="47" t="s">
        <v>5</v>
      </c>
      <c r="C9" s="47" t="s">
        <v>6</v>
      </c>
      <c r="D9" s="47" t="s">
        <v>4</v>
      </c>
      <c r="E9" s="47" t="s">
        <v>97</v>
      </c>
      <c r="F9" s="47" t="s">
        <v>59</v>
      </c>
      <c r="G9" s="47" t="s">
        <v>17</v>
      </c>
      <c r="H9" s="47" t="s">
        <v>120</v>
      </c>
      <c r="I9" s="47" t="s">
        <v>121</v>
      </c>
      <c r="J9" s="47" t="s">
        <v>71</v>
      </c>
      <c r="K9" s="47" t="s">
        <v>62</v>
      </c>
      <c r="L9" s="47" t="s">
        <v>66</v>
      </c>
      <c r="M9" s="47" t="s">
        <v>63</v>
      </c>
      <c r="N9" s="47" t="s">
        <v>64</v>
      </c>
      <c r="O9" s="47" t="s">
        <v>65</v>
      </c>
      <c r="P9" s="47" t="s">
        <v>20</v>
      </c>
      <c r="Q9" s="47" t="s">
        <v>69</v>
      </c>
      <c r="R9" s="47" t="s">
        <v>70</v>
      </c>
      <c r="U9" s="20">
        <v>5</v>
      </c>
      <c r="V9" s="54">
        <v>0</v>
      </c>
      <c r="W9" s="54">
        <v>0</v>
      </c>
    </row>
    <row r="10" spans="2:23" x14ac:dyDescent="0.3">
      <c r="B10" s="28">
        <v>44522</v>
      </c>
      <c r="C10" s="39">
        <f>Tableau2328[[#This Row],[Debut de Semaine]]+6</f>
        <v>44528</v>
      </c>
      <c r="D10" s="29">
        <f ca="1">IF(Tableau2328[[#This Row],[Debut de Semaine]]&gt;=TODAY(),"",_xlfn.ISOWEEKNUM(Tableau2328[[#This Row],[Debut de Semaine]]))</f>
        <v>47</v>
      </c>
      <c r="E10" s="25">
        <f>MONTH(Tableau2328[[#This Row],[Debut de Semaine]])</f>
        <v>11</v>
      </c>
      <c r="F10" s="25" t="str">
        <f>TEXT("1/"&amp;Tableau2328[[#This Row],[Num Mois]]&amp;"/2021","mmmmmmmm")</f>
        <v>novembre</v>
      </c>
      <c r="G10" s="25">
        <v>17000</v>
      </c>
      <c r="H10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0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0" t="e">
        <f ca="1">IF(Tableau2328[[#This Row],[Debut de Semaine]]&gt;TODAY(),"",SUMIFS(#REF!,#REF!,"&gt;="&amp;Tableau2328[[#This Row],[Debut de Semaine]],#REF!,"&lt;="&amp;Tableau2328[[#This Row],[Fin de Semaine]]))</f>
        <v>#REF!</v>
      </c>
      <c r="K10" t="e">
        <f ca="1">IF(Tableau2328[[#This Row],[Debut de Semaine]]&gt;TODAY(),"",SUMIFS(#REF!,#REF!,"&gt;="&amp;Tableau2328[[#This Row],[Debut de Semaine]],#REF!,"&lt;="&amp;Tableau2328[[#This Row],[Fin de Semaine]]))</f>
        <v>#REF!</v>
      </c>
      <c r="L1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0" t="e">
        <f ca="1">IF(Tableau2328[[#This Row],[Debut de Semaine]]&gt;TODAY(),"",SUMIFS(#REF!,#REF!,"&gt;="&amp;Tableau2328[[#This Row],[Debut de Semaine]],#REF!,"&lt;="&amp;Tableau2328[[#This Row],[Fin de Semaine]]))</f>
        <v>#REF!</v>
      </c>
      <c r="Q10" t="e">
        <f ca="1">IF(Tableau2328[[#This Row],[Debut de Semaine]]&gt;TODAY(),"",SUMIFS(#REF!,#REF!,"&gt;="&amp;Tableau2328[[#This Row],[Debut de Semaine]],#REF!,"&lt;="&amp;Tableau2328[[#This Row],[Fin de Semaine]]))</f>
        <v>#REF!</v>
      </c>
      <c r="R10" t="e">
        <f ca="1">IF(Tableau2328[[#This Row],[Debut de Semaine]]&gt;TODAY(),"",SUMIFS(#REF!,#REF!,"&gt;="&amp;Tableau2328[[#This Row],[Debut de Semaine]],#REF!,"&lt;="&amp;Tableau2328[[#This Row],[Fin de Semaine]]))</f>
        <v>#REF!</v>
      </c>
      <c r="U10" s="51" t="s">
        <v>102</v>
      </c>
      <c r="V10" s="54">
        <v>0</v>
      </c>
      <c r="W10" s="54">
        <v>0</v>
      </c>
    </row>
    <row r="11" spans="2:23" x14ac:dyDescent="0.3">
      <c r="B11" s="4">
        <f>B10+7</f>
        <v>44529</v>
      </c>
      <c r="C11" s="39">
        <f>Tableau2328[[#This Row],[Debut de Semaine]]+6</f>
        <v>44535</v>
      </c>
      <c r="D11" s="25">
        <f ca="1">IF(Tableau2328[[#This Row],[Debut de Semaine]]&gt;=TODAY(),"",_xlfn.ISOWEEKNUM(Tableau2328[[#This Row],[Debut de Semaine]]))</f>
        <v>48</v>
      </c>
      <c r="E11" s="25">
        <f>MONTH(Tableau2328[[#This Row],[Debut de Semaine]])</f>
        <v>11</v>
      </c>
      <c r="F11" s="25" t="str">
        <f>TEXT("1/"&amp;Tableau2328[[#This Row],[Num Mois]]&amp;"/2021","mmmmmmmm")</f>
        <v>novembre</v>
      </c>
      <c r="G11" s="25">
        <v>17000</v>
      </c>
      <c r="H11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1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1" t="e">
        <f ca="1">IF(Tableau2328[[#This Row],[Debut de Semaine]]&gt;TODAY(),"",SUMIFS(#REF!,#REF!,"&gt;="&amp;Tableau2328[[#This Row],[Debut de Semaine]],#REF!,"&lt;="&amp;Tableau2328[[#This Row],[Fin de Semaine]]))</f>
        <v>#REF!</v>
      </c>
      <c r="K11" t="e">
        <f ca="1">IF(Tableau2328[[#This Row],[Debut de Semaine]]&gt;TODAY(),"",SUMIFS(#REF!,#REF!,"&gt;="&amp;Tableau2328[[#This Row],[Debut de Semaine]],#REF!,"&lt;="&amp;Tableau2328[[#This Row],[Fin de Semaine]]))</f>
        <v>#REF!</v>
      </c>
      <c r="L1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1" t="e">
        <f ca="1">IF(Tableau2328[[#This Row],[Debut de Semaine]]&gt;TODAY(),"",SUMIFS(#REF!,#REF!,"&gt;="&amp;Tableau2328[[#This Row],[Debut de Semaine]],#REF!,"&lt;="&amp;Tableau2328[[#This Row],[Fin de Semaine]]))</f>
        <v>#REF!</v>
      </c>
      <c r="Q11" t="e">
        <f ca="1">IF(Tableau2328[[#This Row],[Debut de Semaine]]&gt;TODAY(),"",SUMIFS(#REF!,#REF!,"&gt;="&amp;Tableau2328[[#This Row],[Debut de Semaine]],#REF!,"&lt;="&amp;Tableau2328[[#This Row],[Fin de Semaine]]))</f>
        <v>#REF!</v>
      </c>
      <c r="R11" t="e">
        <f ca="1">IF(Tableau2328[[#This Row],[Debut de Semaine]]&gt;TODAY(),"",SUMIFS(#REF!,#REF!,"&gt;="&amp;Tableau2328[[#This Row],[Debut de Semaine]],#REF!,"&lt;="&amp;Tableau2328[[#This Row],[Fin de Semaine]]))</f>
        <v>#REF!</v>
      </c>
      <c r="U11" s="20">
        <v>6</v>
      </c>
      <c r="V11" s="54">
        <v>0</v>
      </c>
      <c r="W11" s="54">
        <v>0</v>
      </c>
    </row>
    <row r="12" spans="2:23" x14ac:dyDescent="0.3">
      <c r="B12" s="4">
        <f t="shared" ref="B12:B66" si="0">B11+7</f>
        <v>44536</v>
      </c>
      <c r="C12" s="39">
        <f>Tableau2328[[#This Row],[Debut de Semaine]]+6</f>
        <v>44542</v>
      </c>
      <c r="D12" s="25">
        <f ca="1">IF(Tableau2328[[#This Row],[Debut de Semaine]]&gt;=TODAY(),"",_xlfn.ISOWEEKNUM(Tableau2328[[#This Row],[Debut de Semaine]]))</f>
        <v>49</v>
      </c>
      <c r="E12" s="25">
        <f>MONTH(Tableau2328[[#This Row],[Debut de Semaine]])</f>
        <v>12</v>
      </c>
      <c r="F12" s="25" t="str">
        <f>TEXT("1/"&amp;Tableau2328[[#This Row],[Num Mois]]&amp;"/2021","mmmmmmmm")</f>
        <v>décembre</v>
      </c>
      <c r="G12" s="25">
        <v>17000</v>
      </c>
      <c r="H12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2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2" t="e">
        <f ca="1">IF(Tableau2328[[#This Row],[Debut de Semaine]]&gt;TODAY(),"",SUMIFS(#REF!,#REF!,"&gt;="&amp;Tableau2328[[#This Row],[Debut de Semaine]],#REF!,"&lt;="&amp;Tableau2328[[#This Row],[Fin de Semaine]]))</f>
        <v>#REF!</v>
      </c>
      <c r="K12" t="e">
        <f ca="1">IF(Tableau2328[[#This Row],[Debut de Semaine]]&gt;TODAY(),"",SUMIFS(#REF!,#REF!,"&gt;="&amp;Tableau2328[[#This Row],[Debut de Semaine]],#REF!,"&lt;="&amp;Tableau2328[[#This Row],[Fin de Semaine]]))</f>
        <v>#REF!</v>
      </c>
      <c r="L1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2" t="e">
        <f ca="1">IF(Tableau2328[[#This Row],[Debut de Semaine]]&gt;TODAY(),"",SUMIFS(#REF!,#REF!,"&gt;="&amp;Tableau2328[[#This Row],[Debut de Semaine]],#REF!,"&lt;="&amp;Tableau2328[[#This Row],[Fin de Semaine]]))</f>
        <v>#REF!</v>
      </c>
      <c r="Q12" t="e">
        <f ca="1">IF(Tableau2328[[#This Row],[Debut de Semaine]]&gt;TODAY(),"",SUMIFS(#REF!,#REF!,"&gt;="&amp;Tableau2328[[#This Row],[Debut de Semaine]],#REF!,"&lt;="&amp;Tableau2328[[#This Row],[Fin de Semaine]]))</f>
        <v>#REF!</v>
      </c>
      <c r="R12" t="e">
        <f ca="1">IF(Tableau2328[[#This Row],[Debut de Semaine]]&gt;TODAY(),"",SUMIFS(#REF!,#REF!,"&gt;="&amp;Tableau2328[[#This Row],[Debut de Semaine]],#REF!,"&lt;="&amp;Tableau2328[[#This Row],[Fin de Semaine]]))</f>
        <v>#REF!</v>
      </c>
      <c r="U12" s="20">
        <v>7</v>
      </c>
      <c r="V12" s="54">
        <v>0</v>
      </c>
      <c r="W12" s="54">
        <v>0</v>
      </c>
    </row>
    <row r="13" spans="2:23" x14ac:dyDescent="0.3">
      <c r="B13" s="4">
        <f t="shared" si="0"/>
        <v>44543</v>
      </c>
      <c r="C13" s="39">
        <f>Tableau2328[[#This Row],[Debut de Semaine]]+6</f>
        <v>44549</v>
      </c>
      <c r="D13" s="25">
        <f ca="1">IF(Tableau2328[[#This Row],[Debut de Semaine]]&gt;=TODAY(),"",_xlfn.ISOWEEKNUM(Tableau2328[[#This Row],[Debut de Semaine]]))</f>
        <v>50</v>
      </c>
      <c r="E13" s="25">
        <f>MONTH(Tableau2328[[#This Row],[Debut de Semaine]])</f>
        <v>12</v>
      </c>
      <c r="F13" s="25" t="str">
        <f>TEXT("1/"&amp;Tableau2328[[#This Row],[Num Mois]]&amp;"/2021","mmmmmmmm")</f>
        <v>décembre</v>
      </c>
      <c r="G13" s="25">
        <v>17000</v>
      </c>
      <c r="H13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3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3" t="e">
        <f ca="1">IF(Tableau2328[[#This Row],[Debut de Semaine]]&gt;TODAY(),"",SUMIFS(#REF!,#REF!,"&gt;="&amp;Tableau2328[[#This Row],[Debut de Semaine]],#REF!,"&lt;="&amp;Tableau2328[[#This Row],[Fin de Semaine]]))</f>
        <v>#REF!</v>
      </c>
      <c r="K13" t="e">
        <f ca="1">IF(Tableau2328[[#This Row],[Debut de Semaine]]&gt;TODAY(),"",SUMIFS(#REF!,#REF!,"&gt;="&amp;Tableau2328[[#This Row],[Debut de Semaine]],#REF!,"&lt;="&amp;Tableau2328[[#This Row],[Fin de Semaine]]))</f>
        <v>#REF!</v>
      </c>
      <c r="L1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3" t="e">
        <f ca="1">IF(Tableau2328[[#This Row],[Debut de Semaine]]&gt;TODAY(),"",SUMIFS(#REF!,#REF!,"&gt;="&amp;Tableau2328[[#This Row],[Debut de Semaine]],#REF!,"&lt;="&amp;Tableau2328[[#This Row],[Fin de Semaine]]))</f>
        <v>#REF!</v>
      </c>
      <c r="Q13" t="e">
        <f ca="1">IF(Tableau2328[[#This Row],[Debut de Semaine]]&gt;TODAY(),"",SUMIFS(#REF!,#REF!,"&gt;="&amp;Tableau2328[[#This Row],[Debut de Semaine]],#REF!,"&lt;="&amp;Tableau2328[[#This Row],[Fin de Semaine]]))</f>
        <v>#REF!</v>
      </c>
      <c r="R13" t="e">
        <f ca="1">IF(Tableau2328[[#This Row],[Debut de Semaine]]&gt;TODAY(),"",SUMIFS(#REF!,#REF!,"&gt;="&amp;Tableau2328[[#This Row],[Debut de Semaine]],#REF!,"&lt;="&amp;Tableau2328[[#This Row],[Fin de Semaine]]))</f>
        <v>#REF!</v>
      </c>
      <c r="U13" s="20">
        <v>8</v>
      </c>
      <c r="V13" s="54">
        <v>0</v>
      </c>
      <c r="W13" s="54">
        <v>0</v>
      </c>
    </row>
    <row r="14" spans="2:23" x14ac:dyDescent="0.3">
      <c r="B14" s="4">
        <f t="shared" si="0"/>
        <v>44550</v>
      </c>
      <c r="C14" s="39">
        <f>Tableau2328[[#This Row],[Debut de Semaine]]+6</f>
        <v>44556</v>
      </c>
      <c r="D14" s="25">
        <f ca="1">IF(Tableau2328[[#This Row],[Debut de Semaine]]&gt;=TODAY(),"",_xlfn.ISOWEEKNUM(Tableau2328[[#This Row],[Debut de Semaine]]))</f>
        <v>51</v>
      </c>
      <c r="E14" s="25">
        <f>MONTH(Tableau2328[[#This Row],[Debut de Semaine]])</f>
        <v>12</v>
      </c>
      <c r="F14" s="25" t="str">
        <f>TEXT("1/"&amp;Tableau2328[[#This Row],[Num Mois]]&amp;"/2021","mmmmmmmm")</f>
        <v>décembre</v>
      </c>
      <c r="G14" s="25">
        <v>17000</v>
      </c>
      <c r="H14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4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4" t="e">
        <f ca="1">IF(Tableau2328[[#This Row],[Debut de Semaine]]&gt;TODAY(),"",SUMIFS(#REF!,#REF!,"&gt;="&amp;Tableau2328[[#This Row],[Debut de Semaine]],#REF!,"&lt;="&amp;Tableau2328[[#This Row],[Fin de Semaine]]))</f>
        <v>#REF!</v>
      </c>
      <c r="K14" t="e">
        <f ca="1">IF(Tableau2328[[#This Row],[Debut de Semaine]]&gt;TODAY(),"",SUMIFS(#REF!,#REF!,"&gt;="&amp;Tableau2328[[#This Row],[Debut de Semaine]],#REF!,"&lt;="&amp;Tableau2328[[#This Row],[Fin de Semaine]]))</f>
        <v>#REF!</v>
      </c>
      <c r="L1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4" t="e">
        <f ca="1">IF(Tableau2328[[#This Row],[Debut de Semaine]]&gt;TODAY(),"",SUMIFS(#REF!,#REF!,"&gt;="&amp;Tableau2328[[#This Row],[Debut de Semaine]],#REF!,"&lt;="&amp;Tableau2328[[#This Row],[Fin de Semaine]]))</f>
        <v>#REF!</v>
      </c>
      <c r="Q14" t="e">
        <f ca="1">IF(Tableau2328[[#This Row],[Debut de Semaine]]&gt;TODAY(),"",SUMIFS(#REF!,#REF!,"&gt;="&amp;Tableau2328[[#This Row],[Debut de Semaine]],#REF!,"&lt;="&amp;Tableau2328[[#This Row],[Fin de Semaine]]))</f>
        <v>#REF!</v>
      </c>
      <c r="R14" t="e">
        <f ca="1">IF(Tableau2328[[#This Row],[Debut de Semaine]]&gt;TODAY(),"",SUMIFS(#REF!,#REF!,"&gt;="&amp;Tableau2328[[#This Row],[Debut de Semaine]],#REF!,"&lt;="&amp;Tableau2328[[#This Row],[Fin de Semaine]]))</f>
        <v>#REF!</v>
      </c>
      <c r="U14" s="20">
        <v>9</v>
      </c>
      <c r="V14" s="54">
        <v>0</v>
      </c>
      <c r="W14" s="54">
        <v>0</v>
      </c>
    </row>
    <row r="15" spans="2:23" x14ac:dyDescent="0.3">
      <c r="B15" s="4">
        <f t="shared" si="0"/>
        <v>44557</v>
      </c>
      <c r="C15" s="39">
        <f>Tableau2328[[#This Row],[Debut de Semaine]]+6</f>
        <v>44563</v>
      </c>
      <c r="D15" s="25">
        <f ca="1">IF(Tableau2328[[#This Row],[Debut de Semaine]]&gt;=TODAY(),"",_xlfn.ISOWEEKNUM(Tableau2328[[#This Row],[Debut de Semaine]]))</f>
        <v>52</v>
      </c>
      <c r="E15" s="25">
        <f>MONTH(Tableau2328[[#This Row],[Debut de Semaine]])</f>
        <v>12</v>
      </c>
      <c r="F15" s="25" t="str">
        <f>TEXT("1/"&amp;Tableau2328[[#This Row],[Num Mois]]&amp;"/2021","mmmmmmmm")</f>
        <v>décembre</v>
      </c>
      <c r="G15" s="25">
        <v>17000</v>
      </c>
      <c r="H15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5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5" t="e">
        <f ca="1">IF(Tableau2328[[#This Row],[Debut de Semaine]]&gt;TODAY(),"",SUMIFS(#REF!,#REF!,"&gt;="&amp;Tableau2328[[#This Row],[Debut de Semaine]],#REF!,"&lt;="&amp;Tableau2328[[#This Row],[Fin de Semaine]]))</f>
        <v>#REF!</v>
      </c>
      <c r="K15" t="e">
        <f ca="1">IF(Tableau2328[[#This Row],[Debut de Semaine]]&gt;TODAY(),"",SUMIFS(#REF!,#REF!,"&gt;="&amp;Tableau2328[[#This Row],[Debut de Semaine]],#REF!,"&lt;="&amp;Tableau2328[[#This Row],[Fin de Semaine]]))</f>
        <v>#REF!</v>
      </c>
      <c r="L1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5" t="e">
        <f ca="1">IF(Tableau2328[[#This Row],[Debut de Semaine]]&gt;TODAY(),"",SUMIFS(#REF!,#REF!,"&gt;="&amp;Tableau2328[[#This Row],[Debut de Semaine]],#REF!,"&lt;="&amp;Tableau2328[[#This Row],[Fin de Semaine]]))</f>
        <v>#REF!</v>
      </c>
      <c r="Q15" t="e">
        <f ca="1">IF(Tableau2328[[#This Row],[Debut de Semaine]]&gt;TODAY(),"",SUMIFS(#REF!,#REF!,"&gt;="&amp;Tableau2328[[#This Row],[Debut de Semaine]],#REF!,"&lt;="&amp;Tableau2328[[#This Row],[Fin de Semaine]]))</f>
        <v>#REF!</v>
      </c>
      <c r="R15" t="e">
        <f ca="1">IF(Tableau2328[[#This Row],[Debut de Semaine]]&gt;TODAY(),"",SUMIFS(#REF!,#REF!,"&gt;="&amp;Tableau2328[[#This Row],[Debut de Semaine]],#REF!,"&lt;="&amp;Tableau2328[[#This Row],[Fin de Semaine]]))</f>
        <v>#REF!</v>
      </c>
      <c r="U15" s="51" t="s">
        <v>100</v>
      </c>
      <c r="V15" s="54">
        <v>0</v>
      </c>
      <c r="W15" s="54">
        <v>0</v>
      </c>
    </row>
    <row r="16" spans="2:23" x14ac:dyDescent="0.3">
      <c r="B16" s="4">
        <f t="shared" si="0"/>
        <v>44564</v>
      </c>
      <c r="C16" s="39">
        <f>Tableau2328[[#This Row],[Debut de Semaine]]+6</f>
        <v>44570</v>
      </c>
      <c r="D16" s="25">
        <f ca="1">IF(Tableau2328[[#This Row],[Debut de Semaine]]&gt;=TODAY(),"",_xlfn.ISOWEEKNUM(Tableau2328[[#This Row],[Debut de Semaine]]))</f>
        <v>1</v>
      </c>
      <c r="E16" s="25">
        <f>MONTH(Tableau2328[[#This Row],[Debut de Semaine]])</f>
        <v>1</v>
      </c>
      <c r="F16" s="25" t="str">
        <f>TEXT("1/"&amp;Tableau2328[[#This Row],[Num Mois]]&amp;"/2021","mmmmmmmm")</f>
        <v>janvier</v>
      </c>
      <c r="G16" s="25">
        <v>17000</v>
      </c>
      <c r="H16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6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6" t="e">
        <f ca="1">IF(Tableau2328[[#This Row],[Debut de Semaine]]&gt;TODAY(),"",SUMIFS(#REF!,#REF!,"&gt;="&amp;Tableau2328[[#This Row],[Debut de Semaine]],#REF!,"&lt;="&amp;Tableau2328[[#This Row],[Fin de Semaine]]))</f>
        <v>#REF!</v>
      </c>
      <c r="K16" t="e">
        <f ca="1">IF(Tableau2328[[#This Row],[Debut de Semaine]]&gt;TODAY(),"",SUMIFS(#REF!,#REF!,"&gt;="&amp;Tableau2328[[#This Row],[Debut de Semaine]],#REF!,"&lt;="&amp;Tableau2328[[#This Row],[Fin de Semaine]]))</f>
        <v>#REF!</v>
      </c>
      <c r="L1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6" t="e">
        <f ca="1">IF(Tableau2328[[#This Row],[Debut de Semaine]]&gt;TODAY(),"",SUMIFS(#REF!,#REF!,"&gt;="&amp;Tableau2328[[#This Row],[Debut de Semaine]],#REF!,"&lt;="&amp;Tableau2328[[#This Row],[Fin de Semaine]]))</f>
        <v>#REF!</v>
      </c>
      <c r="Q16" t="e">
        <f ca="1">IF(Tableau2328[[#This Row],[Debut de Semaine]]&gt;TODAY(),"",SUMIFS(#REF!,#REF!,"&gt;="&amp;Tableau2328[[#This Row],[Debut de Semaine]],#REF!,"&lt;="&amp;Tableau2328[[#This Row],[Fin de Semaine]]))</f>
        <v>#REF!</v>
      </c>
      <c r="R16" t="e">
        <f ca="1">IF(Tableau2328[[#This Row],[Debut de Semaine]]&gt;TODAY(),"",SUMIFS(#REF!,#REF!,"&gt;="&amp;Tableau2328[[#This Row],[Debut de Semaine]],#REF!,"&lt;="&amp;Tableau2328[[#This Row],[Fin de Semaine]]))</f>
        <v>#REF!</v>
      </c>
      <c r="U16" s="20">
        <v>10</v>
      </c>
      <c r="V16" s="54">
        <v>0</v>
      </c>
      <c r="W16" s="54">
        <v>0</v>
      </c>
    </row>
    <row r="17" spans="2:23" x14ac:dyDescent="0.3">
      <c r="B17" s="4">
        <f>B16+7</f>
        <v>44571</v>
      </c>
      <c r="C17" s="39">
        <f>Tableau2328[[#This Row],[Debut de Semaine]]+6</f>
        <v>44577</v>
      </c>
      <c r="D17" s="25">
        <f ca="1">IF(Tableau2328[[#This Row],[Debut de Semaine]]&gt;=TODAY(),"",_xlfn.ISOWEEKNUM(Tableau2328[[#This Row],[Debut de Semaine]]))</f>
        <v>2</v>
      </c>
      <c r="E17" s="25">
        <f>MONTH(Tableau2328[[#This Row],[Debut de Semaine]])</f>
        <v>1</v>
      </c>
      <c r="F17" s="25" t="str">
        <f>TEXT("1/"&amp;Tableau2328[[#This Row],[Num Mois]]&amp;"/2021","mmmmmmmm")</f>
        <v>janvier</v>
      </c>
      <c r="G17" s="25">
        <v>17000</v>
      </c>
      <c r="H17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7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7" t="e">
        <f ca="1">IF(Tableau2328[[#This Row],[Debut de Semaine]]&gt;TODAY(),"",SUMIFS(#REF!,#REF!,"&gt;="&amp;Tableau2328[[#This Row],[Debut de Semaine]],#REF!,"&lt;="&amp;Tableau2328[[#This Row],[Fin de Semaine]]))</f>
        <v>#REF!</v>
      </c>
      <c r="K17" t="e">
        <f ca="1">IF(Tableau2328[[#This Row],[Debut de Semaine]]&gt;TODAY(),"",SUMIFS(#REF!,#REF!,"&gt;="&amp;Tableau2328[[#This Row],[Debut de Semaine]],#REF!,"&lt;="&amp;Tableau2328[[#This Row],[Fin de Semaine]]))</f>
        <v>#REF!</v>
      </c>
      <c r="L1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7" t="e">
        <f ca="1">IF(Tableau2328[[#This Row],[Debut de Semaine]]&gt;TODAY(),"",SUMIFS(#REF!,#REF!,"&gt;="&amp;Tableau2328[[#This Row],[Debut de Semaine]],#REF!,"&lt;="&amp;Tableau2328[[#This Row],[Fin de Semaine]]))</f>
        <v>#REF!</v>
      </c>
      <c r="Q17" t="e">
        <f ca="1">IF(Tableau2328[[#This Row],[Debut de Semaine]]&gt;TODAY(),"",SUMIFS(#REF!,#REF!,"&gt;="&amp;Tableau2328[[#This Row],[Debut de Semaine]],#REF!,"&lt;="&amp;Tableau2328[[#This Row],[Fin de Semaine]]))</f>
        <v>#REF!</v>
      </c>
      <c r="R17" t="e">
        <f ca="1">IF(Tableau2328[[#This Row],[Debut de Semaine]]&gt;TODAY(),"",SUMIFS(#REF!,#REF!,"&gt;="&amp;Tableau2328[[#This Row],[Debut de Semaine]],#REF!,"&lt;="&amp;Tableau2328[[#This Row],[Fin de Semaine]]))</f>
        <v>#REF!</v>
      </c>
      <c r="U17" s="20">
        <v>11</v>
      </c>
      <c r="V17" s="54">
        <v>0</v>
      </c>
      <c r="W17" s="54">
        <v>0</v>
      </c>
    </row>
    <row r="18" spans="2:23" x14ac:dyDescent="0.3">
      <c r="B18" s="4">
        <f t="shared" si="0"/>
        <v>44578</v>
      </c>
      <c r="C18" s="39">
        <f>Tableau2328[[#This Row],[Debut de Semaine]]+6</f>
        <v>44584</v>
      </c>
      <c r="D18" s="25">
        <f ca="1">IF(Tableau2328[[#This Row],[Debut de Semaine]]&gt;=TODAY(),"",_xlfn.ISOWEEKNUM(Tableau2328[[#This Row],[Debut de Semaine]]))</f>
        <v>3</v>
      </c>
      <c r="E18" s="25">
        <f>MONTH(Tableau2328[[#This Row],[Debut de Semaine]])</f>
        <v>1</v>
      </c>
      <c r="F18" s="25" t="str">
        <f>TEXT("1/"&amp;Tableau2328[[#This Row],[Num Mois]]&amp;"/2021","mmmmmmmm")</f>
        <v>janvier</v>
      </c>
      <c r="G18" s="25">
        <v>17000</v>
      </c>
      <c r="H18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8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8" t="e">
        <f ca="1">IF(Tableau2328[[#This Row],[Debut de Semaine]]&gt;TODAY(),"",SUMIFS(#REF!,#REF!,"&gt;="&amp;Tableau2328[[#This Row],[Debut de Semaine]],#REF!,"&lt;="&amp;Tableau2328[[#This Row],[Fin de Semaine]]))</f>
        <v>#REF!</v>
      </c>
      <c r="K18" t="e">
        <f ca="1">IF(Tableau2328[[#This Row],[Debut de Semaine]]&gt;TODAY(),"",SUMIFS(#REF!,#REF!,"&gt;="&amp;Tableau2328[[#This Row],[Debut de Semaine]],#REF!,"&lt;="&amp;Tableau2328[[#This Row],[Fin de Semaine]]))</f>
        <v>#REF!</v>
      </c>
      <c r="L1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8" t="e">
        <f ca="1">IF(Tableau2328[[#This Row],[Debut de Semaine]]&gt;TODAY(),"",SUMIFS(#REF!,#REF!,"&gt;="&amp;Tableau2328[[#This Row],[Debut de Semaine]],#REF!,"&lt;="&amp;Tableau2328[[#This Row],[Fin de Semaine]]))</f>
        <v>#REF!</v>
      </c>
      <c r="Q18" t="e">
        <f ca="1">IF(Tableau2328[[#This Row],[Debut de Semaine]]&gt;TODAY(),"",SUMIFS(#REF!,#REF!,"&gt;="&amp;Tableau2328[[#This Row],[Debut de Semaine]],#REF!,"&lt;="&amp;Tableau2328[[#This Row],[Fin de Semaine]]))</f>
        <v>#REF!</v>
      </c>
      <c r="R18" t="e">
        <f ca="1">IF(Tableau2328[[#This Row],[Debut de Semaine]]&gt;TODAY(),"",SUMIFS(#REF!,#REF!,"&gt;="&amp;Tableau2328[[#This Row],[Debut de Semaine]],#REF!,"&lt;="&amp;Tableau2328[[#This Row],[Fin de Semaine]]))</f>
        <v>#REF!</v>
      </c>
      <c r="U18" s="20">
        <v>12</v>
      </c>
      <c r="V18" s="54">
        <v>0</v>
      </c>
      <c r="W18" s="54">
        <v>0</v>
      </c>
    </row>
    <row r="19" spans="2:23" x14ac:dyDescent="0.3">
      <c r="B19" s="4">
        <f t="shared" si="0"/>
        <v>44585</v>
      </c>
      <c r="C19" s="39">
        <f>Tableau2328[[#This Row],[Debut de Semaine]]+6</f>
        <v>44591</v>
      </c>
      <c r="D19" s="25">
        <f ca="1">IF(Tableau2328[[#This Row],[Debut de Semaine]]&gt;=TODAY(),"",_xlfn.ISOWEEKNUM(Tableau2328[[#This Row],[Debut de Semaine]]))</f>
        <v>4</v>
      </c>
      <c r="E19" s="25">
        <f>MONTH(Tableau2328[[#This Row],[Debut de Semaine]])</f>
        <v>1</v>
      </c>
      <c r="F19" s="25" t="str">
        <f>TEXT("1/"&amp;Tableau2328[[#This Row],[Num Mois]]&amp;"/2021","mmmmmmmm")</f>
        <v>janvier</v>
      </c>
      <c r="G19" s="25">
        <v>17000</v>
      </c>
      <c r="H19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19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19" t="e">
        <f ca="1">IF(Tableau2328[[#This Row],[Debut de Semaine]]&gt;TODAY(),"",SUMIFS(#REF!,#REF!,"&gt;="&amp;Tableau2328[[#This Row],[Debut de Semaine]],#REF!,"&lt;="&amp;Tableau2328[[#This Row],[Fin de Semaine]]))</f>
        <v>#REF!</v>
      </c>
      <c r="K19" t="e">
        <f ca="1">IF(Tableau2328[[#This Row],[Debut de Semaine]]&gt;TODAY(),"",SUMIFS(#REF!,#REF!,"&gt;="&amp;Tableau2328[[#This Row],[Debut de Semaine]],#REF!,"&lt;="&amp;Tableau2328[[#This Row],[Fin de Semaine]]))</f>
        <v>#REF!</v>
      </c>
      <c r="L1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1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1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1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19" t="e">
        <f ca="1">IF(Tableau2328[[#This Row],[Debut de Semaine]]&gt;TODAY(),"",SUMIFS(#REF!,#REF!,"&gt;="&amp;Tableau2328[[#This Row],[Debut de Semaine]],#REF!,"&lt;="&amp;Tableau2328[[#This Row],[Fin de Semaine]]))</f>
        <v>#REF!</v>
      </c>
      <c r="Q19" t="e">
        <f ca="1">IF(Tableau2328[[#This Row],[Debut de Semaine]]&gt;TODAY(),"",SUMIFS(#REF!,#REF!,"&gt;="&amp;Tableau2328[[#This Row],[Debut de Semaine]],#REF!,"&lt;="&amp;Tableau2328[[#This Row],[Fin de Semaine]]))</f>
        <v>#REF!</v>
      </c>
      <c r="R19" t="e">
        <f ca="1">IF(Tableau2328[[#This Row],[Debut de Semaine]]&gt;TODAY(),"",SUMIFS(#REF!,#REF!,"&gt;="&amp;Tableau2328[[#This Row],[Debut de Semaine]],#REF!,"&lt;="&amp;Tableau2328[[#This Row],[Fin de Semaine]]))</f>
        <v>#REF!</v>
      </c>
      <c r="U19" s="20">
        <v>13</v>
      </c>
      <c r="V19" s="54">
        <v>0</v>
      </c>
      <c r="W19" s="54">
        <v>0</v>
      </c>
    </row>
    <row r="20" spans="2:23" x14ac:dyDescent="0.3">
      <c r="B20" s="4">
        <f t="shared" si="0"/>
        <v>44592</v>
      </c>
      <c r="C20" s="39">
        <f>Tableau2328[[#This Row],[Debut de Semaine]]+6</f>
        <v>44598</v>
      </c>
      <c r="D20" s="25">
        <f ca="1">IF(Tableau2328[[#This Row],[Debut de Semaine]]&gt;=TODAY(),"",_xlfn.ISOWEEKNUM(Tableau2328[[#This Row],[Debut de Semaine]]))</f>
        <v>5</v>
      </c>
      <c r="E20" s="25">
        <f>MONTH(Tableau2328[[#This Row],[Debut de Semaine]])</f>
        <v>1</v>
      </c>
      <c r="F20" s="25" t="str">
        <f>TEXT("1/"&amp;Tableau2328[[#This Row],[Num Mois]]&amp;"/2021","mmmmmmmm")</f>
        <v>janvier</v>
      </c>
      <c r="G20" s="25">
        <v>17000</v>
      </c>
      <c r="H20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0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0" t="e">
        <f ca="1">IF(Tableau2328[[#This Row],[Debut de Semaine]]&gt;TODAY(),"",SUMIFS(#REF!,#REF!,"&gt;="&amp;Tableau2328[[#This Row],[Debut de Semaine]],#REF!,"&lt;="&amp;Tableau2328[[#This Row],[Fin de Semaine]]))</f>
        <v>#REF!</v>
      </c>
      <c r="K20" t="e">
        <f ca="1">IF(Tableau2328[[#This Row],[Debut de Semaine]]&gt;TODAY(),"",SUMIFS(#REF!,#REF!,"&gt;="&amp;Tableau2328[[#This Row],[Debut de Semaine]],#REF!,"&lt;="&amp;Tableau2328[[#This Row],[Fin de Semaine]]))</f>
        <v>#REF!</v>
      </c>
      <c r="L2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0" t="e">
        <f ca="1">IF(Tableau2328[[#This Row],[Debut de Semaine]]&gt;TODAY(),"",SUMIFS(#REF!,#REF!,"&gt;="&amp;Tableau2328[[#This Row],[Debut de Semaine]],#REF!,"&lt;="&amp;Tableau2328[[#This Row],[Fin de Semaine]]))</f>
        <v>#REF!</v>
      </c>
      <c r="Q20" t="e">
        <f ca="1">IF(Tableau2328[[#This Row],[Debut de Semaine]]&gt;TODAY(),"",SUMIFS(#REF!,#REF!,"&gt;="&amp;Tableau2328[[#This Row],[Debut de Semaine]],#REF!,"&lt;="&amp;Tableau2328[[#This Row],[Fin de Semaine]]))</f>
        <v>#REF!</v>
      </c>
      <c r="R20" t="e">
        <f ca="1">IF(Tableau2328[[#This Row],[Debut de Semaine]]&gt;TODAY(),"",SUMIFS(#REF!,#REF!,"&gt;="&amp;Tableau2328[[#This Row],[Debut de Semaine]],#REF!,"&lt;="&amp;Tableau2328[[#This Row],[Fin de Semaine]]))</f>
        <v>#REF!</v>
      </c>
      <c r="U20" s="51" t="s">
        <v>103</v>
      </c>
      <c r="V20" s="54">
        <v>0</v>
      </c>
      <c r="W20" s="54">
        <v>0</v>
      </c>
    </row>
    <row r="21" spans="2:23" x14ac:dyDescent="0.3">
      <c r="B21" s="4">
        <f t="shared" si="0"/>
        <v>44599</v>
      </c>
      <c r="C21" s="39">
        <f>Tableau2328[[#This Row],[Debut de Semaine]]+6</f>
        <v>44605</v>
      </c>
      <c r="D21" s="25">
        <f ca="1">IF(Tableau2328[[#This Row],[Debut de Semaine]]&gt;=TODAY(),"",_xlfn.ISOWEEKNUM(Tableau2328[[#This Row],[Debut de Semaine]]))</f>
        <v>6</v>
      </c>
      <c r="E21" s="25">
        <f>MONTH(Tableau2328[[#This Row],[Debut de Semaine]])</f>
        <v>2</v>
      </c>
      <c r="F21" s="25" t="str">
        <f>TEXT("1/"&amp;Tableau2328[[#This Row],[Num Mois]]&amp;"/2021","mmmmmmmm")</f>
        <v>février</v>
      </c>
      <c r="G21" s="25">
        <v>17000</v>
      </c>
      <c r="H21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1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1" t="e">
        <f ca="1">IF(Tableau2328[[#This Row],[Debut de Semaine]]&gt;TODAY(),"",SUMIFS(#REF!,#REF!,"&gt;="&amp;Tableau2328[[#This Row],[Debut de Semaine]],#REF!,"&lt;="&amp;Tableau2328[[#This Row],[Fin de Semaine]]))</f>
        <v>#REF!</v>
      </c>
      <c r="K21" t="e">
        <f ca="1">IF(Tableau2328[[#This Row],[Debut de Semaine]]&gt;TODAY(),"",SUMIFS(#REF!,#REF!,"&gt;="&amp;Tableau2328[[#This Row],[Debut de Semaine]],#REF!,"&lt;="&amp;Tableau2328[[#This Row],[Fin de Semaine]]))</f>
        <v>#REF!</v>
      </c>
      <c r="L2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1" t="e">
        <f ca="1">IF(Tableau2328[[#This Row],[Debut de Semaine]]&gt;TODAY(),"",SUMIFS(#REF!,#REF!,"&gt;="&amp;Tableau2328[[#This Row],[Debut de Semaine]],#REF!,"&lt;="&amp;Tableau2328[[#This Row],[Fin de Semaine]]))</f>
        <v>#REF!</v>
      </c>
      <c r="Q21" t="e">
        <f ca="1">IF(Tableau2328[[#This Row],[Debut de Semaine]]&gt;TODAY(),"",SUMIFS(#REF!,#REF!,"&gt;="&amp;Tableau2328[[#This Row],[Debut de Semaine]],#REF!,"&lt;="&amp;Tableau2328[[#This Row],[Fin de Semaine]]))</f>
        <v>#REF!</v>
      </c>
      <c r="R21" t="e">
        <f ca="1">IF(Tableau2328[[#This Row],[Debut de Semaine]]&gt;TODAY(),"",SUMIFS(#REF!,#REF!,"&gt;="&amp;Tableau2328[[#This Row],[Debut de Semaine]],#REF!,"&lt;="&amp;Tableau2328[[#This Row],[Fin de Semaine]]))</f>
        <v>#REF!</v>
      </c>
      <c r="U21" s="20">
        <v>14</v>
      </c>
      <c r="V21" s="54">
        <v>0</v>
      </c>
      <c r="W21" s="54">
        <v>0</v>
      </c>
    </row>
    <row r="22" spans="2:23" x14ac:dyDescent="0.3">
      <c r="B22" s="4">
        <f t="shared" si="0"/>
        <v>44606</v>
      </c>
      <c r="C22" s="39">
        <f>Tableau2328[[#This Row],[Debut de Semaine]]+6</f>
        <v>44612</v>
      </c>
      <c r="D22" s="25">
        <f ca="1">IF(Tableau2328[[#This Row],[Debut de Semaine]]&gt;=TODAY(),"",_xlfn.ISOWEEKNUM(Tableau2328[[#This Row],[Debut de Semaine]]))</f>
        <v>7</v>
      </c>
      <c r="E22" s="25">
        <f>MONTH(Tableau2328[[#This Row],[Debut de Semaine]])</f>
        <v>2</v>
      </c>
      <c r="F22" s="25" t="str">
        <f>TEXT("1/"&amp;Tableau2328[[#This Row],[Num Mois]]&amp;"/2021","mmmmmmmm")</f>
        <v>février</v>
      </c>
      <c r="G22" s="25">
        <v>17000</v>
      </c>
      <c r="H22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2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2" t="e">
        <f ca="1">IF(Tableau2328[[#This Row],[Debut de Semaine]]&gt;TODAY(),"",SUMIFS(#REF!,#REF!,"&gt;="&amp;Tableau2328[[#This Row],[Debut de Semaine]],#REF!,"&lt;="&amp;Tableau2328[[#This Row],[Fin de Semaine]]))</f>
        <v>#REF!</v>
      </c>
      <c r="K22" t="e">
        <f ca="1">IF(Tableau2328[[#This Row],[Debut de Semaine]]&gt;TODAY(),"",SUMIFS(#REF!,#REF!,"&gt;="&amp;Tableau2328[[#This Row],[Debut de Semaine]],#REF!,"&lt;="&amp;Tableau2328[[#This Row],[Fin de Semaine]]))</f>
        <v>#REF!</v>
      </c>
      <c r="L2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2" t="e">
        <f ca="1">IF(Tableau2328[[#This Row],[Debut de Semaine]]&gt;TODAY(),"",SUMIFS(#REF!,#REF!,"&gt;="&amp;Tableau2328[[#This Row],[Debut de Semaine]],#REF!,"&lt;="&amp;Tableau2328[[#This Row],[Fin de Semaine]]))</f>
        <v>#REF!</v>
      </c>
      <c r="Q22" t="e">
        <f ca="1">IF(Tableau2328[[#This Row],[Debut de Semaine]]&gt;TODAY(),"",SUMIFS(#REF!,#REF!,"&gt;="&amp;Tableau2328[[#This Row],[Debut de Semaine]],#REF!,"&lt;="&amp;Tableau2328[[#This Row],[Fin de Semaine]]))</f>
        <v>#REF!</v>
      </c>
      <c r="R22" t="e">
        <f ca="1">IF(Tableau2328[[#This Row],[Debut de Semaine]]&gt;TODAY(),"",SUMIFS(#REF!,#REF!,"&gt;="&amp;Tableau2328[[#This Row],[Debut de Semaine]],#REF!,"&lt;="&amp;Tableau2328[[#This Row],[Fin de Semaine]]))</f>
        <v>#REF!</v>
      </c>
      <c r="U22" s="20">
        <v>15</v>
      </c>
      <c r="V22" s="54">
        <v>0</v>
      </c>
      <c r="W22" s="54">
        <v>0</v>
      </c>
    </row>
    <row r="23" spans="2:23" x14ac:dyDescent="0.3">
      <c r="B23" s="4">
        <f t="shared" si="0"/>
        <v>44613</v>
      </c>
      <c r="C23" s="39">
        <f>Tableau2328[[#This Row],[Debut de Semaine]]+6</f>
        <v>44619</v>
      </c>
      <c r="D23" s="25">
        <f ca="1">IF(Tableau2328[[#This Row],[Debut de Semaine]]&gt;=TODAY(),"",_xlfn.ISOWEEKNUM(Tableau2328[[#This Row],[Debut de Semaine]]))</f>
        <v>8</v>
      </c>
      <c r="E23" s="25">
        <f>MONTH(Tableau2328[[#This Row],[Debut de Semaine]])</f>
        <v>2</v>
      </c>
      <c r="F23" s="25" t="str">
        <f>TEXT("1/"&amp;Tableau2328[[#This Row],[Num Mois]]&amp;"/2021","mmmmmmmm")</f>
        <v>février</v>
      </c>
      <c r="G23" s="25">
        <v>17000</v>
      </c>
      <c r="H23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3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3" t="e">
        <f ca="1">IF(Tableau2328[[#This Row],[Debut de Semaine]]&gt;TODAY(),"",SUMIFS(#REF!,#REF!,"&gt;="&amp;Tableau2328[[#This Row],[Debut de Semaine]],#REF!,"&lt;="&amp;Tableau2328[[#This Row],[Fin de Semaine]]))</f>
        <v>#REF!</v>
      </c>
      <c r="K23" t="e">
        <f ca="1">IF(Tableau2328[[#This Row],[Debut de Semaine]]&gt;TODAY(),"",SUMIFS(#REF!,#REF!,"&gt;="&amp;Tableau2328[[#This Row],[Debut de Semaine]],#REF!,"&lt;="&amp;Tableau2328[[#This Row],[Fin de Semaine]]))</f>
        <v>#REF!</v>
      </c>
      <c r="L2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3" t="e">
        <f ca="1">IF(Tableau2328[[#This Row],[Debut de Semaine]]&gt;TODAY(),"",SUMIFS(#REF!,#REF!,"&gt;="&amp;Tableau2328[[#This Row],[Debut de Semaine]],#REF!,"&lt;="&amp;Tableau2328[[#This Row],[Fin de Semaine]]))</f>
        <v>#REF!</v>
      </c>
      <c r="Q23" t="e">
        <f ca="1">IF(Tableau2328[[#This Row],[Debut de Semaine]]&gt;TODAY(),"",SUMIFS(#REF!,#REF!,"&gt;="&amp;Tableau2328[[#This Row],[Debut de Semaine]],#REF!,"&lt;="&amp;Tableau2328[[#This Row],[Fin de Semaine]]))</f>
        <v>#REF!</v>
      </c>
      <c r="R23" t="e">
        <f ca="1">IF(Tableau2328[[#This Row],[Debut de Semaine]]&gt;TODAY(),"",SUMIFS(#REF!,#REF!,"&gt;="&amp;Tableau2328[[#This Row],[Debut de Semaine]],#REF!,"&lt;="&amp;Tableau2328[[#This Row],[Fin de Semaine]]))</f>
        <v>#REF!</v>
      </c>
      <c r="U23" s="20">
        <v>16</v>
      </c>
      <c r="V23" s="54">
        <v>0</v>
      </c>
      <c r="W23" s="54">
        <v>0</v>
      </c>
    </row>
    <row r="24" spans="2:23" x14ac:dyDescent="0.3">
      <c r="B24" s="4">
        <f t="shared" si="0"/>
        <v>44620</v>
      </c>
      <c r="C24" s="39">
        <f>Tableau2328[[#This Row],[Debut de Semaine]]+6</f>
        <v>44626</v>
      </c>
      <c r="D24" s="25">
        <f ca="1">IF(Tableau2328[[#This Row],[Debut de Semaine]]&gt;=TODAY(),"",_xlfn.ISOWEEKNUM(Tableau2328[[#This Row],[Debut de Semaine]]))</f>
        <v>9</v>
      </c>
      <c r="E24" s="25">
        <f>MONTH(Tableau2328[[#This Row],[Debut de Semaine]])</f>
        <v>2</v>
      </c>
      <c r="F24" s="25" t="str">
        <f>TEXT("1/"&amp;Tableau2328[[#This Row],[Num Mois]]&amp;"/2021","mmmmmmmm")</f>
        <v>février</v>
      </c>
      <c r="G24" s="25">
        <v>17000</v>
      </c>
      <c r="H24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4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4" t="e">
        <f ca="1">IF(Tableau2328[[#This Row],[Debut de Semaine]]&gt;TODAY(),"",SUMIFS(#REF!,#REF!,"&gt;="&amp;Tableau2328[[#This Row],[Debut de Semaine]],#REF!,"&lt;="&amp;Tableau2328[[#This Row],[Fin de Semaine]]))</f>
        <v>#REF!</v>
      </c>
      <c r="K24" t="e">
        <f ca="1">IF(Tableau2328[[#This Row],[Debut de Semaine]]&gt;TODAY(),"",SUMIFS(#REF!,#REF!,"&gt;="&amp;Tableau2328[[#This Row],[Debut de Semaine]],#REF!,"&lt;="&amp;Tableau2328[[#This Row],[Fin de Semaine]]))</f>
        <v>#REF!</v>
      </c>
      <c r="L2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4" t="e">
        <f ca="1">IF(Tableau2328[[#This Row],[Debut de Semaine]]&gt;TODAY(),"",SUMIFS(#REF!,#REF!,"&gt;="&amp;Tableau2328[[#This Row],[Debut de Semaine]],#REF!,"&lt;="&amp;Tableau2328[[#This Row],[Fin de Semaine]]))</f>
        <v>#REF!</v>
      </c>
      <c r="Q24" t="e">
        <f ca="1">IF(Tableau2328[[#This Row],[Debut de Semaine]]&gt;TODAY(),"",SUMIFS(#REF!,#REF!,"&gt;="&amp;Tableau2328[[#This Row],[Debut de Semaine]],#REF!,"&lt;="&amp;Tableau2328[[#This Row],[Fin de Semaine]]))</f>
        <v>#REF!</v>
      </c>
      <c r="R24" t="e">
        <f ca="1">IF(Tableau2328[[#This Row],[Debut de Semaine]]&gt;TODAY(),"",SUMIFS(#REF!,#REF!,"&gt;="&amp;Tableau2328[[#This Row],[Debut de Semaine]],#REF!,"&lt;="&amp;Tableau2328[[#This Row],[Fin de Semaine]]))</f>
        <v>#REF!</v>
      </c>
      <c r="U24" s="20">
        <v>17</v>
      </c>
      <c r="V24" s="54">
        <v>0</v>
      </c>
      <c r="W24" s="54">
        <v>0</v>
      </c>
    </row>
    <row r="25" spans="2:23" x14ac:dyDescent="0.3">
      <c r="B25" s="4">
        <f t="shared" si="0"/>
        <v>44627</v>
      </c>
      <c r="C25" s="39">
        <f>Tableau2328[[#This Row],[Debut de Semaine]]+6</f>
        <v>44633</v>
      </c>
      <c r="D25" s="25">
        <f ca="1">IF(Tableau2328[[#This Row],[Debut de Semaine]]&gt;=TODAY(),"",_xlfn.ISOWEEKNUM(Tableau2328[[#This Row],[Debut de Semaine]]))</f>
        <v>10</v>
      </c>
      <c r="E25" s="25">
        <f>MONTH(Tableau2328[[#This Row],[Debut de Semaine]])</f>
        <v>3</v>
      </c>
      <c r="F25" s="25" t="str">
        <f>TEXT("1/"&amp;Tableau2328[[#This Row],[Num Mois]]&amp;"/2021","mmmmmmmm")</f>
        <v>mars</v>
      </c>
      <c r="G25" s="25">
        <v>17000</v>
      </c>
      <c r="H25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5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5" t="e">
        <f ca="1">IF(Tableau2328[[#This Row],[Debut de Semaine]]&gt;TODAY(),"",SUMIFS(#REF!,#REF!,"&gt;="&amp;Tableau2328[[#This Row],[Debut de Semaine]],#REF!,"&lt;="&amp;Tableau2328[[#This Row],[Fin de Semaine]]))</f>
        <v>#REF!</v>
      </c>
      <c r="K25" t="e">
        <f ca="1">IF(Tableau2328[[#This Row],[Debut de Semaine]]&gt;TODAY(),"",SUMIFS(#REF!,#REF!,"&gt;="&amp;Tableau2328[[#This Row],[Debut de Semaine]],#REF!,"&lt;="&amp;Tableau2328[[#This Row],[Fin de Semaine]]))</f>
        <v>#REF!</v>
      </c>
      <c r="L2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5" t="e">
        <f ca="1">IF(Tableau2328[[#This Row],[Debut de Semaine]]&gt;TODAY(),"",SUMIFS(#REF!,#REF!,"&gt;="&amp;Tableau2328[[#This Row],[Debut de Semaine]],#REF!,"&lt;="&amp;Tableau2328[[#This Row],[Fin de Semaine]]))</f>
        <v>#REF!</v>
      </c>
      <c r="Q25" t="e">
        <f ca="1">IF(Tableau2328[[#This Row],[Debut de Semaine]]&gt;TODAY(),"",SUMIFS(#REF!,#REF!,"&gt;="&amp;Tableau2328[[#This Row],[Debut de Semaine]],#REF!,"&lt;="&amp;Tableau2328[[#This Row],[Fin de Semaine]]))</f>
        <v>#REF!</v>
      </c>
      <c r="R25" t="e">
        <f ca="1">IF(Tableau2328[[#This Row],[Debut de Semaine]]&gt;TODAY(),"",SUMIFS(#REF!,#REF!,"&gt;="&amp;Tableau2328[[#This Row],[Debut de Semaine]],#REF!,"&lt;="&amp;Tableau2328[[#This Row],[Fin de Semaine]]))</f>
        <v>#REF!</v>
      </c>
      <c r="U25" s="51" t="s">
        <v>101</v>
      </c>
      <c r="V25" s="54">
        <v>0</v>
      </c>
      <c r="W25" s="54">
        <v>0</v>
      </c>
    </row>
    <row r="26" spans="2:23" x14ac:dyDescent="0.3">
      <c r="B26" s="4">
        <f t="shared" si="0"/>
        <v>44634</v>
      </c>
      <c r="C26" s="39">
        <f>Tableau2328[[#This Row],[Debut de Semaine]]+6</f>
        <v>44640</v>
      </c>
      <c r="D26" s="25">
        <f ca="1">IF(Tableau2328[[#This Row],[Debut de Semaine]]&gt;=TODAY(),"",_xlfn.ISOWEEKNUM(Tableau2328[[#This Row],[Debut de Semaine]]))</f>
        <v>11</v>
      </c>
      <c r="E26" s="25">
        <f>MONTH(Tableau2328[[#This Row],[Debut de Semaine]])</f>
        <v>3</v>
      </c>
      <c r="F26" s="25" t="str">
        <f>TEXT("1/"&amp;Tableau2328[[#This Row],[Num Mois]]&amp;"/2021","mmmmmmmm")</f>
        <v>mars</v>
      </c>
      <c r="G26" s="25">
        <v>17000</v>
      </c>
      <c r="H26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6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6" t="e">
        <f ca="1">IF(Tableau2328[[#This Row],[Debut de Semaine]]&gt;TODAY(),"",SUMIFS(#REF!,#REF!,"&gt;="&amp;Tableau2328[[#This Row],[Debut de Semaine]],#REF!,"&lt;="&amp;Tableau2328[[#This Row],[Fin de Semaine]]))</f>
        <v>#REF!</v>
      </c>
      <c r="K26" t="e">
        <f ca="1">IF(Tableau2328[[#This Row],[Debut de Semaine]]&gt;TODAY(),"",SUMIFS(#REF!,#REF!,"&gt;="&amp;Tableau2328[[#This Row],[Debut de Semaine]],#REF!,"&lt;="&amp;Tableau2328[[#This Row],[Fin de Semaine]]))</f>
        <v>#REF!</v>
      </c>
      <c r="L2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6" t="e">
        <f ca="1">IF(Tableau2328[[#This Row],[Debut de Semaine]]&gt;TODAY(),"",SUMIFS(#REF!,#REF!,"&gt;="&amp;Tableau2328[[#This Row],[Debut de Semaine]],#REF!,"&lt;="&amp;Tableau2328[[#This Row],[Fin de Semaine]]))</f>
        <v>#REF!</v>
      </c>
      <c r="Q26" t="e">
        <f ca="1">IF(Tableau2328[[#This Row],[Debut de Semaine]]&gt;TODAY(),"",SUMIFS(#REF!,#REF!,"&gt;="&amp;Tableau2328[[#This Row],[Debut de Semaine]],#REF!,"&lt;="&amp;Tableau2328[[#This Row],[Fin de Semaine]]))</f>
        <v>#REF!</v>
      </c>
      <c r="R26" t="e">
        <f ca="1">IF(Tableau2328[[#This Row],[Debut de Semaine]]&gt;TODAY(),"",SUMIFS(#REF!,#REF!,"&gt;="&amp;Tableau2328[[#This Row],[Debut de Semaine]],#REF!,"&lt;="&amp;Tableau2328[[#This Row],[Fin de Semaine]]))</f>
        <v>#REF!</v>
      </c>
      <c r="U26" s="20">
        <v>18</v>
      </c>
      <c r="V26" s="54">
        <v>0</v>
      </c>
      <c r="W26" s="54">
        <v>0</v>
      </c>
    </row>
    <row r="27" spans="2:23" x14ac:dyDescent="0.3">
      <c r="B27" s="4">
        <f t="shared" si="0"/>
        <v>44641</v>
      </c>
      <c r="C27" s="39">
        <f>Tableau2328[[#This Row],[Debut de Semaine]]+6</f>
        <v>44647</v>
      </c>
      <c r="D27" s="25">
        <f ca="1">IF(Tableau2328[[#This Row],[Debut de Semaine]]&gt;=TODAY(),"",_xlfn.ISOWEEKNUM(Tableau2328[[#This Row],[Debut de Semaine]]))</f>
        <v>12</v>
      </c>
      <c r="E27" s="25">
        <f>MONTH(Tableau2328[[#This Row],[Debut de Semaine]])</f>
        <v>3</v>
      </c>
      <c r="F27" s="25" t="str">
        <f>TEXT("1/"&amp;Tableau2328[[#This Row],[Num Mois]]&amp;"/2021","mmmmmmmm")</f>
        <v>mars</v>
      </c>
      <c r="G27" s="25">
        <v>17000</v>
      </c>
      <c r="H27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7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7" t="e">
        <f ca="1">IF(Tableau2328[[#This Row],[Debut de Semaine]]&gt;TODAY(),"",SUMIFS(#REF!,#REF!,"&gt;="&amp;Tableau2328[[#This Row],[Debut de Semaine]],#REF!,"&lt;="&amp;Tableau2328[[#This Row],[Fin de Semaine]]))</f>
        <v>#REF!</v>
      </c>
      <c r="K27" t="e">
        <f ca="1">IF(Tableau2328[[#This Row],[Debut de Semaine]]&gt;TODAY(),"",SUMIFS(#REF!,#REF!,"&gt;="&amp;Tableau2328[[#This Row],[Debut de Semaine]],#REF!,"&lt;="&amp;Tableau2328[[#This Row],[Fin de Semaine]]))</f>
        <v>#REF!</v>
      </c>
      <c r="L2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7" t="e">
        <f ca="1">IF(Tableau2328[[#This Row],[Debut de Semaine]]&gt;TODAY(),"",SUMIFS(#REF!,#REF!,"&gt;="&amp;Tableau2328[[#This Row],[Debut de Semaine]],#REF!,"&lt;="&amp;Tableau2328[[#This Row],[Fin de Semaine]]))</f>
        <v>#REF!</v>
      </c>
      <c r="Q27" t="e">
        <f ca="1">IF(Tableau2328[[#This Row],[Debut de Semaine]]&gt;TODAY(),"",SUMIFS(#REF!,#REF!,"&gt;="&amp;Tableau2328[[#This Row],[Debut de Semaine]],#REF!,"&lt;="&amp;Tableau2328[[#This Row],[Fin de Semaine]]))</f>
        <v>#REF!</v>
      </c>
      <c r="R27" t="e">
        <f ca="1">IF(Tableau2328[[#This Row],[Debut de Semaine]]&gt;TODAY(),"",SUMIFS(#REF!,#REF!,"&gt;="&amp;Tableau2328[[#This Row],[Debut de Semaine]],#REF!,"&lt;="&amp;Tableau2328[[#This Row],[Fin de Semaine]]))</f>
        <v>#REF!</v>
      </c>
      <c r="U27" s="20">
        <v>19</v>
      </c>
      <c r="V27" s="54">
        <v>0</v>
      </c>
      <c r="W27" s="54">
        <v>0</v>
      </c>
    </row>
    <row r="28" spans="2:23" x14ac:dyDescent="0.3">
      <c r="B28" s="4">
        <f t="shared" si="0"/>
        <v>44648</v>
      </c>
      <c r="C28" s="39">
        <f>Tableau2328[[#This Row],[Debut de Semaine]]+6</f>
        <v>44654</v>
      </c>
      <c r="D28" s="25">
        <f ca="1">IF(Tableau2328[[#This Row],[Debut de Semaine]]&gt;=TODAY(),"",_xlfn.ISOWEEKNUM(Tableau2328[[#This Row],[Debut de Semaine]]))</f>
        <v>13</v>
      </c>
      <c r="E28" s="25">
        <f>MONTH(Tableau2328[[#This Row],[Debut de Semaine]])</f>
        <v>3</v>
      </c>
      <c r="F28" s="25" t="str">
        <f>TEXT("1/"&amp;Tableau2328[[#This Row],[Num Mois]]&amp;"/2021","mmmmmmmm")</f>
        <v>mars</v>
      </c>
      <c r="G28" s="25">
        <v>17000</v>
      </c>
      <c r="H28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8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8" t="e">
        <f ca="1">IF(Tableau2328[[#This Row],[Debut de Semaine]]&gt;TODAY(),"",SUMIFS(#REF!,#REF!,"&gt;="&amp;Tableau2328[[#This Row],[Debut de Semaine]],#REF!,"&lt;="&amp;Tableau2328[[#This Row],[Fin de Semaine]]))</f>
        <v>#REF!</v>
      </c>
      <c r="K28" t="e">
        <f ca="1">IF(Tableau2328[[#This Row],[Debut de Semaine]]&gt;TODAY(),"",SUMIFS(#REF!,#REF!,"&gt;="&amp;Tableau2328[[#This Row],[Debut de Semaine]],#REF!,"&lt;="&amp;Tableau2328[[#This Row],[Fin de Semaine]]))</f>
        <v>#REF!</v>
      </c>
      <c r="L2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8" t="e">
        <f ca="1">IF(Tableau2328[[#This Row],[Debut de Semaine]]&gt;TODAY(),"",SUMIFS(#REF!,#REF!,"&gt;="&amp;Tableau2328[[#This Row],[Debut de Semaine]],#REF!,"&lt;="&amp;Tableau2328[[#This Row],[Fin de Semaine]]))</f>
        <v>#REF!</v>
      </c>
      <c r="Q28" t="e">
        <f ca="1">IF(Tableau2328[[#This Row],[Debut de Semaine]]&gt;TODAY(),"",SUMIFS(#REF!,#REF!,"&gt;="&amp;Tableau2328[[#This Row],[Debut de Semaine]],#REF!,"&lt;="&amp;Tableau2328[[#This Row],[Fin de Semaine]]))</f>
        <v>#REF!</v>
      </c>
      <c r="R28" t="e">
        <f ca="1">IF(Tableau2328[[#This Row],[Debut de Semaine]]&gt;TODAY(),"",SUMIFS(#REF!,#REF!,"&gt;="&amp;Tableau2328[[#This Row],[Debut de Semaine]],#REF!,"&lt;="&amp;Tableau2328[[#This Row],[Fin de Semaine]]))</f>
        <v>#REF!</v>
      </c>
      <c r="U28" s="20">
        <v>20</v>
      </c>
      <c r="V28" s="54">
        <v>0</v>
      </c>
      <c r="W28" s="54">
        <v>0</v>
      </c>
    </row>
    <row r="29" spans="2:23" x14ac:dyDescent="0.3">
      <c r="B29" s="4">
        <f t="shared" si="0"/>
        <v>44655</v>
      </c>
      <c r="C29" s="39">
        <f>Tableau2328[[#This Row],[Debut de Semaine]]+6</f>
        <v>44661</v>
      </c>
      <c r="D29" s="25">
        <f ca="1">IF(Tableau2328[[#This Row],[Debut de Semaine]]&gt;=TODAY(),"",_xlfn.ISOWEEKNUM(Tableau2328[[#This Row],[Debut de Semaine]]))</f>
        <v>14</v>
      </c>
      <c r="E29" s="25">
        <f>MONTH(Tableau2328[[#This Row],[Debut de Semaine]])</f>
        <v>4</v>
      </c>
      <c r="F29" s="25" t="str">
        <f>TEXT("1/"&amp;Tableau2328[[#This Row],[Num Mois]]&amp;"/2021","mmmmmmmm")</f>
        <v>avril</v>
      </c>
      <c r="G29" s="25">
        <v>17000</v>
      </c>
      <c r="H29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29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29" t="e">
        <f ca="1">IF(Tableau2328[[#This Row],[Debut de Semaine]]&gt;TODAY(),"",SUMIFS(#REF!,#REF!,"&gt;="&amp;Tableau2328[[#This Row],[Debut de Semaine]],#REF!,"&lt;="&amp;Tableau2328[[#This Row],[Fin de Semaine]]))</f>
        <v>#REF!</v>
      </c>
      <c r="K29" t="e">
        <f ca="1">IF(Tableau2328[[#This Row],[Debut de Semaine]]&gt;TODAY(),"",SUMIFS(#REF!,#REF!,"&gt;="&amp;Tableau2328[[#This Row],[Debut de Semaine]],#REF!,"&lt;="&amp;Tableau2328[[#This Row],[Fin de Semaine]]))</f>
        <v>#REF!</v>
      </c>
      <c r="L2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2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2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2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29" t="e">
        <f ca="1">IF(Tableau2328[[#This Row],[Debut de Semaine]]&gt;TODAY(),"",SUMIFS(#REF!,#REF!,"&gt;="&amp;Tableau2328[[#This Row],[Debut de Semaine]],#REF!,"&lt;="&amp;Tableau2328[[#This Row],[Fin de Semaine]]))</f>
        <v>#REF!</v>
      </c>
      <c r="Q29" t="e">
        <f ca="1">IF(Tableau2328[[#This Row],[Debut de Semaine]]&gt;TODAY(),"",SUMIFS(#REF!,#REF!,"&gt;="&amp;Tableau2328[[#This Row],[Debut de Semaine]],#REF!,"&lt;="&amp;Tableau2328[[#This Row],[Fin de Semaine]]))</f>
        <v>#REF!</v>
      </c>
      <c r="R29" t="e">
        <f ca="1">IF(Tableau2328[[#This Row],[Debut de Semaine]]&gt;TODAY(),"",SUMIFS(#REF!,#REF!,"&gt;="&amp;Tableau2328[[#This Row],[Debut de Semaine]],#REF!,"&lt;="&amp;Tableau2328[[#This Row],[Fin de Semaine]]))</f>
        <v>#REF!</v>
      </c>
      <c r="U29" s="20">
        <v>21</v>
      </c>
      <c r="V29" s="54">
        <v>0</v>
      </c>
      <c r="W29" s="54">
        <v>0</v>
      </c>
    </row>
    <row r="30" spans="2:23" x14ac:dyDescent="0.3">
      <c r="B30" s="4">
        <f t="shared" si="0"/>
        <v>44662</v>
      </c>
      <c r="C30" s="39">
        <f>Tableau2328[[#This Row],[Debut de Semaine]]+6</f>
        <v>44668</v>
      </c>
      <c r="D30" s="25">
        <f ca="1">IF(Tableau2328[[#This Row],[Debut de Semaine]]&gt;=TODAY(),"",_xlfn.ISOWEEKNUM(Tableau2328[[#This Row],[Debut de Semaine]]))</f>
        <v>15</v>
      </c>
      <c r="E30" s="25">
        <f>MONTH(Tableau2328[[#This Row],[Debut de Semaine]])</f>
        <v>4</v>
      </c>
      <c r="F30" s="25" t="str">
        <f>TEXT("1/"&amp;Tableau2328[[#This Row],[Num Mois]]&amp;"/2021","mmmmmmmm")</f>
        <v>avril</v>
      </c>
      <c r="G30" s="25">
        <v>17000</v>
      </c>
      <c r="H30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0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0" t="e">
        <f ca="1">IF(Tableau2328[[#This Row],[Debut de Semaine]]&gt;TODAY(),"",SUMIFS(#REF!,#REF!,"&gt;="&amp;Tableau2328[[#This Row],[Debut de Semaine]],#REF!,"&lt;="&amp;Tableau2328[[#This Row],[Fin de Semaine]]))</f>
        <v>#REF!</v>
      </c>
      <c r="K30" t="e">
        <f ca="1">IF(Tableau2328[[#This Row],[Debut de Semaine]]&gt;TODAY(),"",SUMIFS(#REF!,#REF!,"&gt;="&amp;Tableau2328[[#This Row],[Debut de Semaine]],#REF!,"&lt;="&amp;Tableau2328[[#This Row],[Fin de Semaine]]))</f>
        <v>#REF!</v>
      </c>
      <c r="L3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0" t="e">
        <f ca="1">IF(Tableau2328[[#This Row],[Debut de Semaine]]&gt;TODAY(),"",SUMIFS(#REF!,#REF!,"&gt;="&amp;Tableau2328[[#This Row],[Debut de Semaine]],#REF!,"&lt;="&amp;Tableau2328[[#This Row],[Fin de Semaine]]))</f>
        <v>#REF!</v>
      </c>
      <c r="Q30" t="e">
        <f ca="1">IF(Tableau2328[[#This Row],[Debut de Semaine]]&gt;TODAY(),"",SUMIFS(#REF!,#REF!,"&gt;="&amp;Tableau2328[[#This Row],[Debut de Semaine]],#REF!,"&lt;="&amp;Tableau2328[[#This Row],[Fin de Semaine]]))</f>
        <v>#REF!</v>
      </c>
      <c r="R30" t="e">
        <f ca="1">IF(Tableau2328[[#This Row],[Debut de Semaine]]&gt;TODAY(),"",SUMIFS(#REF!,#REF!,"&gt;="&amp;Tableau2328[[#This Row],[Debut de Semaine]],#REF!,"&lt;="&amp;Tableau2328[[#This Row],[Fin de Semaine]]))</f>
        <v>#REF!</v>
      </c>
      <c r="U30" s="20">
        <v>22</v>
      </c>
      <c r="V30" s="54">
        <v>0</v>
      </c>
      <c r="W30" s="54">
        <v>0</v>
      </c>
    </row>
    <row r="31" spans="2:23" x14ac:dyDescent="0.3">
      <c r="B31" s="4">
        <f t="shared" si="0"/>
        <v>44669</v>
      </c>
      <c r="C31" s="39">
        <f>Tableau2328[[#This Row],[Debut de Semaine]]+6</f>
        <v>44675</v>
      </c>
      <c r="D31" s="25">
        <f ca="1">IF(Tableau2328[[#This Row],[Debut de Semaine]]&gt;=TODAY(),"",_xlfn.ISOWEEKNUM(Tableau2328[[#This Row],[Debut de Semaine]]))</f>
        <v>16</v>
      </c>
      <c r="E31" s="25">
        <f>MONTH(Tableau2328[[#This Row],[Debut de Semaine]])</f>
        <v>4</v>
      </c>
      <c r="F31" s="25" t="str">
        <f>TEXT("1/"&amp;Tableau2328[[#This Row],[Num Mois]]&amp;"/2021","mmmmmmmm")</f>
        <v>avril</v>
      </c>
      <c r="G31" s="25">
        <v>17000</v>
      </c>
      <c r="H31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1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1" t="e">
        <f ca="1">IF(Tableau2328[[#This Row],[Debut de Semaine]]&gt;TODAY(),"",SUMIFS(#REF!,#REF!,"&gt;="&amp;Tableau2328[[#This Row],[Debut de Semaine]],#REF!,"&lt;="&amp;Tableau2328[[#This Row],[Fin de Semaine]]))</f>
        <v>#REF!</v>
      </c>
      <c r="K31" t="e">
        <f ca="1">IF(Tableau2328[[#This Row],[Debut de Semaine]]&gt;TODAY(),"",SUMIFS(#REF!,#REF!,"&gt;="&amp;Tableau2328[[#This Row],[Debut de Semaine]],#REF!,"&lt;="&amp;Tableau2328[[#This Row],[Fin de Semaine]]))</f>
        <v>#REF!</v>
      </c>
      <c r="L3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1" t="e">
        <f ca="1">IF(Tableau2328[[#This Row],[Debut de Semaine]]&gt;TODAY(),"",SUMIFS(#REF!,#REF!,"&gt;="&amp;Tableau2328[[#This Row],[Debut de Semaine]],#REF!,"&lt;="&amp;Tableau2328[[#This Row],[Fin de Semaine]]))</f>
        <v>#REF!</v>
      </c>
      <c r="Q31" t="e">
        <f ca="1">IF(Tableau2328[[#This Row],[Debut de Semaine]]&gt;TODAY(),"",SUMIFS(#REF!,#REF!,"&gt;="&amp;Tableau2328[[#This Row],[Debut de Semaine]],#REF!,"&lt;="&amp;Tableau2328[[#This Row],[Fin de Semaine]]))</f>
        <v>#REF!</v>
      </c>
      <c r="R31" t="e">
        <f ca="1">IF(Tableau2328[[#This Row],[Debut de Semaine]]&gt;TODAY(),"",SUMIFS(#REF!,#REF!,"&gt;="&amp;Tableau2328[[#This Row],[Debut de Semaine]],#REF!,"&lt;="&amp;Tableau2328[[#This Row],[Fin de Semaine]]))</f>
        <v>#REF!</v>
      </c>
      <c r="U31" s="51" t="s">
        <v>98</v>
      </c>
      <c r="V31" s="54">
        <v>0</v>
      </c>
      <c r="W31" s="54">
        <v>0</v>
      </c>
    </row>
    <row r="32" spans="2:23" x14ac:dyDescent="0.3">
      <c r="B32" s="4">
        <f t="shared" si="0"/>
        <v>44676</v>
      </c>
      <c r="C32" s="39">
        <f>Tableau2328[[#This Row],[Debut de Semaine]]+6</f>
        <v>44682</v>
      </c>
      <c r="D32" s="25">
        <f ca="1">IF(Tableau2328[[#This Row],[Debut de Semaine]]&gt;=TODAY(),"",_xlfn.ISOWEEKNUM(Tableau2328[[#This Row],[Debut de Semaine]]))</f>
        <v>17</v>
      </c>
      <c r="E32" s="25">
        <f>MONTH(Tableau2328[[#This Row],[Debut de Semaine]])</f>
        <v>4</v>
      </c>
      <c r="F32" s="25" t="str">
        <f>TEXT("1/"&amp;Tableau2328[[#This Row],[Num Mois]]&amp;"/2021","mmmmmmmm")</f>
        <v>avril</v>
      </c>
      <c r="G32" s="25">
        <v>17000</v>
      </c>
      <c r="H32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2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2" t="e">
        <f ca="1">IF(Tableau2328[[#This Row],[Debut de Semaine]]&gt;TODAY(),"",SUMIFS(#REF!,#REF!,"&gt;="&amp;Tableau2328[[#This Row],[Debut de Semaine]],#REF!,"&lt;="&amp;Tableau2328[[#This Row],[Fin de Semaine]]))</f>
        <v>#REF!</v>
      </c>
      <c r="K32" t="e">
        <f ca="1">IF(Tableau2328[[#This Row],[Debut de Semaine]]&gt;TODAY(),"",SUMIFS(#REF!,#REF!,"&gt;="&amp;Tableau2328[[#This Row],[Debut de Semaine]],#REF!,"&lt;="&amp;Tableau2328[[#This Row],[Fin de Semaine]]))</f>
        <v>#REF!</v>
      </c>
      <c r="L3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2" t="e">
        <f ca="1">IF(Tableau2328[[#This Row],[Debut de Semaine]]&gt;TODAY(),"",SUMIFS(#REF!,#REF!,"&gt;="&amp;Tableau2328[[#This Row],[Debut de Semaine]],#REF!,"&lt;="&amp;Tableau2328[[#This Row],[Fin de Semaine]]))</f>
        <v>#REF!</v>
      </c>
      <c r="Q32" t="e">
        <f ca="1">IF(Tableau2328[[#This Row],[Debut de Semaine]]&gt;TODAY(),"",SUMIFS(#REF!,#REF!,"&gt;="&amp;Tableau2328[[#This Row],[Debut de Semaine]],#REF!,"&lt;="&amp;Tableau2328[[#This Row],[Fin de Semaine]]))</f>
        <v>#REF!</v>
      </c>
      <c r="R32" t="e">
        <f ca="1">IF(Tableau2328[[#This Row],[Debut de Semaine]]&gt;TODAY(),"",SUMIFS(#REF!,#REF!,"&gt;="&amp;Tableau2328[[#This Row],[Debut de Semaine]],#REF!,"&lt;="&amp;Tableau2328[[#This Row],[Fin de Semaine]]))</f>
        <v>#REF!</v>
      </c>
      <c r="U32" s="20">
        <v>23</v>
      </c>
      <c r="V32" s="54">
        <v>0</v>
      </c>
      <c r="W32" s="54">
        <v>0</v>
      </c>
    </row>
    <row r="33" spans="2:23" x14ac:dyDescent="0.3">
      <c r="B33" s="4">
        <f t="shared" si="0"/>
        <v>44683</v>
      </c>
      <c r="C33" s="39">
        <f>Tableau2328[[#This Row],[Debut de Semaine]]+6</f>
        <v>44689</v>
      </c>
      <c r="D33" s="25">
        <f ca="1">IF(Tableau2328[[#This Row],[Debut de Semaine]]&gt;=TODAY(),"",_xlfn.ISOWEEKNUM(Tableau2328[[#This Row],[Debut de Semaine]]))</f>
        <v>18</v>
      </c>
      <c r="E33" s="25">
        <f>MONTH(Tableau2328[[#This Row],[Debut de Semaine]])</f>
        <v>5</v>
      </c>
      <c r="F33" s="25" t="str">
        <f>TEXT("1/"&amp;Tableau2328[[#This Row],[Num Mois]]&amp;"/2021","mmmmmmmm")</f>
        <v>mai</v>
      </c>
      <c r="G33" s="25">
        <v>17000</v>
      </c>
      <c r="H33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3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3" t="e">
        <f ca="1">IF(Tableau2328[[#This Row],[Debut de Semaine]]&gt;TODAY(),"",SUMIFS(#REF!,#REF!,"&gt;="&amp;Tableau2328[[#This Row],[Debut de Semaine]],#REF!,"&lt;="&amp;Tableau2328[[#This Row],[Fin de Semaine]]))</f>
        <v>#REF!</v>
      </c>
      <c r="K33" t="e">
        <f ca="1">IF(Tableau2328[[#This Row],[Debut de Semaine]]&gt;TODAY(),"",SUMIFS(#REF!,#REF!,"&gt;="&amp;Tableau2328[[#This Row],[Debut de Semaine]],#REF!,"&lt;="&amp;Tableau2328[[#This Row],[Fin de Semaine]]))</f>
        <v>#REF!</v>
      </c>
      <c r="L3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3" t="e">
        <f ca="1">IF(Tableau2328[[#This Row],[Debut de Semaine]]&gt;TODAY(),"",SUMIFS(#REF!,#REF!,"&gt;="&amp;Tableau2328[[#This Row],[Debut de Semaine]],#REF!,"&lt;="&amp;Tableau2328[[#This Row],[Fin de Semaine]]))</f>
        <v>#REF!</v>
      </c>
      <c r="Q33" t="e">
        <f ca="1">IF(Tableau2328[[#This Row],[Debut de Semaine]]&gt;TODAY(),"",SUMIFS(#REF!,#REF!,"&gt;="&amp;Tableau2328[[#This Row],[Debut de Semaine]],#REF!,"&lt;="&amp;Tableau2328[[#This Row],[Fin de Semaine]]))</f>
        <v>#REF!</v>
      </c>
      <c r="R33" t="e">
        <f ca="1">IF(Tableau2328[[#This Row],[Debut de Semaine]]&gt;TODAY(),"",SUMIFS(#REF!,#REF!,"&gt;="&amp;Tableau2328[[#This Row],[Debut de Semaine]],#REF!,"&lt;="&amp;Tableau2328[[#This Row],[Fin de Semaine]]))</f>
        <v>#REF!</v>
      </c>
      <c r="U33" s="20">
        <v>24</v>
      </c>
      <c r="V33" s="54">
        <v>0</v>
      </c>
      <c r="W33" s="54">
        <v>0</v>
      </c>
    </row>
    <row r="34" spans="2:23" x14ac:dyDescent="0.3">
      <c r="B34" s="4">
        <f t="shared" si="0"/>
        <v>44690</v>
      </c>
      <c r="C34" s="39">
        <f>Tableau2328[[#This Row],[Debut de Semaine]]+6</f>
        <v>44696</v>
      </c>
      <c r="D34" s="25">
        <f ca="1">IF(Tableau2328[[#This Row],[Debut de Semaine]]&gt;=TODAY(),"",_xlfn.ISOWEEKNUM(Tableau2328[[#This Row],[Debut de Semaine]]))</f>
        <v>19</v>
      </c>
      <c r="E34" s="25">
        <f>MONTH(Tableau2328[[#This Row],[Debut de Semaine]])</f>
        <v>5</v>
      </c>
      <c r="F34" s="25" t="str">
        <f>TEXT("1/"&amp;Tableau2328[[#This Row],[Num Mois]]&amp;"/2021","mmmmmmmm")</f>
        <v>mai</v>
      </c>
      <c r="G34" s="25">
        <v>17000</v>
      </c>
      <c r="H34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4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4" t="e">
        <f ca="1">IF(Tableau2328[[#This Row],[Debut de Semaine]]&gt;TODAY(),"",SUMIFS(#REF!,#REF!,"&gt;="&amp;Tableau2328[[#This Row],[Debut de Semaine]],#REF!,"&lt;="&amp;Tableau2328[[#This Row],[Fin de Semaine]]))</f>
        <v>#REF!</v>
      </c>
      <c r="K34" t="e">
        <f ca="1">IF(Tableau2328[[#This Row],[Debut de Semaine]]&gt;TODAY(),"",SUMIFS(#REF!,#REF!,"&gt;="&amp;Tableau2328[[#This Row],[Debut de Semaine]],#REF!,"&lt;="&amp;Tableau2328[[#This Row],[Fin de Semaine]]))</f>
        <v>#REF!</v>
      </c>
      <c r="L3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4" t="e">
        <f ca="1">IF(Tableau2328[[#This Row],[Debut de Semaine]]&gt;TODAY(),"",SUMIFS(#REF!,#REF!,"&gt;="&amp;Tableau2328[[#This Row],[Debut de Semaine]],#REF!,"&lt;="&amp;Tableau2328[[#This Row],[Fin de Semaine]]))</f>
        <v>#REF!</v>
      </c>
      <c r="Q34" t="e">
        <f ca="1">IF(Tableau2328[[#This Row],[Debut de Semaine]]&gt;TODAY(),"",SUMIFS(#REF!,#REF!,"&gt;="&amp;Tableau2328[[#This Row],[Debut de Semaine]],#REF!,"&lt;="&amp;Tableau2328[[#This Row],[Fin de Semaine]]))</f>
        <v>#REF!</v>
      </c>
      <c r="R34" t="e">
        <f ca="1">IF(Tableau2328[[#This Row],[Debut de Semaine]]&gt;TODAY(),"",SUMIFS(#REF!,#REF!,"&gt;="&amp;Tableau2328[[#This Row],[Debut de Semaine]],#REF!,"&lt;="&amp;Tableau2328[[#This Row],[Fin de Semaine]]))</f>
        <v>#REF!</v>
      </c>
      <c r="U34" s="20">
        <v>25</v>
      </c>
      <c r="V34" s="54">
        <v>0</v>
      </c>
      <c r="W34" s="54">
        <v>0</v>
      </c>
    </row>
    <row r="35" spans="2:23" x14ac:dyDescent="0.3">
      <c r="B35" s="4">
        <f t="shared" si="0"/>
        <v>44697</v>
      </c>
      <c r="C35" s="39">
        <f>Tableau2328[[#This Row],[Debut de Semaine]]+6</f>
        <v>44703</v>
      </c>
      <c r="D35" s="25">
        <f ca="1">IF(Tableau2328[[#This Row],[Debut de Semaine]]&gt;=TODAY(),"",_xlfn.ISOWEEKNUM(Tableau2328[[#This Row],[Debut de Semaine]]))</f>
        <v>20</v>
      </c>
      <c r="E35" s="25">
        <f>MONTH(Tableau2328[[#This Row],[Debut de Semaine]])</f>
        <v>5</v>
      </c>
      <c r="F35" s="25" t="str">
        <f>TEXT("1/"&amp;Tableau2328[[#This Row],[Num Mois]]&amp;"/2021","mmmmmmmm")</f>
        <v>mai</v>
      </c>
      <c r="G35" s="25">
        <v>17000</v>
      </c>
      <c r="H35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5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5" t="e">
        <f ca="1">IF(Tableau2328[[#This Row],[Debut de Semaine]]&gt;TODAY(),"",SUMIFS(#REF!,#REF!,"&gt;="&amp;Tableau2328[[#This Row],[Debut de Semaine]],#REF!,"&lt;="&amp;Tableau2328[[#This Row],[Fin de Semaine]]))</f>
        <v>#REF!</v>
      </c>
      <c r="K35" t="e">
        <f ca="1">IF(Tableau2328[[#This Row],[Debut de Semaine]]&gt;TODAY(),"",SUMIFS(#REF!,#REF!,"&gt;="&amp;Tableau2328[[#This Row],[Debut de Semaine]],#REF!,"&lt;="&amp;Tableau2328[[#This Row],[Fin de Semaine]]))</f>
        <v>#REF!</v>
      </c>
      <c r="L3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5" t="e">
        <f ca="1">IF(Tableau2328[[#This Row],[Debut de Semaine]]&gt;TODAY(),"",SUMIFS(#REF!,#REF!,"&gt;="&amp;Tableau2328[[#This Row],[Debut de Semaine]],#REF!,"&lt;="&amp;Tableau2328[[#This Row],[Fin de Semaine]]))</f>
        <v>#REF!</v>
      </c>
      <c r="Q35" t="e">
        <f ca="1">IF(Tableau2328[[#This Row],[Debut de Semaine]]&gt;TODAY(),"",SUMIFS(#REF!,#REF!,"&gt;="&amp;Tableau2328[[#This Row],[Debut de Semaine]],#REF!,"&lt;="&amp;Tableau2328[[#This Row],[Fin de Semaine]]))</f>
        <v>#REF!</v>
      </c>
      <c r="R35" t="e">
        <f ca="1">IF(Tableau2328[[#This Row],[Debut de Semaine]]&gt;TODAY(),"",SUMIFS(#REF!,#REF!,"&gt;="&amp;Tableau2328[[#This Row],[Debut de Semaine]],#REF!,"&lt;="&amp;Tableau2328[[#This Row],[Fin de Semaine]]))</f>
        <v>#REF!</v>
      </c>
      <c r="U35" s="20">
        <v>26</v>
      </c>
      <c r="V35" s="54">
        <v>0</v>
      </c>
      <c r="W35" s="54">
        <v>0</v>
      </c>
    </row>
    <row r="36" spans="2:23" x14ac:dyDescent="0.3">
      <c r="B36" s="4">
        <f t="shared" si="0"/>
        <v>44704</v>
      </c>
      <c r="C36" s="39">
        <f>Tableau2328[[#This Row],[Debut de Semaine]]+6</f>
        <v>44710</v>
      </c>
      <c r="D36" s="25">
        <f ca="1">IF(Tableau2328[[#This Row],[Debut de Semaine]]&gt;=TODAY(),"",_xlfn.ISOWEEKNUM(Tableau2328[[#This Row],[Debut de Semaine]]))</f>
        <v>21</v>
      </c>
      <c r="E36" s="25">
        <f>MONTH(Tableau2328[[#This Row],[Debut de Semaine]])</f>
        <v>5</v>
      </c>
      <c r="F36" s="25" t="str">
        <f>TEXT("1/"&amp;Tableau2328[[#This Row],[Num Mois]]&amp;"/2021","mmmmmmmm")</f>
        <v>mai</v>
      </c>
      <c r="G36" s="25">
        <v>17000</v>
      </c>
      <c r="H36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6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6" t="e">
        <f ca="1">IF(Tableau2328[[#This Row],[Debut de Semaine]]&gt;TODAY(),"",SUMIFS(#REF!,#REF!,"&gt;="&amp;Tableau2328[[#This Row],[Debut de Semaine]],#REF!,"&lt;="&amp;Tableau2328[[#This Row],[Fin de Semaine]]))</f>
        <v>#REF!</v>
      </c>
      <c r="K36" t="e">
        <f ca="1">IF(Tableau2328[[#This Row],[Debut de Semaine]]&gt;TODAY(),"",SUMIFS(#REF!,#REF!,"&gt;="&amp;Tableau2328[[#This Row],[Debut de Semaine]],#REF!,"&lt;="&amp;Tableau2328[[#This Row],[Fin de Semaine]]))</f>
        <v>#REF!</v>
      </c>
      <c r="L3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6" t="e">
        <f ca="1">IF(Tableau2328[[#This Row],[Debut de Semaine]]&gt;TODAY(),"",SUMIFS(#REF!,#REF!,"&gt;="&amp;Tableau2328[[#This Row],[Debut de Semaine]],#REF!,"&lt;="&amp;Tableau2328[[#This Row],[Fin de Semaine]]))</f>
        <v>#REF!</v>
      </c>
      <c r="Q36" t="e">
        <f ca="1">IF(Tableau2328[[#This Row],[Debut de Semaine]]&gt;TODAY(),"",SUMIFS(#REF!,#REF!,"&gt;="&amp;Tableau2328[[#This Row],[Debut de Semaine]],#REF!,"&lt;="&amp;Tableau2328[[#This Row],[Fin de Semaine]]))</f>
        <v>#REF!</v>
      </c>
      <c r="R36" t="e">
        <f ca="1">IF(Tableau2328[[#This Row],[Debut de Semaine]]&gt;TODAY(),"",SUMIFS(#REF!,#REF!,"&gt;="&amp;Tableau2328[[#This Row],[Debut de Semaine]],#REF!,"&lt;="&amp;Tableau2328[[#This Row],[Fin de Semaine]]))</f>
        <v>#REF!</v>
      </c>
      <c r="U36" s="51" t="s">
        <v>96</v>
      </c>
      <c r="V36" s="54">
        <v>0</v>
      </c>
      <c r="W36" s="54">
        <v>0</v>
      </c>
    </row>
    <row r="37" spans="2:23" x14ac:dyDescent="0.3">
      <c r="B37" s="4">
        <f t="shared" si="0"/>
        <v>44711</v>
      </c>
      <c r="C37" s="39">
        <f>Tableau2328[[#This Row],[Debut de Semaine]]+6</f>
        <v>44717</v>
      </c>
      <c r="D37" s="25">
        <f ca="1">IF(Tableau2328[[#This Row],[Debut de Semaine]]&gt;=TODAY(),"",_xlfn.ISOWEEKNUM(Tableau2328[[#This Row],[Debut de Semaine]]))</f>
        <v>22</v>
      </c>
      <c r="E37" s="25">
        <f>MONTH(Tableau2328[[#This Row],[Debut de Semaine]])</f>
        <v>5</v>
      </c>
      <c r="F37" s="25" t="str">
        <f>TEXT("1/"&amp;Tableau2328[[#This Row],[Num Mois]]&amp;"/2021","mmmmmmmm")</f>
        <v>mai</v>
      </c>
      <c r="G37" s="25">
        <v>17000</v>
      </c>
      <c r="H37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7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7" t="e">
        <f ca="1">IF(Tableau2328[[#This Row],[Debut de Semaine]]&gt;TODAY(),"",SUMIFS(#REF!,#REF!,"&gt;="&amp;Tableau2328[[#This Row],[Debut de Semaine]],#REF!,"&lt;="&amp;Tableau2328[[#This Row],[Fin de Semaine]]))</f>
        <v>#REF!</v>
      </c>
      <c r="K37" t="e">
        <f ca="1">IF(Tableau2328[[#This Row],[Debut de Semaine]]&gt;TODAY(),"",SUMIFS(#REF!,#REF!,"&gt;="&amp;Tableau2328[[#This Row],[Debut de Semaine]],#REF!,"&lt;="&amp;Tableau2328[[#This Row],[Fin de Semaine]]))</f>
        <v>#REF!</v>
      </c>
      <c r="L3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7" t="e">
        <f ca="1">IF(Tableau2328[[#This Row],[Debut de Semaine]]&gt;TODAY(),"",SUMIFS(#REF!,#REF!,"&gt;="&amp;Tableau2328[[#This Row],[Debut de Semaine]],#REF!,"&lt;="&amp;Tableau2328[[#This Row],[Fin de Semaine]]))</f>
        <v>#REF!</v>
      </c>
      <c r="Q37" t="e">
        <f ca="1">IF(Tableau2328[[#This Row],[Debut de Semaine]]&gt;TODAY(),"",SUMIFS(#REF!,#REF!,"&gt;="&amp;Tableau2328[[#This Row],[Debut de Semaine]],#REF!,"&lt;="&amp;Tableau2328[[#This Row],[Fin de Semaine]]))</f>
        <v>#REF!</v>
      </c>
      <c r="R37" t="e">
        <f ca="1">IF(Tableau2328[[#This Row],[Debut de Semaine]]&gt;TODAY(),"",SUMIFS(#REF!,#REF!,"&gt;="&amp;Tableau2328[[#This Row],[Debut de Semaine]],#REF!,"&lt;="&amp;Tableau2328[[#This Row],[Fin de Semaine]]))</f>
        <v>#REF!</v>
      </c>
      <c r="U37" s="20">
        <v>27</v>
      </c>
      <c r="V37" s="54">
        <v>0</v>
      </c>
      <c r="W37" s="54">
        <v>0</v>
      </c>
    </row>
    <row r="38" spans="2:23" x14ac:dyDescent="0.3">
      <c r="B38" s="4">
        <f t="shared" si="0"/>
        <v>44718</v>
      </c>
      <c r="C38" s="39">
        <f>Tableau2328[[#This Row],[Debut de Semaine]]+6</f>
        <v>44724</v>
      </c>
      <c r="D38" s="25">
        <f ca="1">IF(Tableau2328[[#This Row],[Debut de Semaine]]&gt;=TODAY(),"",_xlfn.ISOWEEKNUM(Tableau2328[[#This Row],[Debut de Semaine]]))</f>
        <v>23</v>
      </c>
      <c r="E38" s="25">
        <f>MONTH(Tableau2328[[#This Row],[Debut de Semaine]])</f>
        <v>6</v>
      </c>
      <c r="F38" s="25" t="str">
        <f>TEXT("1/"&amp;Tableau2328[[#This Row],[Num Mois]]&amp;"/2021","mmmmmmmm")</f>
        <v>juin</v>
      </c>
      <c r="G38" s="25">
        <v>17000</v>
      </c>
      <c r="H38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8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8" t="e">
        <f ca="1">IF(Tableau2328[[#This Row],[Debut de Semaine]]&gt;TODAY(),"",SUMIFS(#REF!,#REF!,"&gt;="&amp;Tableau2328[[#This Row],[Debut de Semaine]],#REF!,"&lt;="&amp;Tableau2328[[#This Row],[Fin de Semaine]]))</f>
        <v>#REF!</v>
      </c>
      <c r="K38" t="e">
        <f ca="1">IF(Tableau2328[[#This Row],[Debut de Semaine]]&gt;TODAY(),"",SUMIFS(#REF!,#REF!,"&gt;="&amp;Tableau2328[[#This Row],[Debut de Semaine]],#REF!,"&lt;="&amp;Tableau2328[[#This Row],[Fin de Semaine]]))</f>
        <v>#REF!</v>
      </c>
      <c r="L3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8" t="e">
        <f ca="1">IF(Tableau2328[[#This Row],[Debut de Semaine]]&gt;TODAY(),"",SUMIFS(#REF!,#REF!,"&gt;="&amp;Tableau2328[[#This Row],[Debut de Semaine]],#REF!,"&lt;="&amp;Tableau2328[[#This Row],[Fin de Semaine]]))</f>
        <v>#REF!</v>
      </c>
      <c r="Q38" t="e">
        <f ca="1">IF(Tableau2328[[#This Row],[Debut de Semaine]]&gt;TODAY(),"",SUMIFS(#REF!,#REF!,"&gt;="&amp;Tableau2328[[#This Row],[Debut de Semaine]],#REF!,"&lt;="&amp;Tableau2328[[#This Row],[Fin de Semaine]]))</f>
        <v>#REF!</v>
      </c>
      <c r="R38" t="e">
        <f ca="1">IF(Tableau2328[[#This Row],[Debut de Semaine]]&gt;TODAY(),"",SUMIFS(#REF!,#REF!,"&gt;="&amp;Tableau2328[[#This Row],[Debut de Semaine]],#REF!,"&lt;="&amp;Tableau2328[[#This Row],[Fin de Semaine]]))</f>
        <v>#REF!</v>
      </c>
      <c r="U38" s="20">
        <v>28</v>
      </c>
      <c r="V38" s="54">
        <v>0</v>
      </c>
      <c r="W38" s="54">
        <v>0</v>
      </c>
    </row>
    <row r="39" spans="2:23" x14ac:dyDescent="0.3">
      <c r="B39" s="4">
        <f t="shared" si="0"/>
        <v>44725</v>
      </c>
      <c r="C39" s="39">
        <f>Tableau2328[[#This Row],[Debut de Semaine]]+6</f>
        <v>44731</v>
      </c>
      <c r="D39" s="25">
        <f ca="1">IF(Tableau2328[[#This Row],[Debut de Semaine]]&gt;=TODAY(),"",_xlfn.ISOWEEKNUM(Tableau2328[[#This Row],[Debut de Semaine]]))</f>
        <v>24</v>
      </c>
      <c r="E39" s="25">
        <f>MONTH(Tableau2328[[#This Row],[Debut de Semaine]])</f>
        <v>6</v>
      </c>
      <c r="F39" s="25" t="str">
        <f>TEXT("1/"&amp;Tableau2328[[#This Row],[Num Mois]]&amp;"/2021","mmmmmmmm")</f>
        <v>juin</v>
      </c>
      <c r="G39" s="25">
        <v>17000</v>
      </c>
      <c r="H39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39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39" t="e">
        <f ca="1">IF(Tableau2328[[#This Row],[Debut de Semaine]]&gt;TODAY(),"",SUMIFS(#REF!,#REF!,"&gt;="&amp;Tableau2328[[#This Row],[Debut de Semaine]],#REF!,"&lt;="&amp;Tableau2328[[#This Row],[Fin de Semaine]]))</f>
        <v>#REF!</v>
      </c>
      <c r="K39" t="e">
        <f ca="1">IF(Tableau2328[[#This Row],[Debut de Semaine]]&gt;TODAY(),"",SUMIFS(#REF!,#REF!,"&gt;="&amp;Tableau2328[[#This Row],[Debut de Semaine]],#REF!,"&lt;="&amp;Tableau2328[[#This Row],[Fin de Semaine]]))</f>
        <v>#REF!</v>
      </c>
      <c r="L3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3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3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3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39" t="e">
        <f ca="1">IF(Tableau2328[[#This Row],[Debut de Semaine]]&gt;TODAY(),"",SUMIFS(#REF!,#REF!,"&gt;="&amp;Tableau2328[[#This Row],[Debut de Semaine]],#REF!,"&lt;="&amp;Tableau2328[[#This Row],[Fin de Semaine]]))</f>
        <v>#REF!</v>
      </c>
      <c r="Q39" t="e">
        <f ca="1">IF(Tableau2328[[#This Row],[Debut de Semaine]]&gt;TODAY(),"",SUMIFS(#REF!,#REF!,"&gt;="&amp;Tableau2328[[#This Row],[Debut de Semaine]],#REF!,"&lt;="&amp;Tableau2328[[#This Row],[Fin de Semaine]]))</f>
        <v>#REF!</v>
      </c>
      <c r="R39" t="e">
        <f ca="1">IF(Tableau2328[[#This Row],[Debut de Semaine]]&gt;TODAY(),"",SUMIFS(#REF!,#REF!,"&gt;="&amp;Tableau2328[[#This Row],[Debut de Semaine]],#REF!,"&lt;="&amp;Tableau2328[[#This Row],[Fin de Semaine]]))</f>
        <v>#REF!</v>
      </c>
      <c r="U39" s="20">
        <v>29</v>
      </c>
      <c r="V39" s="54">
        <v>0</v>
      </c>
      <c r="W39" s="54">
        <v>0</v>
      </c>
    </row>
    <row r="40" spans="2:23" x14ac:dyDescent="0.3">
      <c r="B40" s="4">
        <f t="shared" si="0"/>
        <v>44732</v>
      </c>
      <c r="C40" s="39">
        <f>Tableau2328[[#This Row],[Debut de Semaine]]+6</f>
        <v>44738</v>
      </c>
      <c r="D40" s="25">
        <f ca="1">IF(Tableau2328[[#This Row],[Debut de Semaine]]&gt;=TODAY(),"",_xlfn.ISOWEEKNUM(Tableau2328[[#This Row],[Debut de Semaine]]))</f>
        <v>25</v>
      </c>
      <c r="E40" s="25">
        <f>MONTH(Tableau2328[[#This Row],[Debut de Semaine]])</f>
        <v>6</v>
      </c>
      <c r="F40" s="25" t="str">
        <f>TEXT("1/"&amp;Tableau2328[[#This Row],[Num Mois]]&amp;"/2021","mmmmmmmm")</f>
        <v>juin</v>
      </c>
      <c r="G40" s="25">
        <v>17000</v>
      </c>
      <c r="H40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0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0" t="e">
        <f ca="1">IF(Tableau2328[[#This Row],[Debut de Semaine]]&gt;TODAY(),"",SUMIFS(#REF!,#REF!,"&gt;="&amp;Tableau2328[[#This Row],[Debut de Semaine]],#REF!,"&lt;="&amp;Tableau2328[[#This Row],[Fin de Semaine]]))</f>
        <v>#REF!</v>
      </c>
      <c r="K40" t="e">
        <f ca="1">IF(Tableau2328[[#This Row],[Debut de Semaine]]&gt;TODAY(),"",SUMIFS(#REF!,#REF!,"&gt;="&amp;Tableau2328[[#This Row],[Debut de Semaine]],#REF!,"&lt;="&amp;Tableau2328[[#This Row],[Fin de Semaine]]))</f>
        <v>#REF!</v>
      </c>
      <c r="L4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0" t="e">
        <f ca="1">IF(Tableau2328[[#This Row],[Debut de Semaine]]&gt;TODAY(),"",SUMIFS(#REF!,#REF!,"&gt;="&amp;Tableau2328[[#This Row],[Debut de Semaine]],#REF!,"&lt;="&amp;Tableau2328[[#This Row],[Fin de Semaine]]))</f>
        <v>#REF!</v>
      </c>
      <c r="Q40" t="e">
        <f ca="1">IF(Tableau2328[[#This Row],[Debut de Semaine]]&gt;TODAY(),"",SUMIFS(#REF!,#REF!,"&gt;="&amp;Tableau2328[[#This Row],[Debut de Semaine]],#REF!,"&lt;="&amp;Tableau2328[[#This Row],[Fin de Semaine]]))</f>
        <v>#REF!</v>
      </c>
      <c r="R40" t="e">
        <f ca="1">IF(Tableau2328[[#This Row],[Debut de Semaine]]&gt;TODAY(),"",SUMIFS(#REF!,#REF!,"&gt;="&amp;Tableau2328[[#This Row],[Debut de Semaine]],#REF!,"&lt;="&amp;Tableau2328[[#This Row],[Fin de Semaine]]))</f>
        <v>#REF!</v>
      </c>
      <c r="U40" s="20">
        <v>30</v>
      </c>
      <c r="V40" s="54">
        <v>0</v>
      </c>
      <c r="W40" s="54">
        <v>0</v>
      </c>
    </row>
    <row r="41" spans="2:23" x14ac:dyDescent="0.3">
      <c r="B41" s="4">
        <f t="shared" si="0"/>
        <v>44739</v>
      </c>
      <c r="C41" s="39">
        <f>Tableau2328[[#This Row],[Debut de Semaine]]+6</f>
        <v>44745</v>
      </c>
      <c r="D41" s="25">
        <f ca="1">IF(Tableau2328[[#This Row],[Debut de Semaine]]&gt;=TODAY(),"",_xlfn.ISOWEEKNUM(Tableau2328[[#This Row],[Debut de Semaine]]))</f>
        <v>26</v>
      </c>
      <c r="E41" s="25">
        <f>MONTH(Tableau2328[[#This Row],[Debut de Semaine]])</f>
        <v>6</v>
      </c>
      <c r="F41" s="25" t="str">
        <f>TEXT("1/"&amp;Tableau2328[[#This Row],[Num Mois]]&amp;"/2021","mmmmmmmm")</f>
        <v>juin</v>
      </c>
      <c r="G41" s="25">
        <v>17000</v>
      </c>
      <c r="H41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1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1" t="e">
        <f ca="1">IF(Tableau2328[[#This Row],[Debut de Semaine]]&gt;TODAY(),"",SUMIFS(#REF!,#REF!,"&gt;="&amp;Tableau2328[[#This Row],[Debut de Semaine]],#REF!,"&lt;="&amp;Tableau2328[[#This Row],[Fin de Semaine]]))</f>
        <v>#REF!</v>
      </c>
      <c r="K41" t="e">
        <f ca="1">IF(Tableau2328[[#This Row],[Debut de Semaine]]&gt;TODAY(),"",SUMIFS(#REF!,#REF!,"&gt;="&amp;Tableau2328[[#This Row],[Debut de Semaine]],#REF!,"&lt;="&amp;Tableau2328[[#This Row],[Fin de Semaine]]))</f>
        <v>#REF!</v>
      </c>
      <c r="L4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1" t="e">
        <f ca="1">IF(Tableau2328[[#This Row],[Debut de Semaine]]&gt;TODAY(),"",SUMIFS(#REF!,#REF!,"&gt;="&amp;Tableau2328[[#This Row],[Debut de Semaine]],#REF!,"&lt;="&amp;Tableau2328[[#This Row],[Fin de Semaine]]))</f>
        <v>#REF!</v>
      </c>
      <c r="Q41" t="e">
        <f ca="1">IF(Tableau2328[[#This Row],[Debut de Semaine]]&gt;TODAY(),"",SUMIFS(#REF!,#REF!,"&gt;="&amp;Tableau2328[[#This Row],[Debut de Semaine]],#REF!,"&lt;="&amp;Tableau2328[[#This Row],[Fin de Semaine]]))</f>
        <v>#REF!</v>
      </c>
      <c r="R41" t="e">
        <f ca="1">IF(Tableau2328[[#This Row],[Debut de Semaine]]&gt;TODAY(),"",SUMIFS(#REF!,#REF!,"&gt;="&amp;Tableau2328[[#This Row],[Debut de Semaine]],#REF!,"&lt;="&amp;Tableau2328[[#This Row],[Fin de Semaine]]))</f>
        <v>#REF!</v>
      </c>
      <c r="U41" s="51" t="s">
        <v>99</v>
      </c>
      <c r="V41" s="54">
        <v>0</v>
      </c>
      <c r="W41" s="54">
        <v>0</v>
      </c>
    </row>
    <row r="42" spans="2:23" x14ac:dyDescent="0.3">
      <c r="B42" s="4">
        <f t="shared" si="0"/>
        <v>44746</v>
      </c>
      <c r="C42" s="39">
        <f>Tableau2328[[#This Row],[Debut de Semaine]]+6</f>
        <v>44752</v>
      </c>
      <c r="D42" s="25">
        <f ca="1">IF(Tableau2328[[#This Row],[Debut de Semaine]]&gt;=TODAY(),"",_xlfn.ISOWEEKNUM(Tableau2328[[#This Row],[Debut de Semaine]]))</f>
        <v>27</v>
      </c>
      <c r="E42" s="25">
        <f>MONTH(Tableau2328[[#This Row],[Debut de Semaine]])</f>
        <v>7</v>
      </c>
      <c r="F42" s="25" t="str">
        <f>TEXT("1/"&amp;Tableau2328[[#This Row],[Num Mois]]&amp;"/2021","mmmmmmmm")</f>
        <v>juillet</v>
      </c>
      <c r="G42" s="25">
        <v>17000</v>
      </c>
      <c r="H42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2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2" t="e">
        <f ca="1">IF(Tableau2328[[#This Row],[Debut de Semaine]]&gt;TODAY(),"",SUMIFS(#REF!,#REF!,"&gt;="&amp;Tableau2328[[#This Row],[Debut de Semaine]],#REF!,"&lt;="&amp;Tableau2328[[#This Row],[Fin de Semaine]]))</f>
        <v>#REF!</v>
      </c>
      <c r="K42" t="e">
        <f ca="1">IF(Tableau2328[[#This Row],[Debut de Semaine]]&gt;TODAY(),"",SUMIFS(#REF!,#REF!,"&gt;="&amp;Tableau2328[[#This Row],[Debut de Semaine]],#REF!,"&lt;="&amp;Tableau2328[[#This Row],[Fin de Semaine]]))</f>
        <v>#REF!</v>
      </c>
      <c r="L4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2" t="e">
        <f ca="1">IF(Tableau2328[[#This Row],[Debut de Semaine]]&gt;TODAY(),"",SUMIFS(#REF!,#REF!,"&gt;="&amp;Tableau2328[[#This Row],[Debut de Semaine]],#REF!,"&lt;="&amp;Tableau2328[[#This Row],[Fin de Semaine]]))</f>
        <v>#REF!</v>
      </c>
      <c r="Q42" t="e">
        <f ca="1">IF(Tableau2328[[#This Row],[Debut de Semaine]]&gt;TODAY(),"",SUMIFS(#REF!,#REF!,"&gt;="&amp;Tableau2328[[#This Row],[Debut de Semaine]],#REF!,"&lt;="&amp;Tableau2328[[#This Row],[Fin de Semaine]]))</f>
        <v>#REF!</v>
      </c>
      <c r="R42" t="e">
        <f ca="1">IF(Tableau2328[[#This Row],[Debut de Semaine]]&gt;TODAY(),"",SUMIFS(#REF!,#REF!,"&gt;="&amp;Tableau2328[[#This Row],[Debut de Semaine]],#REF!,"&lt;="&amp;Tableau2328[[#This Row],[Fin de Semaine]]))</f>
        <v>#REF!</v>
      </c>
      <c r="U42" s="20">
        <v>31</v>
      </c>
      <c r="V42" s="54">
        <v>0</v>
      </c>
      <c r="W42" s="54">
        <v>0</v>
      </c>
    </row>
    <row r="43" spans="2:23" x14ac:dyDescent="0.3">
      <c r="B43" s="4">
        <f t="shared" si="0"/>
        <v>44753</v>
      </c>
      <c r="C43" s="39">
        <f>Tableau2328[[#This Row],[Debut de Semaine]]+6</f>
        <v>44759</v>
      </c>
      <c r="D43" s="25">
        <f ca="1">IF(Tableau2328[[#This Row],[Debut de Semaine]]&gt;=TODAY(),"",_xlfn.ISOWEEKNUM(Tableau2328[[#This Row],[Debut de Semaine]]))</f>
        <v>28</v>
      </c>
      <c r="E43" s="25">
        <f>MONTH(Tableau2328[[#This Row],[Debut de Semaine]])</f>
        <v>7</v>
      </c>
      <c r="F43" s="25" t="str">
        <f>TEXT("1/"&amp;Tableau2328[[#This Row],[Num Mois]]&amp;"/2021","mmmmmmmm")</f>
        <v>juillet</v>
      </c>
      <c r="G43" s="25">
        <v>17000</v>
      </c>
      <c r="H43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3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3" t="e">
        <f ca="1">IF(Tableau2328[[#This Row],[Debut de Semaine]]&gt;TODAY(),"",SUMIFS(#REF!,#REF!,"&gt;="&amp;Tableau2328[[#This Row],[Debut de Semaine]],#REF!,"&lt;="&amp;Tableau2328[[#This Row],[Fin de Semaine]]))</f>
        <v>#REF!</v>
      </c>
      <c r="K43" t="e">
        <f ca="1">IF(Tableau2328[[#This Row],[Debut de Semaine]]&gt;TODAY(),"",SUMIFS(#REF!,#REF!,"&gt;="&amp;Tableau2328[[#This Row],[Debut de Semaine]],#REF!,"&lt;="&amp;Tableau2328[[#This Row],[Fin de Semaine]]))</f>
        <v>#REF!</v>
      </c>
      <c r="L4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3" t="e">
        <f ca="1">IF(Tableau2328[[#This Row],[Debut de Semaine]]&gt;TODAY(),"",SUMIFS(#REF!,#REF!,"&gt;="&amp;Tableau2328[[#This Row],[Debut de Semaine]],#REF!,"&lt;="&amp;Tableau2328[[#This Row],[Fin de Semaine]]))</f>
        <v>#REF!</v>
      </c>
      <c r="Q43" t="e">
        <f ca="1">IF(Tableau2328[[#This Row],[Debut de Semaine]]&gt;TODAY(),"",SUMIFS(#REF!,#REF!,"&gt;="&amp;Tableau2328[[#This Row],[Debut de Semaine]],#REF!,"&lt;="&amp;Tableau2328[[#This Row],[Fin de Semaine]]))</f>
        <v>#REF!</v>
      </c>
      <c r="R43" t="e">
        <f ca="1">IF(Tableau2328[[#This Row],[Debut de Semaine]]&gt;TODAY(),"",SUMIFS(#REF!,#REF!,"&gt;="&amp;Tableau2328[[#This Row],[Debut de Semaine]],#REF!,"&lt;="&amp;Tableau2328[[#This Row],[Fin de Semaine]]))</f>
        <v>#REF!</v>
      </c>
      <c r="U43" s="20">
        <v>32</v>
      </c>
      <c r="V43" s="54">
        <v>0</v>
      </c>
      <c r="W43" s="54">
        <v>0</v>
      </c>
    </row>
    <row r="44" spans="2:23" x14ac:dyDescent="0.3">
      <c r="B44" s="4">
        <f t="shared" si="0"/>
        <v>44760</v>
      </c>
      <c r="C44" s="39">
        <f>Tableau2328[[#This Row],[Debut de Semaine]]+6</f>
        <v>44766</v>
      </c>
      <c r="D44" s="25">
        <f ca="1">IF(Tableau2328[[#This Row],[Debut de Semaine]]&gt;=TODAY(),"",_xlfn.ISOWEEKNUM(Tableau2328[[#This Row],[Debut de Semaine]]))</f>
        <v>29</v>
      </c>
      <c r="E44" s="25">
        <f>MONTH(Tableau2328[[#This Row],[Debut de Semaine]])</f>
        <v>7</v>
      </c>
      <c r="F44" s="25" t="str">
        <f>TEXT("1/"&amp;Tableau2328[[#This Row],[Num Mois]]&amp;"/2021","mmmmmmmm")</f>
        <v>juillet</v>
      </c>
      <c r="G44" s="25">
        <v>17000</v>
      </c>
      <c r="H44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4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4" t="e">
        <f ca="1">IF(Tableau2328[[#This Row],[Debut de Semaine]]&gt;TODAY(),"",SUMIFS(#REF!,#REF!,"&gt;="&amp;Tableau2328[[#This Row],[Debut de Semaine]],#REF!,"&lt;="&amp;Tableau2328[[#This Row],[Fin de Semaine]]))</f>
        <v>#REF!</v>
      </c>
      <c r="K44" t="e">
        <f ca="1">IF(Tableau2328[[#This Row],[Debut de Semaine]]&gt;TODAY(),"",SUMIFS(#REF!,#REF!,"&gt;="&amp;Tableau2328[[#This Row],[Debut de Semaine]],#REF!,"&lt;="&amp;Tableau2328[[#This Row],[Fin de Semaine]]))</f>
        <v>#REF!</v>
      </c>
      <c r="L4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4" t="e">
        <f ca="1">IF(Tableau2328[[#This Row],[Debut de Semaine]]&gt;TODAY(),"",SUMIFS(#REF!,#REF!,"&gt;="&amp;Tableau2328[[#This Row],[Debut de Semaine]],#REF!,"&lt;="&amp;Tableau2328[[#This Row],[Fin de Semaine]]))</f>
        <v>#REF!</v>
      </c>
      <c r="Q44" t="e">
        <f ca="1">IF(Tableau2328[[#This Row],[Debut de Semaine]]&gt;TODAY(),"",SUMIFS(#REF!,#REF!,"&gt;="&amp;Tableau2328[[#This Row],[Debut de Semaine]],#REF!,"&lt;="&amp;Tableau2328[[#This Row],[Fin de Semaine]]))</f>
        <v>#REF!</v>
      </c>
      <c r="R44" t="e">
        <f ca="1">IF(Tableau2328[[#This Row],[Debut de Semaine]]&gt;TODAY(),"",SUMIFS(#REF!,#REF!,"&gt;="&amp;Tableau2328[[#This Row],[Debut de Semaine]],#REF!,"&lt;="&amp;Tableau2328[[#This Row],[Fin de Semaine]]))</f>
        <v>#REF!</v>
      </c>
      <c r="U44" s="20">
        <v>33</v>
      </c>
      <c r="V44" s="54">
        <v>0</v>
      </c>
      <c r="W44" s="54">
        <v>0</v>
      </c>
    </row>
    <row r="45" spans="2:23" x14ac:dyDescent="0.3">
      <c r="B45" s="4">
        <f t="shared" si="0"/>
        <v>44767</v>
      </c>
      <c r="C45" s="39">
        <f>Tableau2328[[#This Row],[Debut de Semaine]]+6</f>
        <v>44773</v>
      </c>
      <c r="D45" s="25">
        <f ca="1">IF(Tableau2328[[#This Row],[Debut de Semaine]]&gt;=TODAY(),"",_xlfn.ISOWEEKNUM(Tableau2328[[#This Row],[Debut de Semaine]]))</f>
        <v>30</v>
      </c>
      <c r="E45" s="25">
        <f>MONTH(Tableau2328[[#This Row],[Debut de Semaine]])</f>
        <v>7</v>
      </c>
      <c r="F45" s="25" t="str">
        <f>TEXT("1/"&amp;Tableau2328[[#This Row],[Num Mois]]&amp;"/2021","mmmmmmmm")</f>
        <v>juillet</v>
      </c>
      <c r="G45" s="25">
        <v>17000</v>
      </c>
      <c r="H45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5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5" t="e">
        <f ca="1">IF(Tableau2328[[#This Row],[Debut de Semaine]]&gt;TODAY(),"",SUMIFS(#REF!,#REF!,"&gt;="&amp;Tableau2328[[#This Row],[Debut de Semaine]],#REF!,"&lt;="&amp;Tableau2328[[#This Row],[Fin de Semaine]]))</f>
        <v>#REF!</v>
      </c>
      <c r="K45" t="e">
        <f ca="1">IF(Tableau2328[[#This Row],[Debut de Semaine]]&gt;TODAY(),"",SUMIFS(#REF!,#REF!,"&gt;="&amp;Tableau2328[[#This Row],[Debut de Semaine]],#REF!,"&lt;="&amp;Tableau2328[[#This Row],[Fin de Semaine]]))</f>
        <v>#REF!</v>
      </c>
      <c r="L4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5" t="e">
        <f ca="1">IF(Tableau2328[[#This Row],[Debut de Semaine]]&gt;TODAY(),"",SUMIFS(#REF!,#REF!,"&gt;="&amp;Tableau2328[[#This Row],[Debut de Semaine]],#REF!,"&lt;="&amp;Tableau2328[[#This Row],[Fin de Semaine]]))</f>
        <v>#REF!</v>
      </c>
      <c r="Q45" t="e">
        <f ca="1">IF(Tableau2328[[#This Row],[Debut de Semaine]]&gt;TODAY(),"",SUMIFS(#REF!,#REF!,"&gt;="&amp;Tableau2328[[#This Row],[Debut de Semaine]],#REF!,"&lt;="&amp;Tableau2328[[#This Row],[Fin de Semaine]]))</f>
        <v>#REF!</v>
      </c>
      <c r="R45" t="e">
        <f ca="1">IF(Tableau2328[[#This Row],[Debut de Semaine]]&gt;TODAY(),"",SUMIFS(#REF!,#REF!,"&gt;="&amp;Tableau2328[[#This Row],[Debut de Semaine]],#REF!,"&lt;="&amp;Tableau2328[[#This Row],[Fin de Semaine]]))</f>
        <v>#REF!</v>
      </c>
      <c r="U45" s="20">
        <v>34</v>
      </c>
      <c r="V45" s="54">
        <v>0</v>
      </c>
      <c r="W45" s="54">
        <v>0</v>
      </c>
    </row>
    <row r="46" spans="2:23" x14ac:dyDescent="0.3">
      <c r="B46" s="4">
        <f t="shared" si="0"/>
        <v>44774</v>
      </c>
      <c r="C46" s="39">
        <f>Tableau2328[[#This Row],[Debut de Semaine]]+6</f>
        <v>44780</v>
      </c>
      <c r="D46" s="25">
        <f ca="1">IF(Tableau2328[[#This Row],[Debut de Semaine]]&gt;=TODAY(),"",_xlfn.ISOWEEKNUM(Tableau2328[[#This Row],[Debut de Semaine]]))</f>
        <v>31</v>
      </c>
      <c r="E46" s="25">
        <f>MONTH(Tableau2328[[#This Row],[Debut de Semaine]])</f>
        <v>8</v>
      </c>
      <c r="F46" s="25" t="str">
        <f>TEXT("1/"&amp;Tableau2328[[#This Row],[Num Mois]]&amp;"/2021","mmmmmmmm")</f>
        <v>août</v>
      </c>
      <c r="G46" s="25">
        <v>17000</v>
      </c>
      <c r="H46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6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6" t="e">
        <f ca="1">IF(Tableau2328[[#This Row],[Debut de Semaine]]&gt;TODAY(),"",SUMIFS(#REF!,#REF!,"&gt;="&amp;Tableau2328[[#This Row],[Debut de Semaine]],#REF!,"&lt;="&amp;Tableau2328[[#This Row],[Fin de Semaine]]))</f>
        <v>#REF!</v>
      </c>
      <c r="K46" t="e">
        <f ca="1">IF(Tableau2328[[#This Row],[Debut de Semaine]]&gt;TODAY(),"",SUMIFS(#REF!,#REF!,"&gt;="&amp;Tableau2328[[#This Row],[Debut de Semaine]],#REF!,"&lt;="&amp;Tableau2328[[#This Row],[Fin de Semaine]]))</f>
        <v>#REF!</v>
      </c>
      <c r="L4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6" t="e">
        <f ca="1">IF(Tableau2328[[#This Row],[Debut de Semaine]]&gt;TODAY(),"",SUMIFS(#REF!,#REF!,"&gt;="&amp;Tableau2328[[#This Row],[Debut de Semaine]],#REF!,"&lt;="&amp;Tableau2328[[#This Row],[Fin de Semaine]]))</f>
        <v>#REF!</v>
      </c>
      <c r="Q46" t="e">
        <f ca="1">IF(Tableau2328[[#This Row],[Debut de Semaine]]&gt;TODAY(),"",SUMIFS(#REF!,#REF!,"&gt;="&amp;Tableau2328[[#This Row],[Debut de Semaine]],#REF!,"&lt;="&amp;Tableau2328[[#This Row],[Fin de Semaine]]))</f>
        <v>#REF!</v>
      </c>
      <c r="R46" t="e">
        <f ca="1">IF(Tableau2328[[#This Row],[Debut de Semaine]]&gt;TODAY(),"",SUMIFS(#REF!,#REF!,"&gt;="&amp;Tableau2328[[#This Row],[Debut de Semaine]],#REF!,"&lt;="&amp;Tableau2328[[#This Row],[Fin de Semaine]]))</f>
        <v>#REF!</v>
      </c>
      <c r="U46" s="20">
        <v>35</v>
      </c>
      <c r="V46" s="54">
        <v>0</v>
      </c>
      <c r="W46" s="54">
        <v>0</v>
      </c>
    </row>
    <row r="47" spans="2:23" x14ac:dyDescent="0.3">
      <c r="B47" s="4">
        <f t="shared" si="0"/>
        <v>44781</v>
      </c>
      <c r="C47" s="39">
        <f>Tableau2328[[#This Row],[Debut de Semaine]]+6</f>
        <v>44787</v>
      </c>
      <c r="D47" s="25">
        <f ca="1">IF(Tableau2328[[#This Row],[Debut de Semaine]]&gt;=TODAY(),"",_xlfn.ISOWEEKNUM(Tableau2328[[#This Row],[Debut de Semaine]]))</f>
        <v>32</v>
      </c>
      <c r="E47" s="25">
        <f>MONTH(Tableau2328[[#This Row],[Debut de Semaine]])</f>
        <v>8</v>
      </c>
      <c r="F47" s="25" t="str">
        <f>TEXT("1/"&amp;Tableau2328[[#This Row],[Num Mois]]&amp;"/2021","mmmmmmmm")</f>
        <v>août</v>
      </c>
      <c r="G47" s="25">
        <v>17000</v>
      </c>
      <c r="H47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7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7" t="e">
        <f ca="1">IF(Tableau2328[[#This Row],[Debut de Semaine]]&gt;TODAY(),"",SUMIFS(#REF!,#REF!,"&gt;="&amp;Tableau2328[[#This Row],[Debut de Semaine]],#REF!,"&lt;="&amp;Tableau2328[[#This Row],[Fin de Semaine]]))</f>
        <v>#REF!</v>
      </c>
      <c r="K47" t="e">
        <f ca="1">IF(Tableau2328[[#This Row],[Debut de Semaine]]&gt;TODAY(),"",SUMIFS(#REF!,#REF!,"&gt;="&amp;Tableau2328[[#This Row],[Debut de Semaine]],#REF!,"&lt;="&amp;Tableau2328[[#This Row],[Fin de Semaine]]))</f>
        <v>#REF!</v>
      </c>
      <c r="L4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7" t="e">
        <f ca="1">IF(Tableau2328[[#This Row],[Debut de Semaine]]&gt;TODAY(),"",SUMIFS(#REF!,#REF!,"&gt;="&amp;Tableau2328[[#This Row],[Debut de Semaine]],#REF!,"&lt;="&amp;Tableau2328[[#This Row],[Fin de Semaine]]))</f>
        <v>#REF!</v>
      </c>
      <c r="Q47" t="e">
        <f ca="1">IF(Tableau2328[[#This Row],[Debut de Semaine]]&gt;TODAY(),"",SUMIFS(#REF!,#REF!,"&gt;="&amp;Tableau2328[[#This Row],[Debut de Semaine]],#REF!,"&lt;="&amp;Tableau2328[[#This Row],[Fin de Semaine]]))</f>
        <v>#REF!</v>
      </c>
      <c r="R47" t="e">
        <f ca="1">IF(Tableau2328[[#This Row],[Debut de Semaine]]&gt;TODAY(),"",SUMIFS(#REF!,#REF!,"&gt;="&amp;Tableau2328[[#This Row],[Debut de Semaine]],#REF!,"&lt;="&amp;Tableau2328[[#This Row],[Fin de Semaine]]))</f>
        <v>#REF!</v>
      </c>
      <c r="U47" s="51" t="s">
        <v>106</v>
      </c>
      <c r="V47" s="54">
        <v>0</v>
      </c>
      <c r="W47" s="54">
        <v>0</v>
      </c>
    </row>
    <row r="48" spans="2:23" x14ac:dyDescent="0.3">
      <c r="B48" s="4">
        <f t="shared" si="0"/>
        <v>44788</v>
      </c>
      <c r="C48" s="39">
        <f>Tableau2328[[#This Row],[Debut de Semaine]]+6</f>
        <v>44794</v>
      </c>
      <c r="D48" s="25">
        <f ca="1">IF(Tableau2328[[#This Row],[Debut de Semaine]]&gt;=TODAY(),"",_xlfn.ISOWEEKNUM(Tableau2328[[#This Row],[Debut de Semaine]]))</f>
        <v>33</v>
      </c>
      <c r="E48" s="25">
        <f>MONTH(Tableau2328[[#This Row],[Debut de Semaine]])</f>
        <v>8</v>
      </c>
      <c r="F48" s="25" t="str">
        <f>TEXT("1/"&amp;Tableau2328[[#This Row],[Num Mois]]&amp;"/2021","mmmmmmmm")</f>
        <v>août</v>
      </c>
      <c r="G48" s="25">
        <v>17000</v>
      </c>
      <c r="H48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8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8" t="e">
        <f ca="1">IF(Tableau2328[[#This Row],[Debut de Semaine]]&gt;TODAY(),"",SUMIFS(#REF!,#REF!,"&gt;="&amp;Tableau2328[[#This Row],[Debut de Semaine]],#REF!,"&lt;="&amp;Tableau2328[[#This Row],[Fin de Semaine]]))</f>
        <v>#REF!</v>
      </c>
      <c r="K48" t="e">
        <f ca="1">IF(Tableau2328[[#This Row],[Debut de Semaine]]&gt;TODAY(),"",SUMIFS(#REF!,#REF!,"&gt;="&amp;Tableau2328[[#This Row],[Debut de Semaine]],#REF!,"&lt;="&amp;Tableau2328[[#This Row],[Fin de Semaine]]))</f>
        <v>#REF!</v>
      </c>
      <c r="L4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8" t="e">
        <f ca="1">IF(Tableau2328[[#This Row],[Debut de Semaine]]&gt;TODAY(),"",SUMIFS(#REF!,#REF!,"&gt;="&amp;Tableau2328[[#This Row],[Debut de Semaine]],#REF!,"&lt;="&amp;Tableau2328[[#This Row],[Fin de Semaine]]))</f>
        <v>#REF!</v>
      </c>
      <c r="Q48" t="e">
        <f ca="1">IF(Tableau2328[[#This Row],[Debut de Semaine]]&gt;TODAY(),"",SUMIFS(#REF!,#REF!,"&gt;="&amp;Tableau2328[[#This Row],[Debut de Semaine]],#REF!,"&lt;="&amp;Tableau2328[[#This Row],[Fin de Semaine]]))</f>
        <v>#REF!</v>
      </c>
      <c r="R48" t="e">
        <f ca="1">IF(Tableau2328[[#This Row],[Debut de Semaine]]&gt;TODAY(),"",SUMIFS(#REF!,#REF!,"&gt;="&amp;Tableau2328[[#This Row],[Debut de Semaine]],#REF!,"&lt;="&amp;Tableau2328[[#This Row],[Fin de Semaine]]))</f>
        <v>#REF!</v>
      </c>
      <c r="U48" s="20">
        <v>36</v>
      </c>
      <c r="V48" s="54">
        <v>0</v>
      </c>
      <c r="W48" s="54">
        <v>0</v>
      </c>
    </row>
    <row r="49" spans="2:23" x14ac:dyDescent="0.3">
      <c r="B49" s="4">
        <f t="shared" si="0"/>
        <v>44795</v>
      </c>
      <c r="C49" s="39">
        <f>Tableau2328[[#This Row],[Debut de Semaine]]+6</f>
        <v>44801</v>
      </c>
      <c r="D49" s="25">
        <f ca="1">IF(Tableau2328[[#This Row],[Debut de Semaine]]&gt;=TODAY(),"",_xlfn.ISOWEEKNUM(Tableau2328[[#This Row],[Debut de Semaine]]))</f>
        <v>34</v>
      </c>
      <c r="E49" s="25">
        <f>MONTH(Tableau2328[[#This Row],[Debut de Semaine]])</f>
        <v>8</v>
      </c>
      <c r="F49" s="25" t="str">
        <f>TEXT("1/"&amp;Tableau2328[[#This Row],[Num Mois]]&amp;"/2021","mmmmmmmm")</f>
        <v>août</v>
      </c>
      <c r="G49" s="25">
        <v>17000</v>
      </c>
      <c r="H49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49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49" t="e">
        <f ca="1">IF(Tableau2328[[#This Row],[Debut de Semaine]]&gt;TODAY(),"",SUMIFS(#REF!,#REF!,"&gt;="&amp;Tableau2328[[#This Row],[Debut de Semaine]],#REF!,"&lt;="&amp;Tableau2328[[#This Row],[Fin de Semaine]]))</f>
        <v>#REF!</v>
      </c>
      <c r="K49" t="e">
        <f ca="1">IF(Tableau2328[[#This Row],[Debut de Semaine]]&gt;TODAY(),"",SUMIFS(#REF!,#REF!,"&gt;="&amp;Tableau2328[[#This Row],[Debut de Semaine]],#REF!,"&lt;="&amp;Tableau2328[[#This Row],[Fin de Semaine]]))</f>
        <v>#REF!</v>
      </c>
      <c r="L4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4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4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4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49" t="e">
        <f ca="1">IF(Tableau2328[[#This Row],[Debut de Semaine]]&gt;TODAY(),"",SUMIFS(#REF!,#REF!,"&gt;="&amp;Tableau2328[[#This Row],[Debut de Semaine]],#REF!,"&lt;="&amp;Tableau2328[[#This Row],[Fin de Semaine]]))</f>
        <v>#REF!</v>
      </c>
      <c r="Q49" t="e">
        <f ca="1">IF(Tableau2328[[#This Row],[Debut de Semaine]]&gt;TODAY(),"",SUMIFS(#REF!,#REF!,"&gt;="&amp;Tableau2328[[#This Row],[Debut de Semaine]],#REF!,"&lt;="&amp;Tableau2328[[#This Row],[Fin de Semaine]]))</f>
        <v>#REF!</v>
      </c>
      <c r="R49" t="e">
        <f ca="1">IF(Tableau2328[[#This Row],[Debut de Semaine]]&gt;TODAY(),"",SUMIFS(#REF!,#REF!,"&gt;="&amp;Tableau2328[[#This Row],[Debut de Semaine]],#REF!,"&lt;="&amp;Tableau2328[[#This Row],[Fin de Semaine]]))</f>
        <v>#REF!</v>
      </c>
      <c r="U49" s="20">
        <v>37</v>
      </c>
      <c r="V49" s="54">
        <v>0</v>
      </c>
      <c r="W49" s="54">
        <v>0</v>
      </c>
    </row>
    <row r="50" spans="2:23" x14ac:dyDescent="0.3">
      <c r="B50" s="4">
        <f t="shared" si="0"/>
        <v>44802</v>
      </c>
      <c r="C50" s="39">
        <f>Tableau2328[[#This Row],[Debut de Semaine]]+6</f>
        <v>44808</v>
      </c>
      <c r="D50" s="38">
        <f ca="1">IF(Tableau2328[[#This Row],[Debut de Semaine]]&gt;=TODAY(),"",_xlfn.ISOWEEKNUM(Tableau2328[[#This Row],[Debut de Semaine]]))</f>
        <v>35</v>
      </c>
      <c r="E50" s="25">
        <f>MONTH(Tableau2328[[#This Row],[Debut de Semaine]])</f>
        <v>8</v>
      </c>
      <c r="F50" s="25" t="str">
        <f>TEXT("1/"&amp;Tableau2328[[#This Row],[Num Mois]]&amp;"/2021","mmmmmmmm")</f>
        <v>août</v>
      </c>
      <c r="G50" s="25">
        <v>17000</v>
      </c>
      <c r="H50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0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0" t="e">
        <f ca="1">IF(Tableau2328[[#This Row],[Debut de Semaine]]&gt;TODAY(),"",SUMIFS(#REF!,#REF!,"&gt;="&amp;Tableau2328[[#This Row],[Debut de Semaine]],#REF!,"&lt;="&amp;Tableau2328[[#This Row],[Fin de Semaine]]))</f>
        <v>#REF!</v>
      </c>
      <c r="K50" t="e">
        <f ca="1">IF(Tableau2328[[#This Row],[Debut de Semaine]]&gt;TODAY(),"",SUMIFS(#REF!,#REF!,"&gt;="&amp;Tableau2328[[#This Row],[Debut de Semaine]],#REF!,"&lt;="&amp;Tableau2328[[#This Row],[Fin de Semaine]]))</f>
        <v>#REF!</v>
      </c>
      <c r="L5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0" t="e">
        <f ca="1">IF(Tableau2328[[#This Row],[Debut de Semaine]]&gt;TODAY(),"",SUMIFS(#REF!,#REF!,"&gt;="&amp;Tableau2328[[#This Row],[Debut de Semaine]],#REF!,"&lt;="&amp;Tableau2328[[#This Row],[Fin de Semaine]]))</f>
        <v>#REF!</v>
      </c>
      <c r="Q50" t="e">
        <f ca="1">IF(Tableau2328[[#This Row],[Debut de Semaine]]&gt;TODAY(),"",SUMIFS(#REF!,#REF!,"&gt;="&amp;Tableau2328[[#This Row],[Debut de Semaine]],#REF!,"&lt;="&amp;Tableau2328[[#This Row],[Fin de Semaine]]))</f>
        <v>#REF!</v>
      </c>
      <c r="R50" t="e">
        <f ca="1">IF(Tableau2328[[#This Row],[Debut de Semaine]]&gt;TODAY(),"",SUMIFS(#REF!,#REF!,"&gt;="&amp;Tableau2328[[#This Row],[Debut de Semaine]],#REF!,"&lt;="&amp;Tableau2328[[#This Row],[Fin de Semaine]]))</f>
        <v>#REF!</v>
      </c>
      <c r="U50" s="20">
        <v>38</v>
      </c>
      <c r="V50" s="54">
        <v>0</v>
      </c>
      <c r="W50" s="54">
        <v>0</v>
      </c>
    </row>
    <row r="51" spans="2:23" x14ac:dyDescent="0.3">
      <c r="B51" s="4">
        <f t="shared" si="0"/>
        <v>44809</v>
      </c>
      <c r="C51" s="39">
        <f>Tableau2328[[#This Row],[Debut de Semaine]]+6</f>
        <v>44815</v>
      </c>
      <c r="D51" s="38">
        <f ca="1">IF(Tableau2328[[#This Row],[Debut de Semaine]]&gt;=TODAY(),"",_xlfn.ISOWEEKNUM(Tableau2328[[#This Row],[Debut de Semaine]]))</f>
        <v>36</v>
      </c>
      <c r="E51" s="25">
        <f>MONTH(Tableau2328[[#This Row],[Debut de Semaine]])</f>
        <v>9</v>
      </c>
      <c r="F51" s="25" t="str">
        <f>TEXT("1/"&amp;Tableau2328[[#This Row],[Num Mois]]&amp;"/2021","mmmmmmmm")</f>
        <v>septembre</v>
      </c>
      <c r="G51" s="25">
        <v>17000</v>
      </c>
      <c r="H51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1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1" t="e">
        <f ca="1">IF(Tableau2328[[#This Row],[Debut de Semaine]]&gt;TODAY(),"",SUMIFS(#REF!,#REF!,"&gt;="&amp;Tableau2328[[#This Row],[Debut de Semaine]],#REF!,"&lt;="&amp;Tableau2328[[#This Row],[Fin de Semaine]]))</f>
        <v>#REF!</v>
      </c>
      <c r="K51" t="e">
        <f ca="1">IF(Tableau2328[[#This Row],[Debut de Semaine]]&gt;TODAY(),"",SUMIFS(#REF!,#REF!,"&gt;="&amp;Tableau2328[[#This Row],[Debut de Semaine]],#REF!,"&lt;="&amp;Tableau2328[[#This Row],[Fin de Semaine]]))</f>
        <v>#REF!</v>
      </c>
      <c r="L5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1" t="e">
        <f ca="1">IF(Tableau2328[[#This Row],[Debut de Semaine]]&gt;TODAY(),"",SUMIFS(#REF!,#REF!,"&gt;="&amp;Tableau2328[[#This Row],[Debut de Semaine]],#REF!,"&lt;="&amp;Tableau2328[[#This Row],[Fin de Semaine]]))</f>
        <v>#REF!</v>
      </c>
      <c r="Q51" t="e">
        <f ca="1">IF(Tableau2328[[#This Row],[Debut de Semaine]]&gt;TODAY(),"",SUMIFS(#REF!,#REF!,"&gt;="&amp;Tableau2328[[#This Row],[Debut de Semaine]],#REF!,"&lt;="&amp;Tableau2328[[#This Row],[Fin de Semaine]]))</f>
        <v>#REF!</v>
      </c>
      <c r="R51" t="e">
        <f ca="1">IF(Tableau2328[[#This Row],[Debut de Semaine]]&gt;TODAY(),"",SUMIFS(#REF!,#REF!,"&gt;="&amp;Tableau2328[[#This Row],[Debut de Semaine]],#REF!,"&lt;="&amp;Tableau2328[[#This Row],[Fin de Semaine]]))</f>
        <v>#REF!</v>
      </c>
      <c r="U51" s="20">
        <v>39</v>
      </c>
      <c r="V51" s="54">
        <v>0</v>
      </c>
      <c r="W51" s="54">
        <v>0</v>
      </c>
    </row>
    <row r="52" spans="2:23" x14ac:dyDescent="0.3">
      <c r="B52" s="4">
        <f t="shared" si="0"/>
        <v>44816</v>
      </c>
      <c r="C52" s="39">
        <f>Tableau2328[[#This Row],[Debut de Semaine]]+6</f>
        <v>44822</v>
      </c>
      <c r="D52" s="38">
        <f ca="1">IF(Tableau2328[[#This Row],[Debut de Semaine]]&gt;=TODAY(),"",_xlfn.ISOWEEKNUM(Tableau2328[[#This Row],[Debut de Semaine]]))</f>
        <v>37</v>
      </c>
      <c r="E52" s="25">
        <f>MONTH(Tableau2328[[#This Row],[Debut de Semaine]])</f>
        <v>9</v>
      </c>
      <c r="F52" s="25" t="str">
        <f>TEXT("1/"&amp;Tableau2328[[#This Row],[Num Mois]]&amp;"/2021","mmmmmmmm")</f>
        <v>septembre</v>
      </c>
      <c r="G52" s="25">
        <v>17000</v>
      </c>
      <c r="H52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2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2" t="e">
        <f ca="1">IF(Tableau2328[[#This Row],[Debut de Semaine]]&gt;TODAY(),"",SUMIFS(#REF!,#REF!,"&gt;="&amp;Tableau2328[[#This Row],[Debut de Semaine]],#REF!,"&lt;="&amp;Tableau2328[[#This Row],[Fin de Semaine]]))</f>
        <v>#REF!</v>
      </c>
      <c r="K52" t="e">
        <f ca="1">IF(Tableau2328[[#This Row],[Debut de Semaine]]&gt;TODAY(),"",SUMIFS(#REF!,#REF!,"&gt;="&amp;Tableau2328[[#This Row],[Debut de Semaine]],#REF!,"&lt;="&amp;Tableau2328[[#This Row],[Fin de Semaine]]))</f>
        <v>#REF!</v>
      </c>
      <c r="L5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2" t="e">
        <f ca="1">IF(Tableau2328[[#This Row],[Debut de Semaine]]&gt;TODAY(),"",SUMIFS(#REF!,#REF!,"&gt;="&amp;Tableau2328[[#This Row],[Debut de Semaine]],#REF!,"&lt;="&amp;Tableau2328[[#This Row],[Fin de Semaine]]))</f>
        <v>#REF!</v>
      </c>
      <c r="Q52" t="e">
        <f ca="1">IF(Tableau2328[[#This Row],[Debut de Semaine]]&gt;TODAY(),"",SUMIFS(#REF!,#REF!,"&gt;="&amp;Tableau2328[[#This Row],[Debut de Semaine]],#REF!,"&lt;="&amp;Tableau2328[[#This Row],[Fin de Semaine]]))</f>
        <v>#REF!</v>
      </c>
      <c r="R52" t="e">
        <f ca="1">IF(Tableau2328[[#This Row],[Debut de Semaine]]&gt;TODAY(),"",SUMIFS(#REF!,#REF!,"&gt;="&amp;Tableau2328[[#This Row],[Debut de Semaine]],#REF!,"&lt;="&amp;Tableau2328[[#This Row],[Fin de Semaine]]))</f>
        <v>#REF!</v>
      </c>
      <c r="U52" s="51" t="s">
        <v>107</v>
      </c>
      <c r="V52" s="54">
        <v>0</v>
      </c>
      <c r="W52" s="54">
        <v>0</v>
      </c>
    </row>
    <row r="53" spans="2:23" x14ac:dyDescent="0.3">
      <c r="B53" s="4">
        <f t="shared" si="0"/>
        <v>44823</v>
      </c>
      <c r="C53" s="39">
        <f>Tableau2328[[#This Row],[Debut de Semaine]]+6</f>
        <v>44829</v>
      </c>
      <c r="D53" s="38">
        <f ca="1">IF(Tableau2328[[#This Row],[Debut de Semaine]]&gt;=TODAY(),"",_xlfn.ISOWEEKNUM(Tableau2328[[#This Row],[Debut de Semaine]]))</f>
        <v>38</v>
      </c>
      <c r="E53" s="25">
        <f>MONTH(Tableau2328[[#This Row],[Debut de Semaine]])</f>
        <v>9</v>
      </c>
      <c r="F53" s="25" t="str">
        <f>TEXT("1/"&amp;Tableau2328[[#This Row],[Num Mois]]&amp;"/2021","mmmmmmmm")</f>
        <v>septembre</v>
      </c>
      <c r="G53" s="25">
        <v>17000</v>
      </c>
      <c r="H53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3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3" t="e">
        <f ca="1">IF(Tableau2328[[#This Row],[Debut de Semaine]]&gt;TODAY(),"",SUMIFS(#REF!,#REF!,"&gt;="&amp;Tableau2328[[#This Row],[Debut de Semaine]],#REF!,"&lt;="&amp;Tableau2328[[#This Row],[Fin de Semaine]]))</f>
        <v>#REF!</v>
      </c>
      <c r="K53" t="e">
        <f ca="1">IF(Tableau2328[[#This Row],[Debut de Semaine]]&gt;TODAY(),"",SUMIFS(#REF!,#REF!,"&gt;="&amp;Tableau2328[[#This Row],[Debut de Semaine]],#REF!,"&lt;="&amp;Tableau2328[[#This Row],[Fin de Semaine]]))</f>
        <v>#REF!</v>
      </c>
      <c r="L5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3" t="e">
        <f ca="1">IF(Tableau2328[[#This Row],[Debut de Semaine]]&gt;TODAY(),"",SUMIFS(#REF!,#REF!,"&gt;="&amp;Tableau2328[[#This Row],[Debut de Semaine]],#REF!,"&lt;="&amp;Tableau2328[[#This Row],[Fin de Semaine]]))</f>
        <v>#REF!</v>
      </c>
      <c r="Q53" t="e">
        <f ca="1">IF(Tableau2328[[#This Row],[Debut de Semaine]]&gt;TODAY(),"",SUMIFS(#REF!,#REF!,"&gt;="&amp;Tableau2328[[#This Row],[Debut de Semaine]],#REF!,"&lt;="&amp;Tableau2328[[#This Row],[Fin de Semaine]]))</f>
        <v>#REF!</v>
      </c>
      <c r="R53" t="e">
        <f ca="1">IF(Tableau2328[[#This Row],[Debut de Semaine]]&gt;TODAY(),"",SUMIFS(#REF!,#REF!,"&gt;="&amp;Tableau2328[[#This Row],[Debut de Semaine]],#REF!,"&lt;="&amp;Tableau2328[[#This Row],[Fin de Semaine]]))</f>
        <v>#REF!</v>
      </c>
      <c r="U53" s="20">
        <v>40</v>
      </c>
      <c r="V53" s="54">
        <v>0</v>
      </c>
      <c r="W53" s="54">
        <v>0</v>
      </c>
    </row>
    <row r="54" spans="2:23" x14ac:dyDescent="0.3">
      <c r="B54" s="4">
        <f t="shared" si="0"/>
        <v>44830</v>
      </c>
      <c r="C54" s="39">
        <f>Tableau2328[[#This Row],[Debut de Semaine]]+6</f>
        <v>44836</v>
      </c>
      <c r="D54" s="38">
        <f ca="1">IF(Tableau2328[[#This Row],[Debut de Semaine]]&gt;=TODAY(),"",_xlfn.ISOWEEKNUM(Tableau2328[[#This Row],[Debut de Semaine]]))</f>
        <v>39</v>
      </c>
      <c r="E54" s="25">
        <f>MONTH(Tableau2328[[#This Row],[Debut de Semaine]])</f>
        <v>9</v>
      </c>
      <c r="F54" s="25" t="str">
        <f>TEXT("1/"&amp;Tableau2328[[#This Row],[Num Mois]]&amp;"/2021","mmmmmmmm")</f>
        <v>septembre</v>
      </c>
      <c r="G54" s="25">
        <v>17000</v>
      </c>
      <c r="H54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4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4" t="e">
        <f ca="1">IF(Tableau2328[[#This Row],[Debut de Semaine]]&gt;TODAY(),"",SUMIFS(#REF!,#REF!,"&gt;="&amp;Tableau2328[[#This Row],[Debut de Semaine]],#REF!,"&lt;="&amp;Tableau2328[[#This Row],[Fin de Semaine]]))</f>
        <v>#REF!</v>
      </c>
      <c r="K54" t="e">
        <f ca="1">IF(Tableau2328[[#This Row],[Debut de Semaine]]&gt;TODAY(),"",SUMIFS(#REF!,#REF!,"&gt;="&amp;Tableau2328[[#This Row],[Debut de Semaine]],#REF!,"&lt;="&amp;Tableau2328[[#This Row],[Fin de Semaine]]))</f>
        <v>#REF!</v>
      </c>
      <c r="L5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4" t="e">
        <f ca="1">IF(Tableau2328[[#This Row],[Debut de Semaine]]&gt;TODAY(),"",SUMIFS(#REF!,#REF!,"&gt;="&amp;Tableau2328[[#This Row],[Debut de Semaine]],#REF!,"&lt;="&amp;Tableau2328[[#This Row],[Fin de Semaine]]))</f>
        <v>#REF!</v>
      </c>
      <c r="Q54" t="e">
        <f ca="1">IF(Tableau2328[[#This Row],[Debut de Semaine]]&gt;TODAY(),"",SUMIFS(#REF!,#REF!,"&gt;="&amp;Tableau2328[[#This Row],[Debut de Semaine]],#REF!,"&lt;="&amp;Tableau2328[[#This Row],[Fin de Semaine]]))</f>
        <v>#REF!</v>
      </c>
      <c r="R54" t="e">
        <f ca="1">IF(Tableau2328[[#This Row],[Debut de Semaine]]&gt;TODAY(),"",SUMIFS(#REF!,#REF!,"&gt;="&amp;Tableau2328[[#This Row],[Debut de Semaine]],#REF!,"&lt;="&amp;Tableau2328[[#This Row],[Fin de Semaine]]))</f>
        <v>#REF!</v>
      </c>
      <c r="U54" s="20">
        <v>41</v>
      </c>
      <c r="V54" s="54">
        <v>0</v>
      </c>
      <c r="W54" s="54">
        <v>0</v>
      </c>
    </row>
    <row r="55" spans="2:23" x14ac:dyDescent="0.3">
      <c r="B55" s="4">
        <f t="shared" si="0"/>
        <v>44837</v>
      </c>
      <c r="C55" s="39">
        <f>Tableau2328[[#This Row],[Debut de Semaine]]+6</f>
        <v>44843</v>
      </c>
      <c r="D55" s="38">
        <f ca="1">IF(Tableau2328[[#This Row],[Debut de Semaine]]&gt;=TODAY(),"",_xlfn.ISOWEEKNUM(Tableau2328[[#This Row],[Debut de Semaine]]))</f>
        <v>40</v>
      </c>
      <c r="E55" s="25">
        <f>MONTH(Tableau2328[[#This Row],[Debut de Semaine]])</f>
        <v>10</v>
      </c>
      <c r="F55" s="25" t="str">
        <f>TEXT("1/"&amp;Tableau2328[[#This Row],[Num Mois]]&amp;"/2021","mmmmmmmm")</f>
        <v>octobre</v>
      </c>
      <c r="G55" s="25">
        <v>17000</v>
      </c>
      <c r="H55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5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5" t="e">
        <f ca="1">IF(Tableau2328[[#This Row],[Debut de Semaine]]&gt;TODAY(),"",SUMIFS(#REF!,#REF!,"&gt;="&amp;Tableau2328[[#This Row],[Debut de Semaine]],#REF!,"&lt;="&amp;Tableau2328[[#This Row],[Fin de Semaine]]))</f>
        <v>#REF!</v>
      </c>
      <c r="K55" t="e">
        <f ca="1">IF(Tableau2328[[#This Row],[Debut de Semaine]]&gt;TODAY(),"",SUMIFS(#REF!,#REF!,"&gt;="&amp;Tableau2328[[#This Row],[Debut de Semaine]],#REF!,"&lt;="&amp;Tableau2328[[#This Row],[Fin de Semaine]]))</f>
        <v>#REF!</v>
      </c>
      <c r="L5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5" t="e">
        <f ca="1">IF(Tableau2328[[#This Row],[Debut de Semaine]]&gt;TODAY(),"",SUMIFS(#REF!,#REF!,"&gt;="&amp;Tableau2328[[#This Row],[Debut de Semaine]],#REF!,"&lt;="&amp;Tableau2328[[#This Row],[Fin de Semaine]]))</f>
        <v>#REF!</v>
      </c>
      <c r="Q55" t="e">
        <f ca="1">IF(Tableau2328[[#This Row],[Debut de Semaine]]&gt;TODAY(),"",SUMIFS(#REF!,#REF!,"&gt;="&amp;Tableau2328[[#This Row],[Debut de Semaine]],#REF!,"&lt;="&amp;Tableau2328[[#This Row],[Fin de Semaine]]))</f>
        <v>#REF!</v>
      </c>
      <c r="R55" t="e">
        <f ca="1">IF(Tableau2328[[#This Row],[Debut de Semaine]]&gt;TODAY(),"",SUMIFS(#REF!,#REF!,"&gt;="&amp;Tableau2328[[#This Row],[Debut de Semaine]],#REF!,"&lt;="&amp;Tableau2328[[#This Row],[Fin de Semaine]]))</f>
        <v>#REF!</v>
      </c>
      <c r="U55" s="20">
        <v>42</v>
      </c>
      <c r="V55" s="54">
        <v>0</v>
      </c>
      <c r="W55" s="54">
        <v>0</v>
      </c>
    </row>
    <row r="56" spans="2:23" x14ac:dyDescent="0.3">
      <c r="B56" s="4">
        <f t="shared" si="0"/>
        <v>44844</v>
      </c>
      <c r="C56" s="39">
        <f>Tableau2328[[#This Row],[Debut de Semaine]]+6</f>
        <v>44850</v>
      </c>
      <c r="D56" s="38">
        <f ca="1">IF(Tableau2328[[#This Row],[Debut de Semaine]]&gt;=TODAY(),"",_xlfn.ISOWEEKNUM(Tableau2328[[#This Row],[Debut de Semaine]]))</f>
        <v>41</v>
      </c>
      <c r="E56" s="25">
        <f>MONTH(Tableau2328[[#This Row],[Debut de Semaine]])</f>
        <v>10</v>
      </c>
      <c r="F56" s="25" t="str">
        <f>TEXT("1/"&amp;Tableau2328[[#This Row],[Num Mois]]&amp;"/2021","mmmmmmmm")</f>
        <v>octobre</v>
      </c>
      <c r="G56" s="25">
        <v>17000</v>
      </c>
      <c r="H56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6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6" t="e">
        <f ca="1">IF(Tableau2328[[#This Row],[Debut de Semaine]]&gt;TODAY(),"",SUMIFS(#REF!,#REF!,"&gt;="&amp;Tableau2328[[#This Row],[Debut de Semaine]],#REF!,"&lt;="&amp;Tableau2328[[#This Row],[Fin de Semaine]]))</f>
        <v>#REF!</v>
      </c>
      <c r="K56" t="e">
        <f ca="1">IF(Tableau2328[[#This Row],[Debut de Semaine]]&gt;TODAY(),"",SUMIFS(#REF!,#REF!,"&gt;="&amp;Tableau2328[[#This Row],[Debut de Semaine]],#REF!,"&lt;="&amp;Tableau2328[[#This Row],[Fin de Semaine]]))</f>
        <v>#REF!</v>
      </c>
      <c r="L5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6" t="e">
        <f ca="1">IF(Tableau2328[[#This Row],[Debut de Semaine]]&gt;TODAY(),"",SUMIFS(#REF!,#REF!,"&gt;="&amp;Tableau2328[[#This Row],[Debut de Semaine]],#REF!,"&lt;="&amp;Tableau2328[[#This Row],[Fin de Semaine]]))</f>
        <v>#REF!</v>
      </c>
      <c r="Q56" t="e">
        <f ca="1">IF(Tableau2328[[#This Row],[Debut de Semaine]]&gt;TODAY(),"",SUMIFS(#REF!,#REF!,"&gt;="&amp;Tableau2328[[#This Row],[Debut de Semaine]],#REF!,"&lt;="&amp;Tableau2328[[#This Row],[Fin de Semaine]]))</f>
        <v>#REF!</v>
      </c>
      <c r="R56" t="e">
        <f ca="1">IF(Tableau2328[[#This Row],[Debut de Semaine]]&gt;TODAY(),"",SUMIFS(#REF!,#REF!,"&gt;="&amp;Tableau2328[[#This Row],[Debut de Semaine]],#REF!,"&lt;="&amp;Tableau2328[[#This Row],[Fin de Semaine]]))</f>
        <v>#REF!</v>
      </c>
      <c r="U56" s="20">
        <v>43</v>
      </c>
      <c r="V56" s="54">
        <v>0</v>
      </c>
      <c r="W56" s="54">
        <v>0</v>
      </c>
    </row>
    <row r="57" spans="2:23" x14ac:dyDescent="0.3">
      <c r="B57" s="4">
        <f t="shared" si="0"/>
        <v>44851</v>
      </c>
      <c r="C57" s="39">
        <f>Tableau2328[[#This Row],[Debut de Semaine]]+6</f>
        <v>44857</v>
      </c>
      <c r="D57" s="38">
        <f ca="1">IF(Tableau2328[[#This Row],[Debut de Semaine]]&gt;=TODAY(),"",_xlfn.ISOWEEKNUM(Tableau2328[[#This Row],[Debut de Semaine]]))</f>
        <v>42</v>
      </c>
      <c r="E57" s="25">
        <f>MONTH(Tableau2328[[#This Row],[Debut de Semaine]])</f>
        <v>10</v>
      </c>
      <c r="F57" s="25" t="str">
        <f>TEXT("1/"&amp;Tableau2328[[#This Row],[Num Mois]]&amp;"/2021","mmmmmmmm")</f>
        <v>octobre</v>
      </c>
      <c r="G57" s="25">
        <v>17000</v>
      </c>
      <c r="H57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7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7" t="e">
        <f ca="1">IF(Tableau2328[[#This Row],[Debut de Semaine]]&gt;TODAY(),"",SUMIFS(#REF!,#REF!,"&gt;="&amp;Tableau2328[[#This Row],[Debut de Semaine]],#REF!,"&lt;="&amp;Tableau2328[[#This Row],[Fin de Semaine]]))</f>
        <v>#REF!</v>
      </c>
      <c r="K57" t="e">
        <f ca="1">IF(Tableau2328[[#This Row],[Debut de Semaine]]&gt;TODAY(),"",SUMIFS(#REF!,#REF!,"&gt;="&amp;Tableau2328[[#This Row],[Debut de Semaine]],#REF!,"&lt;="&amp;Tableau2328[[#This Row],[Fin de Semaine]]))</f>
        <v>#REF!</v>
      </c>
      <c r="L5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7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7" t="e">
        <f ca="1">IF(Tableau2328[[#This Row],[Debut de Semaine]]&gt;TODAY(),"",SUMIFS(#REF!,#REF!,"&gt;="&amp;Tableau2328[[#This Row],[Debut de Semaine]],#REF!,"&lt;="&amp;Tableau2328[[#This Row],[Fin de Semaine]]))</f>
        <v>#REF!</v>
      </c>
      <c r="Q57" t="e">
        <f ca="1">IF(Tableau2328[[#This Row],[Debut de Semaine]]&gt;TODAY(),"",SUMIFS(#REF!,#REF!,"&gt;="&amp;Tableau2328[[#This Row],[Debut de Semaine]],#REF!,"&lt;="&amp;Tableau2328[[#This Row],[Fin de Semaine]]))</f>
        <v>#REF!</v>
      </c>
      <c r="R57" t="e">
        <f ca="1">IF(Tableau2328[[#This Row],[Debut de Semaine]]&gt;TODAY(),"",SUMIFS(#REF!,#REF!,"&gt;="&amp;Tableau2328[[#This Row],[Debut de Semaine]],#REF!,"&lt;="&amp;Tableau2328[[#This Row],[Fin de Semaine]]))</f>
        <v>#REF!</v>
      </c>
      <c r="U57" s="20">
        <v>44</v>
      </c>
      <c r="V57" s="54">
        <v>0</v>
      </c>
      <c r="W57" s="54">
        <v>0</v>
      </c>
    </row>
    <row r="58" spans="2:23" x14ac:dyDescent="0.3">
      <c r="B58" s="4">
        <f t="shared" si="0"/>
        <v>44858</v>
      </c>
      <c r="C58" s="39">
        <f>Tableau2328[[#This Row],[Debut de Semaine]]+6</f>
        <v>44864</v>
      </c>
      <c r="D58" s="38">
        <f ca="1">IF(Tableau2328[[#This Row],[Debut de Semaine]]&gt;=TODAY(),"",_xlfn.ISOWEEKNUM(Tableau2328[[#This Row],[Debut de Semaine]]))</f>
        <v>43</v>
      </c>
      <c r="E58" s="25">
        <f>MONTH(Tableau2328[[#This Row],[Debut de Semaine]])</f>
        <v>10</v>
      </c>
      <c r="F58" s="25" t="str">
        <f>TEXT("1/"&amp;Tableau2328[[#This Row],[Num Mois]]&amp;"/2021","mmmmmmmm")</f>
        <v>octobre</v>
      </c>
      <c r="G58" s="25">
        <v>17000</v>
      </c>
      <c r="H58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8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8" t="e">
        <f ca="1">IF(Tableau2328[[#This Row],[Debut de Semaine]]&gt;TODAY(),"",SUMIFS(#REF!,#REF!,"&gt;="&amp;Tableau2328[[#This Row],[Debut de Semaine]],#REF!,"&lt;="&amp;Tableau2328[[#This Row],[Fin de Semaine]]))</f>
        <v>#REF!</v>
      </c>
      <c r="K58" t="e">
        <f ca="1">IF(Tableau2328[[#This Row],[Debut de Semaine]]&gt;TODAY(),"",SUMIFS(#REF!,#REF!,"&gt;="&amp;Tableau2328[[#This Row],[Debut de Semaine]],#REF!,"&lt;="&amp;Tableau2328[[#This Row],[Fin de Semaine]]))</f>
        <v>#REF!</v>
      </c>
      <c r="L5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8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8" t="e">
        <f ca="1">IF(Tableau2328[[#This Row],[Debut de Semaine]]&gt;TODAY(),"",SUMIFS(#REF!,#REF!,"&gt;="&amp;Tableau2328[[#This Row],[Debut de Semaine]],#REF!,"&lt;="&amp;Tableau2328[[#This Row],[Fin de Semaine]]))</f>
        <v>#REF!</v>
      </c>
      <c r="Q58" t="e">
        <f ca="1">IF(Tableau2328[[#This Row],[Debut de Semaine]]&gt;TODAY(),"",SUMIFS(#REF!,#REF!,"&gt;="&amp;Tableau2328[[#This Row],[Debut de Semaine]],#REF!,"&lt;="&amp;Tableau2328[[#This Row],[Fin de Semaine]]))</f>
        <v>#REF!</v>
      </c>
      <c r="R58" t="e">
        <f ca="1">IF(Tableau2328[[#This Row],[Debut de Semaine]]&gt;TODAY(),"",SUMIFS(#REF!,#REF!,"&gt;="&amp;Tableau2328[[#This Row],[Debut de Semaine]],#REF!,"&lt;="&amp;Tableau2328[[#This Row],[Fin de Semaine]]))</f>
        <v>#REF!</v>
      </c>
      <c r="U58" s="51" t="s">
        <v>104</v>
      </c>
      <c r="V58" s="54">
        <v>0</v>
      </c>
      <c r="W58" s="54">
        <v>0</v>
      </c>
    </row>
    <row r="59" spans="2:23" x14ac:dyDescent="0.3">
      <c r="B59" s="4">
        <f t="shared" si="0"/>
        <v>44865</v>
      </c>
      <c r="C59" s="39">
        <f>Tableau2328[[#This Row],[Debut de Semaine]]+6</f>
        <v>44871</v>
      </c>
      <c r="D59" s="38">
        <f ca="1">IF(Tableau2328[[#This Row],[Debut de Semaine]]&gt;=TODAY(),"",_xlfn.ISOWEEKNUM(Tableau2328[[#This Row],[Debut de Semaine]]))</f>
        <v>44</v>
      </c>
      <c r="E59" s="25">
        <f>MONTH(Tableau2328[[#This Row],[Debut de Semaine]])</f>
        <v>10</v>
      </c>
      <c r="F59" s="25" t="str">
        <f>TEXT("1/"&amp;Tableau2328[[#This Row],[Num Mois]]&amp;"/2021","mmmmmmmm")</f>
        <v>octobre</v>
      </c>
      <c r="G59" s="25">
        <v>17000</v>
      </c>
      <c r="H59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59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59" t="e">
        <f ca="1">IF(Tableau2328[[#This Row],[Debut de Semaine]]&gt;TODAY(),"",SUMIFS(#REF!,#REF!,"&gt;="&amp;Tableau2328[[#This Row],[Debut de Semaine]],#REF!,"&lt;="&amp;Tableau2328[[#This Row],[Fin de Semaine]]))</f>
        <v>#REF!</v>
      </c>
      <c r="K59" t="e">
        <f ca="1">IF(Tableau2328[[#This Row],[Debut de Semaine]]&gt;TODAY(),"",SUMIFS(#REF!,#REF!,"&gt;="&amp;Tableau2328[[#This Row],[Debut de Semaine]],#REF!,"&lt;="&amp;Tableau2328[[#This Row],[Fin de Semaine]]))</f>
        <v>#REF!</v>
      </c>
      <c r="L5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5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5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59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59" t="e">
        <f ca="1">IF(Tableau2328[[#This Row],[Debut de Semaine]]&gt;TODAY(),"",SUMIFS(#REF!,#REF!,"&gt;="&amp;Tableau2328[[#This Row],[Debut de Semaine]],#REF!,"&lt;="&amp;Tableau2328[[#This Row],[Fin de Semaine]]))</f>
        <v>#REF!</v>
      </c>
      <c r="Q59" t="e">
        <f ca="1">IF(Tableau2328[[#This Row],[Debut de Semaine]]&gt;TODAY(),"",SUMIFS(#REF!,#REF!,"&gt;="&amp;Tableau2328[[#This Row],[Debut de Semaine]],#REF!,"&lt;="&amp;Tableau2328[[#This Row],[Fin de Semaine]]))</f>
        <v>#REF!</v>
      </c>
      <c r="R59" t="e">
        <f ca="1">IF(Tableau2328[[#This Row],[Debut de Semaine]]&gt;TODAY(),"",SUMIFS(#REF!,#REF!,"&gt;="&amp;Tableau2328[[#This Row],[Debut de Semaine]],#REF!,"&lt;="&amp;Tableau2328[[#This Row],[Fin de Semaine]]))</f>
        <v>#REF!</v>
      </c>
      <c r="U59" s="20">
        <v>45</v>
      </c>
      <c r="V59" s="54">
        <v>0</v>
      </c>
      <c r="W59" s="54">
        <v>0</v>
      </c>
    </row>
    <row r="60" spans="2:23" x14ac:dyDescent="0.3">
      <c r="B60" s="4">
        <f t="shared" si="0"/>
        <v>44872</v>
      </c>
      <c r="C60" s="39">
        <f>Tableau2328[[#This Row],[Debut de Semaine]]+6</f>
        <v>44878</v>
      </c>
      <c r="D60" s="38">
        <f ca="1">IF(Tableau2328[[#This Row],[Debut de Semaine]]&gt;=TODAY(),"",_xlfn.ISOWEEKNUM(Tableau2328[[#This Row],[Debut de Semaine]]))</f>
        <v>45</v>
      </c>
      <c r="E60" s="25">
        <f>MONTH(Tableau2328[[#This Row],[Debut de Semaine]])</f>
        <v>11</v>
      </c>
      <c r="F60" s="25" t="str">
        <f>TEXT("1/"&amp;Tableau2328[[#This Row],[Num Mois]]&amp;"/2021","mmmmmmmm")</f>
        <v>novembre</v>
      </c>
      <c r="G60" s="25">
        <v>17000</v>
      </c>
      <c r="H60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60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60" t="e">
        <f ca="1">IF(Tableau2328[[#This Row],[Debut de Semaine]]&gt;TODAY(),"",SUMIFS(#REF!,#REF!,"&gt;="&amp;Tableau2328[[#This Row],[Debut de Semaine]],#REF!,"&lt;="&amp;Tableau2328[[#This Row],[Fin de Semaine]]))</f>
        <v>#REF!</v>
      </c>
      <c r="K60" t="e">
        <f ca="1">IF(Tableau2328[[#This Row],[Debut de Semaine]]&gt;TODAY(),"",SUMIFS(#REF!,#REF!,"&gt;="&amp;Tableau2328[[#This Row],[Debut de Semaine]],#REF!,"&lt;="&amp;Tableau2328[[#This Row],[Fin de Semaine]]))</f>
        <v>#REF!</v>
      </c>
      <c r="L6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6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6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60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60" t="e">
        <f ca="1">IF(Tableau2328[[#This Row],[Debut de Semaine]]&gt;TODAY(),"",SUMIFS(#REF!,#REF!,"&gt;="&amp;Tableau2328[[#This Row],[Debut de Semaine]],#REF!,"&lt;="&amp;Tableau2328[[#This Row],[Fin de Semaine]]))</f>
        <v>#REF!</v>
      </c>
      <c r="Q60" t="e">
        <f ca="1">IF(Tableau2328[[#This Row],[Debut de Semaine]]&gt;TODAY(),"",SUMIFS(#REF!,#REF!,"&gt;="&amp;Tableau2328[[#This Row],[Debut de Semaine]],#REF!,"&lt;="&amp;Tableau2328[[#This Row],[Fin de Semaine]]))</f>
        <v>#REF!</v>
      </c>
      <c r="R60" t="e">
        <f ca="1">IF(Tableau2328[[#This Row],[Debut de Semaine]]&gt;TODAY(),"",SUMIFS(#REF!,#REF!,"&gt;="&amp;Tableau2328[[#This Row],[Debut de Semaine]],#REF!,"&lt;="&amp;Tableau2328[[#This Row],[Fin de Semaine]]))</f>
        <v>#REF!</v>
      </c>
      <c r="U60" s="20">
        <v>46</v>
      </c>
      <c r="V60" s="54">
        <v>0</v>
      </c>
      <c r="W60" s="54">
        <v>0</v>
      </c>
    </row>
    <row r="61" spans="2:23" x14ac:dyDescent="0.3">
      <c r="B61" s="4">
        <f t="shared" si="0"/>
        <v>44879</v>
      </c>
      <c r="C61" s="39">
        <f>Tableau2328[[#This Row],[Debut de Semaine]]+6</f>
        <v>44885</v>
      </c>
      <c r="D61" s="38">
        <f ca="1">IF(Tableau2328[[#This Row],[Debut de Semaine]]&gt;=TODAY(),"",_xlfn.ISOWEEKNUM(Tableau2328[[#This Row],[Debut de Semaine]]))</f>
        <v>46</v>
      </c>
      <c r="E61" s="25">
        <f>MONTH(Tableau2328[[#This Row],[Debut de Semaine]])</f>
        <v>11</v>
      </c>
      <c r="F61" s="25" t="str">
        <f>TEXT("1/"&amp;Tableau2328[[#This Row],[Num Mois]]&amp;"/2021","mmmmmmmm")</f>
        <v>novembre</v>
      </c>
      <c r="G61" s="25">
        <v>17000</v>
      </c>
      <c r="H61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61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61" t="e">
        <f ca="1">IF(Tableau2328[[#This Row],[Debut de Semaine]]&gt;TODAY(),"",SUMIFS(#REF!,#REF!,"&gt;="&amp;Tableau2328[[#This Row],[Debut de Semaine]],#REF!,"&lt;="&amp;Tableau2328[[#This Row],[Fin de Semaine]]))</f>
        <v>#REF!</v>
      </c>
      <c r="K61" t="e">
        <f ca="1">IF(Tableau2328[[#This Row],[Debut de Semaine]]&gt;TODAY(),"",SUMIFS(#REF!,#REF!,"&gt;="&amp;Tableau2328[[#This Row],[Debut de Semaine]],#REF!,"&lt;="&amp;Tableau2328[[#This Row],[Fin de Semaine]]))</f>
        <v>#REF!</v>
      </c>
      <c r="L6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6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6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61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61" t="e">
        <f ca="1">IF(Tableau2328[[#This Row],[Debut de Semaine]]&gt;TODAY(),"",SUMIFS(#REF!,#REF!,"&gt;="&amp;Tableau2328[[#This Row],[Debut de Semaine]],#REF!,"&lt;="&amp;Tableau2328[[#This Row],[Fin de Semaine]]))</f>
        <v>#REF!</v>
      </c>
      <c r="Q61" t="e">
        <f ca="1">IF(Tableau2328[[#This Row],[Debut de Semaine]]&gt;TODAY(),"",SUMIFS(#REF!,#REF!,"&gt;="&amp;Tableau2328[[#This Row],[Debut de Semaine]],#REF!,"&lt;="&amp;Tableau2328[[#This Row],[Fin de Semaine]]))</f>
        <v>#REF!</v>
      </c>
      <c r="R61" t="e">
        <f ca="1">IF(Tableau2328[[#This Row],[Debut de Semaine]]&gt;TODAY(),"",SUMIFS(#REF!,#REF!,"&gt;="&amp;Tableau2328[[#This Row],[Debut de Semaine]],#REF!,"&lt;="&amp;Tableau2328[[#This Row],[Fin de Semaine]]))</f>
        <v>#REF!</v>
      </c>
      <c r="U61" s="20">
        <v>47</v>
      </c>
      <c r="V61" s="54">
        <v>0</v>
      </c>
      <c r="W61" s="54">
        <v>0</v>
      </c>
    </row>
    <row r="62" spans="2:23" x14ac:dyDescent="0.3">
      <c r="B62" s="4">
        <f t="shared" si="0"/>
        <v>44886</v>
      </c>
      <c r="C62" s="39">
        <f>Tableau2328[[#This Row],[Debut de Semaine]]+6</f>
        <v>44892</v>
      </c>
      <c r="D62" s="38">
        <f ca="1">IF(Tableau2328[[#This Row],[Debut de Semaine]]&gt;=TODAY(),"",_xlfn.ISOWEEKNUM(Tableau2328[[#This Row],[Debut de Semaine]]))</f>
        <v>47</v>
      </c>
      <c r="E62" s="25">
        <f>MONTH(Tableau2328[[#This Row],[Debut de Semaine]])</f>
        <v>11</v>
      </c>
      <c r="F62" s="25" t="str">
        <f>TEXT("1/"&amp;Tableau2328[[#This Row],[Num Mois]]&amp;"/2021","mmmmmmmm")</f>
        <v>novembre</v>
      </c>
      <c r="G62" s="25">
        <v>17000</v>
      </c>
      <c r="H62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62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62" t="e">
        <f ca="1">IF(Tableau2328[[#This Row],[Debut de Semaine]]&gt;TODAY(),"",SUMIFS(#REF!,#REF!,"&gt;="&amp;Tableau2328[[#This Row],[Debut de Semaine]],#REF!,"&lt;="&amp;Tableau2328[[#This Row],[Fin de Semaine]]))</f>
        <v>#REF!</v>
      </c>
      <c r="K62" t="e">
        <f ca="1">IF(Tableau2328[[#This Row],[Debut de Semaine]]&gt;TODAY(),"",SUMIFS(#REF!,#REF!,"&gt;="&amp;Tableau2328[[#This Row],[Debut de Semaine]],#REF!,"&lt;="&amp;Tableau2328[[#This Row],[Fin de Semaine]]))</f>
        <v>#REF!</v>
      </c>
      <c r="L6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6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6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62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62" t="e">
        <f ca="1">IF(Tableau2328[[#This Row],[Debut de Semaine]]&gt;TODAY(),"",SUMIFS(#REF!,#REF!,"&gt;="&amp;Tableau2328[[#This Row],[Debut de Semaine]],#REF!,"&lt;="&amp;Tableau2328[[#This Row],[Fin de Semaine]]))</f>
        <v>#REF!</v>
      </c>
      <c r="Q62" t="e">
        <f ca="1">IF(Tableau2328[[#This Row],[Debut de Semaine]]&gt;TODAY(),"",SUMIFS(#REF!,#REF!,"&gt;="&amp;Tableau2328[[#This Row],[Debut de Semaine]],#REF!,"&lt;="&amp;Tableau2328[[#This Row],[Fin de Semaine]]))</f>
        <v>#REF!</v>
      </c>
      <c r="R62" t="e">
        <f ca="1">IF(Tableau2328[[#This Row],[Debut de Semaine]]&gt;TODAY(),"",SUMIFS(#REF!,#REF!,"&gt;="&amp;Tableau2328[[#This Row],[Debut de Semaine]],#REF!,"&lt;="&amp;Tableau2328[[#This Row],[Fin de Semaine]]))</f>
        <v>#REF!</v>
      </c>
      <c r="U62" s="20">
        <v>48</v>
      </c>
      <c r="V62" s="54">
        <v>0</v>
      </c>
      <c r="W62" s="54">
        <v>0</v>
      </c>
    </row>
    <row r="63" spans="2:23" x14ac:dyDescent="0.3">
      <c r="B63" s="4">
        <f t="shared" si="0"/>
        <v>44893</v>
      </c>
      <c r="C63" s="39">
        <f>Tableau2328[[#This Row],[Debut de Semaine]]+6</f>
        <v>44899</v>
      </c>
      <c r="D63" s="38">
        <f ca="1">IF(Tableau2328[[#This Row],[Debut de Semaine]]&gt;=TODAY(),"",_xlfn.ISOWEEKNUM(Tableau2328[[#This Row],[Debut de Semaine]]))</f>
        <v>48</v>
      </c>
      <c r="E63" s="25">
        <f>MONTH(Tableau2328[[#This Row],[Debut de Semaine]])</f>
        <v>11</v>
      </c>
      <c r="F63" s="25" t="str">
        <f>TEXT("1/"&amp;Tableau2328[[#This Row],[Num Mois]]&amp;"/2021","mmmmmmmm")</f>
        <v>novembre</v>
      </c>
      <c r="G63" s="25">
        <v>17000</v>
      </c>
      <c r="H63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63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63" t="e">
        <f ca="1">IF(Tableau2328[[#This Row],[Debut de Semaine]]&gt;TODAY(),"",SUMIFS(#REF!,#REF!,"&gt;="&amp;Tableau2328[[#This Row],[Debut de Semaine]],#REF!,"&lt;="&amp;Tableau2328[[#This Row],[Fin de Semaine]]))</f>
        <v>#REF!</v>
      </c>
      <c r="K63" t="e">
        <f ca="1">IF(Tableau2328[[#This Row],[Debut de Semaine]]&gt;TODAY(),"",SUMIFS(#REF!,#REF!,"&gt;="&amp;Tableau2328[[#This Row],[Debut de Semaine]],#REF!,"&lt;="&amp;Tableau2328[[#This Row],[Fin de Semaine]]))</f>
        <v>#REF!</v>
      </c>
      <c r="L6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6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6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63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63" t="e">
        <f ca="1">IF(Tableau2328[[#This Row],[Debut de Semaine]]&gt;TODAY(),"",SUMIFS(#REF!,#REF!,"&gt;="&amp;Tableau2328[[#This Row],[Debut de Semaine]],#REF!,"&lt;="&amp;Tableau2328[[#This Row],[Fin de Semaine]]))</f>
        <v>#REF!</v>
      </c>
      <c r="Q63" t="e">
        <f ca="1">IF(Tableau2328[[#This Row],[Debut de Semaine]]&gt;TODAY(),"",SUMIFS(#REF!,#REF!,"&gt;="&amp;Tableau2328[[#This Row],[Debut de Semaine]],#REF!,"&lt;="&amp;Tableau2328[[#This Row],[Fin de Semaine]]))</f>
        <v>#REF!</v>
      </c>
      <c r="R63" t="e">
        <f ca="1">IF(Tableau2328[[#This Row],[Debut de Semaine]]&gt;TODAY(),"",SUMIFS(#REF!,#REF!,"&gt;="&amp;Tableau2328[[#This Row],[Debut de Semaine]],#REF!,"&lt;="&amp;Tableau2328[[#This Row],[Fin de Semaine]]))</f>
        <v>#REF!</v>
      </c>
      <c r="U63" s="51" t="s">
        <v>105</v>
      </c>
      <c r="V63" s="54">
        <v>0</v>
      </c>
      <c r="W63" s="54">
        <v>0</v>
      </c>
    </row>
    <row r="64" spans="2:23" x14ac:dyDescent="0.3">
      <c r="B64" s="4">
        <f t="shared" si="0"/>
        <v>44900</v>
      </c>
      <c r="C64" s="39">
        <f>Tableau2328[[#This Row],[Debut de Semaine]]+6</f>
        <v>44906</v>
      </c>
      <c r="D64" s="38">
        <f ca="1">IF(Tableau2328[[#This Row],[Debut de Semaine]]&gt;=TODAY(),"",_xlfn.ISOWEEKNUM(Tableau2328[[#This Row],[Debut de Semaine]]))</f>
        <v>49</v>
      </c>
      <c r="E64" s="25">
        <f>MONTH(Tableau2328[[#This Row],[Debut de Semaine]])</f>
        <v>12</v>
      </c>
      <c r="F64" s="25" t="str">
        <f>TEXT("1/"&amp;Tableau2328[[#This Row],[Num Mois]]&amp;"/2021","mmmmmmmm")</f>
        <v>décembre</v>
      </c>
      <c r="G64" s="25">
        <v>17000</v>
      </c>
      <c r="H64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64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64" t="e">
        <f ca="1">IF(Tableau2328[[#This Row],[Debut de Semaine]]&gt;TODAY(),"",SUMIFS(#REF!,#REF!,"&gt;="&amp;Tableau2328[[#This Row],[Debut de Semaine]],#REF!,"&lt;="&amp;Tableau2328[[#This Row],[Fin de Semaine]]))</f>
        <v>#REF!</v>
      </c>
      <c r="K64" t="e">
        <f ca="1">IF(Tableau2328[[#This Row],[Debut de Semaine]]&gt;TODAY(),"",SUMIFS(#REF!,#REF!,"&gt;="&amp;Tableau2328[[#This Row],[Debut de Semaine]],#REF!,"&lt;="&amp;Tableau2328[[#This Row],[Fin de Semaine]]))</f>
        <v>#REF!</v>
      </c>
      <c r="L6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6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6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64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64" t="e">
        <f ca="1">IF(Tableau2328[[#This Row],[Debut de Semaine]]&gt;TODAY(),"",SUMIFS(#REF!,#REF!,"&gt;="&amp;Tableau2328[[#This Row],[Debut de Semaine]],#REF!,"&lt;="&amp;Tableau2328[[#This Row],[Fin de Semaine]]))</f>
        <v>#REF!</v>
      </c>
      <c r="Q64" t="e">
        <f ca="1">IF(Tableau2328[[#This Row],[Debut de Semaine]]&gt;TODAY(),"",SUMIFS(#REF!,#REF!,"&gt;="&amp;Tableau2328[[#This Row],[Debut de Semaine]],#REF!,"&lt;="&amp;Tableau2328[[#This Row],[Fin de Semaine]]))</f>
        <v>#REF!</v>
      </c>
      <c r="R64" t="e">
        <f ca="1">IF(Tableau2328[[#This Row],[Debut de Semaine]]&gt;TODAY(),"",SUMIFS(#REF!,#REF!,"&gt;="&amp;Tableau2328[[#This Row],[Debut de Semaine]],#REF!,"&lt;="&amp;Tableau2328[[#This Row],[Fin de Semaine]]))</f>
        <v>#REF!</v>
      </c>
      <c r="U64" s="20">
        <v>49</v>
      </c>
      <c r="V64" s="54">
        <v>0</v>
      </c>
      <c r="W64" s="54">
        <v>0</v>
      </c>
    </row>
    <row r="65" spans="2:23" x14ac:dyDescent="0.3">
      <c r="B65" s="4">
        <f t="shared" si="0"/>
        <v>44907</v>
      </c>
      <c r="C65" s="39">
        <f>Tableau2328[[#This Row],[Debut de Semaine]]+6</f>
        <v>44913</v>
      </c>
      <c r="D65" s="38">
        <f ca="1">IF(Tableau2328[[#This Row],[Debut de Semaine]]&gt;=TODAY(),"",_xlfn.ISOWEEKNUM(Tableau2328[[#This Row],[Debut de Semaine]]))</f>
        <v>50</v>
      </c>
      <c r="E65" s="25">
        <f>MONTH(Tableau2328[[#This Row],[Debut de Semaine]])</f>
        <v>12</v>
      </c>
      <c r="F65" s="25" t="str">
        <f>TEXT("1/"&amp;Tableau2328[[#This Row],[Num Mois]]&amp;"/2021","mmmmmmmm")</f>
        <v>décembre</v>
      </c>
      <c r="G65" s="25">
        <v>17000</v>
      </c>
      <c r="H65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65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65" t="e">
        <f ca="1">IF(Tableau2328[[#This Row],[Debut de Semaine]]&gt;TODAY(),"",SUMIFS(#REF!,#REF!,"&gt;="&amp;Tableau2328[[#This Row],[Debut de Semaine]],#REF!,"&lt;="&amp;Tableau2328[[#This Row],[Fin de Semaine]]))</f>
        <v>#REF!</v>
      </c>
      <c r="K65" t="e">
        <f ca="1">IF(Tableau2328[[#This Row],[Debut de Semaine]]&gt;TODAY(),"",SUMIFS(#REF!,#REF!,"&gt;="&amp;Tableau2328[[#This Row],[Debut de Semaine]],#REF!,"&lt;="&amp;Tableau2328[[#This Row],[Fin de Semaine]]))</f>
        <v>#REF!</v>
      </c>
      <c r="L6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6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6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65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65" t="e">
        <f ca="1">IF(Tableau2328[[#This Row],[Debut de Semaine]]&gt;TODAY(),"",SUMIFS(#REF!,#REF!,"&gt;="&amp;Tableau2328[[#This Row],[Debut de Semaine]],#REF!,"&lt;="&amp;Tableau2328[[#This Row],[Fin de Semaine]]))</f>
        <v>#REF!</v>
      </c>
      <c r="Q65" t="e">
        <f ca="1">IF(Tableau2328[[#This Row],[Debut de Semaine]]&gt;TODAY(),"",SUMIFS(#REF!,#REF!,"&gt;="&amp;Tableau2328[[#This Row],[Debut de Semaine]],#REF!,"&lt;="&amp;Tableau2328[[#This Row],[Fin de Semaine]]))</f>
        <v>#REF!</v>
      </c>
      <c r="R65" t="e">
        <f ca="1">IF(Tableau2328[[#This Row],[Debut de Semaine]]&gt;TODAY(),"",SUMIFS(#REF!,#REF!,"&gt;="&amp;Tableau2328[[#This Row],[Debut de Semaine]],#REF!,"&lt;="&amp;Tableau2328[[#This Row],[Fin de Semaine]]))</f>
        <v>#REF!</v>
      </c>
      <c r="U65" s="20">
        <v>50</v>
      </c>
      <c r="V65" s="54">
        <v>0</v>
      </c>
      <c r="W65" s="54">
        <v>0</v>
      </c>
    </row>
    <row r="66" spans="2:23" x14ac:dyDescent="0.3">
      <c r="B66" s="4">
        <f t="shared" si="0"/>
        <v>44914</v>
      </c>
      <c r="C66" s="39">
        <f>Tableau2328[[#This Row],[Debut de Semaine]]+6</f>
        <v>44920</v>
      </c>
      <c r="D66" s="38">
        <f ca="1">IF(Tableau2328[[#This Row],[Debut de Semaine]]&gt;=TODAY(),"",_xlfn.ISOWEEKNUM(Tableau2328[[#This Row],[Debut de Semaine]]))</f>
        <v>51</v>
      </c>
      <c r="E66" s="25">
        <f>MONTH(Tableau2328[[#This Row],[Debut de Semaine]])</f>
        <v>12</v>
      </c>
      <c r="F66" s="25" t="str">
        <f>TEXT("1/"&amp;Tableau2328[[#This Row],[Num Mois]]&amp;"/2021","mmmmmmmm")</f>
        <v>décembre</v>
      </c>
      <c r="G66" s="25">
        <v>17000</v>
      </c>
      <c r="H66" s="5">
        <f ca="1">IF(Tableau2328[[#This Row],[Debut de Semaine]]&gt;TODAY(),"",SUMIFS(Donnees[Nb pièces traitées],Donnees[Date],"&gt;="&amp;Tableau2328[[#This Row],[Debut de Semaine]],Donnees[Date],"&lt;="&amp;Tableau2328[[#This Row],[Fin de Semaine]]))</f>
        <v>0</v>
      </c>
      <c r="I66" t="e">
        <f ca="1">IF(Tableau2328[[#This Row],[Debut de Semaine]]&gt;TODAY(),"",SUMIFS(#REF!,Donnees[Date],"&gt;="&amp;Tableau2328[[#This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 +SUMIFS(#REF!,Donnees[Date],"&gt;="&amp;Tableau2328[[#This Row],[Debut de Semaine]],Donnees[Date],"&lt;="&amp;Tableau2328[[#This Row],[Fin de Semaine]]))</f>
        <v>#REF!</v>
      </c>
      <c r="J66" t="e">
        <f ca="1">IF(Tableau2328[[#This Row],[Debut de Semaine]]&gt;TODAY(),"",SUMIFS(#REF!,#REF!,"&gt;="&amp;Tableau2328[[#This Row],[Debut de Semaine]],#REF!,"&lt;="&amp;Tableau2328[[#This Row],[Fin de Semaine]]))</f>
        <v>#REF!</v>
      </c>
      <c r="K66" t="e">
        <f ca="1">IF(Tableau2328[[#This Row],[Debut de Semaine]]&gt;TODAY(),"",SUMIFS(#REF!,#REF!,"&gt;="&amp;Tableau2328[[#This Row],[Debut de Semaine]],#REF!,"&lt;="&amp;Tableau2328[[#This Row],[Fin de Semaine]]))</f>
        <v>#REF!</v>
      </c>
      <c r="L6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M6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N6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O66" t="e">
        <f ca="1">IF(Tableau2328[[#This Row],[Debut de Semaine]] &gt;TODAY(),"",SUMIFS(#REF!,Donnees[Date],"&gt;="&amp;Tableau2328[[#This Row],[Debut de Semaine]],Donnees[Date],"&lt;="&amp;Tableau2328[[#This Row],[Fin de Semaine]]))</f>
        <v>#REF!</v>
      </c>
      <c r="P66" t="e">
        <f ca="1">IF(Tableau2328[[#This Row],[Debut de Semaine]]&gt;TODAY(),"",SUMIFS(#REF!,#REF!,"&gt;="&amp;Tableau2328[[#This Row],[Debut de Semaine]],#REF!,"&lt;="&amp;Tableau2328[[#This Row],[Fin de Semaine]]))</f>
        <v>#REF!</v>
      </c>
      <c r="Q66" t="e">
        <f ca="1">IF(Tableau2328[[#This Row],[Debut de Semaine]]&gt;TODAY(),"",SUMIFS(#REF!,#REF!,"&gt;="&amp;Tableau2328[[#This Row],[Debut de Semaine]],#REF!,"&lt;="&amp;Tableau2328[[#This Row],[Fin de Semaine]]))</f>
        <v>#REF!</v>
      </c>
      <c r="R66" t="e">
        <f ca="1">IF(Tableau2328[[#This Row],[Debut de Semaine]]&gt;TODAY(),"",SUMIFS(#REF!,#REF!,"&gt;="&amp;Tableau2328[[#This Row],[Debut de Semaine]],#REF!,"&lt;="&amp;Tableau2328[[#This Row],[Fin de Semaine]]))</f>
        <v>#REF!</v>
      </c>
      <c r="U66" s="20">
        <v>51</v>
      </c>
      <c r="V66" s="54">
        <v>0</v>
      </c>
      <c r="W66" s="54">
        <v>0</v>
      </c>
    </row>
    <row r="67" spans="2:23" x14ac:dyDescent="0.3">
      <c r="U67" s="20">
        <v>52</v>
      </c>
      <c r="V67" s="54">
        <v>0</v>
      </c>
      <c r="W67" s="54">
        <v>0</v>
      </c>
    </row>
    <row r="68" spans="2:23" x14ac:dyDescent="0.3">
      <c r="U68" s="51" t="s">
        <v>10</v>
      </c>
      <c r="V68" s="54">
        <v>0</v>
      </c>
      <c r="W68" s="54">
        <v>0</v>
      </c>
    </row>
  </sheetData>
  <mergeCells count="5">
    <mergeCell ref="I7:R7"/>
    <mergeCell ref="I8:O8"/>
    <mergeCell ref="P8:R8"/>
    <mergeCell ref="B6:R6"/>
    <mergeCell ref="B7:H8"/>
  </mergeCells>
  <pageMargins left="0.7" right="0.7" top="0.75" bottom="0.75" header="0.3" footer="0.3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07030E-A60E-46CB-84EC-BC2395BC1125}">
  <sheetPr codeName="Feuil13">
    <tabColor rgb="FFFF0000"/>
  </sheetPr>
  <dimension ref="A1:AD14"/>
  <sheetViews>
    <sheetView topLeftCell="N1" workbookViewId="0">
      <selection activeCell="X1" sqref="X1"/>
    </sheetView>
  </sheetViews>
  <sheetFormatPr baseColWidth="10" defaultRowHeight="14.4" x14ac:dyDescent="0.3"/>
  <cols>
    <col min="1" max="1" width="21" bestFit="1" customWidth="1"/>
    <col min="2" max="2" width="19.5546875" bestFit="1" customWidth="1"/>
    <col min="3" max="3" width="16.5546875" bestFit="1" customWidth="1"/>
    <col min="4" max="4" width="31" bestFit="1" customWidth="1"/>
    <col min="5" max="5" width="4.33203125" customWidth="1"/>
    <col min="6" max="6" width="22.6640625" bestFit="1" customWidth="1"/>
    <col min="7" max="7" width="6.6640625" customWidth="1"/>
    <col min="8" max="8" width="6.33203125" customWidth="1"/>
    <col min="9" max="9" width="23.33203125" bestFit="1" customWidth="1"/>
    <col min="10" max="10" width="31" bestFit="1" customWidth="1"/>
    <col min="11" max="11" width="8" customWidth="1"/>
    <col min="12" max="12" width="23.33203125" bestFit="1" customWidth="1"/>
    <col min="13" max="13" width="16.5546875" bestFit="1" customWidth="1"/>
    <col min="14" max="14" width="6" customWidth="1"/>
    <col min="15" max="15" width="23.33203125" bestFit="1" customWidth="1"/>
    <col min="16" max="19" width="15.33203125" bestFit="1" customWidth="1"/>
    <col min="20" max="20" width="5.6640625" customWidth="1"/>
    <col min="22" max="22" width="7.6640625" customWidth="1"/>
    <col min="23" max="23" width="6.33203125" customWidth="1"/>
    <col min="24" max="24" width="23.33203125" bestFit="1" customWidth="1"/>
    <col min="25" max="25" width="13.44140625" bestFit="1" customWidth="1"/>
    <col min="26" max="26" width="10.44140625" bestFit="1" customWidth="1"/>
    <col min="27" max="27" width="17.33203125" style="22" bestFit="1" customWidth="1"/>
    <col min="28" max="28" width="6" customWidth="1"/>
    <col min="29" max="29" width="17.6640625" customWidth="1"/>
  </cols>
  <sheetData>
    <row r="1" spans="1:30" ht="41.1" customHeight="1" x14ac:dyDescent="0.3">
      <c r="A1" s="2" t="s">
        <v>9</v>
      </c>
      <c r="B1" s="1" t="s">
        <v>73</v>
      </c>
      <c r="C1" s="1" t="s">
        <v>72</v>
      </c>
      <c r="D1" s="22" t="s">
        <v>123</v>
      </c>
      <c r="E1" s="22"/>
      <c r="F1" s="22"/>
      <c r="G1" s="22"/>
      <c r="I1" s="26" t="s">
        <v>9</v>
      </c>
      <c r="J1" s="1" t="s">
        <v>123</v>
      </c>
      <c r="L1" s="26" t="s">
        <v>9</v>
      </c>
      <c r="M1" s="1" t="s">
        <v>72</v>
      </c>
      <c r="O1" s="26" t="s">
        <v>9</v>
      </c>
      <c r="P1" s="1" t="s">
        <v>77</v>
      </c>
      <c r="Q1" s="1" t="s">
        <v>78</v>
      </c>
      <c r="R1" s="1" t="s">
        <v>79</v>
      </c>
      <c r="S1" s="1" t="s">
        <v>80</v>
      </c>
      <c r="X1" s="26" t="s">
        <v>9</v>
      </c>
      <c r="Y1" s="1" t="s">
        <v>87</v>
      </c>
      <c r="Z1" s="1" t="s">
        <v>86</v>
      </c>
      <c r="AA1" s="22" t="s">
        <v>108</v>
      </c>
    </row>
    <row r="2" spans="1:30" x14ac:dyDescent="0.3">
      <c r="A2" s="51" t="s">
        <v>95</v>
      </c>
      <c r="B2" s="54">
        <v>3570</v>
      </c>
      <c r="C2" s="54">
        <v>503</v>
      </c>
      <c r="D2" s="54">
        <v>0</v>
      </c>
      <c r="I2" s="51" t="s">
        <v>95</v>
      </c>
      <c r="J2" s="54">
        <v>0</v>
      </c>
      <c r="L2" s="51" t="s">
        <v>95</v>
      </c>
      <c r="M2" s="54">
        <v>503</v>
      </c>
      <c r="O2" s="51" t="s">
        <v>104</v>
      </c>
      <c r="P2" s="54">
        <v>0</v>
      </c>
      <c r="Q2" s="54">
        <v>0</v>
      </c>
      <c r="R2" s="54">
        <v>0</v>
      </c>
      <c r="S2" s="54">
        <v>0</v>
      </c>
      <c r="U2" s="185" t="s">
        <v>81</v>
      </c>
      <c r="V2" s="185"/>
      <c r="X2" s="51" t="s">
        <v>95</v>
      </c>
      <c r="Y2" s="54">
        <v>13</v>
      </c>
      <c r="Z2" s="54">
        <v>3570</v>
      </c>
      <c r="AA2" s="55">
        <v>5</v>
      </c>
      <c r="AC2" s="185" t="s">
        <v>88</v>
      </c>
      <c r="AD2" s="185"/>
    </row>
    <row r="3" spans="1:30" x14ac:dyDescent="0.3">
      <c r="A3" s="51" t="s">
        <v>102</v>
      </c>
      <c r="B3" s="54">
        <v>309</v>
      </c>
      <c r="C3" s="54">
        <v>273</v>
      </c>
      <c r="D3" s="54">
        <v>0</v>
      </c>
      <c r="I3" s="51" t="s">
        <v>102</v>
      </c>
      <c r="J3" s="54">
        <v>0</v>
      </c>
      <c r="L3" s="51" t="s">
        <v>102</v>
      </c>
      <c r="M3" s="54">
        <v>273</v>
      </c>
      <c r="O3" s="51" t="s">
        <v>105</v>
      </c>
      <c r="P3" s="54">
        <v>0</v>
      </c>
      <c r="Q3" s="54">
        <v>0</v>
      </c>
      <c r="R3" s="54">
        <v>0</v>
      </c>
      <c r="S3" s="54">
        <v>0</v>
      </c>
      <c r="U3" s="17" t="s">
        <v>82</v>
      </c>
      <c r="V3" s="27" t="e">
        <f>(GETPIVOTDATA("Somme de Total NC diélectrique",$O$1)/(GETPIVOTDATA("Somme de Total NC diélectrique",$O$1)+GETPIVOTDATA("Somme de Total NC Epaisseur",$O$1)+GETPIVOTDATA("Somme de Total NC Diametre",$O$1)+GETPIVOTDATA("Somme de Total NC Aspects",$O$1)))*100</f>
        <v>#DIV/0!</v>
      </c>
      <c r="X3" s="51" t="s">
        <v>102</v>
      </c>
      <c r="Y3" s="54">
        <v>0</v>
      </c>
      <c r="Z3" s="54">
        <v>309</v>
      </c>
      <c r="AA3" s="55">
        <v>4</v>
      </c>
      <c r="AC3" s="17" t="s">
        <v>89</v>
      </c>
      <c r="AD3" s="27">
        <f>(GETPIVOTDATA("Nombre de Reprise GALVANO",$X$1)/(GETPIVOTDATA("Somme de NC Déformation",$X$1)+GETPIVOTDATA("Somme de NC etain",$X$1)+GETPIVOTDATA("Nombre de Reprise GALVANO",$X$1)))*100</f>
        <v>1.1745312178034206</v>
      </c>
    </row>
    <row r="4" spans="1:30" x14ac:dyDescent="0.3">
      <c r="A4" s="51" t="s">
        <v>100</v>
      </c>
      <c r="B4" s="54">
        <v>414</v>
      </c>
      <c r="C4" s="54">
        <v>297</v>
      </c>
      <c r="D4" s="54">
        <v>0</v>
      </c>
      <c r="F4" s="17" t="s">
        <v>74</v>
      </c>
      <c r="G4" s="27">
        <f>(GETPIVOTDATA("Somme de Totale NC poudrage(diel+diam+ep+aspects)",$A$1)/(GETPIVOTDATA("Somme de Totale NC poudrage(diel+diam+ep+aspects)",$A$1)+GETPIVOTDATA("Somme de Totale NC Etamage",$A$1)+GETPIVOTDATA("Somme de Totale NC poudrage+etamage",$A$1)))</f>
        <v>0</v>
      </c>
      <c r="I4" s="51" t="s">
        <v>100</v>
      </c>
      <c r="J4" s="54">
        <v>0</v>
      </c>
      <c r="L4" s="51" t="s">
        <v>100</v>
      </c>
      <c r="M4" s="54">
        <v>297</v>
      </c>
      <c r="O4" s="51" t="s">
        <v>95</v>
      </c>
      <c r="P4" s="54">
        <v>0</v>
      </c>
      <c r="Q4" s="54">
        <v>0</v>
      </c>
      <c r="R4" s="54">
        <v>0</v>
      </c>
      <c r="S4" s="54">
        <v>0</v>
      </c>
      <c r="U4" s="17" t="s">
        <v>83</v>
      </c>
      <c r="V4" s="27" t="e">
        <f>(GETPIVOTDATA("Somme de Total NC Epaisseur",$O$1)/(GETPIVOTDATA("Somme de Total NC diélectrique",$O$1)+GETPIVOTDATA("Somme de Total NC Epaisseur",$O$1)+GETPIVOTDATA("Somme de Total NC Diametre",$O$1)+GETPIVOTDATA("Somme de Total NC Aspects",$O$1)))*100</f>
        <v>#DIV/0!</v>
      </c>
      <c r="X4" s="51" t="s">
        <v>100</v>
      </c>
      <c r="Y4" s="54">
        <v>11</v>
      </c>
      <c r="Z4" s="54">
        <v>414</v>
      </c>
      <c r="AA4" s="55">
        <v>4</v>
      </c>
      <c r="AC4" s="17" t="s">
        <v>90</v>
      </c>
      <c r="AD4" s="27">
        <f>(GETPIVOTDATA("Somme de NC Déformation",$X$1)/(GETPIVOTDATA("Somme de NC Déformation",$X$1)+GETPIVOTDATA("Somme de NC etain",$X$1)+GETPIVOTDATA("Nombre de Reprise GALVANO",$X$1)))*100</f>
        <v>0.55635689264372556</v>
      </c>
    </row>
    <row r="5" spans="1:30" x14ac:dyDescent="0.3">
      <c r="A5" s="51" t="s">
        <v>103</v>
      </c>
      <c r="B5" s="54">
        <v>324</v>
      </c>
      <c r="C5" s="54">
        <v>452</v>
      </c>
      <c r="D5" s="54">
        <v>0</v>
      </c>
      <c r="F5" s="17" t="s">
        <v>75</v>
      </c>
      <c r="G5" s="27">
        <f>(GETPIVOTDATA("Somme de Totale NC poudrage+etamage",$A$1))/(GETPIVOTDATA("Somme de Totale NC poudrage+etamage",$A$1)+GETPIVOTDATA("Somme de Totale NC Etamage",$A$1)+GETPIVOTDATA("Somme de Totale NC poudrage(diel+diam+ep+aspects)",$A$1))</f>
        <v>0.69885697538100822</v>
      </c>
      <c r="I5" s="51" t="s">
        <v>103</v>
      </c>
      <c r="J5" s="54">
        <v>0</v>
      </c>
      <c r="L5" s="51" t="s">
        <v>103</v>
      </c>
      <c r="M5" s="54">
        <v>452</v>
      </c>
      <c r="O5" s="51" t="s">
        <v>102</v>
      </c>
      <c r="P5" s="54">
        <v>0</v>
      </c>
      <c r="Q5" s="54">
        <v>0</v>
      </c>
      <c r="R5" s="54">
        <v>0</v>
      </c>
      <c r="S5" s="54">
        <v>0</v>
      </c>
      <c r="U5" s="17" t="s">
        <v>84</v>
      </c>
      <c r="V5" s="27" t="e">
        <f>(GETPIVOTDATA("Somme de Total NC Diametre",$O$1)/(GETPIVOTDATA("Somme de Total NC diélectrique",$O$1)+GETPIVOTDATA("Somme de Total NC Epaisseur",$O$1)+GETPIVOTDATA("Somme de Total NC Diametre",$O$1)+GETPIVOTDATA("Somme de Total NC Aspects",$O$1)))*100</f>
        <v>#DIV/0!</v>
      </c>
      <c r="X5" s="51" t="s">
        <v>103</v>
      </c>
      <c r="Y5" s="54">
        <v>3</v>
      </c>
      <c r="Z5" s="54">
        <v>324</v>
      </c>
      <c r="AA5" s="55">
        <v>4</v>
      </c>
      <c r="AC5" s="17" t="s">
        <v>91</v>
      </c>
      <c r="AD5" s="27">
        <f>(GETPIVOTDATA("Somme de NC etain",$X$1)/(GETPIVOTDATA("Somme de NC Déformation",$X$1)+GETPIVOTDATA("Somme de NC etain",$X$1)+GETPIVOTDATA("Nombre de Reprise GALVANO",$X$1)))*100</f>
        <v>98.269111889552846</v>
      </c>
    </row>
    <row r="6" spans="1:30" x14ac:dyDescent="0.3">
      <c r="A6" s="51" t="s">
        <v>101</v>
      </c>
      <c r="B6" s="54">
        <v>152</v>
      </c>
      <c r="C6" s="54">
        <v>530</v>
      </c>
      <c r="D6" s="54">
        <v>0</v>
      </c>
      <c r="F6" s="17" t="s">
        <v>76</v>
      </c>
      <c r="G6" s="27">
        <f>GETPIVOTDATA("Somme de Totale NC Etamage",$A$1)/(GETPIVOTDATA("Somme de Totale NC poudrage+etamage",$A$1)+GETPIVOTDATA("Somme de Totale NC Etamage",$A$1)+GETPIVOTDATA("Somme de Totale NC poudrage(diel+diam+ep+aspects)",$A$1))</f>
        <v>0.30114302461899178</v>
      </c>
      <c r="I6" s="51" t="s">
        <v>101</v>
      </c>
      <c r="J6" s="54">
        <v>0</v>
      </c>
      <c r="L6" s="51" t="s">
        <v>101</v>
      </c>
      <c r="M6" s="54">
        <v>530</v>
      </c>
      <c r="O6" s="51" t="s">
        <v>100</v>
      </c>
      <c r="P6" s="54">
        <v>0</v>
      </c>
      <c r="Q6" s="54">
        <v>0</v>
      </c>
      <c r="R6" s="54">
        <v>0</v>
      </c>
      <c r="S6" s="54">
        <v>0</v>
      </c>
      <c r="U6" s="17" t="s">
        <v>85</v>
      </c>
      <c r="V6" s="27" t="e">
        <f>(GETPIVOTDATA("Somme de Total NC Aspects",$O$1)/(GETPIVOTDATA("Somme de Total NC diélectrique",$O$1)+GETPIVOTDATA("Somme de Total NC Epaisseur",$O$1)+GETPIVOTDATA("Somme de Total NC Diametre",$O$1)+GETPIVOTDATA("Somme de Total NC Aspects",$O$1)))*100</f>
        <v>#DIV/0!</v>
      </c>
      <c r="X6" s="51" t="s">
        <v>101</v>
      </c>
      <c r="Y6" s="54">
        <v>0</v>
      </c>
      <c r="Z6" s="54">
        <v>152</v>
      </c>
      <c r="AA6" s="55">
        <v>5</v>
      </c>
      <c r="AC6" s="16"/>
    </row>
    <row r="7" spans="1:30" x14ac:dyDescent="0.3">
      <c r="A7" s="51" t="s">
        <v>98</v>
      </c>
      <c r="B7" s="54">
        <v>0</v>
      </c>
      <c r="C7" s="54">
        <v>0</v>
      </c>
      <c r="D7" s="54">
        <v>0</v>
      </c>
      <c r="I7" s="51" t="s">
        <v>98</v>
      </c>
      <c r="J7" s="54">
        <v>0</v>
      </c>
      <c r="L7" s="51" t="s">
        <v>98</v>
      </c>
      <c r="M7" s="54">
        <v>0</v>
      </c>
      <c r="O7" s="51" t="s">
        <v>103</v>
      </c>
      <c r="P7" s="54">
        <v>0</v>
      </c>
      <c r="Q7" s="54">
        <v>0</v>
      </c>
      <c r="R7" s="54">
        <v>0</v>
      </c>
      <c r="S7" s="54">
        <v>0</v>
      </c>
      <c r="X7" s="51" t="s">
        <v>98</v>
      </c>
      <c r="Y7" s="54">
        <v>0</v>
      </c>
      <c r="Z7" s="54">
        <v>0</v>
      </c>
      <c r="AA7" s="55">
        <v>4</v>
      </c>
    </row>
    <row r="8" spans="1:30" x14ac:dyDescent="0.3">
      <c r="A8" s="51" t="s">
        <v>96</v>
      </c>
      <c r="B8" s="54">
        <v>0</v>
      </c>
      <c r="C8" s="54">
        <v>0</v>
      </c>
      <c r="D8" s="54">
        <v>0</v>
      </c>
      <c r="I8" s="51" t="s">
        <v>96</v>
      </c>
      <c r="J8" s="54">
        <v>0</v>
      </c>
      <c r="L8" s="51" t="s">
        <v>96</v>
      </c>
      <c r="M8" s="54">
        <v>0</v>
      </c>
      <c r="O8" s="51" t="s">
        <v>101</v>
      </c>
      <c r="P8" s="54">
        <v>0</v>
      </c>
      <c r="Q8" s="54">
        <v>0</v>
      </c>
      <c r="R8" s="54">
        <v>0</v>
      </c>
      <c r="S8" s="54">
        <v>0</v>
      </c>
      <c r="X8" s="51" t="s">
        <v>96</v>
      </c>
      <c r="Y8" s="54">
        <v>0</v>
      </c>
      <c r="Z8" s="54">
        <v>0</v>
      </c>
      <c r="AA8" s="55">
        <v>4</v>
      </c>
    </row>
    <row r="9" spans="1:30" x14ac:dyDescent="0.3">
      <c r="A9" s="51" t="s">
        <v>99</v>
      </c>
      <c r="B9" s="54">
        <v>0</v>
      </c>
      <c r="C9" s="54">
        <v>0</v>
      </c>
      <c r="D9" s="54">
        <v>0</v>
      </c>
      <c r="I9" s="51" t="s">
        <v>99</v>
      </c>
      <c r="J9" s="54">
        <v>0</v>
      </c>
      <c r="L9" s="51" t="s">
        <v>104</v>
      </c>
      <c r="M9" s="54">
        <v>0</v>
      </c>
      <c r="O9" s="51" t="s">
        <v>98</v>
      </c>
      <c r="P9" s="54">
        <v>0</v>
      </c>
      <c r="Q9" s="54">
        <v>0</v>
      </c>
      <c r="R9" s="54">
        <v>0</v>
      </c>
      <c r="S9" s="54">
        <v>0</v>
      </c>
      <c r="X9" s="51" t="s">
        <v>104</v>
      </c>
      <c r="Y9" s="54">
        <v>0</v>
      </c>
      <c r="Z9" s="54">
        <v>0</v>
      </c>
      <c r="AA9" s="55">
        <v>6</v>
      </c>
    </row>
    <row r="10" spans="1:30" x14ac:dyDescent="0.3">
      <c r="A10" s="51" t="s">
        <v>106</v>
      </c>
      <c r="B10" s="54">
        <v>0</v>
      </c>
      <c r="C10" s="54">
        <v>0</v>
      </c>
      <c r="D10" s="54">
        <v>0</v>
      </c>
      <c r="I10" s="51" t="s">
        <v>106</v>
      </c>
      <c r="J10" s="54">
        <v>0</v>
      </c>
      <c r="L10" s="51" t="s">
        <v>105</v>
      </c>
      <c r="M10" s="54">
        <v>0</v>
      </c>
      <c r="O10" s="51" t="s">
        <v>96</v>
      </c>
      <c r="P10" s="54">
        <v>0</v>
      </c>
      <c r="Q10" s="54">
        <v>0</v>
      </c>
      <c r="R10" s="54">
        <v>0</v>
      </c>
      <c r="S10" s="54">
        <v>0</v>
      </c>
      <c r="X10" s="51" t="s">
        <v>105</v>
      </c>
      <c r="Y10" s="54">
        <v>0</v>
      </c>
      <c r="Z10" s="54">
        <v>0</v>
      </c>
      <c r="AA10" s="55">
        <v>7</v>
      </c>
    </row>
    <row r="11" spans="1:30" x14ac:dyDescent="0.3">
      <c r="A11" s="51" t="s">
        <v>107</v>
      </c>
      <c r="B11" s="54">
        <v>0</v>
      </c>
      <c r="C11" s="54">
        <v>0</v>
      </c>
      <c r="D11" s="54">
        <v>0</v>
      </c>
      <c r="I11" s="51" t="s">
        <v>107</v>
      </c>
      <c r="J11" s="54">
        <v>0</v>
      </c>
      <c r="L11" s="51" t="s">
        <v>99</v>
      </c>
      <c r="M11" s="54">
        <v>0</v>
      </c>
      <c r="O11" s="51" t="s">
        <v>99</v>
      </c>
      <c r="P11" s="54">
        <v>0</v>
      </c>
      <c r="Q11" s="54">
        <v>0</v>
      </c>
      <c r="R11" s="54">
        <v>0</v>
      </c>
      <c r="S11" s="54">
        <v>0</v>
      </c>
      <c r="X11" s="51" t="s">
        <v>99</v>
      </c>
      <c r="Y11" s="54">
        <v>0</v>
      </c>
      <c r="Z11" s="54">
        <v>0</v>
      </c>
      <c r="AA11" s="55">
        <v>5</v>
      </c>
    </row>
    <row r="12" spans="1:30" x14ac:dyDescent="0.3">
      <c r="A12" s="51" t="s">
        <v>104</v>
      </c>
      <c r="B12" s="54">
        <v>0</v>
      </c>
      <c r="C12" s="54">
        <v>0</v>
      </c>
      <c r="D12" s="54">
        <v>0</v>
      </c>
      <c r="I12" s="51" t="s">
        <v>104</v>
      </c>
      <c r="J12" s="54">
        <v>0</v>
      </c>
      <c r="L12" s="51" t="s">
        <v>106</v>
      </c>
      <c r="M12" s="54">
        <v>0</v>
      </c>
      <c r="O12" s="51" t="s">
        <v>106</v>
      </c>
      <c r="P12" s="54">
        <v>0</v>
      </c>
      <c r="Q12" s="54">
        <v>0</v>
      </c>
      <c r="R12" s="54">
        <v>0</v>
      </c>
      <c r="S12" s="54">
        <v>0</v>
      </c>
      <c r="X12" s="51" t="s">
        <v>106</v>
      </c>
      <c r="Y12" s="54">
        <v>0</v>
      </c>
      <c r="Z12" s="54">
        <v>0</v>
      </c>
      <c r="AA12" s="55">
        <v>4</v>
      </c>
    </row>
    <row r="13" spans="1:30" x14ac:dyDescent="0.3">
      <c r="A13" s="51" t="s">
        <v>105</v>
      </c>
      <c r="B13" s="54">
        <v>0</v>
      </c>
      <c r="C13" s="54">
        <v>0</v>
      </c>
      <c r="D13" s="54">
        <v>0</v>
      </c>
      <c r="I13" s="51" t="s">
        <v>105</v>
      </c>
      <c r="J13" s="54">
        <v>0</v>
      </c>
      <c r="L13" s="51" t="s">
        <v>107</v>
      </c>
      <c r="M13" s="54">
        <v>0</v>
      </c>
      <c r="O13" s="51" t="s">
        <v>107</v>
      </c>
      <c r="P13" s="54">
        <v>0</v>
      </c>
      <c r="Q13" s="54">
        <v>0</v>
      </c>
      <c r="R13" s="54">
        <v>0</v>
      </c>
      <c r="S13" s="54">
        <v>0</v>
      </c>
      <c r="X13" s="51" t="s">
        <v>107</v>
      </c>
      <c r="Y13" s="54">
        <v>0</v>
      </c>
      <c r="Z13" s="54">
        <v>0</v>
      </c>
      <c r="AA13" s="55">
        <v>5</v>
      </c>
    </row>
    <row r="14" spans="1:30" x14ac:dyDescent="0.3">
      <c r="A14" s="51" t="s">
        <v>10</v>
      </c>
      <c r="B14" s="54">
        <v>4769</v>
      </c>
      <c r="C14" s="54">
        <v>2055</v>
      </c>
      <c r="D14" s="54">
        <v>0</v>
      </c>
      <c r="I14" s="51" t="s">
        <v>10</v>
      </c>
      <c r="J14" s="54">
        <v>0</v>
      </c>
      <c r="L14" s="51" t="s">
        <v>10</v>
      </c>
      <c r="M14" s="54">
        <v>2055</v>
      </c>
      <c r="O14" s="51" t="s">
        <v>10</v>
      </c>
      <c r="P14" s="54">
        <v>0</v>
      </c>
      <c r="Q14" s="54">
        <v>0</v>
      </c>
      <c r="R14" s="54">
        <v>0</v>
      </c>
      <c r="S14" s="54">
        <v>0</v>
      </c>
      <c r="X14" s="51" t="s">
        <v>10</v>
      </c>
      <c r="Y14" s="54">
        <v>27</v>
      </c>
      <c r="Z14" s="54">
        <v>4769</v>
      </c>
      <c r="AA14" s="55">
        <v>57</v>
      </c>
    </row>
  </sheetData>
  <mergeCells count="2">
    <mergeCell ref="U2:V2"/>
    <mergeCell ref="AC2:A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2D89E2-999A-4B7F-95FE-5EB291B713DF}">
  <sheetPr codeName="Feuil2"/>
  <dimension ref="A1:B44"/>
  <sheetViews>
    <sheetView zoomScale="80" zoomScaleNormal="80" workbookViewId="0">
      <selection activeCell="E35" sqref="E35"/>
    </sheetView>
  </sheetViews>
  <sheetFormatPr baseColWidth="10" defaultRowHeight="14.4" x14ac:dyDescent="0.3"/>
  <cols>
    <col min="1" max="1" width="20.33203125" bestFit="1" customWidth="1"/>
    <col min="2" max="3" width="27.44140625" bestFit="1" customWidth="1"/>
  </cols>
  <sheetData>
    <row r="1" spans="1:2" x14ac:dyDescent="0.3">
      <c r="A1" s="2" t="s">
        <v>9</v>
      </c>
      <c r="B1" t="s">
        <v>116</v>
      </c>
    </row>
    <row r="2" spans="1:2" x14ac:dyDescent="0.3">
      <c r="A2" s="45">
        <v>2</v>
      </c>
      <c r="B2">
        <v>29650</v>
      </c>
    </row>
    <row r="3" spans="1:2" x14ac:dyDescent="0.3">
      <c r="A3" s="45">
        <v>74</v>
      </c>
      <c r="B3">
        <v>14297</v>
      </c>
    </row>
    <row r="4" spans="1:2" x14ac:dyDescent="0.3">
      <c r="A4" s="45">
        <v>75</v>
      </c>
      <c r="B4">
        <v>11589</v>
      </c>
    </row>
    <row r="5" spans="1:2" x14ac:dyDescent="0.3">
      <c r="A5" s="45">
        <v>76</v>
      </c>
      <c r="B5">
        <v>12653</v>
      </c>
    </row>
    <row r="6" spans="1:2" x14ac:dyDescent="0.3">
      <c r="A6" s="45">
        <v>77</v>
      </c>
      <c r="B6">
        <v>14160</v>
      </c>
    </row>
    <row r="7" spans="1:2" x14ac:dyDescent="0.3">
      <c r="A7" s="45">
        <v>78</v>
      </c>
      <c r="B7">
        <v>0</v>
      </c>
    </row>
    <row r="8" spans="1:2" x14ac:dyDescent="0.3">
      <c r="A8" s="45">
        <v>79</v>
      </c>
      <c r="B8">
        <v>0</v>
      </c>
    </row>
    <row r="9" spans="1:2" x14ac:dyDescent="0.3">
      <c r="A9" s="45">
        <v>86</v>
      </c>
      <c r="B9">
        <v>0</v>
      </c>
    </row>
    <row r="10" spans="1:2" x14ac:dyDescent="0.3">
      <c r="A10" s="45">
        <v>87</v>
      </c>
      <c r="B10">
        <v>0</v>
      </c>
    </row>
    <row r="11" spans="1:2" x14ac:dyDescent="0.3">
      <c r="A11" s="45">
        <v>88</v>
      </c>
      <c r="B11">
        <v>0</v>
      </c>
    </row>
    <row r="12" spans="1:2" x14ac:dyDescent="0.3">
      <c r="A12" s="45">
        <v>89</v>
      </c>
      <c r="B12">
        <v>0</v>
      </c>
    </row>
    <row r="13" spans="1:2" x14ac:dyDescent="0.3">
      <c r="A13" s="45">
        <v>102</v>
      </c>
      <c r="B13">
        <v>35655</v>
      </c>
    </row>
    <row r="14" spans="1:2" x14ac:dyDescent="0.3">
      <c r="A14" s="45">
        <v>202</v>
      </c>
      <c r="B14">
        <v>35366</v>
      </c>
    </row>
    <row r="15" spans="1:2" x14ac:dyDescent="0.3">
      <c r="A15" s="45">
        <v>302</v>
      </c>
      <c r="B15">
        <v>32984</v>
      </c>
    </row>
    <row r="16" spans="1:2" x14ac:dyDescent="0.3">
      <c r="A16" s="45">
        <v>361</v>
      </c>
      <c r="B16">
        <v>25633</v>
      </c>
    </row>
    <row r="17" spans="1:2" x14ac:dyDescent="0.3">
      <c r="A17" s="45">
        <v>362</v>
      </c>
      <c r="B17">
        <v>34377</v>
      </c>
    </row>
    <row r="18" spans="1:2" x14ac:dyDescent="0.3">
      <c r="A18" s="45">
        <v>363</v>
      </c>
      <c r="B18">
        <v>29884</v>
      </c>
    </row>
    <row r="19" spans="1:2" x14ac:dyDescent="0.3">
      <c r="A19" s="45">
        <v>364</v>
      </c>
      <c r="B19">
        <v>34473</v>
      </c>
    </row>
    <row r="20" spans="1:2" x14ac:dyDescent="0.3">
      <c r="A20" s="45">
        <v>406</v>
      </c>
      <c r="B20">
        <v>14298</v>
      </c>
    </row>
    <row r="21" spans="1:2" x14ac:dyDescent="0.3">
      <c r="A21" s="45">
        <v>419</v>
      </c>
      <c r="B21">
        <v>24629</v>
      </c>
    </row>
    <row r="22" spans="1:2" x14ac:dyDescent="0.3">
      <c r="A22" s="45">
        <v>420</v>
      </c>
      <c r="B22">
        <v>30669</v>
      </c>
    </row>
    <row r="23" spans="1:2" x14ac:dyDescent="0.3">
      <c r="A23" s="45">
        <v>421</v>
      </c>
      <c r="B23">
        <v>53557</v>
      </c>
    </row>
    <row r="24" spans="1:2" x14ac:dyDescent="0.3">
      <c r="A24" s="45">
        <v>422</v>
      </c>
      <c r="B24">
        <v>36406</v>
      </c>
    </row>
    <row r="25" spans="1:2" x14ac:dyDescent="0.3">
      <c r="A25" s="45">
        <v>435</v>
      </c>
      <c r="B25">
        <v>0</v>
      </c>
    </row>
    <row r="26" spans="1:2" x14ac:dyDescent="0.3">
      <c r="A26" s="45">
        <v>449</v>
      </c>
      <c r="B26">
        <v>0</v>
      </c>
    </row>
    <row r="27" spans="1:2" x14ac:dyDescent="0.3">
      <c r="A27" s="45">
        <v>450</v>
      </c>
      <c r="B27">
        <v>0</v>
      </c>
    </row>
    <row r="28" spans="1:2" x14ac:dyDescent="0.3">
      <c r="A28" s="45">
        <v>451</v>
      </c>
      <c r="B28">
        <v>204</v>
      </c>
    </row>
    <row r="29" spans="1:2" x14ac:dyDescent="0.3">
      <c r="A29" s="45">
        <v>454</v>
      </c>
      <c r="B29">
        <v>15399</v>
      </c>
    </row>
    <row r="30" spans="1:2" x14ac:dyDescent="0.3">
      <c r="A30" s="45">
        <v>502</v>
      </c>
      <c r="B30">
        <v>4335</v>
      </c>
    </row>
    <row r="31" spans="1:2" x14ac:dyDescent="0.3">
      <c r="A31" s="45">
        <v>532</v>
      </c>
      <c r="B31">
        <v>22698</v>
      </c>
    </row>
    <row r="32" spans="1:2" x14ac:dyDescent="0.3">
      <c r="A32" s="45">
        <v>533</v>
      </c>
      <c r="B32">
        <v>23472</v>
      </c>
    </row>
    <row r="33" spans="1:2" x14ac:dyDescent="0.3">
      <c r="A33" s="45">
        <v>534</v>
      </c>
      <c r="B33">
        <v>26097</v>
      </c>
    </row>
    <row r="34" spans="1:2" x14ac:dyDescent="0.3">
      <c r="A34" s="45">
        <v>535</v>
      </c>
      <c r="B34">
        <v>23916</v>
      </c>
    </row>
    <row r="35" spans="1:2" x14ac:dyDescent="0.3">
      <c r="A35" s="45">
        <v>1401</v>
      </c>
      <c r="B35">
        <v>0</v>
      </c>
    </row>
    <row r="36" spans="1:2" x14ac:dyDescent="0.3">
      <c r="A36" s="45">
        <v>1402</v>
      </c>
      <c r="B36">
        <v>0</v>
      </c>
    </row>
    <row r="37" spans="1:2" x14ac:dyDescent="0.3">
      <c r="A37" s="45">
        <v>1403</v>
      </c>
      <c r="B37">
        <v>0</v>
      </c>
    </row>
    <row r="38" spans="1:2" x14ac:dyDescent="0.3">
      <c r="A38" s="45">
        <v>1404</v>
      </c>
      <c r="B38">
        <v>0</v>
      </c>
    </row>
    <row r="39" spans="1:2" x14ac:dyDescent="0.3">
      <c r="A39" s="45">
        <v>1625</v>
      </c>
      <c r="B39">
        <v>7220</v>
      </c>
    </row>
    <row r="40" spans="1:2" x14ac:dyDescent="0.3">
      <c r="A40" s="45">
        <v>1626</v>
      </c>
      <c r="B40">
        <v>7046</v>
      </c>
    </row>
    <row r="41" spans="1:2" x14ac:dyDescent="0.3">
      <c r="A41" s="45">
        <v>1627</v>
      </c>
      <c r="B41">
        <v>5478</v>
      </c>
    </row>
    <row r="42" spans="1:2" x14ac:dyDescent="0.3">
      <c r="A42" s="45">
        <v>1628</v>
      </c>
      <c r="B42">
        <v>7200</v>
      </c>
    </row>
    <row r="43" spans="1:2" x14ac:dyDescent="0.3">
      <c r="A43" s="45" t="s">
        <v>57</v>
      </c>
      <c r="B43">
        <v>80</v>
      </c>
    </row>
    <row r="44" spans="1:2" x14ac:dyDescent="0.3">
      <c r="A44" s="45" t="s">
        <v>10</v>
      </c>
      <c r="B44">
        <v>613425</v>
      </c>
    </row>
  </sheetData>
  <pageMargins left="0.7" right="0.7" top="0.75" bottom="0.75" header="0.3" footer="0.3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0"/>
  <dimension ref="A1:V53"/>
  <sheetViews>
    <sheetView showGridLines="0" topLeftCell="A31" workbookViewId="0">
      <selection activeCell="G45" sqref="G45"/>
    </sheetView>
  </sheetViews>
  <sheetFormatPr baseColWidth="10" defaultRowHeight="14.4" x14ac:dyDescent="0.3"/>
  <cols>
    <col min="1" max="1" width="30.88671875" bestFit="1" customWidth="1"/>
    <col min="2" max="3" width="17.5546875" customWidth="1"/>
    <col min="4" max="4" width="14.44140625" bestFit="1" customWidth="1"/>
    <col min="5" max="5" width="14.44140625" customWidth="1"/>
    <col min="6" max="6" width="8.6640625" customWidth="1"/>
    <col min="7" max="7" width="12.33203125" bestFit="1" customWidth="1"/>
    <col min="10" max="10" width="12.33203125" bestFit="1" customWidth="1"/>
    <col min="12" max="12" width="12" bestFit="1" customWidth="1"/>
    <col min="14" max="14" width="13" customWidth="1"/>
    <col min="15" max="15" width="11" customWidth="1"/>
    <col min="16" max="16" width="15.5546875" customWidth="1"/>
    <col min="17" max="17" width="13.6640625" customWidth="1"/>
    <col min="18" max="18" width="7.6640625" customWidth="1"/>
    <col min="19" max="19" width="14.6640625" customWidth="1"/>
    <col min="20" max="20" width="13.6640625" customWidth="1"/>
    <col min="21" max="21" width="7" customWidth="1"/>
    <col min="22" max="22" width="27.33203125" customWidth="1"/>
    <col min="25" max="25" width="12.6640625" customWidth="1"/>
    <col min="27" max="27" width="25.6640625" bestFit="1" customWidth="1"/>
  </cols>
  <sheetData>
    <row r="1" spans="1:22" x14ac:dyDescent="0.3">
      <c r="A1" s="13" t="s">
        <v>30</v>
      </c>
      <c r="B1" s="13" t="s">
        <v>113</v>
      </c>
      <c r="C1" s="13" t="s">
        <v>1</v>
      </c>
      <c r="D1" s="13" t="s">
        <v>31</v>
      </c>
      <c r="E1" s="13" t="s">
        <v>32</v>
      </c>
      <c r="G1" s="18" t="s">
        <v>48</v>
      </c>
      <c r="H1" s="18" t="s">
        <v>47</v>
      </c>
      <c r="I1" s="18" t="s">
        <v>1</v>
      </c>
      <c r="J1" s="18" t="s">
        <v>33</v>
      </c>
      <c r="K1" s="18" t="s">
        <v>34</v>
      </c>
      <c r="L1" s="18" t="s">
        <v>35</v>
      </c>
      <c r="M1" s="18" t="s">
        <v>37</v>
      </c>
      <c r="N1" s="18" t="s">
        <v>52</v>
      </c>
      <c r="O1" s="6" t="s">
        <v>36</v>
      </c>
      <c r="P1" s="18" t="s">
        <v>115</v>
      </c>
      <c r="R1" s="41" t="s">
        <v>111</v>
      </c>
      <c r="S1" s="37" t="s">
        <v>93</v>
      </c>
      <c r="U1" s="42" t="s">
        <v>528</v>
      </c>
      <c r="V1" s="42" t="s">
        <v>112</v>
      </c>
    </row>
    <row r="2" spans="1:22" x14ac:dyDescent="0.3">
      <c r="A2" s="13">
        <v>2</v>
      </c>
      <c r="B2" s="13" t="s">
        <v>109</v>
      </c>
      <c r="C2" s="13" t="s">
        <v>13</v>
      </c>
      <c r="D2" s="129">
        <v>190</v>
      </c>
      <c r="E2" s="129">
        <v>410</v>
      </c>
      <c r="G2" s="17" t="s">
        <v>18</v>
      </c>
      <c r="H2" s="17" t="s">
        <v>42</v>
      </c>
      <c r="I2" s="17" t="s">
        <v>13</v>
      </c>
      <c r="J2" s="17" t="s">
        <v>26</v>
      </c>
      <c r="K2" s="17" t="s">
        <v>38</v>
      </c>
      <c r="L2" s="17" t="s">
        <v>38</v>
      </c>
      <c r="M2" s="17" t="s">
        <v>39</v>
      </c>
      <c r="N2" s="36" t="s">
        <v>53</v>
      </c>
      <c r="O2" s="36">
        <v>12</v>
      </c>
      <c r="P2" s="17">
        <v>2</v>
      </c>
      <c r="R2" s="33" t="s">
        <v>110</v>
      </c>
      <c r="S2" s="35" t="s">
        <v>92</v>
      </c>
      <c r="U2" s="34" t="s">
        <v>540</v>
      </c>
      <c r="V2" t="s">
        <v>55</v>
      </c>
    </row>
    <row r="3" spans="1:22" ht="14.85" customHeight="1" x14ac:dyDescent="0.3">
      <c r="A3" s="13">
        <v>102</v>
      </c>
      <c r="B3" s="13" t="s">
        <v>109</v>
      </c>
      <c r="C3" s="13" t="s">
        <v>13</v>
      </c>
      <c r="D3" s="129">
        <v>190</v>
      </c>
      <c r="E3" s="129">
        <v>410</v>
      </c>
      <c r="G3" s="17" t="s">
        <v>19</v>
      </c>
      <c r="H3" s="17" t="s">
        <v>43</v>
      </c>
      <c r="I3" s="17" t="s">
        <v>7</v>
      </c>
      <c r="J3" s="17" t="s">
        <v>24</v>
      </c>
      <c r="K3" s="17" t="s">
        <v>27</v>
      </c>
      <c r="L3" s="17" t="s">
        <v>27</v>
      </c>
      <c r="M3" s="17" t="s">
        <v>40</v>
      </c>
      <c r="N3" s="36" t="s">
        <v>54</v>
      </c>
      <c r="O3" s="36">
        <v>14</v>
      </c>
      <c r="P3" s="17">
        <v>102</v>
      </c>
      <c r="R3" s="33">
        <v>857</v>
      </c>
      <c r="S3" s="36">
        <v>8956</v>
      </c>
      <c r="U3" s="31">
        <v>205311</v>
      </c>
      <c r="V3">
        <v>1287</v>
      </c>
    </row>
    <row r="4" spans="1:22" x14ac:dyDescent="0.3">
      <c r="A4" s="13">
        <v>202</v>
      </c>
      <c r="B4" s="13" t="s">
        <v>109</v>
      </c>
      <c r="C4" s="13" t="s">
        <v>13</v>
      </c>
      <c r="D4" s="129">
        <v>190</v>
      </c>
      <c r="E4" s="129">
        <v>410</v>
      </c>
      <c r="G4" s="17" t="s">
        <v>21</v>
      </c>
      <c r="H4" s="17" t="s">
        <v>44</v>
      </c>
      <c r="I4" s="17" t="s">
        <v>8</v>
      </c>
      <c r="J4" s="17" t="s">
        <v>94</v>
      </c>
      <c r="K4" s="17"/>
      <c r="L4" s="17"/>
      <c r="M4" s="17"/>
      <c r="N4" s="36"/>
      <c r="O4" s="36">
        <v>15</v>
      </c>
      <c r="P4" s="17">
        <v>202</v>
      </c>
      <c r="R4" s="33">
        <v>449</v>
      </c>
      <c r="S4" s="36">
        <v>102</v>
      </c>
      <c r="U4" t="s">
        <v>16</v>
      </c>
      <c r="V4" t="s">
        <v>114</v>
      </c>
    </row>
    <row r="5" spans="1:22" x14ac:dyDescent="0.3">
      <c r="A5" s="13">
        <v>302</v>
      </c>
      <c r="B5" s="13" t="s">
        <v>109</v>
      </c>
      <c r="C5" s="13" t="s">
        <v>13</v>
      </c>
      <c r="D5" s="129">
        <v>190</v>
      </c>
      <c r="E5" s="129">
        <v>410</v>
      </c>
      <c r="G5" s="17"/>
      <c r="H5" s="17" t="s">
        <v>45</v>
      </c>
      <c r="I5" s="17" t="s">
        <v>29</v>
      </c>
      <c r="J5" s="17" t="s">
        <v>547</v>
      </c>
      <c r="K5" s="17"/>
      <c r="L5" s="17"/>
      <c r="M5" s="17"/>
      <c r="N5" s="36"/>
      <c r="O5" s="36">
        <v>16</v>
      </c>
      <c r="P5" s="17">
        <v>302</v>
      </c>
      <c r="R5" s="32">
        <v>12</v>
      </c>
      <c r="S5" s="30">
        <v>4</v>
      </c>
      <c r="U5">
        <v>10</v>
      </c>
      <c r="V5">
        <v>0</v>
      </c>
    </row>
    <row r="6" spans="1:22" x14ac:dyDescent="0.3">
      <c r="A6" s="13" t="s">
        <v>57</v>
      </c>
      <c r="B6" s="13" t="s">
        <v>109</v>
      </c>
      <c r="C6" s="13" t="s">
        <v>13</v>
      </c>
      <c r="D6" s="129">
        <v>250</v>
      </c>
      <c r="E6" s="129">
        <v>500</v>
      </c>
      <c r="G6" s="17"/>
      <c r="H6" s="17" t="s">
        <v>46</v>
      </c>
      <c r="I6" s="17" t="s">
        <v>25</v>
      </c>
      <c r="J6" s="17" t="s">
        <v>548</v>
      </c>
      <c r="K6" s="17"/>
      <c r="L6" s="17"/>
      <c r="M6" s="17"/>
      <c r="N6" s="36"/>
      <c r="O6" s="36">
        <v>17</v>
      </c>
      <c r="P6" s="17" t="s">
        <v>57</v>
      </c>
    </row>
    <row r="7" spans="1:22" x14ac:dyDescent="0.3">
      <c r="A7" s="13">
        <v>361</v>
      </c>
      <c r="B7" s="13" t="s">
        <v>109</v>
      </c>
      <c r="C7" s="13" t="s">
        <v>13</v>
      </c>
      <c r="D7" s="129">
        <v>190</v>
      </c>
      <c r="E7" s="129">
        <v>410</v>
      </c>
      <c r="G7" s="17"/>
      <c r="H7" s="17"/>
      <c r="I7" s="17" t="s">
        <v>51</v>
      </c>
      <c r="J7" s="17"/>
      <c r="K7" s="17"/>
      <c r="L7" s="17"/>
      <c r="M7" s="17"/>
      <c r="N7" s="36"/>
      <c r="O7" s="36">
        <v>18</v>
      </c>
      <c r="P7" s="17">
        <v>361</v>
      </c>
    </row>
    <row r="8" spans="1:22" x14ac:dyDescent="0.3">
      <c r="A8" s="13">
        <v>362</v>
      </c>
      <c r="B8" s="13" t="s">
        <v>109</v>
      </c>
      <c r="C8" s="13" t="s">
        <v>13</v>
      </c>
      <c r="D8" s="129">
        <v>190</v>
      </c>
      <c r="E8" s="129">
        <v>410</v>
      </c>
      <c r="G8" s="17"/>
      <c r="H8" s="17"/>
      <c r="I8" s="17" t="s">
        <v>109</v>
      </c>
      <c r="J8" s="17"/>
      <c r="K8" s="17"/>
      <c r="L8" s="17"/>
      <c r="M8" s="17"/>
      <c r="N8" s="36"/>
      <c r="O8" s="36">
        <v>19</v>
      </c>
      <c r="P8" s="17">
        <v>362</v>
      </c>
    </row>
    <row r="9" spans="1:22" x14ac:dyDescent="0.3">
      <c r="A9" s="13">
        <v>363</v>
      </c>
      <c r="B9" s="13" t="s">
        <v>109</v>
      </c>
      <c r="C9" s="13" t="s">
        <v>13</v>
      </c>
      <c r="D9" s="129">
        <v>190</v>
      </c>
      <c r="E9" s="129">
        <v>410</v>
      </c>
      <c r="O9" s="36">
        <v>24</v>
      </c>
      <c r="P9" s="17">
        <v>363</v>
      </c>
    </row>
    <row r="10" spans="1:22" x14ac:dyDescent="0.3">
      <c r="A10" s="13">
        <v>364</v>
      </c>
      <c r="B10" s="13" t="s">
        <v>109</v>
      </c>
      <c r="C10" s="13" t="s">
        <v>13</v>
      </c>
      <c r="D10" s="129">
        <v>190</v>
      </c>
      <c r="E10" s="129">
        <v>410</v>
      </c>
      <c r="O10" s="36">
        <v>25</v>
      </c>
      <c r="P10" s="17">
        <v>364</v>
      </c>
    </row>
    <row r="11" spans="1:22" x14ac:dyDescent="0.3">
      <c r="A11" s="13">
        <v>406</v>
      </c>
      <c r="B11" s="13" t="s">
        <v>109</v>
      </c>
      <c r="C11" s="13" t="s">
        <v>13</v>
      </c>
      <c r="D11" s="129">
        <v>190</v>
      </c>
      <c r="E11" s="129">
        <v>410</v>
      </c>
      <c r="O11" s="36">
        <v>26</v>
      </c>
      <c r="P11" s="17">
        <v>406</v>
      </c>
    </row>
    <row r="12" spans="1:22" x14ac:dyDescent="0.3">
      <c r="A12" s="13">
        <v>454</v>
      </c>
      <c r="B12" s="13" t="s">
        <v>109</v>
      </c>
      <c r="C12" s="13" t="s">
        <v>13</v>
      </c>
      <c r="D12" s="129">
        <v>190</v>
      </c>
      <c r="E12" s="129">
        <v>410</v>
      </c>
      <c r="O12" s="36">
        <v>27</v>
      </c>
      <c r="P12" s="17">
        <v>454</v>
      </c>
    </row>
    <row r="13" spans="1:22" x14ac:dyDescent="0.3">
      <c r="A13" s="13">
        <v>532</v>
      </c>
      <c r="B13" s="13" t="s">
        <v>109</v>
      </c>
      <c r="C13" s="13" t="s">
        <v>13</v>
      </c>
      <c r="D13" s="129">
        <v>190</v>
      </c>
      <c r="E13" s="129">
        <v>410</v>
      </c>
      <c r="O13" s="36">
        <v>28</v>
      </c>
      <c r="P13" s="17">
        <v>532</v>
      </c>
    </row>
    <row r="14" spans="1:22" x14ac:dyDescent="0.3">
      <c r="A14" s="13">
        <v>533</v>
      </c>
      <c r="B14" s="13" t="s">
        <v>109</v>
      </c>
      <c r="C14" s="13" t="s">
        <v>13</v>
      </c>
      <c r="D14" s="129">
        <v>190</v>
      </c>
      <c r="E14" s="129">
        <v>410</v>
      </c>
      <c r="O14" s="36">
        <v>29</v>
      </c>
      <c r="P14" s="17">
        <v>533</v>
      </c>
    </row>
    <row r="15" spans="1:22" x14ac:dyDescent="0.3">
      <c r="A15" s="13">
        <v>534</v>
      </c>
      <c r="B15" s="13" t="s">
        <v>109</v>
      </c>
      <c r="C15" s="13" t="s">
        <v>13</v>
      </c>
      <c r="D15" s="129">
        <v>190</v>
      </c>
      <c r="E15" s="129">
        <v>410</v>
      </c>
      <c r="O15" s="36">
        <v>32</v>
      </c>
      <c r="P15" s="17">
        <v>534</v>
      </c>
    </row>
    <row r="16" spans="1:22" x14ac:dyDescent="0.3">
      <c r="A16" s="13">
        <v>535</v>
      </c>
      <c r="B16" s="13" t="s">
        <v>109</v>
      </c>
      <c r="C16" s="13" t="s">
        <v>13</v>
      </c>
      <c r="D16" s="129">
        <v>190</v>
      </c>
      <c r="E16" s="129">
        <v>410</v>
      </c>
      <c r="O16" s="36">
        <v>33</v>
      </c>
      <c r="P16" s="17">
        <v>535</v>
      </c>
    </row>
    <row r="17" spans="1:16" x14ac:dyDescent="0.3">
      <c r="A17" s="13">
        <v>5401</v>
      </c>
      <c r="B17" s="13" t="s">
        <v>29</v>
      </c>
      <c r="C17" s="13" t="s">
        <v>29</v>
      </c>
      <c r="D17" s="129">
        <v>150</v>
      </c>
      <c r="E17" s="129">
        <v>500</v>
      </c>
      <c r="O17" s="36">
        <v>34</v>
      </c>
      <c r="P17" s="17">
        <v>5401</v>
      </c>
    </row>
    <row r="18" spans="1:16" x14ac:dyDescent="0.3">
      <c r="A18" s="13">
        <v>5402</v>
      </c>
      <c r="B18" s="13" t="s">
        <v>29</v>
      </c>
      <c r="C18" s="13" t="s">
        <v>29</v>
      </c>
      <c r="D18" s="129">
        <v>150</v>
      </c>
      <c r="E18" s="129">
        <v>500</v>
      </c>
      <c r="O18" s="36">
        <v>35</v>
      </c>
      <c r="P18" s="17">
        <v>5402</v>
      </c>
    </row>
    <row r="19" spans="1:16" x14ac:dyDescent="0.3">
      <c r="A19" s="13">
        <v>5403</v>
      </c>
      <c r="B19" s="13" t="s">
        <v>29</v>
      </c>
      <c r="C19" s="13" t="s">
        <v>29</v>
      </c>
      <c r="D19" s="129">
        <v>150</v>
      </c>
      <c r="E19" s="129">
        <v>500</v>
      </c>
      <c r="O19" s="36">
        <v>36</v>
      </c>
      <c r="P19" s="17">
        <v>5403</v>
      </c>
    </row>
    <row r="20" spans="1:16" x14ac:dyDescent="0.3">
      <c r="A20" s="13">
        <v>5404</v>
      </c>
      <c r="B20" s="13" t="s">
        <v>29</v>
      </c>
      <c r="C20" s="13" t="s">
        <v>29</v>
      </c>
      <c r="D20" s="129">
        <v>150</v>
      </c>
      <c r="E20" s="129">
        <v>500</v>
      </c>
      <c r="O20" s="36">
        <v>37</v>
      </c>
      <c r="P20" s="17">
        <v>5404</v>
      </c>
    </row>
    <row r="21" spans="1:16" x14ac:dyDescent="0.3">
      <c r="A21" s="13">
        <v>1625</v>
      </c>
      <c r="B21" s="13" t="s">
        <v>29</v>
      </c>
      <c r="C21" s="13" t="s">
        <v>29</v>
      </c>
      <c r="D21" s="129">
        <v>150</v>
      </c>
      <c r="E21" s="129">
        <v>500</v>
      </c>
      <c r="O21" s="36">
        <v>39</v>
      </c>
      <c r="P21" s="17">
        <v>1625</v>
      </c>
    </row>
    <row r="22" spans="1:16" x14ac:dyDescent="0.3">
      <c r="A22" s="13">
        <v>1626</v>
      </c>
      <c r="B22" s="13" t="s">
        <v>29</v>
      </c>
      <c r="C22" s="13" t="s">
        <v>29</v>
      </c>
      <c r="D22" s="129">
        <v>150</v>
      </c>
      <c r="E22" s="129">
        <v>500</v>
      </c>
      <c r="O22" s="36">
        <v>41</v>
      </c>
      <c r="P22" s="17">
        <v>1626</v>
      </c>
    </row>
    <row r="23" spans="1:16" x14ac:dyDescent="0.3">
      <c r="A23" s="46">
        <v>1627</v>
      </c>
      <c r="B23" s="13" t="s">
        <v>29</v>
      </c>
      <c r="C23" s="13" t="s">
        <v>29</v>
      </c>
      <c r="D23" s="129">
        <v>150</v>
      </c>
      <c r="E23" s="129">
        <v>500</v>
      </c>
      <c r="O23" s="36">
        <v>43</v>
      </c>
      <c r="P23" s="17">
        <v>1627</v>
      </c>
    </row>
    <row r="24" spans="1:16" x14ac:dyDescent="0.3">
      <c r="A24" s="13">
        <v>1628</v>
      </c>
      <c r="B24" s="13" t="s">
        <v>29</v>
      </c>
      <c r="C24" s="13" t="s">
        <v>29</v>
      </c>
      <c r="D24" s="129">
        <v>150</v>
      </c>
      <c r="E24" s="129">
        <v>500</v>
      </c>
      <c r="O24" s="36">
        <v>44</v>
      </c>
      <c r="P24" s="17">
        <v>1628</v>
      </c>
    </row>
    <row r="25" spans="1:16" x14ac:dyDescent="0.3">
      <c r="A25" s="13">
        <v>74</v>
      </c>
      <c r="B25" s="13" t="s">
        <v>7</v>
      </c>
      <c r="C25" s="13" t="s">
        <v>7</v>
      </c>
      <c r="D25" s="129">
        <v>150</v>
      </c>
      <c r="E25" s="129">
        <v>600</v>
      </c>
      <c r="P25" s="17">
        <v>74</v>
      </c>
    </row>
    <row r="26" spans="1:16" x14ac:dyDescent="0.3">
      <c r="A26" s="13">
        <v>75</v>
      </c>
      <c r="B26" s="13" t="s">
        <v>7</v>
      </c>
      <c r="C26" s="13" t="s">
        <v>7</v>
      </c>
      <c r="D26" s="129">
        <v>150</v>
      </c>
      <c r="E26" s="129">
        <v>600</v>
      </c>
      <c r="P26" s="17">
        <v>75</v>
      </c>
    </row>
    <row r="27" spans="1:16" x14ac:dyDescent="0.3">
      <c r="A27" s="13">
        <v>76</v>
      </c>
      <c r="B27" s="13" t="s">
        <v>7</v>
      </c>
      <c r="C27" s="13" t="s">
        <v>7</v>
      </c>
      <c r="D27" s="129">
        <v>150</v>
      </c>
      <c r="E27" s="129">
        <v>600</v>
      </c>
      <c r="P27" s="17">
        <v>76</v>
      </c>
    </row>
    <row r="28" spans="1:16" x14ac:dyDescent="0.3">
      <c r="A28" s="13">
        <v>77</v>
      </c>
      <c r="B28" s="13" t="s">
        <v>7</v>
      </c>
      <c r="C28" s="13" t="s">
        <v>7</v>
      </c>
      <c r="D28" s="129">
        <v>150</v>
      </c>
      <c r="E28" s="129">
        <v>600</v>
      </c>
      <c r="P28" s="17">
        <v>77</v>
      </c>
    </row>
    <row r="29" spans="1:16" x14ac:dyDescent="0.3">
      <c r="A29" s="13">
        <v>78</v>
      </c>
      <c r="B29" s="13" t="s">
        <v>7</v>
      </c>
      <c r="C29" s="13" t="s">
        <v>7</v>
      </c>
      <c r="D29" s="129">
        <v>150</v>
      </c>
      <c r="E29" s="129">
        <v>600</v>
      </c>
      <c r="P29" s="17">
        <v>78</v>
      </c>
    </row>
    <row r="30" spans="1:16" x14ac:dyDescent="0.3">
      <c r="A30" s="13">
        <v>79</v>
      </c>
      <c r="B30" s="13" t="s">
        <v>7</v>
      </c>
      <c r="C30" s="13" t="s">
        <v>7</v>
      </c>
      <c r="D30" s="129">
        <v>150</v>
      </c>
      <c r="E30" s="129">
        <v>600</v>
      </c>
      <c r="P30" s="17">
        <v>79</v>
      </c>
    </row>
    <row r="31" spans="1:16" x14ac:dyDescent="0.3">
      <c r="A31" s="13">
        <v>86</v>
      </c>
      <c r="B31" s="13" t="s">
        <v>7</v>
      </c>
      <c r="C31" s="13" t="s">
        <v>7</v>
      </c>
      <c r="D31" s="129">
        <v>150</v>
      </c>
      <c r="E31" s="129">
        <v>600</v>
      </c>
      <c r="P31" s="17">
        <v>86</v>
      </c>
    </row>
    <row r="32" spans="1:16" x14ac:dyDescent="0.3">
      <c r="A32" s="13">
        <v>87</v>
      </c>
      <c r="B32" s="13" t="s">
        <v>7</v>
      </c>
      <c r="C32" s="13" t="s">
        <v>7</v>
      </c>
      <c r="D32" s="129">
        <v>150</v>
      </c>
      <c r="E32" s="129">
        <v>600</v>
      </c>
      <c r="P32" s="17">
        <v>87</v>
      </c>
    </row>
    <row r="33" spans="1:16" x14ac:dyDescent="0.3">
      <c r="A33" s="13">
        <v>88</v>
      </c>
      <c r="B33" s="13" t="s">
        <v>7</v>
      </c>
      <c r="C33" s="13" t="s">
        <v>7</v>
      </c>
      <c r="D33" s="129">
        <v>150</v>
      </c>
      <c r="E33" s="129">
        <v>600</v>
      </c>
      <c r="P33" s="17">
        <v>88</v>
      </c>
    </row>
    <row r="34" spans="1:16" x14ac:dyDescent="0.3">
      <c r="A34" s="13">
        <v>89</v>
      </c>
      <c r="B34" s="13" t="s">
        <v>7</v>
      </c>
      <c r="C34" s="13" t="s">
        <v>7</v>
      </c>
      <c r="D34" s="129">
        <v>150</v>
      </c>
      <c r="E34" s="129">
        <v>600</v>
      </c>
      <c r="P34" s="17">
        <v>89</v>
      </c>
    </row>
    <row r="35" spans="1:16" x14ac:dyDescent="0.3">
      <c r="A35" s="13">
        <v>419</v>
      </c>
      <c r="B35" s="13" t="s">
        <v>7</v>
      </c>
      <c r="C35" s="13" t="s">
        <v>7</v>
      </c>
      <c r="D35" s="129">
        <v>190</v>
      </c>
      <c r="E35" s="129">
        <v>600</v>
      </c>
      <c r="P35" s="17">
        <v>419</v>
      </c>
    </row>
    <row r="36" spans="1:16" x14ac:dyDescent="0.3">
      <c r="A36" s="13">
        <v>420</v>
      </c>
      <c r="B36" s="13" t="s">
        <v>7</v>
      </c>
      <c r="C36" s="13" t="s">
        <v>7</v>
      </c>
      <c r="D36" s="129">
        <v>190</v>
      </c>
      <c r="E36" s="129">
        <v>600</v>
      </c>
      <c r="P36" s="17">
        <v>420</v>
      </c>
    </row>
    <row r="37" spans="1:16" x14ac:dyDescent="0.3">
      <c r="A37" s="13">
        <v>421</v>
      </c>
      <c r="B37" s="13" t="s">
        <v>7</v>
      </c>
      <c r="C37" s="13" t="s">
        <v>7</v>
      </c>
      <c r="D37" s="129">
        <v>190</v>
      </c>
      <c r="E37" s="129">
        <v>600</v>
      </c>
      <c r="P37" s="17">
        <v>421</v>
      </c>
    </row>
    <row r="38" spans="1:16" x14ac:dyDescent="0.3">
      <c r="A38" s="13">
        <v>422</v>
      </c>
      <c r="B38" s="13" t="s">
        <v>7</v>
      </c>
      <c r="C38" s="13" t="s">
        <v>7</v>
      </c>
      <c r="D38" s="129">
        <v>190</v>
      </c>
      <c r="E38" s="129">
        <v>600</v>
      </c>
      <c r="P38" s="17">
        <v>422</v>
      </c>
    </row>
    <row r="39" spans="1:16" x14ac:dyDescent="0.3">
      <c r="A39" s="13">
        <v>435</v>
      </c>
      <c r="B39" s="13" t="s">
        <v>7</v>
      </c>
      <c r="C39" s="13" t="s">
        <v>7</v>
      </c>
      <c r="D39" s="129">
        <v>190</v>
      </c>
      <c r="E39" s="129">
        <v>600</v>
      </c>
      <c r="P39" s="17">
        <v>435</v>
      </c>
    </row>
    <row r="40" spans="1:16" x14ac:dyDescent="0.3">
      <c r="A40" s="13">
        <v>449</v>
      </c>
      <c r="B40" s="13" t="s">
        <v>7</v>
      </c>
      <c r="C40" s="13" t="s">
        <v>7</v>
      </c>
      <c r="D40" s="129">
        <v>190</v>
      </c>
      <c r="E40" s="129">
        <v>600</v>
      </c>
      <c r="P40" s="17">
        <v>449</v>
      </c>
    </row>
    <row r="41" spans="1:16" x14ac:dyDescent="0.3">
      <c r="A41" s="13">
        <v>450</v>
      </c>
      <c r="B41" s="13" t="s">
        <v>7</v>
      </c>
      <c r="C41" s="13" t="s">
        <v>7</v>
      </c>
      <c r="D41" s="129">
        <v>190</v>
      </c>
      <c r="E41" s="129">
        <v>600</v>
      </c>
      <c r="P41" s="17">
        <v>450</v>
      </c>
    </row>
    <row r="42" spans="1:16" x14ac:dyDescent="0.3">
      <c r="A42" s="13">
        <v>451</v>
      </c>
      <c r="B42" s="13" t="s">
        <v>7</v>
      </c>
      <c r="C42" s="13" t="s">
        <v>7</v>
      </c>
      <c r="D42" s="129">
        <v>190</v>
      </c>
      <c r="E42" s="129">
        <v>600</v>
      </c>
      <c r="P42" s="17">
        <v>451</v>
      </c>
    </row>
    <row r="43" spans="1:16" x14ac:dyDescent="0.3">
      <c r="A43" s="13">
        <v>502</v>
      </c>
      <c r="B43" s="13" t="s">
        <v>25</v>
      </c>
      <c r="C43" s="13" t="s">
        <v>25</v>
      </c>
      <c r="D43" s="129">
        <v>150</v>
      </c>
      <c r="E43" s="129">
        <v>500</v>
      </c>
      <c r="P43" s="17">
        <v>502</v>
      </c>
    </row>
    <row r="44" spans="1:16" ht="15.6" customHeight="1" x14ac:dyDescent="0.3">
      <c r="A44" s="13" t="s">
        <v>127</v>
      </c>
      <c r="B44" s="13" t="s">
        <v>128</v>
      </c>
      <c r="C44" s="13" t="s">
        <v>128</v>
      </c>
      <c r="D44" s="129">
        <v>150</v>
      </c>
      <c r="E44" s="129">
        <v>400</v>
      </c>
      <c r="P44" s="65" t="s">
        <v>130</v>
      </c>
    </row>
    <row r="45" spans="1:16" x14ac:dyDescent="0.3">
      <c r="A45" s="13" t="s">
        <v>544</v>
      </c>
      <c r="B45" s="13" t="s">
        <v>131</v>
      </c>
      <c r="C45" s="13" t="s">
        <v>129</v>
      </c>
      <c r="D45" s="129">
        <v>100</v>
      </c>
      <c r="E45" s="129">
        <v>300</v>
      </c>
      <c r="P45" s="65" t="s">
        <v>143</v>
      </c>
    </row>
    <row r="46" spans="1:16" x14ac:dyDescent="0.3">
      <c r="A46" s="13" t="s">
        <v>545</v>
      </c>
      <c r="B46" s="13" t="s">
        <v>131</v>
      </c>
      <c r="C46" s="13" t="s">
        <v>129</v>
      </c>
      <c r="D46" s="129">
        <v>100</v>
      </c>
      <c r="E46" s="129">
        <v>300</v>
      </c>
      <c r="P46" s="65" t="s">
        <v>132</v>
      </c>
    </row>
    <row r="47" spans="1:16" x14ac:dyDescent="0.3">
      <c r="A47" s="13" t="s">
        <v>546</v>
      </c>
      <c r="B47" s="13" t="s">
        <v>131</v>
      </c>
      <c r="C47" s="13" t="s">
        <v>129</v>
      </c>
      <c r="D47" s="129">
        <v>100</v>
      </c>
      <c r="E47" s="129">
        <v>300</v>
      </c>
      <c r="P47" s="65" t="s">
        <v>133</v>
      </c>
    </row>
    <row r="48" spans="1:16" x14ac:dyDescent="0.3">
      <c r="A48" s="13" t="s">
        <v>133</v>
      </c>
      <c r="B48" s="13" t="s">
        <v>134</v>
      </c>
      <c r="C48" s="13" t="s">
        <v>135</v>
      </c>
      <c r="D48" s="129">
        <v>190</v>
      </c>
      <c r="E48" s="129">
        <v>500</v>
      </c>
      <c r="P48" s="65" t="s">
        <v>136</v>
      </c>
    </row>
    <row r="49" spans="1:16" x14ac:dyDescent="0.3">
      <c r="A49" s="13" t="s">
        <v>136</v>
      </c>
      <c r="B49" s="13" t="s">
        <v>137</v>
      </c>
      <c r="C49" s="13" t="s">
        <v>135</v>
      </c>
      <c r="D49" s="129">
        <v>190</v>
      </c>
      <c r="E49" s="129">
        <v>600</v>
      </c>
      <c r="P49" s="65" t="s">
        <v>138</v>
      </c>
    </row>
    <row r="50" spans="1:16" x14ac:dyDescent="0.3">
      <c r="A50" s="13" t="s">
        <v>138</v>
      </c>
      <c r="B50" s="13" t="s">
        <v>139</v>
      </c>
      <c r="C50" s="13" t="s">
        <v>129</v>
      </c>
      <c r="D50" s="129">
        <v>150</v>
      </c>
      <c r="E50" s="129">
        <v>250</v>
      </c>
      <c r="P50" s="65" t="s">
        <v>140</v>
      </c>
    </row>
    <row r="51" spans="1:16" x14ac:dyDescent="0.3">
      <c r="A51" s="13" t="s">
        <v>140</v>
      </c>
      <c r="B51" s="13" t="s">
        <v>139</v>
      </c>
      <c r="C51" s="13" t="s">
        <v>129</v>
      </c>
      <c r="D51" s="129">
        <v>150</v>
      </c>
      <c r="E51" s="129">
        <v>250</v>
      </c>
      <c r="P51" s="65" t="s">
        <v>142</v>
      </c>
    </row>
    <row r="52" spans="1:16" x14ac:dyDescent="0.3">
      <c r="A52" s="13" t="s">
        <v>142</v>
      </c>
      <c r="B52" s="13" t="s">
        <v>141</v>
      </c>
      <c r="C52" s="13" t="s">
        <v>141</v>
      </c>
      <c r="D52" s="129">
        <v>150</v>
      </c>
      <c r="E52" s="129">
        <v>500</v>
      </c>
    </row>
    <row r="53" spans="1:16" x14ac:dyDescent="0.3">
      <c r="A53" s="13"/>
      <c r="B53" s="13"/>
      <c r="C53" s="13"/>
      <c r="D53" s="13"/>
      <c r="E53" s="13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18</vt:i4>
      </vt:variant>
    </vt:vector>
  </HeadingPairs>
  <TitlesOfParts>
    <vt:vector size="24" baseType="lpstr">
      <vt:lpstr>POUDRAGE</vt:lpstr>
      <vt:lpstr>TDB ALICE</vt:lpstr>
      <vt:lpstr>TCD Tableau de bord</vt:lpstr>
      <vt:lpstr>TCD NC</vt:lpstr>
      <vt:lpstr>Feuil1</vt:lpstr>
      <vt:lpstr>correspondance</vt:lpstr>
      <vt:lpstr>'TDB ALICE'!Client</vt:lpstr>
      <vt:lpstr>Client</vt:lpstr>
      <vt:lpstr>Diametre</vt:lpstr>
      <vt:lpstr>Dielectrique</vt:lpstr>
      <vt:lpstr>'TDB ALICE'!Fournisseur</vt:lpstr>
      <vt:lpstr>Fournisseur</vt:lpstr>
      <vt:lpstr>Maintenance</vt:lpstr>
      <vt:lpstr>Motif</vt:lpstr>
      <vt:lpstr>Nom</vt:lpstr>
      <vt:lpstr>Nomg</vt:lpstr>
      <vt:lpstr>Numbal</vt:lpstr>
      <vt:lpstr>Nummontage</vt:lpstr>
      <vt:lpstr>'TDB ALICE'!Ref</vt:lpstr>
      <vt:lpstr>Ref</vt:lpstr>
      <vt:lpstr>REFAIRBUS</vt:lpstr>
      <vt:lpstr>Refrebuts</vt:lpstr>
      <vt:lpstr>REFSYMBIO</vt:lpstr>
      <vt:lpstr>Type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Branly NDJOGO</dc:creator>
  <cp:lastModifiedBy>Alice BALEYDIER</cp:lastModifiedBy>
  <cp:lastPrinted>2022-01-19T11:32:10Z</cp:lastPrinted>
  <dcterms:created xsi:type="dcterms:W3CDTF">2020-12-27T14:41:34Z</dcterms:created>
  <dcterms:modified xsi:type="dcterms:W3CDTF">2023-10-05T14:11:54Z</dcterms:modified>
</cp:coreProperties>
</file>