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harts/chart1.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9" codeName="{3D1A710C-6663-3D7B-7F91-EC182F24A4BC}"/>
  <workbookPr codeName="ThisWorkbook" defaultThemeVersion="166925"/>
  <mc:AlternateContent xmlns:mc="http://schemas.openxmlformats.org/markup-compatibility/2006">
    <mc:Choice Requires="x15">
      <x15ac:absPath xmlns:x15ac="http://schemas.microsoft.com/office/spreadsheetml/2010/11/ac" url="C:\Users\abal\Desktop\"/>
    </mc:Choice>
  </mc:AlternateContent>
  <xr:revisionPtr revIDLastSave="0" documentId="8_{66064D0E-B5A8-4CD7-9666-D14B486D2E84}" xr6:coauthVersionLast="36" xr6:coauthVersionMax="36" xr10:uidLastSave="{00000000-0000-0000-0000-000000000000}"/>
  <bookViews>
    <workbookView xWindow="0" yWindow="0" windowWidth="23040" windowHeight="9852" xr2:uid="{46ABA110-0696-40E6-8DFE-056F56F161B1}"/>
  </bookViews>
  <sheets>
    <sheet name="Calcul cout" sheetId="5" r:id="rId1"/>
    <sheet name="Graphique cadence montage prod" sheetId="10" state="hidden" r:id="rId2"/>
  </sheets>
  <externalReferences>
    <externalReference r:id="rId3"/>
  </externalReferenc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5" i="5" l="1"/>
  <c r="E2" i="5" l="1"/>
  <c r="B1" i="5"/>
  <c r="G14" i="5" l="1"/>
  <c r="G15" i="5" l="1"/>
  <c r="E25" i="5" l="1"/>
  <c r="D25" i="5"/>
  <c r="E22" i="5"/>
  <c r="D22" i="5"/>
  <c r="E21" i="5"/>
  <c r="D21" i="5"/>
  <c r="E20" i="5"/>
  <c r="D20" i="5"/>
  <c r="E19" i="5"/>
  <c r="D19" i="5"/>
  <c r="E18" i="5"/>
  <c r="D18" i="5"/>
  <c r="E17" i="5"/>
  <c r="D17" i="5"/>
  <c r="G18" i="5" l="1"/>
  <c r="G19" i="5"/>
  <c r="G17" i="5"/>
  <c r="H17" i="5"/>
  <c r="H18" i="5"/>
  <c r="F30" i="10"/>
  <c r="H15" i="5" l="1"/>
  <c r="H21" i="5" l="1"/>
  <c r="H25" i="5"/>
  <c r="G25" i="5"/>
  <c r="H20" i="5"/>
  <c r="H19" i="5"/>
  <c r="G22" i="5"/>
  <c r="H22" i="5"/>
  <c r="G20" i="5"/>
  <c r="G21" i="5"/>
  <c r="G26" i="5" l="1"/>
  <c r="H26" i="5"/>
</calcChain>
</file>

<file path=xl/sharedStrings.xml><?xml version="1.0" encoding="utf-8"?>
<sst xmlns="http://schemas.openxmlformats.org/spreadsheetml/2006/main" count="85" uniqueCount="73">
  <si>
    <t>Commentaires</t>
  </si>
  <si>
    <t>Masquage</t>
  </si>
  <si>
    <t>Montage</t>
  </si>
  <si>
    <t>Etapes  process</t>
  </si>
  <si>
    <t>N° étape</t>
  </si>
  <si>
    <t>MO + 20€HT le panier</t>
  </si>
  <si>
    <t xml:space="preserve">MO </t>
  </si>
  <si>
    <t>MO (hors fourniture)</t>
  </si>
  <si>
    <t>N° ODP</t>
  </si>
  <si>
    <t>Chiffreur</t>
  </si>
  <si>
    <t>Date :</t>
  </si>
  <si>
    <t>Nom Client :</t>
  </si>
  <si>
    <t>Sablage</t>
  </si>
  <si>
    <t>Demasquage</t>
  </si>
  <si>
    <t>Ref 1</t>
  </si>
  <si>
    <t>Taille de lot</t>
  </si>
  <si>
    <t>Nb pcs/panier deg</t>
  </si>
  <si>
    <t>Nb pcs/charge</t>
  </si>
  <si>
    <t>MO</t>
  </si>
  <si>
    <t>Emballage</t>
  </si>
  <si>
    <t>ALICE</t>
  </si>
  <si>
    <t>Finition</t>
  </si>
  <si>
    <t>Microbillage</t>
  </si>
  <si>
    <t>poids pièces</t>
  </si>
  <si>
    <t>kg</t>
  </si>
  <si>
    <t>cadence montage</t>
  </si>
  <si>
    <t>p/h</t>
  </si>
  <si>
    <t>Poids pièce</t>
  </si>
  <si>
    <t>Ref</t>
  </si>
  <si>
    <t>Nb pcs/étage</t>
  </si>
  <si>
    <t>Cout revient montage</t>
  </si>
  <si>
    <t>Cout revient tonneau</t>
  </si>
  <si>
    <t>Surface pcs (dm2)</t>
  </si>
  <si>
    <t>Cadence manipulation(pcs/heure)</t>
  </si>
  <si>
    <t>Cout(€HT/min) montage</t>
  </si>
  <si>
    <t>Cout(€HT/min) Tonneau</t>
  </si>
  <si>
    <t>Au choix pour les temps</t>
  </si>
  <si>
    <t>vide : pas d'étape</t>
  </si>
  <si>
    <t>C : prend en compte le graphique des cadences de manupilution pour la taille de lot rentrée EN G12</t>
  </si>
  <si>
    <t>soit on rentre un temps par pièce et cela te calcul pour la taille de lot entré en G12</t>
  </si>
  <si>
    <t>A voir pour finition</t>
  </si>
  <si>
    <t>Temps/PCS(min)</t>
  </si>
  <si>
    <t>Petit dossier</t>
  </si>
  <si>
    <t>Gros dossier</t>
  </si>
  <si>
    <t>Type dossier</t>
  </si>
  <si>
    <t>Dégraissage hors chaine</t>
  </si>
  <si>
    <t>Type cout montage</t>
  </si>
  <si>
    <t>Total prix piece SANS STANAL</t>
  </si>
  <si>
    <t>Ligne Traitement</t>
  </si>
  <si>
    <t>Ligne 5</t>
  </si>
  <si>
    <t>Ligne 7</t>
  </si>
  <si>
    <t>Poids max tonneau</t>
  </si>
  <si>
    <t>Choix ligne</t>
  </si>
  <si>
    <t>Amorphe</t>
  </si>
  <si>
    <t>Type phosphat</t>
  </si>
  <si>
    <t>Volume bain</t>
  </si>
  <si>
    <t>Fer manganese seche</t>
  </si>
  <si>
    <t>Fer manganese semi-grasse</t>
  </si>
  <si>
    <t>Nb pcs/tonneau</t>
  </si>
  <si>
    <t>Type phosphatation</t>
  </si>
  <si>
    <t>Surface bain</t>
  </si>
  <si>
    <t>GRIS DECOUPAGE</t>
  </si>
  <si>
    <t>SA-1111</t>
  </si>
  <si>
    <t>Poids max tonneau(Kg)</t>
  </si>
  <si>
    <t>Traitement Phosphatation</t>
  </si>
  <si>
    <t>Zinc calcium seche</t>
  </si>
  <si>
    <t>Zinc pur seche</t>
  </si>
  <si>
    <t>Fer manganese graase</t>
  </si>
  <si>
    <t>Fer managanese seche</t>
  </si>
  <si>
    <t>Zinc fer grasse</t>
  </si>
  <si>
    <t>Zinf fer seche</t>
  </si>
  <si>
    <t>choix ligne</t>
  </si>
  <si>
    <t>Types phosphates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</si>
</sst>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
  </numFmts>
  <fonts count="11" x14ac:knownFonts="1">
    <font>
      <sz val="11"/>
      <color theme="1"/>
      <name val="Calibri"/>
      <family val="2"/>
      <scheme val="minor"/>
    </font>
    <font>
      <b/>
      <sz val="11"/>
      <color theme="1"/>
      <name val="Calibri"/>
      <family val="2"/>
      <scheme val="minor"/>
    </font>
    <font>
      <b/>
      <sz val="14"/>
      <color theme="1"/>
      <name val="Calibri"/>
      <family val="2"/>
      <scheme val="minor"/>
    </font>
    <font>
      <b/>
      <sz val="12"/>
      <name val="Calibri"/>
      <family val="2"/>
      <scheme val="minor"/>
    </font>
    <font>
      <sz val="11"/>
      <color theme="1"/>
      <name val="Calibri"/>
      <family val="2"/>
      <scheme val="minor"/>
    </font>
    <font>
      <b/>
      <sz val="12"/>
      <color theme="1"/>
      <name val="Calibri"/>
      <family val="2"/>
      <scheme val="minor"/>
    </font>
    <font>
      <sz val="12"/>
      <color theme="1"/>
      <name val="Calibri"/>
      <family val="2"/>
      <scheme val="minor"/>
    </font>
    <font>
      <sz val="10"/>
      <name val="Arial"/>
      <family val="2"/>
    </font>
    <font>
      <sz val="11"/>
      <name val="Calibri"/>
      <family val="2"/>
      <scheme val="minor"/>
    </font>
    <font>
      <b/>
      <sz val="11"/>
      <name val="Calibri"/>
      <family val="2"/>
      <scheme val="minor"/>
    </font>
    <font>
      <b/>
      <sz val="28"/>
      <color theme="1"/>
      <name val="Calibri"/>
      <family val="2"/>
      <scheme val="minor"/>
    </font>
  </fonts>
  <fills count="12">
    <fill>
      <patternFill patternType="none"/>
    </fill>
    <fill>
      <patternFill patternType="gray125"/>
    </fill>
    <fill>
      <patternFill patternType="solid">
        <fgColor rgb="FFFFFF00"/>
        <bgColor indexed="64"/>
      </patternFill>
    </fill>
    <fill>
      <patternFill patternType="solid">
        <fgColor theme="5" tint="0.59999389629810485"/>
        <bgColor indexed="64"/>
      </patternFill>
    </fill>
    <fill>
      <patternFill patternType="solid">
        <fgColor theme="9" tint="0.59999389629810485"/>
        <bgColor indexed="64"/>
      </patternFill>
    </fill>
    <fill>
      <patternFill patternType="solid">
        <fgColor rgb="FF0070C0"/>
        <bgColor indexed="64"/>
      </patternFill>
    </fill>
    <fill>
      <patternFill patternType="solid">
        <fgColor theme="0" tint="-0.249977111117893"/>
        <bgColor indexed="64"/>
      </patternFill>
    </fill>
    <fill>
      <patternFill patternType="solid">
        <fgColor theme="4"/>
        <bgColor indexed="64"/>
      </patternFill>
    </fill>
    <fill>
      <patternFill patternType="solid">
        <fgColor theme="0" tint="-0.14999847407452621"/>
        <bgColor indexed="64"/>
      </patternFill>
    </fill>
    <fill>
      <patternFill patternType="solid">
        <fgColor theme="1"/>
        <bgColor indexed="64"/>
      </patternFill>
    </fill>
    <fill>
      <patternFill patternType="solid">
        <fgColor rgb="FFFFC000"/>
        <bgColor indexed="64"/>
      </patternFill>
    </fill>
    <fill>
      <patternFill patternType="solid">
        <fgColor rgb="FF92D050"/>
        <bgColor indexed="64"/>
      </patternFill>
    </fill>
  </fills>
  <borders count="25">
    <border>
      <left/>
      <right/>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diagonal/>
    </border>
    <border>
      <left/>
      <right style="medium">
        <color indexed="64"/>
      </right>
      <top style="medium">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top style="medium">
        <color indexed="64"/>
      </top>
      <bottom/>
      <diagonal/>
    </border>
    <border>
      <left style="thin">
        <color indexed="64"/>
      </left>
      <right style="thin">
        <color indexed="64"/>
      </right>
      <top style="thin">
        <color indexed="64"/>
      </top>
      <bottom/>
      <diagonal/>
    </border>
    <border>
      <left style="medium">
        <color indexed="64"/>
      </left>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s>
  <cellStyleXfs count="4">
    <xf numFmtId="0" fontId="0" fillId="0" borderId="0"/>
    <xf numFmtId="0" fontId="7" fillId="0" borderId="0"/>
    <xf numFmtId="9" fontId="7" fillId="0" borderId="0" applyFont="0" applyFill="0" applyBorder="0" applyAlignment="0" applyProtection="0"/>
    <xf numFmtId="0" fontId="4" fillId="0" borderId="0"/>
  </cellStyleXfs>
  <cellXfs count="113">
    <xf numFmtId="0" fontId="0" fillId="0" borderId="0" xfId="0"/>
    <xf numFmtId="20" fontId="0" fillId="0" borderId="0" xfId="0" applyNumberFormat="1"/>
    <xf numFmtId="0" fontId="1" fillId="3" borderId="5" xfId="0" applyFont="1" applyFill="1" applyBorder="1" applyAlignment="1">
      <alignment vertical="center"/>
    </xf>
    <xf numFmtId="2" fontId="0" fillId="3" borderId="5" xfId="0" applyNumberFormat="1" applyFill="1" applyBorder="1" applyAlignment="1">
      <alignment horizontal="center" vertical="center"/>
    </xf>
    <xf numFmtId="0" fontId="1" fillId="3" borderId="5" xfId="0" applyFont="1" applyFill="1" applyBorder="1" applyAlignment="1">
      <alignment horizontal="left" vertical="center"/>
    </xf>
    <xf numFmtId="0" fontId="1" fillId="4" borderId="5" xfId="0" applyFont="1" applyFill="1" applyBorder="1" applyAlignment="1">
      <alignment vertical="center"/>
    </xf>
    <xf numFmtId="0" fontId="1" fillId="4" borderId="5" xfId="0" applyFont="1" applyFill="1" applyBorder="1" applyAlignment="1">
      <alignment horizontal="left" vertical="center"/>
    </xf>
    <xf numFmtId="2" fontId="0" fillId="4" borderId="5" xfId="0" applyNumberFormat="1" applyFill="1" applyBorder="1" applyAlignment="1">
      <alignment horizontal="center" vertical="center"/>
    </xf>
    <xf numFmtId="0" fontId="3" fillId="5" borderId="9" xfId="0" applyFont="1" applyFill="1" applyBorder="1" applyAlignment="1">
      <alignment horizontal="center" vertical="center"/>
    </xf>
    <xf numFmtId="0" fontId="3" fillId="5" borderId="10" xfId="0" applyFont="1" applyFill="1" applyBorder="1" applyAlignment="1">
      <alignment horizontal="center" vertical="center"/>
    </xf>
    <xf numFmtId="0" fontId="3" fillId="5" borderId="1" xfId="0" applyFont="1" applyFill="1" applyBorder="1" applyAlignment="1">
      <alignment horizontal="center" vertical="center" wrapText="1"/>
    </xf>
    <xf numFmtId="0" fontId="1" fillId="3" borderId="8" xfId="0" applyFont="1" applyFill="1" applyBorder="1" applyAlignment="1">
      <alignment horizontal="center" vertical="center"/>
    </xf>
    <xf numFmtId="0" fontId="1" fillId="4" borderId="8" xfId="0" applyFont="1" applyFill="1" applyBorder="1" applyAlignment="1">
      <alignment horizontal="center" vertical="center"/>
    </xf>
    <xf numFmtId="2" fontId="0" fillId="10" borderId="5" xfId="0" applyNumberFormat="1" applyFill="1" applyBorder="1" applyAlignment="1">
      <alignment horizontal="center" vertical="center"/>
    </xf>
    <xf numFmtId="0" fontId="0" fillId="6" borderId="5" xfId="0" applyFill="1" applyBorder="1"/>
    <xf numFmtId="0" fontId="0" fillId="0" borderId="0" xfId="0" applyAlignment="1">
      <alignment horizontal="left" vertical="center"/>
    </xf>
    <xf numFmtId="0" fontId="2" fillId="0" borderId="0" xfId="0" applyFont="1" applyAlignment="1">
      <alignment horizontal="center" vertical="center"/>
    </xf>
    <xf numFmtId="14" fontId="0" fillId="0" borderId="0" xfId="0" applyNumberFormat="1" applyAlignment="1">
      <alignment horizontal="center" vertical="center"/>
    </xf>
    <xf numFmtId="49" fontId="0" fillId="3" borderId="3" xfId="0" applyNumberFormat="1" applyFill="1" applyBorder="1" applyAlignment="1">
      <alignment horizontal="left" vertical="center"/>
    </xf>
    <xf numFmtId="49" fontId="0" fillId="4" borderId="3" xfId="0" applyNumberFormat="1" applyFill="1" applyBorder="1" applyAlignment="1">
      <alignment horizontal="left" vertical="center"/>
    </xf>
    <xf numFmtId="164" fontId="1" fillId="3" borderId="3" xfId="0" applyNumberFormat="1" applyFont="1" applyFill="1" applyBorder="1" applyAlignment="1">
      <alignment vertical="center"/>
    </xf>
    <xf numFmtId="164" fontId="1" fillId="4" borderId="3" xfId="0" applyNumberFormat="1" applyFont="1" applyFill="1" applyBorder="1" applyAlignment="1">
      <alignment vertical="center"/>
    </xf>
    <xf numFmtId="0" fontId="0" fillId="0" borderId="5" xfId="0" applyBorder="1"/>
    <xf numFmtId="0" fontId="0" fillId="0" borderId="5" xfId="0" applyBorder="1" applyAlignment="1">
      <alignment horizontal="center" vertical="center"/>
    </xf>
    <xf numFmtId="0" fontId="5" fillId="7" borderId="5" xfId="0" applyFont="1" applyFill="1" applyBorder="1" applyAlignment="1">
      <alignment horizontal="center" vertical="center"/>
    </xf>
    <xf numFmtId="0" fontId="5" fillId="0" borderId="0" xfId="0" applyFont="1" applyAlignment="1">
      <alignment horizontal="center" vertical="center"/>
    </xf>
    <xf numFmtId="0" fontId="6" fillId="0" borderId="0" xfId="0" applyFont="1"/>
    <xf numFmtId="4" fontId="5" fillId="0" borderId="0" xfId="0" applyNumberFormat="1" applyFont="1" applyAlignment="1">
      <alignment horizontal="center" vertical="center"/>
    </xf>
    <xf numFmtId="0" fontId="7" fillId="0" borderId="0" xfId="1"/>
    <xf numFmtId="0" fontId="7" fillId="11" borderId="0" xfId="1" applyFill="1" applyProtection="1">
      <protection locked="0"/>
    </xf>
    <xf numFmtId="1" fontId="7" fillId="0" borderId="0" xfId="1" applyNumberFormat="1"/>
    <xf numFmtId="0" fontId="1" fillId="7" borderId="5" xfId="0" applyFont="1" applyFill="1" applyBorder="1" applyAlignment="1">
      <alignment horizontal="center" vertical="center"/>
    </xf>
    <xf numFmtId="0" fontId="1" fillId="7" borderId="16" xfId="0" applyFont="1" applyFill="1" applyBorder="1" applyAlignment="1">
      <alignment horizontal="center" vertical="center"/>
    </xf>
    <xf numFmtId="0" fontId="3" fillId="5" borderId="15" xfId="0" applyFont="1" applyFill="1" applyBorder="1" applyAlignment="1">
      <alignment horizontal="center" vertical="center"/>
    </xf>
    <xf numFmtId="0" fontId="3" fillId="5" borderId="12" xfId="0" applyFont="1" applyFill="1" applyBorder="1" applyAlignment="1">
      <alignment horizontal="center" vertical="center"/>
    </xf>
    <xf numFmtId="2" fontId="0" fillId="3" borderId="11" xfId="0" applyNumberFormat="1" applyFill="1" applyBorder="1" applyAlignment="1">
      <alignment horizontal="center" vertical="center"/>
    </xf>
    <xf numFmtId="2" fontId="0" fillId="4" borderId="11" xfId="0" applyNumberFormat="1" applyFill="1" applyBorder="1" applyAlignment="1">
      <alignment horizontal="center" vertical="center"/>
    </xf>
    <xf numFmtId="2" fontId="5" fillId="0" borderId="0" xfId="0" applyNumberFormat="1" applyFont="1" applyAlignment="1">
      <alignment horizontal="center" vertical="center"/>
    </xf>
    <xf numFmtId="0" fontId="0" fillId="0" borderId="0" xfId="0" applyAlignment="1">
      <alignment horizontal="center" vertical="center"/>
    </xf>
    <xf numFmtId="0" fontId="3" fillId="7" borderId="5" xfId="0" applyFont="1" applyFill="1" applyBorder="1" applyAlignment="1">
      <alignment horizontal="center" vertical="center"/>
    </xf>
    <xf numFmtId="0" fontId="0" fillId="0" borderId="0" xfId="0" applyAlignment="1">
      <alignment horizontal="center"/>
    </xf>
    <xf numFmtId="0" fontId="3" fillId="0" borderId="17" xfId="0" applyFont="1" applyBorder="1" applyAlignment="1">
      <alignment horizontal="center" vertical="center" wrapText="1"/>
    </xf>
    <xf numFmtId="0" fontId="3" fillId="5" borderId="20" xfId="0" applyFont="1" applyFill="1" applyBorder="1" applyAlignment="1">
      <alignment horizontal="center" vertical="center" wrapText="1"/>
    </xf>
    <xf numFmtId="164" fontId="1" fillId="3" borderId="11" xfId="0" applyNumberFormat="1" applyFont="1" applyFill="1" applyBorder="1" applyAlignment="1">
      <alignment horizontal="right" vertical="center"/>
    </xf>
    <xf numFmtId="164" fontId="1" fillId="4" borderId="11" xfId="0" applyNumberFormat="1" applyFont="1" applyFill="1" applyBorder="1" applyAlignment="1">
      <alignment horizontal="right" vertical="center"/>
    </xf>
    <xf numFmtId="2" fontId="0" fillId="4" borderId="7" xfId="0" applyNumberFormat="1" applyFill="1" applyBorder="1" applyAlignment="1">
      <alignment horizontal="center" vertical="center"/>
    </xf>
    <xf numFmtId="0" fontId="1" fillId="4" borderId="18" xfId="0" applyFont="1" applyFill="1" applyBorder="1" applyAlignment="1">
      <alignment horizontal="center" vertical="center"/>
    </xf>
    <xf numFmtId="0" fontId="1" fillId="4" borderId="21" xfId="0" applyFont="1" applyFill="1" applyBorder="1" applyAlignment="1">
      <alignment vertical="center"/>
    </xf>
    <xf numFmtId="0" fontId="1" fillId="4" borderId="21" xfId="0" applyFont="1" applyFill="1" applyBorder="1" applyAlignment="1">
      <alignment horizontal="left" vertical="center"/>
    </xf>
    <xf numFmtId="164" fontId="1" fillId="4" borderId="7" xfId="0" applyNumberFormat="1" applyFont="1" applyFill="1" applyBorder="1" applyAlignment="1">
      <alignment horizontal="right" vertical="center"/>
    </xf>
    <xf numFmtId="2" fontId="0" fillId="4" borderId="21" xfId="0" applyNumberFormat="1" applyFill="1" applyBorder="1" applyAlignment="1">
      <alignment horizontal="center" vertical="center"/>
    </xf>
    <xf numFmtId="49" fontId="0" fillId="4" borderId="19" xfId="0" applyNumberFormat="1" applyFill="1" applyBorder="1" applyAlignment="1">
      <alignment wrapText="1"/>
    </xf>
    <xf numFmtId="0" fontId="1" fillId="0" borderId="0" xfId="0" applyFont="1" applyAlignment="1">
      <alignment horizontal="left" vertical="center"/>
    </xf>
    <xf numFmtId="164" fontId="1" fillId="0" borderId="0" xfId="0" applyNumberFormat="1" applyFont="1" applyAlignment="1">
      <alignment vertical="center"/>
    </xf>
    <xf numFmtId="2" fontId="0" fillId="0" borderId="0" xfId="0" applyNumberFormat="1" applyAlignment="1">
      <alignment horizontal="center" vertical="center"/>
    </xf>
    <xf numFmtId="0" fontId="0" fillId="0" borderId="0" xfId="0" applyAlignment="1">
      <alignment horizontal="left"/>
    </xf>
    <xf numFmtId="0" fontId="3" fillId="5" borderId="6" xfId="0" applyFont="1" applyFill="1" applyBorder="1" applyAlignment="1">
      <alignment horizontal="center" vertical="center" wrapText="1"/>
    </xf>
    <xf numFmtId="0" fontId="1" fillId="0" borderId="2" xfId="0" applyFont="1" applyBorder="1" applyAlignment="1">
      <alignment horizontal="center" vertical="center"/>
    </xf>
    <xf numFmtId="0" fontId="0" fillId="9" borderId="14" xfId="0" applyFill="1" applyBorder="1"/>
    <xf numFmtId="0" fontId="1" fillId="7" borderId="11" xfId="0" applyFont="1" applyFill="1" applyBorder="1" applyAlignment="1">
      <alignment horizontal="center" vertical="center"/>
    </xf>
    <xf numFmtId="0" fontId="1" fillId="0" borderId="5" xfId="0" applyFont="1" applyBorder="1" applyAlignment="1">
      <alignment horizontal="center"/>
    </xf>
    <xf numFmtId="0" fontId="1" fillId="0" borderId="0" xfId="0" applyFont="1" applyAlignment="1">
      <alignment horizontal="center" vertical="center"/>
    </xf>
    <xf numFmtId="164" fontId="1" fillId="0" borderId="0" xfId="0" applyNumberFormat="1" applyFont="1" applyAlignment="1">
      <alignment horizontal="center" vertical="center"/>
    </xf>
    <xf numFmtId="0" fontId="1" fillId="0" borderId="5" xfId="0" applyFont="1" applyBorder="1" applyAlignment="1">
      <alignment horizontal="center" vertical="center"/>
    </xf>
    <xf numFmtId="14" fontId="5" fillId="2" borderId="5" xfId="0" applyNumberFormat="1" applyFont="1" applyFill="1" applyBorder="1" applyAlignment="1">
      <alignment horizontal="center" vertical="center"/>
    </xf>
    <xf numFmtId="14" fontId="5" fillId="2" borderId="5" xfId="0" applyNumberFormat="1" applyFont="1" applyFill="1" applyBorder="1" applyAlignment="1" applyProtection="1">
      <alignment horizontal="center" vertical="center"/>
      <protection locked="0"/>
    </xf>
    <xf numFmtId="0" fontId="5" fillId="2" borderId="5" xfId="0" applyFont="1" applyFill="1" applyBorder="1" applyAlignment="1" applyProtection="1">
      <alignment horizontal="center" vertical="center"/>
      <protection locked="0"/>
    </xf>
    <xf numFmtId="0" fontId="0" fillId="2" borderId="5" xfId="0" applyFill="1" applyBorder="1" applyAlignment="1" applyProtection="1">
      <alignment horizontal="center" vertical="center"/>
      <protection locked="0"/>
    </xf>
    <xf numFmtId="0" fontId="0" fillId="2" borderId="5" xfId="0" applyFill="1" applyBorder="1" applyProtection="1">
      <protection locked="0"/>
    </xf>
    <xf numFmtId="164" fontId="0" fillId="0" borderId="5" xfId="0" applyNumberFormat="1" applyBorder="1" applyAlignment="1" applyProtection="1">
      <alignment horizontal="center" vertical="center"/>
      <protection locked="0"/>
    </xf>
    <xf numFmtId="0" fontId="0" fillId="8" borderId="5" xfId="0" applyFill="1" applyBorder="1" applyAlignment="1">
      <alignment horizontal="center"/>
    </xf>
    <xf numFmtId="0" fontId="0" fillId="0" borderId="5" xfId="0" applyBorder="1" applyAlignment="1">
      <alignment horizontal="center"/>
    </xf>
    <xf numFmtId="164" fontId="1" fillId="4" borderId="19" xfId="0" applyNumberFormat="1" applyFont="1" applyFill="1" applyBorder="1" applyAlignment="1">
      <alignment vertical="center"/>
    </xf>
    <xf numFmtId="0" fontId="1" fillId="10" borderId="8" xfId="0" applyFont="1" applyFill="1" applyBorder="1" applyAlignment="1">
      <alignment horizontal="left" vertical="center"/>
    </xf>
    <xf numFmtId="0" fontId="1" fillId="10" borderId="5" xfId="0" applyFont="1" applyFill="1" applyBorder="1" applyAlignment="1">
      <alignment horizontal="left" vertical="center"/>
    </xf>
    <xf numFmtId="0" fontId="0" fillId="10" borderId="3" xfId="0" applyFill="1" applyBorder="1"/>
    <xf numFmtId="2" fontId="0" fillId="2" borderId="8" xfId="0" applyNumberFormat="1" applyFill="1" applyBorder="1" applyAlignment="1">
      <alignment horizontal="center" vertical="center"/>
    </xf>
    <xf numFmtId="2" fontId="0" fillId="2" borderId="18" xfId="0" applyNumberFormat="1" applyFill="1" applyBorder="1" applyAlignment="1">
      <alignment horizontal="center" vertical="center"/>
    </xf>
    <xf numFmtId="2" fontId="9" fillId="9" borderId="3" xfId="0" applyNumberFormat="1" applyFont="1" applyFill="1" applyBorder="1" applyAlignment="1">
      <alignment vertical="center"/>
    </xf>
    <xf numFmtId="164" fontId="9" fillId="9" borderId="11" xfId="0" applyNumberFormat="1" applyFont="1" applyFill="1" applyBorder="1" applyAlignment="1">
      <alignment horizontal="right" vertical="center"/>
    </xf>
    <xf numFmtId="2" fontId="8" fillId="9" borderId="8" xfId="0" applyNumberFormat="1" applyFont="1" applyFill="1" applyBorder="1" applyAlignment="1">
      <alignment horizontal="center"/>
    </xf>
    <xf numFmtId="2" fontId="8" fillId="9" borderId="5" xfId="0" applyNumberFormat="1" applyFont="1" applyFill="1" applyBorder="1" applyAlignment="1">
      <alignment horizontal="center" vertical="center"/>
    </xf>
    <xf numFmtId="2" fontId="8" fillId="9" borderId="11" xfId="0" applyNumberFormat="1" applyFont="1" applyFill="1" applyBorder="1" applyAlignment="1">
      <alignment horizontal="center" vertical="center"/>
    </xf>
    <xf numFmtId="49" fontId="8" fillId="9" borderId="3" xfId="0" applyNumberFormat="1" applyFont="1" applyFill="1" applyBorder="1" applyAlignment="1">
      <alignment horizontal="left" vertical="center"/>
    </xf>
    <xf numFmtId="165" fontId="1" fillId="0" borderId="0" xfId="0" applyNumberFormat="1" applyFont="1" applyAlignment="1">
      <alignment horizontal="center" vertical="center"/>
    </xf>
    <xf numFmtId="164" fontId="1" fillId="9" borderId="3" xfId="0" applyNumberFormat="1" applyFont="1" applyFill="1" applyBorder="1" applyAlignment="1">
      <alignment vertical="center"/>
    </xf>
    <xf numFmtId="164" fontId="1" fillId="9" borderId="11" xfId="0" applyNumberFormat="1" applyFont="1" applyFill="1" applyBorder="1" applyAlignment="1">
      <alignment horizontal="right" vertical="center"/>
    </xf>
    <xf numFmtId="2" fontId="0" fillId="9" borderId="8" xfId="0" applyNumberFormat="1" applyFill="1" applyBorder="1" applyAlignment="1">
      <alignment horizontal="center" vertical="center"/>
    </xf>
    <xf numFmtId="2" fontId="0" fillId="9" borderId="5" xfId="0" applyNumberFormat="1" applyFill="1" applyBorder="1" applyAlignment="1">
      <alignment horizontal="center" vertical="center"/>
    </xf>
    <xf numFmtId="2" fontId="0" fillId="9" borderId="11" xfId="0" applyNumberFormat="1" applyFill="1" applyBorder="1" applyAlignment="1">
      <alignment horizontal="center" vertical="center"/>
    </xf>
    <xf numFmtId="49" fontId="0" fillId="9" borderId="3" xfId="0" applyNumberFormat="1" applyFill="1" applyBorder="1" applyAlignment="1">
      <alignment horizontal="left" vertical="center"/>
    </xf>
    <xf numFmtId="0" fontId="0" fillId="0" borderId="5" xfId="0" applyBorder="1" applyAlignment="1">
      <alignment horizontal="left"/>
    </xf>
    <xf numFmtId="0" fontId="0" fillId="6" borderId="5" xfId="0" applyFill="1" applyBorder="1" applyAlignment="1">
      <alignment horizontal="center"/>
    </xf>
    <xf numFmtId="0" fontId="0" fillId="0" borderId="0" xfId="0" applyAlignment="1" applyProtection="1">
      <alignment horizontal="center" vertical="center"/>
      <protection locked="0"/>
    </xf>
    <xf numFmtId="0" fontId="0" fillId="0" borderId="0" xfId="0" applyAlignment="1">
      <alignment horizontal="center" vertical="center" wrapText="1"/>
    </xf>
    <xf numFmtId="1" fontId="0" fillId="0" borderId="0" xfId="0" applyNumberFormat="1"/>
    <xf numFmtId="0" fontId="0" fillId="0" borderId="0" xfId="0" applyAlignment="1">
      <alignment vertical="center" wrapText="1"/>
    </xf>
    <xf numFmtId="2" fontId="0" fillId="6" borderId="5" xfId="0" applyNumberFormat="1" applyFill="1" applyBorder="1" applyAlignment="1">
      <alignment horizontal="center" vertical="center"/>
    </xf>
    <xf numFmtId="0" fontId="0" fillId="0" borderId="6" xfId="0" applyBorder="1" applyAlignment="1">
      <alignment horizontal="left"/>
    </xf>
    <xf numFmtId="1" fontId="0" fillId="0" borderId="5" xfId="0" applyNumberFormat="1" applyBorder="1" applyAlignment="1">
      <alignment horizontal="center"/>
    </xf>
    <xf numFmtId="0" fontId="0" fillId="0" borderId="22" xfId="0" applyBorder="1"/>
    <xf numFmtId="0" fontId="0" fillId="0" borderId="17" xfId="0" applyBorder="1"/>
    <xf numFmtId="0" fontId="0" fillId="2" borderId="23" xfId="0" applyFill="1" applyBorder="1"/>
    <xf numFmtId="0" fontId="0" fillId="10" borderId="24" xfId="0" applyFill="1" applyBorder="1"/>
    <xf numFmtId="0" fontId="0" fillId="0" borderId="0" xfId="0" applyAlignment="1">
      <alignment horizontal="center"/>
    </xf>
    <xf numFmtId="0" fontId="0" fillId="0" borderId="0" xfId="0" applyAlignment="1">
      <alignment horizontal="center" vertical="center" wrapText="1"/>
    </xf>
    <xf numFmtId="0" fontId="1" fillId="2" borderId="11" xfId="0" applyFont="1" applyFill="1" applyBorder="1" applyAlignment="1" applyProtection="1">
      <alignment horizontal="center" vertical="center"/>
      <protection locked="0"/>
    </xf>
    <xf numFmtId="0" fontId="1" fillId="2" borderId="13" xfId="0" applyFont="1" applyFill="1" applyBorder="1" applyAlignment="1" applyProtection="1">
      <alignment horizontal="center" vertical="center"/>
      <protection locked="0"/>
    </xf>
    <xf numFmtId="0" fontId="1" fillId="2" borderId="7" xfId="0" applyFont="1" applyFill="1" applyBorder="1" applyAlignment="1" applyProtection="1">
      <alignment horizontal="center" vertical="center"/>
      <protection locked="0"/>
    </xf>
    <xf numFmtId="0" fontId="1" fillId="2" borderId="4" xfId="0" applyFont="1" applyFill="1" applyBorder="1" applyAlignment="1" applyProtection="1">
      <alignment horizontal="center" vertical="center"/>
      <protection locked="0"/>
    </xf>
    <xf numFmtId="0" fontId="0" fillId="0" borderId="0" xfId="0" applyAlignment="1">
      <alignment horizontal="center" vertical="center"/>
    </xf>
    <xf numFmtId="0" fontId="0" fillId="8" borderId="5" xfId="0" applyFill="1" applyBorder="1" applyAlignment="1">
      <alignment horizontal="center" vertical="center"/>
    </xf>
    <xf numFmtId="0" fontId="10" fillId="0" borderId="5" xfId="0" applyFont="1" applyBorder="1" applyAlignment="1" applyProtection="1">
      <alignment horizontal="center" vertical="center"/>
      <protection locked="0"/>
    </xf>
  </cellXfs>
  <cellStyles count="4">
    <cellStyle name="Normal" xfId="0" builtinId="0"/>
    <cellStyle name="Normal 2" xfId="1" xr:uid="{48782F8C-1435-4CCF-AD02-7C758CE1BA12}"/>
    <cellStyle name="Normal 2 2" xfId="3" xr:uid="{623FF5A4-3D23-44A7-9467-B765F4A70259}"/>
    <cellStyle name="Pourcentage 2" xfId="2" xr:uid="{41E92CC4-0BA8-4435-A63E-F566E4AF7A12}"/>
  </cellStyles>
  <dxfs count="10">
    <dxf>
      <border diagonalUp="0" diagonalDown="0">
        <left style="thin">
          <color indexed="64"/>
        </left>
        <right style="medium">
          <color indexed="64"/>
        </right>
        <top style="thin">
          <color indexed="64"/>
        </top>
        <bottom style="thin">
          <color indexed="64"/>
        </bottom>
        <vertical style="thin">
          <color indexed="64"/>
        </vertical>
        <horizontal style="thin">
          <color indexed="64"/>
        </horizontal>
      </border>
    </dxf>
    <dxf>
      <numFmt numFmtId="2" formatCode="0.00"/>
      <fill>
        <patternFill patternType="solid">
          <fgColor indexed="64"/>
          <bgColor theme="9" tint="0.5999938962981048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numFmt numFmtId="2" formatCode="0.0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2" formatCode="0.00"/>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1"/>
        <color theme="1"/>
        <name val="Calibri"/>
        <family val="2"/>
        <scheme val="minor"/>
      </font>
      <fill>
        <patternFill patternType="solid">
          <fgColor indexed="64"/>
          <bgColor theme="9" tint="0.59999389629810485"/>
        </patternFill>
      </fill>
      <alignment horizontal="left"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font>
      <numFmt numFmtId="164" formatCode="0.000"/>
      <fill>
        <patternFill patternType="solid">
          <fgColor indexed="64"/>
          <bgColor theme="9" tint="0.59999389629810485"/>
        </patternFill>
      </fill>
      <alignment horizontal="general" vertical="center" textRotation="0" wrapText="0" indent="0" justifyLastLine="0" shrinkToFit="0" readingOrder="0"/>
      <border diagonalUp="0" diagonalDown="0">
        <left style="thin">
          <color indexed="64"/>
        </left>
        <right style="medium">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medium">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bottom/>
        <vertical style="thin">
          <color indexed="64"/>
        </vertical>
        <horizontal style="thin">
          <color indexed="64"/>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manualLayout>
          <c:xMode val="edge"/>
          <c:yMode val="edge"/>
          <c:x val="0.41088491211325856"/>
          <c:y val="2.9644267767499937E-2"/>
        </c:manualLayout>
      </c:layout>
      <c:overlay val="0"/>
      <c:spPr>
        <a:noFill/>
        <a:ln w="25400">
          <a:noFill/>
        </a:ln>
      </c:spPr>
      <c:txPr>
        <a:bodyPr/>
        <a:lstStyle/>
        <a:p>
          <a:pPr>
            <a:defRPr sz="1200" b="0" i="0" u="none" strike="noStrike" baseline="0">
              <a:solidFill>
                <a:srgbClr val="000000"/>
              </a:solidFill>
              <a:latin typeface="Arial"/>
              <a:ea typeface="Arial"/>
              <a:cs typeface="Arial"/>
            </a:defRPr>
          </a:pPr>
          <a:endParaRPr lang="fr-FR"/>
        </a:p>
      </c:txPr>
    </c:title>
    <c:autoTitleDeleted val="0"/>
    <c:plotArea>
      <c:layout>
        <c:manualLayout>
          <c:layoutTarget val="inner"/>
          <c:xMode val="edge"/>
          <c:yMode val="edge"/>
          <c:x val="0.18231316740163611"/>
          <c:y val="0.16600790513833993"/>
          <c:w val="0.59727970514416606"/>
          <c:h val="0.75494071146245056"/>
        </c:manualLayout>
      </c:layout>
      <c:scatterChart>
        <c:scatterStyle val="lineMarker"/>
        <c:varyColors val="0"/>
        <c:ser>
          <c:idx val="0"/>
          <c:order val="0"/>
          <c:tx>
            <c:strRef>
              <c:f>'[1]temps de MO'!$C$10</c:f>
              <c:strCache>
                <c:ptCount val="1"/>
                <c:pt idx="0">
                  <c:v>cadence</c:v>
                </c:pt>
              </c:strCache>
            </c:strRef>
          </c:tx>
          <c:spPr>
            <a:ln w="28575">
              <a:noFill/>
            </a:ln>
          </c:spPr>
          <c:marker>
            <c:symbol val="diamond"/>
            <c:size val="5"/>
            <c:spPr>
              <a:solidFill>
                <a:srgbClr val="000080"/>
              </a:solidFill>
              <a:ln>
                <a:solidFill>
                  <a:srgbClr val="000080"/>
                </a:solidFill>
                <a:prstDash val="solid"/>
              </a:ln>
            </c:spPr>
          </c:marker>
          <c:trendline>
            <c:spPr>
              <a:ln w="25400">
                <a:solidFill>
                  <a:srgbClr val="000000"/>
                </a:solidFill>
                <a:prstDash val="solid"/>
              </a:ln>
            </c:spPr>
            <c:trendlineType val="power"/>
            <c:forward val="1"/>
            <c:dispRSqr val="0"/>
            <c:dispEq val="1"/>
            <c:trendlineLbl>
              <c:layout>
                <c:manualLayout>
                  <c:x val="-0.1847626189583445"/>
                  <c:y val="-0.49876487526437835"/>
                </c:manualLayout>
              </c:layout>
              <c:tx>
                <c:rich>
                  <a:bodyPr/>
                  <a:lstStyle/>
                  <a:p>
                    <a:pPr>
                      <a:defRPr sz="1200" b="0" i="0" u="none" strike="noStrike" baseline="0">
                        <a:solidFill>
                          <a:srgbClr val="000000"/>
                        </a:solidFill>
                        <a:latin typeface="Arial"/>
                        <a:ea typeface="Arial"/>
                        <a:cs typeface="Arial"/>
                      </a:defRPr>
                    </a:pPr>
                    <a:r>
                      <a:rPr lang="en-US" baseline="0"/>
                      <a:t>y = 432,67x</a:t>
                    </a:r>
                    <a:r>
                      <a:rPr lang="en-US" baseline="30000"/>
                      <a:t>-0,54</a:t>
                    </a:r>
                  </a:p>
                </c:rich>
              </c:tx>
              <c:numFmt formatCode="General" sourceLinked="0"/>
              <c:spPr>
                <a:noFill/>
                <a:ln w="25400">
                  <a:noFill/>
                </a:ln>
              </c:spPr>
            </c:trendlineLbl>
          </c:trendline>
          <c:xVal>
            <c:numRef>
              <c:f>'[1]temps de MO'!$B$11:$B$13</c:f>
              <c:numCache>
                <c:formatCode>General</c:formatCode>
                <c:ptCount val="3"/>
                <c:pt idx="0">
                  <c:v>0.1</c:v>
                </c:pt>
                <c:pt idx="1">
                  <c:v>1</c:v>
                </c:pt>
                <c:pt idx="2">
                  <c:v>10</c:v>
                </c:pt>
              </c:numCache>
            </c:numRef>
          </c:xVal>
          <c:yVal>
            <c:numRef>
              <c:f>'[1]temps de MO'!$C$11:$C$13</c:f>
              <c:numCache>
                <c:formatCode>General</c:formatCode>
                <c:ptCount val="3"/>
                <c:pt idx="0">
                  <c:v>1500</c:v>
                </c:pt>
                <c:pt idx="1">
                  <c:v>450</c:v>
                </c:pt>
                <c:pt idx="2">
                  <c:v>120</c:v>
                </c:pt>
              </c:numCache>
            </c:numRef>
          </c:yVal>
          <c:smooth val="0"/>
          <c:extLst>
            <c:ext xmlns:c16="http://schemas.microsoft.com/office/drawing/2014/chart" uri="{C3380CC4-5D6E-409C-BE32-E72D297353CC}">
              <c16:uniqueId val="{00000001-5D14-4D0A-8BAC-B111D8CE0411}"/>
            </c:ext>
          </c:extLst>
        </c:ser>
        <c:dLbls>
          <c:showLegendKey val="0"/>
          <c:showVal val="0"/>
          <c:showCatName val="0"/>
          <c:showSerName val="0"/>
          <c:showPercent val="0"/>
          <c:showBubbleSize val="0"/>
        </c:dLbls>
        <c:axId val="450416719"/>
        <c:axId val="1"/>
      </c:scatterChart>
      <c:valAx>
        <c:axId val="450416719"/>
        <c:scaling>
          <c:orientation val="minMax"/>
        </c:scaling>
        <c:delete val="0"/>
        <c:axPos val="b"/>
        <c:numFmt formatCode="0.00" sourceLinked="0"/>
        <c:majorTickMark val="out"/>
        <c:minorTickMark val="none"/>
        <c:tickLblPos val="nextTo"/>
        <c:spPr>
          <a:ln w="3175">
            <a:solidFill>
              <a:srgbClr val="000000"/>
            </a:solidFill>
            <a:prstDash val="solid"/>
          </a:ln>
        </c:spPr>
        <c:txPr>
          <a:bodyPr rot="0" vert="horz"/>
          <a:lstStyle/>
          <a:p>
            <a:pPr>
              <a:defRPr sz="1200" b="0" i="0" u="none" strike="noStrike" baseline="0">
                <a:solidFill>
                  <a:srgbClr val="000000"/>
                </a:solidFill>
                <a:latin typeface="Arial"/>
                <a:ea typeface="Arial"/>
                <a:cs typeface="Arial"/>
              </a:defRPr>
            </a:pPr>
            <a:endParaRPr lang="fr-FR"/>
          </a:p>
        </c:txPr>
        <c:crossAx val="1"/>
        <c:crosses val="autoZero"/>
        <c:crossBetween val="midCat"/>
        <c:minorUnit val="0.1"/>
      </c:valAx>
      <c:valAx>
        <c:axId val="1"/>
        <c:scaling>
          <c:orientation val="minMax"/>
        </c:scaling>
        <c:delete val="0"/>
        <c:axPos val="l"/>
        <c:majorGridlines>
          <c:spPr>
            <a:ln w="3175">
              <a:solidFill>
                <a:srgbClr val="000000"/>
              </a:solidFill>
              <a:prstDash val="solid"/>
            </a:ln>
          </c:spPr>
        </c:majorGridlines>
        <c:numFmt formatCode="General" sourceLinked="1"/>
        <c:majorTickMark val="out"/>
        <c:minorTickMark val="none"/>
        <c:tickLblPos val="nextTo"/>
        <c:spPr>
          <a:ln w="3175">
            <a:solidFill>
              <a:srgbClr val="000000"/>
            </a:solidFill>
            <a:prstDash val="solid"/>
          </a:ln>
        </c:spPr>
        <c:txPr>
          <a:bodyPr rot="0" vert="horz"/>
          <a:lstStyle/>
          <a:p>
            <a:pPr>
              <a:defRPr sz="1200" b="0" i="0" u="none" strike="noStrike" baseline="0">
                <a:solidFill>
                  <a:srgbClr val="000000"/>
                </a:solidFill>
                <a:latin typeface="Arial"/>
                <a:ea typeface="Arial"/>
                <a:cs typeface="Arial"/>
              </a:defRPr>
            </a:pPr>
            <a:endParaRPr lang="fr-FR"/>
          </a:p>
        </c:txPr>
        <c:crossAx val="450416719"/>
        <c:crosses val="autoZero"/>
        <c:crossBetween val="midCat"/>
      </c:valAx>
      <c:spPr>
        <a:solidFill>
          <a:srgbClr val="C0C0C0"/>
        </a:solidFill>
        <a:ln w="12700">
          <a:solidFill>
            <a:srgbClr val="808080"/>
          </a:solidFill>
          <a:prstDash val="solid"/>
        </a:ln>
      </c:spPr>
    </c:plotArea>
    <c:plotVisOnly val="1"/>
    <c:dispBlanksAs val="gap"/>
    <c:showDLblsOverMax val="0"/>
  </c:chart>
  <c:spPr>
    <a:solidFill>
      <a:srgbClr val="FFFFFF"/>
    </a:solidFill>
    <a:ln w="3175">
      <a:solidFill>
        <a:srgbClr val="000000"/>
      </a:solidFill>
      <a:prstDash val="solid"/>
    </a:ln>
  </c:spPr>
  <c:txPr>
    <a:bodyPr/>
    <a:lstStyle/>
    <a:p>
      <a:pPr>
        <a:defRPr sz="1200" b="0" i="0" u="none" strike="noStrike" baseline="0">
          <a:solidFill>
            <a:srgbClr val="000000"/>
          </a:solidFill>
          <a:latin typeface="Arial"/>
          <a:ea typeface="Arial"/>
          <a:cs typeface="Arial"/>
        </a:defRPr>
      </a:pPr>
      <a:endParaRPr lang="fr-FR"/>
    </a:p>
  </c:txPr>
  <c:printSettings>
    <c:headerFooter alignWithMargins="0"/>
    <c:pageMargins b="0.984251969" l="0.78740157499999996" r="0.78740157499999996" t="0.984251969" header="0.4921259845" footer="0.4921259845"/>
    <c:pageSetup/>
  </c:printSettings>
</c:chartSpace>
</file>

<file path=xl/ctrlProps/ctrlProp1.xml><?xml version="1.0" encoding="utf-8"?>
<formControlPr xmlns="http://schemas.microsoft.com/office/spreadsheetml/2009/9/main" objectType="Drop" dropStyle="combo" dx="26" fmlaLink="$E$47" fmlaRange="$B$47:$C$50" noThreeD="1" sel="0" val="0"/>
</file>

<file path=xl/ctrlProps/ctrlProp2.xml><?xml version="1.0" encoding="utf-8"?>
<formControlPr xmlns="http://schemas.microsoft.com/office/spreadsheetml/2009/9/main" objectType="Drop" dropStyle="combo" dx="26" fmlaLink="$C$40" fmlaRange="$B$40:$C$43" noThreeD="1" sel="0" val="0"/>
</file>

<file path=xl/ctrlProps/ctrlProp3.xml><?xml version="1.0" encoding="utf-8"?>
<formControlPr xmlns="http://schemas.microsoft.com/office/spreadsheetml/2009/9/main" objectType="Drop" dropStyle="combo" dx="26" fmlaLink="$B$33" fmlaRange="$A$33:$A$34" noThreeD="1" sel="2" val="0"/>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22</xdr:row>
          <xdr:rowOff>0</xdr:rowOff>
        </xdr:from>
        <xdr:to>
          <xdr:col>2</xdr:col>
          <xdr:colOff>2004060</xdr:colOff>
          <xdr:row>23</xdr:row>
          <xdr:rowOff>22860</xdr:rowOff>
        </xdr:to>
        <xdr:sp macro="" textlink="">
          <xdr:nvSpPr>
            <xdr:cNvPr id="5123" name="Drop Down 3" hidden="1">
              <a:extLst>
                <a:ext uri="{63B3BB69-23CF-44E3-9099-C40C66FF867C}">
                  <a14:compatExt spid="_x0000_s5123"/>
                </a:ext>
                <a:ext uri="{FF2B5EF4-FFF2-40B4-BE49-F238E27FC236}">
                  <a16:creationId xmlns:a16="http://schemas.microsoft.com/office/drawing/2014/main" id="{00000000-0008-0000-0000-000003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7620</xdr:colOff>
          <xdr:row>23</xdr:row>
          <xdr:rowOff>0</xdr:rowOff>
        </xdr:from>
        <xdr:to>
          <xdr:col>2</xdr:col>
          <xdr:colOff>2004060</xdr:colOff>
          <xdr:row>24</xdr:row>
          <xdr:rowOff>0</xdr:rowOff>
        </xdr:to>
        <xdr:sp macro="" textlink="">
          <xdr:nvSpPr>
            <xdr:cNvPr id="5124" name="Drop Down 4" hidden="1">
              <a:extLst>
                <a:ext uri="{63B3BB69-23CF-44E3-9099-C40C66FF867C}">
                  <a14:compatExt spid="_x0000_s5124"/>
                </a:ext>
                <a:ext uri="{FF2B5EF4-FFF2-40B4-BE49-F238E27FC236}">
                  <a16:creationId xmlns:a16="http://schemas.microsoft.com/office/drawing/2014/main" id="{00000000-0008-0000-0000-000004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1097280</xdr:colOff>
          <xdr:row>0</xdr:row>
          <xdr:rowOff>190500</xdr:rowOff>
        </xdr:from>
        <xdr:to>
          <xdr:col>10</xdr:col>
          <xdr:colOff>2270760</xdr:colOff>
          <xdr:row>1</xdr:row>
          <xdr:rowOff>266700</xdr:rowOff>
        </xdr:to>
        <xdr:sp macro="" textlink="">
          <xdr:nvSpPr>
            <xdr:cNvPr id="5146" name="CommandButton3" hidden="1">
              <a:extLst>
                <a:ext uri="{63B3BB69-23CF-44E3-9099-C40C66FF867C}">
                  <a14:compatExt spid="_x0000_s5146"/>
                </a:ext>
                <a:ext uri="{FF2B5EF4-FFF2-40B4-BE49-F238E27FC236}">
                  <a16:creationId xmlns:a16="http://schemas.microsoft.com/office/drawing/2014/main" id="{00000000-0008-0000-0000-00001A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22860</xdr:colOff>
          <xdr:row>4</xdr:row>
          <xdr:rowOff>22860</xdr:rowOff>
        </xdr:from>
        <xdr:to>
          <xdr:col>2</xdr:col>
          <xdr:colOff>0</xdr:colOff>
          <xdr:row>4</xdr:row>
          <xdr:rowOff>289560</xdr:rowOff>
        </xdr:to>
        <xdr:sp macro="" textlink="">
          <xdr:nvSpPr>
            <xdr:cNvPr id="5151" name="Drop Down 31" hidden="1">
              <a:extLst>
                <a:ext uri="{63B3BB69-23CF-44E3-9099-C40C66FF867C}">
                  <a14:compatExt spid="_x0000_s5151"/>
                </a:ext>
                <a:ext uri="{FF2B5EF4-FFF2-40B4-BE49-F238E27FC236}">
                  <a16:creationId xmlns:a16="http://schemas.microsoft.com/office/drawing/2014/main" id="{00000000-0008-0000-0000-00001F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2</xdr:col>
      <xdr:colOff>1603375</xdr:colOff>
      <xdr:row>53</xdr:row>
      <xdr:rowOff>158750</xdr:rowOff>
    </xdr:from>
    <xdr:to>
      <xdr:col>8</xdr:col>
      <xdr:colOff>2190750</xdr:colOff>
      <xdr:row>59</xdr:row>
      <xdr:rowOff>15875</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5064125" y="12128500"/>
          <a:ext cx="14446250" cy="1000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a:t>'ai une listbox que je viens alimenter selon mon type de phosphat mais mon type dépend de ma ligne de production et je voudrais que cela m'affiche uniquement les types de phosphat selon la ligne rentrée(5 ou 7) dans ma listbox précédente, qqn peut-il m'aider ?</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167640</xdr:colOff>
      <xdr:row>0</xdr:row>
      <xdr:rowOff>121920</xdr:rowOff>
    </xdr:from>
    <xdr:to>
      <xdr:col>10</xdr:col>
      <xdr:colOff>419100</xdr:colOff>
      <xdr:row>24</xdr:row>
      <xdr:rowOff>160020</xdr:rowOff>
    </xdr:to>
    <xdr:graphicFrame macro="">
      <xdr:nvGraphicFramePr>
        <xdr:cNvPr id="2" name="Chart 1">
          <a:extLst>
            <a:ext uri="{FF2B5EF4-FFF2-40B4-BE49-F238E27FC236}">
              <a16:creationId xmlns:a16="http://schemas.microsoft.com/office/drawing/2014/main" id="{00000000-0008-0000-0100-000002000000}"/>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O:\FR\Trait\SA-SB\Prod\Galvano\sylvain\ZOBEL\maquette%20%20Ph%20+%20bleu.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temps de MO"/>
      <sheetName val="Feuil3"/>
    </sheetNames>
    <sheetDataSet>
      <sheetData sheetId="0" refreshError="1"/>
      <sheetData sheetId="1">
        <row r="10">
          <cell r="C10" t="str">
            <v>cadence</v>
          </cell>
        </row>
        <row r="11">
          <cell r="B11">
            <v>0.1</v>
          </cell>
          <cell r="C11">
            <v>1500</v>
          </cell>
        </row>
        <row r="12">
          <cell r="B12">
            <v>1</v>
          </cell>
          <cell r="C12">
            <v>450</v>
          </cell>
        </row>
        <row r="13">
          <cell r="B13">
            <v>10</v>
          </cell>
          <cell r="C13">
            <v>120</v>
          </cell>
        </row>
      </sheetData>
      <sheetData sheetId="2"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F47DF7D0-1A92-4D69-8DEB-D2C9707AF418}" name="Tableau14" displayName="Tableau14" ref="A16:I26" totalsRowShown="0" headerRowDxfId="9">
  <autoFilter ref="A16:I26" xr:uid="{BB412D08-1927-4C79-9B16-0514982D4F05}"/>
  <tableColumns count="9">
    <tableColumn id="1" xr3:uid="{DB5C6722-C54D-4804-96CF-BCDEA375039C}" name="N° étape" dataDxfId="8"/>
    <tableColumn id="2" xr3:uid="{F2B2A00B-D560-46D7-9C08-320047EE5651}" name="Etapes  process" dataDxfId="7"/>
    <tableColumn id="3" xr3:uid="{A2F6EB3A-41CE-4B51-8B3E-6FEA00340510}" name="Type cout montage" dataDxfId="6"/>
    <tableColumn id="7" xr3:uid="{0F3E49DF-A1D8-4DF6-AEC0-45D6A373BA69}" name="Cout(€HT/min) montage" dataDxfId="5"/>
    <tableColumn id="10" xr3:uid="{11C2181E-B08A-4761-97E5-E66C258C0707}" name="Cout(€HT/min) Tonneau" dataDxfId="4"/>
    <tableColumn id="4" xr3:uid="{45B6839B-2489-4A4A-B956-13C32C10034E}" name="Temps/PCS(min)" dataDxfId="3"/>
    <tableColumn id="6" xr3:uid="{7B576AEA-9887-4A4D-AE83-CB6298688081}" name="Cout revient montage" dataDxfId="2"/>
    <tableColumn id="9" xr3:uid="{A1BCB002-A1CA-4F5E-B7C9-CB3A4886887E}" name="Cout revient tonneau" dataDxfId="1"/>
    <tableColumn id="5" xr3:uid="{E19BDB19-098E-472D-AB74-D332EB90F35B}" name="Commentaire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vmlDrawing" Target="../drawings/vmlDrawing1.vml"/><Relationship Id="rId7" Type="http://schemas.openxmlformats.org/officeDocument/2006/relationships/ctrlProp" Target="../ctrlProps/ctrlProp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F625AF9-F493-4ACE-9337-EB9469E8C500}">
  <sheetPr codeName="Feuil3"/>
  <dimension ref="A1:O71"/>
  <sheetViews>
    <sheetView showGridLines="0" tabSelected="1" zoomScale="60" zoomScaleNormal="60" workbookViewId="0">
      <selection activeCell="E8" sqref="E8"/>
    </sheetView>
  </sheetViews>
  <sheetFormatPr baseColWidth="10" defaultRowHeight="14.4" x14ac:dyDescent="0.3"/>
  <cols>
    <col min="1" max="1" width="26.44140625" customWidth="1"/>
    <col min="2" max="2" width="25.44140625" customWidth="1"/>
    <col min="3" max="3" width="29.6640625" customWidth="1"/>
    <col min="4" max="4" width="35.88671875" customWidth="1"/>
    <col min="5" max="5" width="30.88671875" bestFit="1" customWidth="1"/>
    <col min="6" max="6" width="48.44140625" customWidth="1"/>
    <col min="7" max="7" width="33.109375" bestFit="1" customWidth="1"/>
    <col min="8" max="8" width="29.6640625" customWidth="1"/>
    <col min="9" max="9" width="39.33203125" customWidth="1"/>
    <col min="10" max="10" width="25.5546875" bestFit="1" customWidth="1"/>
    <col min="11" max="11" width="34.33203125" customWidth="1"/>
    <col min="12" max="12" width="26" bestFit="1" customWidth="1"/>
    <col min="13" max="13" width="21.33203125" bestFit="1" customWidth="1"/>
    <col min="14" max="14" width="17.44140625" customWidth="1"/>
    <col min="15" max="15" width="16.33203125" bestFit="1" customWidth="1"/>
  </cols>
  <sheetData>
    <row r="1" spans="1:12" ht="23.4" customHeight="1" x14ac:dyDescent="0.3">
      <c r="A1" s="39" t="s">
        <v>10</v>
      </c>
      <c r="B1" s="64">
        <f ca="1">TODAY()</f>
        <v>44826</v>
      </c>
      <c r="D1" s="31" t="s">
        <v>27</v>
      </c>
      <c r="E1" s="31" t="s">
        <v>32</v>
      </c>
      <c r="F1" s="31" t="s">
        <v>33</v>
      </c>
    </row>
    <row r="2" spans="1:12" ht="24" customHeight="1" x14ac:dyDescent="0.3">
      <c r="A2" s="24" t="s">
        <v>9</v>
      </c>
      <c r="B2" s="65" t="s">
        <v>20</v>
      </c>
      <c r="D2" s="67">
        <v>0.1</v>
      </c>
      <c r="E2" s="69" t="e">
        <f>#REF!</f>
        <v>#REF!</v>
      </c>
      <c r="F2" s="23"/>
    </row>
    <row r="3" spans="1:12" ht="21" customHeight="1" x14ac:dyDescent="0.3">
      <c r="A3" s="24" t="s">
        <v>11</v>
      </c>
      <c r="B3" s="66" t="s">
        <v>61</v>
      </c>
      <c r="C3" s="25"/>
      <c r="D3" s="27"/>
      <c r="E3" s="15"/>
    </row>
    <row r="4" spans="1:12" ht="21" customHeight="1" x14ac:dyDescent="0.3">
      <c r="A4" s="24" t="s">
        <v>8</v>
      </c>
      <c r="B4" s="66" t="s">
        <v>62</v>
      </c>
      <c r="C4" s="25"/>
      <c r="D4" s="32" t="s">
        <v>52</v>
      </c>
      <c r="E4" s="32" t="s">
        <v>51</v>
      </c>
      <c r="F4" s="31" t="s">
        <v>59</v>
      </c>
      <c r="G4" s="31" t="s">
        <v>60</v>
      </c>
      <c r="H4" s="31" t="s">
        <v>58</v>
      </c>
      <c r="J4" s="61"/>
      <c r="L4" s="61"/>
    </row>
    <row r="5" spans="1:12" ht="43.2" customHeight="1" x14ac:dyDescent="0.3">
      <c r="A5" s="24" t="s">
        <v>44</v>
      </c>
      <c r="B5" s="68"/>
      <c r="C5" s="25"/>
      <c r="D5" s="112" t="s">
        <v>50</v>
      </c>
      <c r="E5" s="23">
        <f>_xlfn.SWITCH($F$33,1,$E$33,2,$E$34)</f>
        <v>350</v>
      </c>
      <c r="F5" s="23"/>
      <c r="G5" s="22"/>
      <c r="H5" s="23"/>
      <c r="J5" s="38"/>
      <c r="L5" s="38"/>
    </row>
    <row r="6" spans="1:12" ht="21" customHeight="1" x14ac:dyDescent="0.3">
      <c r="A6" s="25"/>
      <c r="B6" s="37"/>
      <c r="C6" s="25"/>
      <c r="D6" s="38"/>
      <c r="E6" s="38"/>
      <c r="F6" s="38"/>
      <c r="G6" s="38"/>
      <c r="H6" s="38"/>
      <c r="I6" s="38"/>
      <c r="L6" s="38"/>
    </row>
    <row r="7" spans="1:12" ht="21" customHeight="1" x14ac:dyDescent="0.3">
      <c r="A7" s="25"/>
      <c r="B7" s="37"/>
      <c r="C7" s="25"/>
      <c r="D7" s="61"/>
      <c r="E7" s="61"/>
      <c r="F7" s="61"/>
      <c r="G7" s="61"/>
      <c r="H7" s="38"/>
      <c r="I7" s="38"/>
      <c r="J7" s="38"/>
      <c r="K7" s="38"/>
      <c r="L7" s="38"/>
    </row>
    <row r="8" spans="1:12" ht="21" customHeight="1" x14ac:dyDescent="0.3">
      <c r="C8" s="25"/>
      <c r="D8" s="93"/>
      <c r="E8" s="38"/>
      <c r="F8" s="38"/>
      <c r="G8" s="38"/>
      <c r="H8" s="38"/>
      <c r="I8" s="38"/>
      <c r="J8" s="38"/>
      <c r="K8" s="38"/>
      <c r="L8" s="38"/>
    </row>
    <row r="9" spans="1:12" ht="21" customHeight="1" x14ac:dyDescent="0.3">
      <c r="A9" s="25"/>
      <c r="B9" s="37"/>
      <c r="C9" s="25"/>
      <c r="D9" s="38"/>
      <c r="E9" s="38"/>
      <c r="F9" s="38"/>
      <c r="G9" s="38"/>
      <c r="H9" s="38"/>
      <c r="I9" s="38"/>
      <c r="J9" s="38"/>
      <c r="K9" s="38"/>
      <c r="L9" s="38"/>
    </row>
    <row r="10" spans="1:12" ht="21" customHeight="1" x14ac:dyDescent="0.3">
      <c r="A10" s="25"/>
      <c r="B10" s="25"/>
      <c r="C10" s="25"/>
      <c r="D10" s="27"/>
      <c r="E10" s="15"/>
    </row>
    <row r="11" spans="1:12" ht="25.95" customHeight="1" x14ac:dyDescent="0.3">
      <c r="C11" s="25"/>
      <c r="D11" s="26"/>
      <c r="F11" s="59" t="s">
        <v>14</v>
      </c>
      <c r="G11" s="106"/>
      <c r="H11" s="107"/>
      <c r="J11" s="61"/>
      <c r="K11" s="61"/>
      <c r="L11" s="61"/>
    </row>
    <row r="12" spans="1:12" ht="18" customHeight="1" x14ac:dyDescent="0.3">
      <c r="C12" s="16"/>
      <c r="D12" s="1"/>
      <c r="F12" s="31" t="s">
        <v>15</v>
      </c>
      <c r="G12" s="106"/>
      <c r="H12" s="107"/>
      <c r="J12" s="93"/>
      <c r="K12" s="93"/>
      <c r="L12" s="93"/>
    </row>
    <row r="13" spans="1:12" ht="19.2" customHeight="1" x14ac:dyDescent="0.3">
      <c r="A13" s="16"/>
      <c r="B13" s="17"/>
      <c r="C13" s="16"/>
      <c r="D13" s="1"/>
      <c r="F13" s="31" t="s">
        <v>16</v>
      </c>
      <c r="G13" s="108"/>
      <c r="H13" s="109"/>
    </row>
    <row r="14" spans="1:12" ht="19.2" customHeight="1" x14ac:dyDescent="0.3">
      <c r="A14" s="16"/>
      <c r="B14" s="17"/>
      <c r="C14" s="16"/>
      <c r="F14" s="31" t="s">
        <v>29</v>
      </c>
      <c r="G14" s="60">
        <f>J5</f>
        <v>0</v>
      </c>
      <c r="H14" s="58"/>
    </row>
    <row r="15" spans="1:12" ht="18.600000000000001" customHeight="1" thickBot="1" x14ac:dyDescent="0.35">
      <c r="A15" s="16"/>
      <c r="B15" s="17"/>
      <c r="C15" s="16"/>
      <c r="D15" s="1"/>
      <c r="F15" s="31" t="s">
        <v>17</v>
      </c>
      <c r="G15" s="63">
        <f>H5</f>
        <v>0</v>
      </c>
      <c r="H15" s="57">
        <f>IF($G$8&lt;&gt;"",G8,F8)</f>
        <v>0</v>
      </c>
    </row>
    <row r="16" spans="1:12" ht="45.6" customHeight="1" x14ac:dyDescent="0.3">
      <c r="A16" s="8" t="s">
        <v>4</v>
      </c>
      <c r="B16" s="9" t="s">
        <v>3</v>
      </c>
      <c r="C16" s="9" t="s">
        <v>46</v>
      </c>
      <c r="D16" s="41" t="s">
        <v>34</v>
      </c>
      <c r="E16" s="42" t="s">
        <v>35</v>
      </c>
      <c r="F16" s="33" t="s">
        <v>41</v>
      </c>
      <c r="G16" s="56" t="s">
        <v>30</v>
      </c>
      <c r="H16" s="34" t="s">
        <v>31</v>
      </c>
      <c r="I16" s="10" t="s">
        <v>0</v>
      </c>
    </row>
    <row r="17" spans="1:9" x14ac:dyDescent="0.3">
      <c r="A17" s="11">
        <v>1</v>
      </c>
      <c r="B17" s="2" t="s">
        <v>45</v>
      </c>
      <c r="C17" s="2" t="s">
        <v>5</v>
      </c>
      <c r="D17" s="20" t="e">
        <f>_xlfn.IFS($B$33=1,#REF!,'Calcul cout'!$B$33=2,#REF!)</f>
        <v>#REF!</v>
      </c>
      <c r="E17" s="43" t="e">
        <f>_xlfn.IFS($B$33=1,#REF!,'Calcul cout'!$B$33=2,#REF!)</f>
        <v>#REF!</v>
      </c>
      <c r="F17" s="76"/>
      <c r="G17" s="3">
        <f>IF(G13&lt;&gt;0,(((_xlfn.IFS($F$17="",0,$F$17="C",(($G$12/$F$2)*60)*Tableau14[[#This Row],[Cout(€HT/min) montage]],$F$17&lt;&gt;"C",((Tableau14[[#This Row],[Temps/PCS(min)]]*$G$12)*Tableau14[[#This Row],[Cout(€HT/min) montage]])))+20/$G$13)),0)</f>
        <v>0</v>
      </c>
      <c r="H17" s="35">
        <f>IF(G13&lt;&gt;0,(((_xlfn.IFS($F$17="",0,$F$17="C",(($G$12/$F$2)*60)*Tableau14[[#This Row],[Cout(€HT/min) Tonneau]],$F$17&lt;&gt;"C",((Tableau14[[#This Row],[Temps/PCS(min)]]*$G$12)*Tableau14[[#This Row],[Cout(€HT/min) montage]])))+20/$G$13)),0)</f>
        <v>0</v>
      </c>
      <c r="I17" s="18"/>
    </row>
    <row r="18" spans="1:9" x14ac:dyDescent="0.3">
      <c r="A18" s="11">
        <v>2</v>
      </c>
      <c r="B18" s="2" t="s">
        <v>1</v>
      </c>
      <c r="C18" s="4" t="s">
        <v>6</v>
      </c>
      <c r="D18" s="20" t="e">
        <f>_xlfn.IFS($B$33=1,#REF!,'Calcul cout'!$B$33=2,#REF!)</f>
        <v>#REF!</v>
      </c>
      <c r="E18" s="43" t="e">
        <f>_xlfn.IFS($B$33=1,#REF!,'Calcul cout'!$B$33=2,#REF!)</f>
        <v>#REF!</v>
      </c>
      <c r="F18" s="76"/>
      <c r="G18" s="3">
        <f>_xlfn.IFS($F$18="",0,$F$18="C",(($G$12/$F$2)*60)*Tableau14[[#This Row],[Cout(€HT/min) montage]],$F$18&lt;&gt;"C",((Tableau14[[#This Row],[Temps/PCS(min)]]*$G$12)*Tableau14[[#This Row],[Cout(€HT/min) montage]]))</f>
        <v>0</v>
      </c>
      <c r="H18" s="35">
        <f>_xlfn.IFS($F$18="",0,$F$18="C",(($G$12/$F$2)*60)*Tableau14[[#This Row],[Cout(€HT/min) Tonneau]],$F$18&lt;&gt;"C",((Tableau14[[#This Row],[Temps/PCS(min)]]*$G$12)*Tableau14[[#This Row],[Cout(€HT/min) Tonneau]]))</f>
        <v>0</v>
      </c>
      <c r="I18" s="18"/>
    </row>
    <row r="19" spans="1:9" x14ac:dyDescent="0.3">
      <c r="A19" s="11">
        <v>3</v>
      </c>
      <c r="B19" s="2" t="s">
        <v>22</v>
      </c>
      <c r="C19" s="4" t="s">
        <v>18</v>
      </c>
      <c r="D19" s="20" t="e">
        <f>_xlfn.IFS($B$33=1,#REF!,'Calcul cout'!$B$33=2,#REF!)</f>
        <v>#REF!</v>
      </c>
      <c r="E19" s="43" t="e">
        <f>_xlfn.IFS($B$33=1,#REF!,'Calcul cout'!$B$33=2,#REF!)</f>
        <v>#REF!</v>
      </c>
      <c r="F19" s="76"/>
      <c r="G19" s="3">
        <f>_xlfn.IFS($F$19="",0,$F$19="C",(($G$12/$F$2)*60)*Tableau14[[#This Row],[Cout(€HT/min) montage]],$F$19&lt;&gt;"C",((Tableau14[[#This Row],[Temps/PCS(min)]]*$G$12)*Tableau14[[#This Row],[Cout(€HT/min) montage]]))</f>
        <v>0</v>
      </c>
      <c r="H19" s="35">
        <f>_xlfn.IFS($F$19="",0,$F$19="C",(($G$12/$F$2)*60)*Tableau14[[#This Row],[Cout(€HT/min) Tonneau]],$F$19&lt;&gt;"C",((Tableau14[[#This Row],[Temps/PCS(min)]]*$G$12)*Tableau14[[#This Row],[Cout(€HT/min) Tonneau]]))</f>
        <v>0</v>
      </c>
      <c r="I19" s="18"/>
    </row>
    <row r="20" spans="1:9" x14ac:dyDescent="0.3">
      <c r="A20" s="11">
        <v>4</v>
      </c>
      <c r="B20" s="2" t="s">
        <v>12</v>
      </c>
      <c r="C20" s="4" t="s">
        <v>18</v>
      </c>
      <c r="D20" s="20" t="e">
        <f>_xlfn.IFS($B$33=1,#REF!,'Calcul cout'!$B$33=2,#REF!)</f>
        <v>#REF!</v>
      </c>
      <c r="E20" s="43" t="e">
        <f>_xlfn.IFS($B$33=1,#REF!,'Calcul cout'!$B$33=2,#REF!)</f>
        <v>#REF!</v>
      </c>
      <c r="F20" s="76"/>
      <c r="G20" s="3">
        <f>_xlfn.IFS($F$20="",0,$F$20="C",(($G$12/$F$2)*60)*Tableau14[[#This Row],[Cout(€HT/min) montage]],$F$20&lt;&gt;"C",((Tableau14[[#This Row],[Temps/PCS(min)]]*$G$12)*Tableau14[[#This Row],[Cout(€HT/min) montage]]))</f>
        <v>0</v>
      </c>
      <c r="H20" s="35">
        <f>_xlfn.IFS($F$20="",0,$F$20="C",(($G$12/$F$2)*60)*Tableau14[[#This Row],[Cout(€HT/min) Tonneau]],$F$20&lt;&gt;"C",((Tableau14[[#This Row],[Temps/PCS(min)]]*$G$12)*Tableau14[[#This Row],[Cout(€HT/min) Tonneau]]))</f>
        <v>0</v>
      </c>
      <c r="I20" s="18"/>
    </row>
    <row r="21" spans="1:9" x14ac:dyDescent="0.3">
      <c r="A21" s="11">
        <v>5</v>
      </c>
      <c r="B21" s="2" t="s">
        <v>13</v>
      </c>
      <c r="C21" s="4" t="s">
        <v>18</v>
      </c>
      <c r="D21" s="20" t="e">
        <f>_xlfn.IFS($B$33=1,#REF!,'Calcul cout'!$B$33=2,#REF!)</f>
        <v>#REF!</v>
      </c>
      <c r="E21" s="43" t="e">
        <f>_xlfn.IFS($B$33=1,#REF!,'Calcul cout'!$B$33=2,#REF!)</f>
        <v>#REF!</v>
      </c>
      <c r="F21" s="76"/>
      <c r="G21" s="3">
        <f>_xlfn.IFS($F$21="",0,$F$21="C",(($G$12/$F$2)*60)*Tableau14[[#This Row],[Cout(€HT/min) montage]],$F$21&lt;&gt;"C",((Tableau14[[#This Row],[Temps/PCS(min)]]*$G$12)*Tableau14[[#This Row],[Cout(€HT/min) montage]]))</f>
        <v>0</v>
      </c>
      <c r="H21" s="35">
        <f>_xlfn.IFS($F$21="",0,$F$21="C",(($G$12/$F$2)*60)*Tableau14[[#This Row],[Cout(€HT/min) Tonneau]],$F$21&lt;&gt;"C",((Tableau14[[#This Row],[Temps/PCS(min)]]*$G$12)*Tableau14[[#This Row],[Cout(€HT/min) Tonneau]]))</f>
        <v>0</v>
      </c>
      <c r="I21" s="18"/>
    </row>
    <row r="22" spans="1:9" x14ac:dyDescent="0.3">
      <c r="A22" s="12">
        <v>6</v>
      </c>
      <c r="B22" s="5" t="s">
        <v>2</v>
      </c>
      <c r="C22" s="6" t="s">
        <v>18</v>
      </c>
      <c r="D22" s="21" t="e">
        <f>_xlfn.IFS($B$33=1,#REF!,'Calcul cout'!$B$33=2,#REF!)</f>
        <v>#REF!</v>
      </c>
      <c r="E22" s="44" t="e">
        <f>_xlfn.IFS($B$33=1,#REF!,'Calcul cout'!$B$33=2,#REF!)</f>
        <v>#REF!</v>
      </c>
      <c r="F22" s="76"/>
      <c r="G22" s="7">
        <f>_xlfn.IFS($F$22="",0,$F$22="C",(($G$12/$F$2)*60)*Tableau14[[#This Row],[Cout(€HT/min) montage]],$F$22&lt;&gt;"C",((Tableau14[[#This Row],[Temps/PCS(min)]]*$G$12)*Tableau14[[#This Row],[Cout(€HT/min) montage]]))</f>
        <v>0</v>
      </c>
      <c r="H22" s="36">
        <f>_xlfn.IFS($F$22="",0,$F$22="C",(($G$12/$F$2)*60)*Tableau14[[#This Row],[Cout(€HT/min) Tonneau]],$F$22&lt;&gt;"C",((Tableau14[[#This Row],[Temps/PCS(min)]]*$G$12)*Tableau14[[#This Row],[Cout(€HT/min) Tonneau]]))</f>
        <v>0</v>
      </c>
      <c r="I22" s="19"/>
    </row>
    <row r="23" spans="1:9" ht="15.6" customHeight="1" x14ac:dyDescent="0.3">
      <c r="A23" s="12">
        <v>7</v>
      </c>
      <c r="B23" s="5" t="s">
        <v>64</v>
      </c>
      <c r="C23" s="6"/>
      <c r="D23" s="78"/>
      <c r="E23" s="79"/>
      <c r="F23" s="80"/>
      <c r="G23" s="81"/>
      <c r="H23" s="82"/>
      <c r="I23" s="83"/>
    </row>
    <row r="24" spans="1:9" ht="16.2" customHeight="1" x14ac:dyDescent="0.3">
      <c r="A24" s="12">
        <v>9</v>
      </c>
      <c r="B24" s="5" t="s">
        <v>21</v>
      </c>
      <c r="C24" s="6"/>
      <c r="D24" s="85"/>
      <c r="E24" s="86"/>
      <c r="F24" s="87"/>
      <c r="G24" s="88"/>
      <c r="H24" s="89"/>
      <c r="I24" s="90"/>
    </row>
    <row r="25" spans="1:9" x14ac:dyDescent="0.3">
      <c r="A25" s="46">
        <v>10</v>
      </c>
      <c r="B25" s="47" t="s">
        <v>19</v>
      </c>
      <c r="C25" s="48" t="s">
        <v>7</v>
      </c>
      <c r="D25" s="72" t="e">
        <f>_xlfn.IFS($B$33=1,#REF!,'Calcul cout'!$B$33=2,#REF!)</f>
        <v>#REF!</v>
      </c>
      <c r="E25" s="49" t="e">
        <f>_xlfn.IFS($B$33=1,#REF!,'Calcul cout'!$B$33=2,#REF!)</f>
        <v>#REF!</v>
      </c>
      <c r="F25" s="77"/>
      <c r="G25" s="50">
        <f>_xlfn.IFS($F$25="",0,$F$25="C",(($G$12/$F$2)*60)*Tableau14[[#This Row],[Cout(€HT/min) montage]],$F$25&lt;&gt;"C",((Tableau14[[#This Row],[Temps/PCS(min)]]*$G$12)*Tableau14[[#This Row],[Cout(€HT/min) montage]]))</f>
        <v>0</v>
      </c>
      <c r="H25" s="45">
        <f>_xlfn.IFS($F$25="",0,$F$25="C",(($G$12/$F$2)*60)*Tableau14[[#This Row],[Cout(€HT/min) Tonneau]],$F$25&lt;&gt;"C",((Tableau14[[#This Row],[Temps/PCS(min)]]*$G$12)*Tableau14[[#This Row],[Cout(€HT/min) Tonneau]]))</f>
        <v>0</v>
      </c>
      <c r="I25" s="51"/>
    </row>
    <row r="26" spans="1:9" x14ac:dyDescent="0.3">
      <c r="A26" s="73" t="s">
        <v>47</v>
      </c>
      <c r="B26" s="74"/>
      <c r="C26" s="74"/>
      <c r="D26" s="74"/>
      <c r="E26" s="74"/>
      <c r="F26" s="13"/>
      <c r="G26" s="13">
        <f>IF($G$11&lt;&gt;"",SUM(G17:G25),0)</f>
        <v>0</v>
      </c>
      <c r="H26" s="13">
        <f>IF($G$11&lt;&gt;"",SUM(H17:H25),0)</f>
        <v>0</v>
      </c>
      <c r="I26" s="75"/>
    </row>
    <row r="27" spans="1:9" x14ac:dyDescent="0.3">
      <c r="A27" s="52"/>
      <c r="B27" s="52"/>
      <c r="C27" s="52"/>
      <c r="D27" s="53"/>
      <c r="E27" s="52"/>
      <c r="F27" s="54"/>
      <c r="G27" s="54"/>
      <c r="H27" s="54"/>
    </row>
    <row r="28" spans="1:9" x14ac:dyDescent="0.3">
      <c r="A28" s="61"/>
      <c r="B28" s="61"/>
      <c r="C28" s="61"/>
      <c r="D28" s="62"/>
      <c r="E28" s="61"/>
      <c r="F28" s="54"/>
      <c r="G28" s="54"/>
      <c r="H28" s="54"/>
    </row>
    <row r="29" spans="1:9" x14ac:dyDescent="0.3">
      <c r="A29" s="61"/>
      <c r="B29" s="61"/>
      <c r="C29" s="61"/>
      <c r="D29" s="62"/>
      <c r="E29" s="61"/>
      <c r="F29" s="54"/>
      <c r="G29" s="54"/>
      <c r="H29" s="54"/>
    </row>
    <row r="30" spans="1:9" ht="20.399999999999999" customHeight="1" x14ac:dyDescent="0.3">
      <c r="A30" s="61"/>
      <c r="B30" s="61"/>
      <c r="C30" s="61"/>
      <c r="D30" s="62"/>
      <c r="E30" s="61"/>
      <c r="F30" s="54"/>
      <c r="G30" s="54"/>
      <c r="H30" s="54"/>
    </row>
    <row r="31" spans="1:9" x14ac:dyDescent="0.3">
      <c r="A31" s="61"/>
      <c r="B31" s="84"/>
      <c r="C31" s="84"/>
      <c r="D31" s="84"/>
      <c r="E31" s="84"/>
      <c r="F31" s="54"/>
      <c r="G31" s="54"/>
      <c r="H31" s="54"/>
    </row>
    <row r="32" spans="1:9" x14ac:dyDescent="0.3">
      <c r="A32" s="22" t="s">
        <v>44</v>
      </c>
      <c r="B32" s="22" t="s">
        <v>28</v>
      </c>
      <c r="C32" s="61"/>
      <c r="D32" s="92" t="s">
        <v>48</v>
      </c>
      <c r="E32" s="92" t="s">
        <v>63</v>
      </c>
      <c r="F32" s="97" t="s">
        <v>28</v>
      </c>
      <c r="G32" s="54"/>
      <c r="H32" s="55" t="s">
        <v>36</v>
      </c>
    </row>
    <row r="33" spans="1:15" x14ac:dyDescent="0.3">
      <c r="A33" s="14" t="s">
        <v>42</v>
      </c>
      <c r="B33" s="22">
        <v>2</v>
      </c>
      <c r="C33" s="61"/>
      <c r="D33" s="71" t="s">
        <v>49</v>
      </c>
      <c r="E33" s="71">
        <v>350</v>
      </c>
      <c r="F33" s="23">
        <v>1</v>
      </c>
      <c r="G33" s="54"/>
      <c r="H33" s="55" t="s">
        <v>37</v>
      </c>
    </row>
    <row r="34" spans="1:15" x14ac:dyDescent="0.3">
      <c r="A34" s="14" t="s">
        <v>43</v>
      </c>
      <c r="B34" s="22">
        <v>2</v>
      </c>
      <c r="C34" s="61"/>
      <c r="D34" s="71" t="s">
        <v>50</v>
      </c>
      <c r="E34" s="71">
        <v>250</v>
      </c>
      <c r="F34" s="23">
        <v>2</v>
      </c>
      <c r="G34" s="54"/>
      <c r="H34" s="55" t="s">
        <v>38</v>
      </c>
    </row>
    <row r="35" spans="1:15" x14ac:dyDescent="0.3">
      <c r="A35" s="61"/>
      <c r="B35" s="61"/>
      <c r="C35" s="61"/>
      <c r="D35" s="62"/>
      <c r="E35" s="52"/>
      <c r="F35" s="54"/>
      <c r="G35" s="54"/>
      <c r="H35" s="55" t="s">
        <v>39</v>
      </c>
    </row>
    <row r="36" spans="1:15" x14ac:dyDescent="0.3">
      <c r="A36" s="61"/>
      <c r="B36" s="61"/>
      <c r="C36" s="61"/>
      <c r="D36" s="62"/>
      <c r="E36" s="52"/>
      <c r="F36" s="54"/>
      <c r="G36" s="54"/>
      <c r="H36" s="55" t="s">
        <v>40</v>
      </c>
    </row>
    <row r="38" spans="1:15" x14ac:dyDescent="0.3">
      <c r="D38" s="40"/>
      <c r="E38" s="40"/>
      <c r="F38" s="40"/>
      <c r="G38" s="40"/>
      <c r="H38" s="40"/>
      <c r="I38" s="40"/>
    </row>
    <row r="39" spans="1:15" x14ac:dyDescent="0.3">
      <c r="B39" s="94"/>
      <c r="C39" s="40"/>
      <c r="E39" s="70" t="s">
        <v>54</v>
      </c>
      <c r="F39" s="70" t="s">
        <v>55</v>
      </c>
      <c r="G39" s="70" t="s">
        <v>28</v>
      </c>
      <c r="H39" s="40"/>
      <c r="I39" s="40"/>
      <c r="K39" s="40"/>
      <c r="M39" s="40"/>
      <c r="N39" s="104"/>
      <c r="O39" s="104"/>
    </row>
    <row r="40" spans="1:15" x14ac:dyDescent="0.3">
      <c r="A40" s="110"/>
      <c r="C40" s="40"/>
      <c r="D40" s="111" t="s">
        <v>50</v>
      </c>
      <c r="E40" s="98" t="s">
        <v>53</v>
      </c>
      <c r="F40" s="71">
        <v>22</v>
      </c>
      <c r="G40" s="71">
        <v>7</v>
      </c>
      <c r="K40" s="40"/>
      <c r="M40" s="40"/>
      <c r="O40" s="40"/>
    </row>
    <row r="41" spans="1:15" x14ac:dyDescent="0.3">
      <c r="A41" s="110"/>
      <c r="C41" s="40"/>
      <c r="D41" s="111"/>
      <c r="E41" s="91" t="s">
        <v>56</v>
      </c>
      <c r="F41" s="71">
        <v>32</v>
      </c>
      <c r="G41" s="71">
        <v>2</v>
      </c>
    </row>
    <row r="42" spans="1:15" ht="15" thickBot="1" x14ac:dyDescent="0.35">
      <c r="A42" s="110"/>
      <c r="C42" s="40"/>
      <c r="D42" s="111"/>
      <c r="E42" s="91" t="s">
        <v>57</v>
      </c>
      <c r="F42" s="71">
        <v>32</v>
      </c>
      <c r="G42" s="71">
        <v>3</v>
      </c>
    </row>
    <row r="43" spans="1:15" x14ac:dyDescent="0.3">
      <c r="A43" s="110"/>
      <c r="C43" s="40"/>
      <c r="D43" s="111"/>
      <c r="E43" s="91" t="s">
        <v>65</v>
      </c>
      <c r="F43" s="71">
        <v>32</v>
      </c>
      <c r="G43" s="71">
        <v>4</v>
      </c>
      <c r="I43" s="100" t="s">
        <v>71</v>
      </c>
      <c r="J43" s="101" t="s">
        <v>72</v>
      </c>
    </row>
    <row r="44" spans="1:15" ht="15" thickBot="1" x14ac:dyDescent="0.35">
      <c r="D44" s="111"/>
      <c r="E44" s="91" t="s">
        <v>66</v>
      </c>
      <c r="F44" s="71">
        <v>32</v>
      </c>
      <c r="G44" s="71">
        <v>5</v>
      </c>
      <c r="I44" s="102" t="s">
        <v>49</v>
      </c>
      <c r="J44" s="103" t="s">
        <v>53</v>
      </c>
    </row>
    <row r="45" spans="1:15" x14ac:dyDescent="0.3">
      <c r="D45" s="111" t="s">
        <v>49</v>
      </c>
      <c r="E45" s="22" t="s">
        <v>67</v>
      </c>
      <c r="F45" s="71">
        <v>37</v>
      </c>
      <c r="G45" s="71">
        <v>6</v>
      </c>
    </row>
    <row r="46" spans="1:15" x14ac:dyDescent="0.3">
      <c r="B46" s="40"/>
      <c r="C46" s="40"/>
      <c r="D46" s="111"/>
      <c r="E46" s="22" t="s">
        <v>68</v>
      </c>
      <c r="F46" s="71">
        <v>37</v>
      </c>
      <c r="G46" s="71">
        <v>7</v>
      </c>
      <c r="H46" s="40"/>
      <c r="I46" s="40"/>
    </row>
    <row r="47" spans="1:15" x14ac:dyDescent="0.3">
      <c r="A47" s="105"/>
      <c r="B47" s="40"/>
      <c r="D47" s="111"/>
      <c r="E47" s="22" t="s">
        <v>57</v>
      </c>
      <c r="F47" s="99">
        <v>37</v>
      </c>
      <c r="G47" s="71">
        <v>8</v>
      </c>
    </row>
    <row r="48" spans="1:15" x14ac:dyDescent="0.3">
      <c r="A48" s="105"/>
      <c r="B48" s="40"/>
      <c r="D48" s="111"/>
      <c r="E48" s="22" t="s">
        <v>69</v>
      </c>
      <c r="F48" s="99">
        <v>25</v>
      </c>
      <c r="G48" s="71">
        <v>9</v>
      </c>
    </row>
    <row r="49" spans="1:7" x14ac:dyDescent="0.3">
      <c r="A49" s="96"/>
      <c r="B49" s="40"/>
      <c r="D49" s="111"/>
      <c r="E49" s="22" t="s">
        <v>70</v>
      </c>
      <c r="F49" s="99">
        <v>25</v>
      </c>
      <c r="G49" s="71">
        <v>10</v>
      </c>
    </row>
    <row r="50" spans="1:7" x14ac:dyDescent="0.3">
      <c r="A50" s="96"/>
      <c r="B50" s="40"/>
      <c r="F50" s="95"/>
    </row>
    <row r="51" spans="1:7" x14ac:dyDescent="0.3">
      <c r="A51" s="96"/>
      <c r="B51" s="40"/>
      <c r="F51" s="95"/>
    </row>
    <row r="53" spans="1:7" x14ac:dyDescent="0.3">
      <c r="B53" s="40"/>
      <c r="C53" s="38"/>
      <c r="D53" s="40"/>
      <c r="E53" s="40"/>
    </row>
    <row r="54" spans="1:7" x14ac:dyDescent="0.3">
      <c r="A54" s="105"/>
      <c r="C54" s="38"/>
      <c r="D54" s="40"/>
    </row>
    <row r="55" spans="1:7" x14ac:dyDescent="0.3">
      <c r="A55" s="105"/>
      <c r="C55" s="38"/>
      <c r="D55" s="40"/>
    </row>
    <row r="56" spans="1:7" x14ac:dyDescent="0.3">
      <c r="A56" s="105"/>
      <c r="C56" s="38"/>
      <c r="D56" s="40"/>
    </row>
    <row r="57" spans="1:7" x14ac:dyDescent="0.3">
      <c r="A57" s="105"/>
      <c r="C57" s="38"/>
      <c r="D57" s="40"/>
    </row>
    <row r="64" spans="1:7" x14ac:dyDescent="0.3">
      <c r="B64" s="40"/>
      <c r="D64" s="40"/>
      <c r="E64" s="40"/>
    </row>
    <row r="65" spans="2:5" x14ac:dyDescent="0.3">
      <c r="B65" s="40"/>
      <c r="E65" s="40"/>
    </row>
    <row r="66" spans="2:5" x14ac:dyDescent="0.3">
      <c r="B66" s="40"/>
      <c r="D66" s="55"/>
      <c r="E66" s="40"/>
    </row>
    <row r="67" spans="2:5" x14ac:dyDescent="0.3">
      <c r="B67" s="40"/>
      <c r="D67" s="55"/>
      <c r="E67" s="40"/>
    </row>
    <row r="68" spans="2:5" x14ac:dyDescent="0.3">
      <c r="B68" s="40"/>
      <c r="D68" s="55"/>
      <c r="E68" s="40"/>
    </row>
    <row r="69" spans="2:5" x14ac:dyDescent="0.3">
      <c r="B69" s="40"/>
      <c r="D69" s="55"/>
      <c r="E69" s="40"/>
    </row>
    <row r="70" spans="2:5" x14ac:dyDescent="0.3">
      <c r="B70" s="40"/>
      <c r="D70" s="55"/>
      <c r="E70" s="40"/>
    </row>
    <row r="71" spans="2:5" x14ac:dyDescent="0.3">
      <c r="B71" s="40"/>
      <c r="D71" s="55"/>
      <c r="E71" s="40"/>
    </row>
  </sheetData>
  <sheetProtection selectLockedCells="1"/>
  <mergeCells count="9">
    <mergeCell ref="N39:O39"/>
    <mergeCell ref="A54:A57"/>
    <mergeCell ref="G11:H11"/>
    <mergeCell ref="G12:H12"/>
    <mergeCell ref="G13:H13"/>
    <mergeCell ref="A40:A43"/>
    <mergeCell ref="A47:A48"/>
    <mergeCell ref="D40:D44"/>
    <mergeCell ref="D45:D49"/>
  </mergeCells>
  <dataValidations count="2">
    <dataValidation type="list" allowBlank="1" showInputMessage="1" showErrorMessage="1" sqref="I44 D5" xr:uid="{EB83372B-9C69-4555-9C01-2C91B40C7B15}">
      <formula1>$D$33:$D$34</formula1>
    </dataValidation>
    <dataValidation type="list" allowBlank="1" showInputMessage="1" showErrorMessage="1" sqref="J44" xr:uid="{F93E7F3A-6C7F-4805-903E-9EC84BCD134E}">
      <formula1>OFFSET($E$39,MATCH($I$44,$D$40:$D$49,0),0,5,1)</formula1>
    </dataValidation>
  </dataValidations>
  <pageMargins left="0.7" right="0.7" top="0.75" bottom="0.75" header="0.3" footer="0.3"/>
  <pageSetup orientation="portrait" horizontalDpi="300" verticalDpi="0" r:id="rId1"/>
  <drawing r:id="rId2"/>
  <legacyDrawing r:id="rId3"/>
  <controls>
    <mc:AlternateContent xmlns:mc="http://schemas.openxmlformats.org/markup-compatibility/2006">
      <mc:Choice Requires="x14">
        <control shapeId="5146" r:id="rId4" name="CommandButton3">
          <controlPr defaultSize="0" autoLine="0" r:id="rId5">
            <anchor moveWithCells="1">
              <from>
                <xdr:col>9</xdr:col>
                <xdr:colOff>1097280</xdr:colOff>
                <xdr:row>0</xdr:row>
                <xdr:rowOff>190500</xdr:rowOff>
              </from>
              <to>
                <xdr:col>10</xdr:col>
                <xdr:colOff>2217420</xdr:colOff>
                <xdr:row>1</xdr:row>
                <xdr:rowOff>266700</xdr:rowOff>
              </to>
            </anchor>
          </controlPr>
        </control>
      </mc:Choice>
      <mc:Fallback>
        <control shapeId="5146" r:id="rId4" name="CommandButton3"/>
      </mc:Fallback>
    </mc:AlternateContent>
    <mc:AlternateContent xmlns:mc="http://schemas.openxmlformats.org/markup-compatibility/2006">
      <mc:Choice Requires="x14">
        <control shapeId="5123" r:id="rId6" name="Drop Down 3">
          <controlPr defaultSize="0" autoLine="0" autoPict="0">
            <anchor moveWithCells="1">
              <from>
                <xdr:col>2</xdr:col>
                <xdr:colOff>0</xdr:colOff>
                <xdr:row>22</xdr:row>
                <xdr:rowOff>0</xdr:rowOff>
              </from>
              <to>
                <xdr:col>2</xdr:col>
                <xdr:colOff>2004060</xdr:colOff>
                <xdr:row>23</xdr:row>
                <xdr:rowOff>22860</xdr:rowOff>
              </to>
            </anchor>
          </controlPr>
        </control>
      </mc:Choice>
    </mc:AlternateContent>
    <mc:AlternateContent xmlns:mc="http://schemas.openxmlformats.org/markup-compatibility/2006">
      <mc:Choice Requires="x14">
        <control shapeId="5124" r:id="rId7" name="Drop Down 4">
          <controlPr defaultSize="0" autoLine="0" autoPict="0">
            <anchor moveWithCells="1">
              <from>
                <xdr:col>2</xdr:col>
                <xdr:colOff>7620</xdr:colOff>
                <xdr:row>23</xdr:row>
                <xdr:rowOff>0</xdr:rowOff>
              </from>
              <to>
                <xdr:col>2</xdr:col>
                <xdr:colOff>2004060</xdr:colOff>
                <xdr:row>24</xdr:row>
                <xdr:rowOff>0</xdr:rowOff>
              </to>
            </anchor>
          </controlPr>
        </control>
      </mc:Choice>
    </mc:AlternateContent>
    <mc:AlternateContent xmlns:mc="http://schemas.openxmlformats.org/markup-compatibility/2006">
      <mc:Choice Requires="x14">
        <control shapeId="5151" r:id="rId8" name="Drop Down 31">
          <controlPr defaultSize="0" autoLine="0" autoPict="0">
            <anchor moveWithCells="1">
              <from>
                <xdr:col>1</xdr:col>
                <xdr:colOff>22860</xdr:colOff>
                <xdr:row>4</xdr:row>
                <xdr:rowOff>22860</xdr:rowOff>
              </from>
              <to>
                <xdr:col>2</xdr:col>
                <xdr:colOff>0</xdr:colOff>
                <xdr:row>4</xdr:row>
                <xdr:rowOff>289560</xdr:rowOff>
              </to>
            </anchor>
          </controlPr>
        </control>
      </mc:Choice>
    </mc:AlternateContent>
  </controls>
  <tableParts count="1">
    <tablePart r:id="rId9"/>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478F60C-B131-46D9-96D3-79CC943FE45C}">
  <sheetPr codeName="Feuil5"/>
  <dimension ref="D28:G30"/>
  <sheetViews>
    <sheetView showGridLines="0" zoomScaleNormal="100" workbookViewId="0">
      <selection activeCell="F29" sqref="F29"/>
    </sheetView>
  </sheetViews>
  <sheetFormatPr baseColWidth="10" defaultColWidth="11.5546875" defaultRowHeight="13.2" x14ac:dyDescent="0.25"/>
  <cols>
    <col min="1" max="16384" width="11.5546875" style="28"/>
  </cols>
  <sheetData>
    <row r="28" spans="4:7" x14ac:dyDescent="0.25">
      <c r="D28" s="28" t="s">
        <v>23</v>
      </c>
      <c r="F28" s="29">
        <v>10</v>
      </c>
      <c r="G28" s="28" t="s">
        <v>24</v>
      </c>
    </row>
    <row r="30" spans="4:7" x14ac:dyDescent="0.25">
      <c r="D30" s="28" t="s">
        <v>25</v>
      </c>
      <c r="F30" s="30">
        <f>IF(F28="","",432.67*POWER(F28,-0.54))</f>
        <v>124.78339104577886</v>
      </c>
      <c r="G30" s="28" t="s">
        <v>26</v>
      </c>
    </row>
  </sheetData>
  <sheetProtection password="CCDE" sheet="1" objects="1" scenarios="1"/>
  <pageMargins left="0.78740157499999996" right="0.78740157499999996" top="0.984251969" bottom="0.984251969" header="0.4921259845" footer="0.4921259845"/>
  <pageSetup paperSize="9" orientation="portrait"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Calcul cout</vt:lpstr>
      <vt:lpstr>Graphique cadence montage prod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Tom LAGIERE</dc:creator>
  <cp:lastModifiedBy>Alice BALEYDIER</cp:lastModifiedBy>
  <dcterms:created xsi:type="dcterms:W3CDTF">2022-06-29T10:38:08Z</dcterms:created>
  <dcterms:modified xsi:type="dcterms:W3CDTF">2022-09-22T13:14:02Z</dcterms:modified>
</cp:coreProperties>
</file>