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28146484-E7DB-4E71-9F4A-674C133A4775}" xr6:coauthVersionLast="36" xr6:coauthVersionMax="36" xr10:uidLastSave="{00000000-0000-0000-0000-000000000000}"/>
  <bookViews>
    <workbookView xWindow="0" yWindow="0" windowWidth="23040" windowHeight="906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8" i="5" l="1"/>
  <c r="Z17" i="5"/>
  <c r="V18" i="5"/>
  <c r="V17" i="5"/>
  <c r="R18" i="5"/>
  <c r="R17" i="5"/>
  <c r="N18" i="5"/>
  <c r="N17" i="5"/>
  <c r="J18" i="5"/>
  <c r="J17" i="5"/>
  <c r="F18" i="5"/>
  <c r="F17" i="5"/>
  <c r="V15" i="5"/>
  <c r="V14" i="5"/>
  <c r="V16" i="5"/>
  <c r="R19" i="5"/>
  <c r="F11" i="5" l="1"/>
  <c r="A4" i="2"/>
  <c r="D3" i="5"/>
  <c r="A5" i="2" l="1"/>
  <c r="Z11" i="5"/>
  <c r="V11" i="5"/>
  <c r="R11" i="5"/>
  <c r="N11" i="5"/>
  <c r="J11" i="5"/>
  <c r="A6" i="2" l="1"/>
  <c r="A7" i="2" s="1"/>
  <c r="Z23" i="5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N19" i="5"/>
  <c r="J19" i="5"/>
  <c r="F19" i="5"/>
  <c r="D18" i="5"/>
  <c r="D17" i="5"/>
  <c r="Z16" i="5"/>
  <c r="R16" i="5"/>
  <c r="N16" i="5"/>
  <c r="J16" i="5"/>
  <c r="F16" i="5"/>
  <c r="Z15" i="5"/>
  <c r="R15" i="5"/>
  <c r="N15" i="5"/>
  <c r="J15" i="5"/>
  <c r="F15" i="5"/>
  <c r="Z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F24" i="5" l="1"/>
  <c r="J24" i="5"/>
  <c r="R24" i="5"/>
  <c r="V24" i="5"/>
  <c r="Z24" i="5"/>
  <c r="N24" i="5"/>
  <c r="B3" i="5" l="1"/>
  <c r="B4" i="5" s="1"/>
</calcChain>
</file>

<file path=xl/sharedStrings.xml><?xml version="1.0" encoding="utf-8"?>
<sst xmlns="http://schemas.openxmlformats.org/spreadsheetml/2006/main" count="477" uniqueCount="304">
  <si>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</si>
  <si>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</si>
  <si>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</si>
  <si>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</si>
  <si>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</si>
  <si>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</si>
  <si>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</si>
  <si>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</si>
  <si>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</si>
  <si>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</si>
  <si>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</si>
  <si>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</si>
  <si>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</si>
  <si>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</si>
  <si>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</si>
  <si>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</si>
  <si>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</si>
  <si>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</si>
  <si>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</si>
  <si>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</si>
  <si>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</si>
  <si>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</si>
  <si>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</si>
  <si>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</si>
  <si>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</si>
  <si>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</si>
  <si>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</si>
  <si>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</si>
  <si>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</si>
  <si>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</si>
  <si>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</si>
  <si>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</si>
  <si>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</si>
  <si>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</si>
  <si>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</si>
  <si>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</si>
  <si>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</si>
  <si>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</si>
  <si>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</si>
  <si>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</si>
  <si>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</si>
  <si>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</si>
  <si>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</si>
  <si>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</si>
  <si>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</si>
  <si>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</si>
  <si>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</si>
  <si>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</si>
  <si>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</si>
  <si>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</si>
  <si>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</si>
  <si>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</si>
  <si>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</si>
  <si>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</si>
  <si>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</si>
  <si>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</si>
  <si>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</si>
  <si>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</si>
  <si>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</si>
  <si>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</si>
  <si>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</si>
  <si>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</si>
  <si>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</si>
  <si>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</si>
  <si>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</si>
  <si>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</si>
  <si>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</si>
  <si>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</si>
  <si>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</si>
  <si>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</si>
  <si>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</si>
  <si>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</si>
  <si>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</si>
  <si>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</si>
  <si>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</si>
  <si>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</si>
  <si>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</si>
  <si>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</si>
  <si>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</si>
  <si>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</si>
  <si>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</si>
  <si>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</si>
  <si>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</si>
  <si>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</si>
  <si>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</si>
  <si>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</si>
  <si>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</si>
  <si>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</si>
  <si>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</si>
  <si>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</si>
  <si>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</si>
  <si>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</si>
  <si>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</si>
  <si>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</si>
  <si>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</si>
  <si>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</si>
  <si>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</si>
  <si>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</si>
  <si>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</si>
  <si>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</si>
  <si>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</si>
  <si>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</si>
  <si>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</si>
  <si>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</si>
  <si>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</si>
  <si>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</si>
  <si>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</si>
  <si>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</si>
  <si>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</si>
  <si>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</si>
  <si>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</si>
  <si>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</si>
  <si>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</si>
  <si>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</si>
  <si>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</si>
  <si>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</si>
  <si>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</si>
  <si>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</si>
  <si>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</si>
  <si>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</si>
  <si>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</si>
  <si>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</si>
  <si>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</si>
  <si>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</si>
  <si>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</si>
  <si>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</si>
  <si>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</si>
  <si>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</si>
  <si>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</si>
  <si>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</si>
  <si>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</si>
  <si>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</si>
  <si>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</si>
  <si>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</si>
  <si>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</si>
  <si>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</si>
  <si>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</si>
  <si>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</si>
  <si>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</si>
  <si>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</si>
  <si>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</si>
  <si>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</si>
  <si>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</si>
  <si>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</si>
  <si>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</si>
  <si>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</si>
  <si>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</si>
  <si>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</si>
  <si>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</si>
  <si>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</si>
  <si>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</si>
  <si>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</si>
  <si>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</si>
  <si>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</si>
  <si>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</si>
  <si>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</si>
  <si>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</si>
  <si>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</si>
  <si>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</si>
  <si>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</si>
  <si>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</si>
  <si>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</si>
  <si>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</si>
  <si>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</si>
  <si>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</si>
  <si>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</si>
  <si>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</si>
  <si>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</si>
  <si>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</si>
  <si>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</si>
  <si>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</si>
  <si>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</si>
  <si>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</si>
  <si>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</si>
  <si>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</si>
  <si>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</si>
  <si>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</si>
  <si>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</si>
  <si>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</si>
  <si>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</si>
  <si>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</si>
  <si>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</si>
  <si>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</si>
  <si>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</si>
  <si>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</si>
  <si>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</si>
  <si>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</si>
  <si>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</si>
  <si>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</si>
  <si>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</si>
  <si>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</si>
  <si>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</si>
  <si>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</si>
  <si>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</si>
  <si>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</si>
  <si>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</si>
  <si>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</si>
  <si>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</si>
  <si>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</si>
  <si>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</si>
  <si>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</si>
  <si>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</si>
  <si>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</si>
  <si>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</si>
  <si>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</si>
  <si>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</si>
  <si>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</si>
  <si>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</si>
  <si>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</si>
  <si>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</si>
  <si>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</si>
  <si>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</si>
  <si>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</si>
  <si>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</si>
  <si>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</si>
  <si>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</si>
  <si>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</si>
  <si>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</si>
  <si>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</si>
  <si>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</si>
  <si>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</si>
  <si>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</si>
  <si>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</si>
  <si>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</si>
  <si>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</si>
  <si>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</si>
  <si>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</si>
  <si>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</si>
  <si>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</si>
  <si>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</si>
  <si>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</si>
  <si>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</si>
  <si>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</si>
  <si>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</si>
  <si>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</si>
  <si>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</si>
  <si>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</si>
  <si>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</si>
  <si>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</si>
  <si>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</si>
  <si>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</si>
  <si>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</si>
  <si>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</si>
  <si>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</si>
  <si>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</si>
  <si>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</si>
  <si>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</si>
  <si>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</si>
  <si>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</si>
  <si>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</si>
  <si>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</si>
  <si>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</si>
  <si>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</si>
  <si>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</si>
  <si>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</si>
  <si>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</si>
  <si>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</si>
  <si>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</si>
  <si>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</si>
  <si>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</si>
  <si>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</si>
  <si>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</si>
  <si>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</si>
  <si>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</si>
  <si>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</si>
  <si>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</si>
  <si>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</si>
  <si>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</si>
  <si>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</si>
  <si>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</si>
  <si>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</si>
  <si>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</si>
  <si>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</si>
  <si>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</si>
  <si>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</si>
  <si>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</si>
  <si>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</si>
  <si>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</si>
  <si>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</si>
  <si>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</si>
  <si>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</si>
  <si>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</si>
  <si>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Référ. pièce R1</t>
  </si>
  <si>
    <t>Nb pcs-panier deg R1</t>
  </si>
  <si>
    <t>Nb pcs-charge R1</t>
  </si>
  <si>
    <t>Nb PV Controle R1</t>
  </si>
  <si>
    <t>SA-1964</t>
  </si>
  <si>
    <t>ECROU</t>
  </si>
  <si>
    <t>NEXTER</t>
  </si>
  <si>
    <t>SA-1998</t>
  </si>
  <si>
    <t>VIS</t>
  </si>
  <si>
    <t>CLAVETTE</t>
  </si>
  <si>
    <t>ALICE</t>
  </si>
  <si>
    <t>GARDY</t>
  </si>
  <si>
    <t>SA-1995</t>
  </si>
  <si>
    <t>ROUE</t>
  </si>
  <si>
    <t>1/2 GALET</t>
  </si>
  <si>
    <t>BALANCING</t>
  </si>
  <si>
    <t>LONG COLLECTOR</t>
  </si>
  <si>
    <t>ROTULE</t>
  </si>
  <si>
    <t>SA-9898</t>
  </si>
  <si>
    <t>OP</t>
  </si>
  <si>
    <t>MP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</si>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</sst>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164" fontId="1" fillId="4" borderId="4" xfId="0" applyNumberFormat="1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3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3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3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3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3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3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3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3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3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3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3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1379220</xdr:colOff>
          <xdr:row>1</xdr:row>
          <xdr:rowOff>83820</xdr:rowOff>
        </xdr:from>
        <xdr:to>
          <xdr:col>7</xdr:col>
          <xdr:colOff>7620</xdr:colOff>
          <xdr:row>2</xdr:row>
          <xdr:rowOff>7620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1402080</xdr:colOff>
          <xdr:row>0</xdr:row>
          <xdr:rowOff>114300</xdr:rowOff>
        </xdr:from>
        <xdr:to>
          <xdr:col>7</xdr:col>
          <xdr:colOff>7620</xdr:colOff>
          <xdr:row>1</xdr:row>
          <xdr:rowOff>30480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144780</xdr:rowOff>
        </xdr:from>
        <xdr:to>
          <xdr:col>3</xdr:col>
          <xdr:colOff>0</xdr:colOff>
          <xdr:row>16</xdr:row>
          <xdr:rowOff>160020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160020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1356360</xdr:colOff>
          <xdr:row>15</xdr:row>
          <xdr:rowOff>160020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1356360</xdr:colOff>
          <xdr:row>16</xdr:row>
          <xdr:rowOff>160020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15</xdr:row>
          <xdr:rowOff>175260</xdr:rowOff>
        </xdr:from>
        <xdr:to>
          <xdr:col>12</xdr:col>
          <xdr:colOff>0</xdr:colOff>
          <xdr:row>17</xdr:row>
          <xdr:rowOff>7620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16</xdr:row>
          <xdr:rowOff>175260</xdr:rowOff>
        </xdr:from>
        <xdr:to>
          <xdr:col>12</xdr:col>
          <xdr:colOff>0</xdr:colOff>
          <xdr:row>18</xdr:row>
          <xdr:rowOff>7620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20</xdr:col>
          <xdr:colOff>0</xdr:colOff>
          <xdr:row>17</xdr:row>
          <xdr:rowOff>7620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20</xdr:col>
          <xdr:colOff>0</xdr:colOff>
          <xdr:row>18</xdr:row>
          <xdr:rowOff>7620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20</xdr:col>
          <xdr:colOff>0</xdr:colOff>
          <xdr:row>17</xdr:row>
          <xdr:rowOff>7620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20</xdr:col>
          <xdr:colOff>0</xdr:colOff>
          <xdr:row>18</xdr:row>
          <xdr:rowOff>7620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1371600</xdr:colOff>
          <xdr:row>2</xdr:row>
          <xdr:rowOff>99060</xdr:rowOff>
        </xdr:from>
        <xdr:to>
          <xdr:col>7</xdr:col>
          <xdr:colOff>0</xdr:colOff>
          <xdr:row>3</xdr:row>
          <xdr:rowOff>53340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7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26" Type="http://schemas.openxmlformats.org/officeDocument/2006/relationships/ctrlProp" Target="../ctrlProps/ctrlProp1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5" Type="http://schemas.openxmlformats.org/officeDocument/2006/relationships/ctrlProp" Target="../ctrlProps/ctrlProp1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29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24" Type="http://schemas.openxmlformats.org/officeDocument/2006/relationships/ctrlProp" Target="../ctrlProps/ctrlProp15.xml"/><Relationship Id="rId32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23" Type="http://schemas.openxmlformats.org/officeDocument/2006/relationships/ctrlProp" Target="../ctrlProps/ctrlProp14.xml"/><Relationship Id="rId28" Type="http://schemas.openxmlformats.org/officeDocument/2006/relationships/ctrlProp" Target="../ctrlProps/ctrlProp19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31" Type="http://schemas.openxmlformats.org/officeDocument/2006/relationships/ctrlProp" Target="../ctrlProps/ctrlProp2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Relationship Id="rId27" Type="http://schemas.openxmlformats.org/officeDocument/2006/relationships/ctrlProp" Target="../ctrlProps/ctrlProp18.xml"/><Relationship Id="rId30" Type="http://schemas.openxmlformats.org/officeDocument/2006/relationships/ctrlProp" Target="../ctrlProps/ctrlProp2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showGridLines="0" tabSelected="1" zoomScale="70" zoomScaleNormal="70" workbookViewId="0">
      <selection activeCell="C6" sqref="C6"/>
    </sheetView>
  </sheetViews>
  <sheetFormatPr baseColWidth="10" defaultRowHeight="14.4" x14ac:dyDescent="0.3"/>
  <cols>
    <col min="1" max="1" width="23" customWidth="1"/>
    <col min="2" max="2" width="24.44140625" customWidth="1"/>
    <col min="3" max="3" width="21.109375" customWidth="1"/>
    <col min="4" max="4" width="20.6640625" customWidth="1"/>
    <col min="5" max="5" width="22.6640625" customWidth="1"/>
    <col min="6" max="6" width="19.33203125" customWidth="1"/>
    <col min="7" max="7" width="20" customWidth="1"/>
    <col min="8" max="8" width="20.6640625" customWidth="1"/>
    <col min="9" max="9" width="22.5546875" customWidth="1"/>
    <col min="10" max="10" width="21.33203125" bestFit="1" customWidth="1"/>
    <col min="11" max="11" width="16.33203125" bestFit="1" customWidth="1"/>
    <col min="12" max="12" width="21" customWidth="1"/>
    <col min="13" max="13" width="21.33203125" bestFit="1" customWidth="1"/>
    <col min="14" max="14" width="17.44140625" customWidth="1"/>
    <col min="15" max="15" width="16.33203125" bestFit="1" customWidth="1"/>
    <col min="16" max="16" width="20.6640625" customWidth="1"/>
    <col min="17" max="17" width="21.33203125" bestFit="1" customWidth="1"/>
    <col min="18" max="18" width="15" customWidth="1"/>
    <col min="19" max="19" width="16.33203125" bestFit="1" customWidth="1"/>
    <col min="20" max="20" width="21.33203125" customWidth="1"/>
    <col min="21" max="21" width="21.33203125" bestFit="1" customWidth="1"/>
    <col min="22" max="22" width="13.6640625" bestFit="1" customWidth="1"/>
    <col min="23" max="23" width="16.33203125" bestFit="1" customWidth="1"/>
    <col min="24" max="24" width="21.109375" customWidth="1"/>
    <col min="25" max="25" width="21.33203125" bestFit="1" customWidth="1"/>
    <col min="26" max="26" width="13.6640625" bestFit="1" customWidth="1"/>
    <col min="27" max="27" width="16.6640625" bestFit="1" customWidth="1"/>
  </cols>
  <sheetData>
    <row r="1" spans="1:27" ht="35.4" customHeight="1" x14ac:dyDescent="0.3">
      <c r="A1" s="1" t="s">
        <v>22</v>
      </c>
      <c r="B1" s="60"/>
      <c r="C1" s="2" t="s">
        <v>23</v>
      </c>
      <c r="D1" s="61"/>
    </row>
    <row r="2" spans="1:27" ht="31.95" customHeight="1" x14ac:dyDescent="0.3">
      <c r="A2" s="2" t="s">
        <v>19</v>
      </c>
      <c r="B2" s="60"/>
      <c r="C2" s="2" t="s">
        <v>18</v>
      </c>
      <c r="D2" s="61"/>
    </row>
    <row r="3" spans="1:27" ht="31.95" customHeight="1" x14ac:dyDescent="0.3">
      <c r="A3" s="107" t="s">
        <v>69</v>
      </c>
      <c r="B3" s="45">
        <f>F24+J24+N24+R24+V24+Z24</f>
        <v>0</v>
      </c>
      <c r="C3" s="95" t="s">
        <v>70</v>
      </c>
      <c r="D3" s="45">
        <f>F25+J25+N25+R25+V25+Z25</f>
        <v>0</v>
      </c>
      <c r="E3" s="96"/>
    </row>
    <row r="4" spans="1:27" ht="31.95" customHeight="1" thickBot="1" x14ac:dyDescent="0.35">
      <c r="A4" s="56" t="s">
        <v>81</v>
      </c>
      <c r="B4" s="113">
        <f>B3+D3</f>
        <v>0</v>
      </c>
      <c r="C4" s="97"/>
    </row>
    <row r="5" spans="1:27" ht="31.95" customHeight="1" x14ac:dyDescent="0.3">
      <c r="A5" s="97"/>
      <c r="B5" s="98"/>
      <c r="C5" s="97"/>
      <c r="D5" s="7"/>
      <c r="E5" s="28" t="s">
        <v>37</v>
      </c>
      <c r="F5" s="57"/>
      <c r="I5" s="28" t="s">
        <v>39</v>
      </c>
      <c r="J5" s="65"/>
      <c r="M5" s="28" t="s">
        <v>48</v>
      </c>
      <c r="N5" s="65"/>
      <c r="Q5" s="28" t="s">
        <v>49</v>
      </c>
      <c r="R5" s="65"/>
      <c r="U5" s="28" t="s">
        <v>50</v>
      </c>
      <c r="V5" s="65"/>
      <c r="Y5" s="28" t="s">
        <v>51</v>
      </c>
      <c r="Z5" s="65"/>
    </row>
    <row r="6" spans="1:27" ht="31.95" customHeight="1" x14ac:dyDescent="0.3">
      <c r="A6" s="97"/>
      <c r="B6" s="98"/>
      <c r="C6" s="97"/>
      <c r="D6" s="7"/>
      <c r="E6" s="29" t="s">
        <v>38</v>
      </c>
      <c r="F6" s="58"/>
      <c r="I6" s="29" t="s">
        <v>38</v>
      </c>
      <c r="J6" s="66"/>
      <c r="M6" s="29" t="s">
        <v>38</v>
      </c>
      <c r="N6" s="66"/>
      <c r="Q6" s="29" t="s">
        <v>38</v>
      </c>
      <c r="R6" s="66"/>
      <c r="U6" s="29" t="s">
        <v>38</v>
      </c>
      <c r="V6" s="66"/>
      <c r="Y6" s="29" t="s">
        <v>38</v>
      </c>
      <c r="Z6" s="66"/>
    </row>
    <row r="7" spans="1:27" ht="31.95" customHeight="1" x14ac:dyDescent="0.3">
      <c r="A7" s="97"/>
      <c r="B7" s="98"/>
      <c r="C7" s="97"/>
      <c r="E7" s="29" t="s">
        <v>40</v>
      </c>
      <c r="F7" s="58"/>
      <c r="I7" s="29" t="s">
        <v>40</v>
      </c>
      <c r="J7" s="66"/>
      <c r="M7" s="29" t="s">
        <v>40</v>
      </c>
      <c r="N7" s="66"/>
      <c r="Q7" s="29" t="s">
        <v>40</v>
      </c>
      <c r="R7" s="66"/>
      <c r="U7" s="29" t="s">
        <v>40</v>
      </c>
      <c r="V7" s="66"/>
      <c r="Y7" s="29" t="s">
        <v>40</v>
      </c>
      <c r="Z7" s="66"/>
    </row>
    <row r="8" spans="1:27" ht="31.95" customHeight="1" x14ac:dyDescent="0.3">
      <c r="A8" s="97"/>
      <c r="B8" s="98"/>
      <c r="C8" s="97"/>
      <c r="D8" s="7"/>
      <c r="E8" s="29" t="s">
        <v>47</v>
      </c>
      <c r="F8" s="58"/>
      <c r="G8" s="97"/>
      <c r="I8" s="29" t="s">
        <v>47</v>
      </c>
      <c r="J8" s="66"/>
      <c r="M8" s="29" t="s">
        <v>47</v>
      </c>
      <c r="N8" s="66"/>
      <c r="Q8" s="29" t="s">
        <v>47</v>
      </c>
      <c r="R8" s="66"/>
      <c r="U8" s="29" t="s">
        <v>47</v>
      </c>
      <c r="V8" s="66"/>
      <c r="Y8" s="29" t="s">
        <v>47</v>
      </c>
      <c r="Z8" s="66"/>
    </row>
    <row r="9" spans="1:27" ht="25.95" customHeight="1" thickBot="1" x14ac:dyDescent="0.35">
      <c r="E9" s="108" t="s">
        <v>68</v>
      </c>
      <c r="F9" s="59"/>
      <c r="G9" s="99"/>
      <c r="I9" s="31" t="s">
        <v>68</v>
      </c>
      <c r="J9" s="67"/>
      <c r="M9" s="31" t="s">
        <v>68</v>
      </c>
      <c r="N9" s="67"/>
      <c r="Q9" s="31" t="s">
        <v>68</v>
      </c>
      <c r="R9" s="67"/>
      <c r="U9" s="31" t="s">
        <v>68</v>
      </c>
      <c r="V9" s="67"/>
      <c r="Y9" s="31" t="s">
        <v>68</v>
      </c>
      <c r="Z9" s="67"/>
    </row>
    <row r="10" spans="1:27" ht="30" customHeight="1" x14ac:dyDescent="0.3">
      <c r="A10" s="18" t="s">
        <v>9</v>
      </c>
      <c r="B10" s="19" t="s">
        <v>8</v>
      </c>
      <c r="C10" s="19" t="s">
        <v>21</v>
      </c>
      <c r="D10" s="109" t="s">
        <v>42</v>
      </c>
      <c r="E10" s="18" t="s">
        <v>20</v>
      </c>
      <c r="F10" s="19" t="s">
        <v>41</v>
      </c>
      <c r="G10" s="63" t="s">
        <v>0</v>
      </c>
      <c r="H10" s="18" t="s">
        <v>43</v>
      </c>
      <c r="I10" s="19" t="s">
        <v>33</v>
      </c>
      <c r="J10" s="19" t="s">
        <v>44</v>
      </c>
      <c r="K10" s="30" t="s">
        <v>52</v>
      </c>
      <c r="L10" s="18" t="s">
        <v>53</v>
      </c>
      <c r="M10" s="19" t="s">
        <v>54</v>
      </c>
      <c r="N10" s="19" t="s">
        <v>55</v>
      </c>
      <c r="O10" s="30" t="s">
        <v>56</v>
      </c>
      <c r="P10" s="18" t="s">
        <v>57</v>
      </c>
      <c r="Q10" s="19" t="s">
        <v>34</v>
      </c>
      <c r="R10" s="19" t="s">
        <v>58</v>
      </c>
      <c r="S10" s="30" t="s">
        <v>59</v>
      </c>
      <c r="T10" s="18" t="s">
        <v>60</v>
      </c>
      <c r="U10" s="19" t="s">
        <v>61</v>
      </c>
      <c r="V10" s="19" t="s">
        <v>62</v>
      </c>
      <c r="W10" s="30" t="s">
        <v>63</v>
      </c>
      <c r="X10" s="18" t="s">
        <v>64</v>
      </c>
      <c r="Y10" s="19" t="s">
        <v>35</v>
      </c>
      <c r="Z10" s="19" t="s">
        <v>65</v>
      </c>
      <c r="AA10" s="20" t="s">
        <v>66</v>
      </c>
    </row>
    <row r="11" spans="1:27" x14ac:dyDescent="0.3">
      <c r="A11" s="21">
        <v>1</v>
      </c>
      <c r="B11" s="8" t="s">
        <v>2</v>
      </c>
      <c r="C11" s="8" t="s">
        <v>10</v>
      </c>
      <c r="D11" s="110">
        <v>0.1</v>
      </c>
      <c r="E11" s="62"/>
      <c r="F11" s="9">
        <f>IF(F7&lt;&gt;0,((Tableau14[[#This Row],[Cout(€HT/min)]]*Tableau14[[#This Row],[Temps]]+20/$F$7)),0)</f>
        <v>0</v>
      </c>
      <c r="G11" s="48"/>
      <c r="H11" s="32" t="s">
        <v>10</v>
      </c>
      <c r="I11" s="68"/>
      <c r="J11" s="9">
        <f>IF(J7&lt;&gt;0,((Tableau14[[#This Row],[Cout(€HT/min)]]*I11+20/$J$7)),0)</f>
        <v>0</v>
      </c>
      <c r="K11" s="48"/>
      <c r="L11" s="32" t="s">
        <v>10</v>
      </c>
      <c r="M11" s="68"/>
      <c r="N11" s="9">
        <f>IF(N7&lt;&gt;0,((Tableau14[[#This Row],[Cout(€HT/min)]]*M11+20/$N$7)),0)</f>
        <v>0</v>
      </c>
      <c r="O11" s="48"/>
      <c r="P11" s="32" t="s">
        <v>10</v>
      </c>
      <c r="Q11" s="68"/>
      <c r="R11" s="9">
        <f>IF(R7&lt;&gt;0,((Tableau14[[#This Row],[Cout(€HT/min)]]*Q11+20/$R$7)),0)</f>
        <v>0</v>
      </c>
      <c r="S11" s="48"/>
      <c r="T11" s="32" t="s">
        <v>10</v>
      </c>
      <c r="U11" s="68"/>
      <c r="V11" s="9">
        <f>IF(V7&lt;&gt;0,((Tableau14[[#This Row],[Cout(€HT/min)]]*U11+20/$V$7)),0)</f>
        <v>0</v>
      </c>
      <c r="W11" s="48"/>
      <c r="X11" s="32" t="s">
        <v>10</v>
      </c>
      <c r="Y11" s="68"/>
      <c r="Z11" s="9">
        <f>IF(Z7&lt;&gt;0,((Tableau14[[#This Row],[Cout(€HT/min)]]*Y11+20/$Z$7)),0)</f>
        <v>0</v>
      </c>
      <c r="AA11" s="100"/>
    </row>
    <row r="12" spans="1:27" x14ac:dyDescent="0.3">
      <c r="A12" s="21">
        <v>2</v>
      </c>
      <c r="B12" s="8" t="s">
        <v>3</v>
      </c>
      <c r="C12" s="10" t="s">
        <v>11</v>
      </c>
      <c r="D12" s="110">
        <v>0.1</v>
      </c>
      <c r="E12" s="62"/>
      <c r="F12" s="9">
        <f>IF($F$5&lt;&gt;"",Tableau14[[#This Row],[Temps]]*Tableau14[[#This Row],[Cout(€HT/min)]],0)</f>
        <v>0</v>
      </c>
      <c r="G12" s="48"/>
      <c r="H12" s="33" t="s">
        <v>11</v>
      </c>
      <c r="I12" s="68"/>
      <c r="J12" s="9">
        <f>IF($J$5&lt;&gt;"",I12*Tableau14[[#This Row],[Cout(€HT/min)]],0)</f>
        <v>0</v>
      </c>
      <c r="K12" s="48"/>
      <c r="L12" s="33" t="s">
        <v>11</v>
      </c>
      <c r="M12" s="68"/>
      <c r="N12" s="9">
        <f>IF($N$5&lt;&gt;"",M12*Tableau14[[#This Row],[Cout(€HT/min)]],0)</f>
        <v>0</v>
      </c>
      <c r="O12" s="48"/>
      <c r="P12" s="33" t="s">
        <v>11</v>
      </c>
      <c r="Q12" s="68"/>
      <c r="R12" s="9">
        <f>IF($R$5&lt;&gt;"",Q12*Tableau14[[#This Row],[Cout(€HT/min)]],0)</f>
        <v>0</v>
      </c>
      <c r="S12" s="48"/>
      <c r="T12" s="33" t="s">
        <v>11</v>
      </c>
      <c r="U12" s="68"/>
      <c r="V12" s="9">
        <f>IF($V$5&lt;&gt;"",U12*Tableau14[[#This Row],[Cout(€HT/min)]],0)</f>
        <v>0</v>
      </c>
      <c r="W12" s="48"/>
      <c r="X12" s="33" t="s">
        <v>11</v>
      </c>
      <c r="Y12" s="68"/>
      <c r="Z12" s="9">
        <f>IF($Z$5&lt;&gt;"",Y12*Tableau14[[#This Row],[Cout(€HT/min)]],0)</f>
        <v>0</v>
      </c>
      <c r="AA12" s="100"/>
    </row>
    <row r="13" spans="1:27" x14ac:dyDescent="0.3">
      <c r="A13" s="21">
        <v>3</v>
      </c>
      <c r="B13" s="8" t="s">
        <v>26</v>
      </c>
      <c r="C13" s="10" t="s">
        <v>67</v>
      </c>
      <c r="D13" s="110">
        <v>9.9999999999999992E-2</v>
      </c>
      <c r="E13" s="62"/>
      <c r="F13" s="9">
        <f>IF($F$5&lt;&gt;"",Tableau14[[#This Row],[Temps]]*Tableau14[[#This Row],[Cout(€HT/min)]],0)</f>
        <v>0</v>
      </c>
      <c r="G13" s="48"/>
      <c r="H13" s="33" t="s">
        <v>67</v>
      </c>
      <c r="I13" s="68"/>
      <c r="J13" s="9">
        <f>IF($J$5&lt;&gt;"",I13*Tableau14[[#This Row],[Cout(€HT/min)]],0)</f>
        <v>0</v>
      </c>
      <c r="K13" s="48"/>
      <c r="L13" s="33" t="s">
        <v>67</v>
      </c>
      <c r="M13" s="68"/>
      <c r="N13" s="9">
        <f>IF($N$5&lt;&gt;"",M13*Tableau14[[#This Row],[Cout(€HT/min)]],0)</f>
        <v>0</v>
      </c>
      <c r="O13" s="48"/>
      <c r="P13" s="33" t="s">
        <v>67</v>
      </c>
      <c r="Q13" s="68"/>
      <c r="R13" s="9">
        <f>IF($R$5&lt;&gt;"",Q13*Tableau14[[#This Row],[Cout(€HT/min)]],0)</f>
        <v>0</v>
      </c>
      <c r="S13" s="48"/>
      <c r="T13" s="33" t="s">
        <v>67</v>
      </c>
      <c r="U13" s="68"/>
      <c r="V13" s="9">
        <f>IF($V$5&lt;&gt;"",U13*Tableau14[[#This Row],[Cout(€HT/min)]],0)</f>
        <v>0</v>
      </c>
      <c r="W13" s="48"/>
      <c r="X13" s="33" t="s">
        <v>67</v>
      </c>
      <c r="Y13" s="68"/>
      <c r="Z13" s="9">
        <f>IF($Z$5&lt;&gt;"",Y13*Tableau14[[#This Row],[Cout(€HT/min)]],0)</f>
        <v>0</v>
      </c>
      <c r="AA13" s="100"/>
    </row>
    <row r="14" spans="1:27" x14ac:dyDescent="0.3">
      <c r="A14" s="21">
        <v>4</v>
      </c>
      <c r="B14" s="8" t="s">
        <v>1</v>
      </c>
      <c r="C14" s="10" t="s">
        <v>67</v>
      </c>
      <c r="D14" s="110">
        <v>9.9999999999999992E-2</v>
      </c>
      <c r="E14" s="62"/>
      <c r="F14" s="9">
        <f>IF($F$5&lt;&gt;"",Tableau14[[#This Row],[Temps]]*Tableau14[[#This Row],[Cout(€HT/min)]],0)</f>
        <v>0</v>
      </c>
      <c r="G14" s="48"/>
      <c r="H14" s="33" t="s">
        <v>67</v>
      </c>
      <c r="I14" s="68"/>
      <c r="J14" s="9">
        <f>IF($J$5&lt;&gt;"",I14*Tableau14[[#This Row],[Cout(€HT/min)]],0)</f>
        <v>0</v>
      </c>
      <c r="K14" s="48"/>
      <c r="L14" s="33" t="s">
        <v>67</v>
      </c>
      <c r="M14" s="68"/>
      <c r="N14" s="9">
        <f>IF($N$5&lt;&gt;"",M14*Tableau14[[#This Row],[Cout(€HT/min)]],0)</f>
        <v>0</v>
      </c>
      <c r="O14" s="48"/>
      <c r="P14" s="33" t="s">
        <v>67</v>
      </c>
      <c r="Q14" s="68"/>
      <c r="R14" s="9">
        <f>IF($R$5&lt;&gt;"",Q14*Tableau14[[#This Row],[Cout(€HT/min)]],0)</f>
        <v>0</v>
      </c>
      <c r="S14" s="48"/>
      <c r="T14" s="33" t="s">
        <v>67</v>
      </c>
      <c r="U14" s="68"/>
      <c r="V14" s="9">
        <f>IF($V$5&lt;&gt;"",U14*Tableau14[[#This Row],[Cout(€HT/min)]],0)</f>
        <v>0</v>
      </c>
      <c r="W14" s="48"/>
      <c r="X14" s="33" t="s">
        <v>67</v>
      </c>
      <c r="Y14" s="68"/>
      <c r="Z14" s="9">
        <f>IF($Z$5&lt;&gt;"",Y14*Tableau14[[#This Row],[Cout(€HT/min)]],0)</f>
        <v>0</v>
      </c>
      <c r="AA14" s="100"/>
    </row>
    <row r="15" spans="1:27" x14ac:dyDescent="0.3">
      <c r="A15" s="22">
        <v>5</v>
      </c>
      <c r="B15" s="11" t="s">
        <v>3</v>
      </c>
      <c r="C15" s="12" t="s">
        <v>67</v>
      </c>
      <c r="D15" s="111">
        <v>0.1</v>
      </c>
      <c r="E15" s="62"/>
      <c r="F15" s="13">
        <f>IF($F$5&lt;&gt;"",Tableau14[[#This Row],[Temps]]*Tableau14[[#This Row],[Cout(€HT/min)]],0)</f>
        <v>0</v>
      </c>
      <c r="G15" s="49"/>
      <c r="H15" s="34" t="s">
        <v>67</v>
      </c>
      <c r="I15" s="68"/>
      <c r="J15" s="13">
        <f>IF($J$5&lt;&gt;"",I15*Tableau14[[#This Row],[Cout(€HT/min)]],0)</f>
        <v>0</v>
      </c>
      <c r="K15" s="49"/>
      <c r="L15" s="34" t="s">
        <v>67</v>
      </c>
      <c r="M15" s="68"/>
      <c r="N15" s="13">
        <f>IF($N$5&lt;&gt;"",M15*Tableau14[[#This Row],[Cout(€HT/min)]],0)</f>
        <v>0</v>
      </c>
      <c r="O15" s="49"/>
      <c r="P15" s="34" t="s">
        <v>67</v>
      </c>
      <c r="Q15" s="68"/>
      <c r="R15" s="13">
        <f>IF($R$5&lt;&gt;"",Q15*Tableau14[[#This Row],[Cout(€HT/min)]],0)</f>
        <v>0</v>
      </c>
      <c r="S15" s="49"/>
      <c r="T15" s="34" t="s">
        <v>67</v>
      </c>
      <c r="U15" s="68"/>
      <c r="V15" s="13">
        <f>IF($V$5&lt;&gt;"",U15*Tableau14[[#This Row],[Cout(€HT/min)]],0)</f>
        <v>0</v>
      </c>
      <c r="W15" s="49"/>
      <c r="X15" s="34" t="s">
        <v>67</v>
      </c>
      <c r="Y15" s="68"/>
      <c r="Z15" s="13">
        <f>IF($Z$5&lt;&gt;"",Y15*Tableau14[[#This Row],[Cout(€HT/min)]],0)</f>
        <v>0</v>
      </c>
      <c r="AA15" s="101"/>
    </row>
    <row r="16" spans="1:27" x14ac:dyDescent="0.3">
      <c r="A16" s="22">
        <v>6</v>
      </c>
      <c r="B16" s="11" t="s">
        <v>4</v>
      </c>
      <c r="C16" s="12" t="s">
        <v>67</v>
      </c>
      <c r="D16" s="111">
        <v>0.1</v>
      </c>
      <c r="E16" s="62"/>
      <c r="F16" s="13">
        <f>IF($F$5&lt;&gt;"",Tableau14[[#This Row],[Temps]]*Tableau14[[#This Row],[Cout(€HT/min)]],0)</f>
        <v>0</v>
      </c>
      <c r="G16" s="49"/>
      <c r="H16" s="34" t="s">
        <v>67</v>
      </c>
      <c r="I16" s="68"/>
      <c r="J16" s="13">
        <f>IF($J$5&lt;&gt;"",I16*Tableau14[[#This Row],[Cout(€HT/min)]],0)</f>
        <v>0</v>
      </c>
      <c r="K16" s="49"/>
      <c r="L16" s="34" t="s">
        <v>67</v>
      </c>
      <c r="M16" s="68"/>
      <c r="N16" s="13">
        <f>IF($N$5&lt;&gt;"",M16*Tableau14[[#This Row],[Cout(€HT/min)]],0)</f>
        <v>0</v>
      </c>
      <c r="O16" s="49"/>
      <c r="P16" s="34" t="s">
        <v>67</v>
      </c>
      <c r="Q16" s="68"/>
      <c r="R16" s="13">
        <f>IF($R$5&lt;&gt;"",Q16*Tableau14[[#This Row],[Cout(€HT/min)]],0)</f>
        <v>0</v>
      </c>
      <c r="S16" s="49"/>
      <c r="T16" s="34" t="s">
        <v>67</v>
      </c>
      <c r="U16" s="68"/>
      <c r="V16" s="13">
        <f>IF($V$5&lt;&gt;"",U16*Tableau14[[#This Row],[Cout(€HT/min)]],0)</f>
        <v>0</v>
      </c>
      <c r="W16" s="49"/>
      <c r="X16" s="34" t="s">
        <v>67</v>
      </c>
      <c r="Y16" s="68"/>
      <c r="Z16" s="13">
        <f>IF($Z$5&lt;&gt;"",Y16*Tableau14[[#This Row],[Cout(€HT/min)]],0)</f>
        <v>0</v>
      </c>
      <c r="AA16" s="101"/>
    </row>
    <row r="17" spans="1:27" x14ac:dyDescent="0.3">
      <c r="A17" s="22">
        <v>7</v>
      </c>
      <c r="B17" s="11" t="s">
        <v>31</v>
      </c>
      <c r="C17" s="12"/>
      <c r="D17" s="111">
        <f>_xlfn.SWITCH($F$30,1,$E$30,2,$E$31,3,$E$32,4,$E$33)</f>
        <v>1.2</v>
      </c>
      <c r="E17" s="64"/>
      <c r="F17" s="13">
        <f>IF(F5&lt;&gt;"",IF(AND(F5&lt;&gt;"",$F$30=3),30*$D$16/F6+E17*D17,IF(F8&lt;&gt;0,Tableau14[[#This Row],[Cout(€HT/min)]]/$F$8,0)),0)</f>
        <v>0</v>
      </c>
      <c r="G17" s="49"/>
      <c r="H17" s="34"/>
      <c r="I17" s="68"/>
      <c r="J17" s="13">
        <f>IF(J5&lt;&gt;"",IF(AND($J$5&lt;&gt;"",$H$30=3),30*$D$16/J6+I17*_xlfn.SWITCH($H$30,1,$E$30,2,$E$31,3,$E$32,4,$E$33),IF(J8&lt;&gt;0,(_xlfn.SWITCH($H$30,1,$E$30,2,$E$31,3,$E$32,4,$E$33)/$J$8),0)),0)</f>
        <v>0</v>
      </c>
      <c r="K17" s="49"/>
      <c r="L17" s="34"/>
      <c r="M17" s="68"/>
      <c r="N17" s="13">
        <f>IF(N5&lt;&gt;"",IF(AND($N$5&lt;&gt;"",$J$30=3),30*$D$16/N6+M17*_xlfn.SWITCH($J$30,1,$E$30,2,$E$31,3,$E$32,4,$E$33),IF(N8&lt;&gt;0,(_xlfn.SWITCH($J$30,1,$E$30,2,$E$31,3,$E$32,4,$E$33)/$N$8),0)),0)</f>
        <v>0</v>
      </c>
      <c r="O17" s="49"/>
      <c r="P17" s="34"/>
      <c r="Q17" s="68"/>
      <c r="R17" s="13">
        <f>IF(R5&lt;&gt;"",IF(AND($R$5&lt;&gt;"",$L$30=3),30*$D$16/R6+Q17*_xlfn.SWITCH($L$30,1,$E$30,2,$E$31,3,$E$32,4,$E$33),IF(R8&lt;&gt;0,(_xlfn.SWITCH($L$30,1,$E$30,2,$E$31,3,$E$32,4,$E$33)/$R$8),0)),0)</f>
        <v>0</v>
      </c>
      <c r="S17" s="49"/>
      <c r="T17" s="34"/>
      <c r="U17" s="68"/>
      <c r="V17" s="13">
        <f>IF(V5&lt;&gt;"",IF(AND($V$5&lt;&gt;"",$N$30=3),30*$D$16/V6+U17*_xlfn.SWITCH($N$30,1,$E$30,2,$E$31,3,$E$32,4,$E$33),IF(V8&lt;&gt;0,(_xlfn.SWITCH($N$30,1,$E$30,2,$E$31,3,$E$32,4,$E$33)/$V$8),0)),0)</f>
        <v>0</v>
      </c>
      <c r="W17" s="49"/>
      <c r="X17" s="34"/>
      <c r="Y17" s="68"/>
      <c r="Z17" s="13">
        <f>IF(Z5&lt;&gt;"",IF(AND($Z$5&lt;&gt;"",$P$30=3),30*$D$16/Z6+Y17*_xlfn.SWITCH($P$30,1,$E$30,2,$E$31,3,$E$32,4,$E$33),IF(Z8&lt;&gt;0,(_xlfn.SWITCH($P$30,1,$E$30,2,$E$31,3,$E$32,4,$E$33)/$Z$8),0)),0)</f>
        <v>0</v>
      </c>
      <c r="AA17" s="101"/>
    </row>
    <row r="18" spans="1:27" x14ac:dyDescent="0.3">
      <c r="A18" s="22">
        <v>8</v>
      </c>
      <c r="B18" s="11" t="s">
        <v>5</v>
      </c>
      <c r="C18" s="12"/>
      <c r="D18" s="111">
        <f>_xlfn.SWITCH($G$30,1,$E$30,2,$E$31,3,$E$32,4,$E$33)</f>
        <v>1.2</v>
      </c>
      <c r="E18" s="64"/>
      <c r="F18" s="13">
        <f>IF(AND(F5&lt;&gt;"",$G$30=3),30*$D$16/F6+E18*Tableau14[[#This Row],[Cout(€HT/min)]],IF(F8&lt;&gt;0,Tableau14[[#This Row],[Cout(€HT/min)]]/$F$8,0))</f>
        <v>0</v>
      </c>
      <c r="G18" s="49"/>
      <c r="H18" s="34"/>
      <c r="I18" s="68"/>
      <c r="J18" s="13">
        <f>IF(J5&lt;&gt;"",IF(AND($J$5&lt;&gt;"",$I$30=3),30*$D$16/J6+I18*_xlfn.SWITCH($I$30,1,$E$30,2,$E$31,3,$E$32,4,$E$33),IF(J8&lt;&gt;0,(_xlfn.SWITCH($I$30,1,$E$30,2,$E$31,3,$E$32,4,$E$33)/$J$8),0)),0)</f>
        <v>0</v>
      </c>
      <c r="K18" s="49"/>
      <c r="L18" s="34"/>
      <c r="M18" s="68"/>
      <c r="N18" s="13">
        <f>IF(N5&lt;&gt;"",IF(AND($N$5&lt;&gt;"",$K$30=3),30*$D$16/N6+M18*_xlfn.SWITCH($K$30,1,$E$30,2,$E$31,3,$E$32,4,$E$33),IF(J8&lt;&gt;0,(_xlfn.SWITCH($I$30,1,$E$30,2,$E$31,3,$E$32,4,$E$33)/$J$8),0)),0)</f>
        <v>0</v>
      </c>
      <c r="O18" s="49"/>
      <c r="P18" s="34"/>
      <c r="Q18" s="68"/>
      <c r="R18" s="13">
        <f>IF(R5&lt;&gt;"",IF(AND($R$5&lt;&gt;"",$M$30=3),30*$D$16/R6+Q18*_xlfn.SWITCH($M$30,1,$E$30,2,$E$31,3,$E$32,4,$E$33),IF(R8&lt;&gt;0,(_xlfn.SWITCH($M$30,1,$E$30,2,$E$31,3,$E$32,4,$E$33)/$R$8),0)),0)</f>
        <v>0</v>
      </c>
      <c r="S18" s="49"/>
      <c r="T18" s="34"/>
      <c r="U18" s="68"/>
      <c r="V18" s="13">
        <f>IF(V5&lt;&gt;"",IF(AND($V$5&lt;&gt;"",$O$30=3),30*$D$16/V6+U18*_xlfn.SWITCH($O$30,1,$E$30,2,$E$31,3,$E$32,4,$E$33),IF(V8&lt;&gt;0,(_xlfn.SWITCH($O$30,1,$E$30,2,$E$31,3,$E$32,4,$E$33)/$V$8),0)),0)</f>
        <v>0</v>
      </c>
      <c r="W18" s="49"/>
      <c r="X18" s="34"/>
      <c r="Y18" s="68"/>
      <c r="Z18" s="13">
        <f>IF(Z5&lt;&gt;"",IF(AND($Z$5&lt;&gt;"",$Q$30=3),30*$D$16/Z6+Y18*_xlfn.SWITCH($Q$30,1,$E$30,2,$E$31,3,$E$32,4,$E$33),IF(Z8&lt;&gt;0,(_xlfn.SWITCH($Q$30,1,$E$30,2,$E$31,3,$E$32,4,$E$33)/$Z$8),0)),0)</f>
        <v>0</v>
      </c>
      <c r="AA18" s="101"/>
    </row>
    <row r="19" spans="1:27" x14ac:dyDescent="0.3">
      <c r="A19" s="22">
        <v>9</v>
      </c>
      <c r="B19" s="11" t="s">
        <v>6</v>
      </c>
      <c r="C19" s="12" t="s">
        <v>67</v>
      </c>
      <c r="D19" s="111">
        <v>0.1</v>
      </c>
      <c r="E19" s="62"/>
      <c r="F19" s="13">
        <f>IF($F$5&lt;&gt;"",Tableau14[[#This Row],[Temps]]*Tableau14[[#This Row],[Cout(€HT/min)]],0)</f>
        <v>0</v>
      </c>
      <c r="G19" s="49"/>
      <c r="H19" s="34" t="s">
        <v>67</v>
      </c>
      <c r="I19" s="68"/>
      <c r="J19" s="13">
        <f>IF($J$5&lt;&gt;"",I19*Tableau14[[#This Row],[Cout(€HT/min)]],0)</f>
        <v>0</v>
      </c>
      <c r="K19" s="49"/>
      <c r="L19" s="34" t="s">
        <v>67</v>
      </c>
      <c r="M19" s="68"/>
      <c r="N19" s="13">
        <f>IF($N$5&lt;&gt;"",M19*Tableau14[[#This Row],[Cout(€HT/min)]],0)</f>
        <v>0</v>
      </c>
      <c r="O19" s="49"/>
      <c r="P19" s="34" t="s">
        <v>67</v>
      </c>
      <c r="Q19" s="68"/>
      <c r="R19" s="13">
        <f>IF($R$5&lt;&gt;"",Q19*Tableau14[[#This Row],[Cout(€HT/min)]],0)</f>
        <v>0</v>
      </c>
      <c r="S19" s="49"/>
      <c r="T19" s="34" t="s">
        <v>67</v>
      </c>
      <c r="U19" s="68"/>
      <c r="V19" s="13">
        <f>IF($V$5&lt;&gt;"",U19*Tableau14[[#This Row],[Cout(€HT/min)]],0)</f>
        <v>0</v>
      </c>
      <c r="W19" s="49"/>
      <c r="X19" s="34" t="s">
        <v>67</v>
      </c>
      <c r="Y19" s="68"/>
      <c r="Z19" s="13">
        <f>IF($Z$5&lt;&gt;"",Y19*Tableau14[[#This Row],[Cout(€HT/min)]],0)</f>
        <v>0</v>
      </c>
      <c r="AA19" s="101"/>
    </row>
    <row r="20" spans="1:27" x14ac:dyDescent="0.3">
      <c r="A20" s="22">
        <v>10</v>
      </c>
      <c r="B20" s="11" t="s">
        <v>1</v>
      </c>
      <c r="C20" s="12" t="s">
        <v>67</v>
      </c>
      <c r="D20" s="111">
        <v>0</v>
      </c>
      <c r="E20" s="62"/>
      <c r="F20" s="13">
        <f>IF($F$5&lt;&gt;"",Tableau14[[#This Row],[Temps]]*Tableau14[[#This Row],[Cout(€HT/min)]],0)</f>
        <v>0</v>
      </c>
      <c r="G20" s="49"/>
      <c r="H20" s="34" t="s">
        <v>67</v>
      </c>
      <c r="I20" s="68"/>
      <c r="J20" s="13">
        <f>IF($J$5&lt;&gt;"",I20*Tableau14[[#This Row],[Cout(€HT/min)]],0)</f>
        <v>0</v>
      </c>
      <c r="K20" s="49"/>
      <c r="L20" s="34" t="s">
        <v>67</v>
      </c>
      <c r="M20" s="68"/>
      <c r="N20" s="13">
        <f>IF($N$5&lt;&gt;"",M20*Tableau14[[#This Row],[Cout(€HT/min)]],0)</f>
        <v>0</v>
      </c>
      <c r="O20" s="49"/>
      <c r="P20" s="34" t="s">
        <v>67</v>
      </c>
      <c r="Q20" s="68"/>
      <c r="R20" s="13">
        <f>IF($R$5&lt;&gt;"",Q20*Tableau14[[#This Row],[Cout(€HT/min)]],0)</f>
        <v>0</v>
      </c>
      <c r="S20" s="49"/>
      <c r="T20" s="34" t="s">
        <v>67</v>
      </c>
      <c r="U20" s="68"/>
      <c r="V20" s="13">
        <f>IF($V$5&lt;&gt;"",U20*Tableau14[[#This Row],[Cout(€HT/min)]],0)</f>
        <v>0</v>
      </c>
      <c r="W20" s="49"/>
      <c r="X20" s="34" t="s">
        <v>67</v>
      </c>
      <c r="Y20" s="68"/>
      <c r="Z20" s="13">
        <f>IF($Z$5&lt;&gt;"",Y20*Tableau14[[#This Row],[Cout(€HT/min)]],0)</f>
        <v>0</v>
      </c>
      <c r="AA20" s="101"/>
    </row>
    <row r="21" spans="1:27" x14ac:dyDescent="0.3">
      <c r="A21" s="22">
        <v>11</v>
      </c>
      <c r="B21" s="11" t="s">
        <v>13</v>
      </c>
      <c r="C21" s="12" t="s">
        <v>11</v>
      </c>
      <c r="D21" s="111">
        <v>0.1</v>
      </c>
      <c r="E21" s="62"/>
      <c r="F21" s="13">
        <f>IF($F$5&lt;&gt;"",Tableau14[[#This Row],[Temps]]*Tableau14[[#This Row],[Cout(€HT/min)]],0)</f>
        <v>0</v>
      </c>
      <c r="G21" s="50"/>
      <c r="H21" s="34" t="s">
        <v>11</v>
      </c>
      <c r="I21" s="68"/>
      <c r="J21" s="13">
        <f>IF($J$5&lt;&gt;"",I21*Tableau14[[#This Row],[Cout(€HT/min)]],0)</f>
        <v>0</v>
      </c>
      <c r="K21" s="50"/>
      <c r="L21" s="34" t="s">
        <v>11</v>
      </c>
      <c r="M21" s="68"/>
      <c r="N21" s="13">
        <f>IF($N$5&lt;&gt;"",M21*Tableau14[[#This Row],[Cout(€HT/min)]],0)</f>
        <v>0</v>
      </c>
      <c r="O21" s="50"/>
      <c r="P21" s="34" t="s">
        <v>11</v>
      </c>
      <c r="Q21" s="68"/>
      <c r="R21" s="13">
        <f>IF($R$5&lt;&gt;"",Q21*Tableau14[[#This Row],[Cout(€HT/min)]],0)</f>
        <v>0</v>
      </c>
      <c r="S21" s="50"/>
      <c r="T21" s="34" t="s">
        <v>11</v>
      </c>
      <c r="U21" s="68"/>
      <c r="V21" s="13">
        <f>IF($V$5&lt;&gt;"",U21*Tableau14[[#This Row],[Cout(€HT/min)]],0)</f>
        <v>0</v>
      </c>
      <c r="W21" s="50"/>
      <c r="X21" s="34" t="s">
        <v>11</v>
      </c>
      <c r="Y21" s="68"/>
      <c r="Z21" s="13">
        <f>IF($Z$5&lt;&gt;"",Y21*Tableau14[[#This Row],[Cout(€HT/min)]],0)</f>
        <v>0</v>
      </c>
      <c r="AA21" s="102"/>
    </row>
    <row r="22" spans="1:27" x14ac:dyDescent="0.3">
      <c r="A22" s="23">
        <v>12</v>
      </c>
      <c r="B22" s="14" t="s">
        <v>14</v>
      </c>
      <c r="C22" s="14" t="s">
        <v>15</v>
      </c>
      <c r="D22" s="112">
        <v>26</v>
      </c>
      <c r="E22" s="39"/>
      <c r="F22" s="15" t="b">
        <f>IF($F$5&lt;&gt;"",(F9*Tableau14[[#This Row],[Cout(€HT/min)]])/$F$6)</f>
        <v>0</v>
      </c>
      <c r="G22" s="51"/>
      <c r="H22" s="35" t="s">
        <v>15</v>
      </c>
      <c r="I22" s="38"/>
      <c r="J22" s="15" t="b">
        <f>IF($J$5&lt;&gt;"",(J9*Tableau14[[#This Row],[Cout(€HT/min)]])/$J$6)</f>
        <v>0</v>
      </c>
      <c r="K22" s="51"/>
      <c r="L22" s="35" t="s">
        <v>15</v>
      </c>
      <c r="M22" s="38"/>
      <c r="N22" s="15" t="b">
        <f>IF($N$5&lt;&gt;"",(N9*Tableau14[[#This Row],[Cout(€HT/min)]])/$N$6)</f>
        <v>0</v>
      </c>
      <c r="O22" s="51"/>
      <c r="P22" s="35" t="s">
        <v>15</v>
      </c>
      <c r="Q22" s="38"/>
      <c r="R22" s="15" t="b">
        <f>IF($R$5&lt;&gt;"",(R9*Tableau14[[#This Row],[Cout(€HT/min)]])/$R$6)</f>
        <v>0</v>
      </c>
      <c r="S22" s="51"/>
      <c r="T22" s="35" t="s">
        <v>15</v>
      </c>
      <c r="U22" s="38"/>
      <c r="V22" s="15" t="b">
        <f>IF($V$5&lt;&gt;"",(V9*Tableau14[[#This Row],[Cout(€HT/min)]])/$V$6)</f>
        <v>0</v>
      </c>
      <c r="W22" s="51"/>
      <c r="X22" s="35" t="s">
        <v>15</v>
      </c>
      <c r="Y22" s="38"/>
      <c r="Z22" s="15" t="b">
        <f>IF($Z$5&lt;&gt;"",(Z9*Tableau14[[#This Row],[Cout(€HT/min)]])/$Z$6)</f>
        <v>0</v>
      </c>
      <c r="AA22" s="103"/>
    </row>
    <row r="23" spans="1:27" x14ac:dyDescent="0.3">
      <c r="A23" s="22">
        <v>13</v>
      </c>
      <c r="B23" s="11" t="s">
        <v>7</v>
      </c>
      <c r="C23" s="12" t="s">
        <v>12</v>
      </c>
      <c r="D23" s="111">
        <v>0.1</v>
      </c>
      <c r="E23" s="62"/>
      <c r="F23" s="13">
        <f>IF(F5&lt;&gt;"",Tableau14[[#This Row],[Temps]]*Tableau14[[#This Row],[Cout(€HT/min)]],0)</f>
        <v>0</v>
      </c>
      <c r="G23" s="50"/>
      <c r="H23" s="34" t="s">
        <v>12</v>
      </c>
      <c r="I23" s="68"/>
      <c r="J23" s="13">
        <f>IF(J5&lt;&gt;"",I23*Tableau14[[#This Row],[Cout(€HT/min)]],0)</f>
        <v>0</v>
      </c>
      <c r="K23" s="50"/>
      <c r="L23" s="34" t="s">
        <v>12</v>
      </c>
      <c r="M23" s="68"/>
      <c r="N23" s="13">
        <f>IF(J5&lt;&gt;"",M23*Tableau14[[#This Row],[Cout(€HT/min)]],0)</f>
        <v>0</v>
      </c>
      <c r="O23" s="50"/>
      <c r="P23" s="34" t="s">
        <v>12</v>
      </c>
      <c r="Q23" s="68"/>
      <c r="R23" s="13">
        <f>IF(R5&lt;&gt;"",Q23*Tableau14[[#This Row],[Cout(€HT/min)]],0)</f>
        <v>0</v>
      </c>
      <c r="S23" s="50"/>
      <c r="T23" s="34" t="s">
        <v>12</v>
      </c>
      <c r="U23" s="68"/>
      <c r="V23" s="13">
        <f>IF(V5&lt;&gt;"",U23*Tableau14[[#This Row],[Cout(€HT/min)]],0)</f>
        <v>0</v>
      </c>
      <c r="W23" s="50"/>
      <c r="X23" s="34" t="s">
        <v>12</v>
      </c>
      <c r="Y23" s="68"/>
      <c r="Z23" s="13">
        <f>IF(Z5&lt;&gt;"",Y23*Tableau14[[#This Row],[Cout(€HT/min)]],0)</f>
        <v>0</v>
      </c>
      <c r="AA23" s="102"/>
    </row>
    <row r="24" spans="1:27" x14ac:dyDescent="0.3">
      <c r="A24" s="24" t="s">
        <v>79</v>
      </c>
      <c r="B24" s="16"/>
      <c r="C24" s="16"/>
      <c r="D24" s="42"/>
      <c r="E24" s="40"/>
      <c r="F24" s="17">
        <f>SUM(F11:F23)</f>
        <v>0</v>
      </c>
      <c r="G24" s="52"/>
      <c r="H24" s="36"/>
      <c r="I24" s="17"/>
      <c r="J24" s="17">
        <f>SUM(J11:J23)</f>
        <v>0</v>
      </c>
      <c r="K24" s="52"/>
      <c r="L24" s="36"/>
      <c r="M24" s="17"/>
      <c r="N24" s="17">
        <f>SUM(N11:N23)</f>
        <v>0</v>
      </c>
      <c r="O24" s="52"/>
      <c r="P24" s="36"/>
      <c r="Q24" s="17"/>
      <c r="R24" s="17">
        <f>SUM(R11:R23)</f>
        <v>0</v>
      </c>
      <c r="S24" s="52"/>
      <c r="T24" s="36"/>
      <c r="U24" s="17"/>
      <c r="V24" s="17">
        <f>SUM(V11:V23)</f>
        <v>0</v>
      </c>
      <c r="W24" s="52"/>
      <c r="X24" s="36"/>
      <c r="Y24" s="17"/>
      <c r="Z24" s="17">
        <f>SUM(Z11:Z23)</f>
        <v>0</v>
      </c>
      <c r="AA24" s="104"/>
    </row>
    <row r="25" spans="1:27" x14ac:dyDescent="0.3">
      <c r="A25" s="24" t="s">
        <v>80</v>
      </c>
      <c r="B25" s="16"/>
      <c r="C25" s="16"/>
      <c r="D25" s="42"/>
      <c r="E25" s="40"/>
      <c r="F25" s="17"/>
      <c r="G25" s="52"/>
      <c r="H25" s="36"/>
      <c r="I25" s="47"/>
      <c r="J25" s="55"/>
      <c r="K25" s="52"/>
      <c r="L25" s="36"/>
      <c r="M25" s="47"/>
      <c r="N25" s="55"/>
      <c r="O25" s="52"/>
      <c r="P25" s="36"/>
      <c r="Q25" s="47"/>
      <c r="R25" s="55"/>
      <c r="S25" s="52"/>
      <c r="T25" s="36"/>
      <c r="U25" s="47"/>
      <c r="V25" s="55"/>
      <c r="W25" s="52"/>
      <c r="X25" s="36"/>
      <c r="Y25" s="47"/>
      <c r="Z25" s="55"/>
      <c r="AA25" s="104"/>
    </row>
    <row r="26" spans="1:27" ht="15" thickBot="1" x14ac:dyDescent="0.35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3">
      <c r="F28" s="114" t="s">
        <v>71</v>
      </c>
      <c r="G28" s="114"/>
      <c r="H28" s="114" t="s">
        <v>72</v>
      </c>
      <c r="I28" s="114"/>
      <c r="J28" s="114" t="s">
        <v>73</v>
      </c>
      <c r="K28" s="114"/>
      <c r="L28" s="114" t="s">
        <v>74</v>
      </c>
      <c r="M28" s="114"/>
      <c r="N28" s="114" t="s">
        <v>75</v>
      </c>
      <c r="O28" s="114"/>
      <c r="P28" s="114" t="s">
        <v>76</v>
      </c>
      <c r="Q28" s="114"/>
    </row>
    <row r="29" spans="1:27" x14ac:dyDescent="0.3">
      <c r="D29" s="105" t="s">
        <v>77</v>
      </c>
      <c r="E29" s="106" t="s">
        <v>78</v>
      </c>
      <c r="F29" s="106" t="s">
        <v>84</v>
      </c>
      <c r="G29" s="106" t="s">
        <v>85</v>
      </c>
      <c r="H29" s="106" t="s">
        <v>84</v>
      </c>
      <c r="I29" s="106" t="s">
        <v>85</v>
      </c>
      <c r="J29" s="106" t="s">
        <v>84</v>
      </c>
      <c r="K29" s="106" t="s">
        <v>85</v>
      </c>
      <c r="L29" s="106" t="s">
        <v>84</v>
      </c>
      <c r="M29" s="106" t="s">
        <v>85</v>
      </c>
      <c r="N29" s="106" t="s">
        <v>84</v>
      </c>
      <c r="O29" s="106" t="s">
        <v>85</v>
      </c>
      <c r="P29" s="106" t="s">
        <v>84</v>
      </c>
      <c r="Q29" s="106" t="s">
        <v>85</v>
      </c>
    </row>
    <row r="30" spans="1:27" x14ac:dyDescent="0.3">
      <c r="D30" s="69" t="s">
        <v>45</v>
      </c>
      <c r="E30" s="69">
        <v>150</v>
      </c>
      <c r="F30" s="69">
        <v>3</v>
      </c>
      <c r="G30" s="69">
        <v>3</v>
      </c>
      <c r="H30" s="69">
        <v>3</v>
      </c>
      <c r="I30" s="69">
        <v>3</v>
      </c>
      <c r="J30" s="69">
        <v>3</v>
      </c>
      <c r="K30" s="69">
        <v>3</v>
      </c>
      <c r="L30" s="69">
        <v>3</v>
      </c>
      <c r="M30" s="69">
        <v>3</v>
      </c>
      <c r="N30" s="69">
        <v>3</v>
      </c>
      <c r="O30" s="69">
        <v>3</v>
      </c>
      <c r="P30" s="69">
        <v>3</v>
      </c>
      <c r="Q30" s="69">
        <v>3</v>
      </c>
    </row>
    <row r="31" spans="1:27" x14ac:dyDescent="0.3">
      <c r="D31" s="69" t="s">
        <v>83</v>
      </c>
      <c r="E31" s="69">
        <v>173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3">
      <c r="D32" s="69" t="s">
        <v>46</v>
      </c>
      <c r="E32" s="69">
        <v>1.2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3">
      <c r="D33" s="69" t="s">
        <v>82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mandButton2">
          <controlPr defaultSize="0" autoLine="0" autoPict="0" r:id="rId5">
            <anchor moveWithCells="1">
              <from>
                <xdr:col>4</xdr:col>
                <xdr:colOff>1402080</xdr:colOff>
                <xdr:row>0</xdr:row>
                <xdr:rowOff>114300</xdr:rowOff>
              </from>
              <to>
                <xdr:col>7</xdr:col>
                <xdr:colOff>7620</xdr:colOff>
                <xdr:row>1</xdr:row>
                <xdr:rowOff>30480</xdr:rowOff>
              </to>
            </anchor>
          </controlPr>
        </control>
      </mc:Choice>
      <mc:Fallback>
        <control shapeId="5122" r:id="rId4" name="CommandButton2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autoPict="0" r:id="rId7">
            <anchor moveWithCells="1">
              <from>
                <xdr:col>4</xdr:col>
                <xdr:colOff>1379220</xdr:colOff>
                <xdr:row>1</xdr:row>
                <xdr:rowOff>83820</xdr:rowOff>
              </from>
              <to>
                <xdr:col>7</xdr:col>
                <xdr:colOff>7620</xdr:colOff>
                <xdr:row>2</xdr:row>
                <xdr:rowOff>7620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46" r:id="rId8" name="CommandButton3">
          <controlPr defaultSize="0" autoLine="0" autoPict="0" r:id="rId9">
            <anchor moveWithCells="1">
              <from>
                <xdr:col>4</xdr:col>
                <xdr:colOff>1371600</xdr:colOff>
                <xdr:row>2</xdr:row>
                <xdr:rowOff>99060</xdr:rowOff>
              </from>
              <to>
                <xdr:col>7</xdr:col>
                <xdr:colOff>0</xdr:colOff>
                <xdr:row>3</xdr:row>
                <xdr:rowOff>53340</xdr:rowOff>
              </to>
            </anchor>
          </controlPr>
        </control>
      </mc:Choice>
      <mc:Fallback>
        <control shapeId="5146" r:id="rId8" name="CommandButton3"/>
      </mc:Fallback>
    </mc:AlternateContent>
    <mc:AlternateContent xmlns:mc="http://schemas.openxmlformats.org/markup-compatibility/2006">
      <mc:Choice Requires="x14">
        <control shapeId="5123" r:id="rId10" name="Drop Down 3">
          <controlPr defaultSize="0" autoLine="0" autoPict="0">
            <anchor moveWithCells="1">
              <from>
                <xdr:col>2</xdr:col>
                <xdr:colOff>7620</xdr:colOff>
                <xdr:row>15</xdr:row>
                <xdr:rowOff>144780</xdr:rowOff>
              </from>
              <to>
                <xdr:col>3</xdr:col>
                <xdr:colOff>0</xdr:colOff>
                <xdr:row>16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1" name="Drop Down 4">
          <controlPr defaultSize="0" autoLine="0" autoPict="0">
            <anchor moveWithCells="1">
              <from>
                <xdr:col>2</xdr:col>
                <xdr:colOff>7620</xdr:colOff>
                <xdr:row>16</xdr:row>
                <xdr:rowOff>160020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2" name="Drop Down 5">
          <controlPr defaultSize="0" autoLine="0" autoPict="0">
            <anchor moveWithCells="1">
              <from>
                <xdr:col>6</xdr:col>
                <xdr:colOff>1356360</xdr:colOff>
                <xdr:row>15</xdr:row>
                <xdr:rowOff>160020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Drop Down 6">
          <controlPr defaultSize="0" autoLine="0" autoPict="0">
            <anchor moveWithCells="1">
              <from>
                <xdr:col>6</xdr:col>
                <xdr:colOff>1356360</xdr:colOff>
                <xdr:row>16</xdr:row>
                <xdr:rowOff>160020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Drop Down 7">
          <controlPr defaultSize="0" autoLine="0" autoPict="0">
            <anchor moveWithCells="1">
              <from>
                <xdr:col>10</xdr:col>
                <xdr:colOff>1112520</xdr:colOff>
                <xdr:row>15</xdr:row>
                <xdr:rowOff>175260</xdr:rowOff>
              </from>
              <to>
                <xdr:col>12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Drop Down 8">
          <controlPr defaultSize="0" autoLine="0" autoPict="0">
            <anchor moveWithCells="1">
              <from>
                <xdr:col>10</xdr:col>
                <xdr:colOff>1112520</xdr:colOff>
                <xdr:row>16</xdr:row>
                <xdr:rowOff>175260</xdr:rowOff>
              </from>
              <to>
                <xdr:col>12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Drop Down 9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Drop Down 10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Drop Down 11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Drop Down 12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Drop Down 13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20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21" name="Drop Down 14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20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2" name="Drop Down 15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20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3" name="Drop Down 16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20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4" name="Drop Down 17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5" name="Drop Down 18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6" name="Drop Down 19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7" name="Drop Down 20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8" name="Drop Down 21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9" name="Drop Down 22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30" name="Drop Down 23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31" name="Drop Down 24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</controls>
  <tableParts count="1"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7"/>
  <sheetViews>
    <sheetView workbookViewId="0">
      <selection activeCell="F15" sqref="F15"/>
    </sheetView>
  </sheetViews>
  <sheetFormatPr baseColWidth="10" defaultRowHeight="14.4" x14ac:dyDescent="0.3"/>
  <cols>
    <col min="1" max="1" width="10.44140625" customWidth="1"/>
    <col min="2" max="2" width="13.6640625" customWidth="1"/>
    <col min="5" max="5" width="16.6640625" customWidth="1"/>
    <col min="6" max="6" width="22.88671875" customWidth="1"/>
    <col min="7" max="7" width="22.88671875" style="70" customWidth="1"/>
    <col min="8" max="8" width="22.88671875" customWidth="1"/>
    <col min="9" max="9" width="22.88671875" style="70" customWidth="1"/>
    <col min="10" max="10" width="22.88671875" customWidth="1"/>
    <col min="11" max="11" width="13.6640625" style="70" customWidth="1"/>
    <col min="12" max="12" width="20.6640625" customWidth="1"/>
    <col min="13" max="13" width="13.6640625" style="70" customWidth="1"/>
    <col min="14" max="14" width="20.6640625" customWidth="1"/>
    <col min="15" max="15" width="13.6640625" style="70" customWidth="1"/>
    <col min="16" max="16" width="20.6640625" customWidth="1"/>
    <col min="17" max="17" width="13.6640625" style="70" customWidth="1"/>
    <col min="18" max="18" width="20.6640625" customWidth="1"/>
    <col min="19" max="19" width="13.6640625" style="70" customWidth="1"/>
    <col min="20" max="20" width="20.6640625" customWidth="1"/>
    <col min="21" max="21" width="13.6640625" style="70" customWidth="1"/>
    <col min="22" max="22" width="20.6640625" customWidth="1"/>
    <col min="23" max="23" width="13.6640625" style="70" customWidth="1"/>
    <col min="24" max="24" width="20.6640625" customWidth="1"/>
    <col min="25" max="25" width="13.6640625" style="70" customWidth="1"/>
    <col min="26" max="26" width="20.6640625" customWidth="1"/>
    <col min="27" max="27" width="13.6640625" customWidth="1"/>
    <col min="28" max="28" width="20.6640625" customWidth="1"/>
    <col min="29" max="29" width="13.6640625" customWidth="1"/>
    <col min="30" max="30" width="20.6640625" customWidth="1"/>
    <col min="31" max="31" width="13.6640625" customWidth="1"/>
    <col min="32" max="32" width="20.6640625" customWidth="1"/>
    <col min="33" max="33" width="13.6640625" customWidth="1"/>
    <col min="34" max="34" width="20.6640625" customWidth="1"/>
    <col min="35" max="35" width="13.6640625" customWidth="1"/>
    <col min="36" max="36" width="20.6640625" customWidth="1"/>
    <col min="37" max="37" width="20.6640625" style="70" customWidth="1"/>
    <col min="38" max="38" width="12.6640625" style="70" bestFit="1" customWidth="1"/>
    <col min="39" max="39" width="14.6640625" customWidth="1"/>
    <col min="40" max="40" width="20.6640625" customWidth="1"/>
    <col min="41" max="41" width="11.6640625" customWidth="1"/>
    <col min="42" max="42" width="14.6640625" customWidth="1"/>
    <col min="43" max="44" width="13.6640625" customWidth="1"/>
    <col min="45" max="45" width="20.6640625" customWidth="1"/>
    <col min="46" max="46" width="13.6640625" customWidth="1"/>
    <col min="47" max="47" width="20.6640625" customWidth="1"/>
    <col min="48" max="48" width="13.6640625" customWidth="1"/>
    <col min="49" max="49" width="20.6640625" customWidth="1"/>
    <col min="50" max="50" width="13.6640625" customWidth="1"/>
    <col min="51" max="51" width="20.6640625" customWidth="1"/>
    <col min="52" max="52" width="13.6640625" customWidth="1"/>
    <col min="53" max="53" width="20.6640625" customWidth="1"/>
    <col min="54" max="54" width="13.6640625" customWidth="1"/>
    <col min="55" max="55" width="20.6640625" customWidth="1"/>
    <col min="56" max="56" width="13.6640625" customWidth="1"/>
    <col min="57" max="57" width="20.6640625" customWidth="1"/>
    <col min="58" max="58" width="13.6640625" customWidth="1"/>
    <col min="59" max="59" width="20.6640625" customWidth="1"/>
    <col min="60" max="60" width="13.6640625" customWidth="1"/>
    <col min="61" max="61" width="20.6640625" customWidth="1"/>
    <col min="62" max="62" width="13.6640625" customWidth="1"/>
    <col min="63" max="63" width="20.6640625" customWidth="1"/>
    <col min="64" max="64" width="13.6640625" customWidth="1"/>
    <col min="65" max="65" width="20.6640625" customWidth="1"/>
    <col min="66" max="66" width="13.6640625" customWidth="1"/>
    <col min="67" max="67" width="20.6640625" customWidth="1"/>
    <col min="68" max="68" width="13.6640625" customWidth="1"/>
    <col min="69" max="69" width="20.6640625" customWidth="1"/>
    <col min="70" max="70" width="16.5546875" customWidth="1"/>
    <col min="71" max="71" width="14.6640625" customWidth="1"/>
    <col min="72" max="72" width="20.6640625" customWidth="1"/>
    <col min="73" max="73" width="11.6640625" customWidth="1"/>
    <col min="74" max="75" width="13.6640625" customWidth="1"/>
    <col min="76" max="76" width="20.6640625" customWidth="1"/>
    <col min="77" max="77" width="13.6640625" customWidth="1"/>
    <col min="78" max="78" width="20.6640625" customWidth="1"/>
    <col min="79" max="79" width="13.6640625" customWidth="1"/>
    <col min="80" max="80" width="20.6640625" customWidth="1"/>
    <col min="81" max="81" width="13.6640625" customWidth="1"/>
    <col min="82" max="82" width="20.6640625" customWidth="1"/>
    <col min="83" max="83" width="13.6640625" customWidth="1"/>
    <col min="84" max="84" width="20.6640625" customWidth="1"/>
    <col min="85" max="85" width="13.6640625" customWidth="1"/>
    <col min="86" max="86" width="20.6640625" customWidth="1"/>
    <col min="87" max="87" width="13.6640625" customWidth="1"/>
    <col min="88" max="88" width="20.6640625" customWidth="1"/>
    <col min="89" max="89" width="13.6640625" customWidth="1"/>
    <col min="90" max="90" width="20.6640625" customWidth="1"/>
    <col min="91" max="91" width="13.6640625" customWidth="1"/>
    <col min="92" max="92" width="20.6640625" customWidth="1"/>
    <col min="93" max="93" width="13.6640625" customWidth="1"/>
    <col min="94" max="94" width="20.6640625" customWidth="1"/>
    <col min="95" max="95" width="13.6640625" customWidth="1"/>
    <col min="96" max="96" width="20.6640625" customWidth="1"/>
    <col min="97" max="97" width="13.6640625" customWidth="1"/>
    <col min="98" max="98" width="20.6640625" customWidth="1"/>
    <col min="99" max="99" width="13.6640625" customWidth="1"/>
    <col min="100" max="101" width="20.6640625" customWidth="1"/>
    <col min="102" max="102" width="11.6640625" customWidth="1"/>
    <col min="103" max="103" width="16.5546875" bestFit="1" customWidth="1"/>
    <col min="104" max="104" width="12.6640625" bestFit="1" customWidth="1"/>
    <col min="105" max="105" width="14.6640625" customWidth="1"/>
    <col min="106" max="106" width="20.6640625" customWidth="1"/>
    <col min="107" max="108" width="13.6640625" customWidth="1"/>
    <col min="109" max="109" width="20.6640625" customWidth="1"/>
    <col min="110" max="110" width="13.6640625" customWidth="1"/>
    <col min="111" max="111" width="20.6640625" customWidth="1"/>
    <col min="112" max="112" width="13.6640625" customWidth="1"/>
    <col min="113" max="113" width="20.6640625" customWidth="1"/>
    <col min="114" max="114" width="13.6640625" customWidth="1"/>
    <col min="115" max="115" width="20.6640625" customWidth="1"/>
    <col min="116" max="116" width="13.6640625" customWidth="1"/>
    <col min="117" max="117" width="20.6640625" customWidth="1"/>
    <col min="118" max="118" width="13.6640625" customWidth="1"/>
    <col min="119" max="119" width="20.6640625" customWidth="1"/>
    <col min="120" max="120" width="13.6640625" customWidth="1"/>
    <col min="121" max="121" width="20.6640625" customWidth="1"/>
    <col min="122" max="122" width="13.6640625" customWidth="1"/>
    <col min="123" max="123" width="20.6640625" customWidth="1"/>
    <col min="124" max="124" width="13.6640625" customWidth="1"/>
    <col min="125" max="125" width="20.6640625" customWidth="1"/>
    <col min="126" max="126" width="13.6640625" customWidth="1"/>
    <col min="127" max="127" width="20.6640625" customWidth="1"/>
    <col min="128" max="128" width="13.6640625" customWidth="1"/>
    <col min="129" max="129" width="20.6640625" customWidth="1"/>
    <col min="130" max="130" width="13.6640625" customWidth="1"/>
    <col min="131" max="131" width="20.6640625" customWidth="1"/>
    <col min="132" max="132" width="13.6640625" customWidth="1"/>
    <col min="133" max="133" width="20.6640625" customWidth="1"/>
    <col min="136" max="136" width="16.5546875" bestFit="1" customWidth="1"/>
    <col min="137" max="137" width="12.6640625" bestFit="1" customWidth="1"/>
    <col min="138" max="138" width="16.5546875" bestFit="1" customWidth="1"/>
    <col min="139" max="139" width="14.6640625" customWidth="1"/>
    <col min="140" max="140" width="13.6640625" customWidth="1"/>
    <col min="141" max="141" width="20.6640625" customWidth="1"/>
    <col min="142" max="142" width="13.6640625" customWidth="1"/>
    <col min="143" max="143" width="20.6640625" customWidth="1"/>
    <col min="144" max="144" width="13.6640625" customWidth="1"/>
    <col min="145" max="145" width="20.6640625" customWidth="1"/>
    <col min="146" max="146" width="13.6640625" customWidth="1"/>
    <col min="147" max="147" width="20.6640625" customWidth="1"/>
    <col min="148" max="149" width="13.6640625" customWidth="1"/>
    <col min="150" max="150" width="20.6640625" customWidth="1"/>
    <col min="151" max="151" width="13.6640625" customWidth="1"/>
    <col min="152" max="152" width="20.6640625" customWidth="1"/>
    <col min="153" max="153" width="13.6640625" customWidth="1"/>
    <col min="154" max="154" width="20.6640625" customWidth="1"/>
    <col min="155" max="155" width="13.6640625" customWidth="1"/>
    <col min="156" max="156" width="20.6640625" customWidth="1"/>
    <col min="157" max="157" width="13.6640625" customWidth="1"/>
    <col min="158" max="158" width="20.6640625" customWidth="1"/>
    <col min="159" max="159" width="13.6640625" customWidth="1"/>
    <col min="160" max="160" width="20.6640625" customWidth="1"/>
    <col min="161" max="161" width="13.6640625" customWidth="1"/>
    <col min="162" max="162" width="20.6640625" customWidth="1"/>
    <col min="163" max="163" width="13.6640625" customWidth="1"/>
    <col min="164" max="164" width="20.6640625" customWidth="1"/>
    <col min="165" max="165" width="13.6640625" customWidth="1"/>
    <col min="166" max="166" width="20.6640625" customWidth="1"/>
    <col min="167" max="167" width="13.6640625" customWidth="1"/>
    <col min="168" max="170" width="20.6640625" customWidth="1"/>
    <col min="171" max="171" width="13.6640625" customWidth="1"/>
    <col min="172" max="172" width="20.6640625" customWidth="1"/>
    <col min="173" max="174" width="13.6640625" customWidth="1"/>
    <col min="175" max="175" width="20.6640625" customWidth="1"/>
    <col min="176" max="176" width="13.6640625" customWidth="1"/>
    <col min="177" max="177" width="20.6640625" customWidth="1"/>
    <col min="178" max="178" width="13.6640625" customWidth="1"/>
    <col min="179" max="179" width="20.6640625" customWidth="1"/>
    <col min="180" max="180" width="13.6640625" customWidth="1"/>
    <col min="181" max="181" width="20.6640625" customWidth="1"/>
    <col min="182" max="182" width="13.6640625" customWidth="1"/>
    <col min="183" max="183" width="20.6640625" customWidth="1"/>
    <col min="184" max="184" width="13.6640625" customWidth="1"/>
    <col min="185" max="185" width="20.6640625" customWidth="1"/>
    <col min="186" max="186" width="13.6640625" customWidth="1"/>
    <col min="187" max="187" width="20.6640625" customWidth="1"/>
    <col min="188" max="188" width="13.6640625" customWidth="1"/>
    <col min="189" max="189" width="20.6640625" customWidth="1"/>
    <col min="190" max="190" width="13.6640625" customWidth="1"/>
    <col min="191" max="191" width="20.6640625" customWidth="1"/>
    <col min="192" max="192" width="13.6640625" customWidth="1"/>
    <col min="193" max="193" width="20.6640625" customWidth="1"/>
    <col min="194" max="194" width="13.6640625" customWidth="1"/>
    <col min="195" max="195" width="20.6640625" customWidth="1"/>
    <col min="196" max="196" width="13.6640625" customWidth="1"/>
    <col min="197" max="197" width="20.6640625" customWidth="1"/>
    <col min="198" max="198" width="13.6640625" customWidth="1"/>
    <col min="199" max="199" width="20.6640625" customWidth="1"/>
    <col min="200" max="200" width="14.6640625" customWidth="1"/>
    <col min="201" max="201" width="20.6640625" customWidth="1"/>
    <col min="202" max="202" width="16.5546875" bestFit="1" customWidth="1"/>
    <col min="203" max="203" width="12.5546875" bestFit="1" customWidth="1"/>
  </cols>
  <sheetData>
    <row r="1" spans="1:203" ht="18" x14ac:dyDescent="0.35">
      <c r="A1" s="124" t="s">
        <v>28</v>
      </c>
      <c r="B1" s="125"/>
      <c r="C1" s="125"/>
      <c r="D1" s="125"/>
      <c r="E1" s="125"/>
      <c r="F1" s="125"/>
      <c r="G1" s="125"/>
      <c r="H1" s="125"/>
      <c r="I1" s="125"/>
      <c r="J1" s="126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3">
      <c r="A2" s="76"/>
      <c r="B2" s="76"/>
      <c r="C2" s="76"/>
      <c r="D2" s="76"/>
      <c r="E2" s="76"/>
      <c r="F2" s="76"/>
      <c r="G2" s="77"/>
      <c r="H2" s="78"/>
      <c r="I2" s="77"/>
      <c r="J2" s="78"/>
      <c r="K2" s="120" t="s">
        <v>25</v>
      </c>
      <c r="L2" s="121"/>
      <c r="M2" s="120" t="s">
        <v>3</v>
      </c>
      <c r="N2" s="121"/>
      <c r="O2" s="120" t="s">
        <v>26</v>
      </c>
      <c r="P2" s="121"/>
      <c r="Q2" s="120" t="s">
        <v>1</v>
      </c>
      <c r="R2" s="121"/>
      <c r="S2" s="122" t="s">
        <v>3</v>
      </c>
      <c r="T2" s="123"/>
      <c r="U2" s="122" t="s">
        <v>4</v>
      </c>
      <c r="V2" s="123"/>
      <c r="W2" s="122" t="s">
        <v>27</v>
      </c>
      <c r="X2" s="123"/>
      <c r="Y2" s="122" t="s">
        <v>29</v>
      </c>
      <c r="Z2" s="123"/>
      <c r="AA2" s="115" t="s">
        <v>6</v>
      </c>
      <c r="AB2" s="116"/>
      <c r="AC2" s="115" t="s">
        <v>30</v>
      </c>
      <c r="AD2" s="116"/>
      <c r="AE2" s="117" t="s">
        <v>13</v>
      </c>
      <c r="AF2" s="118"/>
      <c r="AG2" s="119" t="s">
        <v>86</v>
      </c>
      <c r="AH2" s="119"/>
      <c r="AI2" s="117" t="s">
        <v>87</v>
      </c>
      <c r="AJ2" s="118"/>
      <c r="AK2" s="90"/>
      <c r="AL2" s="91"/>
      <c r="AM2" s="76"/>
      <c r="AN2" s="77"/>
      <c r="AO2" s="78"/>
      <c r="AP2" s="77"/>
      <c r="AQ2" s="78"/>
      <c r="AR2" s="120" t="s">
        <v>25</v>
      </c>
      <c r="AS2" s="121"/>
      <c r="AT2" s="120" t="s">
        <v>3</v>
      </c>
      <c r="AU2" s="121"/>
      <c r="AV2" s="120" t="s">
        <v>26</v>
      </c>
      <c r="AW2" s="121"/>
      <c r="AX2" s="120" t="s">
        <v>1</v>
      </c>
      <c r="AY2" s="121"/>
      <c r="AZ2" s="122" t="s">
        <v>3</v>
      </c>
      <c r="BA2" s="123"/>
      <c r="BB2" s="122" t="s">
        <v>4</v>
      </c>
      <c r="BC2" s="123"/>
      <c r="BD2" s="122" t="s">
        <v>27</v>
      </c>
      <c r="BE2" s="123"/>
      <c r="BF2" s="122" t="s">
        <v>29</v>
      </c>
      <c r="BG2" s="123"/>
      <c r="BH2" s="115" t="s">
        <v>6</v>
      </c>
      <c r="BI2" s="116"/>
      <c r="BJ2" s="115" t="s">
        <v>30</v>
      </c>
      <c r="BK2" s="116"/>
      <c r="BL2" s="117" t="s">
        <v>13</v>
      </c>
      <c r="BM2" s="118"/>
      <c r="BN2" s="119" t="s">
        <v>86</v>
      </c>
      <c r="BO2" s="119"/>
      <c r="BP2" s="117" t="s">
        <v>87</v>
      </c>
      <c r="BQ2" s="118"/>
      <c r="BR2" s="92"/>
      <c r="BS2" s="47"/>
      <c r="BT2" s="78"/>
      <c r="BU2" s="78"/>
      <c r="BV2" s="78"/>
      <c r="BW2" s="77"/>
      <c r="BX2" s="78"/>
      <c r="BY2" s="120" t="s">
        <v>25</v>
      </c>
      <c r="BZ2" s="121"/>
      <c r="CA2" s="120" t="s">
        <v>3</v>
      </c>
      <c r="CB2" s="121"/>
      <c r="CC2" s="120" t="s">
        <v>26</v>
      </c>
      <c r="CD2" s="121"/>
      <c r="CE2" s="120" t="s">
        <v>1</v>
      </c>
      <c r="CF2" s="121"/>
      <c r="CG2" s="122" t="s">
        <v>3</v>
      </c>
      <c r="CH2" s="123"/>
      <c r="CI2" s="122" t="s">
        <v>4</v>
      </c>
      <c r="CJ2" s="123"/>
      <c r="CK2" s="122" t="s">
        <v>27</v>
      </c>
      <c r="CL2" s="123"/>
      <c r="CM2" s="122" t="s">
        <v>29</v>
      </c>
      <c r="CN2" s="123"/>
      <c r="CO2" s="115" t="s">
        <v>6</v>
      </c>
      <c r="CP2" s="116"/>
      <c r="CQ2" s="115" t="s">
        <v>30</v>
      </c>
      <c r="CR2" s="116"/>
      <c r="CS2" s="117" t="s">
        <v>13</v>
      </c>
      <c r="CT2" s="118"/>
      <c r="CU2" s="119" t="s">
        <v>86</v>
      </c>
      <c r="CV2" s="119"/>
      <c r="CW2" s="117" t="s">
        <v>87</v>
      </c>
      <c r="CX2" s="118"/>
      <c r="CY2" s="93"/>
      <c r="CZ2" s="93"/>
      <c r="DA2" s="76"/>
      <c r="DB2" s="77"/>
      <c r="DC2" s="78"/>
      <c r="DD2" s="77"/>
      <c r="DE2" s="78"/>
      <c r="DF2" s="120" t="s">
        <v>25</v>
      </c>
      <c r="DG2" s="121"/>
      <c r="DH2" s="120" t="s">
        <v>3</v>
      </c>
      <c r="DI2" s="121"/>
      <c r="DJ2" s="120" t="s">
        <v>26</v>
      </c>
      <c r="DK2" s="121"/>
      <c r="DL2" s="120" t="s">
        <v>1</v>
      </c>
      <c r="DM2" s="121"/>
      <c r="DN2" s="122" t="s">
        <v>3</v>
      </c>
      <c r="DO2" s="123"/>
      <c r="DP2" s="122" t="s">
        <v>4</v>
      </c>
      <c r="DQ2" s="123"/>
      <c r="DR2" s="122" t="s">
        <v>27</v>
      </c>
      <c r="DS2" s="123"/>
      <c r="DT2" s="122" t="s">
        <v>29</v>
      </c>
      <c r="DU2" s="123"/>
      <c r="DV2" s="115" t="s">
        <v>6</v>
      </c>
      <c r="DW2" s="116"/>
      <c r="DX2" s="115" t="s">
        <v>30</v>
      </c>
      <c r="DY2" s="116"/>
      <c r="DZ2" s="117" t="s">
        <v>13</v>
      </c>
      <c r="EA2" s="118"/>
      <c r="EB2" s="119" t="s">
        <v>86</v>
      </c>
      <c r="EC2" s="119"/>
      <c r="ED2" s="117" t="s">
        <v>87</v>
      </c>
      <c r="EE2" s="118"/>
      <c r="EF2" s="94"/>
      <c r="EG2" s="94"/>
      <c r="EH2" s="89"/>
      <c r="EI2" s="89"/>
      <c r="EJ2" s="89"/>
      <c r="EK2" s="89"/>
      <c r="EL2" s="89"/>
      <c r="EM2" s="120" t="s">
        <v>25</v>
      </c>
      <c r="EN2" s="121"/>
      <c r="EO2" s="120" t="s">
        <v>3</v>
      </c>
      <c r="EP2" s="121"/>
      <c r="EQ2" s="120" t="s">
        <v>26</v>
      </c>
      <c r="ER2" s="121"/>
      <c r="ES2" s="120" t="s">
        <v>1</v>
      </c>
      <c r="ET2" s="121"/>
      <c r="EU2" s="122" t="s">
        <v>3</v>
      </c>
      <c r="EV2" s="123"/>
      <c r="EW2" s="122" t="s">
        <v>4</v>
      </c>
      <c r="EX2" s="123"/>
      <c r="EY2" s="122" t="s">
        <v>27</v>
      </c>
      <c r="EZ2" s="123"/>
      <c r="FA2" s="122" t="s">
        <v>29</v>
      </c>
      <c r="FB2" s="123"/>
      <c r="FC2" s="115" t="s">
        <v>6</v>
      </c>
      <c r="FD2" s="116"/>
      <c r="FE2" s="115" t="s">
        <v>30</v>
      </c>
      <c r="FF2" s="116"/>
      <c r="FG2" s="117" t="s">
        <v>13</v>
      </c>
      <c r="FH2" s="118"/>
      <c r="FI2" s="119" t="s">
        <v>86</v>
      </c>
      <c r="FJ2" s="119"/>
      <c r="FK2" s="117" t="s">
        <v>87</v>
      </c>
      <c r="FL2" s="118"/>
      <c r="FM2" s="94"/>
      <c r="FN2" s="94"/>
      <c r="FO2" s="89"/>
      <c r="FP2" s="89"/>
      <c r="FQ2" s="89"/>
      <c r="FR2" s="89"/>
      <c r="FS2" s="89"/>
      <c r="FT2" s="120" t="s">
        <v>25</v>
      </c>
      <c r="FU2" s="121"/>
      <c r="FV2" s="120" t="s">
        <v>3</v>
      </c>
      <c r="FW2" s="121"/>
      <c r="FX2" s="120" t="s">
        <v>26</v>
      </c>
      <c r="FY2" s="121"/>
      <c r="FZ2" s="120" t="s">
        <v>1</v>
      </c>
      <c r="GA2" s="121"/>
      <c r="GB2" s="122" t="s">
        <v>3</v>
      </c>
      <c r="GC2" s="123"/>
      <c r="GD2" s="122" t="s">
        <v>4</v>
      </c>
      <c r="GE2" s="123"/>
      <c r="GF2" s="122" t="s">
        <v>27</v>
      </c>
      <c r="GG2" s="123"/>
      <c r="GH2" s="122" t="s">
        <v>29</v>
      </c>
      <c r="GI2" s="123"/>
      <c r="GJ2" s="115" t="s">
        <v>6</v>
      </c>
      <c r="GK2" s="116"/>
      <c r="GL2" s="115" t="s">
        <v>30</v>
      </c>
      <c r="GM2" s="116"/>
      <c r="GN2" s="117" t="s">
        <v>13</v>
      </c>
      <c r="GO2" s="118"/>
      <c r="GP2" s="119" t="s">
        <v>86</v>
      </c>
      <c r="GQ2" s="119"/>
      <c r="GR2" s="117" t="s">
        <v>87</v>
      </c>
      <c r="GS2" s="118"/>
      <c r="GT2" s="84"/>
      <c r="GU2" s="84"/>
    </row>
    <row r="3" spans="1:203" x14ac:dyDescent="0.3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282</v>
      </c>
      <c r="G3" s="85" t="s">
        <v>111</v>
      </c>
      <c r="H3" s="85" t="s">
        <v>283</v>
      </c>
      <c r="I3" s="85" t="s">
        <v>284</v>
      </c>
      <c r="J3" s="85" t="s">
        <v>285</v>
      </c>
      <c r="K3" s="9" t="s">
        <v>112</v>
      </c>
      <c r="L3" s="3" t="s">
        <v>191</v>
      </c>
      <c r="M3" s="9" t="s">
        <v>113</v>
      </c>
      <c r="N3" s="3" t="s">
        <v>192</v>
      </c>
      <c r="O3" s="9" t="s">
        <v>114</v>
      </c>
      <c r="P3" s="3" t="s">
        <v>193</v>
      </c>
      <c r="Q3" s="9" t="s">
        <v>115</v>
      </c>
      <c r="R3" s="3" t="s">
        <v>194</v>
      </c>
      <c r="S3" s="13" t="s">
        <v>116</v>
      </c>
      <c r="T3" s="4" t="s">
        <v>195</v>
      </c>
      <c r="U3" s="13" t="s">
        <v>117</v>
      </c>
      <c r="V3" s="4" t="s">
        <v>196</v>
      </c>
      <c r="W3" s="13" t="s">
        <v>118</v>
      </c>
      <c r="X3" s="4" t="s">
        <v>197</v>
      </c>
      <c r="Y3" s="13" t="s">
        <v>128</v>
      </c>
      <c r="Z3" s="4" t="s">
        <v>198</v>
      </c>
      <c r="AA3" s="13" t="s">
        <v>129</v>
      </c>
      <c r="AB3" s="4" t="s">
        <v>199</v>
      </c>
      <c r="AC3" s="13" t="s">
        <v>130</v>
      </c>
      <c r="AD3" s="4" t="s">
        <v>200</v>
      </c>
      <c r="AE3" s="71" t="s">
        <v>131</v>
      </c>
      <c r="AF3" s="72" t="s">
        <v>201</v>
      </c>
      <c r="AG3" s="73" t="s">
        <v>132</v>
      </c>
      <c r="AH3" s="74" t="s">
        <v>202</v>
      </c>
      <c r="AI3" s="71" t="s">
        <v>133</v>
      </c>
      <c r="AJ3" s="72" t="s">
        <v>203</v>
      </c>
      <c r="AK3" s="79" t="s">
        <v>270</v>
      </c>
      <c r="AL3" s="79" t="s">
        <v>271</v>
      </c>
      <c r="AM3" s="6" t="s">
        <v>88</v>
      </c>
      <c r="AN3" s="6" t="s">
        <v>89</v>
      </c>
      <c r="AO3" s="6" t="s">
        <v>90</v>
      </c>
      <c r="AP3" s="6" t="s">
        <v>91</v>
      </c>
      <c r="AQ3" s="6" t="s">
        <v>92</v>
      </c>
      <c r="AR3" s="9" t="s">
        <v>119</v>
      </c>
      <c r="AS3" s="3" t="s">
        <v>204</v>
      </c>
      <c r="AT3" s="9" t="s">
        <v>120</v>
      </c>
      <c r="AU3" s="3" t="s">
        <v>205</v>
      </c>
      <c r="AV3" s="9" t="s">
        <v>121</v>
      </c>
      <c r="AW3" s="3" t="s">
        <v>206</v>
      </c>
      <c r="AX3" s="9" t="s">
        <v>122</v>
      </c>
      <c r="AY3" s="3" t="s">
        <v>207</v>
      </c>
      <c r="AZ3" s="71" t="s">
        <v>123</v>
      </c>
      <c r="BA3" s="72" t="s">
        <v>208</v>
      </c>
      <c r="BB3" s="71" t="s">
        <v>124</v>
      </c>
      <c r="BC3" s="72" t="s">
        <v>209</v>
      </c>
      <c r="BD3" s="71" t="s">
        <v>125</v>
      </c>
      <c r="BE3" s="72" t="s">
        <v>210</v>
      </c>
      <c r="BF3" s="71" t="s">
        <v>126</v>
      </c>
      <c r="BG3" s="72" t="s">
        <v>211</v>
      </c>
      <c r="BH3" s="71" t="s">
        <v>127</v>
      </c>
      <c r="BI3" s="72" t="s">
        <v>212</v>
      </c>
      <c r="BJ3" s="71" t="s">
        <v>134</v>
      </c>
      <c r="BK3" s="72" t="s">
        <v>213</v>
      </c>
      <c r="BL3" s="71" t="s">
        <v>135</v>
      </c>
      <c r="BM3" s="72" t="s">
        <v>214</v>
      </c>
      <c r="BN3" s="71" t="s">
        <v>136</v>
      </c>
      <c r="BO3" s="72" t="s">
        <v>215</v>
      </c>
      <c r="BP3" s="72" t="s">
        <v>137</v>
      </c>
      <c r="BQ3" s="72" t="s">
        <v>216</v>
      </c>
      <c r="BR3" s="79" t="s">
        <v>272</v>
      </c>
      <c r="BS3" s="79" t="s">
        <v>273</v>
      </c>
      <c r="BT3" s="6" t="s">
        <v>269</v>
      </c>
      <c r="BU3" s="6" t="s">
        <v>138</v>
      </c>
      <c r="BV3" s="6" t="s">
        <v>93</v>
      </c>
      <c r="BW3" s="6" t="s">
        <v>94</v>
      </c>
      <c r="BX3" s="6" t="s">
        <v>95</v>
      </c>
      <c r="BY3" s="71" t="s">
        <v>139</v>
      </c>
      <c r="BZ3" s="71" t="s">
        <v>217</v>
      </c>
      <c r="CA3" s="71" t="s">
        <v>140</v>
      </c>
      <c r="CB3" s="71" t="s">
        <v>218</v>
      </c>
      <c r="CC3" s="71" t="s">
        <v>141</v>
      </c>
      <c r="CD3" s="71" t="s">
        <v>219</v>
      </c>
      <c r="CE3" s="71" t="s">
        <v>142</v>
      </c>
      <c r="CF3" s="71" t="s">
        <v>220</v>
      </c>
      <c r="CG3" s="71" t="s">
        <v>143</v>
      </c>
      <c r="CH3" s="72" t="s">
        <v>221</v>
      </c>
      <c r="CI3" s="71" t="s">
        <v>144</v>
      </c>
      <c r="CJ3" s="72" t="s">
        <v>222</v>
      </c>
      <c r="CK3" s="71" t="s">
        <v>145</v>
      </c>
      <c r="CL3" s="72" t="s">
        <v>223</v>
      </c>
      <c r="CM3" s="71" t="s">
        <v>146</v>
      </c>
      <c r="CN3" s="72" t="s">
        <v>224</v>
      </c>
      <c r="CO3" s="71" t="s">
        <v>147</v>
      </c>
      <c r="CP3" s="72" t="s">
        <v>225</v>
      </c>
      <c r="CQ3" s="71" t="s">
        <v>148</v>
      </c>
      <c r="CR3" s="72" t="s">
        <v>226</v>
      </c>
      <c r="CS3" s="71" t="s">
        <v>149</v>
      </c>
      <c r="CT3" s="72" t="s">
        <v>227</v>
      </c>
      <c r="CU3" s="71" t="s">
        <v>150</v>
      </c>
      <c r="CV3" s="72" t="s">
        <v>228</v>
      </c>
      <c r="CW3" s="72" t="s">
        <v>151</v>
      </c>
      <c r="CX3" s="72" t="s">
        <v>229</v>
      </c>
      <c r="CY3" s="79" t="s">
        <v>274</v>
      </c>
      <c r="CZ3" s="79" t="s">
        <v>275</v>
      </c>
      <c r="DA3" s="6" t="s">
        <v>96</v>
      </c>
      <c r="DB3" s="6" t="s">
        <v>97</v>
      </c>
      <c r="DC3" s="6" t="s">
        <v>98</v>
      </c>
      <c r="DD3" s="6" t="s">
        <v>99</v>
      </c>
      <c r="DE3" s="6" t="s">
        <v>100</v>
      </c>
      <c r="DF3" s="86" t="s">
        <v>152</v>
      </c>
      <c r="DG3" s="86" t="s">
        <v>230</v>
      </c>
      <c r="DH3" s="86" t="s">
        <v>153</v>
      </c>
      <c r="DI3" s="86" t="s">
        <v>231</v>
      </c>
      <c r="DJ3" s="86" t="s">
        <v>154</v>
      </c>
      <c r="DK3" s="86" t="s">
        <v>232</v>
      </c>
      <c r="DL3" s="86" t="s">
        <v>155</v>
      </c>
      <c r="DM3" s="86" t="s">
        <v>233</v>
      </c>
      <c r="DN3" s="71" t="s">
        <v>156</v>
      </c>
      <c r="DO3" s="72" t="s">
        <v>234</v>
      </c>
      <c r="DP3" s="71" t="s">
        <v>157</v>
      </c>
      <c r="DQ3" s="72" t="s">
        <v>235</v>
      </c>
      <c r="DR3" s="71" t="s">
        <v>158</v>
      </c>
      <c r="DS3" s="72" t="s">
        <v>236</v>
      </c>
      <c r="DT3" s="71" t="s">
        <v>159</v>
      </c>
      <c r="DU3" s="72" t="s">
        <v>237</v>
      </c>
      <c r="DV3" s="71" t="s">
        <v>160</v>
      </c>
      <c r="DW3" s="72" t="s">
        <v>238</v>
      </c>
      <c r="DX3" s="71" t="s">
        <v>161</v>
      </c>
      <c r="DY3" s="72" t="s">
        <v>239</v>
      </c>
      <c r="DZ3" s="71" t="s">
        <v>162</v>
      </c>
      <c r="EA3" s="72" t="s">
        <v>240</v>
      </c>
      <c r="EB3" s="71" t="s">
        <v>163</v>
      </c>
      <c r="EC3" s="72" t="s">
        <v>241</v>
      </c>
      <c r="ED3" s="72" t="s">
        <v>164</v>
      </c>
      <c r="EE3" s="72" t="s">
        <v>242</v>
      </c>
      <c r="EF3" s="79" t="s">
        <v>276</v>
      </c>
      <c r="EG3" s="79" t="s">
        <v>277</v>
      </c>
      <c r="EH3" s="6" t="s">
        <v>101</v>
      </c>
      <c r="EI3" s="6" t="s">
        <v>102</v>
      </c>
      <c r="EJ3" s="6" t="s">
        <v>103</v>
      </c>
      <c r="EK3" s="6" t="s">
        <v>104</v>
      </c>
      <c r="EL3" s="6" t="s">
        <v>105</v>
      </c>
      <c r="EM3" s="86" t="s">
        <v>165</v>
      </c>
      <c r="EN3" s="86" t="s">
        <v>243</v>
      </c>
      <c r="EO3" s="86" t="s">
        <v>166</v>
      </c>
      <c r="EP3" s="86" t="s">
        <v>244</v>
      </c>
      <c r="EQ3" s="86" t="s">
        <v>167</v>
      </c>
      <c r="ER3" s="86" t="s">
        <v>245</v>
      </c>
      <c r="ES3" s="86" t="s">
        <v>168</v>
      </c>
      <c r="ET3" s="86" t="s">
        <v>246</v>
      </c>
      <c r="EU3" s="71" t="s">
        <v>169</v>
      </c>
      <c r="EV3" s="72" t="s">
        <v>247</v>
      </c>
      <c r="EW3" s="71" t="s">
        <v>170</v>
      </c>
      <c r="EX3" s="72" t="s">
        <v>248</v>
      </c>
      <c r="EY3" s="71" t="s">
        <v>171</v>
      </c>
      <c r="EZ3" s="72" t="s">
        <v>249</v>
      </c>
      <c r="FA3" s="71" t="s">
        <v>172</v>
      </c>
      <c r="FB3" s="72" t="s">
        <v>250</v>
      </c>
      <c r="FC3" s="71" t="s">
        <v>173</v>
      </c>
      <c r="FD3" s="72" t="s">
        <v>251</v>
      </c>
      <c r="FE3" s="71" t="s">
        <v>174</v>
      </c>
      <c r="FF3" s="72" t="s">
        <v>252</v>
      </c>
      <c r="FG3" s="71" t="s">
        <v>175</v>
      </c>
      <c r="FH3" s="72" t="s">
        <v>253</v>
      </c>
      <c r="FI3" s="71" t="s">
        <v>176</v>
      </c>
      <c r="FJ3" s="72" t="s">
        <v>254</v>
      </c>
      <c r="FK3" s="71" t="s">
        <v>177</v>
      </c>
      <c r="FL3" s="71" t="s">
        <v>255</v>
      </c>
      <c r="FM3" s="79" t="s">
        <v>278</v>
      </c>
      <c r="FN3" s="79" t="s">
        <v>279</v>
      </c>
      <c r="FO3" s="6" t="s">
        <v>106</v>
      </c>
      <c r="FP3" s="6" t="s">
        <v>107</v>
      </c>
      <c r="FQ3" s="6" t="s">
        <v>108</v>
      </c>
      <c r="FR3" s="6" t="s">
        <v>109</v>
      </c>
      <c r="FS3" s="6" t="s">
        <v>110</v>
      </c>
      <c r="FT3" s="86" t="s">
        <v>178</v>
      </c>
      <c r="FU3" s="86" t="s">
        <v>256</v>
      </c>
      <c r="FV3" s="86" t="s">
        <v>179</v>
      </c>
      <c r="FW3" s="86" t="s">
        <v>257</v>
      </c>
      <c r="FX3" s="86" t="s">
        <v>180</v>
      </c>
      <c r="FY3" s="86" t="s">
        <v>258</v>
      </c>
      <c r="FZ3" s="86" t="s">
        <v>181</v>
      </c>
      <c r="GA3" s="86" t="s">
        <v>259</v>
      </c>
      <c r="GB3" s="72" t="s">
        <v>182</v>
      </c>
      <c r="GC3" s="71" t="s">
        <v>260</v>
      </c>
      <c r="GD3" s="72" t="s">
        <v>183</v>
      </c>
      <c r="GE3" s="71" t="s">
        <v>261</v>
      </c>
      <c r="GF3" s="72" t="s">
        <v>184</v>
      </c>
      <c r="GG3" s="71" t="s">
        <v>262</v>
      </c>
      <c r="GH3" s="72" t="s">
        <v>185</v>
      </c>
      <c r="GI3" s="71" t="s">
        <v>263</v>
      </c>
      <c r="GJ3" s="72" t="s">
        <v>186</v>
      </c>
      <c r="GK3" s="71" t="s">
        <v>264</v>
      </c>
      <c r="GL3" s="72" t="s">
        <v>187</v>
      </c>
      <c r="GM3" s="71" t="s">
        <v>265</v>
      </c>
      <c r="GN3" s="72" t="s">
        <v>188</v>
      </c>
      <c r="GO3" s="71" t="s">
        <v>266</v>
      </c>
      <c r="GP3" s="72" t="s">
        <v>189</v>
      </c>
      <c r="GQ3" s="71" t="s">
        <v>267</v>
      </c>
      <c r="GR3" s="71" t="s">
        <v>190</v>
      </c>
      <c r="GS3" s="71" t="s">
        <v>268</v>
      </c>
      <c r="GT3" s="79" t="s">
        <v>280</v>
      </c>
      <c r="GU3" s="79" t="s">
        <v>281</v>
      </c>
    </row>
    <row r="4" spans="1:203" x14ac:dyDescent="0.3">
      <c r="A4" s="46">
        <f ca="1">MAX(A$1:OFFSET(TableauBDD[[#This Row],[N°ID]],-1,))+1</f>
        <v>1</v>
      </c>
      <c r="B4" s="5">
        <v>44795</v>
      </c>
      <c r="C4" t="s">
        <v>36</v>
      </c>
      <c r="D4" s="75" t="s">
        <v>289</v>
      </c>
      <c r="E4" t="s">
        <v>288</v>
      </c>
      <c r="F4" t="s">
        <v>287</v>
      </c>
      <c r="G4">
        <v>1</v>
      </c>
      <c r="H4">
        <v>0</v>
      </c>
      <c r="I4">
        <v>15</v>
      </c>
      <c r="J4">
        <v>1</v>
      </c>
      <c r="K4" s="70">
        <v>0</v>
      </c>
      <c r="M4" s="70">
        <v>0</v>
      </c>
      <c r="O4" s="70">
        <v>0</v>
      </c>
      <c r="Q4" s="70">
        <v>0</v>
      </c>
      <c r="S4" s="70">
        <v>10</v>
      </c>
      <c r="U4" s="70">
        <v>5</v>
      </c>
      <c r="W4" s="70">
        <v>5</v>
      </c>
      <c r="Y4" s="70">
        <v>5</v>
      </c>
      <c r="AA4" s="70">
        <v>5</v>
      </c>
      <c r="AC4" s="70">
        <v>10</v>
      </c>
      <c r="AE4">
        <v>5</v>
      </c>
      <c r="AI4">
        <v>5</v>
      </c>
      <c r="AK4" s="70">
        <v>49</v>
      </c>
      <c r="AL4" s="70">
        <v>10</v>
      </c>
      <c r="AM4" s="70" t="s">
        <v>290</v>
      </c>
      <c r="AN4" s="70">
        <v>10</v>
      </c>
      <c r="AO4" s="70">
        <v>50</v>
      </c>
      <c r="AP4" s="70">
        <v>10</v>
      </c>
      <c r="AQ4" s="70">
        <v>0</v>
      </c>
      <c r="AR4" s="70">
        <v>10</v>
      </c>
      <c r="AS4" s="70"/>
      <c r="AT4" s="70">
        <v>0</v>
      </c>
      <c r="AU4" s="70"/>
      <c r="AV4" s="70">
        <v>0</v>
      </c>
      <c r="AW4" s="70"/>
      <c r="AX4" s="70">
        <v>0</v>
      </c>
      <c r="AY4" s="70"/>
      <c r="AZ4" s="70">
        <v>5</v>
      </c>
      <c r="BA4" s="70"/>
      <c r="BB4" s="70">
        <v>2</v>
      </c>
      <c r="BC4" s="70"/>
      <c r="BD4" s="70">
        <v>5</v>
      </c>
      <c r="BE4" s="70"/>
      <c r="BF4" s="70">
        <v>5</v>
      </c>
      <c r="BG4" s="70"/>
      <c r="BH4" s="70">
        <v>2</v>
      </c>
      <c r="BI4" s="70"/>
      <c r="BJ4" s="70">
        <v>5</v>
      </c>
      <c r="BK4" s="70"/>
      <c r="BL4" s="70">
        <v>5</v>
      </c>
      <c r="BM4" s="70"/>
      <c r="BN4" s="70"/>
      <c r="BO4" s="70"/>
      <c r="BP4" s="70">
        <v>5</v>
      </c>
      <c r="BQ4" s="70"/>
      <c r="BR4" s="70">
        <v>15.899999999999999</v>
      </c>
      <c r="BS4" s="70"/>
      <c r="BT4" s="70" t="s">
        <v>291</v>
      </c>
      <c r="BU4" s="70">
        <v>70</v>
      </c>
      <c r="BV4" s="70">
        <v>0</v>
      </c>
      <c r="BW4" s="70">
        <v>1</v>
      </c>
      <c r="BX4" s="70">
        <v>0</v>
      </c>
      <c r="BY4" s="70">
        <v>0</v>
      </c>
      <c r="BZ4" s="70"/>
      <c r="CA4" s="70">
        <v>0</v>
      </c>
      <c r="CB4" s="70"/>
      <c r="CC4" s="70">
        <v>0</v>
      </c>
      <c r="CD4" s="70"/>
      <c r="CE4" s="70">
        <v>0</v>
      </c>
      <c r="CF4" s="70"/>
      <c r="CG4" s="70">
        <v>15</v>
      </c>
      <c r="CH4" s="70"/>
      <c r="CI4" s="70">
        <v>10</v>
      </c>
      <c r="CJ4" s="70"/>
      <c r="CK4" s="70">
        <v>5</v>
      </c>
      <c r="CL4" s="70"/>
      <c r="CM4" s="70">
        <v>5</v>
      </c>
      <c r="CN4" s="70"/>
      <c r="CO4" s="70">
        <v>10</v>
      </c>
      <c r="CP4" s="70"/>
      <c r="CQ4" s="70">
        <v>15</v>
      </c>
      <c r="CR4" s="70"/>
      <c r="CS4" s="70">
        <v>5</v>
      </c>
      <c r="CT4" s="70"/>
      <c r="CU4" s="70"/>
      <c r="CV4" s="70"/>
      <c r="CW4" s="70">
        <v>5</v>
      </c>
      <c r="CX4" s="70"/>
      <c r="CY4" s="70">
        <v>350.5</v>
      </c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>
        <v>0</v>
      </c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>
        <v>0</v>
      </c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>
        <v>0</v>
      </c>
      <c r="GU4" s="70"/>
    </row>
    <row r="5" spans="1:203" x14ac:dyDescent="0.3">
      <c r="A5" s="46">
        <f ca="1">MAX(A$1:OFFSET(TableauBDD[[#This Row],[N°ID]],-1,))+1</f>
        <v>2</v>
      </c>
      <c r="B5" s="5">
        <v>44430</v>
      </c>
      <c r="C5" t="s">
        <v>292</v>
      </c>
      <c r="D5" s="75" t="s">
        <v>294</v>
      </c>
      <c r="E5" t="s">
        <v>293</v>
      </c>
      <c r="F5" t="s">
        <v>295</v>
      </c>
      <c r="G5">
        <v>120</v>
      </c>
      <c r="H5">
        <v>60</v>
      </c>
      <c r="I5">
        <v>90</v>
      </c>
      <c r="J5">
        <v>0</v>
      </c>
      <c r="K5" s="70">
        <v>10</v>
      </c>
      <c r="M5" s="70">
        <v>0</v>
      </c>
      <c r="O5" s="70">
        <v>0</v>
      </c>
      <c r="Q5" s="70">
        <v>0</v>
      </c>
      <c r="S5" s="70">
        <v>5</v>
      </c>
      <c r="U5" s="70">
        <v>3</v>
      </c>
      <c r="W5" s="70">
        <v>5</v>
      </c>
      <c r="Y5" s="70">
        <v>5</v>
      </c>
      <c r="AA5" s="70">
        <v>3</v>
      </c>
      <c r="AC5" s="70">
        <v>5</v>
      </c>
      <c r="AE5">
        <v>5</v>
      </c>
      <c r="AI5">
        <v>5</v>
      </c>
      <c r="AK5" s="70">
        <v>15.483333333333334</v>
      </c>
      <c r="AM5" s="70" t="s">
        <v>296</v>
      </c>
      <c r="AN5" s="70">
        <v>80</v>
      </c>
      <c r="AO5" s="70">
        <v>0</v>
      </c>
      <c r="AP5" s="70">
        <v>52</v>
      </c>
      <c r="AQ5" s="70">
        <v>0</v>
      </c>
      <c r="AR5" s="70">
        <v>0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8</v>
      </c>
      <c r="BA5" s="70"/>
      <c r="BB5" s="70">
        <v>5</v>
      </c>
      <c r="BC5" s="70"/>
      <c r="BD5" s="70">
        <v>3</v>
      </c>
      <c r="BE5" s="70"/>
      <c r="BF5" s="70">
        <v>3</v>
      </c>
      <c r="BG5" s="70"/>
      <c r="BH5" s="70">
        <v>5</v>
      </c>
      <c r="BI5" s="70"/>
      <c r="BJ5" s="70">
        <v>8</v>
      </c>
      <c r="BK5" s="70"/>
      <c r="BL5" s="70">
        <v>5</v>
      </c>
      <c r="BM5" s="70"/>
      <c r="BN5" s="70"/>
      <c r="BO5" s="70"/>
      <c r="BP5" s="70">
        <v>5</v>
      </c>
      <c r="BQ5" s="70"/>
      <c r="BR5" s="70">
        <v>10.074999999999999</v>
      </c>
      <c r="BS5" s="70"/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>
        <v>0</v>
      </c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>
        <v>0</v>
      </c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>
        <v>0</v>
      </c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>
        <v>0</v>
      </c>
      <c r="GU5" s="70"/>
    </row>
    <row r="6" spans="1:203" x14ac:dyDescent="0.3">
      <c r="A6" s="46">
        <f ca="1">MAX(A$1:OFFSET(TableauBDD[[#This Row],[N°ID]],-1,))+1</f>
        <v>3</v>
      </c>
      <c r="B6" s="5">
        <v>44795</v>
      </c>
      <c r="C6" t="s">
        <v>292</v>
      </c>
      <c r="D6" s="75" t="s">
        <v>286</v>
      </c>
      <c r="E6" t="s">
        <v>288</v>
      </c>
      <c r="F6" t="s">
        <v>297</v>
      </c>
      <c r="G6">
        <v>4</v>
      </c>
      <c r="H6">
        <v>0</v>
      </c>
      <c r="I6">
        <v>9</v>
      </c>
      <c r="J6">
        <v>0</v>
      </c>
      <c r="K6" s="70">
        <v>0</v>
      </c>
      <c r="M6" s="70">
        <v>0</v>
      </c>
      <c r="O6" s="70">
        <v>0</v>
      </c>
      <c r="Q6" s="70">
        <v>0</v>
      </c>
      <c r="S6" s="70">
        <v>30</v>
      </c>
      <c r="U6" s="70">
        <v>10</v>
      </c>
      <c r="W6" s="70">
        <v>5</v>
      </c>
      <c r="Y6" s="70">
        <v>5</v>
      </c>
      <c r="AA6" s="70">
        <v>10</v>
      </c>
      <c r="AC6" s="70">
        <v>30</v>
      </c>
      <c r="AE6">
        <v>5</v>
      </c>
      <c r="AI6">
        <v>5</v>
      </c>
      <c r="AK6" s="70">
        <v>39.333333333333336</v>
      </c>
      <c r="AM6" s="70" t="s">
        <v>298</v>
      </c>
      <c r="AN6" s="70">
        <v>18</v>
      </c>
      <c r="AO6" s="70">
        <v>9</v>
      </c>
      <c r="AP6" s="70">
        <v>7</v>
      </c>
      <c r="AQ6" s="70">
        <v>0</v>
      </c>
      <c r="AR6" s="70">
        <v>20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15</v>
      </c>
      <c r="BA6" s="70"/>
      <c r="BB6" s="70">
        <v>7</v>
      </c>
      <c r="BC6" s="70"/>
      <c r="BD6" s="70">
        <v>5</v>
      </c>
      <c r="BE6" s="70"/>
      <c r="BF6" s="70">
        <v>5</v>
      </c>
      <c r="BG6" s="70"/>
      <c r="BH6" s="70">
        <v>7</v>
      </c>
      <c r="BI6" s="70"/>
      <c r="BJ6" s="70">
        <v>15</v>
      </c>
      <c r="BK6" s="70"/>
      <c r="BL6" s="70">
        <v>5</v>
      </c>
      <c r="BM6" s="70"/>
      <c r="BN6" s="70"/>
      <c r="BO6" s="70"/>
      <c r="BP6" s="70">
        <v>5</v>
      </c>
      <c r="BQ6" s="70"/>
      <c r="BR6" s="70">
        <v>20.455555555555556</v>
      </c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>
        <v>0</v>
      </c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>
        <v>0</v>
      </c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>
        <v>0</v>
      </c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>
        <v>0</v>
      </c>
      <c r="GU6" s="70"/>
    </row>
    <row r="7" spans="1:203" x14ac:dyDescent="0.3">
      <c r="A7" s="46">
        <f ca="1">MAX(A$1:OFFSET(TableauBDD[[#This Row],[N°ID]],-1,))+1</f>
        <v>4</v>
      </c>
      <c r="B7" s="5">
        <v>44795</v>
      </c>
      <c r="C7" t="s">
        <v>36</v>
      </c>
      <c r="D7" s="75" t="s">
        <v>300</v>
      </c>
      <c r="E7" t="s">
        <v>288</v>
      </c>
      <c r="F7" t="s">
        <v>287</v>
      </c>
      <c r="G7">
        <v>1</v>
      </c>
      <c r="H7">
        <v>10</v>
      </c>
      <c r="I7">
        <v>0</v>
      </c>
      <c r="J7">
        <v>1</v>
      </c>
      <c r="K7" s="70">
        <v>0</v>
      </c>
      <c r="M7" s="70">
        <v>0</v>
      </c>
      <c r="O7" s="70">
        <v>0</v>
      </c>
      <c r="Q7" s="70">
        <v>0</v>
      </c>
      <c r="S7" s="70">
        <v>10</v>
      </c>
      <c r="U7" s="70">
        <v>5</v>
      </c>
      <c r="W7" s="70">
        <v>5</v>
      </c>
      <c r="Y7" s="70">
        <v>5</v>
      </c>
      <c r="AA7" s="70">
        <v>5</v>
      </c>
      <c r="AC7" s="70">
        <v>10</v>
      </c>
      <c r="AE7">
        <v>5</v>
      </c>
      <c r="AI7">
        <v>5</v>
      </c>
      <c r="AK7" s="70">
        <v>49</v>
      </c>
      <c r="AM7" s="70" t="s">
        <v>290</v>
      </c>
      <c r="AN7" s="70">
        <v>10</v>
      </c>
      <c r="AO7" s="70">
        <v>50</v>
      </c>
      <c r="AP7" s="70">
        <v>10</v>
      </c>
      <c r="AQ7" s="70">
        <v>0</v>
      </c>
      <c r="AR7" s="70">
        <v>10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2</v>
      </c>
      <c r="BC7" s="70"/>
      <c r="BD7" s="70">
        <v>5</v>
      </c>
      <c r="BE7" s="70"/>
      <c r="BF7" s="70">
        <v>5</v>
      </c>
      <c r="BG7" s="70"/>
      <c r="BH7" s="70">
        <v>2</v>
      </c>
      <c r="BI7" s="70"/>
      <c r="BJ7" s="70">
        <v>5</v>
      </c>
      <c r="BK7" s="70"/>
      <c r="BL7" s="70">
        <v>5</v>
      </c>
      <c r="BM7" s="70"/>
      <c r="BN7" s="70"/>
      <c r="BO7" s="70"/>
      <c r="BP7" s="70">
        <v>5</v>
      </c>
      <c r="BQ7" s="70"/>
      <c r="BR7" s="70">
        <v>15.899999999999999</v>
      </c>
      <c r="BS7" s="70"/>
      <c r="BT7" s="70" t="s">
        <v>299</v>
      </c>
      <c r="BU7" s="70">
        <v>10</v>
      </c>
      <c r="BV7" s="70">
        <v>50</v>
      </c>
      <c r="BW7" s="70">
        <v>10</v>
      </c>
      <c r="BX7" s="70"/>
      <c r="BY7" s="70">
        <v>0</v>
      </c>
      <c r="BZ7" s="70"/>
      <c r="CA7" s="70">
        <v>0</v>
      </c>
      <c r="CB7" s="70"/>
      <c r="CC7" s="70">
        <v>0</v>
      </c>
      <c r="CD7" s="70"/>
      <c r="CE7" s="70">
        <v>0</v>
      </c>
      <c r="CF7" s="70"/>
      <c r="CG7" s="70">
        <v>15</v>
      </c>
      <c r="CH7" s="70"/>
      <c r="CI7" s="70">
        <v>10</v>
      </c>
      <c r="CJ7" s="70"/>
      <c r="CK7" s="70">
        <v>5</v>
      </c>
      <c r="CL7" s="70"/>
      <c r="CM7" s="70">
        <v>5</v>
      </c>
      <c r="CN7" s="70"/>
      <c r="CO7" s="70">
        <v>10</v>
      </c>
      <c r="CP7" s="70"/>
      <c r="CQ7" s="70">
        <v>15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17.5</v>
      </c>
      <c r="CZ7" s="70"/>
      <c r="DA7" s="70" t="s">
        <v>301</v>
      </c>
      <c r="DB7" s="70">
        <v>10</v>
      </c>
      <c r="DC7" s="70">
        <v>0</v>
      </c>
      <c r="DD7" s="70">
        <v>0</v>
      </c>
      <c r="DE7" s="70"/>
      <c r="DF7" s="70">
        <v>0</v>
      </c>
      <c r="DG7" s="70"/>
      <c r="DH7" s="70">
        <v>0</v>
      </c>
      <c r="DI7" s="70"/>
      <c r="DJ7" s="70">
        <v>0</v>
      </c>
      <c r="DK7" s="70"/>
      <c r="DL7" s="70">
        <v>0</v>
      </c>
      <c r="DM7" s="70"/>
      <c r="DN7" s="70">
        <v>1</v>
      </c>
      <c r="DO7" s="70"/>
      <c r="DP7" s="70">
        <v>1</v>
      </c>
      <c r="DQ7" s="70"/>
      <c r="DR7" s="70">
        <v>5</v>
      </c>
      <c r="DS7" s="70"/>
      <c r="DT7" s="70">
        <v>5</v>
      </c>
      <c r="DU7" s="70"/>
      <c r="DV7" s="70">
        <v>1</v>
      </c>
      <c r="DW7" s="70"/>
      <c r="DX7" s="70">
        <v>1</v>
      </c>
      <c r="DY7" s="70"/>
      <c r="DZ7" s="70">
        <v>1</v>
      </c>
      <c r="EA7" s="70"/>
      <c r="EB7" s="70"/>
      <c r="EC7" s="70"/>
      <c r="ED7" s="70">
        <v>1</v>
      </c>
      <c r="EE7" s="70"/>
      <c r="EF7" s="70">
        <v>13.1</v>
      </c>
      <c r="EG7" s="70"/>
      <c r="EH7" s="70" t="s">
        <v>302</v>
      </c>
      <c r="EI7" s="70">
        <v>10</v>
      </c>
      <c r="EJ7" s="70">
        <v>0</v>
      </c>
      <c r="EK7" s="70">
        <v>0</v>
      </c>
      <c r="EL7" s="70">
        <v>0</v>
      </c>
      <c r="EM7" s="70">
        <v>0</v>
      </c>
      <c r="EN7" s="70"/>
      <c r="EO7" s="70">
        <v>0</v>
      </c>
      <c r="EP7" s="70"/>
      <c r="EQ7" s="70">
        <v>0</v>
      </c>
      <c r="ER7" s="70"/>
      <c r="ES7" s="70">
        <v>0</v>
      </c>
      <c r="ET7" s="70"/>
      <c r="EU7" s="70">
        <v>1</v>
      </c>
      <c r="EV7" s="70"/>
      <c r="EW7" s="70">
        <v>1</v>
      </c>
      <c r="EX7" s="70"/>
      <c r="EY7" s="70">
        <v>5</v>
      </c>
      <c r="EZ7" s="70"/>
      <c r="FA7" s="70">
        <v>5</v>
      </c>
      <c r="FB7" s="70"/>
      <c r="FC7" s="70">
        <v>1</v>
      </c>
      <c r="FD7" s="70"/>
      <c r="FE7" s="70">
        <v>1</v>
      </c>
      <c r="FF7" s="70"/>
      <c r="FG7" s="70">
        <v>1</v>
      </c>
      <c r="FH7" s="70"/>
      <c r="FI7" s="70"/>
      <c r="FJ7" s="70"/>
      <c r="FK7" s="70">
        <v>1</v>
      </c>
      <c r="FL7" s="70"/>
      <c r="FM7" s="70">
        <v>13.1</v>
      </c>
      <c r="FN7" s="70"/>
      <c r="FO7" s="70" t="s">
        <v>303</v>
      </c>
      <c r="FP7" s="70">
        <v>10</v>
      </c>
      <c r="FQ7" s="70">
        <v>0</v>
      </c>
      <c r="FR7" s="70">
        <v>0</v>
      </c>
      <c r="FS7" s="70"/>
      <c r="FT7" s="70">
        <v>0</v>
      </c>
      <c r="FU7" s="70"/>
      <c r="FV7" s="70">
        <v>0</v>
      </c>
      <c r="FW7" s="70"/>
      <c r="FX7" s="70">
        <v>0</v>
      </c>
      <c r="FY7" s="70"/>
      <c r="FZ7" s="70">
        <v>0</v>
      </c>
      <c r="GA7" s="70"/>
      <c r="GB7" s="70">
        <v>1</v>
      </c>
      <c r="GC7" s="70"/>
      <c r="GD7" s="70">
        <v>1</v>
      </c>
      <c r="GE7" s="70"/>
      <c r="GF7" s="70">
        <v>5</v>
      </c>
      <c r="GG7" s="70"/>
      <c r="GH7" s="70">
        <v>5</v>
      </c>
      <c r="GI7" s="70"/>
      <c r="GJ7" s="70">
        <v>1</v>
      </c>
      <c r="GK7" s="70"/>
      <c r="GL7" s="70">
        <v>1</v>
      </c>
      <c r="GM7" s="70"/>
      <c r="GN7" s="70">
        <v>1</v>
      </c>
      <c r="GO7" s="70"/>
      <c r="GP7" s="70"/>
      <c r="GQ7" s="70"/>
      <c r="GR7" s="70">
        <v>1</v>
      </c>
      <c r="GS7" s="70"/>
      <c r="GT7" s="70">
        <v>13.1</v>
      </c>
      <c r="GU7" s="70"/>
    </row>
  </sheetData>
  <mergeCells count="79">
    <mergeCell ref="K2:L2"/>
    <mergeCell ref="M2:N2"/>
    <mergeCell ref="A1: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CQ2:CR2"/>
    <mergeCell ref="CS2:CT2"/>
    <mergeCell ref="CU2:CV2"/>
    <mergeCell ref="CW2:CX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DX2:DY2"/>
    <mergeCell ref="DZ2:EA2"/>
    <mergeCell ref="EB2:EC2"/>
    <mergeCell ref="ED2:EE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T2:FU2"/>
    <mergeCell ref="FV2:FW2"/>
    <mergeCell ref="FX2:FY2"/>
    <mergeCell ref="FZ2:GA2"/>
    <mergeCell ref="GB2:GC2"/>
    <mergeCell ref="GD2:GE2"/>
    <mergeCell ref="GF2:GG2"/>
    <mergeCell ref="GH2:GI2"/>
    <mergeCell ref="GJ2:GK2"/>
    <mergeCell ref="GL2:GM2"/>
    <mergeCell ref="GN2:GO2"/>
    <mergeCell ref="GP2:GQ2"/>
    <mergeCell ref="GR2:GS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2022-08-22T21:02:10Z</dcterms:modified>
</cp:coreProperties>
</file>