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4AB9B1EF-97FF-44C2-BDE7-1E0406D6D789}" xr6:coauthVersionLast="36" xr6:coauthVersionMax="47" xr10:uidLastSave="{00000000-0000-0000-0000-000000000000}"/>
  <bookViews>
    <workbookView xWindow="0" yWindow="0" windowWidth="23040" windowHeight="9060" xr2:uid="{00587DFD-339D-4293-A8A5-64FFF047F7DF}"/>
  </bookViews>
  <sheets>
    <sheet name="Charge poudrage" sheetId="1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6" i="1"/>
  <c r="D17" i="1" l="1"/>
  <c r="D16" i="1"/>
  <c r="F22" i="1"/>
  <c r="F19" i="1"/>
  <c r="F20" i="1"/>
  <c r="F15" i="1"/>
  <c r="F14" i="1"/>
  <c r="F18" i="1"/>
  <c r="F13" i="1"/>
  <c r="F12" i="1"/>
  <c r="F11" i="1"/>
  <c r="F10" i="1"/>
  <c r="F23" i="1" s="1"/>
  <c r="J15" i="1"/>
  <c r="J14" i="1"/>
  <c r="J10" i="1"/>
  <c r="J13" i="1"/>
  <c r="J12" i="1"/>
  <c r="J11" i="1"/>
  <c r="F8" i="1" l="1"/>
  <c r="A4" i="2" l="1"/>
</calcChain>
</file>

<file path=xl/sharedStrings.xml><?xml version="1.0" encoding="utf-8"?>
<sst xmlns="http://schemas.openxmlformats.org/spreadsheetml/2006/main" count="217" uniqueCount="105">
  <si>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</si>
  <si>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</si>
  <si>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</si>
  <si>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</si>
  <si>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</si>
  <si>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</si>
  <si>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</si>
  <si>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</si>
  <si>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</si>
  <si>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</si>
  <si>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</si>
  <si>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</si>
  <si>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</si>
  <si>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</si>
  <si>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</si>
  <si>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</si>
  <si>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</si>
  <si>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</si>
  <si>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</si>
  <si>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</si>
  <si>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</si>
  <si>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</si>
  <si>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</si>
  <si>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</si>
  <si>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</si>
  <si>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</si>
  <si>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</si>
  <si>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</si>
  <si>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</si>
  <si>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</si>
  <si>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</si>
  <si>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</si>
  <si>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</si>
  <si>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</si>
  <si>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</si>
  <si>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</si>
  <si>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MO  Masq</t>
  </si>
  <si>
    <t>MO Démasq</t>
  </si>
  <si>
    <t>MO Mont</t>
  </si>
  <si>
    <t>Coût charge1 ou MO peintre</t>
  </si>
  <si>
    <t>Coût charge2 ou MO peintre</t>
  </si>
  <si>
    <t>MO Démont</t>
  </si>
  <si>
    <t>contrôl contrôle)</t>
  </si>
  <si>
    <t>Traitement couche 1 7</t>
  </si>
  <si>
    <t>Coût charge1 7 ou MO peintre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</si>
  <si>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</si>
  <si>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</si>
  <si>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</si>
  <si>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</si>
  <si>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</si>
  <si>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</si>
  <si>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</si>
  <si>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</si>
  <si>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</si>
  <si>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</si>
  <si>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</si>
  <si>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</si>
  <si>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</si>
  <si>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</si>
  <si>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</si>
  <si>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</si>
  <si>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</si>
  <si>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</si>
  <si>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</si>
  <si>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</si>
  <si>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</si>
  <si>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</si>
  <si>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</si>
  <si>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</si>
  <si>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</si>
  <si>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</si>
  <si>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</si>
  <si>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1/2 Roue</t>
  </si>
  <si>
    <t>Ref 1</t>
  </si>
  <si>
    <t>Taille de lot</t>
  </si>
  <si>
    <t>Ref 2</t>
  </si>
  <si>
    <t>1/2galet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</si>
  <si>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</si>
  <si>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</si>
  <si>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</si>
  <si>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</si>
  <si>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</si>
  <si>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</si>
  <si>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</si>
  <si>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</si>
  <si>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Peint RM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</si>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</sst>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h:mm;@"/>
    <numFmt numFmtId="166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6">
    <xf numFmtId="0" fontId="0" fillId="0" borderId="0" xfId="0"/>
    <xf numFmtId="164" fontId="0" fillId="5" borderId="7" xfId="0" applyNumberFormat="1" applyFill="1" applyBorder="1" applyAlignment="1">
      <alignment horizontal="center" vertical="center"/>
    </xf>
    <xf numFmtId="164" fontId="0" fillId="4" borderId="7" xfId="0" applyNumberFormat="1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/>
    <xf numFmtId="0" fontId="3" fillId="6" borderId="14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4" fontId="0" fillId="0" borderId="0" xfId="0" applyNumberFormat="1"/>
    <xf numFmtId="14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5" fontId="0" fillId="3" borderId="10" xfId="0" applyNumberFormat="1" applyFill="1" applyBorder="1" applyAlignment="1">
      <alignment horizontal="center" vertical="center"/>
    </xf>
    <xf numFmtId="165" fontId="0" fillId="3" borderId="9" xfId="0" applyNumberFormat="1" applyFill="1" applyBorder="1" applyAlignment="1">
      <alignment horizontal="center" vertical="center"/>
    </xf>
    <xf numFmtId="165" fontId="0" fillId="4" borderId="10" xfId="0" applyNumberFormat="1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165" fontId="0" fillId="4" borderId="17" xfId="0" applyNumberFormat="1" applyFill="1" applyBorder="1" applyAlignment="1">
      <alignment horizontal="center" vertical="center"/>
    </xf>
    <xf numFmtId="20" fontId="0" fillId="0" borderId="0" xfId="0" applyNumberFormat="1"/>
    <xf numFmtId="0" fontId="0" fillId="11" borderId="0" xfId="0" applyFill="1"/>
    <xf numFmtId="0" fontId="0" fillId="9" borderId="19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Fill="1" applyBorder="1"/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4" fillId="12" borderId="14" xfId="0" applyFont="1" applyFill="1" applyBorder="1" applyAlignment="1">
      <alignment horizontal="center" vertical="center"/>
    </xf>
    <xf numFmtId="165" fontId="0" fillId="3" borderId="17" xfId="0" applyNumberFormat="1" applyFill="1" applyBorder="1" applyAlignment="1">
      <alignment horizontal="center" vertical="center"/>
    </xf>
    <xf numFmtId="0" fontId="6" fillId="6" borderId="24" xfId="0" applyFont="1" applyFill="1" applyBorder="1" applyAlignment="1">
      <alignment horizontal="center" vertical="center"/>
    </xf>
    <xf numFmtId="0" fontId="0" fillId="13" borderId="0" xfId="0" applyFill="1"/>
    <xf numFmtId="0" fontId="4" fillId="12" borderId="0" xfId="0" applyFont="1" applyFill="1" applyBorder="1" applyAlignment="1">
      <alignment horizontal="center" vertical="center"/>
    </xf>
    <xf numFmtId="0" fontId="5" fillId="10" borderId="15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9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49" fontId="0" fillId="3" borderId="8" xfId="0" applyNumberFormat="1" applyFont="1" applyFill="1" applyBorder="1" applyAlignment="1">
      <alignment horizontal="left" vertical="center"/>
    </xf>
    <xf numFmtId="49" fontId="0" fillId="3" borderId="10" xfId="0" applyNumberFormat="1" applyFont="1" applyFill="1" applyBorder="1" applyAlignment="1">
      <alignment horizontal="left" vertical="center"/>
    </xf>
    <xf numFmtId="49" fontId="0" fillId="3" borderId="9" xfId="0" applyNumberFormat="1" applyFont="1" applyFill="1" applyBorder="1" applyAlignment="1">
      <alignment horizontal="left" vertical="center"/>
    </xf>
    <xf numFmtId="49" fontId="0" fillId="4" borderId="8" xfId="0" applyNumberFormat="1" applyFont="1" applyFill="1" applyBorder="1" applyAlignment="1">
      <alignment horizontal="left" vertical="center"/>
    </xf>
    <xf numFmtId="49" fontId="0" fillId="4" borderId="10" xfId="0" applyNumberFormat="1" applyFont="1" applyFill="1" applyBorder="1" applyAlignment="1">
      <alignment horizontal="left" vertical="center"/>
    </xf>
    <xf numFmtId="0" fontId="0" fillId="2" borderId="9" xfId="0" applyFont="1" applyFill="1" applyBorder="1"/>
    <xf numFmtId="0" fontId="0" fillId="0" borderId="1" xfId="0" applyBorder="1" applyAlignment="1">
      <alignment horizontal="center" vertical="center"/>
    </xf>
    <xf numFmtId="0" fontId="6" fillId="6" borderId="28" xfId="0" applyFont="1" applyFill="1" applyBorder="1" applyAlignment="1">
      <alignment horizontal="center" vertical="center"/>
    </xf>
    <xf numFmtId="165" fontId="0" fillId="4" borderId="29" xfId="0" applyNumberFormat="1" applyFill="1" applyBorder="1" applyAlignment="1">
      <alignment horizontal="center" vertical="center"/>
    </xf>
    <xf numFmtId="0" fontId="0" fillId="2" borderId="8" xfId="0" applyFill="1" applyBorder="1"/>
    <xf numFmtId="0" fontId="1" fillId="3" borderId="24" xfId="0" applyFont="1" applyFill="1" applyBorder="1" applyAlignment="1">
      <alignment vertical="center"/>
    </xf>
    <xf numFmtId="0" fontId="1" fillId="3" borderId="21" xfId="0" applyFont="1" applyFill="1" applyBorder="1" applyAlignment="1">
      <alignment horizontal="left" vertical="center"/>
    </xf>
    <xf numFmtId="0" fontId="1" fillId="3" borderId="27" xfId="0" applyFont="1" applyFill="1" applyBorder="1" applyAlignment="1">
      <alignment horizontal="left" vertical="center"/>
    </xf>
    <xf numFmtId="0" fontId="6" fillId="6" borderId="28" xfId="0" applyFont="1" applyFill="1" applyBorder="1" applyAlignment="1">
      <alignment horizontal="center" vertical="center" wrapText="1"/>
    </xf>
    <xf numFmtId="49" fontId="0" fillId="4" borderId="9" xfId="0" applyNumberFormat="1" applyFont="1" applyFill="1" applyBorder="1" applyAlignment="1">
      <alignment wrapText="1"/>
    </xf>
    <xf numFmtId="49" fontId="0" fillId="5" borderId="7" xfId="0" applyNumberFormat="1" applyFont="1" applyFill="1" applyBorder="1" applyAlignment="1">
      <alignment wrapText="1"/>
    </xf>
    <xf numFmtId="49" fontId="0" fillId="4" borderId="7" xfId="0" applyNumberFormat="1" applyFont="1" applyFill="1" applyBorder="1" applyAlignment="1">
      <alignment wrapText="1"/>
    </xf>
    <xf numFmtId="0" fontId="0" fillId="2" borderId="8" xfId="0" applyFont="1" applyFill="1" applyBorder="1"/>
    <xf numFmtId="0" fontId="1" fillId="4" borderId="24" xfId="0" applyFont="1" applyFill="1" applyBorder="1" applyAlignment="1">
      <alignment horizontal="left" vertical="center"/>
    </xf>
    <xf numFmtId="0" fontId="1" fillId="4" borderId="8" xfId="0" applyFont="1" applyFill="1" applyBorder="1" applyAlignment="1">
      <alignment horizontal="left" vertical="center"/>
    </xf>
    <xf numFmtId="0" fontId="1" fillId="4" borderId="10" xfId="0" applyFont="1" applyFill="1" applyBorder="1" applyAlignment="1">
      <alignment horizontal="left" vertical="center"/>
    </xf>
    <xf numFmtId="0" fontId="1" fillId="4" borderId="9" xfId="0" applyFont="1" applyFill="1" applyBorder="1" applyAlignment="1">
      <alignment horizontal="left"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horizontal="left" vertical="center"/>
    </xf>
    <xf numFmtId="0" fontId="1" fillId="3" borderId="14" xfId="0" applyFont="1" applyFill="1" applyBorder="1" applyAlignment="1">
      <alignment vertical="center"/>
    </xf>
    <xf numFmtId="2" fontId="0" fillId="3" borderId="14" xfId="0" applyNumberForma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left" vertical="center"/>
    </xf>
    <xf numFmtId="0" fontId="1" fillId="4" borderId="14" xfId="0" applyFont="1" applyFill="1" applyBorder="1" applyAlignment="1">
      <alignment vertical="center"/>
    </xf>
    <xf numFmtId="0" fontId="1" fillId="4" borderId="14" xfId="0" applyFont="1" applyFill="1" applyBorder="1" applyAlignment="1">
      <alignment horizontal="left" vertical="center"/>
    </xf>
    <xf numFmtId="166" fontId="1" fillId="4" borderId="14" xfId="0" applyNumberFormat="1" applyFont="1" applyFill="1" applyBorder="1" applyAlignment="1">
      <alignment vertical="center"/>
    </xf>
    <xf numFmtId="2" fontId="0" fillId="4" borderId="14" xfId="0" applyNumberFormat="1" applyFill="1" applyBorder="1" applyAlignment="1">
      <alignment horizontal="center" vertical="center"/>
    </xf>
    <xf numFmtId="0" fontId="1" fillId="5" borderId="14" xfId="0" applyFont="1" applyFill="1" applyBorder="1"/>
    <xf numFmtId="0" fontId="1" fillId="5" borderId="14" xfId="0" applyFont="1" applyFill="1" applyBorder="1" applyAlignment="1">
      <alignment vertical="center"/>
    </xf>
    <xf numFmtId="2" fontId="0" fillId="5" borderId="14" xfId="0" applyNumberForma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2" fontId="0" fillId="2" borderId="14" xfId="0" applyNumberFormat="1" applyFill="1" applyBorder="1" applyAlignment="1">
      <alignment horizontal="center" vertical="center"/>
    </xf>
    <xf numFmtId="0" fontId="6" fillId="6" borderId="31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left" vertical="center"/>
    </xf>
    <xf numFmtId="0" fontId="1" fillId="2" borderId="26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2" fontId="0" fillId="2" borderId="3" xfId="0" applyNumberFormat="1" applyFill="1" applyBorder="1"/>
    <xf numFmtId="49" fontId="0" fillId="3" borderId="5" xfId="0" applyNumberFormat="1" applyFont="1" applyFill="1" applyBorder="1" applyAlignment="1">
      <alignment horizontal="left" vertical="center"/>
    </xf>
    <xf numFmtId="49" fontId="0" fillId="4" borderId="5" xfId="0" applyNumberFormat="1" applyFont="1" applyFill="1" applyBorder="1" applyAlignment="1">
      <alignment horizontal="left" vertical="center"/>
    </xf>
    <xf numFmtId="49" fontId="0" fillId="4" borderId="5" xfId="0" applyNumberFormat="1" applyFont="1" applyFill="1" applyBorder="1" applyAlignment="1">
      <alignment wrapText="1"/>
    </xf>
    <xf numFmtId="49" fontId="0" fillId="5" borderId="5" xfId="0" applyNumberFormat="1" applyFont="1" applyFill="1" applyBorder="1" applyAlignment="1">
      <alignment wrapText="1"/>
    </xf>
    <xf numFmtId="0" fontId="0" fillId="2" borderId="5" xfId="0" applyFont="1" applyFill="1" applyBorder="1"/>
    <xf numFmtId="0" fontId="0" fillId="2" borderId="4" xfId="0" applyFont="1" applyFill="1" applyBorder="1"/>
    <xf numFmtId="0" fontId="4" fillId="12" borderId="3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12" borderId="30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12" borderId="26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 wrapText="1"/>
    </xf>
    <xf numFmtId="49" fontId="0" fillId="3" borderId="34" xfId="0" applyNumberFormat="1" applyFill="1" applyBorder="1" applyAlignment="1">
      <alignment horizontal="left" vertical="center"/>
    </xf>
    <xf numFmtId="49" fontId="0" fillId="4" borderId="34" xfId="0" applyNumberFormat="1" applyFill="1" applyBorder="1" applyAlignment="1">
      <alignment horizontal="left" vertical="center"/>
    </xf>
    <xf numFmtId="49" fontId="0" fillId="4" borderId="34" xfId="0" applyNumberFormat="1" applyFill="1" applyBorder="1" applyAlignment="1">
      <alignment wrapText="1"/>
    </xf>
    <xf numFmtId="49" fontId="0" fillId="5" borderId="34" xfId="0" applyNumberFormat="1" applyFill="1" applyBorder="1" applyAlignment="1">
      <alignment wrapText="1"/>
    </xf>
    <xf numFmtId="0" fontId="0" fillId="2" borderId="34" xfId="0" applyFill="1" applyBorder="1"/>
    <xf numFmtId="0" fontId="0" fillId="2" borderId="35" xfId="0" applyFill="1" applyBorder="1"/>
    <xf numFmtId="0" fontId="4" fillId="0" borderId="36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3" borderId="22" xfId="0" applyNumberFormat="1" applyFill="1" applyBorder="1" applyAlignment="1">
      <alignment horizontal="center" vertical="center"/>
    </xf>
    <xf numFmtId="165" fontId="0" fillId="3" borderId="21" xfId="0" applyNumberFormat="1" applyFill="1" applyBorder="1" applyAlignment="1">
      <alignment horizontal="center" vertical="center"/>
    </xf>
    <xf numFmtId="165" fontId="0" fillId="3" borderId="27" xfId="0" applyNumberFormat="1" applyFill="1" applyBorder="1" applyAlignment="1">
      <alignment horizontal="center" vertical="center"/>
    </xf>
    <xf numFmtId="165" fontId="0" fillId="4" borderId="22" xfId="0" applyNumberFormat="1" applyFill="1" applyBorder="1" applyAlignment="1">
      <alignment horizontal="center" vertical="center"/>
    </xf>
    <xf numFmtId="165" fontId="0" fillId="4" borderId="21" xfId="0" applyNumberFormat="1" applyFill="1" applyBorder="1" applyAlignment="1">
      <alignment horizontal="center" vertical="center"/>
    </xf>
    <xf numFmtId="165" fontId="0" fillId="4" borderId="13" xfId="0" applyNumberFormat="1" applyFill="1" applyBorder="1" applyAlignment="1">
      <alignment horizontal="center" vertical="center"/>
    </xf>
    <xf numFmtId="164" fontId="0" fillId="5" borderId="23" xfId="0" applyNumberFormat="1" applyFill="1" applyBorder="1" applyAlignment="1">
      <alignment horizontal="center" vertical="center"/>
    </xf>
    <xf numFmtId="164" fontId="0" fillId="4" borderId="23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2" borderId="27" xfId="0" applyFill="1" applyBorder="1"/>
    <xf numFmtId="0" fontId="0" fillId="0" borderId="0" xfId="0" applyBorder="1"/>
    <xf numFmtId="0" fontId="6" fillId="6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165" fontId="0" fillId="3" borderId="0" xfId="0" applyNumberForma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165" fontId="0" fillId="4" borderId="0" xfId="0" applyNumberFormat="1" applyFill="1" applyBorder="1" applyAlignment="1">
      <alignment horizontal="center" vertical="center"/>
    </xf>
    <xf numFmtId="0" fontId="1" fillId="5" borderId="0" xfId="0" applyFont="1" applyFill="1" applyBorder="1"/>
    <xf numFmtId="164" fontId="0" fillId="5" borderId="0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0" fontId="0" fillId="2" borderId="0" xfId="0" applyFill="1" applyBorder="1"/>
    <xf numFmtId="164" fontId="0" fillId="2" borderId="0" xfId="0" applyNumberFormat="1" applyFill="1" applyBorder="1" applyAlignment="1">
      <alignment horizontal="center" vertical="center"/>
    </xf>
    <xf numFmtId="0" fontId="4" fillId="12" borderId="37" xfId="0" applyFont="1" applyFill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1" fillId="3" borderId="30" xfId="0" applyFont="1" applyFill="1" applyBorder="1" applyAlignment="1">
      <alignment vertical="center"/>
    </xf>
    <xf numFmtId="0" fontId="1" fillId="3" borderId="30" xfId="0" applyFont="1" applyFill="1" applyBorder="1" applyAlignment="1">
      <alignment horizontal="left" vertical="center"/>
    </xf>
    <xf numFmtId="0" fontId="1" fillId="4" borderId="30" xfId="0" applyFont="1" applyFill="1" applyBorder="1" applyAlignment="1">
      <alignment horizontal="left" vertical="center"/>
    </xf>
    <xf numFmtId="0" fontId="1" fillId="5" borderId="30" xfId="0" applyFont="1" applyFill="1" applyBorder="1"/>
    <xf numFmtId="0" fontId="0" fillId="2" borderId="30" xfId="0" applyFill="1" applyBorder="1"/>
    <xf numFmtId="0" fontId="0" fillId="2" borderId="26" xfId="0" applyFill="1" applyBorder="1"/>
    <xf numFmtId="0" fontId="6" fillId="6" borderId="1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" fontId="0" fillId="14" borderId="14" xfId="0" applyNumberFormat="1" applyFill="1" applyBorder="1" applyAlignment="1">
      <alignment horizontal="center" vertical="center"/>
    </xf>
    <xf numFmtId="2" fontId="0" fillId="14" borderId="14" xfId="0" applyNumberFormat="1" applyFill="1" applyBorder="1"/>
  </cellXfs>
  <cellStyles count="1">
    <cellStyle name="Normal" xfId="0" builtinId="0"/>
  </cellStyles>
  <dxfs count="24"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2.xml><?xml version="1.0" encoding="utf-8"?>
<formControlPr xmlns="http://schemas.microsoft.com/office/spreadsheetml/2009/9/main" objectType="Drop" dropStyle="combo" dx="26" fmlaLink="$E$25" fmlaRange="$C$24:$D$25" noThreeD="1" sel="0" val="0"/>
</file>

<file path=xl/ctrlProps/ctrlProp3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4.xml><?xml version="1.0" encoding="utf-8"?>
<formControlPr xmlns="http://schemas.microsoft.com/office/spreadsheetml/2009/9/main" objectType="Drop" dropStyle="combo" dx="26" fmlaLink="$E$25" fmlaRange="$C$24:$D$25" noThreeD="1" sel="0" val="0"/>
</file>

<file path=xl/ctrlProps/ctrlProp5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6.xml><?xml version="1.0" encoding="utf-8"?>
<formControlPr xmlns="http://schemas.microsoft.com/office/spreadsheetml/2009/9/main" objectType="Drop" dropStyle="combo" dx="26" fmlaLink="$E$25" fmlaRange="$C$24:$D$25" noThreeD="1" sel="0" val="0"/>
</file>

<file path=xl/ctrlProps/ctrlProp7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8.xml><?xml version="1.0" encoding="utf-8"?>
<formControlPr xmlns="http://schemas.microsoft.com/office/spreadsheetml/2009/9/main" objectType="Drop" dropStyle="combo" dx="26" fmlaLink="$E$25" fmlaRange="$C$24:$D$25" noThreeD="1" sel="0" val="0"/>
</file>

<file path=xl/ctrlProps/ctrlProp9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10.xml><?xml version="1.0" encoding="utf-8"?>
<formControlPr xmlns="http://schemas.microsoft.com/office/spreadsheetml/2009/9/main" objectType="Drop" dropStyle="combo" dx="26" fmlaLink="$E$25" fmlaRange="$C$24:$D$25" noThreeD="1" sel="0" val="0"/>
</file>

<file path=xl/ctrlProps/ctrlProp11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12.xml><?xml version="1.0" encoding="utf-8"?>
<formControlPr xmlns="http://schemas.microsoft.com/office/spreadsheetml/2009/9/main" objectType="Drop" dropStyle="combo" dx="26" fmlaLink="$E$25" fmlaRange="$C$24:$D$25" noThreeD="1" sel="0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289560</xdr:colOff>
          <xdr:row>1</xdr:row>
          <xdr:rowOff>60960</xdr:rowOff>
        </xdr:from>
        <xdr:to>
          <xdr:col>6</xdr:col>
          <xdr:colOff>942703</xdr:colOff>
          <xdr:row>1</xdr:row>
          <xdr:rowOff>388620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2621280</xdr:colOff>
          <xdr:row>1</xdr:row>
          <xdr:rowOff>38100</xdr:rowOff>
        </xdr:from>
        <xdr:to>
          <xdr:col>7</xdr:col>
          <xdr:colOff>483326</xdr:colOff>
          <xdr:row>1</xdr:row>
          <xdr:rowOff>373380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7620</xdr:rowOff>
        </xdr:from>
        <xdr:to>
          <xdr:col>3</xdr:col>
          <xdr:colOff>7620</xdr:colOff>
          <xdr:row>15</xdr:row>
          <xdr:rowOff>175260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175260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7620</xdr:colOff>
          <xdr:row>15</xdr:row>
          <xdr:rowOff>7620</xdr:rowOff>
        </xdr:from>
        <xdr:ext cx="1862667" cy="167640"/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9000842D-B792-41A6-9344-F420A5DF57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7620</xdr:colOff>
          <xdr:row>16</xdr:row>
          <xdr:rowOff>7620</xdr:rowOff>
        </xdr:from>
        <xdr:ext cx="1862667" cy="167640"/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2DB8024A-E9CB-4A34-AA7B-A6EC7C7EFD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7620</xdr:colOff>
          <xdr:row>15</xdr:row>
          <xdr:rowOff>7620</xdr:rowOff>
        </xdr:from>
        <xdr:ext cx="1862667" cy="167640"/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E75CF97-46F0-48CE-87EF-CEC257FE49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7620</xdr:colOff>
          <xdr:row>16</xdr:row>
          <xdr:rowOff>7620</xdr:rowOff>
        </xdr:from>
        <xdr:ext cx="1862667" cy="167640"/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CC3FE1BB-A630-47F0-A055-29A08273B9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7620</xdr:colOff>
          <xdr:row>15</xdr:row>
          <xdr:rowOff>7620</xdr:rowOff>
        </xdr:from>
        <xdr:ext cx="1862667" cy="167640"/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70B11692-061F-465C-88EB-E30BBF2B17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15</xdr:col>
          <xdr:colOff>7620</xdr:colOff>
          <xdr:row>16</xdr:row>
          <xdr:rowOff>7620</xdr:rowOff>
        </xdr:from>
        <xdr:ext cx="1862667" cy="167640"/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4AEEDB7E-1E0A-4945-9768-14A69018C8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19</xdr:col>
          <xdr:colOff>7620</xdr:colOff>
          <xdr:row>15</xdr:row>
          <xdr:rowOff>7620</xdr:rowOff>
        </xdr:from>
        <xdr:ext cx="1862667" cy="167640"/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4DB7C07E-C630-485D-A18F-6A886E48A1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19</xdr:col>
          <xdr:colOff>7620</xdr:colOff>
          <xdr:row>16</xdr:row>
          <xdr:rowOff>7620</xdr:rowOff>
        </xdr:from>
        <xdr:ext cx="1862667" cy="167640"/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CBF26319-E297-498E-B046-5673A790BD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23</xdr:col>
          <xdr:colOff>7620</xdr:colOff>
          <xdr:row>15</xdr:row>
          <xdr:rowOff>7620</xdr:rowOff>
        </xdr:from>
        <xdr:ext cx="1862667" cy="167640"/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20145971-7929-43B9-A820-DF265B3347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23</xdr:col>
          <xdr:colOff>7620</xdr:colOff>
          <xdr:row>16</xdr:row>
          <xdr:rowOff>7620</xdr:rowOff>
        </xdr:from>
        <xdr:ext cx="1862667" cy="167640"/>
        <xdr:sp macro="" textlink="">
          <xdr:nvSpPr>
            <xdr:cNvPr id="1042" name="Drop Dow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C4FC5C9D-264C-49E5-AD73-0807CA1C11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9:H24" totalsRowShown="0">
  <autoFilter ref="A9:H24" xr:uid="{BB412D08-1927-4C79-9B16-0514982D4F05}"/>
  <tableColumns count="8">
    <tableColumn id="1" xr3:uid="{10724A8E-D968-48E1-A74A-76696C8717F9}" name="N° étape" dataDxfId="7"/>
    <tableColumn id="2" xr3:uid="{38630E00-EE61-4FDC-BA48-704B3204C614}" name="Etapes  process" dataDxfId="6"/>
    <tableColumn id="3" xr3:uid="{B7E8338D-E410-4595-96E3-77C056C94338}" name="Type cout" dataDxfId="5"/>
    <tableColumn id="7" xr3:uid="{DD67AE76-F970-4E38-8A82-B43B55BD3D66}" name="Cout(€HT/min)" dataDxfId="4"/>
    <tableColumn id="4" xr3:uid="{09810A45-890B-4AAF-B44B-910F7E2CFEB8}" name="Temps" dataDxfId="3"/>
    <tableColumn id="6" xr3:uid="{67D7DE74-D27A-4D7F-B470-8E9AA493001E}" name="Cout revient" dataDxfId="2"/>
    <tableColumn id="5" xr3:uid="{BB48026E-5BF1-43AB-AD7C-0A3FEDC7C254}" name="Commentaires" dataDxfId="1"/>
    <tableColumn id="8" xr3:uid="{4C48F4A8-558F-4A23-8807-9A66188AC1BC}" name="Type cout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4" totalsRowShown="0" headerRowDxfId="23" headerRowBorderDxfId="22" tableBorderDxfId="21">
  <autoFilter ref="A3:Z4" xr:uid="{B3779E88-437A-4976-B97C-307DD2A25359}"/>
  <tableColumns count="26">
    <tableColumn id="1" xr3:uid="{40BF4F0C-F39C-40A1-AEA9-A4CE40A950A8}" name="N°ID" dataDxfId="20">
      <calculatedColumnFormula>MAX(A$1:OFFSET(TableauBDD[[#This Row],[N°ID]],-1,))+1</calculatedColumnFormula>
    </tableColumn>
    <tableColumn id="2" xr3:uid="{20C20124-C163-49B6-9865-CED58988B2A3}" name="Date" dataDxfId="19"/>
    <tableColumn id="3" xr3:uid="{5802BD7D-DEFB-4710-B5F1-70986664E7F7}" name="Chiffreur"/>
    <tableColumn id="4" xr3:uid="{C6A09426-FAA7-4A9D-B54C-F86C1DBF5A93}" name="N° ODP" dataDxfId="18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17"/>
    <tableColumn id="8" xr3:uid="{5CDE4816-6CD9-4B7D-A910-D80118CE9152}" name="Commentaire"/>
    <tableColumn id="9" xr3:uid="{DE20C4DC-4FF2-4DA3-AE93-ADFC5F1A7A5F}" name="Temps2" dataDxfId="16"/>
    <tableColumn id="10" xr3:uid="{A0EA7E12-CCB6-4506-A1EE-206503A8C05E}" name="Commentaire3"/>
    <tableColumn id="11" xr3:uid="{E02DC5C9-8750-42E7-8DFE-4EC6B09FA01A}" name="Temps4" dataDxfId="15"/>
    <tableColumn id="12" xr3:uid="{830EE393-F093-436A-9F8E-C6F67327DC57}" name="Commentaire5"/>
    <tableColumn id="13" xr3:uid="{F49BB770-E072-471A-A1B3-8D2722C80950}" name="Temps6" dataDxfId="14"/>
    <tableColumn id="14" xr3:uid="{EE9E1819-CDFC-4BB3-9FC1-2D45D4F686E5}" name="Commentaire7"/>
    <tableColumn id="15" xr3:uid="{46DD3269-5481-4761-BC3E-BF4C2FC25129}" name="Temps8" dataDxfId="13"/>
    <tableColumn id="16" xr3:uid="{A364F5B8-2716-450B-B863-7133EB226E2F}" name="Commentaire9"/>
    <tableColumn id="17" xr3:uid="{99208884-2A04-4A27-B035-259BA45DCE3B}" name="Temps10" dataDxfId="12"/>
    <tableColumn id="18" xr3:uid="{20B0C1C6-F256-4BF1-9EF5-E0D2A1E62B2C}" name="Commentaire11"/>
    <tableColumn id="19" xr3:uid="{1AABE232-C154-46D3-9610-81C23FBC9224}" name="Temps12" dataDxfId="11"/>
    <tableColumn id="20" xr3:uid="{E94F4FFB-A51D-4FA9-896F-6DAB400A909B}" name="Commentaire13"/>
    <tableColumn id="21" xr3:uid="{8BFED69E-B0C8-4089-BF64-9DDF977FDAA8}" name="Temps14" dataDxfId="10"/>
    <tableColumn id="22" xr3:uid="{49A51242-D1FB-4985-BAD0-9AFA193F56BA}" name="Commentaire15"/>
    <tableColumn id="23" xr3:uid="{3F1068FD-FA06-491C-9FC0-0AFC07FDD4E5}" name="Temps16" dataDxfId="9"/>
    <tableColumn id="24" xr3:uid="{686160A9-53C8-42D7-94C7-CC852E0FF4DE}" name="Commentaire17"/>
    <tableColumn id="25" xr3:uid="{3B10D240-06A2-4C46-B782-96101909B689}" name="Temps18" dataDxfId="8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AA29"/>
  <sheetViews>
    <sheetView showGridLines="0" tabSelected="1" zoomScale="70" zoomScaleNormal="70" workbookViewId="0">
      <selection activeCell="H2" sqref="H2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20.77734375" customWidth="1"/>
    <col min="5" max="5" width="22.6640625" customWidth="1"/>
    <col min="6" max="6" width="19.33203125" customWidth="1"/>
    <col min="7" max="7" width="21.77734375" customWidth="1"/>
    <col min="8" max="8" width="27.44140625" customWidth="1"/>
    <col min="9" max="9" width="24.109375" customWidth="1"/>
    <col min="10" max="10" width="21.21875" bestFit="1" customWidth="1"/>
    <col min="11" max="11" width="16.33203125" bestFit="1" customWidth="1"/>
    <col min="12" max="12" width="27.77734375" bestFit="1" customWidth="1"/>
    <col min="13" max="13" width="21.21875" bestFit="1" customWidth="1"/>
    <col min="14" max="14" width="13.77734375" bestFit="1" customWidth="1"/>
    <col min="15" max="15" width="16.33203125" bestFit="1" customWidth="1"/>
    <col min="16" max="16" width="27.77734375" bestFit="1" customWidth="1"/>
    <col min="17" max="17" width="21.21875" bestFit="1" customWidth="1"/>
    <col min="18" max="18" width="13.77734375" bestFit="1" customWidth="1"/>
    <col min="19" max="19" width="16.33203125" bestFit="1" customWidth="1"/>
    <col min="20" max="20" width="27.77734375" bestFit="1" customWidth="1"/>
    <col min="21" max="21" width="21.21875" bestFit="1" customWidth="1"/>
    <col min="22" max="22" width="13.77734375" bestFit="1" customWidth="1"/>
    <col min="23" max="23" width="16.33203125" bestFit="1" customWidth="1"/>
    <col min="24" max="24" width="27.77734375" bestFit="1" customWidth="1"/>
    <col min="25" max="25" width="21.21875" bestFit="1" customWidth="1"/>
    <col min="26" max="26" width="13.77734375" bestFit="1" customWidth="1"/>
    <col min="27" max="27" width="16.6640625" bestFit="1" customWidth="1"/>
  </cols>
  <sheetData>
    <row r="1" spans="1:27" ht="35.4" customHeight="1" x14ac:dyDescent="0.3">
      <c r="A1" s="5" t="s">
        <v>24</v>
      </c>
      <c r="B1" s="11">
        <v>44781</v>
      </c>
      <c r="C1" s="6" t="s">
        <v>25</v>
      </c>
      <c r="D1" s="12" t="s">
        <v>65</v>
      </c>
      <c r="E1" s="27"/>
      <c r="F1" t="s">
        <v>35</v>
      </c>
    </row>
    <row r="2" spans="1:27" ht="31.95" customHeight="1" x14ac:dyDescent="0.3">
      <c r="A2" s="6" t="s">
        <v>20</v>
      </c>
      <c r="B2" s="11" t="s">
        <v>64</v>
      </c>
      <c r="C2" s="6" t="s">
        <v>19</v>
      </c>
      <c r="D2" s="12" t="s">
        <v>66</v>
      </c>
      <c r="E2" s="31"/>
      <c r="F2" s="24" t="s">
        <v>35</v>
      </c>
    </row>
    <row r="3" spans="1:27" ht="31.95" customHeight="1" thickBot="1" x14ac:dyDescent="0.35">
      <c r="A3" s="27"/>
      <c r="B3" s="26"/>
      <c r="C3" s="27"/>
      <c r="D3" s="28"/>
      <c r="E3" s="31"/>
      <c r="F3" s="24"/>
    </row>
    <row r="4" spans="1:27" ht="31.95" customHeight="1" x14ac:dyDescent="0.3">
      <c r="A4" s="25"/>
      <c r="B4" s="26"/>
      <c r="C4" s="27"/>
      <c r="E4" s="98" t="s">
        <v>73</v>
      </c>
      <c r="F4" s="99" t="s">
        <v>72</v>
      </c>
      <c r="H4" s="122"/>
      <c r="I4" s="98" t="s">
        <v>75</v>
      </c>
      <c r="J4" s="99" t="s">
        <v>76</v>
      </c>
      <c r="K4" s="122"/>
      <c r="L4" s="122"/>
      <c r="M4" s="36" t="s">
        <v>86</v>
      </c>
      <c r="N4" s="110" t="s">
        <v>76</v>
      </c>
      <c r="Q4" s="32" t="s">
        <v>87</v>
      </c>
      <c r="R4" s="29" t="s">
        <v>76</v>
      </c>
      <c r="U4" s="32" t="s">
        <v>88</v>
      </c>
      <c r="V4" s="29" t="s">
        <v>76</v>
      </c>
      <c r="Y4" s="32" t="s">
        <v>89</v>
      </c>
      <c r="Z4" s="29" t="s">
        <v>76</v>
      </c>
    </row>
    <row r="5" spans="1:27" ht="31.95" customHeight="1" x14ac:dyDescent="0.3">
      <c r="A5" s="25"/>
      <c r="B5" s="26"/>
      <c r="C5" s="27"/>
      <c r="E5" s="100" t="s">
        <v>74</v>
      </c>
      <c r="F5" s="101">
        <v>25</v>
      </c>
      <c r="H5" s="122"/>
      <c r="I5" s="100" t="s">
        <v>74</v>
      </c>
      <c r="J5" s="101">
        <v>1</v>
      </c>
      <c r="K5" s="122"/>
      <c r="L5" s="122"/>
      <c r="M5" s="36" t="s">
        <v>74</v>
      </c>
      <c r="N5" s="110">
        <v>5</v>
      </c>
      <c r="Q5" s="32" t="s">
        <v>74</v>
      </c>
      <c r="R5" s="29">
        <v>10</v>
      </c>
      <c r="U5" s="32" t="s">
        <v>74</v>
      </c>
      <c r="V5" s="29">
        <v>10</v>
      </c>
      <c r="Y5" s="32" t="s">
        <v>74</v>
      </c>
      <c r="Z5" s="29">
        <v>10</v>
      </c>
    </row>
    <row r="6" spans="1:27" ht="31.95" customHeight="1" x14ac:dyDescent="0.3">
      <c r="A6" s="25"/>
      <c r="B6" s="26"/>
      <c r="C6" s="27"/>
      <c r="E6" s="100" t="s">
        <v>77</v>
      </c>
      <c r="F6" s="101">
        <v>33</v>
      </c>
      <c r="H6" s="122"/>
      <c r="I6" s="100" t="s">
        <v>77</v>
      </c>
      <c r="J6" s="101">
        <v>10</v>
      </c>
      <c r="K6" s="122"/>
      <c r="L6" s="122"/>
      <c r="M6" s="36" t="s">
        <v>77</v>
      </c>
      <c r="N6" s="110">
        <v>10</v>
      </c>
      <c r="Q6" s="32" t="s">
        <v>77</v>
      </c>
      <c r="R6" s="29">
        <v>10</v>
      </c>
      <c r="U6" s="32" t="s">
        <v>77</v>
      </c>
      <c r="V6" s="29">
        <v>10</v>
      </c>
      <c r="Y6" s="32" t="s">
        <v>77</v>
      </c>
      <c r="Z6" s="29">
        <v>10</v>
      </c>
    </row>
    <row r="7" spans="1:27" ht="31.95" customHeight="1" x14ac:dyDescent="0.3">
      <c r="A7" s="25"/>
      <c r="B7" s="26"/>
      <c r="C7" s="27"/>
      <c r="E7" s="100" t="s">
        <v>84</v>
      </c>
      <c r="F7" s="101">
        <v>10</v>
      </c>
      <c r="H7" s="122"/>
      <c r="I7" s="100" t="s">
        <v>84</v>
      </c>
      <c r="J7" s="101">
        <v>5</v>
      </c>
      <c r="K7" s="122"/>
      <c r="L7" s="122"/>
      <c r="M7" s="36" t="s">
        <v>84</v>
      </c>
      <c r="N7" s="110">
        <v>5</v>
      </c>
      <c r="Q7" s="36" t="s">
        <v>84</v>
      </c>
      <c r="R7" s="29">
        <v>5</v>
      </c>
      <c r="U7" s="36" t="s">
        <v>84</v>
      </c>
      <c r="V7" s="29">
        <v>5</v>
      </c>
      <c r="Y7" s="36" t="s">
        <v>84</v>
      </c>
      <c r="Z7" s="29">
        <v>5</v>
      </c>
    </row>
    <row r="8" spans="1:27" ht="25.95" customHeight="1" thickBot="1" x14ac:dyDescent="0.35">
      <c r="E8" s="134" t="s">
        <v>85</v>
      </c>
      <c r="F8" s="135">
        <f>30*$D$15/F5+5*D16</f>
        <v>6.12</v>
      </c>
      <c r="H8" s="122"/>
      <c r="I8" s="102" t="s">
        <v>85</v>
      </c>
      <c r="J8" s="143"/>
      <c r="K8" s="122"/>
      <c r="L8" s="122"/>
      <c r="M8" s="36" t="s">
        <v>85</v>
      </c>
      <c r="N8" s="111"/>
      <c r="Q8" s="32" t="s">
        <v>85</v>
      </c>
      <c r="R8" s="52"/>
      <c r="U8" s="32" t="s">
        <v>85</v>
      </c>
      <c r="V8" s="52"/>
      <c r="Y8" s="32" t="s">
        <v>85</v>
      </c>
      <c r="Z8" s="52"/>
    </row>
    <row r="9" spans="1:27" ht="30" customHeight="1" thickBot="1" x14ac:dyDescent="0.35">
      <c r="A9" s="82" t="s">
        <v>10</v>
      </c>
      <c r="B9" s="83" t="s">
        <v>8</v>
      </c>
      <c r="C9" s="83" t="s">
        <v>23</v>
      </c>
      <c r="D9" s="83" t="s">
        <v>79</v>
      </c>
      <c r="E9" s="83" t="s">
        <v>22</v>
      </c>
      <c r="F9" s="83" t="s">
        <v>78</v>
      </c>
      <c r="G9" s="103" t="s">
        <v>0</v>
      </c>
      <c r="H9" s="82" t="s">
        <v>80</v>
      </c>
      <c r="I9" s="142" t="s">
        <v>46</v>
      </c>
      <c r="J9" s="142" t="s">
        <v>81</v>
      </c>
      <c r="K9" s="84" t="s">
        <v>90</v>
      </c>
      <c r="L9" s="123" t="s">
        <v>91</v>
      </c>
      <c r="M9" s="123" t="s">
        <v>92</v>
      </c>
      <c r="N9" s="45" t="s">
        <v>93</v>
      </c>
      <c r="O9" s="59" t="s">
        <v>94</v>
      </c>
      <c r="P9" s="34" t="s">
        <v>95</v>
      </c>
      <c r="Q9" s="30" t="s">
        <v>48</v>
      </c>
      <c r="R9" s="53" t="s">
        <v>96</v>
      </c>
      <c r="S9" s="59" t="s">
        <v>97</v>
      </c>
      <c r="T9" s="34" t="s">
        <v>98</v>
      </c>
      <c r="U9" s="30" t="s">
        <v>99</v>
      </c>
      <c r="V9" s="53" t="s">
        <v>100</v>
      </c>
      <c r="W9" s="59" t="s">
        <v>101</v>
      </c>
      <c r="X9" s="34" t="s">
        <v>102</v>
      </c>
      <c r="Y9" s="30" t="s">
        <v>50</v>
      </c>
      <c r="Z9" s="53" t="s">
        <v>103</v>
      </c>
      <c r="AA9" s="59" t="s">
        <v>104</v>
      </c>
    </row>
    <row r="10" spans="1:27" x14ac:dyDescent="0.3">
      <c r="A10" s="85">
        <v>1</v>
      </c>
      <c r="B10" s="70" t="s">
        <v>2</v>
      </c>
      <c r="C10" s="70" t="s">
        <v>11</v>
      </c>
      <c r="D10" s="70">
        <v>1</v>
      </c>
      <c r="E10" s="71">
        <v>5</v>
      </c>
      <c r="F10" s="71">
        <f>IF(F4&lt;&gt;"",((Tableau1[[#This Row],[Cout(€HT/min)]]*Tableau1[[#This Row],[Temps]]+20/$F$6)),0)</f>
        <v>5.6060606060606064</v>
      </c>
      <c r="G10" s="104"/>
      <c r="H10" s="136" t="s">
        <v>11</v>
      </c>
      <c r="I10" s="71">
        <v>0.41666666666666669</v>
      </c>
      <c r="J10" s="71">
        <f>IF(J4&lt;&gt;"",((Tableau1[[#This Row],[Cout(€HT/min)]]*I10+20/$F$6)),0)</f>
        <v>1.0227272727272727</v>
      </c>
      <c r="K10" s="92"/>
      <c r="L10" s="124" t="s">
        <v>11</v>
      </c>
      <c r="M10" s="125">
        <v>0.41666666666666669</v>
      </c>
      <c r="N10" s="112"/>
      <c r="O10" s="46"/>
      <c r="P10" s="56" t="s">
        <v>11</v>
      </c>
      <c r="Q10" s="13">
        <v>0.41666666666666669</v>
      </c>
      <c r="R10" s="33"/>
      <c r="S10" s="46"/>
      <c r="T10" s="56" t="s">
        <v>11</v>
      </c>
      <c r="U10" s="13">
        <v>0.41666666666666669</v>
      </c>
      <c r="V10" s="33"/>
      <c r="W10" s="46"/>
      <c r="X10" s="56" t="s">
        <v>11</v>
      </c>
      <c r="Y10" s="13">
        <v>0.41666666666666669</v>
      </c>
      <c r="Z10" s="33"/>
      <c r="AA10" s="46"/>
    </row>
    <row r="11" spans="1:27" x14ac:dyDescent="0.3">
      <c r="A11" s="85">
        <v>2</v>
      </c>
      <c r="B11" s="70" t="s">
        <v>3</v>
      </c>
      <c r="C11" s="72" t="s">
        <v>36</v>
      </c>
      <c r="D11" s="70">
        <v>0.1</v>
      </c>
      <c r="E11" s="71">
        <v>0</v>
      </c>
      <c r="F11" s="71">
        <f>IF($F$4&lt;&gt;"",Tableau1[[#This Row],[Temps]]*Tableau1[[#This Row],[Cout(€HT/min)]],0)</f>
        <v>0</v>
      </c>
      <c r="G11" s="104"/>
      <c r="H11" s="137" t="s">
        <v>36</v>
      </c>
      <c r="I11" s="71">
        <v>8.3333333333333329E-2</v>
      </c>
      <c r="J11" s="71">
        <f>IF(J4&lt;&gt;"",I11*Tableau1[[#This Row],[Cout(€HT/min)]],0)</f>
        <v>8.3333333333333332E-3</v>
      </c>
      <c r="K11" s="92"/>
      <c r="L11" s="126" t="s">
        <v>36</v>
      </c>
      <c r="M11" s="125">
        <v>8.3333333333333329E-2</v>
      </c>
      <c r="N11" s="113"/>
      <c r="O11" s="47"/>
      <c r="P11" s="57" t="s">
        <v>36</v>
      </c>
      <c r="Q11" s="13">
        <v>8.3333333333333329E-2</v>
      </c>
      <c r="R11" s="13"/>
      <c r="S11" s="47"/>
      <c r="T11" s="57" t="s">
        <v>36</v>
      </c>
      <c r="U11" s="13">
        <v>8.3333333333333329E-2</v>
      </c>
      <c r="V11" s="13"/>
      <c r="W11" s="47"/>
      <c r="X11" s="57" t="s">
        <v>36</v>
      </c>
      <c r="Y11" s="13">
        <v>8.3333333333333329E-2</v>
      </c>
      <c r="Z11" s="13"/>
      <c r="AA11" s="47"/>
    </row>
    <row r="12" spans="1:27" x14ac:dyDescent="0.3">
      <c r="A12" s="85">
        <v>3</v>
      </c>
      <c r="B12" s="70" t="s">
        <v>29</v>
      </c>
      <c r="C12" s="72" t="s">
        <v>39</v>
      </c>
      <c r="D12" s="70">
        <v>0.1</v>
      </c>
      <c r="E12" s="71">
        <v>0</v>
      </c>
      <c r="F12" s="71">
        <f>IF($F$4&lt;&gt;"",Tableau1[[#This Row],[Temps]]*Tableau1[[#This Row],[Cout(€HT/min)]],0)</f>
        <v>0</v>
      </c>
      <c r="G12" s="104"/>
      <c r="H12" s="137" t="s">
        <v>39</v>
      </c>
      <c r="I12" s="71">
        <v>0.16666666666666666</v>
      </c>
      <c r="J12" s="71">
        <f>IF(J5&lt;&gt;"",I12*Tableau1[[#This Row],[Cout(€HT/min)]],0)</f>
        <v>1.6666666666666666E-2</v>
      </c>
      <c r="K12" s="92"/>
      <c r="L12" s="126" t="s">
        <v>39</v>
      </c>
      <c r="M12" s="125">
        <v>0.16666666666666666</v>
      </c>
      <c r="N12" s="113"/>
      <c r="O12" s="47"/>
      <c r="P12" s="57" t="s">
        <v>39</v>
      </c>
      <c r="Q12" s="13">
        <v>0.16666666666666666</v>
      </c>
      <c r="R12" s="13"/>
      <c r="S12" s="47"/>
      <c r="T12" s="57" t="s">
        <v>39</v>
      </c>
      <c r="U12" s="13">
        <v>0.16666666666666666</v>
      </c>
      <c r="V12" s="13"/>
      <c r="W12" s="47"/>
      <c r="X12" s="57" t="s">
        <v>39</v>
      </c>
      <c r="Y12" s="13">
        <v>0.16666666666666666</v>
      </c>
      <c r="Z12" s="13"/>
      <c r="AA12" s="47"/>
    </row>
    <row r="13" spans="1:27" ht="15" thickBot="1" x14ac:dyDescent="0.35">
      <c r="A13" s="85">
        <v>4</v>
      </c>
      <c r="B13" s="70" t="s">
        <v>1</v>
      </c>
      <c r="C13" s="72" t="s">
        <v>37</v>
      </c>
      <c r="D13" s="70">
        <v>0.1</v>
      </c>
      <c r="E13" s="71">
        <v>0</v>
      </c>
      <c r="F13" s="71">
        <f>IF($F$4&lt;&gt;"",Tableau1[[#This Row],[Temps]]*Tableau1[[#This Row],[Cout(€HT/min)]],0)</f>
        <v>0</v>
      </c>
      <c r="G13" s="104"/>
      <c r="H13" s="137" t="s">
        <v>37</v>
      </c>
      <c r="I13" s="71"/>
      <c r="J13" s="71">
        <f>IF(J6&lt;&gt;"",I13*Tableau1[[#This Row],[Cout(€HT/min)]],0)</f>
        <v>0</v>
      </c>
      <c r="K13" s="92"/>
      <c r="L13" s="126" t="s">
        <v>37</v>
      </c>
      <c r="M13" s="125"/>
      <c r="N13" s="114"/>
      <c r="O13" s="48"/>
      <c r="P13" s="58" t="s">
        <v>37</v>
      </c>
      <c r="Q13" s="14"/>
      <c r="R13" s="14"/>
      <c r="S13" s="48"/>
      <c r="T13" s="58" t="s">
        <v>37</v>
      </c>
      <c r="U13" s="14"/>
      <c r="V13" s="14"/>
      <c r="W13" s="48"/>
      <c r="X13" s="58" t="s">
        <v>37</v>
      </c>
      <c r="Y13" s="14"/>
      <c r="Z13" s="14"/>
      <c r="AA13" s="48"/>
    </row>
    <row r="14" spans="1:27" ht="15" thickBot="1" x14ac:dyDescent="0.35">
      <c r="A14" s="86">
        <v>5</v>
      </c>
      <c r="B14" s="73" t="s">
        <v>3</v>
      </c>
      <c r="C14" s="74" t="s">
        <v>39</v>
      </c>
      <c r="D14" s="75">
        <v>0.1</v>
      </c>
      <c r="E14" s="76">
        <v>5</v>
      </c>
      <c r="F14" s="76">
        <f>IF($F$4&lt;&gt;"",Tableau1[[#This Row],[Temps]]*Tableau1[[#This Row],[Cout(€HT/min)]],0)</f>
        <v>0.5</v>
      </c>
      <c r="G14" s="105"/>
      <c r="H14" s="138" t="s">
        <v>39</v>
      </c>
      <c r="I14" s="76">
        <v>10</v>
      </c>
      <c r="J14" s="76">
        <f>IF(J4&lt;&gt;"",I14*Tableau1[[#This Row],[Cout(€HT/min)]],0)</f>
        <v>1</v>
      </c>
      <c r="K14" s="93"/>
      <c r="L14" s="127" t="s">
        <v>39</v>
      </c>
      <c r="M14" s="128"/>
      <c r="N14" s="115"/>
      <c r="O14" s="49"/>
      <c r="P14" s="64" t="s">
        <v>39</v>
      </c>
      <c r="Q14" s="17"/>
      <c r="R14" s="17"/>
      <c r="S14" s="49"/>
      <c r="T14" s="64" t="s">
        <v>39</v>
      </c>
      <c r="U14" s="17"/>
      <c r="V14" s="17"/>
      <c r="W14" s="49"/>
      <c r="X14" s="64" t="s">
        <v>39</v>
      </c>
      <c r="Y14" s="17"/>
      <c r="Z14" s="17"/>
      <c r="AA14" s="49"/>
    </row>
    <row r="15" spans="1:27" x14ac:dyDescent="0.3">
      <c r="A15" s="86">
        <v>6</v>
      </c>
      <c r="B15" s="73" t="s">
        <v>4</v>
      </c>
      <c r="C15" s="74" t="s">
        <v>38</v>
      </c>
      <c r="D15" s="75">
        <v>0.1</v>
      </c>
      <c r="E15" s="76">
        <v>3</v>
      </c>
      <c r="F15" s="76">
        <f>IF($F$4&lt;&gt;"",Tableau1[[#This Row],[Temps]]*Tableau1[[#This Row],[Cout(€HT/min)]],0)</f>
        <v>0.30000000000000004</v>
      </c>
      <c r="G15" s="105"/>
      <c r="H15" s="138" t="s">
        <v>38</v>
      </c>
      <c r="I15" s="76">
        <v>0.25</v>
      </c>
      <c r="J15" s="76">
        <f>IF(J5&lt;&gt;"",I15*Tableau1[[#This Row],[Cout(€HT/min)]],0)</f>
        <v>2.5000000000000001E-2</v>
      </c>
      <c r="K15" s="93"/>
      <c r="L15" s="127" t="s">
        <v>38</v>
      </c>
      <c r="M15" s="128">
        <v>0.25</v>
      </c>
      <c r="N15" s="116"/>
      <c r="O15" s="50"/>
      <c r="P15" s="65" t="s">
        <v>38</v>
      </c>
      <c r="Q15" s="15">
        <v>0.25</v>
      </c>
      <c r="R15" s="15"/>
      <c r="S15" s="50"/>
      <c r="T15" s="65" t="s">
        <v>38</v>
      </c>
      <c r="U15" s="15">
        <v>0.25</v>
      </c>
      <c r="V15" s="15"/>
      <c r="W15" s="50"/>
      <c r="X15" s="65" t="s">
        <v>38</v>
      </c>
      <c r="Y15" s="15">
        <v>0.25</v>
      </c>
      <c r="Z15" s="15"/>
      <c r="AA15" s="50"/>
    </row>
    <row r="16" spans="1:27" x14ac:dyDescent="0.3">
      <c r="A16" s="86">
        <v>7</v>
      </c>
      <c r="B16" s="73" t="s">
        <v>43</v>
      </c>
      <c r="C16" s="74" t="s">
        <v>44</v>
      </c>
      <c r="D16" s="75">
        <f>IF($F$28=1,$E$28,$E$29)</f>
        <v>1.2</v>
      </c>
      <c r="E16" s="145"/>
      <c r="F16" s="76">
        <f>IF(AND($F$4&lt;&gt;"",$F$7&gt;0,$F$28=1),$F$28*Tableau1[[#This Row],[Cout(€HT/min)]]/$F$7,$F$8)</f>
        <v>6.12</v>
      </c>
      <c r="G16" s="105"/>
      <c r="H16" s="138" t="s">
        <v>44</v>
      </c>
      <c r="I16" s="76"/>
      <c r="J16" s="76"/>
      <c r="K16" s="93"/>
      <c r="L16" s="127" t="s">
        <v>44</v>
      </c>
      <c r="M16" s="128"/>
      <c r="N16" s="116"/>
      <c r="O16" s="50"/>
      <c r="P16" s="66" t="s">
        <v>44</v>
      </c>
      <c r="Q16" s="15"/>
      <c r="R16" s="15"/>
      <c r="S16" s="50"/>
      <c r="T16" s="66" t="s">
        <v>44</v>
      </c>
      <c r="U16" s="15"/>
      <c r="V16" s="15"/>
      <c r="W16" s="50"/>
      <c r="X16" s="66" t="s">
        <v>44</v>
      </c>
      <c r="Y16" s="15"/>
      <c r="Z16" s="15"/>
      <c r="AA16" s="50"/>
    </row>
    <row r="17" spans="1:27" x14ac:dyDescent="0.3">
      <c r="A17" s="86">
        <v>8</v>
      </c>
      <c r="B17" s="73" t="s">
        <v>5</v>
      </c>
      <c r="C17" s="74" t="s">
        <v>40</v>
      </c>
      <c r="D17" s="75">
        <f>IF($F$29=1,$E$28,$E$29)</f>
        <v>1.2</v>
      </c>
      <c r="E17" s="145"/>
      <c r="F17" s="76">
        <f>IF(AND($F$4&lt;&gt;"",$F$7&gt;0,$F$28=1),$F$28*Tableau1[[#This Row],[Cout(€HT/min)]]/$F$7,$F$8)</f>
        <v>6.12</v>
      </c>
      <c r="G17" s="105"/>
      <c r="H17" s="138" t="s">
        <v>40</v>
      </c>
      <c r="I17" s="76">
        <v>0.16666666666666666</v>
      </c>
      <c r="J17" s="76"/>
      <c r="K17" s="93"/>
      <c r="L17" s="127" t="s">
        <v>40</v>
      </c>
      <c r="M17" s="128">
        <v>0.16666666666666666</v>
      </c>
      <c r="N17" s="116"/>
      <c r="O17" s="50"/>
      <c r="P17" s="66" t="s">
        <v>40</v>
      </c>
      <c r="Q17" s="15">
        <v>0.16666666666666666</v>
      </c>
      <c r="R17" s="15"/>
      <c r="S17" s="50"/>
      <c r="T17" s="66" t="s">
        <v>40</v>
      </c>
      <c r="U17" s="15">
        <v>0.16666666666666666</v>
      </c>
      <c r="V17" s="15"/>
      <c r="W17" s="50"/>
      <c r="X17" s="66" t="s">
        <v>40</v>
      </c>
      <c r="Y17" s="15">
        <v>0.16666666666666666</v>
      </c>
      <c r="Z17" s="15"/>
      <c r="AA17" s="50"/>
    </row>
    <row r="18" spans="1:27" x14ac:dyDescent="0.3">
      <c r="A18" s="86">
        <v>9</v>
      </c>
      <c r="B18" s="73" t="s">
        <v>6</v>
      </c>
      <c r="C18" s="74" t="s">
        <v>41</v>
      </c>
      <c r="D18" s="75">
        <v>0.1</v>
      </c>
      <c r="E18" s="76">
        <v>5</v>
      </c>
      <c r="F18" s="76">
        <f>IF($F$4&lt;&gt;"",Tableau1[[#This Row],[Temps]]*Tableau1[[#This Row],[Cout(€HT/min)]],0)</f>
        <v>0.5</v>
      </c>
      <c r="G18" s="105"/>
      <c r="H18" s="138" t="s">
        <v>41</v>
      </c>
      <c r="I18" s="76"/>
      <c r="J18" s="76"/>
      <c r="K18" s="93"/>
      <c r="L18" s="127" t="s">
        <v>41</v>
      </c>
      <c r="M18" s="128"/>
      <c r="N18" s="116"/>
      <c r="O18" s="50"/>
      <c r="P18" s="66" t="s">
        <v>41</v>
      </c>
      <c r="Q18" s="15"/>
      <c r="R18" s="15"/>
      <c r="S18" s="50"/>
      <c r="T18" s="66" t="s">
        <v>41</v>
      </c>
      <c r="U18" s="15"/>
      <c r="V18" s="15"/>
      <c r="W18" s="50"/>
      <c r="X18" s="66" t="s">
        <v>41</v>
      </c>
      <c r="Y18" s="15"/>
      <c r="Z18" s="15"/>
      <c r="AA18" s="50"/>
    </row>
    <row r="19" spans="1:27" x14ac:dyDescent="0.3">
      <c r="A19" s="86">
        <v>10</v>
      </c>
      <c r="B19" s="73" t="s">
        <v>1</v>
      </c>
      <c r="C19" s="74" t="s">
        <v>37</v>
      </c>
      <c r="D19" s="75">
        <v>0.1</v>
      </c>
      <c r="E19" s="76">
        <v>3</v>
      </c>
      <c r="F19" s="76">
        <f>IF($F$4&lt;&gt;"",Tableau1[[#This Row],[Temps]]*Tableau1[[#This Row],[Cout(€HT/min)]],0)</f>
        <v>0.30000000000000004</v>
      </c>
      <c r="G19" s="105"/>
      <c r="H19" s="138" t="s">
        <v>37</v>
      </c>
      <c r="I19" s="76">
        <v>4.1666666666666664E-2</v>
      </c>
      <c r="J19" s="76"/>
      <c r="K19" s="93"/>
      <c r="L19" s="127" t="s">
        <v>37</v>
      </c>
      <c r="M19" s="128">
        <v>4.1666666666666664E-2</v>
      </c>
      <c r="N19" s="116"/>
      <c r="O19" s="50"/>
      <c r="P19" s="66" t="s">
        <v>37</v>
      </c>
      <c r="Q19" s="15">
        <v>4.1666666666666664E-2</v>
      </c>
      <c r="R19" s="15"/>
      <c r="S19" s="50"/>
      <c r="T19" s="66" t="s">
        <v>37</v>
      </c>
      <c r="U19" s="15">
        <v>4.1666666666666664E-2</v>
      </c>
      <c r="V19" s="15"/>
      <c r="W19" s="50"/>
      <c r="X19" s="66" t="s">
        <v>37</v>
      </c>
      <c r="Y19" s="15">
        <v>4.1666666666666664E-2</v>
      </c>
      <c r="Z19" s="15"/>
      <c r="AA19" s="50"/>
    </row>
    <row r="20" spans="1:27" ht="15" thickBot="1" x14ac:dyDescent="0.35">
      <c r="A20" s="86">
        <v>11</v>
      </c>
      <c r="B20" s="73" t="s">
        <v>14</v>
      </c>
      <c r="C20" s="74" t="s">
        <v>12</v>
      </c>
      <c r="D20" s="75">
        <v>0.1</v>
      </c>
      <c r="E20" s="76">
        <v>5</v>
      </c>
      <c r="F20" s="76">
        <f>IF($F$4&lt;&gt;"",Tableau1[[#This Row],[Temps]]*Tableau1[[#This Row],[Cout(€HT/min)]],0)</f>
        <v>0.5</v>
      </c>
      <c r="G20" s="106"/>
      <c r="H20" s="138" t="s">
        <v>12</v>
      </c>
      <c r="I20" s="76">
        <v>0.20833333333333334</v>
      </c>
      <c r="J20" s="76"/>
      <c r="K20" s="94"/>
      <c r="L20" s="127" t="s">
        <v>12</v>
      </c>
      <c r="M20" s="128">
        <v>0.20833333333333334</v>
      </c>
      <c r="N20" s="117"/>
      <c r="O20" s="60"/>
      <c r="P20" s="67" t="s">
        <v>12</v>
      </c>
      <c r="Q20" s="15">
        <v>0.20833333333333334</v>
      </c>
      <c r="R20" s="54"/>
      <c r="S20" s="60"/>
      <c r="T20" s="67" t="s">
        <v>12</v>
      </c>
      <c r="U20" s="15">
        <v>0.20833333333333334</v>
      </c>
      <c r="V20" s="54"/>
      <c r="W20" s="60"/>
      <c r="X20" s="67" t="s">
        <v>12</v>
      </c>
      <c r="Y20" s="15">
        <v>0.20833333333333334</v>
      </c>
      <c r="Z20" s="54"/>
      <c r="AA20" s="60"/>
    </row>
    <row r="21" spans="1:27" ht="15" thickBot="1" x14ac:dyDescent="0.35">
      <c r="A21" s="87">
        <v>12</v>
      </c>
      <c r="B21" s="77" t="s">
        <v>15</v>
      </c>
      <c r="C21" s="77" t="s">
        <v>16</v>
      </c>
      <c r="D21" s="78">
        <v>26</v>
      </c>
      <c r="E21" s="144"/>
      <c r="F21" s="79"/>
      <c r="G21" s="107"/>
      <c r="H21" s="139" t="s">
        <v>16</v>
      </c>
      <c r="I21" s="79"/>
      <c r="J21" s="79"/>
      <c r="K21" s="95"/>
      <c r="L21" s="129" t="s">
        <v>16</v>
      </c>
      <c r="M21" s="130" t="s">
        <v>42</v>
      </c>
      <c r="N21" s="118"/>
      <c r="O21" s="61"/>
      <c r="P21" s="68" t="s">
        <v>16</v>
      </c>
      <c r="Q21" s="1" t="s">
        <v>42</v>
      </c>
      <c r="R21" s="1"/>
      <c r="S21" s="61"/>
      <c r="T21" s="68" t="s">
        <v>16</v>
      </c>
      <c r="U21" s="1" t="s">
        <v>42</v>
      </c>
      <c r="V21" s="1"/>
      <c r="W21" s="61"/>
      <c r="X21" s="68" t="s">
        <v>16</v>
      </c>
      <c r="Y21" s="1" t="s">
        <v>42</v>
      </c>
      <c r="Z21" s="1"/>
      <c r="AA21" s="61"/>
    </row>
    <row r="22" spans="1:27" ht="15" thickBot="1" x14ac:dyDescent="0.35">
      <c r="A22" s="86">
        <v>13</v>
      </c>
      <c r="B22" s="73" t="s">
        <v>7</v>
      </c>
      <c r="C22" s="74" t="s">
        <v>13</v>
      </c>
      <c r="D22" s="75">
        <v>0.1</v>
      </c>
      <c r="E22" s="76">
        <v>0.625</v>
      </c>
      <c r="F22" s="76">
        <f>IF(F4&lt;&gt;"",Tableau1[[#This Row],[Temps]]*Tableau1[[#This Row],[Cout(€HT/min)]],0)</f>
        <v>6.25E-2</v>
      </c>
      <c r="G22" s="106"/>
      <c r="H22" s="138" t="s">
        <v>13</v>
      </c>
      <c r="I22" s="76">
        <v>0.625</v>
      </c>
      <c r="J22" s="76"/>
      <c r="K22" s="94"/>
      <c r="L22" s="127" t="s">
        <v>13</v>
      </c>
      <c r="M22" s="131">
        <v>0.625</v>
      </c>
      <c r="N22" s="119"/>
      <c r="O22" s="62"/>
      <c r="P22" s="69" t="s">
        <v>13</v>
      </c>
      <c r="Q22" s="2">
        <v>0.625</v>
      </c>
      <c r="R22" s="2"/>
      <c r="S22" s="62"/>
      <c r="T22" s="69" t="s">
        <v>13</v>
      </c>
      <c r="U22" s="2">
        <v>0.625</v>
      </c>
      <c r="V22" s="2"/>
      <c r="W22" s="62"/>
      <c r="X22" s="69" t="s">
        <v>13</v>
      </c>
      <c r="Y22" s="2">
        <v>0.625</v>
      </c>
      <c r="Z22" s="2"/>
      <c r="AA22" s="62"/>
    </row>
    <row r="23" spans="1:27" x14ac:dyDescent="0.3">
      <c r="A23" s="88" t="s">
        <v>9</v>
      </c>
      <c r="B23" s="80"/>
      <c r="C23" s="80"/>
      <c r="D23" s="80"/>
      <c r="E23" s="81"/>
      <c r="F23" s="81">
        <f>SUM(F10:F22)</f>
        <v>20.008560606060609</v>
      </c>
      <c r="G23" s="108"/>
      <c r="H23" s="140"/>
      <c r="I23" s="81"/>
      <c r="J23" s="81"/>
      <c r="K23" s="96"/>
      <c r="L23" s="132"/>
      <c r="M23" s="133"/>
      <c r="N23" s="120"/>
      <c r="O23" s="63"/>
      <c r="P23" s="55"/>
      <c r="Q23" s="3"/>
      <c r="R23" s="3"/>
      <c r="S23" s="63"/>
      <c r="T23" s="55"/>
      <c r="U23" s="3"/>
      <c r="V23" s="3"/>
      <c r="W23" s="63"/>
      <c r="X23" s="55"/>
      <c r="Y23" s="3"/>
      <c r="Z23" s="3"/>
      <c r="AA23" s="63"/>
    </row>
    <row r="24" spans="1:27" ht="15" thickBot="1" x14ac:dyDescent="0.35">
      <c r="A24" s="89" t="s">
        <v>17</v>
      </c>
      <c r="B24" s="90"/>
      <c r="C24" s="90"/>
      <c r="D24" s="90"/>
      <c r="E24" s="91"/>
      <c r="F24" s="91"/>
      <c r="G24" s="109"/>
      <c r="H24" s="141"/>
      <c r="I24" s="91"/>
      <c r="J24" s="91"/>
      <c r="K24" s="97"/>
      <c r="L24" s="132"/>
      <c r="M24" s="132"/>
      <c r="N24" s="121"/>
      <c r="O24" s="51"/>
      <c r="P24" s="4"/>
      <c r="Q24" s="4"/>
      <c r="R24" s="4"/>
      <c r="S24" s="51"/>
      <c r="T24" s="4"/>
      <c r="U24" s="4"/>
      <c r="V24" s="4"/>
      <c r="W24" s="51"/>
      <c r="X24" s="4"/>
      <c r="Y24" s="4"/>
      <c r="Z24" s="4"/>
      <c r="AA24" s="51"/>
    </row>
    <row r="27" spans="1:27" x14ac:dyDescent="0.3">
      <c r="D27" s="7"/>
    </row>
    <row r="28" spans="1:27" x14ac:dyDescent="0.3">
      <c r="D28" s="35" t="s">
        <v>82</v>
      </c>
      <c r="E28" s="35">
        <v>150</v>
      </c>
      <c r="F28" s="35">
        <v>2</v>
      </c>
    </row>
    <row r="29" spans="1:27" x14ac:dyDescent="0.3">
      <c r="D29" s="35" t="s">
        <v>83</v>
      </c>
      <c r="E29" s="35">
        <v>1.2</v>
      </c>
      <c r="F29" s="35">
        <v>2</v>
      </c>
    </row>
  </sheetData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autoPict="0" r:id="rId5">
            <anchor moveWithCells="1">
              <from>
                <xdr:col>5</xdr:col>
                <xdr:colOff>2621280</xdr:colOff>
                <xdr:row>1</xdr:row>
                <xdr:rowOff>38100</xdr:rowOff>
              </from>
              <to>
                <xdr:col>7</xdr:col>
                <xdr:colOff>487680</xdr:colOff>
                <xdr:row>1</xdr:row>
                <xdr:rowOff>373380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autoPict="0" r:id="rId7">
            <anchor moveWithCells="1">
              <from>
                <xdr:col>5</xdr:col>
                <xdr:colOff>289560</xdr:colOff>
                <xdr:row>1</xdr:row>
                <xdr:rowOff>60960</xdr:rowOff>
              </from>
              <to>
                <xdr:col>6</xdr:col>
                <xdr:colOff>944880</xdr:colOff>
                <xdr:row>1</xdr:row>
                <xdr:rowOff>388620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7" r:id="rId8" name="Drop Down 3">
          <controlPr defaultSize="0" autoLine="0" autoPict="0">
            <anchor moveWithCells="1">
              <from>
                <xdr:col>2</xdr:col>
                <xdr:colOff>7620</xdr:colOff>
                <xdr:row>15</xdr:row>
                <xdr:rowOff>7620</xdr:rowOff>
              </from>
              <to>
                <xdr:col>3</xdr:col>
                <xdr:colOff>7620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Drop Down 4">
          <controlPr defaultSize="0" autoLine="0" autoPict="0">
            <anchor moveWithCells="1">
              <from>
                <xdr:col>2</xdr:col>
                <xdr:colOff>7620</xdr:colOff>
                <xdr:row>16</xdr:row>
                <xdr:rowOff>7620</xdr:rowOff>
              </from>
              <to>
                <xdr:col>3</xdr:col>
                <xdr:colOff>7620</xdr:colOff>
                <xdr:row>16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0" name="Drop Down 9">
          <controlPr defaultSize="0" autoLine="0" autoPict="0">
            <anchor moveWithCells="1">
              <from>
                <xdr:col>7</xdr:col>
                <xdr:colOff>7620</xdr:colOff>
                <xdr:row>15</xdr:row>
                <xdr:rowOff>7620</xdr:rowOff>
              </from>
              <to>
                <xdr:col>7</xdr:col>
                <xdr:colOff>1874520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1" name="Drop Down 10">
          <controlPr defaultSize="0" autoLine="0" autoPict="0">
            <anchor moveWithCells="1">
              <from>
                <xdr:col>7</xdr:col>
                <xdr:colOff>7620</xdr:colOff>
                <xdr:row>16</xdr:row>
                <xdr:rowOff>7620</xdr:rowOff>
              </from>
              <to>
                <xdr:col>7</xdr:col>
                <xdr:colOff>1874520</xdr:colOff>
                <xdr:row>16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2" name="Drop Down 11">
          <controlPr defaultSize="0" autoLine="0" autoPict="0">
            <anchor moveWithCells="1">
              <from>
                <xdr:col>11</xdr:col>
                <xdr:colOff>7620</xdr:colOff>
                <xdr:row>15</xdr:row>
                <xdr:rowOff>7620</xdr:rowOff>
              </from>
              <to>
                <xdr:col>11</xdr:col>
                <xdr:colOff>1866900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3" name="Drop Down 12">
          <controlPr defaultSize="0" autoLine="0" autoPict="0">
            <anchor moveWithCells="1">
              <from>
                <xdr:col>11</xdr:col>
                <xdr:colOff>7620</xdr:colOff>
                <xdr:row>16</xdr:row>
                <xdr:rowOff>7620</xdr:rowOff>
              </from>
              <to>
                <xdr:col>11</xdr:col>
                <xdr:colOff>1866900</xdr:colOff>
                <xdr:row>16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4" name="Drop Down 13">
          <controlPr defaultSize="0" autoLine="0" autoPict="0">
            <anchor moveWithCells="1">
              <from>
                <xdr:col>15</xdr:col>
                <xdr:colOff>7620</xdr:colOff>
                <xdr:row>15</xdr:row>
                <xdr:rowOff>7620</xdr:rowOff>
              </from>
              <to>
                <xdr:col>15</xdr:col>
                <xdr:colOff>1866900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5" name="Drop Down 14">
          <controlPr defaultSize="0" autoLine="0" autoPict="0">
            <anchor moveWithCells="1">
              <from>
                <xdr:col>15</xdr:col>
                <xdr:colOff>7620</xdr:colOff>
                <xdr:row>16</xdr:row>
                <xdr:rowOff>7620</xdr:rowOff>
              </from>
              <to>
                <xdr:col>15</xdr:col>
                <xdr:colOff>1866900</xdr:colOff>
                <xdr:row>16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6" name="Drop Down 15">
          <controlPr defaultSize="0" autoLine="0" autoPict="0">
            <anchor moveWithCells="1">
              <from>
                <xdr:col>19</xdr:col>
                <xdr:colOff>7620</xdr:colOff>
                <xdr:row>15</xdr:row>
                <xdr:rowOff>7620</xdr:rowOff>
              </from>
              <to>
                <xdr:col>19</xdr:col>
                <xdr:colOff>1866900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7" name="Drop Down 16">
          <controlPr defaultSize="0" autoLine="0" autoPict="0">
            <anchor moveWithCells="1">
              <from>
                <xdr:col>19</xdr:col>
                <xdr:colOff>7620</xdr:colOff>
                <xdr:row>16</xdr:row>
                <xdr:rowOff>7620</xdr:rowOff>
              </from>
              <to>
                <xdr:col>19</xdr:col>
                <xdr:colOff>1866900</xdr:colOff>
                <xdr:row>16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8" name="Drop Down 17">
          <controlPr defaultSize="0" autoLine="0" autoPict="0">
            <anchor moveWithCells="1">
              <from>
                <xdr:col>23</xdr:col>
                <xdr:colOff>7620</xdr:colOff>
                <xdr:row>15</xdr:row>
                <xdr:rowOff>7620</xdr:rowOff>
              </from>
              <to>
                <xdr:col>23</xdr:col>
                <xdr:colOff>1866900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9" name="Drop Down 18">
          <controlPr defaultSize="0" autoLine="0" autoPict="0">
            <anchor moveWithCells="1">
              <from>
                <xdr:col>23</xdr:col>
                <xdr:colOff>7620</xdr:colOff>
                <xdr:row>16</xdr:row>
                <xdr:rowOff>7620</xdr:rowOff>
              </from>
              <to>
                <xdr:col>23</xdr:col>
                <xdr:colOff>1866900</xdr:colOff>
                <xdr:row>16</xdr:row>
                <xdr:rowOff>175260</xdr:rowOff>
              </to>
            </anchor>
          </controlPr>
        </control>
      </mc:Choice>
    </mc:AlternateContent>
  </controls>
  <tableParts count="1">
    <tablePart r:id="rId2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4"/>
  <sheetViews>
    <sheetView workbookViewId="0">
      <pane ySplit="3" topLeftCell="A4" activePane="bottomLeft" state="frozen"/>
      <selection pane="bottomLeft" activeCell="F4" sqref="F4"/>
    </sheetView>
  </sheetViews>
  <sheetFormatPr baseColWidth="10" defaultRowHeight="14.4" x14ac:dyDescent="0.3"/>
  <cols>
    <col min="1" max="1" width="10.441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37" t="s">
        <v>32</v>
      </c>
      <c r="B1" s="38"/>
      <c r="C1" s="38"/>
      <c r="D1" s="38"/>
      <c r="E1" s="38"/>
      <c r="F1" s="38"/>
      <c r="G1" s="37" t="s">
        <v>27</v>
      </c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</row>
    <row r="2" spans="1:26" x14ac:dyDescent="0.3">
      <c r="A2" s="20"/>
      <c r="B2" s="21"/>
      <c r="C2" s="21"/>
      <c r="D2" s="21"/>
      <c r="E2" s="21"/>
      <c r="F2" s="22"/>
      <c r="G2" s="43" t="s">
        <v>28</v>
      </c>
      <c r="H2" s="44"/>
      <c r="I2" s="43" t="s">
        <v>3</v>
      </c>
      <c r="J2" s="44"/>
      <c r="K2" s="43" t="s">
        <v>29</v>
      </c>
      <c r="L2" s="44"/>
      <c r="M2" s="43" t="s">
        <v>1</v>
      </c>
      <c r="N2" s="44"/>
      <c r="O2" s="41" t="s">
        <v>3</v>
      </c>
      <c r="P2" s="42"/>
      <c r="Q2" s="41" t="s">
        <v>4</v>
      </c>
      <c r="R2" s="42"/>
      <c r="S2" s="41" t="s">
        <v>30</v>
      </c>
      <c r="T2" s="42"/>
      <c r="U2" s="41" t="s">
        <v>33</v>
      </c>
      <c r="V2" s="42"/>
      <c r="W2" s="39" t="s">
        <v>6</v>
      </c>
      <c r="X2" s="40"/>
      <c r="Y2" s="39" t="s">
        <v>34</v>
      </c>
      <c r="Z2" s="40"/>
    </row>
    <row r="3" spans="1:26" x14ac:dyDescent="0.3">
      <c r="A3" s="16" t="s">
        <v>45</v>
      </c>
      <c r="B3" s="16" t="s">
        <v>18</v>
      </c>
      <c r="C3" s="16" t="s">
        <v>20</v>
      </c>
      <c r="D3" s="16" t="s">
        <v>19</v>
      </c>
      <c r="E3" s="16" t="s">
        <v>26</v>
      </c>
      <c r="F3" s="16" t="s">
        <v>21</v>
      </c>
      <c r="G3" s="8" t="s">
        <v>22</v>
      </c>
      <c r="H3" s="8" t="s">
        <v>31</v>
      </c>
      <c r="I3" s="8" t="s">
        <v>46</v>
      </c>
      <c r="J3" s="8" t="s">
        <v>47</v>
      </c>
      <c r="K3" s="8" t="s">
        <v>48</v>
      </c>
      <c r="L3" s="8" t="s">
        <v>49</v>
      </c>
      <c r="M3" s="8" t="s">
        <v>50</v>
      </c>
      <c r="N3" s="8" t="s">
        <v>51</v>
      </c>
      <c r="O3" s="9" t="s">
        <v>52</v>
      </c>
      <c r="P3" s="9" t="s">
        <v>53</v>
      </c>
      <c r="Q3" s="9" t="s">
        <v>54</v>
      </c>
      <c r="R3" s="9" t="s">
        <v>55</v>
      </c>
      <c r="S3" s="9" t="s">
        <v>56</v>
      </c>
      <c r="T3" s="9" t="s">
        <v>57</v>
      </c>
      <c r="U3" s="9" t="s">
        <v>58</v>
      </c>
      <c r="V3" s="9" t="s">
        <v>59</v>
      </c>
      <c r="W3" s="9" t="s">
        <v>60</v>
      </c>
      <c r="X3" s="9" t="s">
        <v>61</v>
      </c>
      <c r="Y3" s="9" t="s">
        <v>62</v>
      </c>
      <c r="Z3" s="9" t="s">
        <v>63</v>
      </c>
    </row>
    <row r="4" spans="1:26" x14ac:dyDescent="0.3">
      <c r="A4" s="23">
        <f ca="1">MAX(A$1:OFFSET(TableauBDD[[#This Row],[N°ID]],-1,))+1</f>
        <v>1</v>
      </c>
      <c r="B4" s="10">
        <v>44781</v>
      </c>
      <c r="C4" t="s">
        <v>64</v>
      </c>
      <c r="D4" s="19" t="s">
        <v>66</v>
      </c>
      <c r="E4" t="s">
        <v>65</v>
      </c>
      <c r="F4" t="s">
        <v>67</v>
      </c>
      <c r="G4" s="18">
        <v>0.41666666666666669</v>
      </c>
      <c r="I4" s="18">
        <v>8.3333333333333329E-2</v>
      </c>
      <c r="K4" s="18">
        <v>0.16666666666666666</v>
      </c>
      <c r="L4" t="s">
        <v>68</v>
      </c>
      <c r="M4" s="18"/>
      <c r="O4" s="18"/>
      <c r="Q4" s="18">
        <v>0.25</v>
      </c>
      <c r="R4" t="s">
        <v>69</v>
      </c>
      <c r="S4" s="18"/>
      <c r="U4" s="18">
        <v>0.16666666666666666</v>
      </c>
      <c r="V4" t="s">
        <v>70</v>
      </c>
      <c r="W4" s="18"/>
      <c r="Y4" s="18">
        <v>4.1666666666666664E-2</v>
      </c>
      <c r="Z4" t="s">
        <v>71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2022-08-16T10:04:29Z</dcterms:modified>
</cp:coreProperties>
</file>