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agiaire-B\Desktop\"/>
    </mc:Choice>
  </mc:AlternateContent>
  <xr:revisionPtr revIDLastSave="0" documentId="13_ncr:1_{EEC920FF-5EF6-462F-B844-EF3FD0997629}" xr6:coauthVersionLast="47" xr6:coauthVersionMax="47" xr10:uidLastSave="{00000000-0000-0000-0000-000000000000}"/>
  <bookViews>
    <workbookView xWindow="28680" yWindow="-120" windowWidth="29040" windowHeight="15840" tabRatio="544" activeTab="2" xr2:uid="{47128890-E2DF-4C34-B61C-FEF5EF3534E1}"/>
  </bookViews>
  <sheets>
    <sheet name="CRM" sheetId="12" r:id="rId1"/>
    <sheet name="SAISIE" sheetId="11" r:id="rId2"/>
    <sheet name="BASE" sheetId="1" r:id="rId3"/>
    <sheet name="Parametres" sheetId="2" r:id="rId4"/>
    <sheet name="Synthèse" sheetId="3" r:id="rId5"/>
    <sheet name="Contrats" sheetId="10" r:id="rId6"/>
  </sheets>
  <definedNames>
    <definedName name="_xlnm._FilterDatabase" localSheetId="2" hidden="1">BASE!$A$2:$P$22</definedName>
    <definedName name="Action">OFFSET(Parametres!$A$2,,,COUNTA(Parametres!$A:$A)-1)</definedName>
    <definedName name="AO">Parametres!$B$2:$B$3</definedName>
    <definedName name="contact">Parametres!$E$2:$E$12</definedName>
    <definedName name="CP">OFFSET(Parametres!$D$2,,,COUNTA(Parametres!$D:$D)-1)</definedName>
    <definedName name="DonnéesExternes_1" localSheetId="5" hidden="1">Contrats!$A$1:$B$8</definedName>
    <definedName name="Entreprise">TBase[Entreprise]</definedName>
    <definedName name="OUI">Parametres!$C$2:$C$3</definedName>
    <definedName name="prov">OFFSET(Parametres!$E$2,,,COUNTA(Parametres!$E:$E)-1)</definedName>
    <definedName name="statut">Parametres!$F$2:$F$3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C23" i="3" s="1"/>
  <c r="B23" i="3"/>
  <c r="B28" i="3" s="1"/>
  <c r="B12" i="3"/>
  <c r="B15" i="3" s="1"/>
  <c r="B13" i="3"/>
  <c r="B8" i="3"/>
  <c r="B7" i="3"/>
  <c r="B5" i="3"/>
  <c r="B18" i="3" l="1"/>
  <c r="B14" i="3"/>
  <c r="B19" i="3"/>
  <c r="B29" i="3"/>
  <c r="B26" i="3"/>
  <c r="B30" i="3"/>
  <c r="B25" i="3"/>
  <c r="B27" i="3"/>
  <c r="B16" i="3"/>
  <c r="B17" i="3"/>
  <c r="B24" i="3"/>
  <c r="C8" i="3"/>
  <c r="D4" i="3"/>
  <c r="C30" i="3"/>
  <c r="C28" i="3"/>
  <c r="C27" i="3"/>
  <c r="C24" i="3"/>
  <c r="C25" i="3"/>
  <c r="C29" i="3"/>
  <c r="C26" i="3"/>
  <c r="C12" i="3"/>
  <c r="C5" i="3"/>
  <c r="C7" i="3"/>
  <c r="E4" i="3" l="1"/>
  <c r="D7" i="3"/>
  <c r="D5" i="3"/>
  <c r="D23" i="3"/>
  <c r="D12" i="3"/>
  <c r="D8" i="3"/>
  <c r="C18" i="3"/>
  <c r="C15" i="3"/>
  <c r="C19" i="3"/>
  <c r="C17" i="3"/>
  <c r="C16" i="3"/>
  <c r="C14" i="3"/>
  <c r="C13" i="3"/>
  <c r="D28" i="3" l="1"/>
  <c r="D30" i="3"/>
  <c r="D29" i="3"/>
  <c r="D24" i="3"/>
  <c r="D25" i="3"/>
  <c r="D26" i="3"/>
  <c r="D27" i="3"/>
  <c r="D19" i="3"/>
  <c r="D17" i="3"/>
  <c r="D14" i="3"/>
  <c r="D13" i="3"/>
  <c r="D18" i="3"/>
  <c r="D16" i="3"/>
  <c r="D15" i="3"/>
  <c r="E23" i="3"/>
  <c r="E12" i="3"/>
  <c r="F4" i="3"/>
  <c r="E8" i="3"/>
  <c r="E7" i="3"/>
  <c r="E5" i="3"/>
  <c r="F23" i="3" l="1"/>
  <c r="F12" i="3"/>
  <c r="F8" i="3"/>
  <c r="G4" i="3"/>
  <c r="F7" i="3"/>
  <c r="F5" i="3"/>
  <c r="E13" i="3"/>
  <c r="E19" i="3"/>
  <c r="E17" i="3"/>
  <c r="E14" i="3"/>
  <c r="E18" i="3"/>
  <c r="E16" i="3"/>
  <c r="E15" i="3"/>
  <c r="E30" i="3"/>
  <c r="E25" i="3"/>
  <c r="E24" i="3"/>
  <c r="E28" i="3"/>
  <c r="E27" i="3"/>
  <c r="E29" i="3"/>
  <c r="E26" i="3"/>
  <c r="G23" i="3" l="1"/>
  <c r="G8" i="3"/>
  <c r="G7" i="3"/>
  <c r="G5" i="3"/>
  <c r="H4" i="3"/>
  <c r="G12" i="3"/>
  <c r="F19" i="3"/>
  <c r="F16" i="3"/>
  <c r="F15" i="3"/>
  <c r="F13" i="3"/>
  <c r="F17" i="3"/>
  <c r="F18" i="3"/>
  <c r="F14" i="3"/>
  <c r="F28" i="3"/>
  <c r="F26" i="3"/>
  <c r="F27" i="3"/>
  <c r="F29" i="3"/>
  <c r="F30" i="3"/>
  <c r="F25" i="3"/>
  <c r="F24" i="3"/>
  <c r="G16" i="3" l="1"/>
  <c r="G13" i="3"/>
  <c r="G18" i="3"/>
  <c r="G15" i="3"/>
  <c r="G17" i="3"/>
  <c r="G19" i="3"/>
  <c r="G14" i="3"/>
  <c r="I4" i="3"/>
  <c r="H5" i="3"/>
  <c r="H23" i="3"/>
  <c r="H7" i="3"/>
  <c r="H8" i="3"/>
  <c r="H12" i="3"/>
  <c r="G30" i="3"/>
  <c r="G25" i="3"/>
  <c r="G29" i="3"/>
  <c r="G26" i="3"/>
  <c r="G27" i="3"/>
  <c r="G24" i="3"/>
  <c r="G28" i="3"/>
  <c r="I8" i="3" l="1"/>
  <c r="I7" i="3"/>
  <c r="I5" i="3"/>
  <c r="I23" i="3"/>
  <c r="J4" i="3"/>
  <c r="I12" i="3"/>
  <c r="H26" i="3"/>
  <c r="H27" i="3"/>
  <c r="H28" i="3"/>
  <c r="H30" i="3"/>
  <c r="H25" i="3"/>
  <c r="H29" i="3"/>
  <c r="H24" i="3"/>
  <c r="H19" i="3"/>
  <c r="H14" i="3"/>
  <c r="H18" i="3"/>
  <c r="H17" i="3"/>
  <c r="H13" i="3"/>
  <c r="H16" i="3"/>
  <c r="H15" i="3"/>
  <c r="I29" i="3" l="1"/>
  <c r="I30" i="3"/>
  <c r="I27" i="3"/>
  <c r="I25" i="3"/>
  <c r="I24" i="3"/>
  <c r="I28" i="3"/>
  <c r="I26" i="3"/>
  <c r="I18" i="3"/>
  <c r="I15" i="3"/>
  <c r="I17" i="3"/>
  <c r="I16" i="3"/>
  <c r="I19" i="3"/>
  <c r="I14" i="3"/>
  <c r="I13" i="3"/>
  <c r="J12" i="3"/>
  <c r="J23" i="3"/>
  <c r="J8" i="3"/>
  <c r="J5" i="3"/>
  <c r="J7" i="3"/>
  <c r="K4" i="3"/>
  <c r="L4" i="3" l="1"/>
  <c r="K23" i="3"/>
  <c r="K8" i="3"/>
  <c r="K12" i="3"/>
  <c r="K7" i="3"/>
  <c r="K5" i="3"/>
  <c r="J28" i="3"/>
  <c r="J30" i="3"/>
  <c r="J27" i="3"/>
  <c r="J29" i="3"/>
  <c r="J25" i="3"/>
  <c r="J24" i="3"/>
  <c r="J26" i="3"/>
  <c r="J13" i="3"/>
  <c r="J14" i="3"/>
  <c r="J15" i="3"/>
  <c r="J17" i="3"/>
  <c r="J19" i="3"/>
  <c r="J18" i="3"/>
  <c r="J16" i="3"/>
  <c r="K16" i="3" l="1"/>
  <c r="K18" i="3"/>
  <c r="K15" i="3"/>
  <c r="K14" i="3"/>
  <c r="K13" i="3"/>
  <c r="K17" i="3"/>
  <c r="K19" i="3"/>
  <c r="K30" i="3"/>
  <c r="K25" i="3"/>
  <c r="K28" i="3"/>
  <c r="K27" i="3"/>
  <c r="K26" i="3"/>
  <c r="K24" i="3"/>
  <c r="K29" i="3"/>
  <c r="L12" i="3"/>
  <c r="L5" i="3"/>
  <c r="M4" i="3"/>
  <c r="L8" i="3"/>
  <c r="L23" i="3"/>
  <c r="L7" i="3"/>
  <c r="L30" i="3" l="1"/>
  <c r="L27" i="3"/>
  <c r="L29" i="3"/>
  <c r="L24" i="3"/>
  <c r="L28" i="3"/>
  <c r="L25" i="3"/>
  <c r="L26" i="3"/>
  <c r="L13" i="3"/>
  <c r="L16" i="3"/>
  <c r="L19" i="3"/>
  <c r="L14" i="3"/>
  <c r="L17" i="3"/>
  <c r="L18" i="3"/>
  <c r="L15" i="3"/>
  <c r="M8" i="3"/>
  <c r="M7" i="3"/>
  <c r="N4" i="3"/>
  <c r="M12" i="3"/>
  <c r="M5" i="3"/>
  <c r="M23" i="3"/>
  <c r="N7" i="3" l="1"/>
  <c r="N12" i="3"/>
  <c r="N23" i="3"/>
  <c r="N8" i="3"/>
  <c r="N5" i="3"/>
  <c r="M30" i="3"/>
  <c r="M24" i="3"/>
  <c r="M28" i="3"/>
  <c r="M25" i="3"/>
  <c r="M26" i="3"/>
  <c r="M29" i="3"/>
  <c r="M27" i="3"/>
  <c r="M19" i="3"/>
  <c r="M14" i="3"/>
  <c r="M18" i="3"/>
  <c r="M15" i="3"/>
  <c r="M17" i="3"/>
  <c r="M13" i="3"/>
  <c r="M16" i="3"/>
  <c r="N26" i="3" l="1"/>
  <c r="N24" i="3"/>
  <c r="N30" i="3"/>
  <c r="C35" i="3" s="1"/>
  <c r="N28" i="3"/>
  <c r="N29" i="3"/>
  <c r="N27" i="3"/>
  <c r="N25" i="3"/>
  <c r="N16" i="3"/>
  <c r="N19" i="3"/>
  <c r="N14" i="3"/>
  <c r="N13" i="3"/>
  <c r="N15" i="3"/>
  <c r="N17" i="3"/>
  <c r="C38" i="3" s="1"/>
  <c r="N1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Stagiaire-B</author>
  </authors>
  <commentList>
    <comment ref="G5" authorId="0" shapeId="0" xr:uid="{30A3298B-56DA-4F97-9D74-7D5E4EF501A7}">
      <text>
        <r>
          <rPr>
            <b/>
            <sz val="9"/>
            <color indexed="81"/>
            <rFont val="Tahoma"/>
            <family val="2"/>
          </rPr>
          <t xml:space="preserve">POUR MODIFIER / SUPPRIMER :
TROUVER L'ENTREPRISE EN E7
Modifier les valeurs importées et clickez sur MODIFIER
Pour SUPPRIMER, Entreprise en E7 Puis clickez sur supprimer !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E82943-939E-4363-8723-50D0DE9680DD}" keepAlive="1" name="Requête - TContrat" description="Connexion à la requête « TContrat » dans le classeur." type="5" refreshedVersion="7" background="1" saveData="1">
    <dbPr connection="Provider=Microsoft.Mashup.OleDb.1;Data Source=$Workbook$;Location=TContrat;Extended Properties=&quot;&quot;" command="SELECT * FROM [TContrat]"/>
  </connection>
</connections>
</file>

<file path=xl/sharedStrings.xml><?xml version="1.0" encoding="utf-8"?>
<sst xmlns="http://schemas.openxmlformats.org/spreadsheetml/2006/main" count="362" uniqueCount="103">
  <si>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</si>
  <si>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</si>
  <si>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</si>
  <si>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</si>
  <si>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</si>
  <si>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</si>
  <si>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</si>
  <si>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</si>
  <si>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</si>
  <si>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</si>
  <si>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</si>
  <si>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</si>
  <si>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</si>
  <si>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</si>
  <si>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</si>
  <si>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</si>
  <si>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</si>
  <si>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</si>
  <si>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</si>
  <si>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</si>
  <si>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</si>
  <si>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</si>
  <si>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</si>
  <si>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</si>
  <si>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</si>
  <si>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</si>
  <si>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</si>
  <si>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</si>
  <si>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</si>
  <si>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</si>
  <si>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</si>
  <si>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</si>
  <si>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</si>
  <si>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</si>
  <si>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</si>
  <si>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</si>
  <si>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</si>
  <si>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</si>
  <si>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</si>
  <si>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</si>
  <si>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</si>
  <si>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</si>
  <si>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</si>
  <si>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</si>
  <si>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</si>
  <si>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</si>
  <si>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</si>
  <si>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</si>
  <si>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</si>
  <si>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</si>
  <si>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</si>
  <si>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</si>
  <si>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</si>
  <si>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</si>
  <si>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</si>
  <si>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</si>
  <si>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</si>
  <si>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</si>
  <si>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</si>
  <si>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</si>
  <si>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</si>
  <si>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</si>
  <si>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</si>
  <si>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Prospect</t>
  </si>
  <si>
    <t>Prospect Important</t>
  </si>
  <si>
    <t>Clients/Prospects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</si>
  <si>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</si>
  <si>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</si>
  <si>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</si>
  <si>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</si>
  <si>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</si>
  <si>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</si>
  <si>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</si>
  <si>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</si>
  <si>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</si>
  <si>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</si>
  <si>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</si>
  <si>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</si>
  <si>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</si>
  <si>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</si>
  <si>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</si>
  <si>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</si>
  <si>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</si>
  <si>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</si>
  <si>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</si>
  <si>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</si>
  <si>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</si>
  <si>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Provenance</t>
  </si>
  <si>
    <t>Reponse</t>
  </si>
  <si>
    <t>Client-Prospect</t>
  </si>
  <si>
    <t>Clients / Prospect</t>
  </si>
  <si>
    <t>Nom/Prénom</t>
  </si>
  <si>
    <t>Adresse mail</t>
  </si>
  <si>
    <t>Effectif</t>
  </si>
  <si>
    <t>Prochaine Action</t>
  </si>
  <si>
    <t>OUTIL CRM</t>
  </si>
  <si>
    <t>REDIRECTION</t>
  </si>
  <si>
    <t>Client Important</t>
  </si>
  <si>
    <t>Client</t>
  </si>
  <si>
    <t>Contact tél</t>
  </si>
  <si>
    <t>client</t>
  </si>
  <si>
    <t>SAISIE</t>
  </si>
  <si>
    <t>mbappe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</si>
</sst>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48"/>
      <color rgb="FFE45B3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1" applyFill="1"/>
    <xf numFmtId="0" fontId="0" fillId="0" borderId="0" xfId="0" applyNumberFormat="1"/>
    <xf numFmtId="14" fontId="1" fillId="0" borderId="0" xfId="1" applyNumberForma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0" fillId="5" borderId="0" xfId="0" applyFill="1"/>
    <xf numFmtId="0" fontId="0" fillId="5" borderId="0" xfId="0" applyFill="1" applyBorder="1"/>
    <xf numFmtId="0" fontId="0" fillId="8" borderId="0" xfId="0" applyFill="1" applyAlignme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3" borderId="3" xfId="0" applyFont="1" applyFill="1" applyBorder="1" applyAlignment="1">
      <alignment horizontal="center" vertical="center"/>
    </xf>
    <xf numFmtId="17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4" borderId="0" xfId="0" applyFont="1" applyFill="1" applyBorder="1" applyAlignment="1" applyProtection="1">
      <alignment vertical="center"/>
      <protection locked="0"/>
    </xf>
    <xf numFmtId="14" fontId="7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2" applyFill="1" applyBorder="1" applyAlignment="1" applyProtection="1">
      <alignment vertical="center"/>
      <protection locked="0"/>
    </xf>
    <xf numFmtId="0" fontId="0" fillId="5" borderId="0" xfId="0" applyFill="1" applyBorder="1" applyAlignment="1">
      <alignment vertical="center"/>
    </xf>
    <xf numFmtId="0" fontId="0" fillId="4" borderId="0" xfId="0" applyFill="1" applyBorder="1" applyAlignment="1" applyProtection="1">
      <alignment vertical="top"/>
      <protection locked="0"/>
    </xf>
    <xf numFmtId="0" fontId="0" fillId="0" borderId="0" xfId="0" applyNumberFormat="1" applyAlignment="1">
      <alignment vertical="center"/>
    </xf>
    <xf numFmtId="0" fontId="1" fillId="9" borderId="0" xfId="1" applyFill="1" applyAlignment="1">
      <alignment vertical="center"/>
    </xf>
    <xf numFmtId="14" fontId="1" fillId="9" borderId="0" xfId="1" applyNumberFormat="1" applyFill="1" applyBorder="1" applyAlignment="1">
      <alignment horizontal="center" vertical="center"/>
    </xf>
    <xf numFmtId="0" fontId="0" fillId="9" borderId="0" xfId="1" applyFont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0" fontId="3" fillId="9" borderId="0" xfId="2" applyFill="1" applyBorder="1" applyAlignment="1">
      <alignment horizontal="center" vertical="center"/>
    </xf>
    <xf numFmtId="0" fontId="1" fillId="9" borderId="0" xfId="1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" fillId="9" borderId="0" xfId="1" applyFill="1" applyBorder="1" applyAlignment="1">
      <alignment vertical="center"/>
    </xf>
    <xf numFmtId="0" fontId="10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30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solid">
          <fgColor indexed="64"/>
          <bgColor rgb="FFE45B3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Synthèse!$A$13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Synthèse!$B$13:$N$13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Synthèse!$A$14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Synthèse!$B$14:$N$14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Synthèse!$A$15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Synthèse!$B$15:$N$15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Synthèse!$A$16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Synthèse!$A$17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Synthèse!$A$18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Synthèse!$A$19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Synthèse!$A$5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Synthèse!$B$5:$N$5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Synthèse!$A$6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Synthèse!$A$7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Synthèse!$A$8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5</xdr:row>
          <xdr:rowOff>171450</xdr:rowOff>
        </xdr:from>
        <xdr:to>
          <xdr:col>5</xdr:col>
          <xdr:colOff>1752600</xdr:colOff>
          <xdr:row>9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10</xdr:row>
          <xdr:rowOff>104775</xdr:rowOff>
        </xdr:from>
        <xdr:to>
          <xdr:col>5</xdr:col>
          <xdr:colOff>1771650</xdr:colOff>
          <xdr:row>14</xdr:row>
          <xdr:rowOff>104775</xdr:rowOff>
        </xdr:to>
        <xdr:sp macro="" textlink="">
          <xdr:nvSpPr>
            <xdr:cNvPr id="3090" name="Bouton 2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15</xdr:row>
          <xdr:rowOff>66675</xdr:rowOff>
        </xdr:from>
        <xdr:to>
          <xdr:col>5</xdr:col>
          <xdr:colOff>1771650</xdr:colOff>
          <xdr:row>19</xdr:row>
          <xdr:rowOff>66675</xdr:rowOff>
        </xdr:to>
        <xdr:sp macro="" textlink="">
          <xdr:nvSpPr>
            <xdr:cNvPr id="3093" name="Bouton 3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11206</xdr:colOff>
      <xdr:row>0</xdr:row>
      <xdr:rowOff>145676</xdr:rowOff>
    </xdr:from>
    <xdr:to>
      <xdr:col>7</xdr:col>
      <xdr:colOff>2342030</xdr:colOff>
      <xdr:row>0</xdr:row>
      <xdr:rowOff>515471</xdr:rowOff>
    </xdr:to>
    <xdr:sp macro="[0]!Feuil3.EnvoiMail" textlink="">
      <xdr:nvSpPr>
        <xdr:cNvPr id="2" name="ZoneTexte 1">
          <a:extLst>
            <a:ext uri="{FF2B5EF4-FFF2-40B4-BE49-F238E27FC236}">
              <a16:creationId xmlns:a16="http://schemas.microsoft.com/office/drawing/2014/main" id="{F30B499B-1714-40A3-B82D-24B907520F26}"/>
            </a:ext>
          </a:extLst>
        </xdr:cNvPr>
        <xdr:cNvSpPr txBox="1"/>
      </xdr:nvSpPr>
      <xdr:spPr>
        <a:xfrm>
          <a:off x="11329147" y="145676"/>
          <a:ext cx="2330824" cy="3697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envoi</a:t>
          </a:r>
          <a:r>
            <a:rPr lang="fr-FR" sz="1100" b="1" baseline="0"/>
            <a:t> mail</a:t>
          </a:r>
        </a:p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9</xdr:row>
      <xdr:rowOff>38100</xdr:rowOff>
    </xdr:from>
    <xdr:to>
      <xdr:col>21</xdr:col>
      <xdr:colOff>85725</xdr:colOff>
      <xdr:row>19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</xdr:colOff>
      <xdr:row>1</xdr:row>
      <xdr:rowOff>9525</xdr:rowOff>
    </xdr:from>
    <xdr:to>
      <xdr:col>21</xdr:col>
      <xdr:colOff>9525</xdr:colOff>
      <xdr:row>9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2C14F0-E501-4E8B-A6D8-F7E3260FD15D}" autoFormatId="16" applyNumberFormats="0" applyBorderFormats="0" applyFontFormats="0" applyPatternFormats="0" applyAlignmentFormats="0" applyWidthHeightFormats="0">
  <queryTableRefresh nextId="12" unboundColumnsRight="9">
    <queryTableFields count="11">
      <queryTableField id="1" name="Clients/Prospects" tableColumnId="3"/>
      <queryTableField id="2" name="Entreprise" tableColumnId="2"/>
      <queryTableField id="3" dataBound="0" tableColumnId="4"/>
      <queryTableField id="4" dataBound="0" tableColumnId="5"/>
      <queryTableField id="5" dataBound="0" tableColumnId="6"/>
      <queryTableField id="6" dataBound="0" tableColumnId="7"/>
      <queryTableField id="7" dataBound="0" tableColumnId="8"/>
      <queryTableField id="8" dataBound="0" tableColumnId="9"/>
      <queryTableField id="9" dataBound="0" tableColumnId="10"/>
      <queryTableField id="10" dataBound="0" tableColumnId="11"/>
      <queryTableField id="11" dataBound="0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348A10-C9CD-4736-9BB2-8DC98CE71654}" name="TBase" displayName="TBase" ref="A2:P22" totalsRowShown="0" headerRowDxfId="29" dataDxfId="28">
  <autoFilter ref="A2:P22" xr:uid="{529208E3-BAA0-453E-9E04-579F5768E5FE}"/>
  <tableColumns count="16">
    <tableColumn id="1" xr3:uid="{DA4B4DAB-593E-4198-8DE4-0FD34DAB21D0}" name="Clients/Prospects" dataDxfId="27" dataCellStyle="60 % - Accent2"/>
    <tableColumn id="2" xr3:uid="{70B06DA7-C9A5-438B-834A-FDD4AEA16E59}" name="Date" dataDxfId="26" dataCellStyle="60 % - Accent2"/>
    <tableColumn id="3" xr3:uid="{F9EE810E-75E4-456E-9DFE-FBAFBE508707}" name="Nom &amp; Prénom " dataDxfId="25" dataCellStyle="60 % - Accent2"/>
    <tableColumn id="4" xr3:uid="{18F63308-625E-46C1-8760-3F23138A8201}" name="Entreprise" dataDxfId="24" dataCellStyle="60 % - Accent2"/>
    <tableColumn id="5" xr3:uid="{50039757-467A-4A2E-94ED-29AE9ECF742E}" name="Département" dataDxfId="23" dataCellStyle="60 % - Accent2"/>
    <tableColumn id="6" xr3:uid="{8A9EF88A-3ACD-4F06-8E82-5A083A1D23F3}" name="Adresse" dataDxfId="22" dataCellStyle="60 % - Accent2"/>
    <tableColumn id="7" xr3:uid="{62A59A73-5BD4-4AC0-AD10-FDBCD4323217}" name="Contact Tèl" dataDxfId="21" dataCellStyle="60 % - Accent2"/>
    <tableColumn id="8" xr3:uid="{53110E9E-FBC5-40AE-9977-DEB2C56F21E2}" name="Contact Mail" dataDxfId="20" dataCellStyle="Lien hypertexte"/>
    <tableColumn id="9" xr3:uid="{2E568572-BC60-410D-AA00-054021F89581}" name="Action" dataDxfId="19" dataCellStyle="60 % - Accent2"/>
    <tableColumn id="10" xr3:uid="{5CFE17E7-3B80-4FA5-9526-A53F3082414E}" name="Provenance du contact" dataDxfId="18" dataCellStyle="60 % - Accent2"/>
    <tableColumn id="11" xr3:uid="{7A8E7A10-CC61-4979-95AB-4FDCB3F54718}" name="Type" dataDxfId="17" dataCellStyle="60 % - Accent2"/>
    <tableColumn id="12" xr3:uid="{0E287A6B-5598-45BE-8B91-C3A5B0BEF00B}" name="effectif" dataDxfId="16" dataCellStyle="60 % - Accent2"/>
    <tableColumn id="13" xr3:uid="{6F4C9984-1CD0-4359-9E00-EAC4A8D1CC39}" name="Prochaine action" dataDxfId="15" dataCellStyle="60 % - Accent2"/>
    <tableColumn id="14" xr3:uid="{E78D7486-9C03-48CC-B32C-A8C205529BDB}" name="Statut" dataDxfId="14"/>
    <tableColumn id="15" xr3:uid="{D3CF891E-710B-4C6D-9E4D-FD48A06EA887}" name="Commentaire" dataDxfId="13" dataCellStyle="60 % - Accent2"/>
    <tableColumn id="16" xr3:uid="{136FA01C-2DEE-467E-8084-BB3BC482A461}" name="Réponse" dataDxfId="12" dataCellStyle="60 % - Accent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12F5C-05AE-497F-A77D-17F76CEE0B05}" name="TContrat" displayName="TContrat" ref="A1:K8" tableType="queryTable" totalsRowShown="0" dataDxfId="11">
  <autoFilter ref="A1:K8" xr:uid="{175D15BA-6E9E-4C84-9849-8476A2B4528D}"/>
  <tableColumns count="11">
    <tableColumn id="3" xr3:uid="{4C1D78D7-5ECA-4585-BDE9-827AA9825523}" uniqueName="3" name="Clients/Prospects" queryTableFieldId="1" dataDxfId="10"/>
    <tableColumn id="2" xr3:uid="{B9D98F21-2870-4C27-B42B-931E23E8F8F9}" uniqueName="2" name="Entreprise" queryTableFieldId="2" dataDxfId="9"/>
    <tableColumn id="4" xr3:uid="{11BD6EB4-E642-460E-8772-9F54208997E2}" uniqueName="4" name="Ville" queryTableFieldId="3" dataDxfId="8"/>
    <tableColumn id="5" xr3:uid="{77398B21-592A-494A-904F-E719C943F8A2}" uniqueName="5" name="Début contrat" queryTableFieldId="4" dataDxfId="7"/>
    <tableColumn id="6" xr3:uid="{3D1A531C-0B7F-4C8B-9A35-600C92882022}" uniqueName="6" name="Type de contrat" queryTableFieldId="5" dataDxfId="6"/>
    <tableColumn id="7" xr3:uid="{5A5A36AB-C552-4B1D-985F-92CB23ED5E89}" uniqueName="7" name="Reprise de personnel" queryTableFieldId="6" dataDxfId="5"/>
    <tableColumn id="8" xr3:uid="{FFB32227-13A2-4566-BF7F-418A56EE49D5}" uniqueName="8" name="Menus" queryTableFieldId="7" dataDxfId="4"/>
    <tableColumn id="9" xr3:uid="{F80FE3E5-91A4-44B9-A638-F6C4B541A66C}" uniqueName="9" name="Pain" queryTableFieldId="8" dataDxfId="3"/>
    <tableColumn id="10" xr3:uid="{90801E71-F48E-4597-BFDF-85A607E63426}" uniqueName="10" name="Livraison" queryTableFieldId="9" dataDxfId="2"/>
    <tableColumn id="11" xr3:uid="{608FA8CB-3FA9-400E-8183-695377F51A6B}" uniqueName="11" name="Site de livraison" queryTableFieldId="10" dataDxfId="1"/>
    <tableColumn id="12" xr3:uid="{EEAA632C-223F-4A3B-AF65-18A267B241CD}" uniqueName="12" name="Ancien prestatair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9E36-40FB-49C1-9058-8E3A0C82C56E}">
  <sheetPr codeName="Feuil6"/>
  <dimension ref="A1:M29"/>
  <sheetViews>
    <sheetView workbookViewId="0">
      <selection activeCell="A6" sqref="A6:M7"/>
    </sheetView>
  </sheetViews>
  <sheetFormatPr baseColWidth="10" defaultRowHeight="15" x14ac:dyDescent="0.25"/>
  <sheetData>
    <row r="1" spans="1:13" x14ac:dyDescent="0.25">
      <c r="A1" s="32"/>
      <c r="B1" s="32"/>
      <c r="C1" s="56" t="s">
        <v>95</v>
      </c>
      <c r="D1" s="56"/>
      <c r="E1" s="56"/>
      <c r="F1" s="56"/>
      <c r="G1" s="56"/>
      <c r="H1" s="56"/>
      <c r="I1" s="56"/>
      <c r="J1" s="56"/>
      <c r="K1" s="56"/>
      <c r="L1" s="32"/>
      <c r="M1" s="32"/>
    </row>
    <row r="2" spans="1:13" x14ac:dyDescent="0.25">
      <c r="A2" s="32"/>
      <c r="B2" s="32"/>
      <c r="C2" s="56"/>
      <c r="D2" s="56"/>
      <c r="E2" s="56"/>
      <c r="F2" s="56"/>
      <c r="G2" s="56"/>
      <c r="H2" s="56"/>
      <c r="I2" s="56"/>
      <c r="J2" s="56"/>
      <c r="K2" s="56"/>
      <c r="L2" s="32"/>
      <c r="M2" s="32"/>
    </row>
    <row r="3" spans="1:13" x14ac:dyDescent="0.25">
      <c r="A3" s="32"/>
      <c r="B3" s="32"/>
      <c r="C3" s="56"/>
      <c r="D3" s="56"/>
      <c r="E3" s="56"/>
      <c r="F3" s="56"/>
      <c r="G3" s="56"/>
      <c r="H3" s="56"/>
      <c r="I3" s="56"/>
      <c r="J3" s="56"/>
      <c r="K3" s="56"/>
      <c r="L3" s="32"/>
      <c r="M3" s="32"/>
    </row>
    <row r="4" spans="1:13" x14ac:dyDescent="0.25">
      <c r="A4" s="32"/>
      <c r="B4" s="32"/>
      <c r="C4" s="56"/>
      <c r="D4" s="56"/>
      <c r="E4" s="56"/>
      <c r="F4" s="56"/>
      <c r="G4" s="56"/>
      <c r="H4" s="56"/>
      <c r="I4" s="56"/>
      <c r="J4" s="56"/>
      <c r="K4" s="56"/>
      <c r="L4" s="32"/>
      <c r="M4" s="32"/>
    </row>
    <row r="5" spans="1:13" x14ac:dyDescent="0.25">
      <c r="A5" s="32"/>
      <c r="B5" s="32"/>
      <c r="C5" s="56"/>
      <c r="D5" s="56"/>
      <c r="E5" s="56"/>
      <c r="F5" s="56"/>
      <c r="G5" s="56"/>
      <c r="H5" s="56"/>
      <c r="I5" s="56"/>
      <c r="J5" s="56"/>
      <c r="K5" s="56"/>
      <c r="L5" s="32"/>
      <c r="M5" s="32"/>
    </row>
    <row r="6" spans="1:13" x14ac:dyDescent="0.25">
      <c r="A6" s="57" t="s">
        <v>96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</row>
    <row r="7" spans="1:13" x14ac:dyDescent="0.25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13" x14ac:dyDescent="0.25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9" spans="1:13" x14ac:dyDescent="0.25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</row>
    <row r="10" spans="1:13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</row>
    <row r="11" spans="1:13" x14ac:dyDescent="0.2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</row>
    <row r="12" spans="1:13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</row>
    <row r="13" spans="1:13" x14ac:dyDescent="0.2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</row>
    <row r="14" spans="1:13" x14ac:dyDescent="0.2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</row>
    <row r="15" spans="1:13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</row>
    <row r="16" spans="1:13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</row>
    <row r="17" spans="1:13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</row>
    <row r="18" spans="1:13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</row>
    <row r="19" spans="1:13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</row>
    <row r="20" spans="1:13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</row>
    <row r="21" spans="1:13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</row>
    <row r="22" spans="1:13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</row>
    <row r="23" spans="1:13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</row>
    <row r="24" spans="1:13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1:13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</row>
    <row r="26" spans="1:13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</row>
    <row r="27" spans="1:13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3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3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</row>
  </sheetData>
  <mergeCells count="3">
    <mergeCell ref="C1:K5"/>
    <mergeCell ref="A6:M7"/>
    <mergeCell ref="A8:M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723B-DA15-43B8-8870-18153A7E9CD2}">
  <sheetPr codeName="Feuil4"/>
  <dimension ref="A1:XFC52"/>
  <sheetViews>
    <sheetView showGridLines="0" workbookViewId="0">
      <selection activeCell="E7" sqref="E7"/>
    </sheetView>
  </sheetViews>
  <sheetFormatPr baseColWidth="10" defaultColWidth="11.42578125" defaultRowHeight="15" zeroHeight="1" x14ac:dyDescent="0.25"/>
  <cols>
    <col min="1" max="1" width="11.42578125" style="61" customWidth="1"/>
    <col min="2" max="2" width="23.140625" style="60" customWidth="1"/>
    <col min="3" max="3" width="28" customWidth="1"/>
    <col min="4" max="4" width="11.42578125" customWidth="1"/>
    <col min="5" max="5" width="33.28515625" customWidth="1"/>
    <col min="6" max="6" width="30.7109375" customWidth="1"/>
    <col min="7" max="7" width="30.140625" customWidth="1"/>
    <col min="8" max="16383" width="0" hidden="1" customWidth="1"/>
    <col min="16384" max="16384" width="28.5703125" hidden="1" customWidth="1"/>
  </cols>
  <sheetData>
    <row r="1" spans="1:7" x14ac:dyDescent="0.25">
      <c r="A1" s="59" t="s">
        <v>101</v>
      </c>
      <c r="B1" s="59"/>
      <c r="C1" s="59"/>
      <c r="D1" s="59"/>
      <c r="E1" s="59"/>
      <c r="F1" s="59"/>
      <c r="G1" s="59"/>
    </row>
    <row r="2" spans="1:7" x14ac:dyDescent="0.25">
      <c r="A2" s="59"/>
      <c r="B2" s="59"/>
      <c r="C2" s="59"/>
      <c r="D2" s="59"/>
      <c r="E2" s="59"/>
      <c r="F2" s="59"/>
      <c r="G2" s="59"/>
    </row>
    <row r="3" spans="1:7" ht="26.25" customHeight="1" x14ac:dyDescent="0.25">
      <c r="A3" s="59"/>
      <c r="B3" s="59"/>
      <c r="C3" s="59"/>
      <c r="D3" s="59"/>
      <c r="E3" s="59"/>
      <c r="F3" s="59"/>
      <c r="G3" s="59"/>
    </row>
    <row r="4" spans="1:7" ht="16.5" customHeight="1" x14ac:dyDescent="0.25">
      <c r="A4" s="28"/>
      <c r="B4" s="29"/>
      <c r="C4" s="29"/>
      <c r="D4" s="29"/>
      <c r="E4" s="29"/>
      <c r="F4" s="29"/>
      <c r="G4" s="28"/>
    </row>
    <row r="5" spans="1:7" x14ac:dyDescent="0.25">
      <c r="B5" s="30"/>
      <c r="C5" s="30"/>
      <c r="D5" s="30"/>
      <c r="E5" s="30"/>
      <c r="F5" s="30"/>
      <c r="G5" s="61"/>
    </row>
    <row r="6" spans="1:7" ht="16.5" customHeight="1" x14ac:dyDescent="0.25">
      <c r="B6" s="31"/>
      <c r="C6" s="29" t="s">
        <v>90</v>
      </c>
      <c r="D6" s="29"/>
      <c r="E6" s="29" t="s">
        <v>2</v>
      </c>
      <c r="F6" s="30"/>
      <c r="G6" s="61"/>
    </row>
    <row r="7" spans="1:7" ht="15.75" customHeight="1" x14ac:dyDescent="0.25">
      <c r="B7" s="31"/>
      <c r="C7" s="42"/>
      <c r="D7" s="29"/>
      <c r="E7" s="42"/>
      <c r="F7" s="30"/>
      <c r="G7" s="61"/>
    </row>
    <row r="8" spans="1:7" ht="15.75" customHeight="1" x14ac:dyDescent="0.25">
      <c r="B8" s="31"/>
      <c r="C8" s="29" t="s">
        <v>0</v>
      </c>
      <c r="D8" s="29"/>
      <c r="E8" s="29" t="s">
        <v>35</v>
      </c>
      <c r="F8" s="30"/>
      <c r="G8" s="61"/>
    </row>
    <row r="9" spans="1:7" x14ac:dyDescent="0.25">
      <c r="B9" s="31"/>
      <c r="C9" s="43"/>
      <c r="D9" s="29"/>
      <c r="E9" s="42"/>
      <c r="F9" s="30"/>
      <c r="G9" s="61"/>
    </row>
    <row r="10" spans="1:7" x14ac:dyDescent="0.25">
      <c r="B10" s="31"/>
      <c r="C10" s="29" t="s">
        <v>91</v>
      </c>
      <c r="D10" s="29"/>
      <c r="E10" s="29" t="s">
        <v>36</v>
      </c>
      <c r="F10" s="30"/>
      <c r="G10" s="61"/>
    </row>
    <row r="11" spans="1:7" x14ac:dyDescent="0.25">
      <c r="B11" s="31"/>
      <c r="C11" s="42"/>
      <c r="D11" s="29"/>
      <c r="E11" s="42"/>
      <c r="F11" s="30"/>
      <c r="G11" s="61"/>
    </row>
    <row r="12" spans="1:7" x14ac:dyDescent="0.25">
      <c r="B12" s="31"/>
      <c r="C12" s="29" t="s">
        <v>99</v>
      </c>
      <c r="D12" s="29"/>
      <c r="E12" s="29" t="s">
        <v>92</v>
      </c>
      <c r="F12" s="30"/>
      <c r="G12" s="61"/>
    </row>
    <row r="13" spans="1:7" x14ac:dyDescent="0.25">
      <c r="C13" s="42"/>
      <c r="D13" s="29"/>
      <c r="E13" s="44"/>
      <c r="F13" s="30"/>
      <c r="G13" s="61"/>
    </row>
    <row r="14" spans="1:7" x14ac:dyDescent="0.25">
      <c r="C14" s="29" t="s">
        <v>3</v>
      </c>
      <c r="D14" s="29"/>
      <c r="E14" s="29" t="s">
        <v>4</v>
      </c>
      <c r="F14" s="30"/>
      <c r="G14" s="61"/>
    </row>
    <row r="15" spans="1:7" x14ac:dyDescent="0.25">
      <c r="C15" s="42"/>
      <c r="D15" s="29"/>
      <c r="E15" s="42"/>
      <c r="F15" s="30"/>
      <c r="G15" s="61"/>
    </row>
    <row r="16" spans="1:7" x14ac:dyDescent="0.25">
      <c r="C16" s="29" t="s">
        <v>40</v>
      </c>
      <c r="D16" s="29"/>
      <c r="E16" s="29" t="s">
        <v>93</v>
      </c>
      <c r="F16" s="30"/>
      <c r="G16" s="61"/>
    </row>
    <row r="17" spans="3:7" x14ac:dyDescent="0.25">
      <c r="C17" s="42"/>
      <c r="D17" s="29"/>
      <c r="E17" s="42"/>
      <c r="F17" s="30"/>
      <c r="G17" s="61"/>
    </row>
    <row r="18" spans="3:7" x14ac:dyDescent="0.25">
      <c r="C18" s="29" t="s">
        <v>94</v>
      </c>
      <c r="D18" s="29"/>
      <c r="E18" s="29" t="s">
        <v>5</v>
      </c>
      <c r="F18" s="30"/>
      <c r="G18" s="61"/>
    </row>
    <row r="19" spans="3:7" x14ac:dyDescent="0.25">
      <c r="C19" s="42"/>
      <c r="D19" s="29"/>
      <c r="E19" s="42"/>
      <c r="F19" s="30"/>
      <c r="G19" s="61"/>
    </row>
    <row r="20" spans="3:7" x14ac:dyDescent="0.25">
      <c r="C20" s="29" t="s">
        <v>6</v>
      </c>
      <c r="D20" s="29"/>
      <c r="E20" s="29" t="s">
        <v>39</v>
      </c>
      <c r="F20" s="30"/>
      <c r="G20" s="61"/>
    </row>
    <row r="21" spans="3:7" ht="46.5" customHeight="1" x14ac:dyDescent="0.25">
      <c r="C21" s="46"/>
      <c r="D21" s="45"/>
      <c r="E21" s="46"/>
      <c r="F21" s="30"/>
      <c r="G21" s="61"/>
    </row>
    <row r="22" spans="3:7" x14ac:dyDescent="0.25">
      <c r="C22" s="2"/>
      <c r="D22" s="2"/>
      <c r="E22" s="2"/>
      <c r="G22" s="61"/>
    </row>
    <row r="23" spans="3:7" ht="15" hidden="1" customHeight="1" x14ac:dyDescent="0.25"/>
    <row r="24" spans="3:7" ht="15" hidden="1" customHeight="1" x14ac:dyDescent="0.25"/>
    <row r="25" spans="3:7" ht="15" hidden="1" customHeight="1" x14ac:dyDescent="0.25"/>
    <row r="26" spans="3:7" ht="15" hidden="1" customHeight="1" x14ac:dyDescent="0.25"/>
    <row r="27" spans="3:7" ht="15" hidden="1" customHeight="1" x14ac:dyDescent="0.25"/>
    <row r="28" spans="3:7" ht="15" hidden="1" customHeight="1" x14ac:dyDescent="0.25"/>
    <row r="29" spans="3:7" ht="15" hidden="1" customHeight="1" x14ac:dyDescent="0.25"/>
    <row r="30" spans="3:7" ht="15" hidden="1" customHeight="1" x14ac:dyDescent="0.25"/>
    <row r="31" spans="3:7" ht="15" hidden="1" customHeight="1" x14ac:dyDescent="0.25"/>
    <row r="32" spans="3:7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hidden="1" customHeight="1" x14ac:dyDescent="0.25"/>
    <row r="43" ht="15" hidden="1" customHeight="1" x14ac:dyDescent="0.25"/>
    <row r="44" ht="15" hidden="1" customHeight="1" x14ac:dyDescent="0.25"/>
    <row r="45" ht="15" hidden="1" customHeight="1" x14ac:dyDescent="0.25"/>
    <row r="46" ht="15" hidden="1" customHeight="1" x14ac:dyDescent="0.25"/>
    <row r="47" ht="15" hidden="1" customHeight="1" x14ac:dyDescent="0.25"/>
    <row r="48" ht="15" hidden="1" customHeight="1" x14ac:dyDescent="0.25"/>
    <row r="49" ht="15" hidden="1" customHeight="1" x14ac:dyDescent="0.25"/>
    <row r="50" ht="15" hidden="1" customHeight="1" x14ac:dyDescent="0.25"/>
    <row r="51" ht="15" hidden="1" customHeight="1" x14ac:dyDescent="0.25"/>
    <row r="52" ht="15" hidden="1" customHeight="1" x14ac:dyDescent="0.25"/>
  </sheetData>
  <sheetProtection selectLockedCells="1"/>
  <mergeCells count="4">
    <mergeCell ref="A1:G3"/>
    <mergeCell ref="B13:B1048576"/>
    <mergeCell ref="G5:G22"/>
    <mergeCell ref="A5:A1048576"/>
  </mergeCells>
  <dataValidations count="7">
    <dataValidation type="list" allowBlank="1" showInputMessage="1" showErrorMessage="1" sqref="C17" xr:uid="{EB0F11FE-AEF5-4A21-BFE8-9D8D0CED8331}">
      <formula1>AO</formula1>
    </dataValidation>
    <dataValidation type="list" allowBlank="1" showInputMessage="1" showErrorMessage="1" sqref="E15" xr:uid="{15B26232-C8B5-4E17-B56A-F54CCF0460D9}">
      <formula1>prov</formula1>
    </dataValidation>
    <dataValidation type="list" allowBlank="1" showInputMessage="1" showErrorMessage="1" sqref="E19" xr:uid="{83981A08-42CF-4009-9D10-8E6B3EAED629}">
      <formula1>statut</formula1>
    </dataValidation>
    <dataValidation type="list" allowBlank="1" showInputMessage="1" showErrorMessage="1" sqref="E21" xr:uid="{CE661B0E-46AE-4302-8330-C35B89D6029F}">
      <formula1>OUI</formula1>
    </dataValidation>
    <dataValidation type="list" allowBlank="1" showInputMessage="1" showErrorMessage="1" sqref="C15" xr:uid="{B0EDA537-FE9D-4929-805C-5567C66EE210}">
      <formula1>Action</formula1>
    </dataValidation>
    <dataValidation type="list" allowBlank="1" showInputMessage="1" showErrorMessage="1" sqref="C7" xr:uid="{C49E3DFD-349E-4469-A5C3-992EF74983B0}">
      <formula1>CP</formula1>
    </dataValidation>
    <dataValidation type="list" allowBlank="1" showInputMessage="1" sqref="E7" xr:uid="{E8CB059D-D52E-4251-B7AA-E9D7DDA21B5D}">
      <formula1>Entreprise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disabled="1" autoFill="0" autoPict="0" macro="[0]!Creationnouveausalaries">
                <anchor moveWithCells="1">
                  <from>
                    <xdr:col>5</xdr:col>
                    <xdr:colOff>571500</xdr:colOff>
                    <xdr:row>5</xdr:row>
                    <xdr:rowOff>171450</xdr:rowOff>
                  </from>
                  <to>
                    <xdr:col>5</xdr:col>
                    <xdr:colOff>1752600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5" name="Bouton 2">
              <controlPr defaultSize="0" print="0" autoFill="0" autoPict="0" macro="[0]!Modifier">
                <anchor moveWithCells="1">
                  <from>
                    <xdr:col>5</xdr:col>
                    <xdr:colOff>590550</xdr:colOff>
                    <xdr:row>10</xdr:row>
                    <xdr:rowOff>104775</xdr:rowOff>
                  </from>
                  <to>
                    <xdr:col>5</xdr:col>
                    <xdr:colOff>1771650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6" name="Bouton 3">
              <controlPr defaultSize="0" print="0" autoFill="0" autoPict="0" macro="[0]!Supprimer">
                <anchor moveWithCells="1">
                  <from>
                    <xdr:col>5</xdr:col>
                    <xdr:colOff>590550</xdr:colOff>
                    <xdr:row>15</xdr:row>
                    <xdr:rowOff>66675</xdr:rowOff>
                  </from>
                  <to>
                    <xdr:col>5</xdr:col>
                    <xdr:colOff>1771650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sheetPr codeName="Feuil1"/>
  <dimension ref="A1:P23"/>
  <sheetViews>
    <sheetView tabSelected="1" zoomScale="85" zoomScaleNormal="85" workbookViewId="0">
      <selection activeCell="G1" sqref="G1"/>
    </sheetView>
  </sheetViews>
  <sheetFormatPr baseColWidth="10" defaultRowHeight="15" x14ac:dyDescent="0.25"/>
  <cols>
    <col min="1" max="1" width="20.7109375" customWidth="1"/>
    <col min="2" max="2" width="11.42578125" style="6"/>
    <col min="3" max="3" width="24.5703125" style="1" customWidth="1"/>
    <col min="4" max="4" width="36.7109375" style="1" customWidth="1"/>
    <col min="5" max="5" width="15.28515625" style="1" customWidth="1"/>
    <col min="6" max="6" width="40.85546875" style="7" customWidth="1"/>
    <col min="7" max="7" width="20.28515625" style="1" customWidth="1"/>
    <col min="8" max="8" width="35.5703125" style="1" customWidth="1"/>
    <col min="9" max="9" width="43.28515625" style="1" customWidth="1"/>
    <col min="10" max="10" width="23.5703125" style="1" customWidth="1"/>
    <col min="11" max="11" width="19.5703125" style="6" customWidth="1"/>
    <col min="12" max="12" width="19.5703125" style="12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  <col min="17" max="16384" width="11.42578125" style="15"/>
  </cols>
  <sheetData>
    <row r="1" spans="1:16" ht="49.5" customHeight="1" x14ac:dyDescent="0.25">
      <c r="C1" s="7"/>
      <c r="D1" s="7"/>
      <c r="E1" s="7"/>
      <c r="G1" s="7"/>
      <c r="H1" s="7"/>
      <c r="I1" s="7"/>
      <c r="J1" s="7"/>
      <c r="M1" s="7"/>
      <c r="N1" s="7"/>
    </row>
    <row r="2" spans="1:16" ht="28.5" customHeight="1" x14ac:dyDescent="0.25">
      <c r="A2" s="10" t="s">
        <v>65</v>
      </c>
      <c r="B2" s="16" t="s">
        <v>0</v>
      </c>
      <c r="C2" s="10" t="s">
        <v>1</v>
      </c>
      <c r="D2" s="10" t="s">
        <v>2</v>
      </c>
      <c r="E2" s="10" t="s">
        <v>35</v>
      </c>
      <c r="F2" s="10" t="s">
        <v>36</v>
      </c>
      <c r="G2" s="10" t="s">
        <v>7</v>
      </c>
      <c r="H2" s="10" t="s">
        <v>8</v>
      </c>
      <c r="I2" s="10" t="s">
        <v>3</v>
      </c>
      <c r="J2" s="10" t="s">
        <v>4</v>
      </c>
      <c r="K2" s="10" t="s">
        <v>40</v>
      </c>
      <c r="L2" s="17" t="s">
        <v>43</v>
      </c>
      <c r="M2" s="16" t="s">
        <v>26</v>
      </c>
      <c r="N2" s="10" t="s">
        <v>5</v>
      </c>
      <c r="O2" s="10" t="s">
        <v>6</v>
      </c>
      <c r="P2" s="10" t="s">
        <v>39</v>
      </c>
    </row>
    <row r="3" spans="1:16" s="21" customFormat="1" x14ac:dyDescent="0.25">
      <c r="A3" s="39" t="s">
        <v>97</v>
      </c>
      <c r="B3" s="23">
        <v>44333</v>
      </c>
      <c r="C3" s="24" t="s">
        <v>83</v>
      </c>
      <c r="D3" s="24" t="s">
        <v>75</v>
      </c>
      <c r="E3" s="24">
        <v>80</v>
      </c>
      <c r="F3" s="24" t="s">
        <v>84</v>
      </c>
      <c r="G3" s="24" t="s">
        <v>85</v>
      </c>
      <c r="H3" s="25" t="s">
        <v>86</v>
      </c>
      <c r="I3" s="24" t="s">
        <v>9</v>
      </c>
      <c r="J3" s="26" t="s">
        <v>20</v>
      </c>
      <c r="K3" s="23" t="s">
        <v>42</v>
      </c>
      <c r="L3" s="27">
        <v>995</v>
      </c>
      <c r="M3" s="26" t="s">
        <v>44</v>
      </c>
      <c r="N3" s="26" t="s">
        <v>24</v>
      </c>
      <c r="O3" s="40" t="s">
        <v>45</v>
      </c>
      <c r="P3" s="39" t="s">
        <v>17</v>
      </c>
    </row>
    <row r="4" spans="1:16" x14ac:dyDescent="0.25">
      <c r="A4" s="41" t="s">
        <v>64</v>
      </c>
      <c r="B4" s="13">
        <v>44333</v>
      </c>
      <c r="C4" s="24" t="s">
        <v>83</v>
      </c>
      <c r="D4" s="24" t="s">
        <v>75</v>
      </c>
      <c r="E4" s="24">
        <v>80</v>
      </c>
      <c r="F4" s="24" t="s">
        <v>84</v>
      </c>
      <c r="G4" s="24" t="s">
        <v>85</v>
      </c>
      <c r="H4" s="25" t="s">
        <v>86</v>
      </c>
      <c r="I4" s="4" t="s">
        <v>9</v>
      </c>
      <c r="J4" s="4" t="s">
        <v>20</v>
      </c>
      <c r="K4" s="13" t="s">
        <v>42</v>
      </c>
      <c r="L4" s="14">
        <v>58</v>
      </c>
      <c r="M4" s="4" t="s">
        <v>44</v>
      </c>
      <c r="N4" s="4" t="s">
        <v>24</v>
      </c>
      <c r="O4" s="40" t="s">
        <v>45</v>
      </c>
      <c r="P4" s="41" t="s">
        <v>16</v>
      </c>
    </row>
    <row r="5" spans="1:16" s="21" customFormat="1" x14ac:dyDescent="0.25">
      <c r="A5" s="39" t="s">
        <v>63</v>
      </c>
      <c r="B5" s="23">
        <v>44333</v>
      </c>
      <c r="C5" s="24" t="s">
        <v>83</v>
      </c>
      <c r="D5" s="24" t="s">
        <v>75</v>
      </c>
      <c r="E5" s="24">
        <v>80</v>
      </c>
      <c r="F5" s="24" t="s">
        <v>84</v>
      </c>
      <c r="G5" s="24" t="s">
        <v>85</v>
      </c>
      <c r="H5" s="25" t="s">
        <v>86</v>
      </c>
      <c r="I5" s="26" t="s">
        <v>9</v>
      </c>
      <c r="J5" s="26" t="s">
        <v>20</v>
      </c>
      <c r="K5" s="23" t="s">
        <v>42</v>
      </c>
      <c r="L5" s="27">
        <v>436</v>
      </c>
      <c r="M5" s="26" t="s">
        <v>44</v>
      </c>
      <c r="N5" s="26" t="s">
        <v>24</v>
      </c>
      <c r="O5" s="40" t="s">
        <v>45</v>
      </c>
      <c r="P5" s="39" t="s">
        <v>17</v>
      </c>
    </row>
    <row r="6" spans="1:16" x14ac:dyDescent="0.25">
      <c r="A6" s="41" t="s">
        <v>97</v>
      </c>
      <c r="B6" s="13">
        <v>44257</v>
      </c>
      <c r="C6" s="24" t="s">
        <v>83</v>
      </c>
      <c r="D6" s="24" t="s">
        <v>75</v>
      </c>
      <c r="E6" s="4">
        <v>59</v>
      </c>
      <c r="F6" s="24" t="s">
        <v>84</v>
      </c>
      <c r="G6" s="24" t="s">
        <v>85</v>
      </c>
      <c r="H6" s="25" t="s">
        <v>86</v>
      </c>
      <c r="I6" s="4" t="s">
        <v>13</v>
      </c>
      <c r="J6" s="4" t="s">
        <v>20</v>
      </c>
      <c r="K6" s="13" t="s">
        <v>42</v>
      </c>
      <c r="L6" s="14"/>
      <c r="M6" s="26" t="s">
        <v>44</v>
      </c>
      <c r="N6" s="4" t="s">
        <v>24</v>
      </c>
      <c r="O6" s="40" t="s">
        <v>45</v>
      </c>
      <c r="P6" s="41" t="s">
        <v>17</v>
      </c>
    </row>
    <row r="7" spans="1:16" s="21" customFormat="1" x14ac:dyDescent="0.25">
      <c r="A7" s="39" t="s">
        <v>63</v>
      </c>
      <c r="B7" s="23">
        <v>44256</v>
      </c>
      <c r="C7" s="24" t="s">
        <v>83</v>
      </c>
      <c r="D7" s="24" t="s">
        <v>75</v>
      </c>
      <c r="E7" s="26">
        <v>76</v>
      </c>
      <c r="F7" s="24" t="s">
        <v>84</v>
      </c>
      <c r="G7" s="24" t="s">
        <v>85</v>
      </c>
      <c r="H7" s="25" t="s">
        <v>86</v>
      </c>
      <c r="I7" s="26" t="s">
        <v>37</v>
      </c>
      <c r="J7" s="26" t="s">
        <v>19</v>
      </c>
      <c r="K7" s="23" t="s">
        <v>42</v>
      </c>
      <c r="L7" s="27"/>
      <c r="M7" s="26" t="s">
        <v>46</v>
      </c>
      <c r="N7" s="4" t="s">
        <v>24</v>
      </c>
      <c r="O7" s="40" t="s">
        <v>45</v>
      </c>
      <c r="P7" s="39" t="s">
        <v>16</v>
      </c>
    </row>
    <row r="8" spans="1:16" x14ac:dyDescent="0.25">
      <c r="A8" s="41" t="s">
        <v>100</v>
      </c>
      <c r="B8" s="13">
        <v>44229</v>
      </c>
      <c r="C8" s="24" t="s">
        <v>83</v>
      </c>
      <c r="D8" s="24" t="s">
        <v>75</v>
      </c>
      <c r="E8" s="4">
        <v>76</v>
      </c>
      <c r="F8" s="24" t="s">
        <v>84</v>
      </c>
      <c r="G8" s="24" t="s">
        <v>85</v>
      </c>
      <c r="H8" s="25" t="s">
        <v>86</v>
      </c>
      <c r="I8" s="4" t="s">
        <v>11</v>
      </c>
      <c r="J8" s="4" t="s">
        <v>18</v>
      </c>
      <c r="K8" s="13" t="s">
        <v>41</v>
      </c>
      <c r="L8" s="14">
        <v>550</v>
      </c>
      <c r="M8" s="26" t="s">
        <v>46</v>
      </c>
      <c r="N8" s="4" t="s">
        <v>24</v>
      </c>
      <c r="O8" s="40" t="s">
        <v>45</v>
      </c>
      <c r="P8" s="41" t="s">
        <v>16</v>
      </c>
    </row>
    <row r="9" spans="1:16" s="21" customFormat="1" x14ac:dyDescent="0.25">
      <c r="A9" s="39" t="s">
        <v>63</v>
      </c>
      <c r="B9" s="23">
        <v>44206</v>
      </c>
      <c r="C9" s="24" t="s">
        <v>83</v>
      </c>
      <c r="D9" s="24" t="s">
        <v>82</v>
      </c>
      <c r="E9" s="26">
        <v>76</v>
      </c>
      <c r="F9" s="24" t="s">
        <v>84</v>
      </c>
      <c r="G9" s="24" t="s">
        <v>85</v>
      </c>
      <c r="H9" s="25" t="s">
        <v>86</v>
      </c>
      <c r="I9" s="26" t="s">
        <v>12</v>
      </c>
      <c r="J9" s="26" t="s">
        <v>21</v>
      </c>
      <c r="K9" s="23" t="s">
        <v>41</v>
      </c>
      <c r="L9" s="27">
        <v>1700</v>
      </c>
      <c r="M9" s="26" t="s">
        <v>46</v>
      </c>
      <c r="N9" s="4" t="s">
        <v>24</v>
      </c>
      <c r="O9" s="40" t="s">
        <v>45</v>
      </c>
      <c r="P9" s="39" t="s">
        <v>16</v>
      </c>
    </row>
    <row r="10" spans="1:16" x14ac:dyDescent="0.25">
      <c r="A10" s="41" t="s">
        <v>97</v>
      </c>
      <c r="B10" s="13">
        <v>44296</v>
      </c>
      <c r="C10" s="24" t="s">
        <v>83</v>
      </c>
      <c r="D10" s="24" t="s">
        <v>80</v>
      </c>
      <c r="E10" s="4">
        <v>59</v>
      </c>
      <c r="F10" s="24" t="s">
        <v>84</v>
      </c>
      <c r="G10" s="24" t="s">
        <v>85</v>
      </c>
      <c r="H10" s="25" t="s">
        <v>86</v>
      </c>
      <c r="I10" s="4" t="s">
        <v>12</v>
      </c>
      <c r="J10" s="4" t="s">
        <v>21</v>
      </c>
      <c r="K10" s="13" t="s">
        <v>42</v>
      </c>
      <c r="L10" s="14">
        <v>700</v>
      </c>
      <c r="M10" s="26" t="s">
        <v>44</v>
      </c>
      <c r="N10" s="4" t="s">
        <v>24</v>
      </c>
      <c r="O10" s="40" t="s">
        <v>45</v>
      </c>
      <c r="P10" s="41" t="s">
        <v>17</v>
      </c>
    </row>
    <row r="11" spans="1:16" s="21" customFormat="1" x14ac:dyDescent="0.25">
      <c r="A11" s="39" t="s">
        <v>100</v>
      </c>
      <c r="B11" s="23">
        <v>44306</v>
      </c>
      <c r="C11" s="24" t="s">
        <v>83</v>
      </c>
      <c r="D11" s="24" t="s">
        <v>81</v>
      </c>
      <c r="E11" s="26">
        <v>80</v>
      </c>
      <c r="F11" s="24" t="s">
        <v>84</v>
      </c>
      <c r="G11" s="24" t="s">
        <v>85</v>
      </c>
      <c r="H11" s="25" t="s">
        <v>86</v>
      </c>
      <c r="I11" s="26" t="s">
        <v>9</v>
      </c>
      <c r="J11" s="26" t="s">
        <v>18</v>
      </c>
      <c r="K11" s="23" t="s">
        <v>42</v>
      </c>
      <c r="L11" s="27"/>
      <c r="M11" s="26" t="s">
        <v>44</v>
      </c>
      <c r="N11" s="4" t="s">
        <v>24</v>
      </c>
      <c r="O11" s="40" t="s">
        <v>45</v>
      </c>
      <c r="P11" s="39" t="s">
        <v>17</v>
      </c>
    </row>
    <row r="12" spans="1:16" x14ac:dyDescent="0.25">
      <c r="A12" s="41" t="s">
        <v>97</v>
      </c>
      <c r="B12" s="13">
        <v>44177</v>
      </c>
      <c r="C12" s="24" t="s">
        <v>83</v>
      </c>
      <c r="D12" s="24" t="s">
        <v>81</v>
      </c>
      <c r="E12" s="4">
        <v>59</v>
      </c>
      <c r="F12" s="24" t="s">
        <v>84</v>
      </c>
      <c r="G12" s="24" t="s">
        <v>85</v>
      </c>
      <c r="H12" s="25" t="s">
        <v>86</v>
      </c>
      <c r="I12" s="4" t="s">
        <v>9</v>
      </c>
      <c r="J12" s="4" t="s">
        <v>20</v>
      </c>
      <c r="K12" s="13" t="s">
        <v>42</v>
      </c>
      <c r="L12" s="14"/>
      <c r="M12" s="26" t="s">
        <v>47</v>
      </c>
      <c r="N12" s="4" t="s">
        <v>24</v>
      </c>
      <c r="O12" s="40" t="s">
        <v>45</v>
      </c>
      <c r="P12" s="41" t="s">
        <v>16</v>
      </c>
    </row>
    <row r="13" spans="1:16" s="21" customFormat="1" x14ac:dyDescent="0.25">
      <c r="A13" s="39" t="s">
        <v>97</v>
      </c>
      <c r="B13" s="23">
        <v>44146</v>
      </c>
      <c r="C13" s="24" t="s">
        <v>83</v>
      </c>
      <c r="D13" s="24" t="s">
        <v>75</v>
      </c>
      <c r="E13" s="26">
        <v>59</v>
      </c>
      <c r="F13" s="24" t="s">
        <v>84</v>
      </c>
      <c r="G13" s="24" t="s">
        <v>85</v>
      </c>
      <c r="H13" s="25" t="s">
        <v>86</v>
      </c>
      <c r="I13" s="26" t="s">
        <v>37</v>
      </c>
      <c r="J13" s="26" t="s">
        <v>20</v>
      </c>
      <c r="K13" s="23" t="s">
        <v>42</v>
      </c>
      <c r="L13" s="27"/>
      <c r="M13" s="26" t="s">
        <v>46</v>
      </c>
      <c r="N13" s="4" t="s">
        <v>24</v>
      </c>
      <c r="O13" s="40" t="s">
        <v>45</v>
      </c>
      <c r="P13" s="39" t="s">
        <v>16</v>
      </c>
    </row>
    <row r="14" spans="1:16" x14ac:dyDescent="0.25">
      <c r="A14" s="41"/>
      <c r="B14" s="13">
        <v>44080</v>
      </c>
      <c r="C14" s="24" t="s">
        <v>83</v>
      </c>
      <c r="D14" s="24" t="s">
        <v>75</v>
      </c>
      <c r="E14" s="4">
        <v>27</v>
      </c>
      <c r="F14" s="24" t="s">
        <v>84</v>
      </c>
      <c r="G14" s="24" t="s">
        <v>85</v>
      </c>
      <c r="H14" s="25" t="s">
        <v>86</v>
      </c>
      <c r="I14" s="4" t="s">
        <v>10</v>
      </c>
      <c r="J14" s="4" t="s">
        <v>20</v>
      </c>
      <c r="K14" s="13" t="s">
        <v>42</v>
      </c>
      <c r="L14" s="14"/>
      <c r="M14" s="26" t="s">
        <v>44</v>
      </c>
      <c r="N14" s="4" t="s">
        <v>24</v>
      </c>
      <c r="O14" s="40" t="s">
        <v>45</v>
      </c>
      <c r="P14" s="41" t="s">
        <v>17</v>
      </c>
    </row>
    <row r="15" spans="1:16" s="21" customFormat="1" x14ac:dyDescent="0.25">
      <c r="A15" s="39"/>
      <c r="B15" s="23">
        <v>44239</v>
      </c>
      <c r="C15" s="24" t="s">
        <v>83</v>
      </c>
      <c r="D15" s="24" t="s">
        <v>76</v>
      </c>
      <c r="E15" s="26">
        <v>59</v>
      </c>
      <c r="F15" s="24" t="s">
        <v>84</v>
      </c>
      <c r="G15" s="24" t="s">
        <v>85</v>
      </c>
      <c r="H15" s="25" t="s">
        <v>86</v>
      </c>
      <c r="I15" s="26" t="s">
        <v>10</v>
      </c>
      <c r="J15" s="26" t="s">
        <v>20</v>
      </c>
      <c r="K15" s="23" t="s">
        <v>41</v>
      </c>
      <c r="L15" s="27"/>
      <c r="M15" s="26" t="s">
        <v>44</v>
      </c>
      <c r="N15" s="4" t="s">
        <v>24</v>
      </c>
      <c r="O15" s="40" t="s">
        <v>45</v>
      </c>
      <c r="P15" s="39" t="s">
        <v>17</v>
      </c>
    </row>
    <row r="16" spans="1:16" x14ac:dyDescent="0.25">
      <c r="A16" s="41"/>
      <c r="B16" s="13">
        <v>44145</v>
      </c>
      <c r="C16" s="24" t="s">
        <v>83</v>
      </c>
      <c r="D16" s="24" t="s">
        <v>77</v>
      </c>
      <c r="E16" s="4">
        <v>59</v>
      </c>
      <c r="F16" s="24" t="s">
        <v>84</v>
      </c>
      <c r="G16" s="24" t="s">
        <v>85</v>
      </c>
      <c r="H16" s="25" t="s">
        <v>86</v>
      </c>
      <c r="I16" s="4" t="s">
        <v>9</v>
      </c>
      <c r="J16" s="4" t="s">
        <v>18</v>
      </c>
      <c r="K16" s="13" t="s">
        <v>42</v>
      </c>
      <c r="L16" s="14"/>
      <c r="M16" s="26" t="s">
        <v>44</v>
      </c>
      <c r="N16" s="4" t="s">
        <v>24</v>
      </c>
      <c r="O16" s="40" t="s">
        <v>45</v>
      </c>
      <c r="P16" s="41" t="s">
        <v>17</v>
      </c>
    </row>
    <row r="17" spans="1:16" s="21" customFormat="1" x14ac:dyDescent="0.25">
      <c r="A17" s="39"/>
      <c r="B17" s="23">
        <v>44210</v>
      </c>
      <c r="C17" s="24" t="s">
        <v>83</v>
      </c>
      <c r="D17" s="24" t="s">
        <v>75</v>
      </c>
      <c r="E17" s="26">
        <v>80</v>
      </c>
      <c r="F17" s="24" t="s">
        <v>84</v>
      </c>
      <c r="G17" s="24" t="s">
        <v>85</v>
      </c>
      <c r="H17" s="25" t="s">
        <v>86</v>
      </c>
      <c r="I17" s="26" t="s">
        <v>9</v>
      </c>
      <c r="J17" s="26" t="s">
        <v>23</v>
      </c>
      <c r="K17" s="23" t="s">
        <v>42</v>
      </c>
      <c r="L17" s="27"/>
      <c r="M17" s="26" t="s">
        <v>48</v>
      </c>
      <c r="N17" s="4" t="s">
        <v>24</v>
      </c>
      <c r="O17" s="40" t="s">
        <v>45</v>
      </c>
      <c r="P17" s="39" t="s">
        <v>16</v>
      </c>
    </row>
    <row r="18" spans="1:16" x14ac:dyDescent="0.25">
      <c r="A18" s="41"/>
      <c r="B18" s="13">
        <v>44261</v>
      </c>
      <c r="C18" s="24" t="s">
        <v>83</v>
      </c>
      <c r="D18" s="24" t="s">
        <v>78</v>
      </c>
      <c r="E18" s="4">
        <v>62</v>
      </c>
      <c r="F18" s="24" t="s">
        <v>84</v>
      </c>
      <c r="G18" s="24" t="s">
        <v>85</v>
      </c>
      <c r="H18" s="25" t="s">
        <v>86</v>
      </c>
      <c r="I18" s="4" t="s">
        <v>15</v>
      </c>
      <c r="J18" s="4" t="s">
        <v>23</v>
      </c>
      <c r="K18" s="13" t="s">
        <v>42</v>
      </c>
      <c r="L18" s="14"/>
      <c r="M18" s="26" t="s">
        <v>44</v>
      </c>
      <c r="N18" s="4" t="s">
        <v>24</v>
      </c>
      <c r="O18" s="40" t="s">
        <v>45</v>
      </c>
      <c r="P18" s="41" t="s">
        <v>17</v>
      </c>
    </row>
    <row r="19" spans="1:16" s="21" customFormat="1" x14ac:dyDescent="0.25">
      <c r="A19" s="39"/>
      <c r="B19" s="23">
        <v>44292</v>
      </c>
      <c r="C19" s="24" t="s">
        <v>83</v>
      </c>
      <c r="D19" s="24" t="s">
        <v>79</v>
      </c>
      <c r="E19" s="26">
        <v>59</v>
      </c>
      <c r="F19" s="24" t="s">
        <v>84</v>
      </c>
      <c r="G19" s="24" t="s">
        <v>85</v>
      </c>
      <c r="H19" s="25" t="s">
        <v>86</v>
      </c>
      <c r="I19" s="26" t="s">
        <v>9</v>
      </c>
      <c r="J19" s="26" t="s">
        <v>22</v>
      </c>
      <c r="K19" s="23" t="s">
        <v>42</v>
      </c>
      <c r="L19" s="27"/>
      <c r="M19" s="26" t="s">
        <v>46</v>
      </c>
      <c r="N19" s="4" t="s">
        <v>24</v>
      </c>
      <c r="O19" s="40" t="s">
        <v>45</v>
      </c>
      <c r="P19" s="39" t="s">
        <v>16</v>
      </c>
    </row>
    <row r="20" spans="1:16" x14ac:dyDescent="0.25">
      <c r="A20" s="41"/>
      <c r="B20" s="13">
        <v>44176</v>
      </c>
      <c r="C20" s="24" t="s">
        <v>83</v>
      </c>
      <c r="D20" s="24" t="s">
        <v>75</v>
      </c>
      <c r="E20" s="4">
        <v>59</v>
      </c>
      <c r="F20" s="24" t="s">
        <v>84</v>
      </c>
      <c r="G20" s="24" t="s">
        <v>85</v>
      </c>
      <c r="H20" s="25" t="s">
        <v>86</v>
      </c>
      <c r="I20" s="4" t="s">
        <v>9</v>
      </c>
      <c r="J20" s="4" t="s">
        <v>18</v>
      </c>
      <c r="K20" s="13" t="s">
        <v>42</v>
      </c>
      <c r="L20" s="14"/>
      <c r="M20" s="26" t="s">
        <v>44</v>
      </c>
      <c r="N20" s="4" t="s">
        <v>24</v>
      </c>
      <c r="O20" s="40" t="s">
        <v>45</v>
      </c>
      <c r="P20" s="41" t="s">
        <v>17</v>
      </c>
    </row>
    <row r="21" spans="1:16" x14ac:dyDescent="0.25">
      <c r="A21" s="39"/>
      <c r="B21" s="23">
        <v>44229</v>
      </c>
      <c r="C21" s="24" t="s">
        <v>83</v>
      </c>
      <c r="D21" s="24" t="s">
        <v>75</v>
      </c>
      <c r="E21" s="26">
        <v>59</v>
      </c>
      <c r="F21" s="24" t="s">
        <v>84</v>
      </c>
      <c r="G21" s="24" t="s">
        <v>85</v>
      </c>
      <c r="H21" s="25" t="s">
        <v>86</v>
      </c>
      <c r="I21" s="26" t="s">
        <v>9</v>
      </c>
      <c r="J21" s="26" t="s">
        <v>20</v>
      </c>
      <c r="K21" s="23" t="s">
        <v>41</v>
      </c>
      <c r="L21" s="27"/>
      <c r="M21" s="26" t="s">
        <v>44</v>
      </c>
      <c r="N21" s="4" t="s">
        <v>24</v>
      </c>
      <c r="O21" s="40" t="s">
        <v>45</v>
      </c>
      <c r="P21" s="39" t="s">
        <v>17</v>
      </c>
    </row>
    <row r="22" spans="1:16" x14ac:dyDescent="0.25">
      <c r="A22" s="48" t="s">
        <v>97</v>
      </c>
      <c r="B22" s="49"/>
      <c r="C22" s="50"/>
      <c r="D22" s="50" t="s">
        <v>102</v>
      </c>
      <c r="E22" s="51"/>
      <c r="F22" s="50"/>
      <c r="G22" s="50"/>
      <c r="H22" s="52"/>
      <c r="I22" s="51"/>
      <c r="J22" s="51"/>
      <c r="K22" s="49"/>
      <c r="L22" s="53"/>
      <c r="M22" s="51"/>
      <c r="N22" s="54"/>
      <c r="O22" s="55"/>
      <c r="P22" s="48"/>
    </row>
    <row r="23" spans="1:16" x14ac:dyDescent="0.25">
      <c r="B23" s="5"/>
      <c r="C23" s="3"/>
      <c r="D23" s="3"/>
      <c r="E23" s="3"/>
      <c r="F23" s="3"/>
      <c r="G23" s="3"/>
      <c r="H23" s="4"/>
      <c r="I23" s="3"/>
      <c r="J23" s="3"/>
      <c r="K23" s="5"/>
      <c r="L23" s="11"/>
      <c r="M23" s="3"/>
      <c r="N23" s="3"/>
      <c r="O23" s="2"/>
    </row>
  </sheetData>
  <phoneticPr fontId="2" type="noConversion"/>
  <dataValidations count="2">
    <dataValidation showDropDown="1" showInputMessage="1" showErrorMessage="1" sqref="I2 A2" xr:uid="{829D59D6-2D05-4D3F-89A6-DCD9B4E2A5AE}"/>
    <dataValidation allowBlank="1" showDropDown="1" showInputMessage="1" showErrorMessage="1" sqref="H2:H22" xr:uid="{E86C1C82-DFF4-4553-BB8B-F510C5BF8673}"/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sheetPr codeName="Feuil2"/>
  <dimension ref="A1:F28"/>
  <sheetViews>
    <sheetView workbookViewId="0">
      <selection activeCell="A16" sqref="A16"/>
    </sheetView>
  </sheetViews>
  <sheetFormatPr baseColWidth="10" defaultRowHeight="15" x14ac:dyDescent="0.25"/>
  <cols>
    <col min="1" max="1" width="39.140625" customWidth="1"/>
    <col min="2" max="2" width="18.42578125" customWidth="1"/>
    <col min="4" max="4" width="33.140625" customWidth="1"/>
    <col min="5" max="5" width="44.5703125" customWidth="1"/>
  </cols>
  <sheetData>
    <row r="1" spans="1:6" x14ac:dyDescent="0.25">
      <c r="A1" s="36" t="s">
        <v>3</v>
      </c>
      <c r="B1" s="36" t="s">
        <v>41</v>
      </c>
      <c r="C1" s="36" t="s">
        <v>88</v>
      </c>
      <c r="D1" s="36" t="s">
        <v>89</v>
      </c>
      <c r="E1" s="36" t="s">
        <v>87</v>
      </c>
      <c r="F1" s="36" t="s">
        <v>5</v>
      </c>
    </row>
    <row r="2" spans="1:6" x14ac:dyDescent="0.25">
      <c r="A2" s="33" t="s">
        <v>9</v>
      </c>
      <c r="B2" s="33" t="s">
        <v>41</v>
      </c>
      <c r="C2" s="33" t="s">
        <v>16</v>
      </c>
      <c r="D2" s="33" t="s">
        <v>98</v>
      </c>
      <c r="E2" s="33" t="s">
        <v>19</v>
      </c>
      <c r="F2" s="33" t="s">
        <v>25</v>
      </c>
    </row>
    <row r="3" spans="1:6" x14ac:dyDescent="0.25">
      <c r="A3" s="34" t="s">
        <v>10</v>
      </c>
      <c r="B3" s="34" t="s">
        <v>42</v>
      </c>
      <c r="C3" s="34" t="s">
        <v>17</v>
      </c>
      <c r="D3" s="34" t="s">
        <v>97</v>
      </c>
      <c r="E3" s="34" t="s">
        <v>21</v>
      </c>
      <c r="F3" s="34" t="s">
        <v>24</v>
      </c>
    </row>
    <row r="4" spans="1:6" x14ac:dyDescent="0.25">
      <c r="A4" s="34" t="s">
        <v>11</v>
      </c>
      <c r="B4" s="34"/>
      <c r="C4" s="34"/>
      <c r="D4" s="34" t="s">
        <v>63</v>
      </c>
      <c r="E4" s="34" t="s">
        <v>20</v>
      </c>
      <c r="F4" s="34"/>
    </row>
    <row r="5" spans="1:6" x14ac:dyDescent="0.25">
      <c r="A5" s="34" t="s">
        <v>12</v>
      </c>
      <c r="B5" s="34"/>
      <c r="C5" s="34"/>
      <c r="D5" s="34" t="s">
        <v>64</v>
      </c>
      <c r="E5" s="34" t="s">
        <v>18</v>
      </c>
      <c r="F5" s="34"/>
    </row>
    <row r="6" spans="1:6" x14ac:dyDescent="0.25">
      <c r="A6" s="34" t="s">
        <v>13</v>
      </c>
      <c r="B6" s="34"/>
      <c r="C6" s="34"/>
      <c r="D6" s="34"/>
      <c r="E6" s="34" t="s">
        <v>23</v>
      </c>
      <c r="F6" s="34"/>
    </row>
    <row r="7" spans="1:6" x14ac:dyDescent="0.25">
      <c r="A7" s="34" t="s">
        <v>14</v>
      </c>
      <c r="B7" s="34"/>
      <c r="C7" s="34"/>
      <c r="D7" s="34"/>
      <c r="E7" s="34" t="s">
        <v>22</v>
      </c>
      <c r="F7" s="34"/>
    </row>
    <row r="8" spans="1:6" x14ac:dyDescent="0.25">
      <c r="A8" s="34" t="s">
        <v>15</v>
      </c>
      <c r="B8" s="34"/>
      <c r="C8" s="34"/>
      <c r="D8" s="34"/>
      <c r="E8" s="34"/>
      <c r="F8" s="34"/>
    </row>
    <row r="9" spans="1:6" x14ac:dyDescent="0.25">
      <c r="A9" s="34" t="s">
        <v>37</v>
      </c>
      <c r="B9" s="34"/>
      <c r="C9" s="34"/>
      <c r="D9" s="34"/>
      <c r="E9" s="34"/>
      <c r="F9" s="34"/>
    </row>
    <row r="10" spans="1:6" x14ac:dyDescent="0.25">
      <c r="A10" s="35" t="s">
        <v>38</v>
      </c>
      <c r="B10" s="35"/>
      <c r="C10" s="35"/>
      <c r="D10" s="35"/>
      <c r="E10" s="35"/>
      <c r="F10" s="35"/>
    </row>
    <row r="28" ht="18" customHeight="1" x14ac:dyDescent="0.25"/>
  </sheetData>
  <sortState xmlns:xlrd2="http://schemas.microsoft.com/office/spreadsheetml/2017/richdata2" ref="F2:F3">
    <sortCondition ref="F2:F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sheetPr codeName="Feuil3"/>
  <dimension ref="A1:O508"/>
  <sheetViews>
    <sheetView workbookViewId="0">
      <selection activeCell="N2" sqref="N2"/>
    </sheetView>
  </sheetViews>
  <sheetFormatPr baseColWidth="10" defaultRowHeight="15" x14ac:dyDescent="0.25"/>
  <cols>
    <col min="1" max="1" width="28.85546875" customWidth="1"/>
    <col min="16" max="16384" width="11.42578125" style="15"/>
  </cols>
  <sheetData>
    <row r="1" spans="1:15" ht="20.100000000000001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39" customHeight="1" x14ac:dyDescent="0.25">
      <c r="D2" s="62" t="s">
        <v>27</v>
      </c>
      <c r="E2" s="62"/>
      <c r="F2" s="62"/>
      <c r="G2" s="62"/>
      <c r="H2" s="62"/>
      <c r="I2" s="62"/>
      <c r="J2" s="62"/>
      <c r="K2" s="62"/>
      <c r="L2" s="62"/>
    </row>
    <row r="3" spans="1:15" ht="20.100000000000001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20.100000000000001" customHeight="1" x14ac:dyDescent="0.25">
      <c r="A4" s="9" t="s">
        <v>28</v>
      </c>
      <c r="B4" s="37">
        <v>44075</v>
      </c>
      <c r="C4" s="37">
        <f>DATE(YEAR(B4),MONTH(B4)+1,DAY(B4))</f>
        <v>44105</v>
      </c>
      <c r="D4" s="37">
        <f>DATE(YEAR(C4),MONTH(C4)+1,DAY(C4))</f>
        <v>44136</v>
      </c>
      <c r="E4" s="37">
        <f t="shared" ref="E4:N4" si="0">DATE(YEAR(D4),MONTH(D4)+1,DAY(D4))</f>
        <v>44166</v>
      </c>
      <c r="F4" s="37">
        <f t="shared" si="0"/>
        <v>44197</v>
      </c>
      <c r="G4" s="37">
        <f t="shared" si="0"/>
        <v>44228</v>
      </c>
      <c r="H4" s="37">
        <f t="shared" si="0"/>
        <v>44256</v>
      </c>
      <c r="I4" s="37">
        <f t="shared" si="0"/>
        <v>44287</v>
      </c>
      <c r="J4" s="37">
        <f t="shared" si="0"/>
        <v>44317</v>
      </c>
      <c r="K4" s="37">
        <f t="shared" si="0"/>
        <v>44348</v>
      </c>
      <c r="L4" s="37">
        <f t="shared" si="0"/>
        <v>44378</v>
      </c>
      <c r="M4" s="37">
        <f t="shared" si="0"/>
        <v>44409</v>
      </c>
      <c r="N4" s="37">
        <f t="shared" si="0"/>
        <v>44440</v>
      </c>
    </row>
    <row r="5" spans="1:15" ht="20.100000000000001" customHeight="1" x14ac:dyDescent="0.25">
      <c r="A5" t="s">
        <v>29</v>
      </c>
      <c r="B5">
        <f>COUNTIFS(TBase[Statut],"Fait",TBase[Date],"&gt;="&amp;B$4,TBase[Date],"&lt;="&amp;EDATE(B$4,1))</f>
        <v>1</v>
      </c>
      <c r="C5">
        <f>COUNTIFS(TBase[Statut],"Fait",TBase[Date],"&gt;="&amp;C$4,TBase[Date],"&lt;="&amp;EDATE(C$4,1))</f>
        <v>0</v>
      </c>
      <c r="D5">
        <f>COUNTIFS(TBase[Statut],"Fait",TBase[Date],"&gt;="&amp;D$4,TBase[Date],"&lt;="&amp;EDATE(D$4,1))</f>
        <v>2</v>
      </c>
      <c r="E5">
        <f>COUNTIFS(TBase[Statut],"Fait",TBase[Date],"&gt;="&amp;E$4,TBase[Date],"&lt;="&amp;EDATE(E$4,1))</f>
        <v>2</v>
      </c>
      <c r="F5">
        <f>COUNTIFS(TBase[Statut],"Fait",TBase[Date],"&gt;="&amp;F$4,TBase[Date],"&lt;="&amp;EDATE(F$4,1))</f>
        <v>2</v>
      </c>
      <c r="G5">
        <f>COUNTIFS(TBase[Statut],"Fait",TBase[Date],"&gt;="&amp;G$4,TBase[Date],"&lt;="&amp;EDATE(G$4,1))</f>
        <v>4</v>
      </c>
      <c r="H5">
        <f>COUNTIFS(TBase[Statut],"Fait",TBase[Date],"&gt;="&amp;H$4,TBase[Date],"&lt;="&amp;EDATE(H$4,1))</f>
        <v>3</v>
      </c>
      <c r="I5">
        <f>COUNTIFS(TBase[Statut],"Fait",TBase[Date],"&gt;="&amp;I$4,TBase[Date],"&lt;="&amp;EDATE(I$4,1))</f>
        <v>3</v>
      </c>
      <c r="J5">
        <f>COUNTIFS(TBase[Statut],"Fait",TBase[Date],"&gt;="&amp;J$4,TBase[Date],"&lt;="&amp;EDATE(J$4,1))</f>
        <v>3</v>
      </c>
      <c r="K5">
        <f>COUNTIFS(TBase[Statut],"Fait",TBase[Date],"&gt;="&amp;K$4,TBase[Date],"&lt;="&amp;EDATE(K$4,1))</f>
        <v>0</v>
      </c>
      <c r="L5">
        <f>COUNTIFS(TBase[Statut],"Fait",TBase[Date],"&gt;="&amp;L$4,TBase[Date],"&lt;="&amp;EDATE(L$4,1))</f>
        <v>0</v>
      </c>
      <c r="M5">
        <f>COUNTIFS(TBase[Statut],"Fait",TBase[Date],"&gt;="&amp;M$4,TBase[Date],"&lt;="&amp;EDATE(M$4,1))</f>
        <v>0</v>
      </c>
      <c r="N5">
        <f>COUNTIFS(TBase[Statut],"Fait",TBase[Date],"&gt;="&amp;N$4,TBase[Date],"&lt;="&amp;EDATE(N$4,1))</f>
        <v>0</v>
      </c>
    </row>
    <row r="6" spans="1:15" ht="20.100000000000001" customHeight="1" x14ac:dyDescent="0.25">
      <c r="A6" t="s">
        <v>30</v>
      </c>
    </row>
    <row r="7" spans="1:15" ht="20.100000000000001" customHeight="1" x14ac:dyDescent="0.25">
      <c r="A7" t="s">
        <v>31</v>
      </c>
      <c r="B7">
        <f>COUNTIFS(TBase[Réponse],"OUI",TBase[Date],"&gt;="&amp;B$4,TBase[Date],"&lt;="&amp;EDATE(B$4,1))</f>
        <v>0</v>
      </c>
      <c r="C7">
        <f>COUNTIFS(TBase[Réponse],"OUI",TBase[Date],"&gt;="&amp;C$4,TBase[Date],"&lt;="&amp;EDATE(C$4,1))</f>
        <v>0</v>
      </c>
      <c r="D7">
        <f>COUNTIFS(TBase[Réponse],"OUI",TBase[Date],"&gt;="&amp;D$4,TBase[Date],"&lt;="&amp;EDATE(D$4,1))</f>
        <v>1</v>
      </c>
      <c r="E7">
        <f>COUNTIFS(TBase[Réponse],"OUI",TBase[Date],"&gt;="&amp;E$4,TBase[Date],"&lt;="&amp;EDATE(E$4,1))</f>
        <v>1</v>
      </c>
      <c r="F7">
        <f>COUNTIFS(TBase[Réponse],"OUI",TBase[Date],"&gt;="&amp;F$4,TBase[Date],"&lt;="&amp;EDATE(F$4,1))</f>
        <v>2</v>
      </c>
      <c r="G7">
        <f>COUNTIFS(TBase[Réponse],"OUI",TBase[Date],"&gt;="&amp;G$4,TBase[Date],"&lt;="&amp;EDATE(G$4,1))</f>
        <v>2</v>
      </c>
      <c r="H7">
        <f>COUNTIFS(TBase[Réponse],"OUI",TBase[Date],"&gt;="&amp;H$4,TBase[Date],"&lt;="&amp;EDATE(H$4,1))</f>
        <v>1</v>
      </c>
      <c r="I7">
        <f>COUNTIFS(TBase[Réponse],"OUI",TBase[Date],"&gt;="&amp;I$4,TBase[Date],"&lt;="&amp;EDATE(I$4,1))</f>
        <v>1</v>
      </c>
      <c r="J7">
        <f>COUNTIFS(TBase[Réponse],"OUI",TBase[Date],"&gt;="&amp;J$4,TBase[Date],"&lt;="&amp;EDATE(J$4,1))</f>
        <v>1</v>
      </c>
      <c r="K7">
        <f>COUNTIFS(TBase[Réponse],"OUI",TBase[Date],"&gt;="&amp;K$4,TBase[Date],"&lt;="&amp;EDATE(K$4,1))</f>
        <v>0</v>
      </c>
      <c r="L7">
        <f>COUNTIFS(TBase[Réponse],"OUI",TBase[Date],"&gt;="&amp;L$4,TBase[Date],"&lt;="&amp;EDATE(L$4,1))</f>
        <v>0</v>
      </c>
      <c r="M7">
        <f>COUNTIFS(TBase[Réponse],"OUI",TBase[Date],"&gt;="&amp;M$4,TBase[Date],"&lt;="&amp;EDATE(M$4,1))</f>
        <v>0</v>
      </c>
      <c r="N7">
        <f>COUNTIFS(TBase[Réponse],"OUI",TBase[Date],"&gt;="&amp;N$4,TBase[Date],"&lt;="&amp;EDATE(N$4,1))</f>
        <v>0</v>
      </c>
    </row>
    <row r="8" spans="1:15" ht="20.100000000000001" customHeight="1" x14ac:dyDescent="0.25">
      <c r="A8" t="s">
        <v>32</v>
      </c>
      <c r="B8">
        <f>COUNTIFS(TBase[Réponse],"NON",TBase[Date],"&gt;="&amp;B$4,TBase[Date],"&lt;="&amp;EDATE(B$4,1))</f>
        <v>1</v>
      </c>
      <c r="C8">
        <f>COUNTIFS(TBase[Réponse],"NON",TBase[Date],"&gt;="&amp;C$4,TBase[Date],"&lt;="&amp;EDATE(C$4,1))</f>
        <v>0</v>
      </c>
      <c r="D8">
        <f>COUNTIFS(TBase[Réponse],"NON",TBase[Date],"&gt;="&amp;D$4,TBase[Date],"&lt;="&amp;EDATE(D$4,1))</f>
        <v>1</v>
      </c>
      <c r="E8">
        <f>COUNTIFS(TBase[Réponse],"NON",TBase[Date],"&gt;="&amp;E$4,TBase[Date],"&lt;="&amp;EDATE(E$4,1))</f>
        <v>1</v>
      </c>
      <c r="F8">
        <f>COUNTIFS(TBase[Réponse],"NON",TBase[Date],"&gt;="&amp;F$4,TBase[Date],"&lt;="&amp;EDATE(F$4,1))</f>
        <v>0</v>
      </c>
      <c r="G8">
        <f>COUNTIFS(TBase[Réponse],"NON",TBase[Date],"&gt;="&amp;G$4,TBase[Date],"&lt;="&amp;EDATE(G$4,1))</f>
        <v>2</v>
      </c>
      <c r="H8">
        <f>COUNTIFS(TBase[Réponse],"NON",TBase[Date],"&gt;="&amp;H$4,TBase[Date],"&lt;="&amp;EDATE(H$4,1))</f>
        <v>2</v>
      </c>
      <c r="I8">
        <f>COUNTIFS(TBase[Réponse],"NON",TBase[Date],"&gt;="&amp;I$4,TBase[Date],"&lt;="&amp;EDATE(I$4,1))</f>
        <v>2</v>
      </c>
      <c r="J8">
        <f>COUNTIFS(TBase[Réponse],"NON",TBase[Date],"&gt;="&amp;J$4,TBase[Date],"&lt;="&amp;EDATE(J$4,1))</f>
        <v>2</v>
      </c>
      <c r="K8">
        <f>COUNTIFS(TBase[Réponse],"NON",TBase[Date],"&gt;="&amp;K$4,TBase[Date],"&lt;="&amp;EDATE(K$4,1))</f>
        <v>0</v>
      </c>
      <c r="L8">
        <f>COUNTIFS(TBase[Réponse],"NON",TBase[Date],"&gt;="&amp;L$4,TBase[Date],"&lt;="&amp;EDATE(L$4,1))</f>
        <v>0</v>
      </c>
      <c r="M8">
        <f>COUNTIFS(TBase[Réponse],"NON",TBase[Date],"&gt;="&amp;M$4,TBase[Date],"&lt;="&amp;EDATE(M$4,1))</f>
        <v>0</v>
      </c>
      <c r="N8">
        <f>COUNTIFS(TBase[Réponse],"NON",TBase[Date],"&gt;="&amp;N$4,TBase[Date],"&lt;="&amp;EDATE(N$4,1))</f>
        <v>0</v>
      </c>
    </row>
    <row r="9" spans="1:15" ht="40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9" customHeight="1" x14ac:dyDescent="0.25">
      <c r="D10" s="63" t="s">
        <v>33</v>
      </c>
      <c r="E10" s="63"/>
      <c r="F10" s="63"/>
      <c r="G10" s="63"/>
      <c r="H10" s="63"/>
      <c r="I10" s="63"/>
      <c r="J10" s="63"/>
      <c r="K10" s="63"/>
      <c r="L10" s="63"/>
    </row>
    <row r="11" spans="1:15" ht="20.100000000000001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5">
      <c r="A12" s="9" t="s">
        <v>28</v>
      </c>
      <c r="B12" s="37">
        <f>B4</f>
        <v>44075</v>
      </c>
      <c r="C12" s="37">
        <f t="shared" ref="C12:N12" si="1">C4</f>
        <v>44105</v>
      </c>
      <c r="D12" s="37">
        <f t="shared" si="1"/>
        <v>44136</v>
      </c>
      <c r="E12" s="37">
        <f t="shared" si="1"/>
        <v>44166</v>
      </c>
      <c r="F12" s="37">
        <f t="shared" si="1"/>
        <v>44197</v>
      </c>
      <c r="G12" s="37">
        <f t="shared" si="1"/>
        <v>44228</v>
      </c>
      <c r="H12" s="37">
        <f t="shared" si="1"/>
        <v>44256</v>
      </c>
      <c r="I12" s="37">
        <f t="shared" si="1"/>
        <v>44287</v>
      </c>
      <c r="J12" s="37">
        <f t="shared" si="1"/>
        <v>44317</v>
      </c>
      <c r="K12" s="37">
        <f t="shared" si="1"/>
        <v>44348</v>
      </c>
      <c r="L12" s="37">
        <f t="shared" si="1"/>
        <v>44378</v>
      </c>
      <c r="M12" s="37">
        <f t="shared" si="1"/>
        <v>44409</v>
      </c>
      <c r="N12" s="37">
        <f t="shared" si="1"/>
        <v>44440</v>
      </c>
    </row>
    <row r="13" spans="1:15" ht="20.100000000000001" customHeight="1" x14ac:dyDescent="0.25">
      <c r="A13" s="38" t="s">
        <v>9</v>
      </c>
      <c r="B13" s="38">
        <f>COUNTIFS(TBase[Action],$A13,TBase[Date],"&gt;="&amp;B$12,TBase[Date],"&lt;="&amp;EDATE(B$12,1))</f>
        <v>0</v>
      </c>
      <c r="C13" s="38">
        <f>COUNTIFS(TBase[Action],$A13,TBase[Date],"&gt;="&amp;C$12,TBase[Date],"&lt;="&amp;EDATE(C$12,1))</f>
        <v>0</v>
      </c>
      <c r="D13" s="38">
        <f>COUNTIFS(TBase[Action],$A13,TBase[Date],"&gt;="&amp;D$12,TBase[Date],"&lt;="&amp;EDATE(D$12,1))</f>
        <v>1</v>
      </c>
      <c r="E13" s="38">
        <f>COUNTIFS(TBase[Action],$A13,TBase[Date],"&gt;="&amp;E$12,TBase[Date],"&lt;="&amp;EDATE(E$12,1))</f>
        <v>2</v>
      </c>
      <c r="F13" s="38">
        <f>COUNTIFS(TBase[Action],$A13,TBase[Date],"&gt;="&amp;F$12,TBase[Date],"&lt;="&amp;EDATE(F$12,1))</f>
        <v>1</v>
      </c>
      <c r="G13" s="38">
        <f>COUNTIFS(TBase[Action],$A13,TBase[Date],"&gt;="&amp;G$12,TBase[Date],"&lt;="&amp;EDATE(G$12,1))</f>
        <v>1</v>
      </c>
      <c r="H13" s="38">
        <f>COUNTIFS(TBase[Action],$A13,TBase[Date],"&gt;="&amp;H$12,TBase[Date],"&lt;="&amp;EDATE(H$12,1))</f>
        <v>0</v>
      </c>
      <c r="I13" s="38">
        <f>COUNTIFS(TBase[Action],$A13,TBase[Date],"&gt;="&amp;I$12,TBase[Date],"&lt;="&amp;EDATE(I$12,1))</f>
        <v>2</v>
      </c>
      <c r="J13" s="38">
        <f>COUNTIFS(TBase[Action],$A13,TBase[Date],"&gt;="&amp;J$12,TBase[Date],"&lt;="&amp;EDATE(J$12,1))</f>
        <v>3</v>
      </c>
      <c r="K13" s="38">
        <f>COUNTIFS(TBase[Action],$A13,TBase[Date],"&gt;="&amp;K$12,TBase[Date],"&lt;="&amp;EDATE(K$12,1))</f>
        <v>0</v>
      </c>
      <c r="L13" s="38">
        <f>COUNTIFS(TBase[Action],$A13,TBase[Date],"&gt;="&amp;L$12,TBase[Date],"&lt;="&amp;EDATE(L$12,1))</f>
        <v>0</v>
      </c>
      <c r="M13" s="38">
        <f>COUNTIFS(TBase[Action],$A13,TBase[Date],"&gt;="&amp;M$12,TBase[Date],"&lt;="&amp;EDATE(M$12,1))</f>
        <v>0</v>
      </c>
      <c r="N13" s="38">
        <f>COUNTIFS(TBase[Action],$A13,TBase[Date],"&gt;="&amp;N$12,TBase[Date],"&lt;="&amp;EDATE(N$12,1))</f>
        <v>0</v>
      </c>
    </row>
    <row r="14" spans="1:15" ht="20.100000000000001" customHeight="1" x14ac:dyDescent="0.25">
      <c r="A14" s="38" t="s">
        <v>34</v>
      </c>
      <c r="B14" s="38">
        <f>COUNTIFS(TBase[Action],$A14,TBase[Date],"&gt;="&amp;B$12,TBase[Date],"&lt;="&amp;EDATE(B$12,1))</f>
        <v>0</v>
      </c>
      <c r="C14" s="38">
        <f>COUNTIFS(TBase[Action],$A14,TBase[Date],"&gt;="&amp;C$12,TBase[Date],"&lt;="&amp;EDATE(C$12,1))</f>
        <v>0</v>
      </c>
      <c r="D14" s="38">
        <f>COUNTIFS(TBase[Action],$A14,TBase[Date],"&gt;="&amp;D$12,TBase[Date],"&lt;="&amp;EDATE(D$12,1))</f>
        <v>0</v>
      </c>
      <c r="E14" s="38">
        <f>COUNTIFS(TBase[Action],$A14,TBase[Date],"&gt;="&amp;E$12,TBase[Date],"&lt;="&amp;EDATE(E$12,1))</f>
        <v>0</v>
      </c>
      <c r="F14" s="38">
        <f>COUNTIFS(TBase[Action],$A14,TBase[Date],"&gt;="&amp;F$12,TBase[Date],"&lt;="&amp;EDATE(F$12,1))</f>
        <v>0</v>
      </c>
      <c r="G14" s="38">
        <f>COUNTIFS(TBase[Action],$A14,TBase[Date],"&gt;="&amp;G$12,TBase[Date],"&lt;="&amp;EDATE(G$12,1))</f>
        <v>0</v>
      </c>
      <c r="H14" s="38">
        <f>COUNTIFS(TBase[Action],$A14,TBase[Date],"&gt;="&amp;H$12,TBase[Date],"&lt;="&amp;EDATE(H$12,1))</f>
        <v>0</v>
      </c>
      <c r="I14" s="38">
        <f>COUNTIFS(TBase[Action],$A14,TBase[Date],"&gt;="&amp;I$12,TBase[Date],"&lt;="&amp;EDATE(I$12,1))</f>
        <v>0</v>
      </c>
      <c r="J14" s="38">
        <f>COUNTIFS(TBase[Action],$A14,TBase[Date],"&gt;="&amp;J$12,TBase[Date],"&lt;="&amp;EDATE(J$12,1))</f>
        <v>0</v>
      </c>
      <c r="K14" s="38">
        <f>COUNTIFS(TBase[Action],$A14,TBase[Date],"&gt;="&amp;K$12,TBase[Date],"&lt;="&amp;EDATE(K$12,1))</f>
        <v>0</v>
      </c>
      <c r="L14" s="38">
        <f>COUNTIFS(TBase[Action],$A14,TBase[Date],"&gt;="&amp;L$12,TBase[Date],"&lt;="&amp;EDATE(L$12,1))</f>
        <v>0</v>
      </c>
      <c r="M14" s="38">
        <f>COUNTIFS(TBase[Action],$A14,TBase[Date],"&gt;="&amp;M$12,TBase[Date],"&lt;="&amp;EDATE(M$12,1))</f>
        <v>0</v>
      </c>
      <c r="N14" s="38">
        <f>COUNTIFS(TBase[Action],$A14,TBase[Date],"&gt;="&amp;N$12,TBase[Date],"&lt;="&amp;EDATE(N$12,1))</f>
        <v>0</v>
      </c>
    </row>
    <row r="15" spans="1:15" ht="20.100000000000001" customHeight="1" x14ac:dyDescent="0.25">
      <c r="A15" s="38" t="s">
        <v>11</v>
      </c>
      <c r="B15" s="38">
        <f>COUNTIFS(TBase[Action],$A15,TBase[Date],"&gt;="&amp;B$12,TBase[Date],"&lt;="&amp;EDATE(B$12,1))</f>
        <v>0</v>
      </c>
      <c r="C15" s="38">
        <f>COUNTIFS(TBase[Action],$A15,TBase[Date],"&gt;="&amp;C$12,TBase[Date],"&lt;="&amp;EDATE(C$12,1))</f>
        <v>0</v>
      </c>
      <c r="D15" s="38">
        <f>COUNTIFS(TBase[Action],$A15,TBase[Date],"&gt;="&amp;D$12,TBase[Date],"&lt;="&amp;EDATE(D$12,1))</f>
        <v>0</v>
      </c>
      <c r="E15" s="38">
        <f>COUNTIFS(TBase[Action],$A15,TBase[Date],"&gt;="&amp;E$12,TBase[Date],"&lt;="&amp;EDATE(E$12,1))</f>
        <v>0</v>
      </c>
      <c r="F15" s="38">
        <f>COUNTIFS(TBase[Action],$A15,TBase[Date],"&gt;="&amp;F$12,TBase[Date],"&lt;="&amp;EDATE(F$12,1))</f>
        <v>0</v>
      </c>
      <c r="G15" s="38">
        <f>COUNTIFS(TBase[Action],$A15,TBase[Date],"&gt;="&amp;G$12,TBase[Date],"&lt;="&amp;EDATE(G$12,1))</f>
        <v>1</v>
      </c>
      <c r="H15" s="38">
        <f>COUNTIFS(TBase[Action],$A15,TBase[Date],"&gt;="&amp;H$12,TBase[Date],"&lt;="&amp;EDATE(H$12,1))</f>
        <v>0</v>
      </c>
      <c r="I15" s="38">
        <f>COUNTIFS(TBase[Action],$A15,TBase[Date],"&gt;="&amp;I$12,TBase[Date],"&lt;="&amp;EDATE(I$12,1))</f>
        <v>0</v>
      </c>
      <c r="J15" s="38">
        <f>COUNTIFS(TBase[Action],$A15,TBase[Date],"&gt;="&amp;J$12,TBase[Date],"&lt;="&amp;EDATE(J$12,1))</f>
        <v>0</v>
      </c>
      <c r="K15" s="38">
        <f>COUNTIFS(TBase[Action],$A15,TBase[Date],"&gt;="&amp;K$12,TBase[Date],"&lt;="&amp;EDATE(K$12,1))</f>
        <v>0</v>
      </c>
      <c r="L15" s="38">
        <f>COUNTIFS(TBase[Action],$A15,TBase[Date],"&gt;="&amp;L$12,TBase[Date],"&lt;="&amp;EDATE(L$12,1))</f>
        <v>0</v>
      </c>
      <c r="M15" s="38">
        <f>COUNTIFS(TBase[Action],$A15,TBase[Date],"&gt;="&amp;M$12,TBase[Date],"&lt;="&amp;EDATE(M$12,1))</f>
        <v>0</v>
      </c>
      <c r="N15" s="38">
        <f>COUNTIFS(TBase[Action],$A15,TBase[Date],"&gt;="&amp;N$12,TBase[Date],"&lt;="&amp;EDATE(N$12,1))</f>
        <v>0</v>
      </c>
    </row>
    <row r="16" spans="1:15" ht="20.100000000000001" customHeight="1" x14ac:dyDescent="0.25">
      <c r="A16" s="38" t="s">
        <v>12</v>
      </c>
      <c r="B16" s="38">
        <f>COUNTIFS(TBase[Action],$A16,TBase[Date],"&gt;="&amp;B$12,TBase[Date],"&lt;="&amp;EDATE(B$12,1))</f>
        <v>0</v>
      </c>
      <c r="C16" s="38">
        <f>COUNTIFS(TBase[Action],$A16,TBase[Date],"&gt;="&amp;C$12,TBase[Date],"&lt;="&amp;EDATE(C$12,1))</f>
        <v>0</v>
      </c>
      <c r="D16" s="38">
        <f>COUNTIFS(TBase[Action],$A16,TBase[Date],"&gt;="&amp;D$12,TBase[Date],"&lt;="&amp;EDATE(D$12,1))</f>
        <v>0</v>
      </c>
      <c r="E16" s="38">
        <f>COUNTIFS(TBase[Action],$A16,TBase[Date],"&gt;="&amp;E$12,TBase[Date],"&lt;="&amp;EDATE(E$12,1))</f>
        <v>0</v>
      </c>
      <c r="F16" s="38">
        <f>COUNTIFS(TBase[Action],$A16,TBase[Date],"&gt;="&amp;F$12,TBase[Date],"&lt;="&amp;EDATE(F$12,1))</f>
        <v>1</v>
      </c>
      <c r="G16" s="38">
        <f>COUNTIFS(TBase[Action],$A16,TBase[Date],"&gt;="&amp;G$12,TBase[Date],"&lt;="&amp;EDATE(G$12,1))</f>
        <v>0</v>
      </c>
      <c r="H16" s="38">
        <f>COUNTIFS(TBase[Action],$A16,TBase[Date],"&gt;="&amp;H$12,TBase[Date],"&lt;="&amp;EDATE(H$12,1))</f>
        <v>0</v>
      </c>
      <c r="I16" s="38">
        <f>COUNTIFS(TBase[Action],$A16,TBase[Date],"&gt;="&amp;I$12,TBase[Date],"&lt;="&amp;EDATE(I$12,1))</f>
        <v>1</v>
      </c>
      <c r="J16" s="38">
        <f>COUNTIFS(TBase[Action],$A16,TBase[Date],"&gt;="&amp;J$12,TBase[Date],"&lt;="&amp;EDATE(J$12,1))</f>
        <v>0</v>
      </c>
      <c r="K16" s="38">
        <f>COUNTIFS(TBase[Action],$A16,TBase[Date],"&gt;="&amp;K$12,TBase[Date],"&lt;="&amp;EDATE(K$12,1))</f>
        <v>0</v>
      </c>
      <c r="L16" s="38">
        <f>COUNTIFS(TBase[Action],$A16,TBase[Date],"&gt;="&amp;L$12,TBase[Date],"&lt;="&amp;EDATE(L$12,1))</f>
        <v>0</v>
      </c>
      <c r="M16" s="38">
        <f>COUNTIFS(TBase[Action],$A16,TBase[Date],"&gt;="&amp;M$12,TBase[Date],"&lt;="&amp;EDATE(M$12,1))</f>
        <v>0</v>
      </c>
      <c r="N16" s="38">
        <f>COUNTIFS(TBase[Action],$A16,TBase[Date],"&gt;="&amp;N$12,TBase[Date],"&lt;="&amp;EDATE(N$12,1))</f>
        <v>0</v>
      </c>
    </row>
    <row r="17" spans="1:15" ht="20.100000000000001" customHeight="1" x14ac:dyDescent="0.25">
      <c r="A17" s="38" t="s">
        <v>13</v>
      </c>
      <c r="B17" s="38">
        <f>COUNTIFS(TBase[Action],$A17,TBase[Date],"&gt;="&amp;B$12,TBase[Date],"&lt;="&amp;EDATE(B$12,1))</f>
        <v>0</v>
      </c>
      <c r="C17" s="38">
        <f>COUNTIFS(TBase[Action],$A17,TBase[Date],"&gt;="&amp;C$12,TBase[Date],"&lt;="&amp;EDATE(C$12,1))</f>
        <v>0</v>
      </c>
      <c r="D17" s="38">
        <f>COUNTIFS(TBase[Action],$A17,TBase[Date],"&gt;="&amp;D$12,TBase[Date],"&lt;="&amp;EDATE(D$12,1))</f>
        <v>0</v>
      </c>
      <c r="E17" s="38">
        <f>COUNTIFS(TBase[Action],$A17,TBase[Date],"&gt;="&amp;E$12,TBase[Date],"&lt;="&amp;EDATE(E$12,1))</f>
        <v>0</v>
      </c>
      <c r="F17" s="38">
        <f>COUNTIFS(TBase[Action],$A17,TBase[Date],"&gt;="&amp;F$12,TBase[Date],"&lt;="&amp;EDATE(F$12,1))</f>
        <v>0</v>
      </c>
      <c r="G17" s="38">
        <f>COUNTIFS(TBase[Action],$A17,TBase[Date],"&gt;="&amp;G$12,TBase[Date],"&lt;="&amp;EDATE(G$12,1))</f>
        <v>0</v>
      </c>
      <c r="H17" s="38">
        <f>COUNTIFS(TBase[Action],$A17,TBase[Date],"&gt;="&amp;H$12,TBase[Date],"&lt;="&amp;EDATE(H$12,1))</f>
        <v>1</v>
      </c>
      <c r="I17" s="38">
        <f>COUNTIFS(TBase[Action],$A17,TBase[Date],"&gt;="&amp;I$12,TBase[Date],"&lt;="&amp;EDATE(I$12,1))</f>
        <v>0</v>
      </c>
      <c r="J17" s="38">
        <f>COUNTIFS(TBase[Action],$A17,TBase[Date],"&gt;="&amp;J$12,TBase[Date],"&lt;="&amp;EDATE(J$12,1))</f>
        <v>0</v>
      </c>
      <c r="K17" s="38">
        <f>COUNTIFS(TBase[Action],$A17,TBase[Date],"&gt;="&amp;K$12,TBase[Date],"&lt;="&amp;EDATE(K$12,1))</f>
        <v>0</v>
      </c>
      <c r="L17" s="38">
        <f>COUNTIFS(TBase[Action],$A17,TBase[Date],"&gt;="&amp;L$12,TBase[Date],"&lt;="&amp;EDATE(L$12,1))</f>
        <v>0</v>
      </c>
      <c r="M17" s="38">
        <f>COUNTIFS(TBase[Action],$A17,TBase[Date],"&gt;="&amp;M$12,TBase[Date],"&lt;="&amp;EDATE(M$12,1))</f>
        <v>0</v>
      </c>
      <c r="N17" s="38">
        <f>COUNTIFS(TBase[Action],$A17,TBase[Date],"&gt;="&amp;N$12,TBase[Date],"&lt;="&amp;EDATE(N$12,1))</f>
        <v>0</v>
      </c>
    </row>
    <row r="18" spans="1:15" ht="20.100000000000001" customHeight="1" x14ac:dyDescent="0.25">
      <c r="A18" s="38" t="s">
        <v>14</v>
      </c>
      <c r="B18" s="38">
        <f>COUNTIFS(TBase[Action],$A18,TBase[Date],"&gt;="&amp;B$12,TBase[Date],"&lt;="&amp;EDATE(B$12,1))</f>
        <v>0</v>
      </c>
      <c r="C18" s="38">
        <f>COUNTIFS(TBase[Action],$A18,TBase[Date],"&gt;="&amp;C$12,TBase[Date],"&lt;="&amp;EDATE(C$12,1))</f>
        <v>0</v>
      </c>
      <c r="D18" s="38">
        <f>COUNTIFS(TBase[Action],$A18,TBase[Date],"&gt;="&amp;D$12,TBase[Date],"&lt;="&amp;EDATE(D$12,1))</f>
        <v>0</v>
      </c>
      <c r="E18" s="38">
        <f>COUNTIFS(TBase[Action],$A18,TBase[Date],"&gt;="&amp;E$12,TBase[Date],"&lt;="&amp;EDATE(E$12,1))</f>
        <v>0</v>
      </c>
      <c r="F18" s="38">
        <f>COUNTIFS(TBase[Action],$A18,TBase[Date],"&gt;="&amp;F$12,TBase[Date],"&lt;="&amp;EDATE(F$12,1))</f>
        <v>0</v>
      </c>
      <c r="G18" s="38">
        <f>COUNTIFS(TBase[Action],$A18,TBase[Date],"&gt;="&amp;G$12,TBase[Date],"&lt;="&amp;EDATE(G$12,1))</f>
        <v>0</v>
      </c>
      <c r="H18" s="38">
        <f>COUNTIFS(TBase[Action],$A18,TBase[Date],"&gt;="&amp;H$12,TBase[Date],"&lt;="&amp;EDATE(H$12,1))</f>
        <v>0</v>
      </c>
      <c r="I18" s="38">
        <f>COUNTIFS(TBase[Action],$A18,TBase[Date],"&gt;="&amp;I$12,TBase[Date],"&lt;="&amp;EDATE(I$12,1))</f>
        <v>0</v>
      </c>
      <c r="J18" s="38">
        <f>COUNTIFS(TBase[Action],$A18,TBase[Date],"&gt;="&amp;J$12,TBase[Date],"&lt;="&amp;EDATE(J$12,1))</f>
        <v>0</v>
      </c>
      <c r="K18" s="38">
        <f>COUNTIFS(TBase[Action],$A18,TBase[Date],"&gt;="&amp;K$12,TBase[Date],"&lt;="&amp;EDATE(K$12,1))</f>
        <v>0</v>
      </c>
      <c r="L18" s="38">
        <f>COUNTIFS(TBase[Action],$A18,TBase[Date],"&gt;="&amp;L$12,TBase[Date],"&lt;="&amp;EDATE(L$12,1))</f>
        <v>0</v>
      </c>
      <c r="M18" s="38">
        <f>COUNTIFS(TBase[Action],$A18,TBase[Date],"&gt;="&amp;M$12,TBase[Date],"&lt;="&amp;EDATE(M$12,1))</f>
        <v>0</v>
      </c>
      <c r="N18" s="38">
        <f>COUNTIFS(TBase[Action],$A18,TBase[Date],"&gt;="&amp;N$12,TBase[Date],"&lt;="&amp;EDATE(N$12,1))</f>
        <v>0</v>
      </c>
    </row>
    <row r="19" spans="1:15" ht="20.100000000000001" customHeight="1" x14ac:dyDescent="0.25">
      <c r="A19" s="38" t="s">
        <v>15</v>
      </c>
      <c r="B19" s="38">
        <f>COUNTIFS(TBase[Action],$A19,TBase[Date],"&gt;="&amp;B$12,TBase[Date],"&lt;="&amp;EDATE(B$12,1))</f>
        <v>0</v>
      </c>
      <c r="C19" s="38">
        <f>COUNTIFS(TBase[Action],$A19,TBase[Date],"&gt;="&amp;C$12,TBase[Date],"&lt;="&amp;EDATE(C$12,1))</f>
        <v>0</v>
      </c>
      <c r="D19" s="38">
        <f>COUNTIFS(TBase[Action],$A19,TBase[Date],"&gt;="&amp;D$12,TBase[Date],"&lt;="&amp;EDATE(D$12,1))</f>
        <v>0</v>
      </c>
      <c r="E19" s="38">
        <f>COUNTIFS(TBase[Action],$A19,TBase[Date],"&gt;="&amp;E$12,TBase[Date],"&lt;="&amp;EDATE(E$12,1))</f>
        <v>0</v>
      </c>
      <c r="F19" s="38">
        <f>COUNTIFS(TBase[Action],$A19,TBase[Date],"&gt;="&amp;F$12,TBase[Date],"&lt;="&amp;EDATE(F$12,1))</f>
        <v>0</v>
      </c>
      <c r="G19" s="38">
        <f>COUNTIFS(TBase[Action],$A19,TBase[Date],"&gt;="&amp;G$12,TBase[Date],"&lt;="&amp;EDATE(G$12,1))</f>
        <v>0</v>
      </c>
      <c r="H19" s="38">
        <f>COUNTIFS(TBase[Action],$A19,TBase[Date],"&gt;="&amp;H$12,TBase[Date],"&lt;="&amp;EDATE(H$12,1))</f>
        <v>1</v>
      </c>
      <c r="I19" s="38">
        <f>COUNTIFS(TBase[Action],$A19,TBase[Date],"&gt;="&amp;I$12,TBase[Date],"&lt;="&amp;EDATE(I$12,1))</f>
        <v>0</v>
      </c>
      <c r="J19" s="38">
        <f>COUNTIFS(TBase[Action],$A19,TBase[Date],"&gt;="&amp;J$12,TBase[Date],"&lt;="&amp;EDATE(J$12,1))</f>
        <v>0</v>
      </c>
      <c r="K19" s="38">
        <f>COUNTIFS(TBase[Action],$A19,TBase[Date],"&gt;="&amp;K$12,TBase[Date],"&lt;="&amp;EDATE(K$12,1))</f>
        <v>0</v>
      </c>
      <c r="L19" s="38">
        <f>COUNTIFS(TBase[Action],$A19,TBase[Date],"&gt;="&amp;L$12,TBase[Date],"&lt;="&amp;EDATE(L$12,1))</f>
        <v>0</v>
      </c>
      <c r="M19" s="38">
        <f>COUNTIFS(TBase[Action],$A19,TBase[Date],"&gt;="&amp;M$12,TBase[Date],"&lt;="&amp;EDATE(M$12,1))</f>
        <v>0</v>
      </c>
      <c r="N19" s="38">
        <f>COUNTIFS(TBase[Action],$A19,TBase[Date],"&gt;="&amp;N$12,TBase[Date],"&lt;="&amp;EDATE(N$12,1))</f>
        <v>0</v>
      </c>
    </row>
    <row r="20" spans="1:15" ht="38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39" customHeight="1" x14ac:dyDescent="0.25">
      <c r="D21" s="63" t="s">
        <v>49</v>
      </c>
      <c r="E21" s="63"/>
      <c r="F21" s="63"/>
      <c r="G21" s="63"/>
      <c r="H21" s="63"/>
      <c r="I21" s="63"/>
      <c r="J21" s="63"/>
      <c r="K21" s="63"/>
      <c r="L21" s="63"/>
    </row>
    <row r="22" spans="1:15" ht="20.100000000000001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20.100000000000001" customHeight="1" x14ac:dyDescent="0.25">
      <c r="A23" s="9" t="s">
        <v>28</v>
      </c>
      <c r="B23" s="37">
        <f>B4</f>
        <v>44075</v>
      </c>
      <c r="C23" s="37">
        <f t="shared" ref="C23:N23" si="2">C4</f>
        <v>44105</v>
      </c>
      <c r="D23" s="37">
        <f t="shared" si="2"/>
        <v>44136</v>
      </c>
      <c r="E23" s="37">
        <f t="shared" si="2"/>
        <v>44166</v>
      </c>
      <c r="F23" s="37">
        <f t="shared" si="2"/>
        <v>44197</v>
      </c>
      <c r="G23" s="37">
        <f t="shared" si="2"/>
        <v>44228</v>
      </c>
      <c r="H23" s="37">
        <f t="shared" si="2"/>
        <v>44256</v>
      </c>
      <c r="I23" s="37">
        <f t="shared" si="2"/>
        <v>44287</v>
      </c>
      <c r="J23" s="37">
        <f t="shared" si="2"/>
        <v>44317</v>
      </c>
      <c r="K23" s="37">
        <f t="shared" si="2"/>
        <v>44348</v>
      </c>
      <c r="L23" s="37">
        <f t="shared" si="2"/>
        <v>44378</v>
      </c>
      <c r="M23" s="37">
        <f t="shared" si="2"/>
        <v>44409</v>
      </c>
      <c r="N23" s="37">
        <f t="shared" si="2"/>
        <v>44440</v>
      </c>
    </row>
    <row r="24" spans="1:15" ht="20.100000000000001" customHeight="1" x14ac:dyDescent="0.25">
      <c r="A24" s="38" t="s">
        <v>50</v>
      </c>
      <c r="B24" s="38">
        <f>COUNTIFS(TBase[Département],"27",TBase[Date],"&gt;="&amp;B$23,TBase[Date],"&lt;="&amp;EDATE(B$23,1))</f>
        <v>1</v>
      </c>
      <c r="C24" s="38">
        <f>COUNTIFS(TBase[Département],"27",TBase[Date],"&gt;="&amp;C$23,TBase[Date],"&lt;="&amp;EDATE(C$23,1))</f>
        <v>0</v>
      </c>
      <c r="D24" s="38">
        <f>COUNTIFS(TBase[Département],"27",TBase[Date],"&gt;="&amp;D$23,TBase[Date],"&lt;="&amp;EDATE(D$23,1))</f>
        <v>0</v>
      </c>
      <c r="E24" s="38">
        <f>COUNTIFS(TBase[Département],"27",TBase[Date],"&gt;="&amp;E$23,TBase[Date],"&lt;="&amp;EDATE(E$23,1))</f>
        <v>0</v>
      </c>
      <c r="F24" s="38">
        <f>COUNTIFS(TBase[Département],"27",TBase[Date],"&gt;="&amp;F$23,TBase[Date],"&lt;="&amp;EDATE(F$23,1))</f>
        <v>0</v>
      </c>
      <c r="G24" s="38">
        <f>COUNTIFS(TBase[Département],"27",TBase[Date],"&gt;="&amp;G$23,TBase[Date],"&lt;="&amp;EDATE(G$23,1))</f>
        <v>0</v>
      </c>
      <c r="H24" s="38">
        <f>COUNTIFS(TBase[Département],"27",TBase[Date],"&gt;="&amp;H$23,TBase[Date],"&lt;="&amp;EDATE(H$23,1))</f>
        <v>0</v>
      </c>
      <c r="I24" s="38">
        <f>COUNTIFS(TBase[Département],"27",TBase[Date],"&gt;="&amp;I$23,TBase[Date],"&lt;="&amp;EDATE(I$23,1))</f>
        <v>0</v>
      </c>
      <c r="J24" s="38">
        <f>COUNTIFS(TBase[Département],"27",TBase[Date],"&gt;="&amp;J$23,TBase[Date],"&lt;="&amp;EDATE(J$23,1))</f>
        <v>0</v>
      </c>
      <c r="K24" s="38">
        <f>COUNTIFS(TBase[Département],"27",TBase[Date],"&gt;="&amp;K$23,TBase[Date],"&lt;="&amp;EDATE(K$23,1))</f>
        <v>0</v>
      </c>
      <c r="L24" s="38">
        <f>COUNTIFS(TBase[Département],"27",TBase[Date],"&gt;="&amp;L$23,TBase[Date],"&lt;="&amp;EDATE(L$23,1))</f>
        <v>0</v>
      </c>
      <c r="M24" s="38">
        <f>COUNTIFS(TBase[Département],"27",TBase[Date],"&gt;="&amp;M$23,TBase[Date],"&lt;="&amp;EDATE(M$23,1))</f>
        <v>0</v>
      </c>
      <c r="N24" s="38">
        <f>COUNTIFS(TBase[Département],"27",TBase[Date],"&gt;="&amp;N$23,TBase[Date],"&lt;="&amp;EDATE(N$23,1))</f>
        <v>0</v>
      </c>
    </row>
    <row r="25" spans="1:15" ht="20.100000000000001" customHeight="1" x14ac:dyDescent="0.25">
      <c r="A25" s="38" t="s">
        <v>51</v>
      </c>
      <c r="B25" s="38">
        <f>COUNTIFS(TBase[Département],"76",TBase[Date],"&gt;="&amp;B$23,TBase[Date],"&lt;="&amp;EDATE(B$23,1))</f>
        <v>0</v>
      </c>
      <c r="C25" s="38">
        <f>COUNTIFS(TBase[Département],"76",TBase[Date],"&gt;="&amp;C$23,TBase[Date],"&lt;="&amp;EDATE(C$23,1))</f>
        <v>0</v>
      </c>
      <c r="D25" s="38">
        <f>COUNTIFS(TBase[Département],"76",TBase[Date],"&gt;="&amp;D$23,TBase[Date],"&lt;="&amp;EDATE(D$23,1))</f>
        <v>0</v>
      </c>
      <c r="E25" s="38">
        <f>COUNTIFS(TBase[Département],"76",TBase[Date],"&gt;="&amp;E$23,TBase[Date],"&lt;="&amp;EDATE(E$23,1))</f>
        <v>0</v>
      </c>
      <c r="F25" s="38">
        <f>COUNTIFS(TBase[Département],"76",TBase[Date],"&gt;="&amp;F$23,TBase[Date],"&lt;="&amp;EDATE(F$23,1))</f>
        <v>1</v>
      </c>
      <c r="G25" s="38">
        <f>COUNTIFS(TBase[Département],"76",TBase[Date],"&gt;="&amp;G$23,TBase[Date],"&lt;="&amp;EDATE(G$23,1))</f>
        <v>2</v>
      </c>
      <c r="H25" s="38">
        <f>COUNTIFS(TBase[Département],"76",TBase[Date],"&gt;="&amp;H$23,TBase[Date],"&lt;="&amp;EDATE(H$23,1))</f>
        <v>1</v>
      </c>
      <c r="I25" s="38">
        <f>COUNTIFS(TBase[Département],"76",TBase[Date],"&gt;="&amp;I$23,TBase[Date],"&lt;="&amp;EDATE(I$23,1))</f>
        <v>0</v>
      </c>
      <c r="J25" s="38">
        <f>COUNTIFS(TBase[Département],"76",TBase[Date],"&gt;="&amp;J$23,TBase[Date],"&lt;="&amp;EDATE(J$23,1))</f>
        <v>0</v>
      </c>
      <c r="K25" s="38">
        <f>COUNTIFS(TBase[Département],"76",TBase[Date],"&gt;="&amp;K$23,TBase[Date],"&lt;="&amp;EDATE(K$23,1))</f>
        <v>0</v>
      </c>
      <c r="L25" s="38">
        <f>COUNTIFS(TBase[Département],"76",TBase[Date],"&gt;="&amp;L$23,TBase[Date],"&lt;="&amp;EDATE(L$23,1))</f>
        <v>0</v>
      </c>
      <c r="M25" s="38">
        <f>COUNTIFS(TBase[Département],"76",TBase[Date],"&gt;="&amp;M$23,TBase[Date],"&lt;="&amp;EDATE(M$23,1))</f>
        <v>0</v>
      </c>
      <c r="N25" s="38">
        <f>COUNTIFS(TBase[Département],"76",TBase[Date],"&gt;="&amp;N$23,TBase[Date],"&lt;="&amp;EDATE(N$23,1))</f>
        <v>0</v>
      </c>
    </row>
    <row r="26" spans="1:15" ht="20.100000000000001" customHeight="1" x14ac:dyDescent="0.25">
      <c r="A26" s="38" t="s">
        <v>52</v>
      </c>
      <c r="B26" s="38">
        <f>COUNTIFS(TBase[Département],"14",TBase[Date],"&gt;="&amp;B$23,TBase[Date],"&lt;="&amp;EDATE(B$23,1))</f>
        <v>0</v>
      </c>
      <c r="C26" s="38">
        <f>COUNTIFS(TBase[Département],"14",TBase[Date],"&gt;="&amp;C$23,TBase[Date],"&lt;="&amp;EDATE(C$23,1))</f>
        <v>0</v>
      </c>
      <c r="D26" s="38">
        <f>COUNTIFS(TBase[Département],"14",TBase[Date],"&gt;="&amp;D$23,TBase[Date],"&lt;="&amp;EDATE(D$23,1))</f>
        <v>0</v>
      </c>
      <c r="E26" s="38">
        <f>COUNTIFS(TBase[Département],"14",TBase[Date],"&gt;="&amp;E$23,TBase[Date],"&lt;="&amp;EDATE(E$23,1))</f>
        <v>0</v>
      </c>
      <c r="F26" s="38">
        <f>COUNTIFS(TBase[Département],"14",TBase[Date],"&gt;="&amp;F$23,TBase[Date],"&lt;="&amp;EDATE(F$23,1))</f>
        <v>0</v>
      </c>
      <c r="G26" s="38">
        <f>COUNTIFS(TBase[Département],"14",TBase[Date],"&gt;="&amp;G$23,TBase[Date],"&lt;="&amp;EDATE(G$23,1))</f>
        <v>0</v>
      </c>
      <c r="H26" s="38">
        <f>COUNTIFS(TBase[Département],"14",TBase[Date],"&gt;="&amp;H$23,TBase[Date],"&lt;="&amp;EDATE(H$23,1))</f>
        <v>0</v>
      </c>
      <c r="I26" s="38">
        <f>COUNTIFS(TBase[Département],"14",TBase[Date],"&gt;="&amp;I$23,TBase[Date],"&lt;="&amp;EDATE(I$23,1))</f>
        <v>0</v>
      </c>
      <c r="J26" s="38">
        <f>COUNTIFS(TBase[Département],"14",TBase[Date],"&gt;="&amp;J$23,TBase[Date],"&lt;="&amp;EDATE(J$23,1))</f>
        <v>0</v>
      </c>
      <c r="K26" s="38">
        <f>COUNTIFS(TBase[Département],"14",TBase[Date],"&gt;="&amp;K$23,TBase[Date],"&lt;="&amp;EDATE(K$23,1))</f>
        <v>0</v>
      </c>
      <c r="L26" s="38">
        <f>COUNTIFS(TBase[Département],"14",TBase[Date],"&gt;="&amp;L$23,TBase[Date],"&lt;="&amp;EDATE(L$23,1))</f>
        <v>0</v>
      </c>
      <c r="M26" s="38">
        <f>COUNTIFS(TBase[Département],"14",TBase[Date],"&gt;="&amp;M$23,TBase[Date],"&lt;="&amp;EDATE(M$23,1))</f>
        <v>0</v>
      </c>
      <c r="N26" s="38">
        <f>COUNTIFS(TBase[Département],"14",TBase[Date],"&gt;="&amp;N$23,TBase[Date],"&lt;="&amp;EDATE(N$23,1))</f>
        <v>0</v>
      </c>
    </row>
    <row r="27" spans="1:15" ht="20.100000000000001" customHeight="1" x14ac:dyDescent="0.25">
      <c r="A27" s="38" t="s">
        <v>53</v>
      </c>
      <c r="B27" s="38">
        <f>COUNTIFS(TBase[Département],"78",TBase[Date],"&gt;="&amp;B$23,TBase[Date],"&lt;="&amp;EDATE(B$23,1))</f>
        <v>0</v>
      </c>
      <c r="C27" s="38">
        <f>COUNTIFS(TBase[Département],"78",TBase[Date],"&gt;="&amp;C$23,TBase[Date],"&lt;="&amp;EDATE(C$23,1))</f>
        <v>0</v>
      </c>
      <c r="D27" s="38">
        <f>COUNTIFS(TBase[Département],"78",TBase[Date],"&gt;="&amp;D$23,TBase[Date],"&lt;="&amp;EDATE(D$23,1))</f>
        <v>0</v>
      </c>
      <c r="E27" s="38">
        <f>COUNTIFS(TBase[Département],"78",TBase[Date],"&gt;="&amp;E$23,TBase[Date],"&lt;="&amp;EDATE(E$23,1))</f>
        <v>0</v>
      </c>
      <c r="F27" s="38">
        <f>COUNTIFS(TBase[Département],"78",TBase[Date],"&gt;="&amp;F$23,TBase[Date],"&lt;="&amp;EDATE(F$23,1))</f>
        <v>0</v>
      </c>
      <c r="G27" s="38">
        <f>COUNTIFS(TBase[Département],"78",TBase[Date],"&gt;="&amp;G$23,TBase[Date],"&lt;="&amp;EDATE(G$23,1))</f>
        <v>0</v>
      </c>
      <c r="H27" s="38">
        <f>COUNTIFS(TBase[Département],"78",TBase[Date],"&gt;="&amp;H$23,TBase[Date],"&lt;="&amp;EDATE(H$23,1))</f>
        <v>0</v>
      </c>
      <c r="I27" s="38">
        <f>COUNTIFS(TBase[Département],"78",TBase[Date],"&gt;="&amp;I$23,TBase[Date],"&lt;="&amp;EDATE(I$23,1))</f>
        <v>0</v>
      </c>
      <c r="J27" s="38">
        <f>COUNTIFS(TBase[Département],"78",TBase[Date],"&gt;="&amp;J$23,TBase[Date],"&lt;="&amp;EDATE(J$23,1))</f>
        <v>0</v>
      </c>
      <c r="K27" s="38">
        <f>COUNTIFS(TBase[Département],"78",TBase[Date],"&gt;="&amp;K$23,TBase[Date],"&lt;="&amp;EDATE(K$23,1))</f>
        <v>0</v>
      </c>
      <c r="L27" s="38">
        <f>COUNTIFS(TBase[Département],"78",TBase[Date],"&gt;="&amp;L$23,TBase[Date],"&lt;="&amp;EDATE(L$23,1))</f>
        <v>0</v>
      </c>
      <c r="M27" s="38">
        <f>COUNTIFS(TBase[Département],"78",TBase[Date],"&gt;="&amp;M$23,TBase[Date],"&lt;="&amp;EDATE(M$23,1))</f>
        <v>0</v>
      </c>
      <c r="N27" s="38">
        <f>COUNTIFS(TBase[Département],"78",TBase[Date],"&gt;="&amp;N$23,TBase[Date],"&lt;="&amp;EDATE(N$23,1))</f>
        <v>0</v>
      </c>
    </row>
    <row r="28" spans="1:15" ht="20.100000000000001" customHeight="1" x14ac:dyDescent="0.25">
      <c r="A28" s="38" t="s">
        <v>54</v>
      </c>
      <c r="B28" s="38">
        <f>COUNTIFS(TBase[Département],"59",TBase[Date],"&gt;="&amp;B$23,TBase[Date],"&lt;="&amp;EDATE(B$23,1))</f>
        <v>0</v>
      </c>
      <c r="C28" s="38">
        <f>COUNTIFS(TBase[Département],"59",TBase[Date],"&gt;="&amp;C$23,TBase[Date],"&lt;="&amp;EDATE(C$23,1))</f>
        <v>0</v>
      </c>
      <c r="D28" s="38">
        <f>COUNTIFS(TBase[Département],"59",TBase[Date],"&gt;="&amp;D$23,TBase[Date],"&lt;="&amp;EDATE(D$23,1))</f>
        <v>2</v>
      </c>
      <c r="E28" s="38">
        <f>COUNTIFS(TBase[Département],"59",TBase[Date],"&gt;="&amp;E$23,TBase[Date],"&lt;="&amp;EDATE(E$23,1))</f>
        <v>2</v>
      </c>
      <c r="F28" s="38">
        <f>COUNTIFS(TBase[Département],"59",TBase[Date],"&gt;="&amp;F$23,TBase[Date],"&lt;="&amp;EDATE(F$23,1))</f>
        <v>0</v>
      </c>
      <c r="G28" s="38">
        <f>COUNTIFS(TBase[Département],"59",TBase[Date],"&gt;="&amp;G$23,TBase[Date],"&lt;="&amp;EDATE(G$23,1))</f>
        <v>2</v>
      </c>
      <c r="H28" s="38">
        <f>COUNTIFS(TBase[Département],"59",TBase[Date],"&gt;="&amp;H$23,TBase[Date],"&lt;="&amp;EDATE(H$23,1))</f>
        <v>1</v>
      </c>
      <c r="I28" s="38">
        <f>COUNTIFS(TBase[Département],"59",TBase[Date],"&gt;="&amp;I$23,TBase[Date],"&lt;="&amp;EDATE(I$23,1))</f>
        <v>2</v>
      </c>
      <c r="J28" s="38">
        <f>COUNTIFS(TBase[Département],"59",TBase[Date],"&gt;="&amp;J$23,TBase[Date],"&lt;="&amp;EDATE(J$23,1))</f>
        <v>0</v>
      </c>
      <c r="K28" s="38">
        <f>COUNTIFS(TBase[Département],"59",TBase[Date],"&gt;="&amp;K$23,TBase[Date],"&lt;="&amp;EDATE(K$23,1))</f>
        <v>0</v>
      </c>
      <c r="L28" s="38">
        <f>COUNTIFS(TBase[Département],"59",TBase[Date],"&gt;="&amp;L$23,TBase[Date],"&lt;="&amp;EDATE(L$23,1))</f>
        <v>0</v>
      </c>
      <c r="M28" s="38">
        <f>COUNTIFS(TBase[Département],"59",TBase[Date],"&gt;="&amp;M$23,TBase[Date],"&lt;="&amp;EDATE(M$23,1))</f>
        <v>0</v>
      </c>
      <c r="N28" s="38">
        <f>COUNTIFS(TBase[Département],"59",TBase[Date],"&gt;="&amp;N$23,TBase[Date],"&lt;="&amp;EDATE(N$23,1))</f>
        <v>0</v>
      </c>
    </row>
    <row r="29" spans="1:15" ht="20.100000000000001" customHeight="1" x14ac:dyDescent="0.25">
      <c r="A29" s="38" t="s">
        <v>55</v>
      </c>
      <c r="B29" s="38">
        <f>COUNTIFS(TBase[Département],"80",TBase[Date],"&gt;="&amp;B$23,TBase[Date],"&lt;="&amp;EDATE(B$23,1))</f>
        <v>0</v>
      </c>
      <c r="C29" s="38">
        <f>COUNTIFS(TBase[Département],"80",TBase[Date],"&gt;="&amp;C$23,TBase[Date],"&lt;="&amp;EDATE(C$23,1))</f>
        <v>0</v>
      </c>
      <c r="D29" s="38">
        <f>COUNTIFS(TBase[Département],"80",TBase[Date],"&gt;="&amp;D$23,TBase[Date],"&lt;="&amp;EDATE(D$23,1))</f>
        <v>0</v>
      </c>
      <c r="E29" s="38">
        <f>COUNTIFS(TBase[Département],"80",TBase[Date],"&gt;="&amp;E$23,TBase[Date],"&lt;="&amp;EDATE(E$23,1))</f>
        <v>0</v>
      </c>
      <c r="F29" s="38">
        <f>COUNTIFS(TBase[Département],"80",TBase[Date],"&gt;="&amp;F$23,TBase[Date],"&lt;="&amp;EDATE(F$23,1))</f>
        <v>1</v>
      </c>
      <c r="G29" s="38">
        <f>COUNTIFS(TBase[Département],"80",TBase[Date],"&gt;="&amp;G$23,TBase[Date],"&lt;="&amp;EDATE(G$23,1))</f>
        <v>0</v>
      </c>
      <c r="H29" s="38">
        <f>COUNTIFS(TBase[Département],"80",TBase[Date],"&gt;="&amp;H$23,TBase[Date],"&lt;="&amp;EDATE(H$23,1))</f>
        <v>0</v>
      </c>
      <c r="I29" s="38">
        <f>COUNTIFS(TBase[Département],"80",TBase[Date],"&gt;="&amp;I$23,TBase[Date],"&lt;="&amp;EDATE(I$23,1))</f>
        <v>1</v>
      </c>
      <c r="J29" s="38">
        <f>COUNTIFS(TBase[Département],"80",TBase[Date],"&gt;="&amp;J$23,TBase[Date],"&lt;="&amp;EDATE(J$23,1))</f>
        <v>3</v>
      </c>
      <c r="K29" s="38">
        <f>COUNTIFS(TBase[Département],"80",TBase[Date],"&gt;="&amp;K$23,TBase[Date],"&lt;="&amp;EDATE(K$23,1))</f>
        <v>0</v>
      </c>
      <c r="L29" s="38">
        <f>COUNTIFS(TBase[Département],"80",TBase[Date],"&gt;="&amp;L$23,TBase[Date],"&lt;="&amp;EDATE(L$23,1))</f>
        <v>0</v>
      </c>
      <c r="M29" s="38">
        <f>COUNTIFS(TBase[Département],"80",TBase[Date],"&gt;="&amp;M$23,TBase[Date],"&lt;="&amp;EDATE(M$23,1))</f>
        <v>0</v>
      </c>
      <c r="N29" s="38">
        <f>COUNTIFS(TBase[Département],"80",TBase[Date],"&gt;="&amp;N$23,TBase[Date],"&lt;="&amp;EDATE(N$23,1))</f>
        <v>0</v>
      </c>
    </row>
    <row r="30" spans="1:15" ht="20.100000000000001" customHeight="1" x14ac:dyDescent="0.25">
      <c r="A30" s="38" t="s">
        <v>56</v>
      </c>
      <c r="B30" s="38">
        <f>COUNTIFS(BASE!$E:$E,"62",BASE!$B:$B,"&gt;="&amp;B$23,BASE!$B:$B,"&lt;="&amp;EDATE(B$23,1))</f>
        <v>0</v>
      </c>
      <c r="C30" s="38">
        <f>COUNTIFS(BASE!$E:$E,"62",BASE!$B:$B,"&gt;="&amp;C$23,BASE!$B:$B,"&lt;="&amp;EDATE(C$23,1))</f>
        <v>0</v>
      </c>
      <c r="D30" s="38">
        <f>COUNTIFS(BASE!$E:$E,"62",BASE!$B:$B,"&gt;="&amp;D$23,BASE!$B:$B,"&lt;="&amp;EDATE(D$23,1))</f>
        <v>0</v>
      </c>
      <c r="E30" s="38">
        <f>COUNTIFS(BASE!$E:$E,"62",BASE!$B:$B,"&gt;="&amp;E$23,BASE!$B:$B,"&lt;="&amp;EDATE(E$23,1))</f>
        <v>0</v>
      </c>
      <c r="F30" s="38">
        <f>COUNTIFS(BASE!$E:$E,"62",BASE!$B:$B,"&gt;="&amp;F$23,BASE!$B:$B,"&lt;="&amp;EDATE(F$23,1))</f>
        <v>0</v>
      </c>
      <c r="G30" s="38">
        <f>COUNTIFS(BASE!$E:$E,"62",BASE!$B:$B,"&gt;="&amp;G$23,BASE!$B:$B,"&lt;="&amp;EDATE(G$23,1))</f>
        <v>0</v>
      </c>
      <c r="H30" s="38">
        <f>COUNTIFS(BASE!$E:$E,"62",BASE!$B:$B,"&gt;="&amp;H$23,BASE!$B:$B,"&lt;="&amp;EDATE(H$23,1))</f>
        <v>1</v>
      </c>
      <c r="I30" s="38">
        <f>COUNTIFS(BASE!$E:$E,"62",BASE!$B:$B,"&gt;="&amp;I$23,BASE!$B:$B,"&lt;="&amp;EDATE(I$23,1))</f>
        <v>0</v>
      </c>
      <c r="J30" s="38">
        <f>COUNTIFS(BASE!$E:$E,"62",BASE!$B:$B,"&gt;="&amp;J$23,BASE!$B:$B,"&lt;="&amp;EDATE(J$23,1))</f>
        <v>0</v>
      </c>
      <c r="K30" s="38">
        <f>COUNTIFS(BASE!$E:$E,"62",BASE!$B:$B,"&gt;="&amp;K$23,BASE!$B:$B,"&lt;="&amp;EDATE(K$23,1))</f>
        <v>0</v>
      </c>
      <c r="L30" s="38">
        <f>COUNTIFS(BASE!$E:$E,"62",BASE!$B:$B,"&gt;="&amp;L$23,BASE!$B:$B,"&lt;="&amp;EDATE(L$23,1))</f>
        <v>0</v>
      </c>
      <c r="M30" s="38">
        <f>COUNTIFS(BASE!$E:$E,"62",BASE!$B:$B,"&gt;="&amp;M$23,BASE!$B:$B,"&lt;="&amp;EDATE(M$23,1))</f>
        <v>0</v>
      </c>
      <c r="N30" s="38">
        <f>COUNTIFS(BASE!$E:$E,"62",BASE!$B:$B,"&gt;="&amp;N$23,BASE!$B:$B,"&lt;="&amp;EDATE(N$23,1))</f>
        <v>0</v>
      </c>
    </row>
    <row r="31" spans="1:15" ht="38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ht="39.75" customHeight="1" x14ac:dyDescent="0.25">
      <c r="D32" s="64" t="s">
        <v>57</v>
      </c>
      <c r="E32" s="64"/>
      <c r="F32" s="64"/>
      <c r="G32" s="64"/>
      <c r="H32" s="64"/>
      <c r="I32" s="64"/>
      <c r="J32" s="64"/>
      <c r="K32" s="64"/>
      <c r="L32" s="64"/>
    </row>
    <row r="33" spans="1:15" ht="20.100000000000001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20.100000000000001" customHeight="1" x14ac:dyDescent="0.25">
      <c r="A34" s="38"/>
      <c r="B34" s="38">
        <v>2020</v>
      </c>
      <c r="C34" s="38">
        <v>2021</v>
      </c>
      <c r="D34" s="38">
        <v>2021</v>
      </c>
      <c r="E34" s="38">
        <v>2021</v>
      </c>
      <c r="F34" s="38">
        <v>2021</v>
      </c>
      <c r="G34" s="38">
        <v>2021</v>
      </c>
      <c r="H34" s="38">
        <v>2021</v>
      </c>
      <c r="I34" s="38">
        <v>2021</v>
      </c>
      <c r="J34" s="38">
        <v>2021</v>
      </c>
      <c r="K34" s="38">
        <v>2021</v>
      </c>
      <c r="L34" s="38">
        <v>2021</v>
      </c>
      <c r="M34" s="38">
        <v>2021</v>
      </c>
      <c r="N34" s="38">
        <v>2021</v>
      </c>
    </row>
    <row r="35" spans="1:15" ht="20.100000000000001" customHeight="1" x14ac:dyDescent="0.25">
      <c r="A35" s="38" t="s">
        <v>58</v>
      </c>
      <c r="B35" s="38">
        <v>10</v>
      </c>
      <c r="C35" s="38">
        <f>SUM(B24:N30)</f>
        <v>20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</row>
    <row r="36" spans="1:15" ht="20.100000000000001" customHeight="1" x14ac:dyDescent="0.25">
      <c r="A36" s="38" t="s">
        <v>59</v>
      </c>
      <c r="B36" s="38">
        <v>20</v>
      </c>
      <c r="C36" s="38">
        <v>45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1:15" ht="20.100000000000001" customHeight="1" x14ac:dyDescent="0.25">
      <c r="A37" s="38" t="s">
        <v>60</v>
      </c>
      <c r="B37" s="38"/>
      <c r="C37" s="38">
        <v>25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</row>
    <row r="38" spans="1:15" ht="20.100000000000001" customHeight="1" x14ac:dyDescent="0.25">
      <c r="A38" s="38" t="s">
        <v>61</v>
      </c>
      <c r="B38" s="38"/>
      <c r="C38" s="38">
        <f>SUM(B17:N17)</f>
        <v>1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</row>
    <row r="39" spans="1:15" ht="20.100000000000001" customHeight="1" x14ac:dyDescent="0.25">
      <c r="A39" s="38" t="s">
        <v>62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</row>
    <row r="40" spans="1:15" ht="20.100000000000001" customHeight="1" x14ac:dyDescent="0.25"/>
    <row r="41" spans="1:15" ht="20.100000000000001" customHeight="1" x14ac:dyDescent="0.25"/>
    <row r="42" spans="1:15" ht="20.100000000000001" customHeight="1" x14ac:dyDescent="0.25"/>
    <row r="43" spans="1:15" ht="20.100000000000001" customHeight="1" x14ac:dyDescent="0.25"/>
    <row r="44" spans="1:15" ht="20.100000000000001" customHeight="1" x14ac:dyDescent="0.25"/>
    <row r="45" spans="1:15" ht="20.100000000000001" customHeight="1" x14ac:dyDescent="0.25"/>
    <row r="46" spans="1:15" ht="20.100000000000001" customHeight="1" x14ac:dyDescent="0.25"/>
    <row r="47" spans="1:15" ht="20.100000000000001" customHeight="1" x14ac:dyDescent="0.25"/>
    <row r="48" spans="1:15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</sheetData>
  <mergeCells count="4">
    <mergeCell ref="D2:L2"/>
    <mergeCell ref="D10:L10"/>
    <mergeCell ref="D21:L21"/>
    <mergeCell ref="D32:L32"/>
  </mergeCells>
  <pageMargins left="0.7" right="0.28999999999999998" top="0.56999999999999995" bottom="0.5600000000000000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AC17-A606-46B1-8DA3-B07056580CF6}">
  <sheetPr codeName="Feuil5"/>
  <dimension ref="A1:K8"/>
  <sheetViews>
    <sheetView workbookViewId="0">
      <selection activeCell="D26" sqref="D26"/>
    </sheetView>
  </sheetViews>
  <sheetFormatPr baseColWidth="10" defaultRowHeight="15" x14ac:dyDescent="0.25"/>
  <cols>
    <col min="1" max="1" width="19" bestFit="1" customWidth="1"/>
    <col min="2" max="2" width="12.42578125" bestFit="1" customWidth="1"/>
    <col min="3" max="3" width="9.7109375" bestFit="1" customWidth="1"/>
    <col min="4" max="4" width="17.7109375" bestFit="1" customWidth="1"/>
    <col min="5" max="5" width="19.28515625" bestFit="1" customWidth="1"/>
    <col min="6" max="6" width="24.5703125" bestFit="1" customWidth="1"/>
    <col min="7" max="7" width="11.7109375" bestFit="1" customWidth="1"/>
    <col min="8" max="8" width="9.42578125" bestFit="1" customWidth="1"/>
    <col min="9" max="9" width="13.42578125" bestFit="1" customWidth="1"/>
    <col min="10" max="10" width="19.7109375" bestFit="1" customWidth="1"/>
    <col min="11" max="11" width="22" bestFit="1" customWidth="1"/>
  </cols>
  <sheetData>
    <row r="1" spans="1:11" ht="15.75" thickBot="1" x14ac:dyDescent="0.3">
      <c r="A1" s="22" t="s">
        <v>65</v>
      </c>
      <c r="B1" s="22" t="s">
        <v>2</v>
      </c>
      <c r="C1" s="18" t="s">
        <v>66</v>
      </c>
      <c r="D1" s="18" t="s">
        <v>67</v>
      </c>
      <c r="E1" s="18" t="s">
        <v>68</v>
      </c>
      <c r="F1" s="19" t="s">
        <v>69</v>
      </c>
      <c r="G1" s="18" t="s">
        <v>70</v>
      </c>
      <c r="H1" s="18" t="s">
        <v>71</v>
      </c>
      <c r="I1" s="18" t="s">
        <v>72</v>
      </c>
      <c r="J1" s="18" t="s">
        <v>73</v>
      </c>
      <c r="K1" s="20" t="s">
        <v>74</v>
      </c>
    </row>
    <row r="2" spans="1:11" x14ac:dyDescent="0.25">
      <c r="A2" s="47" t="s">
        <v>97</v>
      </c>
      <c r="B2" s="47" t="s">
        <v>75</v>
      </c>
      <c r="C2" s="47"/>
      <c r="D2" s="47"/>
      <c r="E2" s="47"/>
      <c r="F2" s="47"/>
      <c r="G2" s="47"/>
      <c r="H2" s="47"/>
      <c r="I2" s="47"/>
      <c r="J2" s="47"/>
      <c r="K2" s="47"/>
    </row>
    <row r="3" spans="1:11" x14ac:dyDescent="0.25">
      <c r="A3" s="47" t="s">
        <v>97</v>
      </c>
      <c r="B3" s="47" t="s">
        <v>75</v>
      </c>
      <c r="C3" s="47"/>
      <c r="D3" s="47"/>
      <c r="E3" s="47"/>
      <c r="F3" s="47"/>
      <c r="G3" s="47"/>
      <c r="H3" s="47"/>
      <c r="I3" s="47"/>
      <c r="J3" s="47"/>
      <c r="K3" s="47"/>
    </row>
    <row r="4" spans="1:11" x14ac:dyDescent="0.25">
      <c r="A4" s="47" t="s">
        <v>100</v>
      </c>
      <c r="B4" s="47" t="s">
        <v>75</v>
      </c>
      <c r="C4" s="47"/>
      <c r="D4" s="47"/>
      <c r="E4" s="47"/>
      <c r="F4" s="47"/>
      <c r="G4" s="47"/>
      <c r="H4" s="47"/>
      <c r="I4" s="47"/>
      <c r="J4" s="47"/>
      <c r="K4" s="47"/>
    </row>
    <row r="5" spans="1:11" x14ac:dyDescent="0.25">
      <c r="A5" s="47" t="s">
        <v>97</v>
      </c>
      <c r="B5" s="47" t="s">
        <v>80</v>
      </c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25">
      <c r="A6" s="47" t="s">
        <v>100</v>
      </c>
      <c r="B6" s="47" t="s">
        <v>81</v>
      </c>
      <c r="C6" s="47"/>
      <c r="D6" s="47"/>
      <c r="E6" s="47"/>
      <c r="F6" s="47"/>
      <c r="G6" s="47"/>
      <c r="H6" s="47"/>
      <c r="I6" s="47"/>
      <c r="J6" s="47"/>
      <c r="K6" s="47"/>
    </row>
    <row r="7" spans="1:11" x14ac:dyDescent="0.25">
      <c r="A7" s="47" t="s">
        <v>97</v>
      </c>
      <c r="B7" s="47" t="s">
        <v>81</v>
      </c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5">
      <c r="A8" s="47" t="s">
        <v>97</v>
      </c>
      <c r="B8" s="47" t="s">
        <v>75</v>
      </c>
      <c r="C8" s="47"/>
      <c r="D8" s="47"/>
      <c r="E8" s="47"/>
      <c r="F8" s="47"/>
      <c r="G8" s="47"/>
      <c r="H8" s="47"/>
      <c r="I8" s="47"/>
      <c r="J8" s="47"/>
      <c r="K8" s="4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6E52B6-4A50-4481-B92C-FE294447B3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CRM</vt:lpstr>
      <vt:lpstr>SAISIE</vt:lpstr>
      <vt:lpstr>BASE</vt:lpstr>
      <vt:lpstr>Parametres</vt:lpstr>
      <vt:lpstr>Synthèse</vt:lpstr>
      <vt:lpstr>Contrats</vt:lpstr>
      <vt:lpstr>AO</vt:lpstr>
      <vt:lpstr>contact</vt:lpstr>
      <vt:lpstr>Entreprise</vt:lpstr>
      <vt:lpstr>OUI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cp:lastPrinted>2021-05-28T19:09:05Z</cp:lastPrinted>
  <dcterms:created xsi:type="dcterms:W3CDTF">2021-05-06T08:10:59Z</dcterms:created>
  <dcterms:modified xsi:type="dcterms:W3CDTF">2021-06-03T08:34:06Z</dcterms:modified>
</cp:coreProperties>
</file>