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0.81\commun stagiaires\GOUPIL Antoine\outil CRM\"/>
    </mc:Choice>
  </mc:AlternateContent>
  <xr:revisionPtr revIDLastSave="0" documentId="8_{B7FFB5B3-8E60-4D7D-A9F4-04C77AB6A663}" xr6:coauthVersionLast="46" xr6:coauthVersionMax="46" xr10:uidLastSave="{00000000-0000-0000-0000-000000000000}"/>
  <bookViews>
    <workbookView xWindow="28680" yWindow="-120" windowWidth="29040" windowHeight="15840" tabRatio="544" activeTab="4" xr2:uid="{47128890-E2DF-4C34-B61C-FEF5EF3534E1}"/>
  </bookViews>
  <sheets>
    <sheet name="CRM" sheetId="12" r:id="rId1"/>
    <sheet name="SAISIE" sheetId="11" r:id="rId2"/>
    <sheet name="BASE" sheetId="1" r:id="rId3"/>
    <sheet name="Parametres" sheetId="2" r:id="rId4"/>
    <sheet name="Synthèse" sheetId="3" r:id="rId5"/>
    <sheet name="Contrats" sheetId="10" r:id="rId6"/>
  </sheets>
  <definedNames>
    <definedName name="_xlnm._FilterDatabase" localSheetId="2" hidden="1">BASE!$A$1:$P$20</definedName>
    <definedName name="Action">OFFSET(Parametres!$A$2,,,COUNTA(Parametres!$A:$A)-1)</definedName>
    <definedName name="AO">Parametres!$B$2:$B$3</definedName>
    <definedName name="contact">Parametres!$E$2:$E$12</definedName>
    <definedName name="CP">OFFSET(Parametres!$D$2,,,COUNTA(Parametres!$D:$D)-1)</definedName>
    <definedName name="DonnéesExternes_1" localSheetId="5" hidden="1">Contrats!$A$1:$B$9</definedName>
    <definedName name="Entreprise">TBase[Entreprise]</definedName>
    <definedName name="OUI">Parametres!$C$2:$C$3</definedName>
    <definedName name="prov">OFFSET(Parametres!$E$2,,,COUNTA(Parametres!$E:$E)-1)</definedName>
    <definedName name="statut">Parametres!$F$2:$F$3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3" l="1"/>
  <c r="D34" i="3"/>
  <c r="E34" i="3"/>
  <c r="F34" i="3"/>
  <c r="G34" i="3"/>
  <c r="H34" i="3"/>
  <c r="I34" i="3"/>
  <c r="J34" i="3"/>
  <c r="K34" i="3"/>
  <c r="L34" i="3"/>
  <c r="M34" i="3"/>
  <c r="N34" i="3"/>
  <c r="B34" i="3"/>
  <c r="C35" i="3"/>
  <c r="D35" i="3"/>
  <c r="E35" i="3"/>
  <c r="F35" i="3"/>
  <c r="G35" i="3"/>
  <c r="H35" i="3"/>
  <c r="I35" i="3"/>
  <c r="J35" i="3"/>
  <c r="K35" i="3"/>
  <c r="L35" i="3"/>
  <c r="M35" i="3"/>
  <c r="N35" i="3"/>
  <c r="B35" i="3"/>
  <c r="C33" i="3"/>
  <c r="D33" i="3"/>
  <c r="E33" i="3"/>
  <c r="F33" i="3"/>
  <c r="G33" i="3"/>
  <c r="H33" i="3"/>
  <c r="I33" i="3"/>
  <c r="J33" i="3"/>
  <c r="K33" i="3"/>
  <c r="L33" i="3"/>
  <c r="M33" i="3"/>
  <c r="N33" i="3"/>
  <c r="B33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1" i="3"/>
  <c r="D31" i="3"/>
  <c r="E31" i="3"/>
  <c r="F31" i="3"/>
  <c r="G31" i="3"/>
  <c r="H31" i="3"/>
  <c r="I31" i="3"/>
  <c r="J31" i="3"/>
  <c r="K31" i="3"/>
  <c r="L31" i="3"/>
  <c r="M31" i="3"/>
  <c r="N31" i="3"/>
  <c r="B31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C29" i="3"/>
  <c r="D29" i="3"/>
  <c r="E29" i="3"/>
  <c r="F29" i="3"/>
  <c r="G29" i="3"/>
  <c r="H29" i="3"/>
  <c r="I29" i="3"/>
  <c r="J29" i="3"/>
  <c r="K29" i="3"/>
  <c r="L29" i="3"/>
  <c r="M29" i="3"/>
  <c r="N29" i="3"/>
  <c r="B29" i="3"/>
  <c r="B22" i="3"/>
  <c r="B16" i="3"/>
  <c r="B17" i="3"/>
  <c r="N8" i="3"/>
  <c r="C8" i="3"/>
  <c r="D8" i="3"/>
  <c r="E8" i="3"/>
  <c r="F8" i="3"/>
  <c r="G8" i="3"/>
  <c r="H8" i="3"/>
  <c r="I8" i="3"/>
  <c r="J8" i="3"/>
  <c r="K8" i="3"/>
  <c r="L8" i="3"/>
  <c r="M8" i="3"/>
  <c r="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B6" i="3"/>
  <c r="C6" i="3"/>
  <c r="D6" i="3"/>
  <c r="E6" i="3"/>
  <c r="F6" i="3"/>
  <c r="G6" i="3"/>
  <c r="H6" i="3"/>
  <c r="I6" i="3"/>
  <c r="J6" i="3"/>
  <c r="K6" i="3"/>
  <c r="L6" i="3"/>
  <c r="M6" i="3"/>
  <c r="N6" i="3"/>
  <c r="C22" i="3"/>
  <c r="D22" i="3"/>
  <c r="E22" i="3"/>
  <c r="F22" i="3"/>
  <c r="G22" i="3"/>
  <c r="H22" i="3"/>
  <c r="I22" i="3"/>
  <c r="J22" i="3"/>
  <c r="K22" i="3"/>
  <c r="L22" i="3"/>
  <c r="M22" i="3"/>
  <c r="N22" i="3"/>
  <c r="C21" i="3"/>
  <c r="D21" i="3"/>
  <c r="E21" i="3"/>
  <c r="F21" i="3"/>
  <c r="G21" i="3"/>
  <c r="H21" i="3"/>
  <c r="I21" i="3"/>
  <c r="J21" i="3"/>
  <c r="K21" i="3"/>
  <c r="L21" i="3"/>
  <c r="M21" i="3"/>
  <c r="N21" i="3"/>
  <c r="B21" i="3"/>
  <c r="C20" i="3"/>
  <c r="D20" i="3"/>
  <c r="E20" i="3"/>
  <c r="F20" i="3"/>
  <c r="G20" i="3"/>
  <c r="H20" i="3"/>
  <c r="I20" i="3"/>
  <c r="J20" i="3"/>
  <c r="K20" i="3"/>
  <c r="L20" i="3"/>
  <c r="M20" i="3"/>
  <c r="N20" i="3"/>
  <c r="B20" i="3"/>
  <c r="C19" i="3"/>
  <c r="D19" i="3"/>
  <c r="E19" i="3"/>
  <c r="F19" i="3"/>
  <c r="G19" i="3"/>
  <c r="H19" i="3"/>
  <c r="I19" i="3"/>
  <c r="J19" i="3"/>
  <c r="K19" i="3"/>
  <c r="L19" i="3"/>
  <c r="M19" i="3"/>
  <c r="N19" i="3"/>
  <c r="B19" i="3"/>
  <c r="C18" i="3"/>
  <c r="D18" i="3"/>
  <c r="E18" i="3"/>
  <c r="F18" i="3"/>
  <c r="G18" i="3"/>
  <c r="H18" i="3"/>
  <c r="I18" i="3"/>
  <c r="J18" i="3"/>
  <c r="K18" i="3"/>
  <c r="L18" i="3"/>
  <c r="M18" i="3"/>
  <c r="N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C16" i="3"/>
  <c r="D16" i="3"/>
  <c r="E16" i="3"/>
  <c r="F16" i="3"/>
  <c r="G16" i="3"/>
  <c r="H16" i="3"/>
  <c r="I16" i="3"/>
  <c r="J16" i="3"/>
  <c r="K16" i="3"/>
  <c r="L16" i="3"/>
  <c r="M16" i="3"/>
  <c r="N16" i="3"/>
  <c r="C45" i="3" l="1"/>
  <c r="C4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Stagiaire-B</author>
  </authors>
  <commentList>
    <comment ref="G5" authorId="0" shapeId="0" xr:uid="{30A3298B-56DA-4F97-9D74-7D5E4EF501A7}">
      <text>
        <r>
          <rPr>
            <b/>
            <sz val="9"/>
            <color indexed="81"/>
            <rFont val="Tahoma"/>
            <family val="2"/>
          </rPr>
          <t xml:space="preserve">POUR MODIFIER / SUPPRIMER :
TROUVER L'ENTREPRISE EN E7
Modifier les valeurs importées et clickez sur MODIFIER
Pour SUPPRIMER, Entreprise en E7 Puis clickez sur supprimer !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E82943-939E-4363-8723-50D0DE9680DD}" keepAlive="1" name="Requête - TContrat" description="Connexion à la requête « TContrat » dans le classeur." type="5" refreshedVersion="7" background="1" saveData="1">
    <dbPr connection="Provider=Microsoft.Mashup.OleDb.1;Data Source=$Workbook$;Location=TContrat;Extended Properties=&quot;&quot;" command="SELECT * FROM [TContrat]"/>
  </connection>
</connections>
</file>

<file path=xl/sharedStrings.xml><?xml version="1.0" encoding="utf-8"?>
<sst xmlns="http://schemas.openxmlformats.org/spreadsheetml/2006/main" count="362" uniqueCount="103">
  <si>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</si>
  <si>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</si>
  <si>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</si>
  <si>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</si>
  <si>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</si>
  <si>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</si>
  <si>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</si>
  <si>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</si>
  <si>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</si>
  <si>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</si>
  <si>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</si>
  <si>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</si>
  <si>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</si>
  <si>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</si>
  <si>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</si>
  <si>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</si>
  <si>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</si>
  <si>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</si>
  <si>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</si>
  <si>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</si>
  <si>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</si>
  <si>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</si>
  <si>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</si>
  <si>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</si>
  <si>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</si>
  <si>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</si>
  <si>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</si>
  <si>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</si>
  <si>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</si>
  <si>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</si>
  <si>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</si>
  <si>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</si>
  <si>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</si>
  <si>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</si>
  <si>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</si>
  <si>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</si>
  <si>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</si>
  <si>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</si>
  <si>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</si>
  <si>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</si>
  <si>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</si>
  <si>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</si>
  <si>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</si>
  <si>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</si>
  <si>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</si>
  <si>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</si>
  <si>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</si>
  <si>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</si>
  <si>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</si>
  <si>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</si>
  <si>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</si>
  <si>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</si>
  <si>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</si>
  <si>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</si>
  <si>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</si>
  <si>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</si>
  <si>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</si>
  <si>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</si>
  <si>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</si>
  <si>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</si>
  <si>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</si>
  <si>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</si>
  <si>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</si>
  <si>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clients</t>
  </si>
  <si>
    <t>Clients Important</t>
  </si>
  <si>
    <t>Prospect</t>
  </si>
  <si>
    <t>Prospect Important</t>
  </si>
  <si>
    <t>Clients/Prospects</t>
  </si>
  <si>
    <t>Clients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</si>
  <si>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</si>
  <si>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</si>
  <si>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</si>
  <si>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</si>
  <si>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</si>
  <si>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</si>
  <si>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</si>
  <si>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</si>
  <si>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</si>
  <si>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</si>
  <si>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</si>
  <si>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</si>
  <si>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</si>
  <si>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</si>
  <si>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</si>
  <si>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</si>
  <si>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</si>
  <si>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</si>
  <si>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</si>
  <si>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</si>
  <si>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</si>
  <si>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Provenance</t>
  </si>
  <si>
    <t>Reponse</t>
  </si>
  <si>
    <t>Client-Prospect</t>
  </si>
  <si>
    <t>FORMULAIRE DE SAISIE</t>
  </si>
  <si>
    <t>Clients / Prospect</t>
  </si>
  <si>
    <t>Nom/Prénom</t>
  </si>
  <si>
    <t>Contact tèl</t>
  </si>
  <si>
    <t>Adresse mail</t>
  </si>
  <si>
    <t>Effectif</t>
  </si>
  <si>
    <t>Prochaine Action</t>
  </si>
  <si>
    <t>M. Dupont ttt</t>
  </si>
  <si>
    <t>OUTIL CRM</t>
  </si>
  <si>
    <t>REDIRECTION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</si>
</sst>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48"/>
      <color rgb="FFE45B30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17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1" applyFill="1" applyBorder="1"/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1" applyFill="1"/>
    <xf numFmtId="0" fontId="0" fillId="0" borderId="0" xfId="0" applyNumberFormat="1"/>
    <xf numFmtId="14" fontId="1" fillId="0" borderId="0" xfId="1" applyNumberForma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0" fillId="5" borderId="0" xfId="0" applyFill="1"/>
    <xf numFmtId="0" fontId="0" fillId="5" borderId="0" xfId="0" applyFill="1" applyBorder="1"/>
    <xf numFmtId="0" fontId="7" fillId="5" borderId="0" xfId="0" applyFont="1" applyFill="1" applyBorder="1"/>
    <xf numFmtId="0" fontId="7" fillId="4" borderId="0" xfId="0" applyFont="1" applyFill="1" applyBorder="1" applyProtection="1">
      <protection locked="0"/>
    </xf>
    <xf numFmtId="14" fontId="7" fillId="4" borderId="0" xfId="0" applyNumberFormat="1" applyFont="1" applyFill="1" applyBorder="1" applyProtection="1">
      <protection locked="0"/>
    </xf>
    <xf numFmtId="0" fontId="3" fillId="4" borderId="0" xfId="2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11" fillId="6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Alignment="1"/>
    <xf numFmtId="0" fontId="11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E45B3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Synthèse!$A$16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Synthèse!$A$17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Synthèse!$A$18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Synthèse!$A$19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Synthèse!$A$20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Synthèse!$B$20:$N$20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Synthèse!$A$21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Synthèse!$B$21:$N$21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Synthèse!$A$22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Synthèse!$B$22:$N$22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Synthèse!$A$6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Synthèse!$A$7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Synthèse!$A$8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Synthèse!$A$9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Synthèse!$B$9:$N$9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5</xdr:row>
          <xdr:rowOff>171450</xdr:rowOff>
        </xdr:from>
        <xdr:to>
          <xdr:col>5</xdr:col>
          <xdr:colOff>1752600</xdr:colOff>
          <xdr:row>9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10</xdr:row>
          <xdr:rowOff>104775</xdr:rowOff>
        </xdr:from>
        <xdr:to>
          <xdr:col>5</xdr:col>
          <xdr:colOff>1771650</xdr:colOff>
          <xdr:row>14</xdr:row>
          <xdr:rowOff>104775</xdr:rowOff>
        </xdr:to>
        <xdr:sp macro="" textlink="">
          <xdr:nvSpPr>
            <xdr:cNvPr id="3090" name="Bouton 2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15</xdr:row>
          <xdr:rowOff>66675</xdr:rowOff>
        </xdr:from>
        <xdr:to>
          <xdr:col>5</xdr:col>
          <xdr:colOff>1771650</xdr:colOff>
          <xdr:row>19</xdr:row>
          <xdr:rowOff>66675</xdr:rowOff>
        </xdr:to>
        <xdr:sp macro="" textlink="">
          <xdr:nvSpPr>
            <xdr:cNvPr id="3093" name="Bouton 3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342900</xdr:colOff>
      <xdr:row>14</xdr:row>
      <xdr:rowOff>219075</xdr:rowOff>
    </xdr:from>
    <xdr:to>
      <xdr:col>20</xdr:col>
      <xdr:colOff>409575</xdr:colOff>
      <xdr:row>25</xdr:row>
      <xdr:rowOff>161924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609600</xdr:colOff>
      <xdr:row>1</xdr:row>
      <xdr:rowOff>147637</xdr:rowOff>
    </xdr:from>
    <xdr:to>
      <xdr:col>20</xdr:col>
      <xdr:colOff>609600</xdr:colOff>
      <xdr:row>12</xdr:row>
      <xdr:rowOff>166687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2C14F0-E501-4E8B-A6D8-F7E3260FD15D}" autoFormatId="16" applyNumberFormats="0" applyBorderFormats="0" applyFontFormats="0" applyPatternFormats="0" applyAlignmentFormats="0" applyWidthHeightFormats="0">
  <queryTableRefresh nextId="12" unboundColumnsRight="9">
    <queryTableFields count="11">
      <queryTableField id="1" name="Clients/Prospects" tableColumnId="3"/>
      <queryTableField id="2" name="Entreprise" tableColumnId="2"/>
      <queryTableField id="3" dataBound="0" tableColumnId="4"/>
      <queryTableField id="4" dataBound="0" tableColumnId="5"/>
      <queryTableField id="5" dataBound="0" tableColumnId="6"/>
      <queryTableField id="6" dataBound="0" tableColumnId="7"/>
      <queryTableField id="7" dataBound="0" tableColumnId="8"/>
      <queryTableField id="8" dataBound="0" tableColumnId="9"/>
      <queryTableField id="9" dataBound="0" tableColumnId="10"/>
      <queryTableField id="10" dataBound="0" tableColumnId="11"/>
      <queryTableField id="11" dataBound="0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348A10-C9CD-4736-9BB2-8DC98CE71654}" name="TBase" displayName="TBase" ref="A1:P20" totalsRowShown="0" headerRowDxfId="31" dataDxfId="30">
  <autoFilter ref="A1:P20" xr:uid="{529208E3-BAA0-453E-9E04-579F5768E5FE}"/>
  <tableColumns count="16">
    <tableColumn id="1" xr3:uid="{DA4B4DAB-593E-4198-8DE4-0FD34DAB21D0}" name="Clients/Prospects" dataDxfId="29" dataCellStyle="60 % - Accent2"/>
    <tableColumn id="2" xr3:uid="{70B06DA7-C9A5-438B-834A-FDD4AEA16E59}" name="Date" dataDxfId="28" dataCellStyle="60 % - Accent2"/>
    <tableColumn id="3" xr3:uid="{F9EE810E-75E4-456E-9DFE-FBAFBE508707}" name="Nom &amp; Prénom " dataDxfId="27" dataCellStyle="60 % - Accent2"/>
    <tableColumn id="4" xr3:uid="{18F63308-625E-46C1-8760-3F23138A8201}" name="Entreprise" dataDxfId="26" dataCellStyle="60 % - Accent2"/>
    <tableColumn id="5" xr3:uid="{50039757-467A-4A2E-94ED-29AE9ECF742E}" name="Département" dataDxfId="25" dataCellStyle="60 % - Accent2"/>
    <tableColumn id="6" xr3:uid="{8A9EF88A-3ACD-4F06-8E82-5A083A1D23F3}" name="Adresse" dataDxfId="24" dataCellStyle="60 % - Accent2"/>
    <tableColumn id="7" xr3:uid="{62A59A73-5BD4-4AC0-AD10-FDBCD4323217}" name="Contact Tèl" dataDxfId="23" dataCellStyle="60 % - Accent2"/>
    <tableColumn id="8" xr3:uid="{53110E9E-FBC5-40AE-9977-DEB2C56F21E2}" name="Contact Mail" dataDxfId="22" dataCellStyle="Lien hypertexte"/>
    <tableColumn id="9" xr3:uid="{2E568572-BC60-410D-AA00-054021F89581}" name="Action" dataDxfId="21" dataCellStyle="60 % - Accent2"/>
    <tableColumn id="10" xr3:uid="{5CFE17E7-3B80-4FA5-9526-A53F3082414E}" name="Provenance du contact" dataDxfId="20" dataCellStyle="60 % - Accent2"/>
    <tableColumn id="11" xr3:uid="{7A8E7A10-CC61-4979-95AB-4FDCB3F54718}" name="Type" dataDxfId="19" dataCellStyle="60 % - Accent2"/>
    <tableColumn id="12" xr3:uid="{0E287A6B-5598-45BE-8B91-C3A5B0BEF00B}" name="effectif" dataDxfId="18" dataCellStyle="60 % - Accent2"/>
    <tableColumn id="13" xr3:uid="{6F4C9984-1CD0-4359-9E00-EAC4A8D1CC39}" name="Prochaine action" dataDxfId="17" dataCellStyle="60 % - Accent2"/>
    <tableColumn id="14" xr3:uid="{E78D7486-9C03-48CC-B32C-A8C205529BDB}" name="Statut" dataDxfId="16"/>
    <tableColumn id="15" xr3:uid="{D3CF891E-710B-4C6D-9E4D-FD48A06EA887}" name="Commentaire" dataDxfId="15" dataCellStyle="60 % - Accent2"/>
    <tableColumn id="16" xr3:uid="{136FA01C-2DEE-467E-8084-BB3BC482A461}" name="Réponse" dataDxfId="14" dataCellStyle="60 % - Accent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12F5C-05AE-497F-A77D-17F76CEE0B05}" name="TContrat" displayName="TContrat" ref="A1:K9" tableType="queryTable" totalsRowShown="0">
  <autoFilter ref="A1:K9" xr:uid="{175D15BA-6E9E-4C84-9849-8476A2B4528D}"/>
  <tableColumns count="11">
    <tableColumn id="3" xr3:uid="{4C1D78D7-5ECA-4585-BDE9-827AA9825523}" uniqueName="3" name="Clients/Prospects" queryTableFieldId="1" dataDxfId="13"/>
    <tableColumn id="2" xr3:uid="{B9D98F21-2870-4C27-B42B-931E23E8F8F9}" uniqueName="2" name="Entreprise" queryTableFieldId="2" dataDxfId="12"/>
    <tableColumn id="4" xr3:uid="{11BD6EB4-E642-460E-8772-9F54208997E2}" uniqueName="4" name="Ville" queryTableFieldId="3" dataDxfId="11"/>
    <tableColumn id="5" xr3:uid="{77398B21-592A-494A-904F-E719C943F8A2}" uniqueName="5" name="Début contrat" queryTableFieldId="4" dataDxfId="10"/>
    <tableColumn id="6" xr3:uid="{3D1A531C-0B7F-4C8B-9A35-600C92882022}" uniqueName="6" name="Type de contrat" queryTableFieldId="5" dataDxfId="9"/>
    <tableColumn id="7" xr3:uid="{5A5A36AB-C552-4B1D-985F-92CB23ED5E89}" uniqueName="7" name="Reprise de personnel" queryTableFieldId="6" dataDxfId="8"/>
    <tableColumn id="8" xr3:uid="{FFB32227-13A2-4566-BF7F-418A56EE49D5}" uniqueName="8" name="Menus" queryTableFieldId="7" dataDxfId="7"/>
    <tableColumn id="9" xr3:uid="{F80FE3E5-91A4-44B9-A638-F6C4B541A66C}" uniqueName="9" name="Pain" queryTableFieldId="8" dataDxfId="6"/>
    <tableColumn id="10" xr3:uid="{90801E71-F48E-4597-BFDF-85A607E63426}" uniqueName="10" name="Livraison" queryTableFieldId="9" dataDxfId="5"/>
    <tableColumn id="11" xr3:uid="{608FA8CB-3FA9-400E-8183-695377F51A6B}" uniqueName="11" name="Site de livraison" queryTableFieldId="10" dataDxfId="4"/>
    <tableColumn id="12" xr3:uid="{EEAA632C-223F-4A3B-AF65-18A267B241CD}" uniqueName="12" name="Ancien prestataire" queryTableFieldId="11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9E36-40FB-49C1-9058-8E3A0C82C56E}">
  <dimension ref="A1:M29"/>
  <sheetViews>
    <sheetView workbookViewId="0">
      <selection activeCell="C1" sqref="C1:K5"/>
    </sheetView>
  </sheetViews>
  <sheetFormatPr baseColWidth="10" defaultRowHeight="15" x14ac:dyDescent="0.25"/>
  <sheetData>
    <row r="1" spans="1:13" x14ac:dyDescent="0.25">
      <c r="A1" s="46"/>
      <c r="B1" s="46"/>
      <c r="C1" s="47" t="s">
        <v>101</v>
      </c>
      <c r="D1" s="47"/>
      <c r="E1" s="47"/>
      <c r="F1" s="47"/>
      <c r="G1" s="47"/>
      <c r="H1" s="47"/>
      <c r="I1" s="47"/>
      <c r="J1" s="47"/>
      <c r="K1" s="47"/>
      <c r="L1" s="46"/>
      <c r="M1" s="46"/>
    </row>
    <row r="2" spans="1:13" x14ac:dyDescent="0.25">
      <c r="A2" s="46"/>
      <c r="B2" s="46"/>
      <c r="C2" s="47"/>
      <c r="D2" s="47"/>
      <c r="E2" s="47"/>
      <c r="F2" s="47"/>
      <c r="G2" s="47"/>
      <c r="H2" s="47"/>
      <c r="I2" s="47"/>
      <c r="J2" s="47"/>
      <c r="K2" s="47"/>
      <c r="L2" s="46"/>
      <c r="M2" s="46"/>
    </row>
    <row r="3" spans="1:13" x14ac:dyDescent="0.25">
      <c r="A3" s="46"/>
      <c r="B3" s="46"/>
      <c r="C3" s="47"/>
      <c r="D3" s="47"/>
      <c r="E3" s="47"/>
      <c r="F3" s="47"/>
      <c r="G3" s="47"/>
      <c r="H3" s="47"/>
      <c r="I3" s="47"/>
      <c r="J3" s="47"/>
      <c r="K3" s="47"/>
      <c r="L3" s="46"/>
      <c r="M3" s="46"/>
    </row>
    <row r="4" spans="1:13" x14ac:dyDescent="0.25">
      <c r="A4" s="46"/>
      <c r="B4" s="46"/>
      <c r="C4" s="47"/>
      <c r="D4" s="47"/>
      <c r="E4" s="47"/>
      <c r="F4" s="47"/>
      <c r="G4" s="47"/>
      <c r="H4" s="47"/>
      <c r="I4" s="47"/>
      <c r="J4" s="47"/>
      <c r="K4" s="47"/>
      <c r="L4" s="46"/>
      <c r="M4" s="46"/>
    </row>
    <row r="5" spans="1:13" x14ac:dyDescent="0.25">
      <c r="A5" s="46"/>
      <c r="B5" s="46"/>
      <c r="C5" s="47"/>
      <c r="D5" s="47"/>
      <c r="E5" s="47"/>
      <c r="F5" s="47"/>
      <c r="G5" s="47"/>
      <c r="H5" s="47"/>
      <c r="I5" s="47"/>
      <c r="J5" s="47"/>
      <c r="K5" s="47"/>
      <c r="L5" s="46"/>
      <c r="M5" s="46"/>
    </row>
    <row r="6" spans="1:13" x14ac:dyDescent="0.25">
      <c r="A6" s="48" t="s">
        <v>102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13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x14ac:dyDescent="0.2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3" x14ac:dyDescent="0.2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3" x14ac:dyDescent="0.2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3" x14ac:dyDescent="0.2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</row>
    <row r="12" spans="1:13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</row>
    <row r="13" spans="1:13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</row>
    <row r="14" spans="1:13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</row>
    <row r="15" spans="1:13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</row>
    <row r="16" spans="1:13" x14ac:dyDescent="0.2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</row>
    <row r="17" spans="1:13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</row>
    <row r="18" spans="1:13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</row>
    <row r="19" spans="1:13" x14ac:dyDescent="0.2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</row>
    <row r="20" spans="1:13" x14ac:dyDescent="0.2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x14ac:dyDescent="0.2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3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</row>
    <row r="25" spans="1:13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</row>
    <row r="26" spans="1:13" x14ac:dyDescent="0.2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</row>
    <row r="27" spans="1:13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</row>
    <row r="28" spans="1:13" x14ac:dyDescent="0.2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</row>
    <row r="29" spans="1:13" x14ac:dyDescent="0.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</row>
  </sheetData>
  <mergeCells count="3">
    <mergeCell ref="C1:K5"/>
    <mergeCell ref="A6:M7"/>
    <mergeCell ref="A8:M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723B-DA15-43B8-8870-18153A7E9CD2}">
  <sheetPr codeName="Feuil4"/>
  <dimension ref="A1:XFD52"/>
  <sheetViews>
    <sheetView showGridLines="0" workbookViewId="0">
      <selection activeCell="B5" sqref="B5"/>
    </sheetView>
  </sheetViews>
  <sheetFormatPr baseColWidth="10" defaultColWidth="11.42578125" defaultRowHeight="15" zeroHeight="1" x14ac:dyDescent="0.25"/>
  <cols>
    <col min="1" max="1" width="11.42578125" style="44" customWidth="1"/>
    <col min="2" max="2" width="23.140625" style="43" customWidth="1"/>
    <col min="3" max="3" width="28" customWidth="1"/>
    <col min="4" max="4" width="11.42578125" customWidth="1"/>
    <col min="5" max="5" width="33.28515625" customWidth="1"/>
    <col min="6" max="6" width="30.7109375" customWidth="1"/>
    <col min="7" max="7" width="30.140625" customWidth="1"/>
    <col min="8" max="16383" width="0" hidden="1" customWidth="1"/>
    <col min="16384" max="16384" width="28.5703125" hidden="1" customWidth="1"/>
  </cols>
  <sheetData>
    <row r="1" spans="1:7" x14ac:dyDescent="0.25">
      <c r="A1" s="42" t="s">
        <v>93</v>
      </c>
      <c r="B1" s="42"/>
      <c r="C1" s="42"/>
      <c r="D1" s="42"/>
      <c r="E1" s="42"/>
      <c r="F1" s="42"/>
      <c r="G1" s="42"/>
    </row>
    <row r="2" spans="1:7" x14ac:dyDescent="0.25">
      <c r="A2" s="42"/>
      <c r="B2" s="42"/>
      <c r="C2" s="42"/>
      <c r="D2" s="42"/>
      <c r="E2" s="42"/>
      <c r="F2" s="42"/>
      <c r="G2" s="42"/>
    </row>
    <row r="3" spans="1:7" ht="26.25" customHeight="1" x14ac:dyDescent="0.25">
      <c r="A3" s="42"/>
      <c r="B3" s="42"/>
      <c r="C3" s="42"/>
      <c r="D3" s="42"/>
      <c r="E3" s="42"/>
      <c r="F3" s="42"/>
      <c r="G3" s="42"/>
    </row>
    <row r="4" spans="1:7" ht="16.5" customHeight="1" x14ac:dyDescent="0.25">
      <c r="A4" s="33"/>
      <c r="B4" s="34"/>
      <c r="C4" s="34"/>
      <c r="D4" s="34"/>
      <c r="E4" s="34"/>
      <c r="F4" s="34"/>
      <c r="G4" s="33"/>
    </row>
    <row r="5" spans="1:7" x14ac:dyDescent="0.25">
      <c r="B5" s="35"/>
      <c r="C5" s="35"/>
      <c r="D5" s="35"/>
      <c r="E5" s="35"/>
      <c r="F5" s="35"/>
      <c r="G5" s="44"/>
    </row>
    <row r="6" spans="1:7" x14ac:dyDescent="0.25">
      <c r="B6" s="36"/>
      <c r="C6" s="37" t="s">
        <v>94</v>
      </c>
      <c r="D6" s="37"/>
      <c r="E6" s="37" t="s">
        <v>2</v>
      </c>
      <c r="F6" s="35"/>
      <c r="G6" s="44"/>
    </row>
    <row r="7" spans="1:7" x14ac:dyDescent="0.25">
      <c r="B7" s="36"/>
      <c r="C7" s="38"/>
      <c r="D7" s="37"/>
      <c r="E7" s="38"/>
      <c r="F7" s="35"/>
      <c r="G7" s="44"/>
    </row>
    <row r="8" spans="1:7" x14ac:dyDescent="0.25">
      <c r="B8" s="36"/>
      <c r="C8" s="37" t="s">
        <v>0</v>
      </c>
      <c r="D8" s="37"/>
      <c r="E8" s="37" t="s">
        <v>35</v>
      </c>
      <c r="F8" s="35"/>
      <c r="G8" s="44"/>
    </row>
    <row r="9" spans="1:7" x14ac:dyDescent="0.25">
      <c r="B9" s="36"/>
      <c r="C9" s="39"/>
      <c r="D9" s="37"/>
      <c r="E9" s="38"/>
      <c r="F9" s="35"/>
      <c r="G9" s="44"/>
    </row>
    <row r="10" spans="1:7" x14ac:dyDescent="0.25">
      <c r="B10" s="36"/>
      <c r="C10" s="37" t="s">
        <v>95</v>
      </c>
      <c r="D10" s="37"/>
      <c r="E10" s="37" t="s">
        <v>36</v>
      </c>
      <c r="F10" s="35"/>
      <c r="G10" s="44"/>
    </row>
    <row r="11" spans="1:7" x14ac:dyDescent="0.25">
      <c r="B11" s="36"/>
      <c r="C11" s="38"/>
      <c r="D11" s="37"/>
      <c r="E11" s="38"/>
      <c r="F11" s="35"/>
      <c r="G11" s="44"/>
    </row>
    <row r="12" spans="1:7" x14ac:dyDescent="0.25">
      <c r="B12" s="36"/>
      <c r="C12" s="37" t="s">
        <v>96</v>
      </c>
      <c r="D12" s="37"/>
      <c r="E12" s="37" t="s">
        <v>97</v>
      </c>
      <c r="F12" s="35"/>
      <c r="G12" s="44"/>
    </row>
    <row r="13" spans="1:7" x14ac:dyDescent="0.25">
      <c r="C13" s="38"/>
      <c r="D13" s="37"/>
      <c r="E13" s="40"/>
      <c r="F13" s="35"/>
      <c r="G13" s="44"/>
    </row>
    <row r="14" spans="1:7" x14ac:dyDescent="0.25">
      <c r="C14" s="37" t="s">
        <v>3</v>
      </c>
      <c r="D14" s="37"/>
      <c r="E14" s="37" t="s">
        <v>4</v>
      </c>
      <c r="F14" s="35"/>
      <c r="G14" s="44"/>
    </row>
    <row r="15" spans="1:7" x14ac:dyDescent="0.25">
      <c r="C15" s="38"/>
      <c r="D15" s="37"/>
      <c r="E15" s="38"/>
      <c r="F15" s="35"/>
      <c r="G15" s="44"/>
    </row>
    <row r="16" spans="1:7" x14ac:dyDescent="0.25">
      <c r="C16" s="37" t="s">
        <v>40</v>
      </c>
      <c r="D16" s="37"/>
      <c r="E16" s="37" t="s">
        <v>98</v>
      </c>
      <c r="F16" s="35"/>
      <c r="G16" s="44"/>
    </row>
    <row r="17" spans="3:7" x14ac:dyDescent="0.25">
      <c r="C17" s="38"/>
      <c r="D17" s="37"/>
      <c r="E17" s="38"/>
      <c r="F17" s="35"/>
      <c r="G17" s="44"/>
    </row>
    <row r="18" spans="3:7" x14ac:dyDescent="0.25">
      <c r="C18" s="37" t="s">
        <v>99</v>
      </c>
      <c r="D18" s="37"/>
      <c r="E18" s="37" t="s">
        <v>5</v>
      </c>
      <c r="F18" s="35"/>
      <c r="G18" s="44"/>
    </row>
    <row r="19" spans="3:7" x14ac:dyDescent="0.25">
      <c r="C19" s="38"/>
      <c r="D19" s="37"/>
      <c r="E19" s="38"/>
      <c r="F19" s="35"/>
      <c r="G19" s="44"/>
    </row>
    <row r="20" spans="3:7" x14ac:dyDescent="0.25">
      <c r="C20" s="37" t="s">
        <v>6</v>
      </c>
      <c r="D20" s="37"/>
      <c r="E20" s="37" t="s">
        <v>39</v>
      </c>
      <c r="F20" s="35"/>
      <c r="G20" s="44"/>
    </row>
    <row r="21" spans="3:7" ht="46.5" customHeight="1" x14ac:dyDescent="0.25">
      <c r="C21" s="41"/>
      <c r="D21" s="36"/>
      <c r="E21" s="41"/>
      <c r="F21" s="35"/>
      <c r="G21" s="44"/>
    </row>
    <row r="22" spans="3:7" x14ac:dyDescent="0.25">
      <c r="C22" s="2"/>
      <c r="D22" s="2"/>
      <c r="E22" s="2"/>
      <c r="G22" s="44"/>
    </row>
    <row r="23" spans="3:7" ht="15" hidden="1" customHeight="1" x14ac:dyDescent="0.25"/>
    <row r="24" spans="3:7" ht="15" hidden="1" customHeight="1" x14ac:dyDescent="0.25"/>
    <row r="25" spans="3:7" ht="15" hidden="1" customHeight="1" x14ac:dyDescent="0.25"/>
    <row r="26" spans="3:7" ht="15" hidden="1" customHeight="1" x14ac:dyDescent="0.25"/>
    <row r="27" spans="3:7" ht="15" hidden="1" customHeight="1" x14ac:dyDescent="0.25"/>
    <row r="28" spans="3:7" ht="15" hidden="1" customHeight="1" x14ac:dyDescent="0.25"/>
    <row r="29" spans="3:7" ht="15" hidden="1" customHeight="1" x14ac:dyDescent="0.25"/>
    <row r="30" spans="3:7" ht="15" hidden="1" customHeight="1" x14ac:dyDescent="0.25"/>
    <row r="31" spans="3:7" ht="15" hidden="1" customHeight="1" x14ac:dyDescent="0.25"/>
    <row r="32" spans="3:7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hidden="1" customHeight="1" x14ac:dyDescent="0.25"/>
    <row r="43" ht="15" hidden="1" customHeight="1" x14ac:dyDescent="0.25"/>
    <row r="44" ht="15" hidden="1" customHeight="1" x14ac:dyDescent="0.25"/>
    <row r="45" ht="15" hidden="1" customHeight="1" x14ac:dyDescent="0.25"/>
    <row r="46" ht="15" hidden="1" customHeight="1" x14ac:dyDescent="0.25"/>
    <row r="47" ht="15" hidden="1" customHeight="1" x14ac:dyDescent="0.25"/>
    <row r="48" ht="15" hidden="1" customHeight="1" x14ac:dyDescent="0.25"/>
    <row r="49" ht="15" hidden="1" customHeight="1" x14ac:dyDescent="0.25"/>
    <row r="50" ht="15" hidden="1" customHeight="1" x14ac:dyDescent="0.25"/>
    <row r="51" ht="15" hidden="1" customHeight="1" x14ac:dyDescent="0.25"/>
    <row r="52" ht="15" hidden="1" customHeight="1" x14ac:dyDescent="0.25"/>
  </sheetData>
  <sheetProtection selectLockedCells="1"/>
  <mergeCells count="4">
    <mergeCell ref="A1:G3"/>
    <mergeCell ref="B13:B1048576"/>
    <mergeCell ref="G5:G22"/>
    <mergeCell ref="A5:A1048576"/>
  </mergeCells>
  <dataValidations count="7">
    <dataValidation type="list" allowBlank="1" showInputMessage="1" showErrorMessage="1" sqref="C17" xr:uid="{EB0F11FE-AEF5-4A21-BFE8-9D8D0CED8331}">
      <formula1>AO</formula1>
    </dataValidation>
    <dataValidation type="list" allowBlank="1" showInputMessage="1" showErrorMessage="1" sqref="E15" xr:uid="{15B26232-C8B5-4E17-B56A-F54CCF0460D9}">
      <formula1>prov</formula1>
    </dataValidation>
    <dataValidation type="list" allowBlank="1" showInputMessage="1" showErrorMessage="1" sqref="E19" xr:uid="{83981A08-42CF-4009-9D10-8E6B3EAED629}">
      <formula1>statut</formula1>
    </dataValidation>
    <dataValidation type="list" allowBlank="1" showInputMessage="1" showErrorMessage="1" sqref="E21" xr:uid="{CE661B0E-46AE-4302-8330-C35B89D6029F}">
      <formula1>OUI</formula1>
    </dataValidation>
    <dataValidation type="list" allowBlank="1" showInputMessage="1" showErrorMessage="1" sqref="C15" xr:uid="{B0EDA537-FE9D-4929-805C-5567C66EE210}">
      <formula1>Action</formula1>
    </dataValidation>
    <dataValidation type="list" allowBlank="1" showInputMessage="1" showErrorMessage="1" sqref="C7" xr:uid="{C49E3DFD-349E-4469-A5C3-992EF74983B0}">
      <formula1>CP</formula1>
    </dataValidation>
    <dataValidation type="list" allowBlank="1" showInputMessage="1" sqref="E7" xr:uid="{E8CB059D-D52E-4251-B7AA-E9D7DDA21B5D}">
      <formula1>Entreprise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disabled="1" autoFill="0" autoPict="0" macro="[0]!Creationnouveausalaries">
                <anchor moveWithCells="1">
                  <from>
                    <xdr:col>5</xdr:col>
                    <xdr:colOff>571500</xdr:colOff>
                    <xdr:row>5</xdr:row>
                    <xdr:rowOff>171450</xdr:rowOff>
                  </from>
                  <to>
                    <xdr:col>5</xdr:col>
                    <xdr:colOff>1752600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5" name="Bouton 2">
              <controlPr defaultSize="0" print="0" autoFill="0" autoPict="0" macro="[0]!Modifier">
                <anchor moveWithCells="1">
                  <from>
                    <xdr:col>5</xdr:col>
                    <xdr:colOff>590550</xdr:colOff>
                    <xdr:row>10</xdr:row>
                    <xdr:rowOff>104775</xdr:rowOff>
                  </from>
                  <to>
                    <xdr:col>5</xdr:col>
                    <xdr:colOff>1771650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6" name="Bouton 3">
              <controlPr defaultSize="0" print="0" autoFill="0" autoPict="0" macro="[0]!Supprimer">
                <anchor moveWithCells="1">
                  <from>
                    <xdr:col>5</xdr:col>
                    <xdr:colOff>590550</xdr:colOff>
                    <xdr:row>15</xdr:row>
                    <xdr:rowOff>66675</xdr:rowOff>
                  </from>
                  <to>
                    <xdr:col>5</xdr:col>
                    <xdr:colOff>1771650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sheetPr codeName="Feuil1"/>
  <dimension ref="A1:P21"/>
  <sheetViews>
    <sheetView zoomScale="85" zoomScaleNormal="85" workbookViewId="0">
      <selection activeCell="M14" sqref="M14"/>
    </sheetView>
  </sheetViews>
  <sheetFormatPr baseColWidth="10" defaultRowHeight="15" x14ac:dyDescent="0.25"/>
  <cols>
    <col min="1" max="1" width="20.7109375" customWidth="1"/>
    <col min="2" max="2" width="11.42578125" style="6"/>
    <col min="3" max="3" width="24.5703125" style="1" customWidth="1"/>
    <col min="4" max="4" width="36.7109375" style="1" customWidth="1"/>
    <col min="5" max="5" width="15.28515625" style="1" customWidth="1"/>
    <col min="6" max="6" width="40.85546875" style="7" customWidth="1"/>
    <col min="7" max="7" width="20.28515625" style="1" customWidth="1"/>
    <col min="8" max="8" width="35.5703125" style="1" customWidth="1"/>
    <col min="9" max="9" width="43.28515625" style="1" customWidth="1"/>
    <col min="10" max="10" width="23.5703125" style="1" customWidth="1"/>
    <col min="11" max="11" width="19.5703125" style="6" customWidth="1"/>
    <col min="12" max="12" width="19.5703125" style="14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  <col min="17" max="16384" width="11.42578125" style="18"/>
  </cols>
  <sheetData>
    <row r="1" spans="1:16" ht="28.5" customHeight="1" x14ac:dyDescent="0.25">
      <c r="A1" s="12" t="s">
        <v>67</v>
      </c>
      <c r="B1" s="19" t="s">
        <v>0</v>
      </c>
      <c r="C1" s="12" t="s">
        <v>1</v>
      </c>
      <c r="D1" s="12" t="s">
        <v>2</v>
      </c>
      <c r="E1" s="12" t="s">
        <v>35</v>
      </c>
      <c r="F1" s="12" t="s">
        <v>36</v>
      </c>
      <c r="G1" s="12" t="s">
        <v>7</v>
      </c>
      <c r="H1" s="12" t="s">
        <v>8</v>
      </c>
      <c r="I1" s="12" t="s">
        <v>3</v>
      </c>
      <c r="J1" s="12" t="s">
        <v>4</v>
      </c>
      <c r="K1" s="12" t="s">
        <v>40</v>
      </c>
      <c r="L1" s="20" t="s">
        <v>43</v>
      </c>
      <c r="M1" s="19" t="s">
        <v>26</v>
      </c>
      <c r="N1" s="12" t="s">
        <v>5</v>
      </c>
      <c r="O1" s="12" t="s">
        <v>6</v>
      </c>
      <c r="P1" s="12" t="s">
        <v>39</v>
      </c>
    </row>
    <row r="2" spans="1:16" s="24" customFormat="1" x14ac:dyDescent="0.25">
      <c r="A2" s="24" t="s">
        <v>64</v>
      </c>
      <c r="B2" s="26">
        <v>44333</v>
      </c>
      <c r="C2" s="27" t="s">
        <v>86</v>
      </c>
      <c r="D2" s="27" t="s">
        <v>78</v>
      </c>
      <c r="E2" s="27">
        <v>80</v>
      </c>
      <c r="F2" s="27" t="s">
        <v>87</v>
      </c>
      <c r="G2" s="27" t="s">
        <v>88</v>
      </c>
      <c r="H2" s="28" t="s">
        <v>89</v>
      </c>
      <c r="I2" s="27" t="s">
        <v>9</v>
      </c>
      <c r="J2" s="29" t="s">
        <v>20</v>
      </c>
      <c r="K2" s="26" t="s">
        <v>42</v>
      </c>
      <c r="L2" s="30">
        <v>995</v>
      </c>
      <c r="M2" s="29" t="s">
        <v>44</v>
      </c>
      <c r="N2" s="29" t="s">
        <v>24</v>
      </c>
      <c r="O2" s="17" t="s">
        <v>45</v>
      </c>
      <c r="P2" s="24" t="s">
        <v>17</v>
      </c>
    </row>
    <row r="3" spans="1:16" x14ac:dyDescent="0.25">
      <c r="A3" s="18" t="s">
        <v>66</v>
      </c>
      <c r="B3" s="15">
        <v>44333</v>
      </c>
      <c r="C3" s="27" t="s">
        <v>86</v>
      </c>
      <c r="D3" s="27" t="s">
        <v>78</v>
      </c>
      <c r="E3" s="27">
        <v>80</v>
      </c>
      <c r="F3" s="27" t="s">
        <v>87</v>
      </c>
      <c r="G3" s="27" t="s">
        <v>88</v>
      </c>
      <c r="H3" s="28" t="s">
        <v>89</v>
      </c>
      <c r="I3" s="4" t="s">
        <v>9</v>
      </c>
      <c r="J3" s="4" t="s">
        <v>20</v>
      </c>
      <c r="K3" s="15" t="s">
        <v>42</v>
      </c>
      <c r="L3" s="16">
        <v>58</v>
      </c>
      <c r="M3" s="4" t="s">
        <v>44</v>
      </c>
      <c r="N3" s="4" t="s">
        <v>24</v>
      </c>
      <c r="O3" s="17" t="s">
        <v>45</v>
      </c>
      <c r="P3" s="18" t="s">
        <v>16</v>
      </c>
    </row>
    <row r="4" spans="1:16" s="24" customFormat="1" x14ac:dyDescent="0.25">
      <c r="A4" s="24" t="s">
        <v>65</v>
      </c>
      <c r="B4" s="26">
        <v>44333</v>
      </c>
      <c r="C4" s="27" t="s">
        <v>86</v>
      </c>
      <c r="D4" s="27" t="s">
        <v>78</v>
      </c>
      <c r="E4" s="27">
        <v>80</v>
      </c>
      <c r="F4" s="27" t="s">
        <v>87</v>
      </c>
      <c r="G4" s="27" t="s">
        <v>88</v>
      </c>
      <c r="H4" s="28" t="s">
        <v>89</v>
      </c>
      <c r="I4" s="29" t="s">
        <v>9</v>
      </c>
      <c r="J4" s="29" t="s">
        <v>20</v>
      </c>
      <c r="K4" s="26" t="s">
        <v>42</v>
      </c>
      <c r="L4" s="30">
        <v>436</v>
      </c>
      <c r="M4" s="29" t="s">
        <v>44</v>
      </c>
      <c r="N4" s="29" t="s">
        <v>24</v>
      </c>
      <c r="O4" s="17" t="s">
        <v>45</v>
      </c>
      <c r="P4" s="24" t="s">
        <v>17</v>
      </c>
    </row>
    <row r="5" spans="1:16" x14ac:dyDescent="0.25">
      <c r="A5" s="18" t="s">
        <v>64</v>
      </c>
      <c r="B5" s="15">
        <v>44257</v>
      </c>
      <c r="C5" s="27" t="s">
        <v>86</v>
      </c>
      <c r="D5" s="27" t="s">
        <v>78</v>
      </c>
      <c r="E5" s="4">
        <v>59</v>
      </c>
      <c r="F5" s="27" t="s">
        <v>87</v>
      </c>
      <c r="G5" s="27" t="s">
        <v>88</v>
      </c>
      <c r="H5" s="28" t="s">
        <v>89</v>
      </c>
      <c r="I5" s="4" t="s">
        <v>13</v>
      </c>
      <c r="J5" s="4" t="s">
        <v>20</v>
      </c>
      <c r="K5" s="15" t="s">
        <v>42</v>
      </c>
      <c r="L5" s="16"/>
      <c r="M5" s="29" t="s">
        <v>44</v>
      </c>
      <c r="N5" s="4" t="s">
        <v>24</v>
      </c>
      <c r="O5" s="17" t="s">
        <v>45</v>
      </c>
      <c r="P5" s="18" t="s">
        <v>17</v>
      </c>
    </row>
    <row r="6" spans="1:16" s="24" customFormat="1" x14ac:dyDescent="0.25">
      <c r="A6" s="24" t="s">
        <v>65</v>
      </c>
      <c r="B6" s="26">
        <v>44256</v>
      </c>
      <c r="C6" s="27" t="s">
        <v>86</v>
      </c>
      <c r="D6" s="27" t="s">
        <v>78</v>
      </c>
      <c r="E6" s="29">
        <v>76</v>
      </c>
      <c r="F6" s="27" t="s">
        <v>87</v>
      </c>
      <c r="G6" s="27" t="s">
        <v>88</v>
      </c>
      <c r="H6" s="28" t="s">
        <v>89</v>
      </c>
      <c r="I6" s="29" t="s">
        <v>37</v>
      </c>
      <c r="J6" s="29" t="s">
        <v>19</v>
      </c>
      <c r="K6" s="26" t="s">
        <v>42</v>
      </c>
      <c r="L6" s="30"/>
      <c r="M6" s="29" t="s">
        <v>46</v>
      </c>
      <c r="N6" s="4" t="s">
        <v>24</v>
      </c>
      <c r="O6" s="17" t="s">
        <v>45</v>
      </c>
      <c r="P6" s="24" t="s">
        <v>16</v>
      </c>
    </row>
    <row r="7" spans="1:16" x14ac:dyDescent="0.25">
      <c r="A7" s="18" t="s">
        <v>63</v>
      </c>
      <c r="B7" s="15">
        <v>44229</v>
      </c>
      <c r="C7" s="27" t="s">
        <v>86</v>
      </c>
      <c r="D7" s="27" t="s">
        <v>78</v>
      </c>
      <c r="E7" s="4">
        <v>76</v>
      </c>
      <c r="F7" s="27" t="s">
        <v>87</v>
      </c>
      <c r="G7" s="27" t="s">
        <v>88</v>
      </c>
      <c r="H7" s="28" t="s">
        <v>89</v>
      </c>
      <c r="I7" s="4" t="s">
        <v>11</v>
      </c>
      <c r="J7" s="4" t="s">
        <v>18</v>
      </c>
      <c r="K7" s="15" t="s">
        <v>41</v>
      </c>
      <c r="L7" s="16">
        <v>550</v>
      </c>
      <c r="M7" s="29" t="s">
        <v>46</v>
      </c>
      <c r="N7" s="4" t="s">
        <v>24</v>
      </c>
      <c r="O7" s="17" t="s">
        <v>45</v>
      </c>
      <c r="P7" s="18" t="s">
        <v>16</v>
      </c>
    </row>
    <row r="8" spans="1:16" s="24" customFormat="1" x14ac:dyDescent="0.25">
      <c r="A8" s="24" t="s">
        <v>64</v>
      </c>
      <c r="B8" s="26">
        <v>44206</v>
      </c>
      <c r="C8" s="27" t="s">
        <v>100</v>
      </c>
      <c r="D8" s="27" t="s">
        <v>85</v>
      </c>
      <c r="E8" s="29">
        <v>76</v>
      </c>
      <c r="F8" s="27" t="s">
        <v>87</v>
      </c>
      <c r="G8" s="27" t="s">
        <v>88</v>
      </c>
      <c r="H8" s="28" t="s">
        <v>89</v>
      </c>
      <c r="I8" s="29" t="s">
        <v>12</v>
      </c>
      <c r="J8" s="29" t="s">
        <v>21</v>
      </c>
      <c r="K8" s="26" t="s">
        <v>41</v>
      </c>
      <c r="L8" s="30">
        <v>1700</v>
      </c>
      <c r="M8" s="29" t="s">
        <v>46</v>
      </c>
      <c r="N8" s="4" t="s">
        <v>24</v>
      </c>
      <c r="O8" s="17" t="s">
        <v>45</v>
      </c>
      <c r="P8" s="24" t="s">
        <v>16</v>
      </c>
    </row>
    <row r="9" spans="1:16" x14ac:dyDescent="0.25">
      <c r="A9" s="18" t="s">
        <v>64</v>
      </c>
      <c r="B9" s="15">
        <v>44296</v>
      </c>
      <c r="C9" s="27" t="s">
        <v>86</v>
      </c>
      <c r="D9" s="27" t="s">
        <v>83</v>
      </c>
      <c r="E9" s="4">
        <v>59</v>
      </c>
      <c r="F9" s="27" t="s">
        <v>87</v>
      </c>
      <c r="G9" s="27" t="s">
        <v>88</v>
      </c>
      <c r="H9" s="28" t="s">
        <v>89</v>
      </c>
      <c r="I9" s="4" t="s">
        <v>12</v>
      </c>
      <c r="J9" s="4" t="s">
        <v>21</v>
      </c>
      <c r="K9" s="15" t="s">
        <v>42</v>
      </c>
      <c r="L9" s="16">
        <v>700</v>
      </c>
      <c r="M9" s="29" t="s">
        <v>44</v>
      </c>
      <c r="N9" s="4" t="s">
        <v>24</v>
      </c>
      <c r="O9" s="17" t="s">
        <v>45</v>
      </c>
      <c r="P9" s="18" t="s">
        <v>17</v>
      </c>
    </row>
    <row r="10" spans="1:16" s="24" customFormat="1" x14ac:dyDescent="0.25">
      <c r="A10" s="24" t="s">
        <v>63</v>
      </c>
      <c r="B10" s="26">
        <v>44306</v>
      </c>
      <c r="C10" s="27" t="s">
        <v>86</v>
      </c>
      <c r="D10" s="27" t="s">
        <v>84</v>
      </c>
      <c r="E10" s="29">
        <v>80</v>
      </c>
      <c r="F10" s="27" t="s">
        <v>87</v>
      </c>
      <c r="G10" s="27" t="s">
        <v>88</v>
      </c>
      <c r="H10" s="28" t="s">
        <v>89</v>
      </c>
      <c r="I10" s="29" t="s">
        <v>9</v>
      </c>
      <c r="J10" s="29" t="s">
        <v>18</v>
      </c>
      <c r="K10" s="26" t="s">
        <v>42</v>
      </c>
      <c r="L10" s="30"/>
      <c r="M10" s="29" t="s">
        <v>44</v>
      </c>
      <c r="N10" s="4" t="s">
        <v>24</v>
      </c>
      <c r="O10" s="17" t="s">
        <v>45</v>
      </c>
      <c r="P10" s="24" t="s">
        <v>17</v>
      </c>
    </row>
    <row r="11" spans="1:16" x14ac:dyDescent="0.25">
      <c r="A11" s="18" t="s">
        <v>64</v>
      </c>
      <c r="B11" s="15">
        <v>44177</v>
      </c>
      <c r="C11" s="27" t="s">
        <v>86</v>
      </c>
      <c r="D11" s="27" t="s">
        <v>84</v>
      </c>
      <c r="E11" s="4">
        <v>59</v>
      </c>
      <c r="F11" s="27" t="s">
        <v>87</v>
      </c>
      <c r="G11" s="27" t="s">
        <v>88</v>
      </c>
      <c r="H11" s="28" t="s">
        <v>89</v>
      </c>
      <c r="I11" s="4" t="s">
        <v>9</v>
      </c>
      <c r="J11" s="4" t="s">
        <v>20</v>
      </c>
      <c r="K11" s="15" t="s">
        <v>42</v>
      </c>
      <c r="L11" s="16"/>
      <c r="M11" s="29" t="s">
        <v>47</v>
      </c>
      <c r="N11" s="4" t="s">
        <v>24</v>
      </c>
      <c r="O11" s="17" t="s">
        <v>45</v>
      </c>
      <c r="P11" s="18" t="s">
        <v>16</v>
      </c>
    </row>
    <row r="12" spans="1:16" s="24" customFormat="1" x14ac:dyDescent="0.25">
      <c r="A12" s="24" t="s">
        <v>64</v>
      </c>
      <c r="B12" s="26">
        <v>44146</v>
      </c>
      <c r="C12" s="27" t="s">
        <v>86</v>
      </c>
      <c r="D12" s="27" t="s">
        <v>78</v>
      </c>
      <c r="E12" s="29">
        <v>59</v>
      </c>
      <c r="F12" s="27" t="s">
        <v>87</v>
      </c>
      <c r="G12" s="27" t="s">
        <v>88</v>
      </c>
      <c r="H12" s="28" t="s">
        <v>89</v>
      </c>
      <c r="I12" s="29" t="s">
        <v>37</v>
      </c>
      <c r="J12" s="29" t="s">
        <v>20</v>
      </c>
      <c r="K12" s="26" t="s">
        <v>42</v>
      </c>
      <c r="L12" s="30"/>
      <c r="M12" s="29" t="s">
        <v>46</v>
      </c>
      <c r="N12" s="4" t="s">
        <v>24</v>
      </c>
      <c r="O12" s="17" t="s">
        <v>45</v>
      </c>
      <c r="P12" s="24" t="s">
        <v>16</v>
      </c>
    </row>
    <row r="13" spans="1:16" x14ac:dyDescent="0.25">
      <c r="A13" s="18"/>
      <c r="B13" s="15">
        <v>44080</v>
      </c>
      <c r="C13" s="27" t="s">
        <v>86</v>
      </c>
      <c r="D13" s="27" t="s">
        <v>78</v>
      </c>
      <c r="E13" s="4">
        <v>27</v>
      </c>
      <c r="F13" s="27" t="s">
        <v>87</v>
      </c>
      <c r="G13" s="27" t="s">
        <v>88</v>
      </c>
      <c r="H13" s="28" t="s">
        <v>89</v>
      </c>
      <c r="I13" s="4" t="s">
        <v>10</v>
      </c>
      <c r="J13" s="4" t="s">
        <v>20</v>
      </c>
      <c r="K13" s="15" t="s">
        <v>42</v>
      </c>
      <c r="L13" s="16"/>
      <c r="M13" s="29" t="s">
        <v>44</v>
      </c>
      <c r="N13" s="4" t="s">
        <v>24</v>
      </c>
      <c r="O13" s="17" t="s">
        <v>45</v>
      </c>
      <c r="P13" s="18" t="s">
        <v>17</v>
      </c>
    </row>
    <row r="14" spans="1:16" s="24" customFormat="1" x14ac:dyDescent="0.25">
      <c r="B14" s="26">
        <v>44239</v>
      </c>
      <c r="C14" s="27" t="s">
        <v>86</v>
      </c>
      <c r="D14" s="27" t="s">
        <v>79</v>
      </c>
      <c r="E14" s="29">
        <v>59</v>
      </c>
      <c r="F14" s="27" t="s">
        <v>87</v>
      </c>
      <c r="G14" s="27" t="s">
        <v>88</v>
      </c>
      <c r="H14" s="28" t="s">
        <v>89</v>
      </c>
      <c r="I14" s="29" t="s">
        <v>10</v>
      </c>
      <c r="J14" s="29" t="s">
        <v>20</v>
      </c>
      <c r="K14" s="26" t="s">
        <v>41</v>
      </c>
      <c r="L14" s="30"/>
      <c r="M14" s="29" t="s">
        <v>44</v>
      </c>
      <c r="N14" s="4" t="s">
        <v>24</v>
      </c>
      <c r="O14" s="17" t="s">
        <v>45</v>
      </c>
      <c r="P14" s="24" t="s">
        <v>17</v>
      </c>
    </row>
    <row r="15" spans="1:16" x14ac:dyDescent="0.25">
      <c r="A15" s="18"/>
      <c r="B15" s="15">
        <v>44145</v>
      </c>
      <c r="C15" s="27" t="s">
        <v>86</v>
      </c>
      <c r="D15" s="27" t="s">
        <v>80</v>
      </c>
      <c r="E15" s="4">
        <v>59</v>
      </c>
      <c r="F15" s="27" t="s">
        <v>87</v>
      </c>
      <c r="G15" s="27" t="s">
        <v>88</v>
      </c>
      <c r="H15" s="28" t="s">
        <v>89</v>
      </c>
      <c r="I15" s="4" t="s">
        <v>9</v>
      </c>
      <c r="J15" s="4" t="s">
        <v>18</v>
      </c>
      <c r="K15" s="15" t="s">
        <v>42</v>
      </c>
      <c r="L15" s="16"/>
      <c r="M15" s="29" t="s">
        <v>44</v>
      </c>
      <c r="N15" s="4" t="s">
        <v>24</v>
      </c>
      <c r="O15" s="17" t="s">
        <v>45</v>
      </c>
      <c r="P15" s="18" t="s">
        <v>17</v>
      </c>
    </row>
    <row r="16" spans="1:16" s="24" customFormat="1" x14ac:dyDescent="0.25">
      <c r="B16" s="26">
        <v>44210</v>
      </c>
      <c r="C16" s="27" t="s">
        <v>86</v>
      </c>
      <c r="D16" s="27" t="s">
        <v>78</v>
      </c>
      <c r="E16" s="29">
        <v>80</v>
      </c>
      <c r="F16" s="27" t="s">
        <v>87</v>
      </c>
      <c r="G16" s="27" t="s">
        <v>88</v>
      </c>
      <c r="H16" s="28" t="s">
        <v>89</v>
      </c>
      <c r="I16" s="29" t="s">
        <v>9</v>
      </c>
      <c r="J16" s="29" t="s">
        <v>23</v>
      </c>
      <c r="K16" s="26" t="s">
        <v>42</v>
      </c>
      <c r="L16" s="30"/>
      <c r="M16" s="29" t="s">
        <v>48</v>
      </c>
      <c r="N16" s="4" t="s">
        <v>24</v>
      </c>
      <c r="O16" s="17" t="s">
        <v>45</v>
      </c>
      <c r="P16" s="24" t="s">
        <v>16</v>
      </c>
    </row>
    <row r="17" spans="1:16" x14ac:dyDescent="0.25">
      <c r="A17" s="18"/>
      <c r="B17" s="15">
        <v>44261</v>
      </c>
      <c r="C17" s="27" t="s">
        <v>86</v>
      </c>
      <c r="D17" s="27" t="s">
        <v>81</v>
      </c>
      <c r="E17" s="4">
        <v>62</v>
      </c>
      <c r="F17" s="27" t="s">
        <v>87</v>
      </c>
      <c r="G17" s="27" t="s">
        <v>88</v>
      </c>
      <c r="H17" s="28" t="s">
        <v>89</v>
      </c>
      <c r="I17" s="4" t="s">
        <v>15</v>
      </c>
      <c r="J17" s="4" t="s">
        <v>23</v>
      </c>
      <c r="K17" s="15" t="s">
        <v>42</v>
      </c>
      <c r="L17" s="16"/>
      <c r="M17" s="29" t="s">
        <v>44</v>
      </c>
      <c r="N17" s="4" t="s">
        <v>24</v>
      </c>
      <c r="O17" s="17" t="s">
        <v>45</v>
      </c>
      <c r="P17" s="18" t="s">
        <v>17</v>
      </c>
    </row>
    <row r="18" spans="1:16" s="24" customFormat="1" x14ac:dyDescent="0.25">
      <c r="B18" s="26">
        <v>44292</v>
      </c>
      <c r="C18" s="27" t="s">
        <v>86</v>
      </c>
      <c r="D18" s="27" t="s">
        <v>82</v>
      </c>
      <c r="E18" s="29">
        <v>59</v>
      </c>
      <c r="F18" s="27" t="s">
        <v>87</v>
      </c>
      <c r="G18" s="27" t="s">
        <v>88</v>
      </c>
      <c r="H18" s="28" t="s">
        <v>89</v>
      </c>
      <c r="I18" s="29" t="s">
        <v>9</v>
      </c>
      <c r="J18" s="29" t="s">
        <v>22</v>
      </c>
      <c r="K18" s="26" t="s">
        <v>42</v>
      </c>
      <c r="L18" s="30"/>
      <c r="M18" s="29" t="s">
        <v>46</v>
      </c>
      <c r="N18" s="4" t="s">
        <v>24</v>
      </c>
      <c r="O18" s="17" t="s">
        <v>45</v>
      </c>
      <c r="P18" s="24" t="s">
        <v>16</v>
      </c>
    </row>
    <row r="19" spans="1:16" x14ac:dyDescent="0.25">
      <c r="A19" s="18"/>
      <c r="B19" s="15">
        <v>44176</v>
      </c>
      <c r="C19" s="27" t="s">
        <v>86</v>
      </c>
      <c r="D19" s="27" t="s">
        <v>78</v>
      </c>
      <c r="E19" s="4">
        <v>59</v>
      </c>
      <c r="F19" s="27" t="s">
        <v>87</v>
      </c>
      <c r="G19" s="27" t="s">
        <v>88</v>
      </c>
      <c r="H19" s="28" t="s">
        <v>89</v>
      </c>
      <c r="I19" s="4" t="s">
        <v>9</v>
      </c>
      <c r="J19" s="4" t="s">
        <v>18</v>
      </c>
      <c r="K19" s="15" t="s">
        <v>42</v>
      </c>
      <c r="L19" s="16"/>
      <c r="M19" s="29" t="s">
        <v>44</v>
      </c>
      <c r="N19" s="4" t="s">
        <v>24</v>
      </c>
      <c r="O19" s="17" t="s">
        <v>45</v>
      </c>
      <c r="P19" s="18" t="s">
        <v>17</v>
      </c>
    </row>
    <row r="20" spans="1:16" x14ac:dyDescent="0.25">
      <c r="A20" s="24"/>
      <c r="B20" s="26">
        <v>44229</v>
      </c>
      <c r="C20" s="27" t="s">
        <v>86</v>
      </c>
      <c r="D20" s="27" t="s">
        <v>78</v>
      </c>
      <c r="E20" s="29">
        <v>59</v>
      </c>
      <c r="F20" s="27" t="s">
        <v>87</v>
      </c>
      <c r="G20" s="27" t="s">
        <v>88</v>
      </c>
      <c r="H20" s="28" t="s">
        <v>89</v>
      </c>
      <c r="I20" s="29" t="s">
        <v>9</v>
      </c>
      <c r="J20" s="29" t="s">
        <v>20</v>
      </c>
      <c r="K20" s="26" t="s">
        <v>41</v>
      </c>
      <c r="L20" s="30"/>
      <c r="M20" s="29" t="s">
        <v>44</v>
      </c>
      <c r="N20" s="4" t="s">
        <v>24</v>
      </c>
      <c r="O20" s="17" t="s">
        <v>45</v>
      </c>
      <c r="P20" s="24" t="s">
        <v>17</v>
      </c>
    </row>
    <row r="21" spans="1:16" x14ac:dyDescent="0.25">
      <c r="B21" s="5"/>
      <c r="C21" s="3"/>
      <c r="D21" s="3"/>
      <c r="E21" s="3"/>
      <c r="F21" s="3"/>
      <c r="G21" s="3"/>
      <c r="H21" s="4"/>
      <c r="I21" s="3"/>
      <c r="J21" s="3"/>
      <c r="K21" s="5"/>
      <c r="L21" s="13"/>
      <c r="M21" s="3"/>
      <c r="N21" s="3"/>
      <c r="O21" s="2"/>
    </row>
  </sheetData>
  <phoneticPr fontId="2" type="noConversion"/>
  <conditionalFormatting sqref="A5:B5 E5 Q3:XFD3 I5:P5">
    <cfRule type="containsText" dxfId="2" priority="1" operator="containsText" text="Clients Important">
      <formula>NOT(ISERROR(SEARCH("Clients Important",A3)))</formula>
    </cfRule>
    <cfRule type="containsText" dxfId="1" priority="4" operator="containsText" text="&quot;Clients Important&quot;">
      <formula>NOT(ISERROR(SEARCH("""Clients Important""",A3)))</formula>
    </cfRule>
  </conditionalFormatting>
  <conditionalFormatting sqref="A5">
    <cfRule type="containsText" dxfId="0" priority="2" operator="containsText" text="Clients Important">
      <formula>NOT(ISERROR(SEARCH("Clients Important",A5)))</formula>
    </cfRule>
  </conditionalFormatting>
  <dataValidations count="2">
    <dataValidation showDropDown="1" showInputMessage="1" showErrorMessage="1" sqref="I1 A1" xr:uid="{829D59D6-2D05-4D3F-89A6-DCD9B4E2A5AE}"/>
    <dataValidation allowBlank="1" showDropDown="1" showInputMessage="1" showErrorMessage="1" sqref="H1:H20" xr:uid="{E86C1C82-DFF4-4553-BB8B-F510C5BF8673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3DD3561-BB15-469A-AC9B-CC2752F55FA2}">
            <xm:f>NOT(ISERROR(SEARCH("Clients Important",A3)))</xm:f>
            <xm:f>"Clients Important"</xm:f>
            <x14:dxf/>
          </x14:cfRule>
          <xm:sqref>A5:B5 E5 Q3:XFD3 I5:P5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sheetPr codeName="Feuil2"/>
  <dimension ref="A1:F28"/>
  <sheetViews>
    <sheetView workbookViewId="0">
      <selection activeCell="A2" sqref="A2"/>
    </sheetView>
  </sheetViews>
  <sheetFormatPr baseColWidth="10" defaultRowHeight="15" x14ac:dyDescent="0.25"/>
  <cols>
    <col min="1" max="1" width="39.140625" customWidth="1"/>
    <col min="2" max="2" width="18.42578125" customWidth="1"/>
    <col min="4" max="4" width="33.140625" customWidth="1"/>
    <col min="5" max="5" width="44.5703125" customWidth="1"/>
  </cols>
  <sheetData>
    <row r="1" spans="1:6" x14ac:dyDescent="0.25">
      <c r="A1" t="s">
        <v>3</v>
      </c>
      <c r="B1" t="s">
        <v>41</v>
      </c>
      <c r="C1" t="s">
        <v>91</v>
      </c>
      <c r="D1" t="s">
        <v>92</v>
      </c>
      <c r="E1" t="s">
        <v>90</v>
      </c>
      <c r="F1" t="s">
        <v>5</v>
      </c>
    </row>
    <row r="2" spans="1:6" x14ac:dyDescent="0.25">
      <c r="A2" t="s">
        <v>9</v>
      </c>
      <c r="B2" t="s">
        <v>41</v>
      </c>
      <c r="C2" t="s">
        <v>16</v>
      </c>
      <c r="D2" t="s">
        <v>68</v>
      </c>
      <c r="E2" t="s">
        <v>19</v>
      </c>
      <c r="F2" t="s">
        <v>25</v>
      </c>
    </row>
    <row r="3" spans="1:6" x14ac:dyDescent="0.25">
      <c r="A3" t="s">
        <v>10</v>
      </c>
      <c r="B3" t="s">
        <v>42</v>
      </c>
      <c r="C3" t="s">
        <v>17</v>
      </c>
      <c r="D3" t="s">
        <v>64</v>
      </c>
      <c r="E3" t="s">
        <v>21</v>
      </c>
      <c r="F3" t="s">
        <v>24</v>
      </c>
    </row>
    <row r="4" spans="1:6" x14ac:dyDescent="0.25">
      <c r="A4" t="s">
        <v>11</v>
      </c>
      <c r="D4" t="s">
        <v>65</v>
      </c>
      <c r="E4" t="s">
        <v>20</v>
      </c>
    </row>
    <row r="5" spans="1:6" x14ac:dyDescent="0.25">
      <c r="A5" t="s">
        <v>12</v>
      </c>
      <c r="D5" t="s">
        <v>66</v>
      </c>
      <c r="E5" t="s">
        <v>18</v>
      </c>
    </row>
    <row r="6" spans="1:6" x14ac:dyDescent="0.25">
      <c r="A6" t="s">
        <v>13</v>
      </c>
      <c r="E6" t="s">
        <v>23</v>
      </c>
    </row>
    <row r="7" spans="1:6" x14ac:dyDescent="0.25">
      <c r="A7" t="s">
        <v>14</v>
      </c>
      <c r="E7" t="s">
        <v>22</v>
      </c>
    </row>
    <row r="8" spans="1:6" x14ac:dyDescent="0.25">
      <c r="A8" t="s">
        <v>15</v>
      </c>
    </row>
    <row r="9" spans="1:6" x14ac:dyDescent="0.25">
      <c r="A9" t="s">
        <v>37</v>
      </c>
    </row>
    <row r="10" spans="1:6" x14ac:dyDescent="0.25">
      <c r="A10" t="s">
        <v>38</v>
      </c>
    </row>
    <row r="28" ht="18" customHeight="1" x14ac:dyDescent="0.25"/>
  </sheetData>
  <sortState xmlns:xlrd2="http://schemas.microsoft.com/office/spreadsheetml/2017/richdata2" ref="F2:F3">
    <sortCondition ref="F2:F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sheetPr codeName="Feuil3"/>
  <dimension ref="A1:N515"/>
  <sheetViews>
    <sheetView tabSelected="1" workbookViewId="0">
      <selection activeCell="D2" sqref="D2:L3"/>
    </sheetView>
  </sheetViews>
  <sheetFormatPr baseColWidth="10" defaultRowHeight="15" x14ac:dyDescent="0.25"/>
  <cols>
    <col min="1" max="1" width="28.85546875" customWidth="1"/>
  </cols>
  <sheetData>
    <row r="1" spans="1:14" s="8" customFormat="1" ht="20.100000000000001" customHeight="1" x14ac:dyDescent="0.25"/>
    <row r="2" spans="1:14" ht="20.100000000000001" customHeight="1" x14ac:dyDescent="0.25">
      <c r="D2" s="32" t="s">
        <v>27</v>
      </c>
      <c r="E2" s="32"/>
      <c r="F2" s="32"/>
      <c r="G2" s="32"/>
      <c r="H2" s="32"/>
      <c r="I2" s="32"/>
      <c r="J2" s="32"/>
      <c r="K2" s="32"/>
      <c r="L2" s="32"/>
    </row>
    <row r="3" spans="1:14" ht="20.100000000000001" customHeight="1" x14ac:dyDescent="0.25">
      <c r="D3" s="32"/>
      <c r="E3" s="32"/>
      <c r="F3" s="32"/>
      <c r="G3" s="32"/>
      <c r="H3" s="32"/>
      <c r="I3" s="32"/>
      <c r="J3" s="32"/>
      <c r="K3" s="32"/>
      <c r="L3" s="32"/>
    </row>
    <row r="4" spans="1:14" s="8" customFormat="1" ht="20.100000000000001" customHeight="1" x14ac:dyDescent="0.25"/>
    <row r="5" spans="1:14" ht="20.100000000000001" customHeight="1" x14ac:dyDescent="0.25">
      <c r="A5" s="10" t="s">
        <v>28</v>
      </c>
      <c r="B5" s="9">
        <v>44075</v>
      </c>
      <c r="C5" s="9">
        <v>44105</v>
      </c>
      <c r="D5" s="9">
        <v>44136</v>
      </c>
      <c r="E5" s="9">
        <v>44166</v>
      </c>
      <c r="F5" s="9">
        <v>44197</v>
      </c>
      <c r="G5" s="9">
        <v>44228</v>
      </c>
      <c r="H5" s="9">
        <v>44256</v>
      </c>
      <c r="I5" s="9">
        <v>44287</v>
      </c>
      <c r="J5" s="9">
        <v>44317</v>
      </c>
      <c r="K5" s="9">
        <v>44348</v>
      </c>
      <c r="L5" s="9">
        <v>44378</v>
      </c>
      <c r="M5" s="9">
        <v>44409</v>
      </c>
      <c r="N5" s="9">
        <v>44440</v>
      </c>
    </row>
    <row r="6" spans="1:14" ht="20.100000000000001" customHeight="1" x14ac:dyDescent="0.25">
      <c r="A6" t="s">
        <v>29</v>
      </c>
      <c r="B6">
        <f>COUNTIFS(BASE!$N:$N,"Fait",BASE!$B:$B,"&gt;="&amp;B$5,BASE!$B:$B,"&lt;="&amp;EDATE(B$5,1))</f>
        <v>1</v>
      </c>
      <c r="C6">
        <f>COUNTIFS(BASE!$N:$N,"Fait",BASE!$B:$B,"&gt;="&amp;C$5,BASE!$B:$B,"&lt;="&amp;EDATE(C$5,1))</f>
        <v>0</v>
      </c>
      <c r="D6">
        <f>COUNTIFS(BASE!$N:$N,"Fait",BASE!$B:$B,"&gt;="&amp;D$5,BASE!$B:$B,"&lt;="&amp;EDATE(D$5,1))</f>
        <v>2</v>
      </c>
      <c r="E6">
        <f>COUNTIFS(BASE!$N:$N,"Fait",BASE!$B:$B,"&gt;="&amp;E$5,BASE!$B:$B,"&lt;="&amp;EDATE(E$5,1))</f>
        <v>2</v>
      </c>
      <c r="F6">
        <f>COUNTIFS(BASE!$N:$N,"Fait",BASE!$B:$B,"&gt;="&amp;F$5,BASE!$B:$B,"&lt;="&amp;EDATE(F$5,1))</f>
        <v>2</v>
      </c>
      <c r="G6">
        <f>COUNTIFS(BASE!$N:$N,"Fait",BASE!$B:$B,"&gt;="&amp;G$5,BASE!$B:$B,"&lt;="&amp;EDATE(G$5,1))</f>
        <v>4</v>
      </c>
      <c r="H6">
        <f>COUNTIFS(BASE!$N:$N,"Fait",BASE!$B:$B,"&gt;="&amp;H$5,BASE!$B:$B,"&lt;="&amp;EDATE(H$5,1))</f>
        <v>3</v>
      </c>
      <c r="I6">
        <f>COUNTIFS(BASE!$N:$N,"Fait",BASE!$B:$B,"&gt;="&amp;I$5,BASE!$B:$B,"&lt;="&amp;EDATE(I$5,1))</f>
        <v>3</v>
      </c>
      <c r="J6">
        <f>COUNTIFS(BASE!$N:$N,"Fait",BASE!$B:$B,"&gt;="&amp;J$5,BASE!$B:$B,"&lt;="&amp;EDATE(J$5,1))</f>
        <v>3</v>
      </c>
      <c r="K6">
        <f>COUNTIFS(BASE!$N:$N,"Fait",BASE!$B:$B,"&gt;="&amp;K$5,BASE!$B:$B,"&lt;="&amp;EDATE(K$5,1))</f>
        <v>0</v>
      </c>
      <c r="L6">
        <f>COUNTIFS(BASE!$N:$N,"Fait",BASE!$B:$B,"&gt;="&amp;L$5,BASE!$B:$B,"&lt;="&amp;EDATE(L$5,1))</f>
        <v>0</v>
      </c>
      <c r="M6">
        <f>COUNTIFS(BASE!$N:$N,"Fait",BASE!$B:$B,"&gt;="&amp;M$5,BASE!$B:$B,"&lt;="&amp;EDATE(M$5,1))</f>
        <v>0</v>
      </c>
      <c r="N6">
        <f>COUNTIFS(BASE!$N:$N,"Fait",BASE!$B:$B,"&gt;="&amp;N$5,BASE!$B:$B,"&lt;="&amp;EDATE(N$5,1))</f>
        <v>0</v>
      </c>
    </row>
    <row r="7" spans="1:14" ht="20.100000000000001" customHeight="1" x14ac:dyDescent="0.25">
      <c r="A7" t="s">
        <v>30</v>
      </c>
    </row>
    <row r="8" spans="1:14" ht="20.100000000000001" customHeight="1" x14ac:dyDescent="0.25">
      <c r="A8" t="s">
        <v>31</v>
      </c>
      <c r="B8">
        <f>COUNTIFS(BASE!$P:$P,"OUI",BASE!$B:$B,"&gt;="&amp;B$5,BASE!$B:$B,"&lt;="&amp;EDATE(B$5,1))</f>
        <v>0</v>
      </c>
      <c r="C8">
        <f>COUNTIFS(BASE!$P:$P,"OUI",BASE!$B:$B,"&gt;="&amp;C$5,BASE!$B:$B,"&lt;="&amp;EDATE(C$5,1))</f>
        <v>0</v>
      </c>
      <c r="D8">
        <f>COUNTIFS(BASE!$P:$P,"OUI",BASE!$B:$B,"&gt;="&amp;D$5,BASE!$B:$B,"&lt;="&amp;EDATE(D$5,1))</f>
        <v>1</v>
      </c>
      <c r="E8">
        <f>COUNTIFS(BASE!$P:$P,"OUI",BASE!$B:$B,"&gt;="&amp;E$5,BASE!$B:$B,"&lt;="&amp;EDATE(E$5,1))</f>
        <v>1</v>
      </c>
      <c r="F8">
        <f>COUNTIFS(BASE!$P:$P,"OUI",BASE!$B:$B,"&gt;="&amp;F$5,BASE!$B:$B,"&lt;="&amp;EDATE(F$5,1))</f>
        <v>2</v>
      </c>
      <c r="G8">
        <f>COUNTIFS(BASE!$P:$P,"OUI",BASE!$B:$B,"&gt;="&amp;G$5,BASE!$B:$B,"&lt;="&amp;EDATE(G$5,1))</f>
        <v>2</v>
      </c>
      <c r="H8">
        <f>COUNTIFS(BASE!$P:$P,"OUI",BASE!$B:$B,"&gt;="&amp;H$5,BASE!$B:$B,"&lt;="&amp;EDATE(H$5,1))</f>
        <v>1</v>
      </c>
      <c r="I8">
        <f>COUNTIFS(BASE!$P:$P,"OUI",BASE!$B:$B,"&gt;="&amp;I$5,BASE!$B:$B,"&lt;="&amp;EDATE(I$5,1))</f>
        <v>1</v>
      </c>
      <c r="J8">
        <f>COUNTIFS(BASE!$P:$P,"OUI",BASE!$B:$B,"&gt;="&amp;J$5,BASE!$B:$B,"&lt;="&amp;EDATE(J$5,1))</f>
        <v>1</v>
      </c>
      <c r="K8">
        <f>COUNTIFS(BASE!$P:$P,"OUI",BASE!$B:$B,"&gt;="&amp;K$5,BASE!$B:$B,"&lt;="&amp;EDATE(K$5,1))</f>
        <v>0</v>
      </c>
      <c r="L8">
        <f>COUNTIFS(BASE!$P:$P,"OUI",BASE!$B:$B,"&gt;="&amp;L$5,BASE!$B:$B,"&lt;="&amp;EDATE(L$5,1))</f>
        <v>0</v>
      </c>
      <c r="M8">
        <f>COUNTIFS(BASE!$P:$P,"OUI",BASE!$B:$B,"&gt;="&amp;M$5,BASE!$B:$B,"&lt;="&amp;EDATE(M$5,1))</f>
        <v>0</v>
      </c>
      <c r="N8">
        <f>COUNTIFS(BASE!$P:$P,"OUI",BASE!$B:$B,"&gt;="&amp;N$5,BASE!$B:$B,"&lt;="&amp;EDATE(N$5,1))</f>
        <v>0</v>
      </c>
    </row>
    <row r="9" spans="1:14" ht="20.100000000000001" customHeight="1" x14ac:dyDescent="0.25">
      <c r="A9" t="s">
        <v>32</v>
      </c>
      <c r="B9">
        <f>COUNTIFS(BASE!$P:$P,"NON",BASE!$B:$B,"&gt;="&amp;B$5,BASE!$B:$B,"&lt;="&amp;EDATE(B$5,1))</f>
        <v>1</v>
      </c>
      <c r="C9">
        <f>COUNTIFS(BASE!$P:$P,"NON",BASE!$B:$B,"&gt;="&amp;C$5,BASE!$B:$B,"&lt;="&amp;EDATE(C$5,1))</f>
        <v>0</v>
      </c>
      <c r="D9">
        <f>COUNTIFS(BASE!$P:$P,"NON",BASE!$B:$B,"&gt;="&amp;D$5,BASE!$B:$B,"&lt;="&amp;EDATE(D$5,1))</f>
        <v>1</v>
      </c>
      <c r="E9">
        <f>COUNTIFS(BASE!$P:$P,"NON",BASE!$B:$B,"&gt;="&amp;E$5,BASE!$B:$B,"&lt;="&amp;EDATE(E$5,1))</f>
        <v>1</v>
      </c>
      <c r="F9">
        <f>COUNTIFS(BASE!$P:$P,"NON",BASE!$B:$B,"&gt;="&amp;F$5,BASE!$B:$B,"&lt;="&amp;EDATE(F$5,1))</f>
        <v>0</v>
      </c>
      <c r="G9">
        <f>COUNTIFS(BASE!$P:$P,"NON",BASE!$B:$B,"&gt;="&amp;G$5,BASE!$B:$B,"&lt;="&amp;EDATE(G$5,1))</f>
        <v>2</v>
      </c>
      <c r="H9">
        <f>COUNTIFS(BASE!$P:$P,"NON",BASE!$B:$B,"&gt;="&amp;H$5,BASE!$B:$B,"&lt;="&amp;EDATE(H$5,1))</f>
        <v>2</v>
      </c>
      <c r="I9">
        <f>COUNTIFS(BASE!$P:$P,"NON",BASE!$B:$B,"&gt;="&amp;I$5,BASE!$B:$B,"&lt;="&amp;EDATE(I$5,1))</f>
        <v>2</v>
      </c>
      <c r="J9">
        <f>COUNTIFS(BASE!$P:$P,"NON",BASE!$B:$B,"&gt;="&amp;J$5,BASE!$B:$B,"&lt;="&amp;EDATE(J$5,1))</f>
        <v>2</v>
      </c>
      <c r="K9">
        <f>COUNTIFS(BASE!$P:$P,"NON",BASE!$B:$B,"&gt;="&amp;K$5,BASE!$B:$B,"&lt;="&amp;EDATE(K$5,1))</f>
        <v>0</v>
      </c>
      <c r="L9">
        <f>COUNTIFS(BASE!$P:$P,"NON",BASE!$B:$B,"&gt;="&amp;L$5,BASE!$B:$B,"&lt;="&amp;EDATE(L$5,1))</f>
        <v>0</v>
      </c>
      <c r="M9">
        <f>COUNTIFS(BASE!$P:$P,"NON",BASE!$B:$B,"&gt;="&amp;M$5,BASE!$B:$B,"&lt;="&amp;EDATE(M$5,1))</f>
        <v>0</v>
      </c>
      <c r="N9">
        <f>COUNTIFS(BASE!$P:$P,"NON",BASE!$B:$B,"&gt;="&amp;N$5,BASE!$B:$B,"&lt;="&amp;EDATE(N$5,1))</f>
        <v>0</v>
      </c>
    </row>
    <row r="10" spans="1:14" s="8" customFormat="1" ht="20.100000000000001" customHeight="1" x14ac:dyDescent="0.25"/>
    <row r="11" spans="1:14" s="8" customFormat="1" ht="20.100000000000001" customHeight="1" x14ac:dyDescent="0.25"/>
    <row r="12" spans="1:14" ht="20.100000000000001" customHeight="1" x14ac:dyDescent="0.25">
      <c r="D12" s="49" t="s">
        <v>33</v>
      </c>
      <c r="E12" s="49"/>
      <c r="F12" s="49"/>
      <c r="G12" s="49"/>
      <c r="H12" s="49"/>
      <c r="I12" s="49"/>
      <c r="J12" s="49"/>
      <c r="K12" s="49"/>
      <c r="L12" s="49"/>
    </row>
    <row r="13" spans="1:14" ht="20.100000000000001" customHeight="1" x14ac:dyDescent="0.25">
      <c r="D13" s="49"/>
      <c r="E13" s="49"/>
      <c r="F13" s="49"/>
      <c r="G13" s="49"/>
      <c r="H13" s="49"/>
      <c r="I13" s="49"/>
      <c r="J13" s="49"/>
      <c r="K13" s="49"/>
      <c r="L13" s="49"/>
    </row>
    <row r="14" spans="1:14" s="8" customFormat="1" ht="20.100000000000001" customHeight="1" x14ac:dyDescent="0.25"/>
    <row r="15" spans="1:14" ht="20.100000000000001" customHeight="1" x14ac:dyDescent="0.25">
      <c r="A15" s="11" t="s">
        <v>28</v>
      </c>
      <c r="B15" s="9">
        <v>44075</v>
      </c>
      <c r="C15" s="9">
        <v>44105</v>
      </c>
      <c r="D15" s="9">
        <v>44136</v>
      </c>
      <c r="E15" s="9">
        <v>44166</v>
      </c>
      <c r="F15" s="9">
        <v>44197</v>
      </c>
      <c r="G15" s="9">
        <v>44228</v>
      </c>
      <c r="H15" s="9">
        <v>44256</v>
      </c>
      <c r="I15" s="9">
        <v>44287</v>
      </c>
      <c r="J15" s="9">
        <v>44317</v>
      </c>
      <c r="K15" s="9">
        <v>44348</v>
      </c>
      <c r="L15" s="9">
        <v>44378</v>
      </c>
      <c r="M15" s="9">
        <v>44409</v>
      </c>
      <c r="N15" s="9">
        <v>44440</v>
      </c>
    </row>
    <row r="16" spans="1:14" ht="20.100000000000001" customHeight="1" x14ac:dyDescent="0.25">
      <c r="A16" t="s">
        <v>9</v>
      </c>
      <c r="B16">
        <f>COUNTIFS(BASE!$I:$I,$A16,BASE!$B:$B,"&gt;="&amp;B$15,BASE!$B:$B,"&lt;="&amp;EDATE(B$15,1))</f>
        <v>0</v>
      </c>
      <c r="C16">
        <f>COUNTIFS(BASE!$I:$I,$A16,BASE!$B:$B,"&gt;="&amp;C$15,BASE!$B:$B,"&lt;="&amp;EDATE(C$15,1))</f>
        <v>0</v>
      </c>
      <c r="D16">
        <f>COUNTIFS(BASE!$I:$I,$A16,BASE!$B:$B,"&gt;="&amp;D$15,BASE!$B:$B,"&lt;="&amp;EDATE(D$15,1))</f>
        <v>1</v>
      </c>
      <c r="E16">
        <f>COUNTIFS(BASE!$I:$I,$A16,BASE!$B:$B,"&gt;="&amp;E$15,BASE!$B:$B,"&lt;="&amp;EDATE(E$15,1))</f>
        <v>2</v>
      </c>
      <c r="F16">
        <f>COUNTIFS(BASE!$I:$I,$A16,BASE!$B:$B,"&gt;="&amp;F$15,BASE!$B:$B,"&lt;="&amp;EDATE(F$15,1))</f>
        <v>1</v>
      </c>
      <c r="G16">
        <f>COUNTIFS(BASE!$I:$I,$A16,BASE!$B:$B,"&gt;="&amp;G$15,BASE!$B:$B,"&lt;="&amp;EDATE(G$15,1))</f>
        <v>1</v>
      </c>
      <c r="H16">
        <f>COUNTIFS(BASE!$I:$I,$A16,BASE!$B:$B,"&gt;="&amp;H$15,BASE!$B:$B,"&lt;="&amp;EDATE(H$15,1))</f>
        <v>0</v>
      </c>
      <c r="I16">
        <f>COUNTIFS(BASE!$I:$I,$A16,BASE!$B:$B,"&gt;="&amp;I$15,BASE!$B:$B,"&lt;="&amp;EDATE(I$15,1))</f>
        <v>2</v>
      </c>
      <c r="J16">
        <f>COUNTIFS(BASE!$I:$I,$A16,BASE!$B:$B,"&gt;="&amp;J$15,BASE!$B:$B,"&lt;="&amp;EDATE(J$15,1))</f>
        <v>3</v>
      </c>
      <c r="K16">
        <f>COUNTIFS(BASE!$I:$I,$A16,BASE!$B:$B,"&gt;="&amp;K$15,BASE!$B:$B,"&lt;="&amp;EDATE(K$15,1))</f>
        <v>0</v>
      </c>
      <c r="L16">
        <f>COUNTIFS(BASE!$I:$I,$A16,BASE!$B:$B,"&gt;="&amp;L$15,BASE!$B:$B,"&lt;="&amp;EDATE(L$15,1))</f>
        <v>0</v>
      </c>
      <c r="M16">
        <f>COUNTIFS(BASE!$I:$I,$A16,BASE!$B:$B,"&gt;="&amp;M$15,BASE!$B:$B,"&lt;="&amp;EDATE(M$15,1))</f>
        <v>0</v>
      </c>
      <c r="N16">
        <f>COUNTIFS(BASE!$I:$I,$A16,BASE!$B:$B,"&gt;="&amp;N$15,BASE!$B:$B,"&lt;="&amp;EDATE(N$15,1))</f>
        <v>0</v>
      </c>
    </row>
    <row r="17" spans="1:14" ht="20.100000000000001" customHeight="1" x14ac:dyDescent="0.25">
      <c r="A17" t="s">
        <v>34</v>
      </c>
      <c r="B17">
        <f>COUNTIFS(BASE!$I:$I,$A17,BASE!$B:$B,"&gt;="&amp;B$15,BASE!$B:$B,"&lt;="&amp;EDATE(B$15,1))</f>
        <v>0</v>
      </c>
      <c r="C17">
        <f>COUNTIFS(BASE!$I:$I,$A17,BASE!$B:$B,"&gt;="&amp;C$15,BASE!$B:$B,"&lt;="&amp;EDATE(C$15,1))</f>
        <v>0</v>
      </c>
      <c r="D17">
        <f>COUNTIFS(BASE!$I:$I,$A17,BASE!$B:$B,"&gt;="&amp;D$15,BASE!$B:$B,"&lt;="&amp;EDATE(D$15,1))</f>
        <v>0</v>
      </c>
      <c r="E17">
        <f>COUNTIFS(BASE!$I:$I,$A17,BASE!$B:$B,"&gt;="&amp;E$15,BASE!$B:$B,"&lt;="&amp;EDATE(E$15,1))</f>
        <v>0</v>
      </c>
      <c r="F17">
        <f>COUNTIFS(BASE!$I:$I,$A17,BASE!$B:$B,"&gt;="&amp;F$15,BASE!$B:$B,"&lt;="&amp;EDATE(F$15,1))</f>
        <v>0</v>
      </c>
      <c r="G17">
        <f>COUNTIFS(BASE!$I:$I,$A17,BASE!$B:$B,"&gt;="&amp;G$15,BASE!$B:$B,"&lt;="&amp;EDATE(G$15,1))</f>
        <v>0</v>
      </c>
      <c r="H17">
        <f>COUNTIFS(BASE!$I:$I,$A17,BASE!$B:$B,"&gt;="&amp;H$15,BASE!$B:$B,"&lt;="&amp;EDATE(H$15,1))</f>
        <v>0</v>
      </c>
      <c r="I17">
        <f>COUNTIFS(BASE!$I:$I,$A17,BASE!$B:$B,"&gt;="&amp;I$15,BASE!$B:$B,"&lt;="&amp;EDATE(I$15,1))</f>
        <v>0</v>
      </c>
      <c r="J17">
        <f>COUNTIFS(BASE!$I:$I,$A17,BASE!$B:$B,"&gt;="&amp;J$15,BASE!$B:$B,"&lt;="&amp;EDATE(J$15,1))</f>
        <v>0</v>
      </c>
      <c r="K17">
        <f>COUNTIFS(BASE!$I:$I,$A17,BASE!$B:$B,"&gt;="&amp;K$15,BASE!$B:$B,"&lt;="&amp;EDATE(K$15,1))</f>
        <v>0</v>
      </c>
      <c r="L17">
        <f>COUNTIFS(BASE!$I:$I,$A17,BASE!$B:$B,"&gt;="&amp;L$15,BASE!$B:$B,"&lt;="&amp;EDATE(L$15,1))</f>
        <v>0</v>
      </c>
      <c r="M17">
        <f>COUNTIFS(BASE!$I:$I,$A17,BASE!$B:$B,"&gt;="&amp;M$15,BASE!$B:$B,"&lt;="&amp;EDATE(M$15,1))</f>
        <v>0</v>
      </c>
      <c r="N17">
        <f>COUNTIFS(BASE!$I:$I,$A17,BASE!$B:$B,"&gt;="&amp;N$15,BASE!$B:$B,"&lt;="&amp;EDATE(N$15,1))</f>
        <v>0</v>
      </c>
    </row>
    <row r="18" spans="1:14" ht="20.100000000000001" customHeight="1" x14ac:dyDescent="0.25">
      <c r="A18" t="s">
        <v>11</v>
      </c>
      <c r="B18">
        <f>COUNTIFS(BASE!$I:$I,$A18,BASE!$B:$B,"&gt;="&amp;B$15,BASE!$B:$B,"&lt;="&amp;EDATE(B$15,1))</f>
        <v>0</v>
      </c>
      <c r="C18">
        <f>COUNTIFS(BASE!$I:$I,$A18,BASE!$B:$B,"&gt;="&amp;C$15,BASE!$B:$B,"&lt;="&amp;EDATE(C$15,1))</f>
        <v>0</v>
      </c>
      <c r="D18">
        <f>COUNTIFS(BASE!$I:$I,$A18,BASE!$B:$B,"&gt;="&amp;D$15,BASE!$B:$B,"&lt;="&amp;EDATE(D$15,1))</f>
        <v>0</v>
      </c>
      <c r="E18">
        <f>COUNTIFS(BASE!$I:$I,$A18,BASE!$B:$B,"&gt;="&amp;E$15,BASE!$B:$B,"&lt;="&amp;EDATE(E$15,1))</f>
        <v>0</v>
      </c>
      <c r="F18">
        <f>COUNTIFS(BASE!$I:$I,$A18,BASE!$B:$B,"&gt;="&amp;F$15,BASE!$B:$B,"&lt;="&amp;EDATE(F$15,1))</f>
        <v>0</v>
      </c>
      <c r="G18">
        <f>COUNTIFS(BASE!$I:$I,$A18,BASE!$B:$B,"&gt;="&amp;G$15,BASE!$B:$B,"&lt;="&amp;EDATE(G$15,1))</f>
        <v>1</v>
      </c>
      <c r="H18">
        <f>COUNTIFS(BASE!$I:$I,$A18,BASE!$B:$B,"&gt;="&amp;H$15,BASE!$B:$B,"&lt;="&amp;EDATE(H$15,1))</f>
        <v>0</v>
      </c>
      <c r="I18">
        <f>COUNTIFS(BASE!$I:$I,$A18,BASE!$B:$B,"&gt;="&amp;I$15,BASE!$B:$B,"&lt;="&amp;EDATE(I$15,1))</f>
        <v>0</v>
      </c>
      <c r="J18">
        <f>COUNTIFS(BASE!$I:$I,$A18,BASE!$B:$B,"&gt;="&amp;J$15,BASE!$B:$B,"&lt;="&amp;EDATE(J$15,1))</f>
        <v>0</v>
      </c>
      <c r="K18">
        <f>COUNTIFS(BASE!$I:$I,$A18,BASE!$B:$B,"&gt;="&amp;K$15,BASE!$B:$B,"&lt;="&amp;EDATE(K$15,1))</f>
        <v>0</v>
      </c>
      <c r="L18">
        <f>COUNTIFS(BASE!$I:$I,$A18,BASE!$B:$B,"&gt;="&amp;L$15,BASE!$B:$B,"&lt;="&amp;EDATE(L$15,1))</f>
        <v>0</v>
      </c>
      <c r="M18">
        <f>COUNTIFS(BASE!$I:$I,$A18,BASE!$B:$B,"&gt;="&amp;M$15,BASE!$B:$B,"&lt;="&amp;EDATE(M$15,1))</f>
        <v>0</v>
      </c>
      <c r="N18">
        <f>COUNTIFS(BASE!$I:$I,$A18,BASE!$B:$B,"&gt;="&amp;N$15,BASE!$B:$B,"&lt;="&amp;EDATE(N$15,1))</f>
        <v>0</v>
      </c>
    </row>
    <row r="19" spans="1:14" ht="20.100000000000001" customHeight="1" x14ac:dyDescent="0.25">
      <c r="A19" t="s">
        <v>12</v>
      </c>
      <c r="B19">
        <f>COUNTIFS(BASE!$I:$I,$A19,BASE!$B:$B,"&gt;="&amp;B$15,BASE!$B:$B,"&lt;="&amp;EDATE(B$15,1))</f>
        <v>0</v>
      </c>
      <c r="C19">
        <f>COUNTIFS(BASE!$I:$I,$A19,BASE!$B:$B,"&gt;="&amp;C$15,BASE!$B:$B,"&lt;="&amp;EDATE(C$15,1))</f>
        <v>0</v>
      </c>
      <c r="D19">
        <f>COUNTIFS(BASE!$I:$I,$A19,BASE!$B:$B,"&gt;="&amp;D$15,BASE!$B:$B,"&lt;="&amp;EDATE(D$15,1))</f>
        <v>0</v>
      </c>
      <c r="E19">
        <f>COUNTIFS(BASE!$I:$I,$A19,BASE!$B:$B,"&gt;="&amp;E$15,BASE!$B:$B,"&lt;="&amp;EDATE(E$15,1))</f>
        <v>0</v>
      </c>
      <c r="F19">
        <f>COUNTIFS(BASE!$I:$I,$A19,BASE!$B:$B,"&gt;="&amp;F$15,BASE!$B:$B,"&lt;="&amp;EDATE(F$15,1))</f>
        <v>1</v>
      </c>
      <c r="G19">
        <f>COUNTIFS(BASE!$I:$I,$A19,BASE!$B:$B,"&gt;="&amp;G$15,BASE!$B:$B,"&lt;="&amp;EDATE(G$15,1))</f>
        <v>0</v>
      </c>
      <c r="H19">
        <f>COUNTIFS(BASE!$I:$I,$A19,BASE!$B:$B,"&gt;="&amp;H$15,BASE!$B:$B,"&lt;="&amp;EDATE(H$15,1))</f>
        <v>0</v>
      </c>
      <c r="I19">
        <f>COUNTIFS(BASE!$I:$I,$A19,BASE!$B:$B,"&gt;="&amp;I$15,BASE!$B:$B,"&lt;="&amp;EDATE(I$15,1))</f>
        <v>1</v>
      </c>
      <c r="J19">
        <f>COUNTIFS(BASE!$I:$I,$A19,BASE!$B:$B,"&gt;="&amp;J$15,BASE!$B:$B,"&lt;="&amp;EDATE(J$15,1))</f>
        <v>0</v>
      </c>
      <c r="K19">
        <f>COUNTIFS(BASE!$I:$I,$A19,BASE!$B:$B,"&gt;="&amp;K$15,BASE!$B:$B,"&lt;="&amp;EDATE(K$15,1))</f>
        <v>0</v>
      </c>
      <c r="L19">
        <f>COUNTIFS(BASE!$I:$I,$A19,BASE!$B:$B,"&gt;="&amp;L$15,BASE!$B:$B,"&lt;="&amp;EDATE(L$15,1))</f>
        <v>0</v>
      </c>
      <c r="M19">
        <f>COUNTIFS(BASE!$I:$I,$A19,BASE!$B:$B,"&gt;="&amp;M$15,BASE!$B:$B,"&lt;="&amp;EDATE(M$15,1))</f>
        <v>0</v>
      </c>
      <c r="N19">
        <f>COUNTIFS(BASE!$I:$I,$A19,BASE!$B:$B,"&gt;="&amp;N$15,BASE!$B:$B,"&lt;="&amp;EDATE(N$15,1))</f>
        <v>0</v>
      </c>
    </row>
    <row r="20" spans="1:14" ht="20.100000000000001" customHeight="1" x14ac:dyDescent="0.25">
      <c r="A20" t="s">
        <v>13</v>
      </c>
      <c r="B20">
        <f>COUNTIFS(BASE!$I:$I,$A20,BASE!$B:$B,"&gt;="&amp;B$15,BASE!$B:$B,"&lt;="&amp;EDATE(B$15,1))</f>
        <v>0</v>
      </c>
      <c r="C20">
        <f>COUNTIFS(BASE!$I:$I,$A20,BASE!$B:$B,"&gt;="&amp;C$15,BASE!$B:$B,"&lt;="&amp;EDATE(C$15,1))</f>
        <v>0</v>
      </c>
      <c r="D20">
        <f>COUNTIFS(BASE!$I:$I,$A20,BASE!$B:$B,"&gt;="&amp;D$15,BASE!$B:$B,"&lt;="&amp;EDATE(D$15,1))</f>
        <v>0</v>
      </c>
      <c r="E20">
        <f>COUNTIFS(BASE!$I:$I,$A20,BASE!$B:$B,"&gt;="&amp;E$15,BASE!$B:$B,"&lt;="&amp;EDATE(E$15,1))</f>
        <v>0</v>
      </c>
      <c r="F20">
        <f>COUNTIFS(BASE!$I:$I,$A20,BASE!$B:$B,"&gt;="&amp;F$15,BASE!$B:$B,"&lt;="&amp;EDATE(F$15,1))</f>
        <v>0</v>
      </c>
      <c r="G20">
        <f>COUNTIFS(BASE!$I:$I,$A20,BASE!$B:$B,"&gt;="&amp;G$15,BASE!$B:$B,"&lt;="&amp;EDATE(G$15,1))</f>
        <v>0</v>
      </c>
      <c r="H20">
        <f>COUNTIFS(BASE!$I:$I,$A20,BASE!$B:$B,"&gt;="&amp;H$15,BASE!$B:$B,"&lt;="&amp;EDATE(H$15,1))</f>
        <v>1</v>
      </c>
      <c r="I20">
        <f>COUNTIFS(BASE!$I:$I,$A20,BASE!$B:$B,"&gt;="&amp;I$15,BASE!$B:$B,"&lt;="&amp;EDATE(I$15,1))</f>
        <v>0</v>
      </c>
      <c r="J20">
        <f>COUNTIFS(BASE!$I:$I,$A20,BASE!$B:$B,"&gt;="&amp;J$15,BASE!$B:$B,"&lt;="&amp;EDATE(J$15,1))</f>
        <v>0</v>
      </c>
      <c r="K20">
        <f>COUNTIFS(BASE!$I:$I,$A20,BASE!$B:$B,"&gt;="&amp;K$15,BASE!$B:$B,"&lt;="&amp;EDATE(K$15,1))</f>
        <v>0</v>
      </c>
      <c r="L20">
        <f>COUNTIFS(BASE!$I:$I,$A20,BASE!$B:$B,"&gt;="&amp;L$15,BASE!$B:$B,"&lt;="&amp;EDATE(L$15,1))</f>
        <v>0</v>
      </c>
      <c r="M20">
        <f>COUNTIFS(BASE!$I:$I,$A20,BASE!$B:$B,"&gt;="&amp;M$15,BASE!$B:$B,"&lt;="&amp;EDATE(M$15,1))</f>
        <v>0</v>
      </c>
      <c r="N20">
        <f>COUNTIFS(BASE!$I:$I,$A20,BASE!$B:$B,"&gt;="&amp;N$15,BASE!$B:$B,"&lt;="&amp;EDATE(N$15,1))</f>
        <v>0</v>
      </c>
    </row>
    <row r="21" spans="1:14" ht="20.100000000000001" customHeight="1" x14ac:dyDescent="0.25">
      <c r="A21" t="s">
        <v>14</v>
      </c>
      <c r="B21">
        <f>COUNTIFS(BASE!$I:$I,$A21,BASE!$B:$B,"&gt;="&amp;B$15,BASE!$B:$B,"&lt;="&amp;EDATE(B$15,1))</f>
        <v>0</v>
      </c>
      <c r="C21">
        <f>COUNTIFS(BASE!$I:$I,$A21,BASE!$B:$B,"&gt;="&amp;C$15,BASE!$B:$B,"&lt;="&amp;EDATE(C$15,1))</f>
        <v>0</v>
      </c>
      <c r="D21">
        <f>COUNTIFS(BASE!$I:$I,$A21,BASE!$B:$B,"&gt;="&amp;D$15,BASE!$B:$B,"&lt;="&amp;EDATE(D$15,1))</f>
        <v>0</v>
      </c>
      <c r="E21">
        <f>COUNTIFS(BASE!$I:$I,$A21,BASE!$B:$B,"&gt;="&amp;E$15,BASE!$B:$B,"&lt;="&amp;EDATE(E$15,1))</f>
        <v>0</v>
      </c>
      <c r="F21">
        <f>COUNTIFS(BASE!$I:$I,$A21,BASE!$B:$B,"&gt;="&amp;F$15,BASE!$B:$B,"&lt;="&amp;EDATE(F$15,1))</f>
        <v>0</v>
      </c>
      <c r="G21">
        <f>COUNTIFS(BASE!$I:$I,$A21,BASE!$B:$B,"&gt;="&amp;G$15,BASE!$B:$B,"&lt;="&amp;EDATE(G$15,1))</f>
        <v>0</v>
      </c>
      <c r="H21">
        <f>COUNTIFS(BASE!$I:$I,$A21,BASE!$B:$B,"&gt;="&amp;H$15,BASE!$B:$B,"&lt;="&amp;EDATE(H$15,1))</f>
        <v>0</v>
      </c>
      <c r="I21">
        <f>COUNTIFS(BASE!$I:$I,$A21,BASE!$B:$B,"&gt;="&amp;I$15,BASE!$B:$B,"&lt;="&amp;EDATE(I$15,1))</f>
        <v>0</v>
      </c>
      <c r="J21">
        <f>COUNTIFS(BASE!$I:$I,$A21,BASE!$B:$B,"&gt;="&amp;J$15,BASE!$B:$B,"&lt;="&amp;EDATE(J$15,1))</f>
        <v>0</v>
      </c>
      <c r="K21">
        <f>COUNTIFS(BASE!$I:$I,$A21,BASE!$B:$B,"&gt;="&amp;K$15,BASE!$B:$B,"&lt;="&amp;EDATE(K$15,1))</f>
        <v>0</v>
      </c>
      <c r="L21">
        <f>COUNTIFS(BASE!$I:$I,$A21,BASE!$B:$B,"&gt;="&amp;L$15,BASE!$B:$B,"&lt;="&amp;EDATE(L$15,1))</f>
        <v>0</v>
      </c>
      <c r="M21">
        <f>COUNTIFS(BASE!$I:$I,$A21,BASE!$B:$B,"&gt;="&amp;M$15,BASE!$B:$B,"&lt;="&amp;EDATE(M$15,1))</f>
        <v>0</v>
      </c>
      <c r="N21">
        <f>COUNTIFS(BASE!$I:$I,$A21,BASE!$B:$B,"&gt;="&amp;N$15,BASE!$B:$B,"&lt;="&amp;EDATE(N$15,1))</f>
        <v>0</v>
      </c>
    </row>
    <row r="22" spans="1:14" ht="20.100000000000001" customHeight="1" x14ac:dyDescent="0.25">
      <c r="A22" t="s">
        <v>15</v>
      </c>
      <c r="B22">
        <f>COUNTIFS(BASE!$I:$I,$A22,BASE!$B:$B,"&gt;="&amp;B$15,BASE!$B:$B,"&lt;="&amp;EDATE(B$15,1))</f>
        <v>0</v>
      </c>
      <c r="C22">
        <f>COUNTIFS(BASE!$I:$I,$A22,BASE!$B:$B,"&gt;="&amp;C$15,BASE!$B:$B,"&lt;="&amp;EDATE(C$15,1))</f>
        <v>0</v>
      </c>
      <c r="D22">
        <f>COUNTIFS(BASE!$I:$I,$A22,BASE!$B:$B,"&gt;="&amp;D$15,BASE!$B:$B,"&lt;="&amp;EDATE(D$15,1))</f>
        <v>0</v>
      </c>
      <c r="E22">
        <f>COUNTIFS(BASE!$I:$I,$A22,BASE!$B:$B,"&gt;="&amp;E$15,BASE!$B:$B,"&lt;="&amp;EDATE(E$15,1))</f>
        <v>0</v>
      </c>
      <c r="F22">
        <f>COUNTIFS(BASE!$I:$I,$A22,BASE!$B:$B,"&gt;="&amp;F$15,BASE!$B:$B,"&lt;="&amp;EDATE(F$15,1))</f>
        <v>0</v>
      </c>
      <c r="G22">
        <f>COUNTIFS(BASE!$I:$I,$A22,BASE!$B:$B,"&gt;="&amp;G$15,BASE!$B:$B,"&lt;="&amp;EDATE(G$15,1))</f>
        <v>0</v>
      </c>
      <c r="H22">
        <f>COUNTIFS(BASE!$I:$I,$A22,BASE!$B:$B,"&gt;="&amp;H$15,BASE!$B:$B,"&lt;="&amp;EDATE(H$15,1))</f>
        <v>1</v>
      </c>
      <c r="I22">
        <f>COUNTIFS(BASE!$I:$I,$A22,BASE!$B:$B,"&gt;="&amp;I$15,BASE!$B:$B,"&lt;="&amp;EDATE(I$15,1))</f>
        <v>0</v>
      </c>
      <c r="J22">
        <f>COUNTIFS(BASE!$I:$I,$A22,BASE!$B:$B,"&gt;="&amp;J$15,BASE!$B:$B,"&lt;="&amp;EDATE(J$15,1))</f>
        <v>0</v>
      </c>
      <c r="K22">
        <f>COUNTIFS(BASE!$I:$I,$A22,BASE!$B:$B,"&gt;="&amp;K$15,BASE!$B:$B,"&lt;="&amp;EDATE(K$15,1))</f>
        <v>0</v>
      </c>
      <c r="L22">
        <f>COUNTIFS(BASE!$I:$I,$A22,BASE!$B:$B,"&gt;="&amp;L$15,BASE!$B:$B,"&lt;="&amp;EDATE(L$15,1))</f>
        <v>0</v>
      </c>
      <c r="M22">
        <f>COUNTIFS(BASE!$I:$I,$A22,BASE!$B:$B,"&gt;="&amp;M$15,BASE!$B:$B,"&lt;="&amp;EDATE(M$15,1))</f>
        <v>0</v>
      </c>
      <c r="N22">
        <f>COUNTIFS(BASE!$I:$I,$A22,BASE!$B:$B,"&gt;="&amp;N$15,BASE!$B:$B,"&lt;="&amp;EDATE(N$15,1))</f>
        <v>0</v>
      </c>
    </row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>
      <c r="D25" s="49" t="s">
        <v>49</v>
      </c>
      <c r="E25" s="49"/>
      <c r="F25" s="49"/>
      <c r="G25" s="49"/>
      <c r="H25" s="49"/>
      <c r="I25" s="49"/>
      <c r="J25" s="49"/>
      <c r="K25" s="49"/>
      <c r="L25" s="49"/>
    </row>
    <row r="26" spans="1:14" ht="20.100000000000001" customHeight="1" x14ac:dyDescent="0.25">
      <c r="D26" s="49"/>
      <c r="E26" s="49"/>
      <c r="F26" s="49"/>
      <c r="G26" s="49"/>
      <c r="H26" s="49"/>
      <c r="I26" s="49"/>
      <c r="J26" s="49"/>
      <c r="K26" s="49"/>
      <c r="L26" s="49"/>
    </row>
    <row r="27" spans="1:14" s="8" customFormat="1" ht="20.100000000000001" customHeight="1" x14ac:dyDescent="0.25"/>
    <row r="28" spans="1:14" ht="20.100000000000001" customHeight="1" x14ac:dyDescent="0.25">
      <c r="A28" s="11" t="s">
        <v>28</v>
      </c>
      <c r="B28" s="9">
        <v>44075</v>
      </c>
      <c r="C28" s="9">
        <v>44105</v>
      </c>
      <c r="D28" s="9">
        <v>44136</v>
      </c>
      <c r="E28" s="9">
        <v>44166</v>
      </c>
      <c r="F28" s="9">
        <v>44197</v>
      </c>
      <c r="G28" s="9">
        <v>44228</v>
      </c>
      <c r="H28" s="9">
        <v>44256</v>
      </c>
      <c r="I28" s="9">
        <v>44287</v>
      </c>
      <c r="J28" s="9">
        <v>44317</v>
      </c>
      <c r="K28" s="9">
        <v>44348</v>
      </c>
      <c r="L28" s="9">
        <v>44378</v>
      </c>
      <c r="M28" s="9">
        <v>44409</v>
      </c>
      <c r="N28" s="9">
        <v>44440</v>
      </c>
    </row>
    <row r="29" spans="1:14" ht="20.100000000000001" customHeight="1" x14ac:dyDescent="0.25">
      <c r="A29" t="s">
        <v>50</v>
      </c>
      <c r="B29">
        <f>COUNTIFS(BASE!$E:$E,"27",BASE!$B:$B,"&gt;="&amp;B$28,BASE!$B:$B,"&lt;="&amp;EDATE(B$28,1))</f>
        <v>1</v>
      </c>
      <c r="C29">
        <f>COUNTIFS(BASE!$E:$E,"27",BASE!$B:$B,"&gt;="&amp;C$28,BASE!$B:$B,"&lt;="&amp;EDATE(C$28,1))</f>
        <v>0</v>
      </c>
      <c r="D29">
        <f>COUNTIFS(BASE!$E:$E,"27",BASE!$B:$B,"&gt;="&amp;D$28,BASE!$B:$B,"&lt;="&amp;EDATE(D$28,1))</f>
        <v>0</v>
      </c>
      <c r="E29">
        <f>COUNTIFS(BASE!$E:$E,"27",BASE!$B:$B,"&gt;="&amp;E$28,BASE!$B:$B,"&lt;="&amp;EDATE(E$28,1))</f>
        <v>0</v>
      </c>
      <c r="F29">
        <f>COUNTIFS(BASE!$E:$E,"27",BASE!$B:$B,"&gt;="&amp;F$28,BASE!$B:$B,"&lt;="&amp;EDATE(F$28,1))</f>
        <v>0</v>
      </c>
      <c r="G29">
        <f>COUNTIFS(BASE!$E:$E,"27",BASE!$B:$B,"&gt;="&amp;G$28,BASE!$B:$B,"&lt;="&amp;EDATE(G$28,1))</f>
        <v>0</v>
      </c>
      <c r="H29">
        <f>COUNTIFS(BASE!$E:$E,"27",BASE!$B:$B,"&gt;="&amp;H$28,BASE!$B:$B,"&lt;="&amp;EDATE(H$28,1))</f>
        <v>0</v>
      </c>
      <c r="I29">
        <f>COUNTIFS(BASE!$E:$E,"27",BASE!$B:$B,"&gt;="&amp;I$28,BASE!$B:$B,"&lt;="&amp;EDATE(I$28,1))</f>
        <v>0</v>
      </c>
      <c r="J29">
        <f>COUNTIFS(BASE!$E:$E,"27",BASE!$B:$B,"&gt;="&amp;J$28,BASE!$B:$B,"&lt;="&amp;EDATE(J$28,1))</f>
        <v>0</v>
      </c>
      <c r="K29">
        <f>COUNTIFS(BASE!$E:$E,"27",BASE!$B:$B,"&gt;="&amp;K$28,BASE!$B:$B,"&lt;="&amp;EDATE(K$28,1))</f>
        <v>0</v>
      </c>
      <c r="L29">
        <f>COUNTIFS(BASE!$E:$E,"27",BASE!$B:$B,"&gt;="&amp;L$28,BASE!$B:$B,"&lt;="&amp;EDATE(L$28,1))</f>
        <v>0</v>
      </c>
      <c r="M29">
        <f>COUNTIFS(BASE!$E:$E,"27",BASE!$B:$B,"&gt;="&amp;M$28,BASE!$B:$B,"&lt;="&amp;EDATE(M$28,1))</f>
        <v>0</v>
      </c>
      <c r="N29">
        <f>COUNTIFS(BASE!$E:$E,"27",BASE!$B:$B,"&gt;="&amp;N$28,BASE!$B:$B,"&lt;="&amp;EDATE(N$28,1))</f>
        <v>0</v>
      </c>
    </row>
    <row r="30" spans="1:14" ht="20.100000000000001" customHeight="1" x14ac:dyDescent="0.25">
      <c r="A30" t="s">
        <v>51</v>
      </c>
      <c r="B30">
        <f>COUNTIFS(BASE!$E:$E,"76",BASE!$B:$B,"&gt;="&amp;B$28,BASE!$B:$B,"&lt;="&amp;EDATE(B$28,1))</f>
        <v>0</v>
      </c>
      <c r="C30">
        <f>COUNTIFS(BASE!$E:$E,"76",BASE!$B:$B,"&gt;="&amp;C$28,BASE!$B:$B,"&lt;="&amp;EDATE(C$28,1))</f>
        <v>0</v>
      </c>
      <c r="D30">
        <f>COUNTIFS(BASE!$E:$E,"76",BASE!$B:$B,"&gt;="&amp;D$28,BASE!$B:$B,"&lt;="&amp;EDATE(D$28,1))</f>
        <v>0</v>
      </c>
      <c r="E30">
        <f>COUNTIFS(BASE!$E:$E,"76",BASE!$B:$B,"&gt;="&amp;E$28,BASE!$B:$B,"&lt;="&amp;EDATE(E$28,1))</f>
        <v>0</v>
      </c>
      <c r="F30">
        <f>COUNTIFS(BASE!$E:$E,"76",BASE!$B:$B,"&gt;="&amp;F$28,BASE!$B:$B,"&lt;="&amp;EDATE(F$28,1))</f>
        <v>1</v>
      </c>
      <c r="G30">
        <f>COUNTIFS(BASE!$E:$E,"76",BASE!$B:$B,"&gt;="&amp;G$28,BASE!$B:$B,"&lt;="&amp;EDATE(G$28,1))</f>
        <v>2</v>
      </c>
      <c r="H30">
        <f>COUNTIFS(BASE!$E:$E,"76",BASE!$B:$B,"&gt;="&amp;H$28,BASE!$B:$B,"&lt;="&amp;EDATE(H$28,1))</f>
        <v>1</v>
      </c>
      <c r="I30">
        <f>COUNTIFS(BASE!$E:$E,"76",BASE!$B:$B,"&gt;="&amp;I$28,BASE!$B:$B,"&lt;="&amp;EDATE(I$28,1))</f>
        <v>0</v>
      </c>
      <c r="J30">
        <f>COUNTIFS(BASE!$E:$E,"76",BASE!$B:$B,"&gt;="&amp;J$28,BASE!$B:$B,"&lt;="&amp;EDATE(J$28,1))</f>
        <v>0</v>
      </c>
      <c r="K30">
        <f>COUNTIFS(BASE!$E:$E,"76",BASE!$B:$B,"&gt;="&amp;K$28,BASE!$B:$B,"&lt;="&amp;EDATE(K$28,1))</f>
        <v>0</v>
      </c>
      <c r="L30">
        <f>COUNTIFS(BASE!$E:$E,"76",BASE!$B:$B,"&gt;="&amp;L$28,BASE!$B:$B,"&lt;="&amp;EDATE(L$28,1))</f>
        <v>0</v>
      </c>
      <c r="M30">
        <f>COUNTIFS(BASE!$E:$E,"76",BASE!$B:$B,"&gt;="&amp;M$28,BASE!$B:$B,"&lt;="&amp;EDATE(M$28,1))</f>
        <v>0</v>
      </c>
      <c r="N30">
        <f>COUNTIFS(BASE!$E:$E,"76",BASE!$B:$B,"&gt;="&amp;N$28,BASE!$B:$B,"&lt;="&amp;EDATE(N$28,1))</f>
        <v>0</v>
      </c>
    </row>
    <row r="31" spans="1:14" ht="20.100000000000001" customHeight="1" x14ac:dyDescent="0.25">
      <c r="A31" t="s">
        <v>52</v>
      </c>
      <c r="B31">
        <f>COUNTIFS(BASE!$E:$E,"14",BASE!$B:$B,"&gt;="&amp;B$28,BASE!$B:$B,"&lt;="&amp;EDATE(B$28,1))</f>
        <v>0</v>
      </c>
      <c r="C31">
        <f>COUNTIFS(BASE!$E:$E,"14",BASE!$B:$B,"&gt;="&amp;C$28,BASE!$B:$B,"&lt;="&amp;EDATE(C$28,1))</f>
        <v>0</v>
      </c>
      <c r="D31">
        <f>COUNTIFS(BASE!$E:$E,"14",BASE!$B:$B,"&gt;="&amp;D$28,BASE!$B:$B,"&lt;="&amp;EDATE(D$28,1))</f>
        <v>0</v>
      </c>
      <c r="E31">
        <f>COUNTIFS(BASE!$E:$E,"14",BASE!$B:$B,"&gt;="&amp;E$28,BASE!$B:$B,"&lt;="&amp;EDATE(E$28,1))</f>
        <v>0</v>
      </c>
      <c r="F31">
        <f>COUNTIFS(BASE!$E:$E,"14",BASE!$B:$B,"&gt;="&amp;F$28,BASE!$B:$B,"&lt;="&amp;EDATE(F$28,1))</f>
        <v>0</v>
      </c>
      <c r="G31">
        <f>COUNTIFS(BASE!$E:$E,"14",BASE!$B:$B,"&gt;="&amp;G$28,BASE!$B:$B,"&lt;="&amp;EDATE(G$28,1))</f>
        <v>0</v>
      </c>
      <c r="H31">
        <f>COUNTIFS(BASE!$E:$E,"14",BASE!$B:$B,"&gt;="&amp;H$28,BASE!$B:$B,"&lt;="&amp;EDATE(H$28,1))</f>
        <v>0</v>
      </c>
      <c r="I31">
        <f>COUNTIFS(BASE!$E:$E,"14",BASE!$B:$B,"&gt;="&amp;I$28,BASE!$B:$B,"&lt;="&amp;EDATE(I$28,1))</f>
        <v>0</v>
      </c>
      <c r="J31">
        <f>COUNTIFS(BASE!$E:$E,"14",BASE!$B:$B,"&gt;="&amp;J$28,BASE!$B:$B,"&lt;="&amp;EDATE(J$28,1))</f>
        <v>0</v>
      </c>
      <c r="K31">
        <f>COUNTIFS(BASE!$E:$E,"14",BASE!$B:$B,"&gt;="&amp;K$28,BASE!$B:$B,"&lt;="&amp;EDATE(K$28,1))</f>
        <v>0</v>
      </c>
      <c r="L31">
        <f>COUNTIFS(BASE!$E:$E,"14",BASE!$B:$B,"&gt;="&amp;L$28,BASE!$B:$B,"&lt;="&amp;EDATE(L$28,1))</f>
        <v>0</v>
      </c>
      <c r="M31">
        <f>COUNTIFS(BASE!$E:$E,"14",BASE!$B:$B,"&gt;="&amp;M$28,BASE!$B:$B,"&lt;="&amp;EDATE(M$28,1))</f>
        <v>0</v>
      </c>
      <c r="N31">
        <f>COUNTIFS(BASE!$E:$E,"14",BASE!$B:$B,"&gt;="&amp;N$28,BASE!$B:$B,"&lt;="&amp;EDATE(N$28,1))</f>
        <v>0</v>
      </c>
    </row>
    <row r="32" spans="1:14" ht="20.100000000000001" customHeight="1" x14ac:dyDescent="0.25">
      <c r="A32" t="s">
        <v>53</v>
      </c>
      <c r="B32">
        <f>COUNTIFS(BASE!$E:$E,"78",BASE!$B:$B,"&gt;="&amp;B$28,BASE!$B:$B,"&lt;="&amp;EDATE(B$28,1))</f>
        <v>0</v>
      </c>
      <c r="C32">
        <f>COUNTIFS(BASE!$E:$E,"78",BASE!$B:$B,"&gt;="&amp;C$28,BASE!$B:$B,"&lt;="&amp;EDATE(C$28,1))</f>
        <v>0</v>
      </c>
      <c r="D32">
        <f>COUNTIFS(BASE!$E:$E,"78",BASE!$B:$B,"&gt;="&amp;D$28,BASE!$B:$B,"&lt;="&amp;EDATE(D$28,1))</f>
        <v>0</v>
      </c>
      <c r="E32">
        <f>COUNTIFS(BASE!$E:$E,"78",BASE!$B:$B,"&gt;="&amp;E$28,BASE!$B:$B,"&lt;="&amp;EDATE(E$28,1))</f>
        <v>0</v>
      </c>
      <c r="F32">
        <f>COUNTIFS(BASE!$E:$E,"78",BASE!$B:$B,"&gt;="&amp;F$28,BASE!$B:$B,"&lt;="&amp;EDATE(F$28,1))</f>
        <v>0</v>
      </c>
      <c r="G32">
        <f>COUNTIFS(BASE!$E:$E,"78",BASE!$B:$B,"&gt;="&amp;G$28,BASE!$B:$B,"&lt;="&amp;EDATE(G$28,1))</f>
        <v>0</v>
      </c>
      <c r="H32">
        <f>COUNTIFS(BASE!$E:$E,"78",BASE!$B:$B,"&gt;="&amp;H$28,BASE!$B:$B,"&lt;="&amp;EDATE(H$28,1))</f>
        <v>0</v>
      </c>
      <c r="I32">
        <f>COUNTIFS(BASE!$E:$E,"78",BASE!$B:$B,"&gt;="&amp;I$28,BASE!$B:$B,"&lt;="&amp;EDATE(I$28,1))</f>
        <v>0</v>
      </c>
      <c r="J32">
        <f>COUNTIFS(BASE!$E:$E,"78",BASE!$B:$B,"&gt;="&amp;J$28,BASE!$B:$B,"&lt;="&amp;EDATE(J$28,1))</f>
        <v>0</v>
      </c>
      <c r="K32">
        <f>COUNTIFS(BASE!$E:$E,"78",BASE!$B:$B,"&gt;="&amp;K$28,BASE!$B:$B,"&lt;="&amp;EDATE(K$28,1))</f>
        <v>0</v>
      </c>
      <c r="L32">
        <f>COUNTIFS(BASE!$E:$E,"78",BASE!$B:$B,"&gt;="&amp;L$28,BASE!$B:$B,"&lt;="&amp;EDATE(L$28,1))</f>
        <v>0</v>
      </c>
      <c r="M32">
        <f>COUNTIFS(BASE!$E:$E,"78",BASE!$B:$B,"&gt;="&amp;M$28,BASE!$B:$B,"&lt;="&amp;EDATE(M$28,1))</f>
        <v>0</v>
      </c>
      <c r="N32">
        <f>COUNTIFS(BASE!$E:$E,"78",BASE!$B:$B,"&gt;="&amp;N$28,BASE!$B:$B,"&lt;="&amp;EDATE(N$28,1))</f>
        <v>0</v>
      </c>
    </row>
    <row r="33" spans="1:14" ht="20.100000000000001" customHeight="1" x14ac:dyDescent="0.25">
      <c r="A33" t="s">
        <v>54</v>
      </c>
      <c r="B33">
        <f>COUNTIFS(BASE!$E:$E,"59",BASE!$B:$B,"&gt;="&amp;B$28,BASE!$B:$B,"&lt;="&amp;EDATE(B$28,1))</f>
        <v>0</v>
      </c>
      <c r="C33">
        <f>COUNTIFS(BASE!$E:$E,"59",BASE!$B:$B,"&gt;="&amp;C$28,BASE!$B:$B,"&lt;="&amp;EDATE(C$28,1))</f>
        <v>0</v>
      </c>
      <c r="D33">
        <f>COUNTIFS(BASE!$E:$E,"59",BASE!$B:$B,"&gt;="&amp;D$28,BASE!$B:$B,"&lt;="&amp;EDATE(D$28,1))</f>
        <v>2</v>
      </c>
      <c r="E33">
        <f>COUNTIFS(BASE!$E:$E,"59",BASE!$B:$B,"&gt;="&amp;E$28,BASE!$B:$B,"&lt;="&amp;EDATE(E$28,1))</f>
        <v>2</v>
      </c>
      <c r="F33">
        <f>COUNTIFS(BASE!$E:$E,"59",BASE!$B:$B,"&gt;="&amp;F$28,BASE!$B:$B,"&lt;="&amp;EDATE(F$28,1))</f>
        <v>0</v>
      </c>
      <c r="G33">
        <f>COUNTIFS(BASE!$E:$E,"59",BASE!$B:$B,"&gt;="&amp;G$28,BASE!$B:$B,"&lt;="&amp;EDATE(G$28,1))</f>
        <v>2</v>
      </c>
      <c r="H33">
        <f>COUNTIFS(BASE!$E:$E,"59",BASE!$B:$B,"&gt;="&amp;H$28,BASE!$B:$B,"&lt;="&amp;EDATE(H$28,1))</f>
        <v>1</v>
      </c>
      <c r="I33">
        <f>COUNTIFS(BASE!$E:$E,"59",BASE!$B:$B,"&gt;="&amp;I$28,BASE!$B:$B,"&lt;="&amp;EDATE(I$28,1))</f>
        <v>2</v>
      </c>
      <c r="J33">
        <f>COUNTIFS(BASE!$E:$E,"59",BASE!$B:$B,"&gt;="&amp;J$28,BASE!$B:$B,"&lt;="&amp;EDATE(J$28,1))</f>
        <v>0</v>
      </c>
      <c r="K33">
        <f>COUNTIFS(BASE!$E:$E,"59",BASE!$B:$B,"&gt;="&amp;K$28,BASE!$B:$B,"&lt;="&amp;EDATE(K$28,1))</f>
        <v>0</v>
      </c>
      <c r="L33">
        <f>COUNTIFS(BASE!$E:$E,"59",BASE!$B:$B,"&gt;="&amp;L$28,BASE!$B:$B,"&lt;="&amp;EDATE(L$28,1))</f>
        <v>0</v>
      </c>
      <c r="M33">
        <f>COUNTIFS(BASE!$E:$E,"59",BASE!$B:$B,"&gt;="&amp;M$28,BASE!$B:$B,"&lt;="&amp;EDATE(M$28,1))</f>
        <v>0</v>
      </c>
      <c r="N33">
        <f>COUNTIFS(BASE!$E:$E,"59",BASE!$B:$B,"&gt;="&amp;N$28,BASE!$B:$B,"&lt;="&amp;EDATE(N$28,1))</f>
        <v>0</v>
      </c>
    </row>
    <row r="34" spans="1:14" ht="20.100000000000001" customHeight="1" x14ac:dyDescent="0.25">
      <c r="A34" t="s">
        <v>55</v>
      </c>
      <c r="B34">
        <f>COUNTIFS(BASE!$E:$E,"80",BASE!$B:$B,"&gt;="&amp;B$28,BASE!$B:$B,"&lt;="&amp;EDATE(B$28,1))</f>
        <v>0</v>
      </c>
      <c r="C34">
        <f>COUNTIFS(BASE!$E:$E,"80",BASE!$B:$B,"&gt;="&amp;C$28,BASE!$B:$B,"&lt;="&amp;EDATE(C$28,1))</f>
        <v>0</v>
      </c>
      <c r="D34">
        <f>COUNTIFS(BASE!$E:$E,"80",BASE!$B:$B,"&gt;="&amp;D$28,BASE!$B:$B,"&lt;="&amp;EDATE(D$28,1))</f>
        <v>0</v>
      </c>
      <c r="E34">
        <f>COUNTIFS(BASE!$E:$E,"80",BASE!$B:$B,"&gt;="&amp;E$28,BASE!$B:$B,"&lt;="&amp;EDATE(E$28,1))</f>
        <v>0</v>
      </c>
      <c r="F34">
        <f>COUNTIFS(BASE!$E:$E,"80",BASE!$B:$B,"&gt;="&amp;F$28,BASE!$B:$B,"&lt;="&amp;EDATE(F$28,1))</f>
        <v>1</v>
      </c>
      <c r="G34">
        <f>COUNTIFS(BASE!$E:$E,"80",BASE!$B:$B,"&gt;="&amp;G$28,BASE!$B:$B,"&lt;="&amp;EDATE(G$28,1))</f>
        <v>0</v>
      </c>
      <c r="H34">
        <f>COUNTIFS(BASE!$E:$E,"80",BASE!$B:$B,"&gt;="&amp;H$28,BASE!$B:$B,"&lt;="&amp;EDATE(H$28,1))</f>
        <v>0</v>
      </c>
      <c r="I34">
        <f>COUNTIFS(BASE!$E:$E,"80",BASE!$B:$B,"&gt;="&amp;I$28,BASE!$B:$B,"&lt;="&amp;EDATE(I$28,1))</f>
        <v>1</v>
      </c>
      <c r="J34">
        <f>COUNTIFS(BASE!$E:$E,"80",BASE!$B:$B,"&gt;="&amp;J$28,BASE!$B:$B,"&lt;="&amp;EDATE(J$28,1))</f>
        <v>3</v>
      </c>
      <c r="K34">
        <f>COUNTIFS(BASE!$E:$E,"80",BASE!$B:$B,"&gt;="&amp;K$28,BASE!$B:$B,"&lt;="&amp;EDATE(K$28,1))</f>
        <v>0</v>
      </c>
      <c r="L34">
        <f>COUNTIFS(BASE!$E:$E,"80",BASE!$B:$B,"&gt;="&amp;L$28,BASE!$B:$B,"&lt;="&amp;EDATE(L$28,1))</f>
        <v>0</v>
      </c>
      <c r="M34">
        <f>COUNTIFS(BASE!$E:$E,"80",BASE!$B:$B,"&gt;="&amp;M$28,BASE!$B:$B,"&lt;="&amp;EDATE(M$28,1))</f>
        <v>0</v>
      </c>
      <c r="N34">
        <f>COUNTIFS(BASE!$E:$E,"80",BASE!$B:$B,"&gt;="&amp;N$28,BASE!$B:$B,"&lt;="&amp;EDATE(N$28,1))</f>
        <v>0</v>
      </c>
    </row>
    <row r="35" spans="1:14" ht="20.100000000000001" customHeight="1" x14ac:dyDescent="0.25">
      <c r="A35" t="s">
        <v>56</v>
      </c>
      <c r="B35">
        <f>COUNTIFS(BASE!$E:$E,"62",BASE!$B:$B,"&gt;="&amp;B$28,BASE!$B:$B,"&lt;="&amp;EDATE(B$28,1))</f>
        <v>0</v>
      </c>
      <c r="C35">
        <f>COUNTIFS(BASE!$E:$E,"62",BASE!$B:$B,"&gt;="&amp;C$28,BASE!$B:$B,"&lt;="&amp;EDATE(C$28,1))</f>
        <v>0</v>
      </c>
      <c r="D35">
        <f>COUNTIFS(BASE!$E:$E,"62",BASE!$B:$B,"&gt;="&amp;D$28,BASE!$B:$B,"&lt;="&amp;EDATE(D$28,1))</f>
        <v>0</v>
      </c>
      <c r="E35">
        <f>COUNTIFS(BASE!$E:$E,"62",BASE!$B:$B,"&gt;="&amp;E$28,BASE!$B:$B,"&lt;="&amp;EDATE(E$28,1))</f>
        <v>0</v>
      </c>
      <c r="F35">
        <f>COUNTIFS(BASE!$E:$E,"62",BASE!$B:$B,"&gt;="&amp;F$28,BASE!$B:$B,"&lt;="&amp;EDATE(F$28,1))</f>
        <v>0</v>
      </c>
      <c r="G35">
        <f>COUNTIFS(BASE!$E:$E,"62",BASE!$B:$B,"&gt;="&amp;G$28,BASE!$B:$B,"&lt;="&amp;EDATE(G$28,1))</f>
        <v>0</v>
      </c>
      <c r="H35">
        <f>COUNTIFS(BASE!$E:$E,"62",BASE!$B:$B,"&gt;="&amp;H$28,BASE!$B:$B,"&lt;="&amp;EDATE(H$28,1))</f>
        <v>1</v>
      </c>
      <c r="I35">
        <f>COUNTIFS(BASE!$E:$E,"62",BASE!$B:$B,"&gt;="&amp;I$28,BASE!$B:$B,"&lt;="&amp;EDATE(I$28,1))</f>
        <v>0</v>
      </c>
      <c r="J35">
        <f>COUNTIFS(BASE!$E:$E,"62",BASE!$B:$B,"&gt;="&amp;J$28,BASE!$B:$B,"&lt;="&amp;EDATE(J$28,1))</f>
        <v>0</v>
      </c>
      <c r="K35">
        <f>COUNTIFS(BASE!$E:$E,"62",BASE!$B:$B,"&gt;="&amp;K$28,BASE!$B:$B,"&lt;="&amp;EDATE(K$28,1))</f>
        <v>0</v>
      </c>
      <c r="L35">
        <f>COUNTIFS(BASE!$E:$E,"62",BASE!$B:$B,"&gt;="&amp;L$28,BASE!$B:$B,"&lt;="&amp;EDATE(L$28,1))</f>
        <v>0</v>
      </c>
      <c r="M35">
        <f>COUNTIFS(BASE!$E:$E,"62",BASE!$B:$B,"&gt;="&amp;M$28,BASE!$B:$B,"&lt;="&amp;EDATE(M$28,1))</f>
        <v>0</v>
      </c>
      <c r="N35">
        <f>COUNTIFS(BASE!$E:$E,"62",BASE!$B:$B,"&gt;="&amp;N$28,BASE!$B:$B,"&lt;="&amp;EDATE(N$28,1))</f>
        <v>0</v>
      </c>
    </row>
    <row r="36" spans="1:14" ht="20.100000000000001" customHeight="1" x14ac:dyDescent="0.25"/>
    <row r="37" spans="1:14" ht="20.100000000000001" customHeight="1" x14ac:dyDescent="0.25"/>
    <row r="38" spans="1:14" ht="20.100000000000001" customHeight="1" x14ac:dyDescent="0.25">
      <c r="D38" s="31" t="s">
        <v>57</v>
      </c>
      <c r="E38" s="31"/>
      <c r="F38" s="31"/>
      <c r="G38" s="31"/>
      <c r="H38" s="31"/>
      <c r="I38" s="31"/>
      <c r="J38" s="31"/>
      <c r="K38" s="31"/>
      <c r="L38" s="31"/>
    </row>
    <row r="39" spans="1:14" ht="20.100000000000001" customHeight="1" x14ac:dyDescent="0.25">
      <c r="D39" s="31"/>
      <c r="E39" s="31"/>
      <c r="F39" s="31"/>
      <c r="G39" s="31"/>
      <c r="H39" s="31"/>
      <c r="I39" s="31"/>
      <c r="J39" s="31"/>
      <c r="K39" s="31"/>
      <c r="L39" s="31"/>
    </row>
    <row r="40" spans="1:14" s="8" customFormat="1" ht="20.100000000000001" customHeight="1" x14ac:dyDescent="0.25"/>
    <row r="41" spans="1:14" ht="20.100000000000001" customHeight="1" x14ac:dyDescent="0.25">
      <c r="B41">
        <v>2020</v>
      </c>
      <c r="C41">
        <v>2021</v>
      </c>
      <c r="D41">
        <v>2021</v>
      </c>
      <c r="E41">
        <v>2021</v>
      </c>
      <c r="F41">
        <v>2021</v>
      </c>
      <c r="G41">
        <v>2021</v>
      </c>
      <c r="H41">
        <v>2021</v>
      </c>
      <c r="I41">
        <v>2021</v>
      </c>
      <c r="J41">
        <v>2021</v>
      </c>
      <c r="K41">
        <v>2021</v>
      </c>
      <c r="L41">
        <v>2021</v>
      </c>
      <c r="M41">
        <v>2021</v>
      </c>
      <c r="N41">
        <v>2021</v>
      </c>
    </row>
    <row r="42" spans="1:14" ht="20.100000000000001" customHeight="1" x14ac:dyDescent="0.25">
      <c r="A42" t="s">
        <v>58</v>
      </c>
      <c r="B42">
        <v>10</v>
      </c>
      <c r="C42">
        <f>SUM(B29:N35)</f>
        <v>20</v>
      </c>
    </row>
    <row r="43" spans="1:14" ht="20.100000000000001" customHeight="1" x14ac:dyDescent="0.25">
      <c r="A43" t="s">
        <v>59</v>
      </c>
      <c r="B43">
        <v>20</v>
      </c>
      <c r="C43">
        <v>45</v>
      </c>
    </row>
    <row r="44" spans="1:14" ht="20.100000000000001" customHeight="1" x14ac:dyDescent="0.25">
      <c r="A44" t="s">
        <v>60</v>
      </c>
      <c r="C44">
        <v>25</v>
      </c>
    </row>
    <row r="45" spans="1:14" ht="20.100000000000001" customHeight="1" x14ac:dyDescent="0.25">
      <c r="A45" t="s">
        <v>61</v>
      </c>
      <c r="C45">
        <f>SUM(B20:N20)</f>
        <v>1</v>
      </c>
    </row>
    <row r="46" spans="1:14" ht="20.100000000000001" customHeight="1" x14ac:dyDescent="0.25">
      <c r="A46" t="s">
        <v>62</v>
      </c>
    </row>
    <row r="47" spans="1:14" ht="20.100000000000001" customHeight="1" x14ac:dyDescent="0.25"/>
    <row r="48" spans="1:14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</sheetData>
  <mergeCells count="4">
    <mergeCell ref="D2:L3"/>
    <mergeCell ref="D12:L13"/>
    <mergeCell ref="D25:L26"/>
    <mergeCell ref="D38:L3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AC17-A606-46B1-8DA3-B07056580CF6}">
  <sheetPr codeName="Feuil5"/>
  <dimension ref="A1:K9"/>
  <sheetViews>
    <sheetView workbookViewId="0">
      <selection activeCell="A5" sqref="A5"/>
    </sheetView>
  </sheetViews>
  <sheetFormatPr baseColWidth="10" defaultRowHeight="15" x14ac:dyDescent="0.25"/>
  <cols>
    <col min="1" max="1" width="19" bestFit="1" customWidth="1"/>
    <col min="2" max="2" width="12.5703125" bestFit="1" customWidth="1"/>
    <col min="3" max="3" width="9.7109375" bestFit="1" customWidth="1"/>
    <col min="4" max="4" width="17.7109375" bestFit="1" customWidth="1"/>
    <col min="5" max="5" width="19.28515625" bestFit="1" customWidth="1"/>
    <col min="6" max="6" width="24.5703125" bestFit="1" customWidth="1"/>
    <col min="7" max="7" width="11.7109375" bestFit="1" customWidth="1"/>
    <col min="8" max="8" width="9.42578125" bestFit="1" customWidth="1"/>
    <col min="9" max="9" width="13.42578125" bestFit="1" customWidth="1"/>
    <col min="10" max="10" width="19.7109375" bestFit="1" customWidth="1"/>
    <col min="11" max="11" width="22" bestFit="1" customWidth="1"/>
  </cols>
  <sheetData>
    <row r="1" spans="1:11" ht="15.75" thickBot="1" x14ac:dyDescent="0.3">
      <c r="A1" s="25" t="s">
        <v>67</v>
      </c>
      <c r="B1" s="25" t="s">
        <v>2</v>
      </c>
      <c r="C1" s="21" t="s">
        <v>69</v>
      </c>
      <c r="D1" s="21" t="s">
        <v>70</v>
      </c>
      <c r="E1" s="21" t="s">
        <v>71</v>
      </c>
      <c r="F1" s="22" t="s">
        <v>72</v>
      </c>
      <c r="G1" s="21" t="s">
        <v>73</v>
      </c>
      <c r="H1" s="21" t="s">
        <v>74</v>
      </c>
      <c r="I1" s="21" t="s">
        <v>75</v>
      </c>
      <c r="J1" s="21" t="s">
        <v>76</v>
      </c>
      <c r="K1" s="23" t="s">
        <v>77</v>
      </c>
    </row>
    <row r="2" spans="1:11" x14ac:dyDescent="0.25">
      <c r="A2" s="25" t="s">
        <v>64</v>
      </c>
      <c r="B2" s="25" t="s">
        <v>78</v>
      </c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5" t="s">
        <v>64</v>
      </c>
      <c r="B3" s="25" t="s">
        <v>78</v>
      </c>
      <c r="C3" s="25"/>
      <c r="D3" s="25"/>
      <c r="E3" s="25"/>
      <c r="F3" s="25"/>
      <c r="G3" s="25"/>
      <c r="H3" s="25"/>
      <c r="I3" s="25"/>
      <c r="J3" s="25"/>
      <c r="K3" s="25"/>
    </row>
    <row r="4" spans="1:11" x14ac:dyDescent="0.25">
      <c r="A4" s="25" t="s">
        <v>63</v>
      </c>
      <c r="B4" s="25" t="s">
        <v>78</v>
      </c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5" t="s">
        <v>64</v>
      </c>
      <c r="B5" s="25" t="s">
        <v>85</v>
      </c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25" t="s">
        <v>64</v>
      </c>
      <c r="B6" s="25" t="s">
        <v>83</v>
      </c>
      <c r="C6" s="25"/>
      <c r="D6" s="25"/>
      <c r="E6" s="25"/>
      <c r="F6" s="25"/>
      <c r="G6" s="25"/>
      <c r="H6" s="25"/>
      <c r="I6" s="25"/>
      <c r="J6" s="25"/>
      <c r="K6" s="25"/>
    </row>
    <row r="7" spans="1:11" x14ac:dyDescent="0.25">
      <c r="A7" s="25" t="s">
        <v>63</v>
      </c>
      <c r="B7" s="25" t="s">
        <v>84</v>
      </c>
      <c r="C7" s="25"/>
      <c r="D7" s="25"/>
      <c r="E7" s="25"/>
      <c r="F7" s="25"/>
      <c r="G7" s="25"/>
      <c r="H7" s="25"/>
      <c r="I7" s="25"/>
      <c r="J7" s="25"/>
      <c r="K7" s="25"/>
    </row>
    <row r="8" spans="1:11" x14ac:dyDescent="0.25">
      <c r="A8" s="25" t="s">
        <v>64</v>
      </c>
      <c r="B8" s="25" t="s">
        <v>84</v>
      </c>
      <c r="C8" s="25"/>
      <c r="D8" s="25"/>
      <c r="E8" s="25"/>
      <c r="F8" s="25"/>
      <c r="G8" s="25"/>
      <c r="H8" s="25"/>
      <c r="I8" s="25"/>
      <c r="J8" s="25"/>
      <c r="K8" s="25"/>
    </row>
    <row r="9" spans="1:11" x14ac:dyDescent="0.25">
      <c r="A9" s="25" t="s">
        <v>64</v>
      </c>
      <c r="B9" s="25" t="s">
        <v>78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6E52B6-4A50-4481-B92C-FE294447B3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CRM</vt:lpstr>
      <vt:lpstr>SAISIE</vt:lpstr>
      <vt:lpstr>BASE</vt:lpstr>
      <vt:lpstr>Parametres</vt:lpstr>
      <vt:lpstr>Synthèse</vt:lpstr>
      <vt:lpstr>Contrats</vt:lpstr>
      <vt:lpstr>AO</vt:lpstr>
      <vt:lpstr>contact</vt:lpstr>
      <vt:lpstr>Entreprise</vt:lpstr>
      <vt:lpstr>OUI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2021-05-06T08:10:59Z</dcterms:created>
  <dcterms:modified xsi:type="dcterms:W3CDTF">2021-05-28T14:25:35Z</dcterms:modified>
</cp:coreProperties>
</file>