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tagiaire-B\Desktop\"/>
    </mc:Choice>
  </mc:AlternateContent>
  <xr:revisionPtr revIDLastSave="0" documentId="8_{04D4BE25-F270-48E9-9046-A0637F6E00BC}" xr6:coauthVersionLast="46" xr6:coauthVersionMax="46" xr10:uidLastSave="{00000000-0000-0000-0000-000000000000}"/>
  <bookViews>
    <workbookView xWindow="28680" yWindow="-120" windowWidth="29040" windowHeight="15840" activeTab="3" xr2:uid="{47128890-E2DF-4C34-B61C-FEF5EF3534E1}"/>
  </bookViews>
  <sheets>
    <sheet name="BASE" sheetId="1" r:id="rId1"/>
    <sheet name="Paramètres" sheetId="2" r:id="rId2"/>
    <sheet name="Synthèse" sheetId="3" r:id="rId3"/>
    <sheet name="contrats" sheetId="4" r:id="rId4"/>
  </sheets>
  <definedNames>
    <definedName name="_xlnm._FilterDatabase" localSheetId="0" hidden="1">BASE!$A$1:$P$20</definedName>
    <definedName name="action">Paramètres!$B$4:$B$15</definedName>
    <definedName name="Action2">Paramètres!$B$4:$B$14</definedName>
    <definedName name="AO">Paramètres!$C$4:$C$5</definedName>
    <definedName name="contact">Paramètres!$F$3:$F$13</definedName>
    <definedName name="CP">Paramètres!$C$9:$C$12</definedName>
    <definedName name="OUI">Paramètres!$D$4:$D$5</definedName>
    <definedName name="prov">Paramètres!$F$3:$F$10</definedName>
    <definedName name="statut">Paramètres!$H$3:$H$4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4" i="3" l="1"/>
  <c r="D34" i="3"/>
  <c r="E34" i="3"/>
  <c r="F34" i="3"/>
  <c r="G34" i="3"/>
  <c r="H34" i="3"/>
  <c r="I34" i="3"/>
  <c r="J34" i="3"/>
  <c r="K34" i="3"/>
  <c r="L34" i="3"/>
  <c r="M34" i="3"/>
  <c r="N34" i="3"/>
  <c r="B34" i="3"/>
  <c r="C35" i="3"/>
  <c r="D35" i="3"/>
  <c r="E35" i="3"/>
  <c r="F35" i="3"/>
  <c r="G35" i="3"/>
  <c r="H35" i="3"/>
  <c r="I35" i="3"/>
  <c r="J35" i="3"/>
  <c r="K35" i="3"/>
  <c r="L35" i="3"/>
  <c r="M35" i="3"/>
  <c r="N35" i="3"/>
  <c r="B35" i="3"/>
  <c r="C33" i="3"/>
  <c r="D33" i="3"/>
  <c r="E33" i="3"/>
  <c r="F33" i="3"/>
  <c r="G33" i="3"/>
  <c r="H33" i="3"/>
  <c r="I33" i="3"/>
  <c r="J33" i="3"/>
  <c r="K33" i="3"/>
  <c r="L33" i="3"/>
  <c r="M33" i="3"/>
  <c r="N33" i="3"/>
  <c r="B33" i="3"/>
  <c r="C32" i="3"/>
  <c r="D32" i="3"/>
  <c r="E32" i="3"/>
  <c r="F32" i="3"/>
  <c r="G32" i="3"/>
  <c r="H32" i="3"/>
  <c r="I32" i="3"/>
  <c r="J32" i="3"/>
  <c r="K32" i="3"/>
  <c r="L32" i="3"/>
  <c r="M32" i="3"/>
  <c r="N32" i="3"/>
  <c r="B32" i="3"/>
  <c r="C31" i="3"/>
  <c r="D31" i="3"/>
  <c r="E31" i="3"/>
  <c r="F31" i="3"/>
  <c r="G31" i="3"/>
  <c r="H31" i="3"/>
  <c r="I31" i="3"/>
  <c r="J31" i="3"/>
  <c r="K31" i="3"/>
  <c r="L31" i="3"/>
  <c r="M31" i="3"/>
  <c r="N31" i="3"/>
  <c r="B31" i="3"/>
  <c r="B30" i="3"/>
  <c r="C30" i="3"/>
  <c r="D30" i="3"/>
  <c r="E30" i="3"/>
  <c r="F30" i="3"/>
  <c r="G30" i="3"/>
  <c r="H30" i="3"/>
  <c r="I30" i="3"/>
  <c r="J30" i="3"/>
  <c r="K30" i="3"/>
  <c r="L30" i="3"/>
  <c r="M30" i="3"/>
  <c r="N30" i="3"/>
  <c r="C29" i="3"/>
  <c r="D29" i="3"/>
  <c r="E29" i="3"/>
  <c r="F29" i="3"/>
  <c r="G29" i="3"/>
  <c r="H29" i="3"/>
  <c r="I29" i="3"/>
  <c r="J29" i="3"/>
  <c r="K29" i="3"/>
  <c r="L29" i="3"/>
  <c r="M29" i="3"/>
  <c r="N29" i="3"/>
  <c r="B29" i="3"/>
  <c r="C42" i="3" s="1"/>
  <c r="B22" i="3"/>
  <c r="B16" i="3"/>
  <c r="B17" i="3"/>
  <c r="N8" i="3"/>
  <c r="C8" i="3"/>
  <c r="D8" i="3"/>
  <c r="E8" i="3"/>
  <c r="F8" i="3"/>
  <c r="G8" i="3"/>
  <c r="H8" i="3"/>
  <c r="I8" i="3"/>
  <c r="J8" i="3"/>
  <c r="K8" i="3"/>
  <c r="L8" i="3"/>
  <c r="M8" i="3"/>
  <c r="B8" i="3"/>
  <c r="B9" i="3"/>
  <c r="C9" i="3"/>
  <c r="D9" i="3"/>
  <c r="E9" i="3"/>
  <c r="F9" i="3"/>
  <c r="G9" i="3"/>
  <c r="H9" i="3"/>
  <c r="I9" i="3"/>
  <c r="J9" i="3"/>
  <c r="K9" i="3"/>
  <c r="L9" i="3"/>
  <c r="M9" i="3"/>
  <c r="N9" i="3"/>
  <c r="B6" i="3"/>
  <c r="C6" i="3"/>
  <c r="D6" i="3"/>
  <c r="E6" i="3"/>
  <c r="F6" i="3"/>
  <c r="G6" i="3"/>
  <c r="H6" i="3"/>
  <c r="I6" i="3"/>
  <c r="J6" i="3"/>
  <c r="K6" i="3"/>
  <c r="L6" i="3"/>
  <c r="M6" i="3"/>
  <c r="N6" i="3"/>
  <c r="C22" i="3"/>
  <c r="D22" i="3"/>
  <c r="E22" i="3"/>
  <c r="F22" i="3"/>
  <c r="G22" i="3"/>
  <c r="H22" i="3"/>
  <c r="I22" i="3"/>
  <c r="J22" i="3"/>
  <c r="K22" i="3"/>
  <c r="L22" i="3"/>
  <c r="M22" i="3"/>
  <c r="N22" i="3"/>
  <c r="C21" i="3"/>
  <c r="D21" i="3"/>
  <c r="E21" i="3"/>
  <c r="F21" i="3"/>
  <c r="G21" i="3"/>
  <c r="H21" i="3"/>
  <c r="I21" i="3"/>
  <c r="J21" i="3"/>
  <c r="K21" i="3"/>
  <c r="L21" i="3"/>
  <c r="M21" i="3"/>
  <c r="N21" i="3"/>
  <c r="B21" i="3"/>
  <c r="C20" i="3"/>
  <c r="D20" i="3"/>
  <c r="E20" i="3"/>
  <c r="F20" i="3"/>
  <c r="G20" i="3"/>
  <c r="H20" i="3"/>
  <c r="I20" i="3"/>
  <c r="J20" i="3"/>
  <c r="K20" i="3"/>
  <c r="L20" i="3"/>
  <c r="M20" i="3"/>
  <c r="N20" i="3"/>
  <c r="B20" i="3"/>
  <c r="C45" i="3" s="1"/>
  <c r="C19" i="3"/>
  <c r="D19" i="3"/>
  <c r="E19" i="3"/>
  <c r="F19" i="3"/>
  <c r="G19" i="3"/>
  <c r="H19" i="3"/>
  <c r="I19" i="3"/>
  <c r="J19" i="3"/>
  <c r="K19" i="3"/>
  <c r="L19" i="3"/>
  <c r="M19" i="3"/>
  <c r="N19" i="3"/>
  <c r="B19" i="3"/>
  <c r="C18" i="3"/>
  <c r="D18" i="3"/>
  <c r="E18" i="3"/>
  <c r="F18" i="3"/>
  <c r="G18" i="3"/>
  <c r="H18" i="3"/>
  <c r="I18" i="3"/>
  <c r="J18" i="3"/>
  <c r="K18" i="3"/>
  <c r="L18" i="3"/>
  <c r="M18" i="3"/>
  <c r="N18" i="3"/>
  <c r="B18" i="3"/>
  <c r="C17" i="3"/>
  <c r="D17" i="3"/>
  <c r="E17" i="3"/>
  <c r="F17" i="3"/>
  <c r="G17" i="3"/>
  <c r="H17" i="3"/>
  <c r="I17" i="3"/>
  <c r="J17" i="3"/>
  <c r="K17" i="3"/>
  <c r="L17" i="3"/>
  <c r="M17" i="3"/>
  <c r="N17" i="3"/>
  <c r="C16" i="3"/>
  <c r="D16" i="3"/>
  <c r="E16" i="3"/>
  <c r="F16" i="3"/>
  <c r="G16" i="3"/>
  <c r="H16" i="3"/>
  <c r="I16" i="3"/>
  <c r="J16" i="3"/>
  <c r="K16" i="3"/>
  <c r="L16" i="3"/>
  <c r="M16" i="3"/>
  <c r="N16" i="3"/>
</calcChain>
</file>

<file path=xl/sharedStrings.xml><?xml version="1.0" encoding="utf-8"?>
<sst xmlns="http://schemas.openxmlformats.org/spreadsheetml/2006/main" count="323" uniqueCount="91">
  <si>
    <t>Date</t>
  </si>
  <si>
    <t xml:space="preserve">Nom &amp; Prénom </t>
  </si>
  <si>
    <t>Entreprise</t>
  </si>
  <si>
    <t>Action</t>
  </si>
  <si>
    <t>Provenance du contact</t>
  </si>
  <si>
    <t>Statut</t>
  </si>
  <si>
    <t>Commentaire</t>
  </si>
  <si>
    <t>Contact Tèl</t>
  </si>
  <si>
    <t>Contact Mail</t>
  </si>
  <si>
    <t>Premier contact</t>
  </si>
  <si>
    <t>Envoi d'une proposition</t>
  </si>
  <si>
    <t>Relance</t>
  </si>
  <si>
    <t>Négociation</t>
  </si>
  <si>
    <t>Refus</t>
  </si>
  <si>
    <t>Abandon</t>
  </si>
  <si>
    <t>Acceptation de l'offre</t>
  </si>
  <si>
    <t>OUI</t>
  </si>
  <si>
    <t>NON</t>
  </si>
  <si>
    <t xml:space="preserve">Démarchage </t>
  </si>
  <si>
    <t>Bouche à oreille</t>
  </si>
  <si>
    <t>Contact Web</t>
  </si>
  <si>
    <t>Campagne de com</t>
  </si>
  <si>
    <t>Renouvellement de nouveaux/Anciens clients</t>
  </si>
  <si>
    <t xml:space="preserve">Partenariat actif/inactif </t>
  </si>
  <si>
    <t>Fait</t>
  </si>
  <si>
    <t>A faire</t>
  </si>
  <si>
    <t>Prochaine action</t>
  </si>
  <si>
    <t>Synthèse GLOBALE</t>
  </si>
  <si>
    <t>Mois 2021</t>
  </si>
  <si>
    <t>Nbre de contact envoyé</t>
  </si>
  <si>
    <t>Nbre de prospect</t>
  </si>
  <si>
    <t>Nbre de réponses</t>
  </si>
  <si>
    <t>Nbre de non-réponses</t>
  </si>
  <si>
    <t>Synthèse précise</t>
  </si>
  <si>
    <t>Envoie d'offre</t>
  </si>
  <si>
    <t>Département</t>
  </si>
  <si>
    <t>Adresse</t>
  </si>
  <si>
    <t>Envoi Grille tarifaire</t>
  </si>
  <si>
    <t>Envoi PowerPoint</t>
  </si>
  <si>
    <t>Réponse</t>
  </si>
  <si>
    <t>Type</t>
  </si>
  <si>
    <t>AO</t>
  </si>
  <si>
    <t>PAS AO</t>
  </si>
  <si>
    <t>effectif</t>
  </si>
  <si>
    <t>En attente de réponse</t>
  </si>
  <si>
    <t>Juste mailing</t>
  </si>
  <si>
    <t>envoie tarif</t>
  </si>
  <si>
    <t>envoie proposition</t>
  </si>
  <si>
    <t>envoie contrat</t>
  </si>
  <si>
    <t xml:space="preserve">Synthèse nombre de contact par secteur </t>
  </si>
  <si>
    <t>Département de l'eure</t>
  </si>
  <si>
    <t>Département Seine Maritime</t>
  </si>
  <si>
    <t>Département calvados</t>
  </si>
  <si>
    <t>Département Yvelines</t>
  </si>
  <si>
    <t>Département du Nord</t>
  </si>
  <si>
    <t>Département de la Somme</t>
  </si>
  <si>
    <t>Département Pas-De-Calais</t>
  </si>
  <si>
    <t xml:space="preserve">Synthèse globale ANNUELLE </t>
  </si>
  <si>
    <t>Nombre de prospects TOTAL</t>
  </si>
  <si>
    <t>Nombre de Clients TOTAL</t>
  </si>
  <si>
    <t>Nombre de Nouveaux Clients</t>
  </si>
  <si>
    <t>Nombre de refus</t>
  </si>
  <si>
    <t>Nombre de clients perdu</t>
  </si>
  <si>
    <t>clients</t>
  </si>
  <si>
    <t>Clients Important</t>
  </si>
  <si>
    <t>Prospect</t>
  </si>
  <si>
    <t>Prospect Important</t>
  </si>
  <si>
    <t>Clients/Prospects</t>
  </si>
  <si>
    <t>Clients</t>
  </si>
  <si>
    <t>Ville</t>
  </si>
  <si>
    <t>Début contrat</t>
  </si>
  <si>
    <t>Type de contrat</t>
  </si>
  <si>
    <t>Reprise de personnel</t>
  </si>
  <si>
    <t>Menus</t>
  </si>
  <si>
    <t>Pain</t>
  </si>
  <si>
    <t>Livraison</t>
  </si>
  <si>
    <t>Site de livraison</t>
  </si>
  <si>
    <t>Ancien prestataire</t>
  </si>
  <si>
    <t>entreprise X</t>
  </si>
  <si>
    <t>entreprise Y</t>
  </si>
  <si>
    <t>Bentreprise B</t>
  </si>
  <si>
    <t>entrepise XV</t>
  </si>
  <si>
    <t>entreprise W</t>
  </si>
  <si>
    <t>entreprise a</t>
  </si>
  <si>
    <t>entreprise B</t>
  </si>
  <si>
    <t>entreprise  N</t>
  </si>
  <si>
    <t>M. Dupont</t>
  </si>
  <si>
    <t>RUE JACK</t>
  </si>
  <si>
    <t>xxxxxxx</t>
  </si>
  <si>
    <t>xx@mail.com</t>
  </si>
  <si>
    <t>UNIQUEMENT POUR CLIENTS &amp; CLIENTS IMPORTANT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</si>
</sst>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2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5"/>
      </patternFill>
    </fill>
    <fill>
      <patternFill patternType="solid">
        <fgColor rgb="FFE45B3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1" fillId="2" borderId="0" xfId="1" applyBorder="1"/>
    <xf numFmtId="0" fontId="1" fillId="2" borderId="0" xfId="1"/>
    <xf numFmtId="0" fontId="0" fillId="2" borderId="0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0" xfId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1" fillId="2" borderId="0" xfId="1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17" fontId="4" fillId="0" borderId="0" xfId="0" applyNumberFormat="1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5" borderId="0" xfId="1" applyFont="1" applyFill="1" applyBorder="1" applyAlignment="1">
      <alignment horizontal="center" vertical="center"/>
    </xf>
    <xf numFmtId="0" fontId="3" fillId="5" borderId="0" xfId="2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2" borderId="0" xfId="1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6" borderId="0" xfId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0" fillId="6" borderId="0" xfId="0" applyFill="1" applyBorder="1" applyAlignment="1">
      <alignment horizontal="center" vertical="center"/>
    </xf>
    <xf numFmtId="14" fontId="1" fillId="6" borderId="0" xfId="1" applyNumberFormat="1" applyFill="1" applyBorder="1" applyAlignment="1">
      <alignment horizontal="center" vertical="center"/>
    </xf>
    <xf numFmtId="0" fontId="1" fillId="6" borderId="0" xfId="1" applyNumberFormat="1" applyFill="1" applyBorder="1" applyAlignment="1">
      <alignment horizontal="center" vertical="center"/>
    </xf>
    <xf numFmtId="0" fontId="1" fillId="6" borderId="0" xfId="1" applyFill="1" applyBorder="1"/>
    <xf numFmtId="0" fontId="1" fillId="6" borderId="0" xfId="1" applyFill="1"/>
    <xf numFmtId="14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1" fillId="0" borderId="0" xfId="1" applyFill="1" applyBorder="1"/>
    <xf numFmtId="0" fontId="0" fillId="0" borderId="0" xfId="0" applyFill="1"/>
    <xf numFmtId="14" fontId="0" fillId="3" borderId="0" xfId="0" applyNumberFormat="1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vertical="center" wrapText="1"/>
    </xf>
  </cellXfs>
  <cellStyles count="3">
    <cellStyle name="60 % - Accent2" xfId="1" builtinId="36"/>
    <cellStyle name="Lien hypertexte" xfId="2" builtinId="8"/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45B3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</a:t>
            </a:r>
            <a:r>
              <a:rPr lang="fr-FR" baseline="0"/>
              <a:t> &amp; Type d'envoi</a:t>
            </a:r>
          </a:p>
          <a:p>
            <a:pPr>
              <a:defRPr/>
            </a:pPr>
            <a:endParaRPr lang="fr-FR" baseline="0"/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Synthèse!$A$16</c:f>
              <c:strCache>
                <c:ptCount val="1"/>
                <c:pt idx="0">
                  <c:v>Premier contact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Synthèse!$B$16:$N$16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A5-4328-A340-6D324D7984F3}"/>
            </c:ext>
          </c:extLst>
        </c:ser>
        <c:ser>
          <c:idx val="1"/>
          <c:order val="1"/>
          <c:tx>
            <c:strRef>
              <c:f>Synthèse!$A$17</c:f>
              <c:strCache>
                <c:ptCount val="1"/>
                <c:pt idx="0">
                  <c:v>Envoie d'offre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Synthèse!$B$17:$N$17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A5-4328-A340-6D324D7984F3}"/>
            </c:ext>
          </c:extLst>
        </c:ser>
        <c:ser>
          <c:idx val="2"/>
          <c:order val="2"/>
          <c:tx>
            <c:strRef>
              <c:f>Synthèse!$A$18</c:f>
              <c:strCache>
                <c:ptCount val="1"/>
                <c:pt idx="0">
                  <c:v>Relance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Synthèse!$B$18:$N$18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3A5-4328-A340-6D324D7984F3}"/>
            </c:ext>
          </c:extLst>
        </c:ser>
        <c:ser>
          <c:idx val="3"/>
          <c:order val="3"/>
          <c:tx>
            <c:strRef>
              <c:f>Synthèse!$A$19</c:f>
              <c:strCache>
                <c:ptCount val="1"/>
                <c:pt idx="0">
                  <c:v>Négociation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Synthèse!$B$19:$N$19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3A5-4328-A340-6D324D7984F3}"/>
            </c:ext>
          </c:extLst>
        </c:ser>
        <c:ser>
          <c:idx val="4"/>
          <c:order val="4"/>
          <c:tx>
            <c:strRef>
              <c:f>Synthèse!$A$20</c:f>
              <c:strCache>
                <c:ptCount val="1"/>
                <c:pt idx="0">
                  <c:v>Refus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Synthèse!$B$20:$N$20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3A5-4328-A340-6D324D7984F3}"/>
            </c:ext>
          </c:extLst>
        </c:ser>
        <c:ser>
          <c:idx val="5"/>
          <c:order val="5"/>
          <c:tx>
            <c:strRef>
              <c:f>Synthèse!$A$21</c:f>
              <c:strCache>
                <c:ptCount val="1"/>
                <c:pt idx="0">
                  <c:v>Abandon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Synthèse!$B$21:$N$21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3A5-4328-A340-6D324D7984F3}"/>
            </c:ext>
          </c:extLst>
        </c:ser>
        <c:ser>
          <c:idx val="6"/>
          <c:order val="6"/>
          <c:tx>
            <c:strRef>
              <c:f>Synthèse!$A$22</c:f>
              <c:strCache>
                <c:ptCount val="1"/>
                <c:pt idx="0">
                  <c:v>Acceptation de l'offre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Synthèse!$B$22:$N$22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3A5-4328-A340-6D324D7984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8888264"/>
        <c:axId val="428886296"/>
      </c:barChart>
      <c:dateAx>
        <c:axId val="42888826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8886296"/>
        <c:crosses val="autoZero"/>
        <c:auto val="1"/>
        <c:lblOffset val="100"/>
        <c:baseTimeUnit val="months"/>
      </c:dateAx>
      <c:valAx>
        <c:axId val="428886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8888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Synthèse</a:t>
            </a:r>
            <a:r>
              <a:rPr lang="fr-FR" baseline="0"/>
              <a:t> des contacts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Synthèse!$A$6</c:f>
              <c:strCache>
                <c:ptCount val="1"/>
                <c:pt idx="0">
                  <c:v>Nbre de contact envoyé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Synthèse!$B$5:$N$5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Synthèse!$B$6:$N$6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4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86-49BE-8A70-AD421C6C01C3}"/>
            </c:ext>
          </c:extLst>
        </c:ser>
        <c:ser>
          <c:idx val="1"/>
          <c:order val="1"/>
          <c:tx>
            <c:strRef>
              <c:f>Synthèse!$A$7</c:f>
              <c:strCache>
                <c:ptCount val="1"/>
                <c:pt idx="0">
                  <c:v>Nbre de prospect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Synthèse!$B$5:$N$5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Synthèse!$B$7:$N$7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9586-49BE-8A70-AD421C6C01C3}"/>
            </c:ext>
          </c:extLst>
        </c:ser>
        <c:ser>
          <c:idx val="2"/>
          <c:order val="2"/>
          <c:tx>
            <c:strRef>
              <c:f>Synthèse!$A$8</c:f>
              <c:strCache>
                <c:ptCount val="1"/>
                <c:pt idx="0">
                  <c:v>Nbre de réponses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Synthèse!$B$5:$N$5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Synthèse!$B$8:$N$8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86-49BE-8A70-AD421C6C01C3}"/>
            </c:ext>
          </c:extLst>
        </c:ser>
        <c:ser>
          <c:idx val="3"/>
          <c:order val="3"/>
          <c:tx>
            <c:strRef>
              <c:f>Synthèse!$A$9</c:f>
              <c:strCache>
                <c:ptCount val="1"/>
                <c:pt idx="0">
                  <c:v>Nbre de non-réponses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Synthèse!$B$5:$N$5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Synthèse!$B$9:$N$9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86-49BE-8A70-AD421C6C01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40246728"/>
        <c:axId val="540247384"/>
      </c:barChart>
      <c:dateAx>
        <c:axId val="54024672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247384"/>
        <c:crosses val="autoZero"/>
        <c:auto val="1"/>
        <c:lblOffset val="100"/>
        <c:baseTimeUnit val="months"/>
      </c:dateAx>
      <c:valAx>
        <c:axId val="540247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246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342900</xdr:colOff>
      <xdr:row>14</xdr:row>
      <xdr:rowOff>219075</xdr:rowOff>
    </xdr:from>
    <xdr:to>
      <xdr:col>20</xdr:col>
      <xdr:colOff>409575</xdr:colOff>
      <xdr:row>25</xdr:row>
      <xdr:rowOff>161924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76C2FC9-34B5-425F-87FF-A4146D5A03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609600</xdr:colOff>
      <xdr:row>1</xdr:row>
      <xdr:rowOff>147637</xdr:rowOff>
    </xdr:from>
    <xdr:to>
      <xdr:col>20</xdr:col>
      <xdr:colOff>609600</xdr:colOff>
      <xdr:row>12</xdr:row>
      <xdr:rowOff>166687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B050CF40-6515-41DC-BAA5-271AE635A1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458F8-DA6B-4FFC-9123-45E7A05CEB3A}">
  <dimension ref="A1:P339"/>
  <sheetViews>
    <sheetView zoomScale="85" zoomScaleNormal="85" workbookViewId="0">
      <selection activeCell="C5" sqref="C5"/>
    </sheetView>
  </sheetViews>
  <sheetFormatPr baseColWidth="10" defaultRowHeight="15" x14ac:dyDescent="0.25"/>
  <cols>
    <col min="1" max="1" width="20.7109375" customWidth="1"/>
    <col min="2" max="2" width="11.42578125" style="11"/>
    <col min="3" max="3" width="24.5703125" style="1" customWidth="1"/>
    <col min="4" max="4" width="36.7109375" style="1" customWidth="1"/>
    <col min="5" max="5" width="13.7109375" style="1" customWidth="1"/>
    <col min="6" max="6" width="40.85546875" style="12" customWidth="1"/>
    <col min="7" max="7" width="20.28515625" style="1" customWidth="1"/>
    <col min="8" max="8" width="35.5703125" style="1" customWidth="1"/>
    <col min="9" max="9" width="43.28515625" style="1" customWidth="1"/>
    <col min="10" max="10" width="21.7109375" style="1" customWidth="1"/>
    <col min="11" max="11" width="19.5703125" style="11" customWidth="1"/>
    <col min="12" max="12" width="19.5703125" style="22" customWidth="1"/>
    <col min="13" max="13" width="33.7109375" style="1" customWidth="1"/>
    <col min="14" max="14" width="20.42578125" style="1" customWidth="1"/>
    <col min="15" max="15" width="20.28515625" customWidth="1"/>
    <col min="16" max="16" width="16.5703125" customWidth="1"/>
  </cols>
  <sheetData>
    <row r="1" spans="1:16" ht="28.5" customHeight="1" x14ac:dyDescent="0.25">
      <c r="A1" s="19" t="s">
        <v>67</v>
      </c>
      <c r="B1" s="34" t="s">
        <v>0</v>
      </c>
      <c r="C1" s="19" t="s">
        <v>1</v>
      </c>
      <c r="D1" s="19" t="s">
        <v>2</v>
      </c>
      <c r="E1" s="19" t="s">
        <v>35</v>
      </c>
      <c r="F1" s="19" t="s">
        <v>36</v>
      </c>
      <c r="G1" s="19" t="s">
        <v>7</v>
      </c>
      <c r="H1" s="19" t="s">
        <v>8</v>
      </c>
      <c r="I1" s="19" t="s">
        <v>3</v>
      </c>
      <c r="J1" s="19" t="s">
        <v>4</v>
      </c>
      <c r="K1" s="19" t="s">
        <v>40</v>
      </c>
      <c r="L1" s="35" t="s">
        <v>43</v>
      </c>
      <c r="M1" s="34" t="s">
        <v>26</v>
      </c>
      <c r="N1" s="19" t="s">
        <v>5</v>
      </c>
      <c r="O1" s="19" t="s">
        <v>6</v>
      </c>
      <c r="P1" s="19" t="s">
        <v>39</v>
      </c>
    </row>
    <row r="2" spans="1:16" s="4" customFormat="1" ht="24.95" customHeight="1" x14ac:dyDescent="0.25">
      <c r="A2" s="4" t="s">
        <v>64</v>
      </c>
      <c r="B2" s="9">
        <v>44333</v>
      </c>
      <c r="C2" s="5" t="s">
        <v>86</v>
      </c>
      <c r="D2" s="5" t="s">
        <v>78</v>
      </c>
      <c r="E2" s="5">
        <v>80</v>
      </c>
      <c r="F2" s="5" t="s">
        <v>87</v>
      </c>
      <c r="G2" s="5" t="s">
        <v>88</v>
      </c>
      <c r="H2" s="18" t="s">
        <v>89</v>
      </c>
      <c r="I2" s="5" t="s">
        <v>9</v>
      </c>
      <c r="J2" s="7" t="s">
        <v>20</v>
      </c>
      <c r="K2" s="9" t="s">
        <v>42</v>
      </c>
      <c r="L2" s="20">
        <v>995</v>
      </c>
      <c r="M2" s="7" t="s">
        <v>44</v>
      </c>
      <c r="N2" s="7" t="s">
        <v>24</v>
      </c>
      <c r="O2" s="3" t="s">
        <v>45</v>
      </c>
      <c r="P2" s="4" t="s">
        <v>17</v>
      </c>
    </row>
    <row r="3" spans="1:16" ht="24.95" customHeight="1" x14ac:dyDescent="0.25">
      <c r="A3" t="s">
        <v>66</v>
      </c>
      <c r="B3" s="10">
        <v>44333</v>
      </c>
      <c r="C3" s="5" t="s">
        <v>86</v>
      </c>
      <c r="D3" s="5" t="s">
        <v>78</v>
      </c>
      <c r="E3" s="17">
        <v>80</v>
      </c>
      <c r="F3" s="5" t="s">
        <v>87</v>
      </c>
      <c r="G3" s="5" t="s">
        <v>88</v>
      </c>
      <c r="H3" s="18" t="s">
        <v>89</v>
      </c>
      <c r="I3" s="6" t="s">
        <v>9</v>
      </c>
      <c r="J3" s="6" t="s">
        <v>20</v>
      </c>
      <c r="K3" s="10" t="s">
        <v>42</v>
      </c>
      <c r="L3" s="21">
        <v>58</v>
      </c>
      <c r="M3" s="6" t="s">
        <v>44</v>
      </c>
      <c r="N3" s="6" t="s">
        <v>24</v>
      </c>
      <c r="O3" s="3" t="s">
        <v>45</v>
      </c>
      <c r="P3" t="s">
        <v>17</v>
      </c>
    </row>
    <row r="4" spans="1:16" s="4" customFormat="1" ht="24.95" customHeight="1" x14ac:dyDescent="0.25">
      <c r="A4" s="4" t="s">
        <v>65</v>
      </c>
      <c r="B4" s="9">
        <v>44333</v>
      </c>
      <c r="C4" s="5" t="s">
        <v>86</v>
      </c>
      <c r="D4" s="5" t="s">
        <v>78</v>
      </c>
      <c r="E4" s="5">
        <v>80</v>
      </c>
      <c r="F4" s="5" t="s">
        <v>87</v>
      </c>
      <c r="G4" s="5" t="s">
        <v>88</v>
      </c>
      <c r="H4" s="18" t="s">
        <v>89</v>
      </c>
      <c r="I4" s="7" t="s">
        <v>9</v>
      </c>
      <c r="J4" s="7" t="s">
        <v>20</v>
      </c>
      <c r="K4" s="9" t="s">
        <v>42</v>
      </c>
      <c r="L4" s="20">
        <v>436</v>
      </c>
      <c r="M4" s="7" t="s">
        <v>44</v>
      </c>
      <c r="N4" s="7" t="s">
        <v>24</v>
      </c>
      <c r="O4" s="3" t="s">
        <v>45</v>
      </c>
      <c r="P4" s="4" t="s">
        <v>17</v>
      </c>
    </row>
    <row r="5" spans="1:16" s="33" customFormat="1" ht="83.25" customHeight="1" x14ac:dyDescent="0.25">
      <c r="A5" s="33" t="s">
        <v>64</v>
      </c>
      <c r="B5" s="30">
        <v>44257</v>
      </c>
      <c r="C5" s="5" t="s">
        <v>86</v>
      </c>
      <c r="D5" s="5" t="s">
        <v>78</v>
      </c>
      <c r="E5" s="8">
        <v>59</v>
      </c>
      <c r="F5" s="5" t="s">
        <v>87</v>
      </c>
      <c r="G5" s="5" t="s">
        <v>88</v>
      </c>
      <c r="H5" s="18" t="s">
        <v>89</v>
      </c>
      <c r="I5" s="8" t="s">
        <v>13</v>
      </c>
      <c r="J5" s="8" t="s">
        <v>20</v>
      </c>
      <c r="K5" s="30" t="s">
        <v>42</v>
      </c>
      <c r="L5" s="31"/>
      <c r="M5" s="7" t="s">
        <v>44</v>
      </c>
      <c r="N5" s="8" t="s">
        <v>24</v>
      </c>
      <c r="O5" s="32" t="s">
        <v>45</v>
      </c>
      <c r="P5" s="33" t="s">
        <v>17</v>
      </c>
    </row>
    <row r="6" spans="1:16" s="29" customFormat="1" ht="36" customHeight="1" x14ac:dyDescent="0.25">
      <c r="A6" s="29" t="s">
        <v>65</v>
      </c>
      <c r="B6" s="26">
        <v>44256</v>
      </c>
      <c r="C6" s="5" t="s">
        <v>86</v>
      </c>
      <c r="D6" s="5" t="s">
        <v>78</v>
      </c>
      <c r="E6" s="23">
        <v>76</v>
      </c>
      <c r="F6" s="5" t="s">
        <v>87</v>
      </c>
      <c r="G6" s="5" t="s">
        <v>88</v>
      </c>
      <c r="H6" s="18" t="s">
        <v>89</v>
      </c>
      <c r="I6" s="23" t="s">
        <v>37</v>
      </c>
      <c r="J6" s="23" t="s">
        <v>19</v>
      </c>
      <c r="K6" s="26" t="s">
        <v>42</v>
      </c>
      <c r="L6" s="27"/>
      <c r="M6" s="7" t="s">
        <v>46</v>
      </c>
      <c r="N6" s="25" t="s">
        <v>24</v>
      </c>
      <c r="O6" s="28" t="s">
        <v>45</v>
      </c>
      <c r="P6" s="29" t="s">
        <v>16</v>
      </c>
    </row>
    <row r="7" spans="1:16" s="33" customFormat="1" ht="38.25" customHeight="1" x14ac:dyDescent="0.25">
      <c r="A7" s="33" t="s">
        <v>63</v>
      </c>
      <c r="B7" s="30">
        <v>44229</v>
      </c>
      <c r="C7" s="5" t="s">
        <v>86</v>
      </c>
      <c r="D7" s="5" t="s">
        <v>78</v>
      </c>
      <c r="E7" s="8">
        <v>76</v>
      </c>
      <c r="F7" s="5" t="s">
        <v>87</v>
      </c>
      <c r="G7" s="5" t="s">
        <v>88</v>
      </c>
      <c r="H7" s="18" t="s">
        <v>89</v>
      </c>
      <c r="I7" s="8" t="s">
        <v>11</v>
      </c>
      <c r="J7" s="8" t="s">
        <v>18</v>
      </c>
      <c r="K7" s="30" t="s">
        <v>41</v>
      </c>
      <c r="L7" s="31">
        <v>550</v>
      </c>
      <c r="M7" s="7" t="s">
        <v>46</v>
      </c>
      <c r="N7" s="8" t="s">
        <v>24</v>
      </c>
      <c r="O7" s="32" t="s">
        <v>45</v>
      </c>
      <c r="P7" s="33" t="s">
        <v>16</v>
      </c>
    </row>
    <row r="8" spans="1:16" s="29" customFormat="1" ht="36" customHeight="1" x14ac:dyDescent="0.25">
      <c r="A8" s="29" t="s">
        <v>64</v>
      </c>
      <c r="B8" s="26">
        <v>44206</v>
      </c>
      <c r="C8" s="5" t="s">
        <v>86</v>
      </c>
      <c r="D8" s="5" t="s">
        <v>85</v>
      </c>
      <c r="E8" s="23">
        <v>76</v>
      </c>
      <c r="F8" s="5" t="s">
        <v>87</v>
      </c>
      <c r="G8" s="5" t="s">
        <v>88</v>
      </c>
      <c r="H8" s="18" t="s">
        <v>89</v>
      </c>
      <c r="I8" s="23" t="s">
        <v>12</v>
      </c>
      <c r="J8" s="23" t="s">
        <v>21</v>
      </c>
      <c r="K8" s="26" t="s">
        <v>41</v>
      </c>
      <c r="L8" s="27">
        <v>1700</v>
      </c>
      <c r="M8" s="7" t="s">
        <v>46</v>
      </c>
      <c r="N8" s="25" t="s">
        <v>24</v>
      </c>
      <c r="O8" s="28" t="s">
        <v>45</v>
      </c>
      <c r="P8" s="29" t="s">
        <v>16</v>
      </c>
    </row>
    <row r="9" spans="1:16" s="33" customFormat="1" ht="42.75" customHeight="1" x14ac:dyDescent="0.25">
      <c r="A9" s="33" t="s">
        <v>64</v>
      </c>
      <c r="B9" s="30">
        <v>44296</v>
      </c>
      <c r="C9" s="5" t="s">
        <v>86</v>
      </c>
      <c r="D9" s="5" t="s">
        <v>83</v>
      </c>
      <c r="E9" s="8">
        <v>59</v>
      </c>
      <c r="F9" s="5" t="s">
        <v>87</v>
      </c>
      <c r="G9" s="5" t="s">
        <v>88</v>
      </c>
      <c r="H9" s="18" t="s">
        <v>89</v>
      </c>
      <c r="I9" s="8" t="s">
        <v>12</v>
      </c>
      <c r="J9" s="8" t="s">
        <v>21</v>
      </c>
      <c r="K9" s="30" t="s">
        <v>42</v>
      </c>
      <c r="L9" s="31">
        <v>700</v>
      </c>
      <c r="M9" s="7" t="s">
        <v>44</v>
      </c>
      <c r="N9" s="8" t="s">
        <v>24</v>
      </c>
      <c r="O9" s="32" t="s">
        <v>45</v>
      </c>
      <c r="P9" s="33" t="s">
        <v>17</v>
      </c>
    </row>
    <row r="10" spans="1:16" s="29" customFormat="1" ht="44.25" customHeight="1" x14ac:dyDescent="0.25">
      <c r="A10" s="29" t="s">
        <v>63</v>
      </c>
      <c r="B10" s="26">
        <v>44306</v>
      </c>
      <c r="C10" s="5" t="s">
        <v>86</v>
      </c>
      <c r="D10" s="5" t="s">
        <v>84</v>
      </c>
      <c r="E10" s="23">
        <v>80</v>
      </c>
      <c r="F10" s="5" t="s">
        <v>87</v>
      </c>
      <c r="G10" s="5" t="s">
        <v>88</v>
      </c>
      <c r="H10" s="18" t="s">
        <v>89</v>
      </c>
      <c r="I10" s="23" t="s">
        <v>9</v>
      </c>
      <c r="J10" s="23" t="s">
        <v>18</v>
      </c>
      <c r="K10" s="26" t="s">
        <v>42</v>
      </c>
      <c r="L10" s="27"/>
      <c r="M10" s="7" t="s">
        <v>44</v>
      </c>
      <c r="N10" s="25" t="s">
        <v>24</v>
      </c>
      <c r="O10" s="28" t="s">
        <v>45</v>
      </c>
      <c r="P10" s="29" t="s">
        <v>17</v>
      </c>
    </row>
    <row r="11" spans="1:16" s="33" customFormat="1" ht="72.75" customHeight="1" x14ac:dyDescent="0.25">
      <c r="A11" s="33" t="s">
        <v>64</v>
      </c>
      <c r="B11" s="30">
        <v>44177</v>
      </c>
      <c r="C11" s="5" t="s">
        <v>86</v>
      </c>
      <c r="D11" s="5" t="s">
        <v>84</v>
      </c>
      <c r="E11" s="8">
        <v>59</v>
      </c>
      <c r="F11" s="5" t="s">
        <v>87</v>
      </c>
      <c r="G11" s="5" t="s">
        <v>88</v>
      </c>
      <c r="H11" s="18" t="s">
        <v>89</v>
      </c>
      <c r="I11" s="8" t="s">
        <v>9</v>
      </c>
      <c r="J11" s="8" t="s">
        <v>20</v>
      </c>
      <c r="K11" s="30" t="s">
        <v>42</v>
      </c>
      <c r="L11" s="31"/>
      <c r="M11" s="7" t="s">
        <v>47</v>
      </c>
      <c r="N11" s="8" t="s">
        <v>24</v>
      </c>
      <c r="O11" s="32" t="s">
        <v>45</v>
      </c>
      <c r="P11" s="33" t="s">
        <v>16</v>
      </c>
    </row>
    <row r="12" spans="1:16" s="29" customFormat="1" ht="33.75" customHeight="1" x14ac:dyDescent="0.25">
      <c r="A12" s="29" t="s">
        <v>64</v>
      </c>
      <c r="B12" s="26">
        <v>44146</v>
      </c>
      <c r="C12" s="5" t="s">
        <v>86</v>
      </c>
      <c r="D12" s="5" t="s">
        <v>78</v>
      </c>
      <c r="E12" s="23">
        <v>59</v>
      </c>
      <c r="F12" s="5" t="s">
        <v>87</v>
      </c>
      <c r="G12" s="5" t="s">
        <v>88</v>
      </c>
      <c r="H12" s="18" t="s">
        <v>89</v>
      </c>
      <c r="I12" s="23" t="s">
        <v>37</v>
      </c>
      <c r="J12" s="23" t="s">
        <v>20</v>
      </c>
      <c r="K12" s="26" t="s">
        <v>42</v>
      </c>
      <c r="L12" s="27"/>
      <c r="M12" s="7" t="s">
        <v>46</v>
      </c>
      <c r="N12" s="25" t="s">
        <v>24</v>
      </c>
      <c r="O12" s="28" t="s">
        <v>45</v>
      </c>
      <c r="P12" s="29" t="s">
        <v>16</v>
      </c>
    </row>
    <row r="13" spans="1:16" s="33" customFormat="1" ht="66" customHeight="1" x14ac:dyDescent="0.25">
      <c r="B13" s="30">
        <v>44080</v>
      </c>
      <c r="C13" s="5" t="s">
        <v>86</v>
      </c>
      <c r="D13" s="5" t="s">
        <v>78</v>
      </c>
      <c r="E13" s="8">
        <v>27</v>
      </c>
      <c r="F13" s="5" t="s">
        <v>87</v>
      </c>
      <c r="G13" s="5" t="s">
        <v>88</v>
      </c>
      <c r="H13" s="18" t="s">
        <v>89</v>
      </c>
      <c r="I13" s="8" t="s">
        <v>10</v>
      </c>
      <c r="J13" s="8" t="s">
        <v>20</v>
      </c>
      <c r="K13" s="30" t="s">
        <v>42</v>
      </c>
      <c r="L13" s="31"/>
      <c r="M13" s="7" t="s">
        <v>44</v>
      </c>
      <c r="N13" s="8" t="s">
        <v>24</v>
      </c>
      <c r="O13" s="32" t="s">
        <v>45</v>
      </c>
      <c r="P13" s="33" t="s">
        <v>17</v>
      </c>
    </row>
    <row r="14" spans="1:16" s="29" customFormat="1" ht="74.25" customHeight="1" x14ac:dyDescent="0.25">
      <c r="B14" s="26">
        <v>44239</v>
      </c>
      <c r="C14" s="5" t="s">
        <v>86</v>
      </c>
      <c r="D14" s="5" t="s">
        <v>79</v>
      </c>
      <c r="E14" s="23">
        <v>59</v>
      </c>
      <c r="F14" s="5" t="s">
        <v>87</v>
      </c>
      <c r="G14" s="5" t="s">
        <v>88</v>
      </c>
      <c r="H14" s="18" t="s">
        <v>89</v>
      </c>
      <c r="I14" s="23" t="s">
        <v>10</v>
      </c>
      <c r="J14" s="23" t="s">
        <v>20</v>
      </c>
      <c r="K14" s="26" t="s">
        <v>41</v>
      </c>
      <c r="L14" s="27"/>
      <c r="M14" s="7" t="s">
        <v>44</v>
      </c>
      <c r="N14" s="25" t="s">
        <v>24</v>
      </c>
      <c r="O14" s="28" t="s">
        <v>45</v>
      </c>
      <c r="P14" s="29" t="s">
        <v>17</v>
      </c>
    </row>
    <row r="15" spans="1:16" s="33" customFormat="1" ht="69" customHeight="1" x14ac:dyDescent="0.25">
      <c r="B15" s="30">
        <v>44145</v>
      </c>
      <c r="C15" s="5" t="s">
        <v>86</v>
      </c>
      <c r="D15" s="5" t="s">
        <v>80</v>
      </c>
      <c r="E15" s="8">
        <v>59</v>
      </c>
      <c r="F15" s="5" t="s">
        <v>87</v>
      </c>
      <c r="G15" s="5" t="s">
        <v>88</v>
      </c>
      <c r="H15" s="18" t="s">
        <v>89</v>
      </c>
      <c r="I15" s="8" t="s">
        <v>9</v>
      </c>
      <c r="J15" s="8" t="s">
        <v>18</v>
      </c>
      <c r="K15" s="30" t="s">
        <v>42</v>
      </c>
      <c r="L15" s="31"/>
      <c r="M15" s="7" t="s">
        <v>44</v>
      </c>
      <c r="N15" s="8" t="s">
        <v>24</v>
      </c>
      <c r="O15" s="32" t="s">
        <v>45</v>
      </c>
      <c r="P15" s="33" t="s">
        <v>17</v>
      </c>
    </row>
    <row r="16" spans="1:16" s="29" customFormat="1" ht="40.5" customHeight="1" x14ac:dyDescent="0.25">
      <c r="B16" s="26">
        <v>44210</v>
      </c>
      <c r="C16" s="5" t="s">
        <v>86</v>
      </c>
      <c r="D16" s="5" t="s">
        <v>78</v>
      </c>
      <c r="E16" s="23">
        <v>80</v>
      </c>
      <c r="F16" s="5" t="s">
        <v>87</v>
      </c>
      <c r="G16" s="5" t="s">
        <v>88</v>
      </c>
      <c r="H16" s="18" t="s">
        <v>89</v>
      </c>
      <c r="I16" s="23" t="s">
        <v>9</v>
      </c>
      <c r="J16" s="23" t="s">
        <v>23</v>
      </c>
      <c r="K16" s="26" t="s">
        <v>42</v>
      </c>
      <c r="L16" s="27"/>
      <c r="M16" s="7" t="s">
        <v>48</v>
      </c>
      <c r="N16" s="25" t="s">
        <v>24</v>
      </c>
      <c r="O16" s="28" t="s">
        <v>45</v>
      </c>
      <c r="P16" s="29" t="s">
        <v>16</v>
      </c>
    </row>
    <row r="17" spans="2:16" s="33" customFormat="1" ht="45" customHeight="1" x14ac:dyDescent="0.25">
      <c r="B17" s="30">
        <v>44261</v>
      </c>
      <c r="C17" s="5" t="s">
        <v>86</v>
      </c>
      <c r="D17" s="5" t="s">
        <v>81</v>
      </c>
      <c r="E17" s="8">
        <v>62</v>
      </c>
      <c r="F17" s="5" t="s">
        <v>87</v>
      </c>
      <c r="G17" s="5" t="s">
        <v>88</v>
      </c>
      <c r="H17" s="18" t="s">
        <v>89</v>
      </c>
      <c r="I17" s="8" t="s">
        <v>15</v>
      </c>
      <c r="J17" s="8" t="s">
        <v>23</v>
      </c>
      <c r="K17" s="30" t="s">
        <v>42</v>
      </c>
      <c r="L17" s="31"/>
      <c r="M17" s="7" t="s">
        <v>44</v>
      </c>
      <c r="N17" s="8" t="s">
        <v>24</v>
      </c>
      <c r="O17" s="32" t="s">
        <v>45</v>
      </c>
      <c r="P17" s="33" t="s">
        <v>17</v>
      </c>
    </row>
    <row r="18" spans="2:16" s="29" customFormat="1" ht="50.25" customHeight="1" x14ac:dyDescent="0.25">
      <c r="B18" s="26">
        <v>44292</v>
      </c>
      <c r="C18" s="5" t="s">
        <v>86</v>
      </c>
      <c r="D18" s="5" t="s">
        <v>82</v>
      </c>
      <c r="E18" s="23">
        <v>59</v>
      </c>
      <c r="F18" s="5" t="s">
        <v>87</v>
      </c>
      <c r="G18" s="5" t="s">
        <v>88</v>
      </c>
      <c r="H18" s="18" t="s">
        <v>89</v>
      </c>
      <c r="I18" s="23" t="s">
        <v>9</v>
      </c>
      <c r="J18" s="23" t="s">
        <v>22</v>
      </c>
      <c r="K18" s="26" t="s">
        <v>42</v>
      </c>
      <c r="L18" s="27"/>
      <c r="M18" s="7" t="s">
        <v>46</v>
      </c>
      <c r="N18" s="25" t="s">
        <v>24</v>
      </c>
      <c r="O18" s="28" t="s">
        <v>45</v>
      </c>
      <c r="P18" s="29" t="s">
        <v>16</v>
      </c>
    </row>
    <row r="19" spans="2:16" s="33" customFormat="1" ht="55.5" customHeight="1" x14ac:dyDescent="0.25">
      <c r="B19" s="30">
        <v>44176</v>
      </c>
      <c r="C19" s="5" t="s">
        <v>86</v>
      </c>
      <c r="D19" s="5" t="s">
        <v>78</v>
      </c>
      <c r="E19" s="8">
        <v>59</v>
      </c>
      <c r="F19" s="5" t="s">
        <v>87</v>
      </c>
      <c r="G19" s="5" t="s">
        <v>88</v>
      </c>
      <c r="H19" s="18" t="s">
        <v>89</v>
      </c>
      <c r="I19" s="8" t="s">
        <v>9</v>
      </c>
      <c r="J19" s="8" t="s">
        <v>18</v>
      </c>
      <c r="K19" s="30" t="s">
        <v>42</v>
      </c>
      <c r="L19" s="31"/>
      <c r="M19" s="7" t="s">
        <v>44</v>
      </c>
      <c r="N19" s="8" t="s">
        <v>24</v>
      </c>
      <c r="O19" s="32" t="s">
        <v>45</v>
      </c>
      <c r="P19" s="33" t="s">
        <v>17</v>
      </c>
    </row>
    <row r="20" spans="2:16" s="29" customFormat="1" ht="102" customHeight="1" x14ac:dyDescent="0.25">
      <c r="B20" s="26">
        <v>44229</v>
      </c>
      <c r="C20" s="5" t="s">
        <v>86</v>
      </c>
      <c r="D20" s="5" t="s">
        <v>78</v>
      </c>
      <c r="E20" s="23">
        <v>59</v>
      </c>
      <c r="F20" s="5" t="s">
        <v>87</v>
      </c>
      <c r="G20" s="5" t="s">
        <v>88</v>
      </c>
      <c r="H20" s="18" t="s">
        <v>89</v>
      </c>
      <c r="I20" s="23" t="s">
        <v>9</v>
      </c>
      <c r="J20" s="23" t="s">
        <v>20</v>
      </c>
      <c r="K20" s="26" t="s">
        <v>41</v>
      </c>
      <c r="L20" s="27"/>
      <c r="M20" s="7" t="s">
        <v>44</v>
      </c>
      <c r="N20" s="25" t="s">
        <v>24</v>
      </c>
      <c r="O20" s="28" t="s">
        <v>45</v>
      </c>
      <c r="P20" s="29" t="s">
        <v>17</v>
      </c>
    </row>
    <row r="21" spans="2:16" ht="43.5" customHeight="1" x14ac:dyDescent="0.25">
      <c r="B21" s="10"/>
      <c r="C21" s="6"/>
      <c r="D21" s="6"/>
      <c r="E21" s="8"/>
      <c r="F21" s="8"/>
      <c r="G21" s="24"/>
      <c r="H21" s="8"/>
      <c r="I21" s="8"/>
      <c r="J21" s="6"/>
      <c r="K21" s="10"/>
      <c r="L21" s="21"/>
      <c r="M21" s="6"/>
      <c r="N21" s="6"/>
      <c r="O21" s="2"/>
    </row>
    <row r="22" spans="2:16" s="4" customFormat="1" ht="24.95" customHeight="1" x14ac:dyDescent="0.25">
      <c r="B22" s="9"/>
      <c r="C22" s="7"/>
      <c r="D22" s="7"/>
      <c r="E22" s="7"/>
      <c r="F22" s="3"/>
      <c r="G22" s="3"/>
      <c r="H22" s="7"/>
      <c r="I22" s="7"/>
      <c r="J22" s="7"/>
      <c r="K22" s="9"/>
      <c r="L22" s="20"/>
      <c r="M22" s="7"/>
      <c r="N22" s="7"/>
      <c r="O22" s="3"/>
    </row>
    <row r="23" spans="2:16" ht="24.95" customHeight="1" x14ac:dyDescent="0.25">
      <c r="B23" s="10"/>
      <c r="C23" s="6"/>
      <c r="D23" s="6"/>
      <c r="E23" s="6"/>
      <c r="F23" s="6"/>
      <c r="G23" s="6"/>
      <c r="H23" s="8"/>
      <c r="I23" s="6"/>
      <c r="J23" s="6"/>
      <c r="K23" s="10"/>
      <c r="L23" s="21"/>
      <c r="M23" s="6"/>
      <c r="N23" s="6"/>
      <c r="O23" s="2"/>
    </row>
    <row r="24" spans="2:16" s="4" customFormat="1" ht="24.95" customHeight="1" x14ac:dyDescent="0.25">
      <c r="B24" s="9"/>
      <c r="C24" s="7"/>
      <c r="D24" s="7"/>
      <c r="E24" s="7"/>
      <c r="F24" s="3"/>
      <c r="G24" s="3"/>
      <c r="H24" s="7"/>
      <c r="I24" s="7"/>
      <c r="J24" s="7"/>
      <c r="K24" s="9"/>
      <c r="L24" s="20"/>
      <c r="M24" s="7"/>
      <c r="N24" s="7"/>
      <c r="O24" s="3"/>
    </row>
    <row r="25" spans="2:16" ht="24.95" customHeight="1" x14ac:dyDescent="0.25">
      <c r="B25" s="10"/>
      <c r="C25" s="6"/>
      <c r="D25" s="6"/>
      <c r="E25" s="6"/>
      <c r="F25" s="6"/>
      <c r="G25" s="6"/>
      <c r="H25" s="8"/>
      <c r="I25" s="6"/>
      <c r="J25" s="6"/>
      <c r="K25" s="10"/>
      <c r="L25" s="21"/>
      <c r="M25" s="6"/>
      <c r="N25" s="6"/>
      <c r="O25" s="2"/>
    </row>
    <row r="26" spans="2:16" s="4" customFormat="1" ht="24.95" customHeight="1" x14ac:dyDescent="0.25">
      <c r="B26" s="9"/>
      <c r="C26" s="7"/>
      <c r="D26" s="7"/>
      <c r="E26" s="7"/>
      <c r="F26" s="3"/>
      <c r="G26" s="7"/>
      <c r="H26" s="7"/>
      <c r="I26" s="7"/>
      <c r="J26" s="7"/>
      <c r="K26" s="9"/>
      <c r="L26" s="20"/>
      <c r="M26" s="7"/>
      <c r="N26" s="7"/>
      <c r="O26" s="3"/>
    </row>
    <row r="27" spans="2:16" ht="24.95" customHeight="1" x14ac:dyDescent="0.25">
      <c r="B27" s="10"/>
      <c r="C27" s="6"/>
      <c r="D27" s="6"/>
      <c r="E27" s="6"/>
      <c r="F27" s="6"/>
      <c r="G27" s="6"/>
      <c r="H27" s="8"/>
      <c r="I27" s="6"/>
      <c r="J27" s="6"/>
      <c r="K27" s="10"/>
      <c r="L27" s="21"/>
      <c r="M27" s="6"/>
      <c r="N27" s="6"/>
      <c r="O27" s="2"/>
    </row>
    <row r="28" spans="2:16" s="4" customFormat="1" ht="24.95" customHeight="1" x14ac:dyDescent="0.25">
      <c r="B28" s="9"/>
      <c r="C28" s="7"/>
      <c r="D28" s="7"/>
      <c r="E28" s="7"/>
      <c r="F28" s="7"/>
      <c r="G28" s="7"/>
      <c r="H28" s="7"/>
      <c r="I28" s="7"/>
      <c r="J28" s="7"/>
      <c r="K28" s="9"/>
      <c r="L28" s="20"/>
      <c r="M28" s="7"/>
      <c r="N28" s="7"/>
      <c r="O28" s="3"/>
    </row>
    <row r="29" spans="2:16" ht="24.95" customHeight="1" x14ac:dyDescent="0.25">
      <c r="B29" s="10"/>
      <c r="C29" s="6"/>
      <c r="D29" s="6"/>
      <c r="E29" s="6"/>
      <c r="F29" s="6"/>
      <c r="G29" s="6"/>
      <c r="H29" s="8"/>
      <c r="I29" s="6"/>
      <c r="J29" s="6"/>
      <c r="K29" s="10"/>
      <c r="L29" s="21"/>
      <c r="M29" s="6"/>
      <c r="N29" s="6"/>
      <c r="O29" s="2"/>
    </row>
    <row r="30" spans="2:16" s="4" customFormat="1" ht="24.95" customHeight="1" x14ac:dyDescent="0.25">
      <c r="B30" s="9"/>
      <c r="C30" s="7"/>
      <c r="D30" s="7"/>
      <c r="E30" s="7"/>
      <c r="F30" s="7"/>
      <c r="G30" s="7"/>
      <c r="H30" s="7"/>
      <c r="I30" s="7"/>
      <c r="J30" s="7"/>
      <c r="K30" s="9"/>
      <c r="L30" s="20"/>
      <c r="M30" s="7"/>
      <c r="N30" s="7"/>
      <c r="O30" s="3"/>
    </row>
    <row r="31" spans="2:16" ht="24.95" customHeight="1" x14ac:dyDescent="0.25">
      <c r="B31" s="10"/>
      <c r="C31" s="6"/>
      <c r="D31" s="6"/>
      <c r="E31" s="6"/>
      <c r="F31" s="6"/>
      <c r="G31" s="6"/>
      <c r="H31" s="8"/>
      <c r="I31" s="6"/>
      <c r="J31" s="6"/>
      <c r="K31" s="10"/>
      <c r="L31" s="21"/>
      <c r="M31" s="6"/>
      <c r="N31" s="6"/>
      <c r="O31" s="2"/>
    </row>
    <row r="32" spans="2:16" ht="24.95" customHeight="1" x14ac:dyDescent="0.25"/>
    <row r="33" ht="24.95" customHeight="1" x14ac:dyDescent="0.25"/>
    <row r="34" ht="24.95" customHeight="1" x14ac:dyDescent="0.25"/>
    <row r="35" ht="24.95" customHeight="1" x14ac:dyDescent="0.25"/>
    <row r="36" ht="24.95" customHeight="1" x14ac:dyDescent="0.25"/>
    <row r="37" ht="24.95" customHeight="1" x14ac:dyDescent="0.25"/>
    <row r="38" ht="24.95" customHeight="1" x14ac:dyDescent="0.25"/>
    <row r="39" ht="24.95" customHeight="1" x14ac:dyDescent="0.25"/>
    <row r="40" ht="24.95" customHeight="1" x14ac:dyDescent="0.25"/>
    <row r="41" ht="24.95" customHeight="1" x14ac:dyDescent="0.25"/>
    <row r="42" ht="24.95" customHeight="1" x14ac:dyDescent="0.25"/>
    <row r="43" ht="24.95" customHeight="1" x14ac:dyDescent="0.25"/>
    <row r="44" ht="24.95" customHeight="1" x14ac:dyDescent="0.25"/>
    <row r="45" ht="24.95" customHeight="1" x14ac:dyDescent="0.25"/>
    <row r="46" ht="24.95" customHeight="1" x14ac:dyDescent="0.25"/>
    <row r="47" ht="24.95" customHeight="1" x14ac:dyDescent="0.25"/>
    <row r="48" ht="24.95" customHeight="1" x14ac:dyDescent="0.25"/>
    <row r="49" ht="24.95" customHeight="1" x14ac:dyDescent="0.25"/>
    <row r="50" ht="24.95" customHeight="1" x14ac:dyDescent="0.25"/>
    <row r="51" ht="24.95" customHeight="1" x14ac:dyDescent="0.25"/>
    <row r="52" ht="24.95" customHeight="1" x14ac:dyDescent="0.25"/>
    <row r="53" ht="24.95" customHeight="1" x14ac:dyDescent="0.25"/>
    <row r="54" ht="24.95" customHeight="1" x14ac:dyDescent="0.25"/>
    <row r="55" ht="24.95" customHeight="1" x14ac:dyDescent="0.25"/>
    <row r="56" ht="24.95" customHeight="1" x14ac:dyDescent="0.25"/>
    <row r="57" ht="24.95" customHeight="1" x14ac:dyDescent="0.25"/>
    <row r="58" ht="24.95" customHeight="1" x14ac:dyDescent="0.25"/>
    <row r="59" ht="24.95" customHeight="1" x14ac:dyDescent="0.25"/>
    <row r="60" ht="24.95" customHeight="1" x14ac:dyDescent="0.25"/>
    <row r="61" ht="24.95" customHeight="1" x14ac:dyDescent="0.25"/>
    <row r="62" ht="24.95" customHeight="1" x14ac:dyDescent="0.25"/>
    <row r="63" ht="24.95" customHeight="1" x14ac:dyDescent="0.25"/>
    <row r="64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  <row r="96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  <row r="106" ht="24.95" customHeight="1" x14ac:dyDescent="0.25"/>
    <row r="107" ht="24.95" customHeight="1" x14ac:dyDescent="0.25"/>
    <row r="108" ht="24.95" customHeight="1" x14ac:dyDescent="0.25"/>
    <row r="109" ht="24.95" customHeight="1" x14ac:dyDescent="0.25"/>
    <row r="110" ht="24.95" customHeight="1" x14ac:dyDescent="0.25"/>
    <row r="111" ht="24.95" customHeight="1" x14ac:dyDescent="0.25"/>
    <row r="112" ht="24.95" customHeight="1" x14ac:dyDescent="0.25"/>
    <row r="113" ht="24.95" customHeight="1" x14ac:dyDescent="0.25"/>
    <row r="114" ht="24.95" customHeight="1" x14ac:dyDescent="0.25"/>
    <row r="115" ht="24.95" customHeight="1" x14ac:dyDescent="0.25"/>
    <row r="116" ht="24.95" customHeight="1" x14ac:dyDescent="0.25"/>
    <row r="117" ht="24.95" customHeight="1" x14ac:dyDescent="0.25"/>
    <row r="118" ht="24.95" customHeight="1" x14ac:dyDescent="0.25"/>
    <row r="119" ht="24.95" customHeight="1" x14ac:dyDescent="0.25"/>
    <row r="120" ht="24.95" customHeight="1" x14ac:dyDescent="0.25"/>
    <row r="121" ht="24.95" customHeight="1" x14ac:dyDescent="0.25"/>
    <row r="122" ht="24.95" customHeight="1" x14ac:dyDescent="0.25"/>
    <row r="123" ht="24.95" customHeight="1" x14ac:dyDescent="0.25"/>
    <row r="124" ht="24.95" customHeight="1" x14ac:dyDescent="0.25"/>
    <row r="125" ht="24.95" customHeight="1" x14ac:dyDescent="0.25"/>
    <row r="126" ht="24.95" customHeight="1" x14ac:dyDescent="0.25"/>
    <row r="127" ht="24.95" customHeight="1" x14ac:dyDescent="0.25"/>
    <row r="128" ht="24.95" customHeight="1" x14ac:dyDescent="0.25"/>
    <row r="129" ht="24.95" customHeight="1" x14ac:dyDescent="0.25"/>
    <row r="130" ht="24.95" customHeight="1" x14ac:dyDescent="0.25"/>
    <row r="131" ht="24.95" customHeight="1" x14ac:dyDescent="0.25"/>
    <row r="132" ht="24.95" customHeight="1" x14ac:dyDescent="0.25"/>
    <row r="133" ht="24.95" customHeight="1" x14ac:dyDescent="0.25"/>
    <row r="134" ht="24.95" customHeight="1" x14ac:dyDescent="0.25"/>
    <row r="135" ht="24.95" customHeight="1" x14ac:dyDescent="0.25"/>
    <row r="136" ht="24.95" customHeight="1" x14ac:dyDescent="0.25"/>
    <row r="137" ht="24.95" customHeight="1" x14ac:dyDescent="0.25"/>
    <row r="138" ht="24.95" customHeight="1" x14ac:dyDescent="0.25"/>
    <row r="139" ht="24.95" customHeight="1" x14ac:dyDescent="0.25"/>
    <row r="140" ht="24.95" customHeight="1" x14ac:dyDescent="0.25"/>
    <row r="141" ht="24.95" customHeight="1" x14ac:dyDescent="0.25"/>
    <row r="142" ht="24.95" customHeight="1" x14ac:dyDescent="0.25"/>
    <row r="143" ht="24.95" customHeight="1" x14ac:dyDescent="0.25"/>
    <row r="144" ht="24.95" customHeight="1" x14ac:dyDescent="0.25"/>
    <row r="145" ht="24.95" customHeight="1" x14ac:dyDescent="0.25"/>
    <row r="146" ht="24.95" customHeight="1" x14ac:dyDescent="0.25"/>
    <row r="147" ht="24.95" customHeight="1" x14ac:dyDescent="0.25"/>
    <row r="148" ht="24.95" customHeight="1" x14ac:dyDescent="0.25"/>
    <row r="149" ht="24.95" customHeight="1" x14ac:dyDescent="0.25"/>
    <row r="150" ht="24.95" customHeight="1" x14ac:dyDescent="0.25"/>
    <row r="151" ht="24.95" customHeight="1" x14ac:dyDescent="0.25"/>
    <row r="152" ht="24.95" customHeight="1" x14ac:dyDescent="0.25"/>
    <row r="153" ht="24.95" customHeight="1" x14ac:dyDescent="0.25"/>
    <row r="154" ht="24.95" customHeight="1" x14ac:dyDescent="0.25"/>
    <row r="155" ht="24.95" customHeight="1" x14ac:dyDescent="0.25"/>
    <row r="156" ht="24.95" customHeight="1" x14ac:dyDescent="0.25"/>
    <row r="157" ht="24.95" customHeight="1" x14ac:dyDescent="0.25"/>
    <row r="158" ht="24.95" customHeight="1" x14ac:dyDescent="0.25"/>
    <row r="159" ht="24.95" customHeight="1" x14ac:dyDescent="0.25"/>
    <row r="160" ht="24.95" customHeight="1" x14ac:dyDescent="0.25"/>
    <row r="161" ht="24.95" customHeight="1" x14ac:dyDescent="0.25"/>
    <row r="162" ht="24.95" customHeight="1" x14ac:dyDescent="0.25"/>
    <row r="163" ht="24.95" customHeight="1" x14ac:dyDescent="0.25"/>
    <row r="164" ht="24.95" customHeight="1" x14ac:dyDescent="0.25"/>
    <row r="165" ht="24.95" customHeight="1" x14ac:dyDescent="0.25"/>
    <row r="166" ht="24.95" customHeight="1" x14ac:dyDescent="0.25"/>
    <row r="167" ht="24.95" customHeight="1" x14ac:dyDescent="0.25"/>
    <row r="168" ht="24.95" customHeight="1" x14ac:dyDescent="0.25"/>
    <row r="169" ht="24.95" customHeight="1" x14ac:dyDescent="0.25"/>
    <row r="170" ht="24.95" customHeight="1" x14ac:dyDescent="0.25"/>
    <row r="171" ht="24.95" customHeight="1" x14ac:dyDescent="0.25"/>
    <row r="172" ht="24.95" customHeight="1" x14ac:dyDescent="0.25"/>
    <row r="173" ht="24.95" customHeight="1" x14ac:dyDescent="0.25"/>
    <row r="174" ht="24.95" customHeight="1" x14ac:dyDescent="0.25"/>
    <row r="175" ht="24.95" customHeight="1" x14ac:dyDescent="0.25"/>
    <row r="176" ht="24.95" customHeight="1" x14ac:dyDescent="0.25"/>
    <row r="177" ht="24.95" customHeight="1" x14ac:dyDescent="0.25"/>
    <row r="178" ht="24.95" customHeight="1" x14ac:dyDescent="0.25"/>
    <row r="179" ht="24.95" customHeight="1" x14ac:dyDescent="0.25"/>
    <row r="180" ht="24.95" customHeight="1" x14ac:dyDescent="0.25"/>
    <row r="181" ht="24.95" customHeight="1" x14ac:dyDescent="0.25"/>
    <row r="182" ht="24.95" customHeight="1" x14ac:dyDescent="0.25"/>
    <row r="183" ht="24.95" customHeight="1" x14ac:dyDescent="0.25"/>
    <row r="184" ht="24.95" customHeight="1" x14ac:dyDescent="0.25"/>
    <row r="185" ht="24.95" customHeight="1" x14ac:dyDescent="0.25"/>
    <row r="186" ht="24.95" customHeight="1" x14ac:dyDescent="0.25"/>
    <row r="187" ht="24.95" customHeight="1" x14ac:dyDescent="0.25"/>
    <row r="188" ht="24.95" customHeight="1" x14ac:dyDescent="0.25"/>
    <row r="189" ht="24.95" customHeight="1" x14ac:dyDescent="0.25"/>
    <row r="190" ht="24.95" customHeight="1" x14ac:dyDescent="0.25"/>
    <row r="191" ht="24.95" customHeight="1" x14ac:dyDescent="0.25"/>
    <row r="192" ht="24.95" customHeight="1" x14ac:dyDescent="0.25"/>
    <row r="193" ht="24.95" customHeight="1" x14ac:dyDescent="0.25"/>
    <row r="194" ht="24.95" customHeight="1" x14ac:dyDescent="0.25"/>
    <row r="195" ht="24.95" customHeight="1" x14ac:dyDescent="0.25"/>
    <row r="196" ht="24.95" customHeight="1" x14ac:dyDescent="0.25"/>
    <row r="197" ht="24.95" customHeight="1" x14ac:dyDescent="0.25"/>
    <row r="198" ht="24.95" customHeight="1" x14ac:dyDescent="0.25"/>
    <row r="199" ht="24.95" customHeight="1" x14ac:dyDescent="0.25"/>
    <row r="200" ht="24.95" customHeight="1" x14ac:dyDescent="0.25"/>
    <row r="201" ht="24.95" customHeight="1" x14ac:dyDescent="0.25"/>
    <row r="202" ht="24.95" customHeight="1" x14ac:dyDescent="0.25"/>
    <row r="203" ht="24.95" customHeight="1" x14ac:dyDescent="0.25"/>
    <row r="204" ht="24.95" customHeight="1" x14ac:dyDescent="0.25"/>
    <row r="205" ht="24.95" customHeight="1" x14ac:dyDescent="0.25"/>
    <row r="206" ht="24.95" customHeight="1" x14ac:dyDescent="0.25"/>
    <row r="207" ht="24.95" customHeight="1" x14ac:dyDescent="0.25"/>
    <row r="208" ht="24.95" customHeight="1" x14ac:dyDescent="0.25"/>
    <row r="209" ht="24.95" customHeight="1" x14ac:dyDescent="0.25"/>
    <row r="210" ht="24.95" customHeight="1" x14ac:dyDescent="0.25"/>
    <row r="211" ht="24.95" customHeight="1" x14ac:dyDescent="0.25"/>
    <row r="212" ht="24.95" customHeight="1" x14ac:dyDescent="0.25"/>
    <row r="213" ht="24.95" customHeight="1" x14ac:dyDescent="0.25"/>
    <row r="214" ht="24.95" customHeight="1" x14ac:dyDescent="0.25"/>
    <row r="215" ht="24.95" customHeight="1" x14ac:dyDescent="0.25"/>
    <row r="216" ht="24.95" customHeight="1" x14ac:dyDescent="0.25"/>
    <row r="217" ht="24.95" customHeight="1" x14ac:dyDescent="0.25"/>
    <row r="218" ht="24.95" customHeight="1" x14ac:dyDescent="0.25"/>
    <row r="219" ht="24.95" customHeight="1" x14ac:dyDescent="0.25"/>
    <row r="220" ht="24.95" customHeight="1" x14ac:dyDescent="0.25"/>
    <row r="221" ht="24.95" customHeight="1" x14ac:dyDescent="0.25"/>
    <row r="222" ht="24.95" customHeight="1" x14ac:dyDescent="0.25"/>
    <row r="223" ht="24.95" customHeight="1" x14ac:dyDescent="0.25"/>
    <row r="224" ht="24.95" customHeight="1" x14ac:dyDescent="0.25"/>
    <row r="225" ht="24.95" customHeight="1" x14ac:dyDescent="0.25"/>
    <row r="226" ht="24.95" customHeight="1" x14ac:dyDescent="0.25"/>
    <row r="227" ht="24.95" customHeight="1" x14ac:dyDescent="0.25"/>
    <row r="228" ht="24.95" customHeight="1" x14ac:dyDescent="0.25"/>
    <row r="229" ht="24.95" customHeight="1" x14ac:dyDescent="0.25"/>
    <row r="230" ht="24.95" customHeight="1" x14ac:dyDescent="0.25"/>
    <row r="231" ht="24.95" customHeight="1" x14ac:dyDescent="0.25"/>
    <row r="232" ht="24.95" customHeight="1" x14ac:dyDescent="0.25"/>
    <row r="233" ht="24.95" customHeight="1" x14ac:dyDescent="0.25"/>
    <row r="234" ht="24.95" customHeight="1" x14ac:dyDescent="0.25"/>
    <row r="235" ht="24.95" customHeight="1" x14ac:dyDescent="0.25"/>
    <row r="236" ht="24.95" customHeight="1" x14ac:dyDescent="0.25"/>
    <row r="237" ht="24.95" customHeight="1" x14ac:dyDescent="0.25"/>
    <row r="238" ht="24.95" customHeight="1" x14ac:dyDescent="0.25"/>
    <row r="239" ht="24.95" customHeight="1" x14ac:dyDescent="0.25"/>
    <row r="240" ht="24.95" customHeight="1" x14ac:dyDescent="0.25"/>
    <row r="241" ht="24.95" customHeight="1" x14ac:dyDescent="0.25"/>
    <row r="242" ht="24.95" customHeight="1" x14ac:dyDescent="0.25"/>
    <row r="243" ht="24.95" customHeight="1" x14ac:dyDescent="0.25"/>
    <row r="244" ht="24.95" customHeight="1" x14ac:dyDescent="0.25"/>
    <row r="245" ht="24.95" customHeight="1" x14ac:dyDescent="0.25"/>
    <row r="246" ht="24.95" customHeight="1" x14ac:dyDescent="0.25"/>
    <row r="247" ht="24.95" customHeight="1" x14ac:dyDescent="0.25"/>
    <row r="248" ht="24.95" customHeight="1" x14ac:dyDescent="0.25"/>
    <row r="249" ht="24.95" customHeight="1" x14ac:dyDescent="0.25"/>
    <row r="250" ht="24.95" customHeight="1" x14ac:dyDescent="0.25"/>
    <row r="251" ht="24.95" customHeight="1" x14ac:dyDescent="0.25"/>
    <row r="252" ht="24.95" customHeight="1" x14ac:dyDescent="0.25"/>
    <row r="253" ht="24.95" customHeight="1" x14ac:dyDescent="0.25"/>
    <row r="254" ht="24.95" customHeight="1" x14ac:dyDescent="0.25"/>
    <row r="255" ht="24.95" customHeight="1" x14ac:dyDescent="0.25"/>
    <row r="256" ht="24.95" customHeight="1" x14ac:dyDescent="0.25"/>
    <row r="257" ht="24.95" customHeight="1" x14ac:dyDescent="0.25"/>
    <row r="258" ht="24.95" customHeight="1" x14ac:dyDescent="0.25"/>
    <row r="259" ht="24.95" customHeight="1" x14ac:dyDescent="0.25"/>
    <row r="260" ht="24.95" customHeight="1" x14ac:dyDescent="0.25"/>
    <row r="261" ht="24.95" customHeight="1" x14ac:dyDescent="0.25"/>
    <row r="262" ht="24.95" customHeight="1" x14ac:dyDescent="0.25"/>
    <row r="263" ht="24.95" customHeight="1" x14ac:dyDescent="0.25"/>
    <row r="264" ht="24.95" customHeight="1" x14ac:dyDescent="0.25"/>
    <row r="265" ht="24.95" customHeight="1" x14ac:dyDescent="0.25"/>
    <row r="266" ht="24.95" customHeight="1" x14ac:dyDescent="0.25"/>
    <row r="267" ht="24.95" customHeight="1" x14ac:dyDescent="0.25"/>
    <row r="268" ht="24.95" customHeight="1" x14ac:dyDescent="0.25"/>
    <row r="269" ht="24.95" customHeight="1" x14ac:dyDescent="0.25"/>
    <row r="270" ht="24.95" customHeight="1" x14ac:dyDescent="0.25"/>
    <row r="271" ht="24.95" customHeight="1" x14ac:dyDescent="0.25"/>
    <row r="272" ht="24.95" customHeight="1" x14ac:dyDescent="0.25"/>
    <row r="273" ht="24.95" customHeight="1" x14ac:dyDescent="0.25"/>
    <row r="274" ht="24.95" customHeight="1" x14ac:dyDescent="0.25"/>
    <row r="275" ht="24.95" customHeight="1" x14ac:dyDescent="0.25"/>
    <row r="276" ht="24.95" customHeight="1" x14ac:dyDescent="0.25"/>
    <row r="277" ht="24.95" customHeight="1" x14ac:dyDescent="0.25"/>
    <row r="278" ht="24.95" customHeight="1" x14ac:dyDescent="0.25"/>
    <row r="279" ht="24.95" customHeight="1" x14ac:dyDescent="0.25"/>
    <row r="280" ht="24.95" customHeight="1" x14ac:dyDescent="0.25"/>
    <row r="281" ht="24.95" customHeight="1" x14ac:dyDescent="0.25"/>
    <row r="282" ht="24.95" customHeight="1" x14ac:dyDescent="0.25"/>
    <row r="283" ht="24.95" customHeight="1" x14ac:dyDescent="0.25"/>
    <row r="284" ht="24.95" customHeight="1" x14ac:dyDescent="0.25"/>
    <row r="285" ht="24.95" customHeight="1" x14ac:dyDescent="0.25"/>
    <row r="286" ht="24.95" customHeight="1" x14ac:dyDescent="0.25"/>
    <row r="287" ht="24.95" customHeight="1" x14ac:dyDescent="0.25"/>
    <row r="288" ht="24.95" customHeight="1" x14ac:dyDescent="0.25"/>
    <row r="289" ht="24.95" customHeight="1" x14ac:dyDescent="0.25"/>
    <row r="290" ht="24.95" customHeight="1" x14ac:dyDescent="0.25"/>
    <row r="291" ht="24.95" customHeight="1" x14ac:dyDescent="0.25"/>
    <row r="292" ht="24.95" customHeight="1" x14ac:dyDescent="0.25"/>
    <row r="293" ht="24.95" customHeight="1" x14ac:dyDescent="0.25"/>
    <row r="294" ht="24.95" customHeight="1" x14ac:dyDescent="0.25"/>
    <row r="295" ht="24.95" customHeight="1" x14ac:dyDescent="0.25"/>
    <row r="296" ht="24.95" customHeight="1" x14ac:dyDescent="0.25"/>
    <row r="297" ht="24.95" customHeight="1" x14ac:dyDescent="0.25"/>
    <row r="298" ht="24.95" customHeight="1" x14ac:dyDescent="0.25"/>
    <row r="299" ht="24.95" customHeight="1" x14ac:dyDescent="0.25"/>
    <row r="300" ht="24.95" customHeight="1" x14ac:dyDescent="0.25"/>
    <row r="301" ht="24.95" customHeight="1" x14ac:dyDescent="0.25"/>
    <row r="302" ht="24.95" customHeight="1" x14ac:dyDescent="0.25"/>
    <row r="303" ht="24.95" customHeight="1" x14ac:dyDescent="0.25"/>
    <row r="304" ht="24.95" customHeight="1" x14ac:dyDescent="0.25"/>
    <row r="305" ht="24.95" customHeight="1" x14ac:dyDescent="0.25"/>
    <row r="306" ht="24.95" customHeight="1" x14ac:dyDescent="0.25"/>
    <row r="307" ht="24.95" customHeight="1" x14ac:dyDescent="0.25"/>
    <row r="308" ht="24.95" customHeight="1" x14ac:dyDescent="0.25"/>
    <row r="309" ht="24.95" customHeight="1" x14ac:dyDescent="0.25"/>
    <row r="310" ht="24.95" customHeight="1" x14ac:dyDescent="0.25"/>
    <row r="311" ht="24.95" customHeight="1" x14ac:dyDescent="0.25"/>
    <row r="312" ht="24.95" customHeight="1" x14ac:dyDescent="0.25"/>
    <row r="313" ht="24.95" customHeight="1" x14ac:dyDescent="0.25"/>
    <row r="314" ht="24.95" customHeight="1" x14ac:dyDescent="0.25"/>
    <row r="315" ht="24.95" customHeight="1" x14ac:dyDescent="0.25"/>
    <row r="316" ht="24.95" customHeight="1" x14ac:dyDescent="0.25"/>
    <row r="317" ht="24.95" customHeight="1" x14ac:dyDescent="0.25"/>
    <row r="318" ht="24.95" customHeight="1" x14ac:dyDescent="0.25"/>
    <row r="319" ht="24.95" customHeight="1" x14ac:dyDescent="0.25"/>
    <row r="320" ht="24.95" customHeight="1" x14ac:dyDescent="0.25"/>
    <row r="321" ht="24.95" customHeight="1" x14ac:dyDescent="0.25"/>
    <row r="322" ht="24.95" customHeight="1" x14ac:dyDescent="0.25"/>
    <row r="323" ht="24.95" customHeight="1" x14ac:dyDescent="0.25"/>
    <row r="324" ht="24.95" customHeight="1" x14ac:dyDescent="0.25"/>
    <row r="325" ht="24.95" customHeight="1" x14ac:dyDescent="0.25"/>
    <row r="326" ht="24.95" customHeight="1" x14ac:dyDescent="0.25"/>
    <row r="327" ht="24.95" customHeight="1" x14ac:dyDescent="0.25"/>
    <row r="328" ht="24.95" customHeight="1" x14ac:dyDescent="0.25"/>
    <row r="329" ht="24.95" customHeight="1" x14ac:dyDescent="0.25"/>
    <row r="330" ht="24.95" customHeight="1" x14ac:dyDescent="0.25"/>
    <row r="331" ht="24.95" customHeight="1" x14ac:dyDescent="0.25"/>
    <row r="332" ht="24.95" customHeight="1" x14ac:dyDescent="0.25"/>
    <row r="333" ht="24.95" customHeight="1" x14ac:dyDescent="0.25"/>
    <row r="334" ht="24.95" customHeight="1" x14ac:dyDescent="0.25"/>
    <row r="335" ht="24.95" customHeight="1" x14ac:dyDescent="0.25"/>
    <row r="336" ht="24.95" customHeight="1" x14ac:dyDescent="0.25"/>
    <row r="337" ht="24.95" customHeight="1" x14ac:dyDescent="0.25"/>
    <row r="338" ht="24.95" customHeight="1" x14ac:dyDescent="0.25"/>
    <row r="339" ht="24.95" customHeight="1" x14ac:dyDescent="0.25"/>
  </sheetData>
  <autoFilter ref="A1:P20" xr:uid="{529208E3-BAA0-453E-9E04-579F5768E5FE}"/>
  <phoneticPr fontId="2" type="noConversion"/>
  <conditionalFormatting sqref="A5:B5 E5 I5:XFD5">
    <cfRule type="containsText" dxfId="2" priority="4" operator="containsText" text="&quot;Clients Important&quot;">
      <formula>NOT(ISERROR(SEARCH("""Clients Important""",A5)))</formula>
    </cfRule>
    <cfRule type="containsText" dxfId="1" priority="1" operator="containsText" text="Clients Important">
      <formula>NOT(ISERROR(SEARCH("Clients Important",A5)))</formula>
    </cfRule>
  </conditionalFormatting>
  <conditionalFormatting sqref="A5">
    <cfRule type="containsText" dxfId="0" priority="2" operator="containsText" text="Clients Important">
      <formula>NOT(ISERROR(SEARCH("Clients Important",A5)))</formula>
    </cfRule>
  </conditionalFormatting>
  <dataValidations count="8">
    <dataValidation type="list" allowBlank="1" showInputMessage="1" showErrorMessage="1" sqref="N2:N1048576" xr:uid="{31C26688-33BE-4FFB-BCEA-67F08D40264E}">
      <formula1>statut</formula1>
    </dataValidation>
    <dataValidation type="list" allowBlank="1" showInputMessage="1" showErrorMessage="1" sqref="J1:J1048576" xr:uid="{E57DA3E0-6040-49D3-B3B1-5528BE653719}">
      <formula1>prov</formula1>
    </dataValidation>
    <dataValidation type="list" allowBlank="1" showInputMessage="1" showErrorMessage="1" sqref="I2:I1048576" xr:uid="{5D542DF8-D8AB-417D-B2CA-5471CC66C4DA}">
      <formula1>Action2</formula1>
    </dataValidation>
    <dataValidation type="list" allowBlank="1" showInputMessage="1" showErrorMessage="1" sqref="P2:P1048576" xr:uid="{2553AE7D-9D2A-45DE-9152-B089CDEAE192}">
      <formula1>OUI</formula1>
    </dataValidation>
    <dataValidation showDropDown="1" showInputMessage="1" showErrorMessage="1" sqref="I1 A1" xr:uid="{829D59D6-2D05-4D3F-89A6-DCD9B4E2A5AE}"/>
    <dataValidation type="list" allowBlank="1" showInputMessage="1" showErrorMessage="1" sqref="K2:K1048576" xr:uid="{407D71F2-BA4A-4DD3-8219-C5B70DF787B4}">
      <formula1>AO</formula1>
    </dataValidation>
    <dataValidation allowBlank="1" showDropDown="1" showInputMessage="1" showErrorMessage="1" sqref="H1:H1048576" xr:uid="{E86C1C82-DFF4-4553-BB8B-F510C5BF8673}"/>
    <dataValidation type="list" allowBlank="1" showInputMessage="1" showErrorMessage="1" sqref="A2:A1048576" xr:uid="{7F783BD4-53CC-4E38-89CE-2C4999018DE1}">
      <formula1>CP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C3DD3561-BB15-469A-AC9B-CC2752F55FA2}">
            <xm:f>NOT(ISERROR(SEARCH("Clients Important",A5)))</xm:f>
            <xm:f>"Clients Important"</xm:f>
            <x14:dxf/>
          </x14:cfRule>
          <xm:sqref>A5:B5 E5 I5:XFD5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258FA-95E1-4694-9FA4-4E5E893D4623}">
  <dimension ref="B3:H28"/>
  <sheetViews>
    <sheetView workbookViewId="0">
      <selection activeCell="C9" sqref="C9:C12"/>
    </sheetView>
  </sheetViews>
  <sheetFormatPr baseColWidth="10" defaultRowHeight="15" x14ac:dyDescent="0.25"/>
  <cols>
    <col min="2" max="2" width="39.140625" customWidth="1"/>
    <col min="3" max="3" width="18.42578125" customWidth="1"/>
    <col min="6" max="6" width="44.5703125" customWidth="1"/>
  </cols>
  <sheetData>
    <row r="3" spans="2:8" x14ac:dyDescent="0.25">
      <c r="F3" t="s">
        <v>18</v>
      </c>
      <c r="H3" t="s">
        <v>24</v>
      </c>
    </row>
    <row r="4" spans="2:8" x14ac:dyDescent="0.25">
      <c r="B4" t="s">
        <v>9</v>
      </c>
      <c r="C4" t="s">
        <v>41</v>
      </c>
      <c r="D4" t="s">
        <v>16</v>
      </c>
      <c r="F4" t="s">
        <v>19</v>
      </c>
      <c r="H4" t="s">
        <v>25</v>
      </c>
    </row>
    <row r="5" spans="2:8" x14ac:dyDescent="0.25">
      <c r="B5" t="s">
        <v>10</v>
      </c>
      <c r="C5" t="s">
        <v>42</v>
      </c>
      <c r="D5" t="s">
        <v>17</v>
      </c>
      <c r="F5" t="s">
        <v>20</v>
      </c>
    </row>
    <row r="6" spans="2:8" x14ac:dyDescent="0.25">
      <c r="B6" t="s">
        <v>11</v>
      </c>
      <c r="F6" t="s">
        <v>21</v>
      </c>
    </row>
    <row r="7" spans="2:8" x14ac:dyDescent="0.25">
      <c r="B7" t="s">
        <v>12</v>
      </c>
      <c r="F7" t="s">
        <v>23</v>
      </c>
    </row>
    <row r="8" spans="2:8" x14ac:dyDescent="0.25">
      <c r="B8" t="s">
        <v>13</v>
      </c>
      <c r="F8" t="s">
        <v>22</v>
      </c>
    </row>
    <row r="9" spans="2:8" x14ac:dyDescent="0.25">
      <c r="B9" t="s">
        <v>14</v>
      </c>
      <c r="C9" t="s">
        <v>63</v>
      </c>
    </row>
    <row r="10" spans="2:8" x14ac:dyDescent="0.25">
      <c r="B10" t="s">
        <v>15</v>
      </c>
      <c r="C10" t="s">
        <v>64</v>
      </c>
    </row>
    <row r="11" spans="2:8" x14ac:dyDescent="0.25">
      <c r="B11" t="s">
        <v>37</v>
      </c>
      <c r="C11" t="s">
        <v>65</v>
      </c>
    </row>
    <row r="12" spans="2:8" x14ac:dyDescent="0.25">
      <c r="B12" t="s">
        <v>38</v>
      </c>
      <c r="C12" t="s">
        <v>66</v>
      </c>
    </row>
    <row r="28" ht="18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383D3-6CF9-4A0E-BFDD-1D9DD0D7B891}">
  <dimension ref="A1:N515"/>
  <sheetViews>
    <sheetView topLeftCell="A12" workbookViewId="0">
      <selection activeCell="C18" sqref="C18"/>
    </sheetView>
  </sheetViews>
  <sheetFormatPr baseColWidth="10" defaultRowHeight="15" x14ac:dyDescent="0.25"/>
  <cols>
    <col min="1" max="1" width="28.85546875" customWidth="1"/>
  </cols>
  <sheetData>
    <row r="1" spans="1:14" s="13" customFormat="1" ht="20.100000000000001" customHeight="1" x14ac:dyDescent="0.25"/>
    <row r="2" spans="1:14" ht="20.100000000000001" customHeight="1" x14ac:dyDescent="0.25">
      <c r="D2" s="36" t="s">
        <v>27</v>
      </c>
      <c r="E2" s="36"/>
      <c r="F2" s="36"/>
      <c r="G2" s="36"/>
      <c r="H2" s="36"/>
      <c r="I2" s="36"/>
      <c r="J2" s="36"/>
      <c r="K2" s="36"/>
      <c r="L2" s="36"/>
    </row>
    <row r="3" spans="1:14" ht="20.100000000000001" customHeight="1" x14ac:dyDescent="0.25">
      <c r="D3" s="36"/>
      <c r="E3" s="36"/>
      <c r="F3" s="36"/>
      <c r="G3" s="36"/>
      <c r="H3" s="36"/>
      <c r="I3" s="36"/>
      <c r="J3" s="36"/>
      <c r="K3" s="36"/>
      <c r="L3" s="36"/>
    </row>
    <row r="4" spans="1:14" s="13" customFormat="1" ht="20.100000000000001" customHeight="1" x14ac:dyDescent="0.25"/>
    <row r="5" spans="1:14" ht="20.100000000000001" customHeight="1" x14ac:dyDescent="0.25">
      <c r="A5" s="15" t="s">
        <v>28</v>
      </c>
      <c r="B5" s="14">
        <v>44075</v>
      </c>
      <c r="C5" s="14">
        <v>44105</v>
      </c>
      <c r="D5" s="14">
        <v>44136</v>
      </c>
      <c r="E5" s="14">
        <v>44166</v>
      </c>
      <c r="F5" s="14">
        <v>44197</v>
      </c>
      <c r="G5" s="14">
        <v>44228</v>
      </c>
      <c r="H5" s="14">
        <v>44256</v>
      </c>
      <c r="I5" s="14">
        <v>44287</v>
      </c>
      <c r="J5" s="14">
        <v>44317</v>
      </c>
      <c r="K5" s="14">
        <v>44348</v>
      </c>
      <c r="L5" s="14">
        <v>44378</v>
      </c>
      <c r="M5" s="14">
        <v>44409</v>
      </c>
      <c r="N5" s="14">
        <v>44440</v>
      </c>
    </row>
    <row r="6" spans="1:14" ht="20.100000000000001" customHeight="1" x14ac:dyDescent="0.25">
      <c r="A6" t="s">
        <v>29</v>
      </c>
      <c r="B6">
        <f>COUNTIFS(BASE!$N:$N,"Fait",BASE!$B:$B,"&gt;="&amp;B$5,BASE!$B:$B,"&lt;="&amp;EDATE(B$5,1))</f>
        <v>1</v>
      </c>
      <c r="C6">
        <f>COUNTIFS(BASE!$N:$N,"Fait",BASE!$B:$B,"&gt;="&amp;C$5,BASE!$B:$B,"&lt;="&amp;EDATE(C$5,1))</f>
        <v>0</v>
      </c>
      <c r="D6">
        <f>COUNTIFS(BASE!$N:$N,"Fait",BASE!$B:$B,"&gt;="&amp;D$5,BASE!$B:$B,"&lt;="&amp;EDATE(D$5,1))</f>
        <v>2</v>
      </c>
      <c r="E6">
        <f>COUNTIFS(BASE!$N:$N,"Fait",BASE!$B:$B,"&gt;="&amp;E$5,BASE!$B:$B,"&lt;="&amp;EDATE(E$5,1))</f>
        <v>2</v>
      </c>
      <c r="F6">
        <f>COUNTIFS(BASE!$N:$N,"Fait",BASE!$B:$B,"&gt;="&amp;F$5,BASE!$B:$B,"&lt;="&amp;EDATE(F$5,1))</f>
        <v>2</v>
      </c>
      <c r="G6">
        <f>COUNTIFS(BASE!$N:$N,"Fait",BASE!$B:$B,"&gt;="&amp;G$5,BASE!$B:$B,"&lt;="&amp;EDATE(G$5,1))</f>
        <v>4</v>
      </c>
      <c r="H6">
        <f>COUNTIFS(BASE!$N:$N,"Fait",BASE!$B:$B,"&gt;="&amp;H$5,BASE!$B:$B,"&lt;="&amp;EDATE(H$5,1))</f>
        <v>3</v>
      </c>
      <c r="I6">
        <f>COUNTIFS(BASE!$N:$N,"Fait",BASE!$B:$B,"&gt;="&amp;I$5,BASE!$B:$B,"&lt;="&amp;EDATE(I$5,1))</f>
        <v>3</v>
      </c>
      <c r="J6">
        <f>COUNTIFS(BASE!$N:$N,"Fait",BASE!$B:$B,"&gt;="&amp;J$5,BASE!$B:$B,"&lt;="&amp;EDATE(J$5,1))</f>
        <v>3</v>
      </c>
      <c r="K6">
        <f>COUNTIFS(BASE!$N:$N,"Fait",BASE!$B:$B,"&gt;="&amp;K$5,BASE!$B:$B,"&lt;="&amp;EDATE(K$5,1))</f>
        <v>0</v>
      </c>
      <c r="L6">
        <f>COUNTIFS(BASE!$N:$N,"Fait",BASE!$B:$B,"&gt;="&amp;L$5,BASE!$B:$B,"&lt;="&amp;EDATE(L$5,1))</f>
        <v>0</v>
      </c>
      <c r="M6">
        <f>COUNTIFS(BASE!$N:$N,"Fait",BASE!$B:$B,"&gt;="&amp;M$5,BASE!$B:$B,"&lt;="&amp;EDATE(M$5,1))</f>
        <v>0</v>
      </c>
      <c r="N6">
        <f>COUNTIFS(BASE!$N:$N,"Fait",BASE!$B:$B,"&gt;="&amp;N$5,BASE!$B:$B,"&lt;="&amp;EDATE(N$5,1))</f>
        <v>0</v>
      </c>
    </row>
    <row r="7" spans="1:14" ht="20.100000000000001" customHeight="1" x14ac:dyDescent="0.25">
      <c r="A7" t="s">
        <v>30</v>
      </c>
    </row>
    <row r="8" spans="1:14" ht="20.100000000000001" customHeight="1" x14ac:dyDescent="0.25">
      <c r="A8" t="s">
        <v>31</v>
      </c>
      <c r="B8">
        <f>COUNTIFS(BASE!$P:$P,"OUI",BASE!$B:$B,"&gt;="&amp;B$5,BASE!$B:$B,"&lt;="&amp;EDATE(B$5,1))</f>
        <v>0</v>
      </c>
      <c r="C8">
        <f>COUNTIFS(BASE!$P:$P,"OUI",BASE!$B:$B,"&gt;="&amp;C$5,BASE!$B:$B,"&lt;="&amp;EDATE(C$5,1))</f>
        <v>0</v>
      </c>
      <c r="D8">
        <f>COUNTIFS(BASE!$P:$P,"OUI",BASE!$B:$B,"&gt;="&amp;D$5,BASE!$B:$B,"&lt;="&amp;EDATE(D$5,1))</f>
        <v>1</v>
      </c>
      <c r="E8">
        <f>COUNTIFS(BASE!$P:$P,"OUI",BASE!$B:$B,"&gt;="&amp;E$5,BASE!$B:$B,"&lt;="&amp;EDATE(E$5,1))</f>
        <v>1</v>
      </c>
      <c r="F8">
        <f>COUNTIFS(BASE!$P:$P,"OUI",BASE!$B:$B,"&gt;="&amp;F$5,BASE!$B:$B,"&lt;="&amp;EDATE(F$5,1))</f>
        <v>2</v>
      </c>
      <c r="G8">
        <f>COUNTIFS(BASE!$P:$P,"OUI",BASE!$B:$B,"&gt;="&amp;G$5,BASE!$B:$B,"&lt;="&amp;EDATE(G$5,1))</f>
        <v>2</v>
      </c>
      <c r="H8">
        <f>COUNTIFS(BASE!$P:$P,"OUI",BASE!$B:$B,"&gt;="&amp;H$5,BASE!$B:$B,"&lt;="&amp;EDATE(H$5,1))</f>
        <v>1</v>
      </c>
      <c r="I8">
        <f>COUNTIFS(BASE!$P:$P,"OUI",BASE!$B:$B,"&gt;="&amp;I$5,BASE!$B:$B,"&lt;="&amp;EDATE(I$5,1))</f>
        <v>1</v>
      </c>
      <c r="J8">
        <f>COUNTIFS(BASE!$P:$P,"OUI",BASE!$B:$B,"&gt;="&amp;J$5,BASE!$B:$B,"&lt;="&amp;EDATE(J$5,1))</f>
        <v>0</v>
      </c>
      <c r="K8">
        <f>COUNTIFS(BASE!$P:$P,"OUI",BASE!$B:$B,"&gt;="&amp;K$5,BASE!$B:$B,"&lt;="&amp;EDATE(K$5,1))</f>
        <v>0</v>
      </c>
      <c r="L8">
        <f>COUNTIFS(BASE!$P:$P,"OUI",BASE!$B:$B,"&gt;="&amp;L$5,BASE!$B:$B,"&lt;="&amp;EDATE(L$5,1))</f>
        <v>0</v>
      </c>
      <c r="M8">
        <f>COUNTIFS(BASE!$P:$P,"OUI",BASE!$B:$B,"&gt;="&amp;M$5,BASE!$B:$B,"&lt;="&amp;EDATE(M$5,1))</f>
        <v>0</v>
      </c>
      <c r="N8">
        <f>COUNTIFS(BASE!$P:$P,"OUI",BASE!$B:$B,"&gt;="&amp;N$5,BASE!$B:$B,"&lt;="&amp;EDATE(N$5,1))</f>
        <v>0</v>
      </c>
    </row>
    <row r="9" spans="1:14" ht="20.100000000000001" customHeight="1" x14ac:dyDescent="0.25">
      <c r="A9" t="s">
        <v>32</v>
      </c>
      <c r="B9">
        <f>COUNTIFS(BASE!$P:$P,"NON",BASE!$B:$B,"&gt;="&amp;B$5,BASE!$B:$B,"&lt;="&amp;EDATE(B$5,1))</f>
        <v>1</v>
      </c>
      <c r="C9">
        <f>COUNTIFS(BASE!$P:$P,"NON",BASE!$B:$B,"&gt;="&amp;C$5,BASE!$B:$B,"&lt;="&amp;EDATE(C$5,1))</f>
        <v>0</v>
      </c>
      <c r="D9">
        <f>COUNTIFS(BASE!$P:$P,"NON",BASE!$B:$B,"&gt;="&amp;D$5,BASE!$B:$B,"&lt;="&amp;EDATE(D$5,1))</f>
        <v>1</v>
      </c>
      <c r="E9">
        <f>COUNTIFS(BASE!$P:$P,"NON",BASE!$B:$B,"&gt;="&amp;E$5,BASE!$B:$B,"&lt;="&amp;EDATE(E$5,1))</f>
        <v>1</v>
      </c>
      <c r="F9">
        <f>COUNTIFS(BASE!$P:$P,"NON",BASE!$B:$B,"&gt;="&amp;F$5,BASE!$B:$B,"&lt;="&amp;EDATE(F$5,1))</f>
        <v>0</v>
      </c>
      <c r="G9">
        <f>COUNTIFS(BASE!$P:$P,"NON",BASE!$B:$B,"&gt;="&amp;G$5,BASE!$B:$B,"&lt;="&amp;EDATE(G$5,1))</f>
        <v>2</v>
      </c>
      <c r="H9">
        <f>COUNTIFS(BASE!$P:$P,"NON",BASE!$B:$B,"&gt;="&amp;H$5,BASE!$B:$B,"&lt;="&amp;EDATE(H$5,1))</f>
        <v>2</v>
      </c>
      <c r="I9">
        <f>COUNTIFS(BASE!$P:$P,"NON",BASE!$B:$B,"&gt;="&amp;I$5,BASE!$B:$B,"&lt;="&amp;EDATE(I$5,1))</f>
        <v>2</v>
      </c>
      <c r="J9">
        <f>COUNTIFS(BASE!$P:$P,"NON",BASE!$B:$B,"&gt;="&amp;J$5,BASE!$B:$B,"&lt;="&amp;EDATE(J$5,1))</f>
        <v>3</v>
      </c>
      <c r="K9">
        <f>COUNTIFS(BASE!$P:$P,"NON",BASE!$B:$B,"&gt;="&amp;K$5,BASE!$B:$B,"&lt;="&amp;EDATE(K$5,1))</f>
        <v>0</v>
      </c>
      <c r="L9">
        <f>COUNTIFS(BASE!$P:$P,"NON",BASE!$B:$B,"&gt;="&amp;L$5,BASE!$B:$B,"&lt;="&amp;EDATE(L$5,1))</f>
        <v>0</v>
      </c>
      <c r="M9">
        <f>COUNTIFS(BASE!$P:$P,"NON",BASE!$B:$B,"&gt;="&amp;M$5,BASE!$B:$B,"&lt;="&amp;EDATE(M$5,1))</f>
        <v>0</v>
      </c>
      <c r="N9">
        <f>COUNTIFS(BASE!$P:$P,"NON",BASE!$B:$B,"&gt;="&amp;N$5,BASE!$B:$B,"&lt;="&amp;EDATE(N$5,1))</f>
        <v>0</v>
      </c>
    </row>
    <row r="10" spans="1:14" s="13" customFormat="1" ht="20.100000000000001" customHeight="1" x14ac:dyDescent="0.25"/>
    <row r="11" spans="1:14" s="13" customFormat="1" ht="20.100000000000001" customHeight="1" x14ac:dyDescent="0.25"/>
    <row r="12" spans="1:14" ht="20.100000000000001" customHeight="1" x14ac:dyDescent="0.25">
      <c r="D12" s="37" t="s">
        <v>33</v>
      </c>
      <c r="E12" s="37"/>
      <c r="F12" s="37"/>
      <c r="G12" s="37"/>
      <c r="H12" s="37"/>
      <c r="I12" s="37"/>
      <c r="J12" s="37"/>
      <c r="K12" s="37"/>
      <c r="L12" s="37"/>
    </row>
    <row r="13" spans="1:14" ht="20.100000000000001" customHeight="1" x14ac:dyDescent="0.25">
      <c r="D13" s="37"/>
      <c r="E13" s="37"/>
      <c r="F13" s="37"/>
      <c r="G13" s="37"/>
      <c r="H13" s="37"/>
      <c r="I13" s="37"/>
      <c r="J13" s="37"/>
      <c r="K13" s="37"/>
      <c r="L13" s="37"/>
    </row>
    <row r="14" spans="1:14" s="13" customFormat="1" ht="20.100000000000001" customHeight="1" x14ac:dyDescent="0.25"/>
    <row r="15" spans="1:14" ht="20.100000000000001" customHeight="1" x14ac:dyDescent="0.25">
      <c r="A15" s="16" t="s">
        <v>28</v>
      </c>
      <c r="B15" s="14">
        <v>44075</v>
      </c>
      <c r="C15" s="14">
        <v>44105</v>
      </c>
      <c r="D15" s="14">
        <v>44136</v>
      </c>
      <c r="E15" s="14">
        <v>44166</v>
      </c>
      <c r="F15" s="14">
        <v>44197</v>
      </c>
      <c r="G15" s="14">
        <v>44228</v>
      </c>
      <c r="H15" s="14">
        <v>44256</v>
      </c>
      <c r="I15" s="14">
        <v>44287</v>
      </c>
      <c r="J15" s="14">
        <v>44317</v>
      </c>
      <c r="K15" s="14">
        <v>44348</v>
      </c>
      <c r="L15" s="14">
        <v>44378</v>
      </c>
      <c r="M15" s="14">
        <v>44409</v>
      </c>
      <c r="N15" s="14">
        <v>44440</v>
      </c>
    </row>
    <row r="16" spans="1:14" ht="20.100000000000001" customHeight="1" x14ac:dyDescent="0.25">
      <c r="A16" t="s">
        <v>9</v>
      </c>
      <c r="B16">
        <f>COUNTIFS(BASE!$I:$I,$A16,BASE!$B:$B,"&gt;="&amp;B$15,BASE!$B:$B,"&lt;="&amp;EDATE(B$15,1))</f>
        <v>0</v>
      </c>
      <c r="C16">
        <f>COUNTIFS(BASE!$I:$I,$A16,BASE!$B:$B,"&gt;="&amp;C$15,BASE!$B:$B,"&lt;="&amp;EDATE(C$15,1))</f>
        <v>0</v>
      </c>
      <c r="D16">
        <f>COUNTIFS(BASE!$I:$I,$A16,BASE!$B:$B,"&gt;="&amp;D$15,BASE!$B:$B,"&lt;="&amp;EDATE(D$15,1))</f>
        <v>1</v>
      </c>
      <c r="E16">
        <f>COUNTIFS(BASE!$I:$I,$A16,BASE!$B:$B,"&gt;="&amp;E$15,BASE!$B:$B,"&lt;="&amp;EDATE(E$15,1))</f>
        <v>2</v>
      </c>
      <c r="F16">
        <f>COUNTIFS(BASE!$I:$I,$A16,BASE!$B:$B,"&gt;="&amp;F$15,BASE!$B:$B,"&lt;="&amp;EDATE(F$15,1))</f>
        <v>1</v>
      </c>
      <c r="G16">
        <f>COUNTIFS(BASE!$I:$I,$A16,BASE!$B:$B,"&gt;="&amp;G$15,BASE!$B:$B,"&lt;="&amp;EDATE(G$15,1))</f>
        <v>1</v>
      </c>
      <c r="H16">
        <f>COUNTIFS(BASE!$I:$I,$A16,BASE!$B:$B,"&gt;="&amp;H$15,BASE!$B:$B,"&lt;="&amp;EDATE(H$15,1))</f>
        <v>0</v>
      </c>
      <c r="I16">
        <f>COUNTIFS(BASE!$I:$I,$A16,BASE!$B:$B,"&gt;="&amp;I$15,BASE!$B:$B,"&lt;="&amp;EDATE(I$15,1))</f>
        <v>2</v>
      </c>
      <c r="J16">
        <f>COUNTIFS(BASE!$I:$I,$A16,BASE!$B:$B,"&gt;="&amp;J$15,BASE!$B:$B,"&lt;="&amp;EDATE(J$15,1))</f>
        <v>3</v>
      </c>
      <c r="K16">
        <f>COUNTIFS(BASE!$I:$I,$A16,BASE!$B:$B,"&gt;="&amp;K$15,BASE!$B:$B,"&lt;="&amp;EDATE(K$15,1))</f>
        <v>0</v>
      </c>
      <c r="L16">
        <f>COUNTIFS(BASE!$I:$I,$A16,BASE!$B:$B,"&gt;="&amp;L$15,BASE!$B:$B,"&lt;="&amp;EDATE(L$15,1))</f>
        <v>0</v>
      </c>
      <c r="M16">
        <f>COUNTIFS(BASE!$I:$I,$A16,BASE!$B:$B,"&gt;="&amp;M$15,BASE!$B:$B,"&lt;="&amp;EDATE(M$15,1))</f>
        <v>0</v>
      </c>
      <c r="N16">
        <f>COUNTIFS(BASE!$I:$I,$A16,BASE!$B:$B,"&gt;="&amp;N$15,BASE!$B:$B,"&lt;="&amp;EDATE(N$15,1))</f>
        <v>0</v>
      </c>
    </row>
    <row r="17" spans="1:14" ht="20.100000000000001" customHeight="1" x14ac:dyDescent="0.25">
      <c r="A17" t="s">
        <v>34</v>
      </c>
      <c r="B17">
        <f>COUNTIFS(BASE!$I:$I,$A17,BASE!$B:$B,"&gt;="&amp;B$15,BASE!$B:$B,"&lt;="&amp;EDATE(B$15,1))</f>
        <v>0</v>
      </c>
      <c r="C17">
        <f>COUNTIFS(BASE!$I:$I,$A17,BASE!$B:$B,"&gt;="&amp;C$15,BASE!$B:$B,"&lt;="&amp;EDATE(C$15,1))</f>
        <v>0</v>
      </c>
      <c r="D17">
        <f>COUNTIFS(BASE!$I:$I,$A17,BASE!$B:$B,"&gt;="&amp;D$15,BASE!$B:$B,"&lt;="&amp;EDATE(D$15,1))</f>
        <v>0</v>
      </c>
      <c r="E17">
        <f>COUNTIFS(BASE!$I:$I,$A17,BASE!$B:$B,"&gt;="&amp;E$15,BASE!$B:$B,"&lt;="&amp;EDATE(E$15,1))</f>
        <v>0</v>
      </c>
      <c r="F17">
        <f>COUNTIFS(BASE!$I:$I,$A17,BASE!$B:$B,"&gt;="&amp;F$15,BASE!$B:$B,"&lt;="&amp;EDATE(F$15,1))</f>
        <v>0</v>
      </c>
      <c r="G17">
        <f>COUNTIFS(BASE!$I:$I,$A17,BASE!$B:$B,"&gt;="&amp;G$15,BASE!$B:$B,"&lt;="&amp;EDATE(G$15,1))</f>
        <v>0</v>
      </c>
      <c r="H17">
        <f>COUNTIFS(BASE!$I:$I,$A17,BASE!$B:$B,"&gt;="&amp;H$15,BASE!$B:$B,"&lt;="&amp;EDATE(H$15,1))</f>
        <v>0</v>
      </c>
      <c r="I17">
        <f>COUNTIFS(BASE!$I:$I,$A17,BASE!$B:$B,"&gt;="&amp;I$15,BASE!$B:$B,"&lt;="&amp;EDATE(I$15,1))</f>
        <v>0</v>
      </c>
      <c r="J17">
        <f>COUNTIFS(BASE!$I:$I,$A17,BASE!$B:$B,"&gt;="&amp;J$15,BASE!$B:$B,"&lt;="&amp;EDATE(J$15,1))</f>
        <v>0</v>
      </c>
      <c r="K17">
        <f>COUNTIFS(BASE!$I:$I,$A17,BASE!$B:$B,"&gt;="&amp;K$15,BASE!$B:$B,"&lt;="&amp;EDATE(K$15,1))</f>
        <v>0</v>
      </c>
      <c r="L17">
        <f>COUNTIFS(BASE!$I:$I,$A17,BASE!$B:$B,"&gt;="&amp;L$15,BASE!$B:$B,"&lt;="&amp;EDATE(L$15,1))</f>
        <v>0</v>
      </c>
      <c r="M17">
        <f>COUNTIFS(BASE!$I:$I,$A17,BASE!$B:$B,"&gt;="&amp;M$15,BASE!$B:$B,"&lt;="&amp;EDATE(M$15,1))</f>
        <v>0</v>
      </c>
      <c r="N17">
        <f>COUNTIFS(BASE!$I:$I,$A17,BASE!$B:$B,"&gt;="&amp;N$15,BASE!$B:$B,"&lt;="&amp;EDATE(N$15,1))</f>
        <v>0</v>
      </c>
    </row>
    <row r="18" spans="1:14" ht="20.100000000000001" customHeight="1" x14ac:dyDescent="0.25">
      <c r="A18" t="s">
        <v>11</v>
      </c>
      <c r="B18">
        <f>COUNTIFS(BASE!$I:$I,$A18,BASE!$B:$B,"&gt;="&amp;B$15,BASE!$B:$B,"&lt;="&amp;EDATE(B$15,1))</f>
        <v>0</v>
      </c>
      <c r="C18">
        <f>COUNTIFS(BASE!$I:$I,$A18,BASE!$B:$B,"&gt;="&amp;C$15,BASE!$B:$B,"&lt;="&amp;EDATE(C$15,1))</f>
        <v>0</v>
      </c>
      <c r="D18">
        <f>COUNTIFS(BASE!$I:$I,$A18,BASE!$B:$B,"&gt;="&amp;D$15,BASE!$B:$B,"&lt;="&amp;EDATE(D$15,1))</f>
        <v>0</v>
      </c>
      <c r="E18">
        <f>COUNTIFS(BASE!$I:$I,$A18,BASE!$B:$B,"&gt;="&amp;E$15,BASE!$B:$B,"&lt;="&amp;EDATE(E$15,1))</f>
        <v>0</v>
      </c>
      <c r="F18">
        <f>COUNTIFS(BASE!$I:$I,$A18,BASE!$B:$B,"&gt;="&amp;F$15,BASE!$B:$B,"&lt;="&amp;EDATE(F$15,1))</f>
        <v>0</v>
      </c>
      <c r="G18">
        <f>COUNTIFS(BASE!$I:$I,$A18,BASE!$B:$B,"&gt;="&amp;G$15,BASE!$B:$B,"&lt;="&amp;EDATE(G$15,1))</f>
        <v>1</v>
      </c>
      <c r="H18">
        <f>COUNTIFS(BASE!$I:$I,$A18,BASE!$B:$B,"&gt;="&amp;H$15,BASE!$B:$B,"&lt;="&amp;EDATE(H$15,1))</f>
        <v>0</v>
      </c>
      <c r="I18">
        <f>COUNTIFS(BASE!$I:$I,$A18,BASE!$B:$B,"&gt;="&amp;I$15,BASE!$B:$B,"&lt;="&amp;EDATE(I$15,1))</f>
        <v>0</v>
      </c>
      <c r="J18">
        <f>COUNTIFS(BASE!$I:$I,$A18,BASE!$B:$B,"&gt;="&amp;J$15,BASE!$B:$B,"&lt;="&amp;EDATE(J$15,1))</f>
        <v>0</v>
      </c>
      <c r="K18">
        <f>COUNTIFS(BASE!$I:$I,$A18,BASE!$B:$B,"&gt;="&amp;K$15,BASE!$B:$B,"&lt;="&amp;EDATE(K$15,1))</f>
        <v>0</v>
      </c>
      <c r="L18">
        <f>COUNTIFS(BASE!$I:$I,$A18,BASE!$B:$B,"&gt;="&amp;L$15,BASE!$B:$B,"&lt;="&amp;EDATE(L$15,1))</f>
        <v>0</v>
      </c>
      <c r="M18">
        <f>COUNTIFS(BASE!$I:$I,$A18,BASE!$B:$B,"&gt;="&amp;M$15,BASE!$B:$B,"&lt;="&amp;EDATE(M$15,1))</f>
        <v>0</v>
      </c>
      <c r="N18">
        <f>COUNTIFS(BASE!$I:$I,$A18,BASE!$B:$B,"&gt;="&amp;N$15,BASE!$B:$B,"&lt;="&amp;EDATE(N$15,1))</f>
        <v>0</v>
      </c>
    </row>
    <row r="19" spans="1:14" ht="20.100000000000001" customHeight="1" x14ac:dyDescent="0.25">
      <c r="A19" t="s">
        <v>12</v>
      </c>
      <c r="B19">
        <f>COUNTIFS(BASE!$I:$I,$A19,BASE!$B:$B,"&gt;="&amp;B$15,BASE!$B:$B,"&lt;="&amp;EDATE(B$15,1))</f>
        <v>0</v>
      </c>
      <c r="C19">
        <f>COUNTIFS(BASE!$I:$I,$A19,BASE!$B:$B,"&gt;="&amp;C$15,BASE!$B:$B,"&lt;="&amp;EDATE(C$15,1))</f>
        <v>0</v>
      </c>
      <c r="D19">
        <f>COUNTIFS(BASE!$I:$I,$A19,BASE!$B:$B,"&gt;="&amp;D$15,BASE!$B:$B,"&lt;="&amp;EDATE(D$15,1))</f>
        <v>0</v>
      </c>
      <c r="E19">
        <f>COUNTIFS(BASE!$I:$I,$A19,BASE!$B:$B,"&gt;="&amp;E$15,BASE!$B:$B,"&lt;="&amp;EDATE(E$15,1))</f>
        <v>0</v>
      </c>
      <c r="F19">
        <f>COUNTIFS(BASE!$I:$I,$A19,BASE!$B:$B,"&gt;="&amp;F$15,BASE!$B:$B,"&lt;="&amp;EDATE(F$15,1))</f>
        <v>1</v>
      </c>
      <c r="G19">
        <f>COUNTIFS(BASE!$I:$I,$A19,BASE!$B:$B,"&gt;="&amp;G$15,BASE!$B:$B,"&lt;="&amp;EDATE(G$15,1))</f>
        <v>0</v>
      </c>
      <c r="H19">
        <f>COUNTIFS(BASE!$I:$I,$A19,BASE!$B:$B,"&gt;="&amp;H$15,BASE!$B:$B,"&lt;="&amp;EDATE(H$15,1))</f>
        <v>0</v>
      </c>
      <c r="I19">
        <f>COUNTIFS(BASE!$I:$I,$A19,BASE!$B:$B,"&gt;="&amp;I$15,BASE!$B:$B,"&lt;="&amp;EDATE(I$15,1))</f>
        <v>1</v>
      </c>
      <c r="J19">
        <f>COUNTIFS(BASE!$I:$I,$A19,BASE!$B:$B,"&gt;="&amp;J$15,BASE!$B:$B,"&lt;="&amp;EDATE(J$15,1))</f>
        <v>0</v>
      </c>
      <c r="K19">
        <f>COUNTIFS(BASE!$I:$I,$A19,BASE!$B:$B,"&gt;="&amp;K$15,BASE!$B:$B,"&lt;="&amp;EDATE(K$15,1))</f>
        <v>0</v>
      </c>
      <c r="L19">
        <f>COUNTIFS(BASE!$I:$I,$A19,BASE!$B:$B,"&gt;="&amp;L$15,BASE!$B:$B,"&lt;="&amp;EDATE(L$15,1))</f>
        <v>0</v>
      </c>
      <c r="M19">
        <f>COUNTIFS(BASE!$I:$I,$A19,BASE!$B:$B,"&gt;="&amp;M$15,BASE!$B:$B,"&lt;="&amp;EDATE(M$15,1))</f>
        <v>0</v>
      </c>
      <c r="N19">
        <f>COUNTIFS(BASE!$I:$I,$A19,BASE!$B:$B,"&gt;="&amp;N$15,BASE!$B:$B,"&lt;="&amp;EDATE(N$15,1))</f>
        <v>0</v>
      </c>
    </row>
    <row r="20" spans="1:14" ht="20.100000000000001" customHeight="1" x14ac:dyDescent="0.25">
      <c r="A20" t="s">
        <v>13</v>
      </c>
      <c r="B20">
        <f>COUNTIFS(BASE!$I:$I,$A20,BASE!$B:$B,"&gt;="&amp;B$15,BASE!$B:$B,"&lt;="&amp;EDATE(B$15,1))</f>
        <v>0</v>
      </c>
      <c r="C20">
        <f>COUNTIFS(BASE!$I:$I,$A20,BASE!$B:$B,"&gt;="&amp;C$15,BASE!$B:$B,"&lt;="&amp;EDATE(C$15,1))</f>
        <v>0</v>
      </c>
      <c r="D20">
        <f>COUNTIFS(BASE!$I:$I,$A20,BASE!$B:$B,"&gt;="&amp;D$15,BASE!$B:$B,"&lt;="&amp;EDATE(D$15,1))</f>
        <v>0</v>
      </c>
      <c r="E20">
        <f>COUNTIFS(BASE!$I:$I,$A20,BASE!$B:$B,"&gt;="&amp;E$15,BASE!$B:$B,"&lt;="&amp;EDATE(E$15,1))</f>
        <v>0</v>
      </c>
      <c r="F20">
        <f>COUNTIFS(BASE!$I:$I,$A20,BASE!$B:$B,"&gt;="&amp;F$15,BASE!$B:$B,"&lt;="&amp;EDATE(F$15,1))</f>
        <v>0</v>
      </c>
      <c r="G20">
        <f>COUNTIFS(BASE!$I:$I,$A20,BASE!$B:$B,"&gt;="&amp;G$15,BASE!$B:$B,"&lt;="&amp;EDATE(G$15,1))</f>
        <v>0</v>
      </c>
      <c r="H20">
        <f>COUNTIFS(BASE!$I:$I,$A20,BASE!$B:$B,"&gt;="&amp;H$15,BASE!$B:$B,"&lt;="&amp;EDATE(H$15,1))</f>
        <v>1</v>
      </c>
      <c r="I20">
        <f>COUNTIFS(BASE!$I:$I,$A20,BASE!$B:$B,"&gt;="&amp;I$15,BASE!$B:$B,"&lt;="&amp;EDATE(I$15,1))</f>
        <v>0</v>
      </c>
      <c r="J20">
        <f>COUNTIFS(BASE!$I:$I,$A20,BASE!$B:$B,"&gt;="&amp;J$15,BASE!$B:$B,"&lt;="&amp;EDATE(J$15,1))</f>
        <v>0</v>
      </c>
      <c r="K20">
        <f>COUNTIFS(BASE!$I:$I,$A20,BASE!$B:$B,"&gt;="&amp;K$15,BASE!$B:$B,"&lt;="&amp;EDATE(K$15,1))</f>
        <v>0</v>
      </c>
      <c r="L20">
        <f>COUNTIFS(BASE!$I:$I,$A20,BASE!$B:$B,"&gt;="&amp;L$15,BASE!$B:$B,"&lt;="&amp;EDATE(L$15,1))</f>
        <v>0</v>
      </c>
      <c r="M20">
        <f>COUNTIFS(BASE!$I:$I,$A20,BASE!$B:$B,"&gt;="&amp;M$15,BASE!$B:$B,"&lt;="&amp;EDATE(M$15,1))</f>
        <v>0</v>
      </c>
      <c r="N20">
        <f>COUNTIFS(BASE!$I:$I,$A20,BASE!$B:$B,"&gt;="&amp;N$15,BASE!$B:$B,"&lt;="&amp;EDATE(N$15,1))</f>
        <v>0</v>
      </c>
    </row>
    <row r="21" spans="1:14" ht="20.100000000000001" customHeight="1" x14ac:dyDescent="0.25">
      <c r="A21" t="s">
        <v>14</v>
      </c>
      <c r="B21">
        <f>COUNTIFS(BASE!$I:$I,$A21,BASE!$B:$B,"&gt;="&amp;B$15,BASE!$B:$B,"&lt;="&amp;EDATE(B$15,1))</f>
        <v>0</v>
      </c>
      <c r="C21">
        <f>COUNTIFS(BASE!$I:$I,$A21,BASE!$B:$B,"&gt;="&amp;C$15,BASE!$B:$B,"&lt;="&amp;EDATE(C$15,1))</f>
        <v>0</v>
      </c>
      <c r="D21">
        <f>COUNTIFS(BASE!$I:$I,$A21,BASE!$B:$B,"&gt;="&amp;D$15,BASE!$B:$B,"&lt;="&amp;EDATE(D$15,1))</f>
        <v>0</v>
      </c>
      <c r="E21">
        <f>COUNTIFS(BASE!$I:$I,$A21,BASE!$B:$B,"&gt;="&amp;E$15,BASE!$B:$B,"&lt;="&amp;EDATE(E$15,1))</f>
        <v>0</v>
      </c>
      <c r="F21">
        <f>COUNTIFS(BASE!$I:$I,$A21,BASE!$B:$B,"&gt;="&amp;F$15,BASE!$B:$B,"&lt;="&amp;EDATE(F$15,1))</f>
        <v>0</v>
      </c>
      <c r="G21">
        <f>COUNTIFS(BASE!$I:$I,$A21,BASE!$B:$B,"&gt;="&amp;G$15,BASE!$B:$B,"&lt;="&amp;EDATE(G$15,1))</f>
        <v>0</v>
      </c>
      <c r="H21">
        <f>COUNTIFS(BASE!$I:$I,$A21,BASE!$B:$B,"&gt;="&amp;H$15,BASE!$B:$B,"&lt;="&amp;EDATE(H$15,1))</f>
        <v>0</v>
      </c>
      <c r="I21">
        <f>COUNTIFS(BASE!$I:$I,$A21,BASE!$B:$B,"&gt;="&amp;I$15,BASE!$B:$B,"&lt;="&amp;EDATE(I$15,1))</f>
        <v>0</v>
      </c>
      <c r="J21">
        <f>COUNTIFS(BASE!$I:$I,$A21,BASE!$B:$B,"&gt;="&amp;J$15,BASE!$B:$B,"&lt;="&amp;EDATE(J$15,1))</f>
        <v>0</v>
      </c>
      <c r="K21">
        <f>COUNTIFS(BASE!$I:$I,$A21,BASE!$B:$B,"&gt;="&amp;K$15,BASE!$B:$B,"&lt;="&amp;EDATE(K$15,1))</f>
        <v>0</v>
      </c>
      <c r="L21">
        <f>COUNTIFS(BASE!$I:$I,$A21,BASE!$B:$B,"&gt;="&amp;L$15,BASE!$B:$B,"&lt;="&amp;EDATE(L$15,1))</f>
        <v>0</v>
      </c>
      <c r="M21">
        <f>COUNTIFS(BASE!$I:$I,$A21,BASE!$B:$B,"&gt;="&amp;M$15,BASE!$B:$B,"&lt;="&amp;EDATE(M$15,1))</f>
        <v>0</v>
      </c>
      <c r="N21">
        <f>COUNTIFS(BASE!$I:$I,$A21,BASE!$B:$B,"&gt;="&amp;N$15,BASE!$B:$B,"&lt;="&amp;EDATE(N$15,1))</f>
        <v>0</v>
      </c>
    </row>
    <row r="22" spans="1:14" ht="20.100000000000001" customHeight="1" x14ac:dyDescent="0.25">
      <c r="A22" t="s">
        <v>15</v>
      </c>
      <c r="B22">
        <f>COUNTIFS(BASE!$I:$I,$A22,BASE!$B:$B,"&gt;="&amp;B$15,BASE!$B:$B,"&lt;="&amp;EDATE(B$15,1))</f>
        <v>0</v>
      </c>
      <c r="C22">
        <f>COUNTIFS(BASE!$I:$I,$A22,BASE!$B:$B,"&gt;="&amp;C$15,BASE!$B:$B,"&lt;="&amp;EDATE(C$15,1))</f>
        <v>0</v>
      </c>
      <c r="D22">
        <f>COUNTIFS(BASE!$I:$I,$A22,BASE!$B:$B,"&gt;="&amp;D$15,BASE!$B:$B,"&lt;="&amp;EDATE(D$15,1))</f>
        <v>0</v>
      </c>
      <c r="E22">
        <f>COUNTIFS(BASE!$I:$I,$A22,BASE!$B:$B,"&gt;="&amp;E$15,BASE!$B:$B,"&lt;="&amp;EDATE(E$15,1))</f>
        <v>0</v>
      </c>
      <c r="F22">
        <f>COUNTIFS(BASE!$I:$I,$A22,BASE!$B:$B,"&gt;="&amp;F$15,BASE!$B:$B,"&lt;="&amp;EDATE(F$15,1))</f>
        <v>0</v>
      </c>
      <c r="G22">
        <f>COUNTIFS(BASE!$I:$I,$A22,BASE!$B:$B,"&gt;="&amp;G$15,BASE!$B:$B,"&lt;="&amp;EDATE(G$15,1))</f>
        <v>0</v>
      </c>
      <c r="H22">
        <f>COUNTIFS(BASE!$I:$I,$A22,BASE!$B:$B,"&gt;="&amp;H$15,BASE!$B:$B,"&lt;="&amp;EDATE(H$15,1))</f>
        <v>1</v>
      </c>
      <c r="I22">
        <f>COUNTIFS(BASE!$I:$I,$A22,BASE!$B:$B,"&gt;="&amp;I$15,BASE!$B:$B,"&lt;="&amp;EDATE(I$15,1))</f>
        <v>0</v>
      </c>
      <c r="J22">
        <f>COUNTIFS(BASE!$I:$I,$A22,BASE!$B:$B,"&gt;="&amp;J$15,BASE!$B:$B,"&lt;="&amp;EDATE(J$15,1))</f>
        <v>0</v>
      </c>
      <c r="K22">
        <f>COUNTIFS(BASE!$I:$I,$A22,BASE!$B:$B,"&gt;="&amp;K$15,BASE!$B:$B,"&lt;="&amp;EDATE(K$15,1))</f>
        <v>0</v>
      </c>
      <c r="L22">
        <f>COUNTIFS(BASE!$I:$I,$A22,BASE!$B:$B,"&gt;="&amp;L$15,BASE!$B:$B,"&lt;="&amp;EDATE(L$15,1))</f>
        <v>0</v>
      </c>
      <c r="M22">
        <f>COUNTIFS(BASE!$I:$I,$A22,BASE!$B:$B,"&gt;="&amp;M$15,BASE!$B:$B,"&lt;="&amp;EDATE(M$15,1))</f>
        <v>0</v>
      </c>
      <c r="N22">
        <f>COUNTIFS(BASE!$I:$I,$A22,BASE!$B:$B,"&gt;="&amp;N$15,BASE!$B:$B,"&lt;="&amp;EDATE(N$15,1))</f>
        <v>0</v>
      </c>
    </row>
    <row r="23" spans="1:14" ht="20.100000000000001" customHeight="1" x14ac:dyDescent="0.25"/>
    <row r="24" spans="1:14" ht="20.100000000000001" customHeight="1" x14ac:dyDescent="0.25"/>
    <row r="25" spans="1:14" ht="20.100000000000001" customHeight="1" x14ac:dyDescent="0.25">
      <c r="D25" s="37" t="s">
        <v>49</v>
      </c>
      <c r="E25" s="37"/>
      <c r="F25" s="37"/>
      <c r="G25" s="37"/>
      <c r="H25" s="37"/>
      <c r="I25" s="37"/>
      <c r="J25" s="37"/>
      <c r="K25" s="37"/>
      <c r="L25" s="37"/>
    </row>
    <row r="26" spans="1:14" ht="20.100000000000001" customHeight="1" x14ac:dyDescent="0.25">
      <c r="D26" s="37"/>
      <c r="E26" s="37"/>
      <c r="F26" s="37"/>
      <c r="G26" s="37"/>
      <c r="H26" s="37"/>
      <c r="I26" s="37"/>
      <c r="J26" s="37"/>
      <c r="K26" s="37"/>
      <c r="L26" s="37"/>
    </row>
    <row r="27" spans="1:14" s="13" customFormat="1" ht="20.100000000000001" customHeight="1" x14ac:dyDescent="0.25"/>
    <row r="28" spans="1:14" ht="20.100000000000001" customHeight="1" x14ac:dyDescent="0.25">
      <c r="A28" s="16" t="s">
        <v>28</v>
      </c>
      <c r="B28" s="14">
        <v>44075</v>
      </c>
      <c r="C28" s="14">
        <v>44105</v>
      </c>
      <c r="D28" s="14">
        <v>44136</v>
      </c>
      <c r="E28" s="14">
        <v>44166</v>
      </c>
      <c r="F28" s="14">
        <v>44197</v>
      </c>
      <c r="G28" s="14">
        <v>44228</v>
      </c>
      <c r="H28" s="14">
        <v>44256</v>
      </c>
      <c r="I28" s="14">
        <v>44287</v>
      </c>
      <c r="J28" s="14">
        <v>44317</v>
      </c>
      <c r="K28" s="14">
        <v>44348</v>
      </c>
      <c r="L28" s="14">
        <v>44378</v>
      </c>
      <c r="M28" s="14">
        <v>44409</v>
      </c>
      <c r="N28" s="14">
        <v>44440</v>
      </c>
    </row>
    <row r="29" spans="1:14" ht="20.100000000000001" customHeight="1" x14ac:dyDescent="0.25">
      <c r="A29" t="s">
        <v>50</v>
      </c>
      <c r="B29">
        <f>COUNTIFS(BASE!$E:$E,"27",BASE!$B:$B,"&gt;="&amp;B$28,BASE!$B:$B,"&lt;="&amp;EDATE(B$28,1))</f>
        <v>1</v>
      </c>
      <c r="C29">
        <f>COUNTIFS(BASE!$E:$E,"27",BASE!$B:$B,"&gt;="&amp;C$28,BASE!$B:$B,"&lt;="&amp;EDATE(C$28,1))</f>
        <v>0</v>
      </c>
      <c r="D29">
        <f>COUNTIFS(BASE!$E:$E,"27",BASE!$B:$B,"&gt;="&amp;D$28,BASE!$B:$B,"&lt;="&amp;EDATE(D$28,1))</f>
        <v>0</v>
      </c>
      <c r="E29">
        <f>COUNTIFS(BASE!$E:$E,"27",BASE!$B:$B,"&gt;="&amp;E$28,BASE!$B:$B,"&lt;="&amp;EDATE(E$28,1))</f>
        <v>0</v>
      </c>
      <c r="F29">
        <f>COUNTIFS(BASE!$E:$E,"27",BASE!$B:$B,"&gt;="&amp;F$28,BASE!$B:$B,"&lt;="&amp;EDATE(F$28,1))</f>
        <v>0</v>
      </c>
      <c r="G29">
        <f>COUNTIFS(BASE!$E:$E,"27",BASE!$B:$B,"&gt;="&amp;G$28,BASE!$B:$B,"&lt;="&amp;EDATE(G$28,1))</f>
        <v>0</v>
      </c>
      <c r="H29">
        <f>COUNTIFS(BASE!$E:$E,"27",BASE!$B:$B,"&gt;="&amp;H$28,BASE!$B:$B,"&lt;="&amp;EDATE(H$28,1))</f>
        <v>0</v>
      </c>
      <c r="I29">
        <f>COUNTIFS(BASE!$E:$E,"27",BASE!$B:$B,"&gt;="&amp;I$28,BASE!$B:$B,"&lt;="&amp;EDATE(I$28,1))</f>
        <v>0</v>
      </c>
      <c r="J29">
        <f>COUNTIFS(BASE!$E:$E,"27",BASE!$B:$B,"&gt;="&amp;J$28,BASE!$B:$B,"&lt;="&amp;EDATE(J$28,1))</f>
        <v>0</v>
      </c>
      <c r="K29">
        <f>COUNTIFS(BASE!$E:$E,"27",BASE!$B:$B,"&gt;="&amp;K$28,BASE!$B:$B,"&lt;="&amp;EDATE(K$28,1))</f>
        <v>0</v>
      </c>
      <c r="L29">
        <f>COUNTIFS(BASE!$E:$E,"27",BASE!$B:$B,"&gt;="&amp;L$28,BASE!$B:$B,"&lt;="&amp;EDATE(L$28,1))</f>
        <v>0</v>
      </c>
      <c r="M29">
        <f>COUNTIFS(BASE!$E:$E,"27",BASE!$B:$B,"&gt;="&amp;M$28,BASE!$B:$B,"&lt;="&amp;EDATE(M$28,1))</f>
        <v>0</v>
      </c>
      <c r="N29">
        <f>COUNTIFS(BASE!$E:$E,"27",BASE!$B:$B,"&gt;="&amp;N$28,BASE!$B:$B,"&lt;="&amp;EDATE(N$28,1))</f>
        <v>0</v>
      </c>
    </row>
    <row r="30" spans="1:14" ht="20.100000000000001" customHeight="1" x14ac:dyDescent="0.25">
      <c r="A30" t="s">
        <v>51</v>
      </c>
      <c r="B30">
        <f>COUNTIFS(BASE!$E:$E,"76",BASE!$B:$B,"&gt;="&amp;B$28,BASE!$B:$B,"&lt;="&amp;EDATE(B$28,1))</f>
        <v>0</v>
      </c>
      <c r="C30">
        <f>COUNTIFS(BASE!$E:$E,"76",BASE!$B:$B,"&gt;="&amp;C$28,BASE!$B:$B,"&lt;="&amp;EDATE(C$28,1))</f>
        <v>0</v>
      </c>
      <c r="D30">
        <f>COUNTIFS(BASE!$E:$E,"76",BASE!$B:$B,"&gt;="&amp;D$28,BASE!$B:$B,"&lt;="&amp;EDATE(D$28,1))</f>
        <v>0</v>
      </c>
      <c r="E30">
        <f>COUNTIFS(BASE!$E:$E,"76",BASE!$B:$B,"&gt;="&amp;E$28,BASE!$B:$B,"&lt;="&amp;EDATE(E$28,1))</f>
        <v>0</v>
      </c>
      <c r="F30">
        <f>COUNTIFS(BASE!$E:$E,"76",BASE!$B:$B,"&gt;="&amp;F$28,BASE!$B:$B,"&lt;="&amp;EDATE(F$28,1))</f>
        <v>1</v>
      </c>
      <c r="G30">
        <f>COUNTIFS(BASE!$E:$E,"76",BASE!$B:$B,"&gt;="&amp;G$28,BASE!$B:$B,"&lt;="&amp;EDATE(G$28,1))</f>
        <v>2</v>
      </c>
      <c r="H30">
        <f>COUNTIFS(BASE!$E:$E,"76",BASE!$B:$B,"&gt;="&amp;H$28,BASE!$B:$B,"&lt;="&amp;EDATE(H$28,1))</f>
        <v>1</v>
      </c>
      <c r="I30">
        <f>COUNTIFS(BASE!$E:$E,"76",BASE!$B:$B,"&gt;="&amp;I$28,BASE!$B:$B,"&lt;="&amp;EDATE(I$28,1))</f>
        <v>0</v>
      </c>
      <c r="J30">
        <f>COUNTIFS(BASE!$E:$E,"76",BASE!$B:$B,"&gt;="&amp;J$28,BASE!$B:$B,"&lt;="&amp;EDATE(J$28,1))</f>
        <v>0</v>
      </c>
      <c r="K30">
        <f>COUNTIFS(BASE!$E:$E,"76",BASE!$B:$B,"&gt;="&amp;K$28,BASE!$B:$B,"&lt;="&amp;EDATE(K$28,1))</f>
        <v>0</v>
      </c>
      <c r="L30">
        <f>COUNTIFS(BASE!$E:$E,"76",BASE!$B:$B,"&gt;="&amp;L$28,BASE!$B:$B,"&lt;="&amp;EDATE(L$28,1))</f>
        <v>0</v>
      </c>
      <c r="M30">
        <f>COUNTIFS(BASE!$E:$E,"76",BASE!$B:$B,"&gt;="&amp;M$28,BASE!$B:$B,"&lt;="&amp;EDATE(M$28,1))</f>
        <v>0</v>
      </c>
      <c r="N30">
        <f>COUNTIFS(BASE!$E:$E,"76",BASE!$B:$B,"&gt;="&amp;N$28,BASE!$B:$B,"&lt;="&amp;EDATE(N$28,1))</f>
        <v>0</v>
      </c>
    </row>
    <row r="31" spans="1:14" ht="20.100000000000001" customHeight="1" x14ac:dyDescent="0.25">
      <c r="A31" t="s">
        <v>52</v>
      </c>
      <c r="B31">
        <f>COUNTIFS(BASE!$E:$E,"14",BASE!$B:$B,"&gt;="&amp;B$28,BASE!$B:$B,"&lt;="&amp;EDATE(B$28,1))</f>
        <v>0</v>
      </c>
      <c r="C31">
        <f>COUNTIFS(BASE!$E:$E,"14",BASE!$B:$B,"&gt;="&amp;C$28,BASE!$B:$B,"&lt;="&amp;EDATE(C$28,1))</f>
        <v>0</v>
      </c>
      <c r="D31">
        <f>COUNTIFS(BASE!$E:$E,"14",BASE!$B:$B,"&gt;="&amp;D$28,BASE!$B:$B,"&lt;="&amp;EDATE(D$28,1))</f>
        <v>0</v>
      </c>
      <c r="E31">
        <f>COUNTIFS(BASE!$E:$E,"14",BASE!$B:$B,"&gt;="&amp;E$28,BASE!$B:$B,"&lt;="&amp;EDATE(E$28,1))</f>
        <v>0</v>
      </c>
      <c r="F31">
        <f>COUNTIFS(BASE!$E:$E,"14",BASE!$B:$B,"&gt;="&amp;F$28,BASE!$B:$B,"&lt;="&amp;EDATE(F$28,1))</f>
        <v>0</v>
      </c>
      <c r="G31">
        <f>COUNTIFS(BASE!$E:$E,"14",BASE!$B:$B,"&gt;="&amp;G$28,BASE!$B:$B,"&lt;="&amp;EDATE(G$28,1))</f>
        <v>0</v>
      </c>
      <c r="H31">
        <f>COUNTIFS(BASE!$E:$E,"14",BASE!$B:$B,"&gt;="&amp;H$28,BASE!$B:$B,"&lt;="&amp;EDATE(H$28,1))</f>
        <v>0</v>
      </c>
      <c r="I31">
        <f>COUNTIFS(BASE!$E:$E,"14",BASE!$B:$B,"&gt;="&amp;I$28,BASE!$B:$B,"&lt;="&amp;EDATE(I$28,1))</f>
        <v>0</v>
      </c>
      <c r="J31">
        <f>COUNTIFS(BASE!$E:$E,"14",BASE!$B:$B,"&gt;="&amp;J$28,BASE!$B:$B,"&lt;="&amp;EDATE(J$28,1))</f>
        <v>0</v>
      </c>
      <c r="K31">
        <f>COUNTIFS(BASE!$E:$E,"14",BASE!$B:$B,"&gt;="&amp;K$28,BASE!$B:$B,"&lt;="&amp;EDATE(K$28,1))</f>
        <v>0</v>
      </c>
      <c r="L31">
        <f>COUNTIFS(BASE!$E:$E,"14",BASE!$B:$B,"&gt;="&amp;L$28,BASE!$B:$B,"&lt;="&amp;EDATE(L$28,1))</f>
        <v>0</v>
      </c>
      <c r="M31">
        <f>COUNTIFS(BASE!$E:$E,"14",BASE!$B:$B,"&gt;="&amp;M$28,BASE!$B:$B,"&lt;="&amp;EDATE(M$28,1))</f>
        <v>0</v>
      </c>
      <c r="N31">
        <f>COUNTIFS(BASE!$E:$E,"14",BASE!$B:$B,"&gt;="&amp;N$28,BASE!$B:$B,"&lt;="&amp;EDATE(N$28,1))</f>
        <v>0</v>
      </c>
    </row>
    <row r="32" spans="1:14" ht="20.100000000000001" customHeight="1" x14ac:dyDescent="0.25">
      <c r="A32" t="s">
        <v>53</v>
      </c>
      <c r="B32">
        <f>COUNTIFS(BASE!$E:$E,"78",BASE!$B:$B,"&gt;="&amp;B$28,BASE!$B:$B,"&lt;="&amp;EDATE(B$28,1))</f>
        <v>0</v>
      </c>
      <c r="C32">
        <f>COUNTIFS(BASE!$E:$E,"78",BASE!$B:$B,"&gt;="&amp;C$28,BASE!$B:$B,"&lt;="&amp;EDATE(C$28,1))</f>
        <v>0</v>
      </c>
      <c r="D32">
        <f>COUNTIFS(BASE!$E:$E,"78",BASE!$B:$B,"&gt;="&amp;D$28,BASE!$B:$B,"&lt;="&amp;EDATE(D$28,1))</f>
        <v>0</v>
      </c>
      <c r="E32">
        <f>COUNTIFS(BASE!$E:$E,"78",BASE!$B:$B,"&gt;="&amp;E$28,BASE!$B:$B,"&lt;="&amp;EDATE(E$28,1))</f>
        <v>0</v>
      </c>
      <c r="F32">
        <f>COUNTIFS(BASE!$E:$E,"78",BASE!$B:$B,"&gt;="&amp;F$28,BASE!$B:$B,"&lt;="&amp;EDATE(F$28,1))</f>
        <v>0</v>
      </c>
      <c r="G32">
        <f>COUNTIFS(BASE!$E:$E,"78",BASE!$B:$B,"&gt;="&amp;G$28,BASE!$B:$B,"&lt;="&amp;EDATE(G$28,1))</f>
        <v>0</v>
      </c>
      <c r="H32">
        <f>COUNTIFS(BASE!$E:$E,"78",BASE!$B:$B,"&gt;="&amp;H$28,BASE!$B:$B,"&lt;="&amp;EDATE(H$28,1))</f>
        <v>0</v>
      </c>
      <c r="I32">
        <f>COUNTIFS(BASE!$E:$E,"78",BASE!$B:$B,"&gt;="&amp;I$28,BASE!$B:$B,"&lt;="&amp;EDATE(I$28,1))</f>
        <v>0</v>
      </c>
      <c r="J32">
        <f>COUNTIFS(BASE!$E:$E,"78",BASE!$B:$B,"&gt;="&amp;J$28,BASE!$B:$B,"&lt;="&amp;EDATE(J$28,1))</f>
        <v>0</v>
      </c>
      <c r="K32">
        <f>COUNTIFS(BASE!$E:$E,"78",BASE!$B:$B,"&gt;="&amp;K$28,BASE!$B:$B,"&lt;="&amp;EDATE(K$28,1))</f>
        <v>0</v>
      </c>
      <c r="L32">
        <f>COUNTIFS(BASE!$E:$E,"78",BASE!$B:$B,"&gt;="&amp;L$28,BASE!$B:$B,"&lt;="&amp;EDATE(L$28,1))</f>
        <v>0</v>
      </c>
      <c r="M32">
        <f>COUNTIFS(BASE!$E:$E,"78",BASE!$B:$B,"&gt;="&amp;M$28,BASE!$B:$B,"&lt;="&amp;EDATE(M$28,1))</f>
        <v>0</v>
      </c>
      <c r="N32">
        <f>COUNTIFS(BASE!$E:$E,"78",BASE!$B:$B,"&gt;="&amp;N$28,BASE!$B:$B,"&lt;="&amp;EDATE(N$28,1))</f>
        <v>0</v>
      </c>
    </row>
    <row r="33" spans="1:14" ht="20.100000000000001" customHeight="1" x14ac:dyDescent="0.25">
      <c r="A33" t="s">
        <v>54</v>
      </c>
      <c r="B33">
        <f>COUNTIFS(BASE!$E:$E,"59",BASE!$B:$B,"&gt;="&amp;B$28,BASE!$B:$B,"&lt;="&amp;EDATE(B$28,1))</f>
        <v>0</v>
      </c>
      <c r="C33">
        <f>COUNTIFS(BASE!$E:$E,"59",BASE!$B:$B,"&gt;="&amp;C$28,BASE!$B:$B,"&lt;="&amp;EDATE(C$28,1))</f>
        <v>0</v>
      </c>
      <c r="D33">
        <f>COUNTIFS(BASE!$E:$E,"59",BASE!$B:$B,"&gt;="&amp;D$28,BASE!$B:$B,"&lt;="&amp;EDATE(D$28,1))</f>
        <v>2</v>
      </c>
      <c r="E33">
        <f>COUNTIFS(BASE!$E:$E,"59",BASE!$B:$B,"&gt;="&amp;E$28,BASE!$B:$B,"&lt;="&amp;EDATE(E$28,1))</f>
        <v>2</v>
      </c>
      <c r="F33">
        <f>COUNTIFS(BASE!$E:$E,"59",BASE!$B:$B,"&gt;="&amp;F$28,BASE!$B:$B,"&lt;="&amp;EDATE(F$28,1))</f>
        <v>0</v>
      </c>
      <c r="G33">
        <f>COUNTIFS(BASE!$E:$E,"59",BASE!$B:$B,"&gt;="&amp;G$28,BASE!$B:$B,"&lt;="&amp;EDATE(G$28,1))</f>
        <v>2</v>
      </c>
      <c r="H33">
        <f>COUNTIFS(BASE!$E:$E,"59",BASE!$B:$B,"&gt;="&amp;H$28,BASE!$B:$B,"&lt;="&amp;EDATE(H$28,1))</f>
        <v>1</v>
      </c>
      <c r="I33">
        <f>COUNTIFS(BASE!$E:$E,"59",BASE!$B:$B,"&gt;="&amp;I$28,BASE!$B:$B,"&lt;="&amp;EDATE(I$28,1))</f>
        <v>2</v>
      </c>
      <c r="J33">
        <f>COUNTIFS(BASE!$E:$E,"59",BASE!$B:$B,"&gt;="&amp;J$28,BASE!$B:$B,"&lt;="&amp;EDATE(J$28,1))</f>
        <v>0</v>
      </c>
      <c r="K33">
        <f>COUNTIFS(BASE!$E:$E,"59",BASE!$B:$B,"&gt;="&amp;K$28,BASE!$B:$B,"&lt;="&amp;EDATE(K$28,1))</f>
        <v>0</v>
      </c>
      <c r="L33">
        <f>COUNTIFS(BASE!$E:$E,"59",BASE!$B:$B,"&gt;="&amp;L$28,BASE!$B:$B,"&lt;="&amp;EDATE(L$28,1))</f>
        <v>0</v>
      </c>
      <c r="M33">
        <f>COUNTIFS(BASE!$E:$E,"59",BASE!$B:$B,"&gt;="&amp;M$28,BASE!$B:$B,"&lt;="&amp;EDATE(M$28,1))</f>
        <v>0</v>
      </c>
      <c r="N33">
        <f>COUNTIFS(BASE!$E:$E,"59",BASE!$B:$B,"&gt;="&amp;N$28,BASE!$B:$B,"&lt;="&amp;EDATE(N$28,1))</f>
        <v>0</v>
      </c>
    </row>
    <row r="34" spans="1:14" ht="20.100000000000001" customHeight="1" x14ac:dyDescent="0.25">
      <c r="A34" t="s">
        <v>55</v>
      </c>
      <c r="B34">
        <f>COUNTIFS(BASE!$E:$E,"80",BASE!$B:$B,"&gt;="&amp;B$28,BASE!$B:$B,"&lt;="&amp;EDATE(B$28,1))</f>
        <v>0</v>
      </c>
      <c r="C34">
        <f>COUNTIFS(BASE!$E:$E,"80",BASE!$B:$B,"&gt;="&amp;C$28,BASE!$B:$B,"&lt;="&amp;EDATE(C$28,1))</f>
        <v>0</v>
      </c>
      <c r="D34">
        <f>COUNTIFS(BASE!$E:$E,"80",BASE!$B:$B,"&gt;="&amp;D$28,BASE!$B:$B,"&lt;="&amp;EDATE(D$28,1))</f>
        <v>0</v>
      </c>
      <c r="E34">
        <f>COUNTIFS(BASE!$E:$E,"80",BASE!$B:$B,"&gt;="&amp;E$28,BASE!$B:$B,"&lt;="&amp;EDATE(E$28,1))</f>
        <v>0</v>
      </c>
      <c r="F34">
        <f>COUNTIFS(BASE!$E:$E,"80",BASE!$B:$B,"&gt;="&amp;F$28,BASE!$B:$B,"&lt;="&amp;EDATE(F$28,1))</f>
        <v>1</v>
      </c>
      <c r="G34">
        <f>COUNTIFS(BASE!$E:$E,"80",BASE!$B:$B,"&gt;="&amp;G$28,BASE!$B:$B,"&lt;="&amp;EDATE(G$28,1))</f>
        <v>0</v>
      </c>
      <c r="H34">
        <f>COUNTIFS(BASE!$E:$E,"80",BASE!$B:$B,"&gt;="&amp;H$28,BASE!$B:$B,"&lt;="&amp;EDATE(H$28,1))</f>
        <v>0</v>
      </c>
      <c r="I34">
        <f>COUNTIFS(BASE!$E:$E,"80",BASE!$B:$B,"&gt;="&amp;I$28,BASE!$B:$B,"&lt;="&amp;EDATE(I$28,1))</f>
        <v>1</v>
      </c>
      <c r="J34">
        <f>COUNTIFS(BASE!$E:$E,"80",BASE!$B:$B,"&gt;="&amp;J$28,BASE!$B:$B,"&lt;="&amp;EDATE(J$28,1))</f>
        <v>3</v>
      </c>
      <c r="K34">
        <f>COUNTIFS(BASE!$E:$E,"80",BASE!$B:$B,"&gt;="&amp;K$28,BASE!$B:$B,"&lt;="&amp;EDATE(K$28,1))</f>
        <v>0</v>
      </c>
      <c r="L34">
        <f>COUNTIFS(BASE!$E:$E,"80",BASE!$B:$B,"&gt;="&amp;L$28,BASE!$B:$B,"&lt;="&amp;EDATE(L$28,1))</f>
        <v>0</v>
      </c>
      <c r="M34">
        <f>COUNTIFS(BASE!$E:$E,"80",BASE!$B:$B,"&gt;="&amp;M$28,BASE!$B:$B,"&lt;="&amp;EDATE(M$28,1))</f>
        <v>0</v>
      </c>
      <c r="N34">
        <f>COUNTIFS(BASE!$E:$E,"80",BASE!$B:$B,"&gt;="&amp;N$28,BASE!$B:$B,"&lt;="&amp;EDATE(N$28,1))</f>
        <v>0</v>
      </c>
    </row>
    <row r="35" spans="1:14" ht="20.100000000000001" customHeight="1" x14ac:dyDescent="0.25">
      <c r="A35" t="s">
        <v>56</v>
      </c>
      <c r="B35">
        <f>COUNTIFS(BASE!$E:$E,"62",BASE!$B:$B,"&gt;="&amp;B$28,BASE!$B:$B,"&lt;="&amp;EDATE(B$28,1))</f>
        <v>0</v>
      </c>
      <c r="C35">
        <f>COUNTIFS(BASE!$E:$E,"62",BASE!$B:$B,"&gt;="&amp;C$28,BASE!$B:$B,"&lt;="&amp;EDATE(C$28,1))</f>
        <v>0</v>
      </c>
      <c r="D35">
        <f>COUNTIFS(BASE!$E:$E,"62",BASE!$B:$B,"&gt;="&amp;D$28,BASE!$B:$B,"&lt;="&amp;EDATE(D$28,1))</f>
        <v>0</v>
      </c>
      <c r="E35">
        <f>COUNTIFS(BASE!$E:$E,"62",BASE!$B:$B,"&gt;="&amp;E$28,BASE!$B:$B,"&lt;="&amp;EDATE(E$28,1))</f>
        <v>0</v>
      </c>
      <c r="F35">
        <f>COUNTIFS(BASE!$E:$E,"62",BASE!$B:$B,"&gt;="&amp;F$28,BASE!$B:$B,"&lt;="&amp;EDATE(F$28,1))</f>
        <v>0</v>
      </c>
      <c r="G35">
        <f>COUNTIFS(BASE!$E:$E,"62",BASE!$B:$B,"&gt;="&amp;G$28,BASE!$B:$B,"&lt;="&amp;EDATE(G$28,1))</f>
        <v>0</v>
      </c>
      <c r="H35">
        <f>COUNTIFS(BASE!$E:$E,"62",BASE!$B:$B,"&gt;="&amp;H$28,BASE!$B:$B,"&lt;="&amp;EDATE(H$28,1))</f>
        <v>1</v>
      </c>
      <c r="I35">
        <f>COUNTIFS(BASE!$E:$E,"62",BASE!$B:$B,"&gt;="&amp;I$28,BASE!$B:$B,"&lt;="&amp;EDATE(I$28,1))</f>
        <v>0</v>
      </c>
      <c r="J35">
        <f>COUNTIFS(BASE!$E:$E,"62",BASE!$B:$B,"&gt;="&amp;J$28,BASE!$B:$B,"&lt;="&amp;EDATE(J$28,1))</f>
        <v>0</v>
      </c>
      <c r="K35">
        <f>COUNTIFS(BASE!$E:$E,"62",BASE!$B:$B,"&gt;="&amp;K$28,BASE!$B:$B,"&lt;="&amp;EDATE(K$28,1))</f>
        <v>0</v>
      </c>
      <c r="L35">
        <f>COUNTIFS(BASE!$E:$E,"62",BASE!$B:$B,"&gt;="&amp;L$28,BASE!$B:$B,"&lt;="&amp;EDATE(L$28,1))</f>
        <v>0</v>
      </c>
      <c r="M35">
        <f>COUNTIFS(BASE!$E:$E,"62",BASE!$B:$B,"&gt;="&amp;M$28,BASE!$B:$B,"&lt;="&amp;EDATE(M$28,1))</f>
        <v>0</v>
      </c>
      <c r="N35">
        <f>COUNTIFS(BASE!$E:$E,"62",BASE!$B:$B,"&gt;="&amp;N$28,BASE!$B:$B,"&lt;="&amp;EDATE(N$28,1))</f>
        <v>0</v>
      </c>
    </row>
    <row r="36" spans="1:14" ht="20.100000000000001" customHeight="1" x14ac:dyDescent="0.25"/>
    <row r="37" spans="1:14" ht="20.100000000000001" customHeight="1" x14ac:dyDescent="0.25"/>
    <row r="38" spans="1:14" ht="20.100000000000001" customHeight="1" x14ac:dyDescent="0.25">
      <c r="D38" s="38" t="s">
        <v>57</v>
      </c>
      <c r="E38" s="38"/>
      <c r="F38" s="38"/>
      <c r="G38" s="38"/>
      <c r="H38" s="38"/>
      <c r="I38" s="38"/>
      <c r="J38" s="38"/>
      <c r="K38" s="38"/>
      <c r="L38" s="38"/>
    </row>
    <row r="39" spans="1:14" ht="20.100000000000001" customHeight="1" x14ac:dyDescent="0.25">
      <c r="D39" s="38"/>
      <c r="E39" s="38"/>
      <c r="F39" s="38"/>
      <c r="G39" s="38"/>
      <c r="H39" s="38"/>
      <c r="I39" s="38"/>
      <c r="J39" s="38"/>
      <c r="K39" s="38"/>
      <c r="L39" s="38"/>
    </row>
    <row r="40" spans="1:14" s="13" customFormat="1" ht="20.100000000000001" customHeight="1" x14ac:dyDescent="0.25"/>
    <row r="41" spans="1:14" ht="20.100000000000001" customHeight="1" x14ac:dyDescent="0.25">
      <c r="B41">
        <v>2020</v>
      </c>
      <c r="C41">
        <v>2021</v>
      </c>
      <c r="D41">
        <v>2021</v>
      </c>
      <c r="E41">
        <v>2021</v>
      </c>
      <c r="F41">
        <v>2021</v>
      </c>
      <c r="G41">
        <v>2021</v>
      </c>
      <c r="H41">
        <v>2021</v>
      </c>
      <c r="I41">
        <v>2021</v>
      </c>
      <c r="J41">
        <v>2021</v>
      </c>
      <c r="K41">
        <v>2021</v>
      </c>
      <c r="L41">
        <v>2021</v>
      </c>
      <c r="M41">
        <v>2021</v>
      </c>
      <c r="N41">
        <v>2021</v>
      </c>
    </row>
    <row r="42" spans="1:14" ht="20.100000000000001" customHeight="1" x14ac:dyDescent="0.25">
      <c r="A42" t="s">
        <v>58</v>
      </c>
      <c r="B42">
        <v>10</v>
      </c>
      <c r="C42">
        <f>SUM(B29:N35)</f>
        <v>20</v>
      </c>
    </row>
    <row r="43" spans="1:14" ht="20.100000000000001" customHeight="1" x14ac:dyDescent="0.25">
      <c r="A43" t="s">
        <v>59</v>
      </c>
      <c r="B43">
        <v>20</v>
      </c>
      <c r="C43">
        <v>45</v>
      </c>
    </row>
    <row r="44" spans="1:14" ht="20.100000000000001" customHeight="1" x14ac:dyDescent="0.25">
      <c r="A44" t="s">
        <v>60</v>
      </c>
      <c r="C44">
        <v>25</v>
      </c>
    </row>
    <row r="45" spans="1:14" ht="20.100000000000001" customHeight="1" x14ac:dyDescent="0.25">
      <c r="A45" t="s">
        <v>61</v>
      </c>
      <c r="C45">
        <f>SUM(B20:N20)</f>
        <v>1</v>
      </c>
    </row>
    <row r="46" spans="1:14" ht="20.100000000000001" customHeight="1" x14ac:dyDescent="0.25">
      <c r="A46" t="s">
        <v>62</v>
      </c>
    </row>
    <row r="47" spans="1:14" ht="20.100000000000001" customHeight="1" x14ac:dyDescent="0.25"/>
    <row r="48" spans="1:14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</sheetData>
  <mergeCells count="4">
    <mergeCell ref="D2:L3"/>
    <mergeCell ref="D12:L13"/>
    <mergeCell ref="D25:L26"/>
    <mergeCell ref="D38:L39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C55F7-D9BF-4ADC-BC4A-78C7BA76BC7F}">
  <dimension ref="A1:Q13"/>
  <sheetViews>
    <sheetView tabSelected="1" workbookViewId="0">
      <selection activeCell="J21" sqref="J21"/>
    </sheetView>
  </sheetViews>
  <sheetFormatPr baseColWidth="10" defaultRowHeight="15" x14ac:dyDescent="0.25"/>
  <cols>
    <col min="3" max="3" width="14.140625" customWidth="1"/>
    <col min="4" max="4" width="15.7109375" customWidth="1"/>
    <col min="5" max="5" width="22" customWidth="1"/>
    <col min="6" max="6" width="26.140625" customWidth="1"/>
    <col min="9" max="9" width="22.140625" customWidth="1"/>
    <col min="10" max="10" width="21.5703125" customWidth="1"/>
  </cols>
  <sheetData>
    <row r="1" spans="1:17" ht="15.75" thickBot="1" x14ac:dyDescent="0.3"/>
    <row r="2" spans="1:17" ht="15.75" thickBot="1" x14ac:dyDescent="0.3">
      <c r="A2" s="39" t="s">
        <v>68</v>
      </c>
      <c r="B2" s="40" t="s">
        <v>69</v>
      </c>
      <c r="C2" s="40" t="s">
        <v>70</v>
      </c>
      <c r="D2" s="40" t="s">
        <v>71</v>
      </c>
      <c r="E2" s="41" t="s">
        <v>72</v>
      </c>
      <c r="F2" s="40" t="s">
        <v>73</v>
      </c>
      <c r="G2" s="40" t="s">
        <v>74</v>
      </c>
      <c r="H2" s="40" t="s">
        <v>75</v>
      </c>
      <c r="I2" s="40" t="s">
        <v>76</v>
      </c>
      <c r="J2" s="42" t="s">
        <v>77</v>
      </c>
    </row>
    <row r="7" spans="1:17" x14ac:dyDescent="0.25">
      <c r="K7" s="43" t="s">
        <v>90</v>
      </c>
      <c r="L7" s="43"/>
      <c r="M7" s="43"/>
      <c r="N7" s="43"/>
      <c r="O7" s="43"/>
      <c r="P7" s="43"/>
      <c r="Q7" s="43"/>
    </row>
    <row r="8" spans="1:17" x14ac:dyDescent="0.25">
      <c r="K8" s="43"/>
      <c r="L8" s="43"/>
      <c r="M8" s="43"/>
      <c r="N8" s="43"/>
      <c r="O8" s="43"/>
      <c r="P8" s="43"/>
      <c r="Q8" s="43"/>
    </row>
    <row r="9" spans="1:17" x14ac:dyDescent="0.25">
      <c r="K9" s="43"/>
      <c r="L9" s="43"/>
      <c r="M9" s="43"/>
      <c r="N9" s="43"/>
      <c r="O9" s="43"/>
      <c r="P9" s="43"/>
      <c r="Q9" s="43"/>
    </row>
    <row r="10" spans="1:17" x14ac:dyDescent="0.25">
      <c r="K10" s="43"/>
      <c r="L10" s="43"/>
      <c r="M10" s="43"/>
      <c r="N10" s="43"/>
      <c r="O10" s="43"/>
      <c r="P10" s="43"/>
      <c r="Q10" s="43"/>
    </row>
    <row r="11" spans="1:17" x14ac:dyDescent="0.25">
      <c r="K11" s="43"/>
      <c r="L11" s="43"/>
      <c r="M11" s="43"/>
      <c r="N11" s="43"/>
      <c r="O11" s="43"/>
      <c r="P11" s="43"/>
      <c r="Q11" s="43"/>
    </row>
    <row r="12" spans="1:17" x14ac:dyDescent="0.25">
      <c r="K12" s="43"/>
      <c r="L12" s="43"/>
      <c r="M12" s="43"/>
      <c r="N12" s="43"/>
      <c r="O12" s="43"/>
      <c r="P12" s="43"/>
      <c r="Q12" s="43"/>
    </row>
    <row r="13" spans="1:17" x14ac:dyDescent="0.25">
      <c r="K13" s="43"/>
      <c r="L13" s="43"/>
      <c r="M13" s="43"/>
      <c r="N13" s="43"/>
      <c r="O13" s="43"/>
      <c r="P13" s="43"/>
      <c r="Q13" s="43"/>
    </row>
  </sheetData>
  <mergeCells count="1">
    <mergeCell ref="K7:Q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BASE</vt:lpstr>
      <vt:lpstr>Paramètres</vt:lpstr>
      <vt:lpstr>Synthèse</vt:lpstr>
      <vt:lpstr>contrats</vt:lpstr>
      <vt:lpstr>action</vt:lpstr>
      <vt:lpstr>Action2</vt:lpstr>
      <vt:lpstr>AO</vt:lpstr>
      <vt:lpstr>contact</vt:lpstr>
      <vt:lpstr>CP</vt:lpstr>
      <vt:lpstr>OUI</vt:lpstr>
      <vt:lpstr>prov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Stagiaire-B</dc:creator>
  <cp:lastModifiedBy>Stagiaire-B</cp:lastModifiedBy>
  <dcterms:created xsi:type="dcterms:W3CDTF">2021-05-06T08:10:59Z</dcterms:created>
  <dcterms:modified xsi:type="dcterms:W3CDTF">2021-05-27T08:05:33Z</dcterms:modified>
</cp:coreProperties>
</file>