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Fanny\"/>
    </mc:Choice>
  </mc:AlternateContent>
  <xr:revisionPtr revIDLastSave="0" documentId="13_ncr:1_{2238DF59-B599-4D00-886F-AE5643AC2A70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Informations" sheetId="3" r:id="rId1"/>
    <sheet name="facturation" sheetId="2" r:id="rId2"/>
    <sheet name="Facture individuelle" sheetId="1" r:id="rId3"/>
  </sheets>
  <definedNames>
    <definedName name="_xlnm.Print_Area" localSheetId="1">facturation!#REF!</definedName>
    <definedName name="_xlnm.Print_Area" localSheetId="2">'Facture individuelle'!$A$1:$F$53</definedName>
  </definedNames>
  <calcPr calcId="181029"/>
</workbook>
</file>

<file path=xl/calcChain.xml><?xml version="1.0" encoding="utf-8"?>
<calcChain xmlns="http://schemas.openxmlformats.org/spreadsheetml/2006/main">
  <c r="A22" i="1" l="1"/>
  <c r="A16" i="1"/>
  <c r="A14" i="1"/>
  <c r="A13" i="1"/>
  <c r="A11" i="1"/>
  <c r="A9" i="1"/>
  <c r="F9" i="1"/>
  <c r="F8" i="1"/>
  <c r="F7" i="1"/>
  <c r="D15" i="3"/>
  <c r="D23" i="1" s="1"/>
  <c r="N7" i="3"/>
  <c r="A19" i="1" s="1"/>
  <c r="D24" i="1"/>
  <c r="F6" i="1"/>
  <c r="E25" i="1"/>
  <c r="F30" i="1"/>
  <c r="E26" i="1"/>
  <c r="D26" i="1"/>
  <c r="D25" i="1"/>
  <c r="E24" i="1"/>
  <c r="E23" i="1"/>
  <c r="E22" i="1"/>
  <c r="D30" i="1"/>
  <c r="F3" i="1"/>
  <c r="F4" i="1"/>
  <c r="F15" i="1"/>
  <c r="F23" i="1" l="1"/>
  <c r="F44" i="1" s="1"/>
  <c r="D44" i="1" s="1"/>
  <c r="F26" i="1"/>
  <c r="F25" i="1"/>
  <c r="F24" i="1"/>
  <c r="D22" i="1"/>
  <c r="F22" i="1" s="1"/>
  <c r="F42" i="1" l="1"/>
  <c r="D42" i="1" s="1"/>
  <c r="E42" i="1" s="1"/>
  <c r="F43" i="1"/>
  <c r="E44" i="1"/>
  <c r="F32" i="1"/>
  <c r="F45" i="1" l="1"/>
  <c r="D43" i="1"/>
  <c r="D45" i="1" s="1"/>
  <c r="E45" i="1" l="1"/>
  <c r="E43" i="1"/>
</calcChain>
</file>

<file path=xl/sharedStrings.xml><?xml version="1.0" encoding="utf-8"?>
<sst xmlns="http://schemas.openxmlformats.org/spreadsheetml/2006/main" count="100" uniqueCount="85">
  <si>
    <t>Prestations</t>
  </si>
  <si>
    <t>Quantité</t>
  </si>
  <si>
    <t>Facture N°</t>
  </si>
  <si>
    <t>FACTURE</t>
  </si>
  <si>
    <t xml:space="preserve">Taxe de Séjour </t>
  </si>
  <si>
    <t xml:space="preserve">Prix </t>
  </si>
  <si>
    <t xml:space="preserve">Total </t>
  </si>
  <si>
    <t xml:space="preserve">Solde de la facture </t>
  </si>
  <si>
    <t>TVA n° CH-132.620.093</t>
  </si>
  <si>
    <t>TVA 7.70%</t>
  </si>
  <si>
    <t>Montant H.T.</t>
  </si>
  <si>
    <t>T.V.A.</t>
  </si>
  <si>
    <t>Montant T.T.C.</t>
  </si>
  <si>
    <t>TVA 3.70%</t>
  </si>
  <si>
    <t>Taxe de séjour</t>
  </si>
  <si>
    <t>Total</t>
  </si>
  <si>
    <t>Petit-déjeuner continental</t>
  </si>
  <si>
    <t xml:space="preserve">nom du client </t>
  </si>
  <si>
    <t xml:space="preserve">n°facture </t>
  </si>
  <si>
    <t xml:space="preserve">arrivée </t>
  </si>
  <si>
    <t>départ</t>
  </si>
  <si>
    <t>chambre</t>
  </si>
  <si>
    <t xml:space="preserve">Paiement </t>
  </si>
  <si>
    <t>Monsieur</t>
  </si>
  <si>
    <t>Madame</t>
  </si>
  <si>
    <t>en tête</t>
  </si>
  <si>
    <t>Visa</t>
  </si>
  <si>
    <t>Amex</t>
  </si>
  <si>
    <t>Maestro</t>
  </si>
  <si>
    <t>Post card</t>
  </si>
  <si>
    <t>Cash</t>
  </si>
  <si>
    <t>Sélection paiement</t>
  </si>
  <si>
    <t>/</t>
  </si>
  <si>
    <t>Hébergement</t>
  </si>
  <si>
    <t>Nbr de pax</t>
  </si>
  <si>
    <t>TAXE DE SEJOUR</t>
  </si>
  <si>
    <t>Supplément 2ème personnes</t>
  </si>
  <si>
    <t>Supplément 3ème personnes</t>
  </si>
  <si>
    <t>chien</t>
  </si>
  <si>
    <t>chat</t>
  </si>
  <si>
    <t>remise état cigarette</t>
  </si>
  <si>
    <t>upsell</t>
  </si>
  <si>
    <t>blanchisserie</t>
  </si>
  <si>
    <t>Parapluie</t>
  </si>
  <si>
    <t>Adaptateur</t>
  </si>
  <si>
    <t>Divers</t>
  </si>
  <si>
    <t>Photocopie</t>
  </si>
  <si>
    <t>Location vélo journée</t>
  </si>
  <si>
    <t>Location vélo 1/2 journée</t>
  </si>
  <si>
    <t>Pain au chocolat</t>
  </si>
  <si>
    <t>Croissant</t>
  </si>
  <si>
    <t>café</t>
  </si>
  <si>
    <t>renversé</t>
  </si>
  <si>
    <t>cappucino</t>
  </si>
  <si>
    <t>chocolat chaud</t>
  </si>
  <si>
    <t>thé</t>
  </si>
  <si>
    <t>bière pression</t>
  </si>
  <si>
    <t>bière bt chouffe</t>
  </si>
  <si>
    <t>bière bt leffe</t>
  </si>
  <si>
    <t>verre vin blanc</t>
  </si>
  <si>
    <t>verre vin rouge</t>
  </si>
  <si>
    <t>verre vin rosé</t>
  </si>
  <si>
    <t>autre</t>
  </si>
  <si>
    <t>Prix</t>
  </si>
  <si>
    <t>PAIEMENT</t>
  </si>
  <si>
    <t>Nom</t>
  </si>
  <si>
    <t>Petit-déjeuner express</t>
  </si>
  <si>
    <t>sélection en-tête</t>
  </si>
  <si>
    <t xml:space="preserve">Informations séjour à remplir </t>
  </si>
  <si>
    <t xml:space="preserve">Nom entrepreprise </t>
  </si>
  <si>
    <t>adresse</t>
  </si>
  <si>
    <t>zip</t>
  </si>
  <si>
    <t>ville</t>
  </si>
  <si>
    <t>Pays</t>
  </si>
  <si>
    <t>PRIX HEBERGEMENT</t>
  </si>
  <si>
    <t>SOMME</t>
  </si>
  <si>
    <t>BANC noir</t>
  </si>
  <si>
    <t>SOSO</t>
  </si>
  <si>
    <t>1205</t>
  </si>
  <si>
    <t>GENEVE</t>
  </si>
  <si>
    <t>SUISSE</t>
  </si>
  <si>
    <t>203</t>
  </si>
  <si>
    <t>Date</t>
  </si>
  <si>
    <t xml:space="preserve">RUE  du saucisson sec et pas que </t>
  </si>
  <si>
    <t>Mastercard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</si>
</sst>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#,##0.00\ &quot;CHF&quot;"/>
    <numFmt numFmtId="166" formatCode="[$-100C]d/\ mmmm\ yyyy;@"/>
    <numFmt numFmtId="167" formatCode="dd/mm/yyyy;@"/>
  </numFmts>
  <fonts count="23" x14ac:knownFonts="1">
    <font>
      <sz val="10"/>
      <name val="Arial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Arial"/>
      <family val="2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2" fontId="2" fillId="0" borderId="0" xfId="0" applyNumberFormat="1" applyFont="1" applyBorder="1"/>
    <xf numFmtId="0" fontId="3" fillId="0" borderId="0" xfId="0" applyFont="1" applyBorder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7" fillId="0" borderId="0" xfId="0" applyFont="1"/>
    <xf numFmtId="0" fontId="10" fillId="0" borderId="0" xfId="0" applyFont="1"/>
    <xf numFmtId="0" fontId="12" fillId="0" borderId="0" xfId="0" applyFont="1"/>
    <xf numFmtId="0" fontId="9" fillId="0" borderId="0" xfId="0" applyFont="1"/>
    <xf numFmtId="165" fontId="9" fillId="0" borderId="0" xfId="0" applyNumberFormat="1" applyFont="1"/>
    <xf numFmtId="165" fontId="12" fillId="0" borderId="0" xfId="0" applyNumberFormat="1" applyFont="1"/>
    <xf numFmtId="0" fontId="14" fillId="0" borderId="0" xfId="0" applyFont="1"/>
    <xf numFmtId="0" fontId="14" fillId="0" borderId="0" xfId="0" applyFont="1" applyAlignment="1">
      <alignment horizontal="right"/>
    </xf>
    <xf numFmtId="0" fontId="15" fillId="0" borderId="0" xfId="0" applyFont="1"/>
    <xf numFmtId="0" fontId="14" fillId="0" borderId="0" xfId="0" applyFont="1" applyBorder="1"/>
    <xf numFmtId="0" fontId="14" fillId="0" borderId="0" xfId="0" applyFont="1" applyAlignment="1">
      <alignment horizontal="left"/>
    </xf>
    <xf numFmtId="0" fontId="14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49" fontId="14" fillId="0" borderId="0" xfId="0" applyNumberFormat="1" applyFont="1" applyAlignment="1">
      <alignment horizontal="right"/>
    </xf>
    <xf numFmtId="0" fontId="14" fillId="0" borderId="0" xfId="0" applyFont="1" applyAlignment="1"/>
    <xf numFmtId="0" fontId="15" fillId="0" borderId="7" xfId="0" applyFont="1" applyBorder="1" applyAlignment="1">
      <alignment vertic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14" fontId="14" fillId="0" borderId="0" xfId="0" applyNumberFormat="1" applyFont="1" applyBorder="1"/>
    <xf numFmtId="0" fontId="14" fillId="0" borderId="0" xfId="0" applyFont="1" applyBorder="1" applyAlignment="1">
      <alignment horizontal="center"/>
    </xf>
    <xf numFmtId="4" fontId="14" fillId="0" borderId="0" xfId="0" applyNumberFormat="1" applyFont="1" applyBorder="1" applyAlignment="1">
      <alignment horizontal="right"/>
    </xf>
    <xf numFmtId="165" fontId="14" fillId="0" borderId="2" xfId="0" applyNumberFormat="1" applyFont="1" applyBorder="1" applyAlignment="1">
      <alignment horizontal="right"/>
    </xf>
    <xf numFmtId="4" fontId="14" fillId="0" borderId="14" xfId="0" applyNumberFormat="1" applyFont="1" applyBorder="1" applyAlignment="1">
      <alignment horizontal="right"/>
    </xf>
    <xf numFmtId="165" fontId="14" fillId="0" borderId="15" xfId="0" applyNumberFormat="1" applyFont="1" applyBorder="1" applyAlignment="1">
      <alignment horizontal="right"/>
    </xf>
    <xf numFmtId="0" fontId="14" fillId="0" borderId="0" xfId="0" applyFont="1" applyBorder="1" applyAlignment="1"/>
    <xf numFmtId="165" fontId="14" fillId="0" borderId="0" xfId="0" applyNumberFormat="1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14" fontId="14" fillId="0" borderId="0" xfId="0" applyNumberFormat="1" applyFont="1"/>
    <xf numFmtId="0" fontId="14" fillId="0" borderId="1" xfId="0" applyFont="1" applyBorder="1"/>
    <xf numFmtId="165" fontId="14" fillId="0" borderId="1" xfId="0" applyNumberFormat="1" applyFont="1" applyBorder="1"/>
    <xf numFmtId="0" fontId="14" fillId="0" borderId="0" xfId="0" applyFont="1" applyAlignment="1">
      <alignment horizontal="center"/>
    </xf>
    <xf numFmtId="0" fontId="15" fillId="0" borderId="0" xfId="0" applyFont="1" applyBorder="1"/>
    <xf numFmtId="165" fontId="15" fillId="0" borderId="0" xfId="0" applyNumberFormat="1" applyFont="1" applyBorder="1"/>
    <xf numFmtId="0" fontId="14" fillId="0" borderId="5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2" fontId="14" fillId="0" borderId="10" xfId="0" applyNumberFormat="1" applyFont="1" applyBorder="1"/>
    <xf numFmtId="2" fontId="14" fillId="0" borderId="0" xfId="0" applyNumberFormat="1" applyFont="1" applyBorder="1"/>
    <xf numFmtId="2" fontId="14" fillId="0" borderId="2" xfId="0" applyNumberFormat="1" applyFont="1" applyBorder="1" applyAlignment="1">
      <alignment horizontal="right"/>
    </xf>
    <xf numFmtId="0" fontId="14" fillId="0" borderId="0" xfId="0" applyFont="1" applyBorder="1" applyAlignment="1">
      <alignment horizontal="left"/>
    </xf>
    <xf numFmtId="4" fontId="14" fillId="0" borderId="0" xfId="0" applyNumberFormat="1" applyFont="1" applyBorder="1"/>
    <xf numFmtId="4" fontId="14" fillId="0" borderId="2" xfId="0" applyNumberFormat="1" applyFont="1" applyBorder="1"/>
    <xf numFmtId="4" fontId="14" fillId="0" borderId="5" xfId="0" applyNumberFormat="1" applyFont="1" applyBorder="1"/>
    <xf numFmtId="2" fontId="14" fillId="0" borderId="5" xfId="0" applyNumberFormat="1" applyFont="1" applyBorder="1"/>
    <xf numFmtId="4" fontId="14" fillId="0" borderId="4" xfId="0" applyNumberFormat="1" applyFont="1" applyBorder="1"/>
    <xf numFmtId="2" fontId="14" fillId="0" borderId="0" xfId="0" applyNumberFormat="1" applyFont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/>
    </xf>
    <xf numFmtId="2" fontId="4" fillId="0" borderId="0" xfId="0" applyNumberFormat="1" applyFont="1" applyBorder="1" applyAlignment="1">
      <alignment horizontal="right"/>
    </xf>
    <xf numFmtId="0" fontId="16" fillId="0" borderId="0" xfId="0" applyFont="1" applyFill="1" applyBorder="1" applyAlignment="1">
      <alignment horizontal="left"/>
    </xf>
    <xf numFmtId="0" fontId="16" fillId="0" borderId="0" xfId="0" applyFont="1" applyBorder="1" applyAlignment="1">
      <alignment horizontal="right"/>
    </xf>
    <xf numFmtId="0" fontId="16" fillId="0" borderId="0" xfId="0" applyFont="1" applyBorder="1"/>
    <xf numFmtId="14" fontId="4" fillId="0" borderId="0" xfId="0" applyNumberFormat="1" applyFont="1" applyBorder="1" applyAlignment="1">
      <alignment horizontal="left"/>
    </xf>
    <xf numFmtId="0" fontId="17" fillId="0" borderId="0" xfId="0" applyNumberFormat="1" applyFont="1"/>
    <xf numFmtId="2" fontId="14" fillId="0" borderId="11" xfId="0" applyNumberFormat="1" applyFont="1" applyBorder="1"/>
    <xf numFmtId="0" fontId="14" fillId="0" borderId="9" xfId="0" applyFont="1" applyBorder="1" applyAlignment="1">
      <alignment horizontal="right"/>
    </xf>
    <xf numFmtId="0" fontId="14" fillId="0" borderId="12" xfId="0" applyFont="1" applyBorder="1" applyAlignment="1">
      <alignment horizontal="right"/>
    </xf>
    <xf numFmtId="0" fontId="14" fillId="0" borderId="3" xfId="0" applyFont="1" applyBorder="1" applyAlignment="1">
      <alignment horizontal="right"/>
    </xf>
    <xf numFmtId="0" fontId="2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protection locked="0"/>
    </xf>
    <xf numFmtId="0" fontId="10" fillId="0" borderId="0" xfId="0" applyFont="1" applyAlignment="1" applyProtection="1">
      <alignment vertical="top"/>
      <protection locked="0"/>
    </xf>
    <xf numFmtId="14" fontId="11" fillId="0" borderId="0" xfId="0" applyNumberFormat="1" applyFont="1" applyProtection="1">
      <protection locked="0"/>
    </xf>
    <xf numFmtId="0" fontId="10" fillId="0" borderId="0" xfId="0" applyFont="1" applyBorder="1" applyAlignment="1" applyProtection="1">
      <alignment horizontal="center"/>
      <protection locked="0"/>
    </xf>
    <xf numFmtId="165" fontId="8" fillId="0" borderId="0" xfId="0" applyNumberFormat="1" applyFont="1" applyBorder="1" applyProtection="1">
      <protection locked="0"/>
    </xf>
    <xf numFmtId="165" fontId="11" fillId="0" borderId="0" xfId="0" applyNumberFormat="1" applyFont="1" applyBorder="1" applyProtection="1">
      <protection locked="0"/>
    </xf>
    <xf numFmtId="0" fontId="14" fillId="0" borderId="19" xfId="0" applyFont="1" applyBorder="1" applyAlignment="1">
      <alignment horizontal="center"/>
    </xf>
    <xf numFmtId="0" fontId="14" fillId="0" borderId="14" xfId="0" applyFont="1" applyBorder="1" applyAlignment="1">
      <alignment horizontal="right"/>
    </xf>
    <xf numFmtId="0" fontId="14" fillId="0" borderId="19" xfId="0" applyFont="1" applyBorder="1" applyAlignment="1">
      <alignment horizontal="right"/>
    </xf>
    <xf numFmtId="0" fontId="15" fillId="0" borderId="18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2" xfId="0" applyFont="1" applyBorder="1" applyAlignment="1" applyProtection="1">
      <protection locked="0"/>
    </xf>
    <xf numFmtId="0" fontId="14" fillId="0" borderId="12" xfId="0" applyFont="1" applyBorder="1" applyAlignment="1" applyProtection="1">
      <alignment horizontal="left"/>
      <protection locked="0"/>
    </xf>
    <xf numFmtId="0" fontId="14" fillId="0" borderId="13" xfId="0" applyFont="1" applyBorder="1" applyAlignment="1" applyProtection="1">
      <alignment horizontal="left"/>
      <protection locked="0"/>
    </xf>
    <xf numFmtId="0" fontId="18" fillId="0" borderId="0" xfId="0" applyFont="1"/>
    <xf numFmtId="0" fontId="19" fillId="0" borderId="0" xfId="0" applyFont="1"/>
    <xf numFmtId="0" fontId="20" fillId="0" borderId="0" xfId="0" applyFont="1"/>
    <xf numFmtId="14" fontId="20" fillId="0" borderId="0" xfId="0" applyNumberFormat="1" applyFont="1"/>
    <xf numFmtId="0" fontId="20" fillId="0" borderId="0" xfId="0" applyFont="1" applyProtection="1">
      <protection locked="0"/>
    </xf>
    <xf numFmtId="49" fontId="21" fillId="0" borderId="0" xfId="0" applyNumberFormat="1" applyFont="1"/>
    <xf numFmtId="0" fontId="21" fillId="0" borderId="0" xfId="0" applyFont="1"/>
    <xf numFmtId="49" fontId="11" fillId="0" borderId="0" xfId="0" applyNumberFormat="1" applyFont="1" applyProtection="1">
      <protection locked="0"/>
    </xf>
    <xf numFmtId="0" fontId="20" fillId="0" borderId="0" xfId="0" applyFont="1" applyProtection="1"/>
    <xf numFmtId="0" fontId="2" fillId="0" borderId="20" xfId="0" applyFont="1" applyBorder="1"/>
    <xf numFmtId="0" fontId="10" fillId="0" borderId="20" xfId="0" applyFont="1" applyBorder="1"/>
    <xf numFmtId="0" fontId="11" fillId="0" borderId="20" xfId="0" applyFont="1" applyBorder="1"/>
    <xf numFmtId="0" fontId="0" fillId="0" borderId="20" xfId="0" applyBorder="1"/>
    <xf numFmtId="0" fontId="0" fillId="0" borderId="22" xfId="0" applyBorder="1"/>
    <xf numFmtId="0" fontId="0" fillId="0" borderId="21" xfId="0" applyBorder="1"/>
    <xf numFmtId="0" fontId="10" fillId="0" borderId="0" xfId="0" applyFont="1" applyBorder="1" applyAlignment="1" applyProtection="1">
      <alignment horizontal="left"/>
      <protection locked="0"/>
    </xf>
    <xf numFmtId="0" fontId="20" fillId="0" borderId="0" xfId="0" applyFont="1" applyBorder="1" applyAlignment="1" applyProtection="1">
      <alignment horizontal="center"/>
      <protection locked="0"/>
    </xf>
    <xf numFmtId="165" fontId="20" fillId="0" borderId="0" xfId="0" applyNumberFormat="1" applyFont="1" applyBorder="1" applyProtection="1">
      <protection locked="0"/>
    </xf>
    <xf numFmtId="14" fontId="11" fillId="0" borderId="0" xfId="0" applyNumberFormat="1" applyFont="1" applyAlignment="1" applyProtection="1">
      <alignment horizontal="right"/>
      <protection locked="0"/>
    </xf>
    <xf numFmtId="0" fontId="11" fillId="0" borderId="0" xfId="0" applyFont="1" applyAlignment="1" applyProtection="1">
      <alignment horizontal="center"/>
      <protection locked="0"/>
    </xf>
    <xf numFmtId="0" fontId="22" fillId="0" borderId="0" xfId="0" applyFont="1"/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NumberFormat="1" applyFont="1" applyAlignment="1">
      <alignment horizontal="left"/>
    </xf>
    <xf numFmtId="164" fontId="13" fillId="0" borderId="0" xfId="0" applyNumberFormat="1" applyFont="1" applyAlignment="1">
      <alignment horizontal="left"/>
    </xf>
    <xf numFmtId="0" fontId="13" fillId="0" borderId="0" xfId="0" applyFont="1" applyAlignment="1">
      <alignment horizontal="right"/>
    </xf>
    <xf numFmtId="167" fontId="13" fillId="0" borderId="0" xfId="0" applyNumberFormat="1" applyFont="1" applyAlignment="1"/>
    <xf numFmtId="166" fontId="13" fillId="0" borderId="0" xfId="0" applyNumberFormat="1" applyFont="1" applyAlignment="1"/>
    <xf numFmtId="0" fontId="13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3" fillId="0" borderId="0" xfId="0" applyFont="1" applyAlignment="1">
      <alignment horizontal="right" vertical="top" wrapText="1"/>
    </xf>
    <xf numFmtId="0" fontId="4" fillId="0" borderId="0" xfId="0" applyFont="1" applyAlignment="1" applyProtection="1">
      <alignment horizontal="center"/>
      <protection locked="0"/>
    </xf>
    <xf numFmtId="0" fontId="14" fillId="0" borderId="14" xfId="0" applyFont="1" applyBorder="1" applyAlignment="1">
      <alignment horizontal="center"/>
    </xf>
    <xf numFmtId="14" fontId="13" fillId="0" borderId="17" xfId="0" applyNumberFormat="1" applyFont="1" applyBorder="1" applyAlignment="1">
      <alignment horizontal="left"/>
    </xf>
    <xf numFmtId="14" fontId="13" fillId="0" borderId="16" xfId="0" applyNumberFormat="1" applyFont="1" applyBorder="1" applyAlignment="1">
      <alignment horizontal="left"/>
    </xf>
    <xf numFmtId="0" fontId="13" fillId="0" borderId="9" xfId="0" applyFont="1" applyBorder="1" applyAlignment="1"/>
    <xf numFmtId="0" fontId="13" fillId="0" borderId="10" xfId="0" applyFont="1" applyBorder="1" applyAlignment="1">
      <alignment horizontal="center"/>
    </xf>
    <xf numFmtId="4" fontId="13" fillId="0" borderId="10" xfId="0" applyNumberFormat="1" applyFont="1" applyBorder="1" applyAlignment="1">
      <alignment horizontal="right"/>
    </xf>
    <xf numFmtId="165" fontId="13" fillId="0" borderId="11" xfId="0" applyNumberFormat="1" applyFont="1" applyBorder="1" applyAlignment="1">
      <alignment horizontal="right"/>
    </xf>
    <xf numFmtId="0" fontId="13" fillId="0" borderId="12" xfId="0" applyFont="1" applyBorder="1" applyAlignment="1"/>
    <xf numFmtId="0" fontId="13" fillId="0" borderId="0" xfId="0" applyFont="1" applyBorder="1" applyAlignment="1">
      <alignment horizontal="center"/>
    </xf>
    <xf numFmtId="4" fontId="13" fillId="0" borderId="0" xfId="0" applyNumberFormat="1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</cellXfs>
  <cellStyles count="1">
    <cellStyle name="Normal" xfId="0" builtinId="0"/>
  </cellStyles>
  <dxfs count="1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family val="2"/>
        <scheme val="none"/>
      </font>
      <numFmt numFmtId="165" formatCode="#,##0.00\ &quot;CHF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family val="2"/>
        <scheme val="none"/>
      </font>
      <numFmt numFmtId="165" formatCode="#,##0.00\ &quot;CHF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</dxfs>
  <tableStyles count="0" defaultTableStyle="TableStyleMedium2" defaultPivotStyle="PivotStyleLight16"/>
  <colors>
    <mruColors>
      <color rgb="FFF995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05C918-FCC9-455D-8B7A-8A980143E040}" name="Tableau1" displayName="Tableau1" ref="A13:C28" totalsRowShown="0" headerRowDxfId="18">
  <autoFilter ref="A13:C28" xr:uid="{60BEFE38-38BB-4ECB-90ED-65865E3CF9F6}"/>
  <tableColumns count="3">
    <tableColumn id="1" xr3:uid="{9C978642-0751-499A-B2BD-E871F7ABBBA5}" name="Nom" dataDxfId="17"/>
    <tableColumn id="2" xr3:uid="{9138EF37-5560-4731-B33E-85F2BEBFD3EF}" name="Prix" dataDxfId="16"/>
    <tableColumn id="3" xr3:uid="{9B5F68F2-F2D0-4550-8F2C-676ADA492967}" name="Quantité" dataDxfId="1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569F51-3B85-4F3E-8B98-1BDDA1228784}" name="Tableau2" displayName="Tableau2" ref="G13:I29" totalsRowShown="0">
  <autoFilter ref="G13:I29" xr:uid="{EEFB5C49-49A0-4CE3-9BE2-F66180F22E03}"/>
  <tableColumns count="3">
    <tableColumn id="1" xr3:uid="{4E97D38A-AC10-40FC-9132-723C8B163C70}" name="Nom" dataDxfId="14"/>
    <tableColumn id="2" xr3:uid="{59A7BC85-8BD8-4B94-9FBC-9B226A3A2D64}" name="Prix" dataDxfId="13"/>
    <tableColumn id="3" xr3:uid="{371A43BD-9161-46B0-A25C-EF6837E76994}" name="Quantité" dataDxfId="12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4AF4DC-A556-4B8B-97EF-6C37F46FBF50}" name="Tableau4" displayName="Tableau4" ref="A1:C5" totalsRowShown="0" headerRowDxfId="11">
  <autoFilter ref="A1:C5" xr:uid="{9A48E731-20B6-431C-B461-8B6914684DAB}"/>
  <tableColumns count="3">
    <tableColumn id="1" xr3:uid="{89D6C753-A932-45FA-BCC8-DDF73E36E51B}" name="Nom"/>
    <tableColumn id="2" xr3:uid="{3AECE3B9-E29B-461E-8405-F275F3E8A618}" name="Prix"/>
    <tableColumn id="3" xr3:uid="{B4F03E04-64A2-46FD-88B5-705E918908BE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AEDD-4F93-446F-8DB7-8C825BC12A54}">
  <sheetPr codeName="Feuil1"/>
  <dimension ref="A1:O30"/>
  <sheetViews>
    <sheetView workbookViewId="0">
      <selection activeCell="C22" sqref="C22"/>
    </sheetView>
  </sheetViews>
  <sheetFormatPr baseColWidth="10" defaultRowHeight="12.75" x14ac:dyDescent="0.2"/>
  <cols>
    <col min="1" max="1" width="18.5703125" bestFit="1" customWidth="1"/>
    <col min="2" max="2" width="16.42578125" bestFit="1" customWidth="1"/>
    <col min="4" max="4" width="15.140625" bestFit="1" customWidth="1"/>
  </cols>
  <sheetData>
    <row r="1" spans="1:15" ht="20.25" x14ac:dyDescent="0.3">
      <c r="A1" s="122" t="s">
        <v>68</v>
      </c>
      <c r="B1" s="122"/>
      <c r="C1" s="122"/>
      <c r="D1" s="122"/>
      <c r="E1" s="122"/>
      <c r="F1" s="100"/>
      <c r="G1" s="1"/>
      <c r="H1" s="1"/>
      <c r="I1" s="1"/>
      <c r="J1" s="1"/>
      <c r="K1" s="1"/>
      <c r="L1" s="1"/>
    </row>
    <row r="2" spans="1:15" ht="18" x14ac:dyDescent="0.25">
      <c r="A2" s="71"/>
      <c r="B2" s="71"/>
      <c r="C2" s="71"/>
      <c r="D2" s="71"/>
      <c r="E2" s="71"/>
      <c r="F2" s="100"/>
      <c r="G2" s="1"/>
      <c r="H2" s="1"/>
      <c r="I2" s="1"/>
      <c r="J2" s="1"/>
      <c r="K2" s="1"/>
      <c r="L2" s="1"/>
    </row>
    <row r="3" spans="1:15" ht="18" x14ac:dyDescent="0.25">
      <c r="A3" s="71"/>
      <c r="B3" s="71"/>
      <c r="C3" s="71"/>
      <c r="D3" s="71"/>
      <c r="E3" s="71"/>
      <c r="F3" s="100"/>
      <c r="G3" s="1"/>
      <c r="H3" s="1"/>
      <c r="K3" s="1"/>
      <c r="L3" s="1"/>
      <c r="N3" s="93" t="s">
        <v>67</v>
      </c>
      <c r="O3" s="91"/>
    </row>
    <row r="4" spans="1:15" ht="18" x14ac:dyDescent="0.25">
      <c r="A4" s="72" t="s">
        <v>25</v>
      </c>
      <c r="B4" s="73" t="s">
        <v>24</v>
      </c>
      <c r="C4" s="72"/>
      <c r="D4" s="72" t="s">
        <v>17</v>
      </c>
      <c r="E4" s="74" t="s">
        <v>76</v>
      </c>
      <c r="F4" s="101"/>
      <c r="G4" s="1"/>
      <c r="H4" s="1"/>
      <c r="K4" s="1"/>
      <c r="L4" s="1"/>
      <c r="N4" s="93" t="s">
        <v>24</v>
      </c>
      <c r="O4" s="91"/>
    </row>
    <row r="5" spans="1:15" ht="18" x14ac:dyDescent="0.25">
      <c r="A5" s="15"/>
      <c r="B5" s="15"/>
      <c r="C5" s="72"/>
      <c r="D5" s="72"/>
      <c r="E5" s="72"/>
      <c r="F5" s="101"/>
      <c r="G5" s="1"/>
      <c r="H5" s="1"/>
      <c r="K5" s="1"/>
      <c r="L5" s="1"/>
      <c r="N5" s="93" t="s">
        <v>23</v>
      </c>
      <c r="O5" s="91"/>
    </row>
    <row r="6" spans="1:15" ht="18" x14ac:dyDescent="0.25">
      <c r="C6" s="76"/>
      <c r="D6" s="76"/>
      <c r="E6" s="72"/>
      <c r="F6" s="101"/>
      <c r="G6" s="1"/>
      <c r="H6" s="1"/>
      <c r="K6" s="1"/>
      <c r="L6" s="1"/>
      <c r="N6" s="93"/>
      <c r="O6" s="91"/>
    </row>
    <row r="7" spans="1:15" ht="18" x14ac:dyDescent="0.25">
      <c r="A7" s="77" t="s">
        <v>69</v>
      </c>
      <c r="B7" s="75" t="s">
        <v>77</v>
      </c>
      <c r="C7" s="72"/>
      <c r="D7" s="72" t="s">
        <v>18</v>
      </c>
      <c r="E7" s="74">
        <v>12025</v>
      </c>
      <c r="F7" s="101"/>
      <c r="G7" s="1"/>
      <c r="H7" s="1"/>
      <c r="K7" s="1"/>
      <c r="L7" s="1"/>
      <c r="N7" s="94">
        <f ca="1">TODAY()</f>
        <v>44308</v>
      </c>
      <c r="O7" s="91"/>
    </row>
    <row r="8" spans="1:15" ht="18" x14ac:dyDescent="0.25">
      <c r="A8" s="72" t="s">
        <v>70</v>
      </c>
      <c r="B8" s="74" t="s">
        <v>83</v>
      </c>
      <c r="C8" s="72"/>
      <c r="D8" s="72"/>
      <c r="E8" s="72"/>
      <c r="F8" s="101"/>
      <c r="G8" s="15"/>
      <c r="H8" s="1"/>
      <c r="I8" s="1"/>
      <c r="J8" s="1"/>
      <c r="K8" s="1"/>
      <c r="L8" s="1"/>
      <c r="N8" s="93"/>
      <c r="O8" s="92"/>
    </row>
    <row r="9" spans="1:15" ht="18" x14ac:dyDescent="0.25">
      <c r="A9" s="15" t="s">
        <v>71</v>
      </c>
      <c r="B9" s="96" t="s">
        <v>78</v>
      </c>
      <c r="C9" s="72"/>
      <c r="D9" s="72" t="s">
        <v>34</v>
      </c>
      <c r="E9" s="74">
        <v>1</v>
      </c>
      <c r="F9" s="101"/>
      <c r="G9" s="15"/>
      <c r="H9" s="1"/>
      <c r="I9" s="1"/>
      <c r="J9" s="1"/>
      <c r="K9" s="1"/>
      <c r="L9" s="1"/>
      <c r="N9" s="93"/>
      <c r="O9" s="92"/>
    </row>
    <row r="10" spans="1:15" ht="18" x14ac:dyDescent="0.25">
      <c r="A10" s="15" t="s">
        <v>72</v>
      </c>
      <c r="B10" s="97" t="s">
        <v>79</v>
      </c>
      <c r="F10" s="101"/>
      <c r="G10" s="1"/>
      <c r="H10" s="1"/>
      <c r="I10" s="1"/>
      <c r="J10" s="1"/>
      <c r="K10" s="1"/>
      <c r="L10" s="1"/>
      <c r="N10" s="93"/>
      <c r="O10" s="92"/>
    </row>
    <row r="11" spans="1:15" ht="18" x14ac:dyDescent="0.25">
      <c r="A11" s="15" t="s">
        <v>73</v>
      </c>
      <c r="B11" s="97" t="s">
        <v>80</v>
      </c>
      <c r="D11" s="72" t="s">
        <v>21</v>
      </c>
      <c r="E11" s="98" t="s">
        <v>81</v>
      </c>
      <c r="F11" s="101"/>
      <c r="G11" s="1"/>
      <c r="H11" s="1"/>
      <c r="I11" s="1"/>
      <c r="J11" s="1"/>
      <c r="K11" s="1"/>
      <c r="L11" s="1"/>
      <c r="N11" s="93"/>
      <c r="O11" s="92"/>
    </row>
    <row r="12" spans="1:15" ht="18" x14ac:dyDescent="0.25">
      <c r="F12" s="101"/>
      <c r="G12" s="1"/>
      <c r="H12" s="1"/>
      <c r="I12" s="1"/>
      <c r="J12" s="1"/>
      <c r="K12" s="1"/>
      <c r="L12" s="1"/>
      <c r="N12" s="93"/>
      <c r="O12" s="92"/>
    </row>
    <row r="13" spans="1:15" ht="18" x14ac:dyDescent="0.25">
      <c r="B13" s="97"/>
      <c r="F13" s="101"/>
      <c r="G13" s="15"/>
      <c r="H13" s="1"/>
      <c r="I13" s="1"/>
      <c r="J13" s="1"/>
      <c r="K13" s="1"/>
      <c r="L13" s="1"/>
      <c r="O13" s="93"/>
    </row>
    <row r="14" spans="1:15" ht="18" x14ac:dyDescent="0.25">
      <c r="A14" s="72" t="s">
        <v>19</v>
      </c>
      <c r="B14" s="78">
        <v>44253</v>
      </c>
      <c r="C14" s="72"/>
      <c r="D14" s="95"/>
      <c r="F14" s="101"/>
      <c r="G14" s="15"/>
      <c r="H14" s="1"/>
      <c r="I14" s="1"/>
      <c r="J14" s="1"/>
      <c r="K14" s="1"/>
      <c r="L14" s="1"/>
      <c r="N14" s="93" t="s">
        <v>31</v>
      </c>
      <c r="O14" s="93"/>
    </row>
    <row r="15" spans="1:15" ht="18" x14ac:dyDescent="0.25">
      <c r="C15" s="72"/>
      <c r="D15" s="99">
        <f>B16-B14</f>
        <v>3</v>
      </c>
      <c r="F15" s="101"/>
      <c r="G15" s="15"/>
      <c r="H15" s="1"/>
      <c r="I15" s="1"/>
      <c r="J15" s="1"/>
      <c r="K15" s="1"/>
      <c r="L15" s="1"/>
      <c r="N15" s="93" t="s">
        <v>84</v>
      </c>
      <c r="O15" s="93"/>
    </row>
    <row r="16" spans="1:15" ht="18" x14ac:dyDescent="0.25">
      <c r="A16" s="72" t="s">
        <v>20</v>
      </c>
      <c r="B16" s="109">
        <v>44256</v>
      </c>
      <c r="C16" s="72"/>
      <c r="D16" s="15"/>
      <c r="F16" s="101"/>
      <c r="G16" s="15"/>
      <c r="H16" s="1"/>
      <c r="I16" s="13"/>
      <c r="J16" s="1"/>
      <c r="K16" s="1"/>
      <c r="L16" s="1"/>
      <c r="N16" s="93" t="s">
        <v>26</v>
      </c>
      <c r="O16" s="93"/>
    </row>
    <row r="17" spans="1:15" ht="18" x14ac:dyDescent="0.25">
      <c r="C17" s="72"/>
      <c r="E17" s="72"/>
      <c r="F17" s="102"/>
      <c r="G17" s="15"/>
      <c r="H17" s="1"/>
      <c r="I17" s="1"/>
      <c r="J17" s="1"/>
      <c r="K17" s="1"/>
      <c r="L17" s="1"/>
      <c r="N17" s="93" t="s">
        <v>27</v>
      </c>
      <c r="O17" s="93"/>
    </row>
    <row r="18" spans="1:15" ht="18" x14ac:dyDescent="0.25">
      <c r="A18" s="106" t="s">
        <v>74</v>
      </c>
      <c r="B18" s="81">
        <v>155</v>
      </c>
      <c r="D18" s="107" t="s">
        <v>35</v>
      </c>
      <c r="E18" s="108">
        <v>3.75</v>
      </c>
      <c r="F18" s="101"/>
      <c r="G18" s="15"/>
      <c r="H18" s="1"/>
      <c r="I18" s="1"/>
      <c r="J18" s="1"/>
      <c r="K18" s="1"/>
      <c r="L18" s="1"/>
      <c r="N18" s="93" t="s">
        <v>28</v>
      </c>
      <c r="O18" s="93"/>
    </row>
    <row r="19" spans="1:15" ht="18" x14ac:dyDescent="0.25">
      <c r="F19" s="102"/>
      <c r="G19" s="15"/>
      <c r="H19" s="1"/>
      <c r="I19" s="1"/>
      <c r="J19" s="1"/>
      <c r="K19" s="1"/>
      <c r="L19" s="1"/>
      <c r="N19" s="93" t="s">
        <v>29</v>
      </c>
      <c r="O19" s="93"/>
    </row>
    <row r="20" spans="1:15" ht="18" x14ac:dyDescent="0.25">
      <c r="A20" s="72" t="s">
        <v>64</v>
      </c>
      <c r="B20" s="110" t="s">
        <v>84</v>
      </c>
      <c r="C20" s="72"/>
      <c r="D20" s="79" t="s">
        <v>75</v>
      </c>
      <c r="E20" s="81">
        <v>0</v>
      </c>
      <c r="F20" s="101"/>
      <c r="H20" s="1"/>
      <c r="I20" s="1"/>
      <c r="J20" s="1"/>
      <c r="K20" s="1"/>
      <c r="L20" s="1"/>
      <c r="N20" s="93" t="s">
        <v>30</v>
      </c>
      <c r="O20" s="93"/>
    </row>
    <row r="21" spans="1:15" ht="18" x14ac:dyDescent="0.25">
      <c r="A21" s="79"/>
      <c r="B21" s="79"/>
      <c r="C21" s="80"/>
      <c r="F21" s="101"/>
      <c r="H21" s="1"/>
      <c r="I21" s="1"/>
      <c r="J21" s="1"/>
      <c r="K21" s="1"/>
      <c r="L21" s="1"/>
      <c r="N21" s="93" t="s">
        <v>32</v>
      </c>
      <c r="O21" s="93"/>
    </row>
    <row r="22" spans="1:15" ht="18" x14ac:dyDescent="0.25">
      <c r="A22" s="79"/>
      <c r="B22" s="79"/>
      <c r="C22" s="80"/>
      <c r="D22" s="72"/>
      <c r="E22" s="72"/>
      <c r="F22" s="103"/>
      <c r="H22" s="1"/>
      <c r="I22" s="1"/>
      <c r="J22" s="1"/>
      <c r="K22" s="1"/>
      <c r="L22" s="1"/>
    </row>
    <row r="23" spans="1:15" ht="18" x14ac:dyDescent="0.25">
      <c r="A23" s="72"/>
      <c r="D23" s="72"/>
      <c r="E23" s="72"/>
      <c r="F23" s="103"/>
      <c r="H23" s="1"/>
      <c r="I23" s="1"/>
      <c r="J23" s="1"/>
      <c r="K23" s="1"/>
      <c r="L23" s="1"/>
    </row>
    <row r="24" spans="1:15" ht="18" x14ac:dyDescent="0.25">
      <c r="A24" s="72"/>
      <c r="D24" s="72"/>
      <c r="E24" s="72"/>
      <c r="F24" s="103"/>
      <c r="H24" s="1"/>
      <c r="I24" s="1"/>
      <c r="J24" s="1"/>
      <c r="K24" s="1"/>
      <c r="L24" s="1"/>
    </row>
    <row r="25" spans="1:15" ht="18" x14ac:dyDescent="0.25">
      <c r="A25" s="72"/>
      <c r="B25" s="79"/>
      <c r="C25" s="80"/>
      <c r="D25" s="72"/>
      <c r="E25" s="72"/>
      <c r="F25" s="103"/>
      <c r="H25" s="1"/>
      <c r="I25" s="1"/>
      <c r="J25" s="1"/>
      <c r="K25" s="1"/>
      <c r="L25" s="1"/>
    </row>
    <row r="26" spans="1:15" ht="18" x14ac:dyDescent="0.25">
      <c r="A26" s="72"/>
      <c r="D26" s="72"/>
      <c r="E26" s="72"/>
      <c r="F26" s="103"/>
      <c r="H26" s="1"/>
      <c r="I26" s="1"/>
      <c r="J26" s="1"/>
      <c r="K26" s="1"/>
      <c r="L26" s="1"/>
    </row>
    <row r="27" spans="1:15" ht="18" x14ac:dyDescent="0.25">
      <c r="A27" s="72"/>
      <c r="D27" s="72"/>
      <c r="E27" s="72"/>
      <c r="F27" s="103"/>
      <c r="H27" s="1"/>
      <c r="I27" s="1"/>
      <c r="J27" s="1"/>
      <c r="K27" s="1"/>
      <c r="L27" s="1"/>
    </row>
    <row r="28" spans="1:15" ht="18" x14ac:dyDescent="0.25">
      <c r="A28" s="72"/>
      <c r="B28" s="72"/>
      <c r="C28" s="72"/>
      <c r="D28" s="72"/>
      <c r="E28" s="72"/>
      <c r="F28" s="103"/>
      <c r="H28" s="1"/>
      <c r="I28" s="1"/>
      <c r="J28" s="1"/>
      <c r="K28" s="1"/>
      <c r="L28" s="1"/>
    </row>
    <row r="29" spans="1:15" x14ac:dyDescent="0.2">
      <c r="F29" s="103"/>
    </row>
    <row r="30" spans="1:15" ht="13.5" thickBot="1" x14ac:dyDescent="0.25">
      <c r="A30" s="104"/>
      <c r="B30" s="104"/>
      <c r="C30" s="104"/>
      <c r="D30" s="104"/>
      <c r="E30" s="104"/>
      <c r="F30" s="105"/>
    </row>
  </sheetData>
  <mergeCells count="1">
    <mergeCell ref="A1:E1"/>
  </mergeCells>
  <dataValidations count="4">
    <dataValidation type="list" allowBlank="1" showInputMessage="1" showErrorMessage="1" sqref="F17" xr:uid="{00000000-0002-0000-0000-000002000000}">
      <formula1>$U$42:$U$42</formula1>
    </dataValidation>
    <dataValidation type="list" allowBlank="1" showInputMessage="1" showErrorMessage="1" sqref="F19" xr:uid="{00000000-0002-0000-0000-000001000000}">
      <formula1>$R$42:$R$44</formula1>
    </dataValidation>
    <dataValidation type="list" allowBlank="1" showInputMessage="1" showErrorMessage="1" sqref="B4" xr:uid="{00000000-0002-0000-0000-000000000000}">
      <formula1>$N$3:$N$5</formula1>
    </dataValidation>
    <dataValidation type="list" showInputMessage="1" showErrorMessage="1" sqref="B20" xr:uid="{00000000-0002-0000-0000-000003000000}">
      <formula1>$N$14:$N$21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9955D"/>
  </sheetPr>
  <dimension ref="A1:J30"/>
  <sheetViews>
    <sheetView zoomScaleNormal="100" workbookViewId="0">
      <selection activeCell="D9" sqref="D9"/>
    </sheetView>
  </sheetViews>
  <sheetFormatPr baseColWidth="10" defaultRowHeight="18" x14ac:dyDescent="0.25"/>
  <cols>
    <col min="1" max="1" width="27.42578125" style="1" bestFit="1" customWidth="1"/>
    <col min="2" max="2" width="16.140625" style="1" bestFit="1" customWidth="1"/>
    <col min="3" max="3" width="14.85546875" style="1" customWidth="1"/>
    <col min="5" max="6" width="11.42578125" style="1"/>
    <col min="7" max="7" width="16.5703125" style="1" bestFit="1" customWidth="1"/>
    <col min="8" max="9" width="14.85546875" style="1" customWidth="1"/>
    <col min="11" max="12" width="11.42578125" style="1"/>
    <col min="13" max="13" width="24.7109375" style="1" bestFit="1" customWidth="1"/>
    <col min="14" max="14" width="11.42578125" style="1"/>
    <col min="15" max="15" width="14.5703125" style="1" bestFit="1" customWidth="1"/>
    <col min="16" max="16384" width="11.42578125" style="1"/>
  </cols>
  <sheetData>
    <row r="1" spans="1:9" x14ac:dyDescent="0.25">
      <c r="A1" s="1" t="s">
        <v>65</v>
      </c>
      <c r="B1" s="1" t="s">
        <v>63</v>
      </c>
      <c r="C1" s="1" t="s">
        <v>1</v>
      </c>
    </row>
    <row r="3" spans="1:9" x14ac:dyDescent="0.25">
      <c r="A3" s="14" t="s">
        <v>16</v>
      </c>
      <c r="B3" s="19">
        <v>18</v>
      </c>
      <c r="C3" s="16">
        <v>1</v>
      </c>
    </row>
    <row r="4" spans="1:9" x14ac:dyDescent="0.25">
      <c r="A4" s="14" t="s">
        <v>66</v>
      </c>
      <c r="B4" s="19">
        <v>12</v>
      </c>
      <c r="C4" s="16">
        <v>0</v>
      </c>
    </row>
    <row r="5" spans="1:9" x14ac:dyDescent="0.25">
      <c r="A5" s="1" t="s">
        <v>32</v>
      </c>
      <c r="B5" s="1">
        <v>0</v>
      </c>
      <c r="C5" s="1">
        <v>0</v>
      </c>
    </row>
    <row r="13" spans="1:9" x14ac:dyDescent="0.25">
      <c r="A13" s="1" t="s">
        <v>65</v>
      </c>
      <c r="B13" s="1" t="s">
        <v>63</v>
      </c>
      <c r="C13" s="1" t="s">
        <v>1</v>
      </c>
      <c r="G13" s="14" t="s">
        <v>65</v>
      </c>
      <c r="H13" s="1" t="s">
        <v>63</v>
      </c>
      <c r="I13" s="1" t="s">
        <v>1</v>
      </c>
    </row>
    <row r="14" spans="1:9" x14ac:dyDescent="0.25">
      <c r="G14" s="14"/>
    </row>
    <row r="15" spans="1:9" x14ac:dyDescent="0.25">
      <c r="A15" s="15" t="s">
        <v>36</v>
      </c>
      <c r="B15" s="18">
        <v>20</v>
      </c>
      <c r="C15" s="17">
        <v>1</v>
      </c>
      <c r="G15" s="14" t="s">
        <v>50</v>
      </c>
      <c r="H15" s="18">
        <v>1.5</v>
      </c>
      <c r="I15" s="17">
        <v>1</v>
      </c>
    </row>
    <row r="16" spans="1:9" x14ac:dyDescent="0.25">
      <c r="A16" s="15" t="s">
        <v>37</v>
      </c>
      <c r="B16" s="18">
        <v>50</v>
      </c>
      <c r="C16" s="17">
        <v>1</v>
      </c>
      <c r="G16" s="14" t="s">
        <v>49</v>
      </c>
      <c r="H16" s="18">
        <v>0.75</v>
      </c>
      <c r="I16" s="17">
        <v>1</v>
      </c>
    </row>
    <row r="17" spans="1:9" x14ac:dyDescent="0.25">
      <c r="A17" s="15" t="s">
        <v>38</v>
      </c>
      <c r="B17" s="18">
        <v>20</v>
      </c>
      <c r="C17" s="17">
        <v>1</v>
      </c>
      <c r="G17" s="14" t="s">
        <v>51</v>
      </c>
      <c r="H17" s="18">
        <v>4</v>
      </c>
      <c r="I17" s="17">
        <v>1</v>
      </c>
    </row>
    <row r="18" spans="1:9" x14ac:dyDescent="0.25">
      <c r="A18" s="15" t="s">
        <v>39</v>
      </c>
      <c r="B18" s="18">
        <v>20</v>
      </c>
      <c r="C18" s="17">
        <v>1</v>
      </c>
      <c r="G18" s="14" t="s">
        <v>52</v>
      </c>
      <c r="H18" s="18">
        <v>4.4000000000000004</v>
      </c>
      <c r="I18" s="17">
        <v>1</v>
      </c>
    </row>
    <row r="19" spans="1:9" x14ac:dyDescent="0.25">
      <c r="A19" s="15" t="s">
        <v>40</v>
      </c>
      <c r="B19" s="18">
        <v>200</v>
      </c>
      <c r="C19" s="17">
        <v>1</v>
      </c>
      <c r="G19" s="14" t="s">
        <v>53</v>
      </c>
      <c r="H19" s="18">
        <v>4.4000000000000004</v>
      </c>
      <c r="I19" s="17">
        <v>1</v>
      </c>
    </row>
    <row r="20" spans="1:9" x14ac:dyDescent="0.25">
      <c r="A20" s="15" t="s">
        <v>41</v>
      </c>
      <c r="B20" s="18">
        <v>0</v>
      </c>
      <c r="C20" s="17">
        <v>1</v>
      </c>
      <c r="G20" s="14" t="s">
        <v>54</v>
      </c>
      <c r="H20" s="18">
        <v>4.4000000000000004</v>
      </c>
      <c r="I20" s="17">
        <v>1</v>
      </c>
    </row>
    <row r="21" spans="1:9" x14ac:dyDescent="0.25">
      <c r="A21" s="15" t="s">
        <v>42</v>
      </c>
      <c r="B21" s="18">
        <v>0</v>
      </c>
      <c r="C21" s="17">
        <v>1</v>
      </c>
      <c r="G21" s="14" t="s">
        <v>55</v>
      </c>
      <c r="H21" s="18">
        <v>4</v>
      </c>
      <c r="I21" s="17">
        <v>1</v>
      </c>
    </row>
    <row r="22" spans="1:9" x14ac:dyDescent="0.25">
      <c r="A22" s="15" t="s">
        <v>43</v>
      </c>
      <c r="B22" s="18">
        <v>30</v>
      </c>
      <c r="C22" s="17">
        <v>1</v>
      </c>
      <c r="G22" s="14" t="s">
        <v>56</v>
      </c>
      <c r="H22" s="18">
        <v>5</v>
      </c>
      <c r="I22" s="17">
        <v>1</v>
      </c>
    </row>
    <row r="23" spans="1:9" x14ac:dyDescent="0.25">
      <c r="A23" s="15" t="s">
        <v>44</v>
      </c>
      <c r="B23" s="18">
        <v>20</v>
      </c>
      <c r="C23" s="17">
        <v>1</v>
      </c>
      <c r="G23" s="14" t="s">
        <v>57</v>
      </c>
      <c r="H23" s="18">
        <v>6.8</v>
      </c>
      <c r="I23" s="17">
        <v>1</v>
      </c>
    </row>
    <row r="24" spans="1:9" x14ac:dyDescent="0.25">
      <c r="A24" s="15" t="s">
        <v>45</v>
      </c>
      <c r="B24" s="18">
        <v>0</v>
      </c>
      <c r="C24" s="17">
        <v>1</v>
      </c>
      <c r="G24" s="14" t="s">
        <v>58</v>
      </c>
      <c r="H24" s="18">
        <v>7</v>
      </c>
      <c r="I24" s="17">
        <v>1</v>
      </c>
    </row>
    <row r="25" spans="1:9" x14ac:dyDescent="0.25">
      <c r="A25" s="15" t="s">
        <v>46</v>
      </c>
      <c r="B25" s="18">
        <v>0.1</v>
      </c>
      <c r="C25" s="17">
        <v>1</v>
      </c>
      <c r="G25" s="14" t="s">
        <v>59</v>
      </c>
      <c r="H25" s="18">
        <v>5</v>
      </c>
      <c r="I25" s="17">
        <v>1</v>
      </c>
    </row>
    <row r="26" spans="1:9" x14ac:dyDescent="0.25">
      <c r="A26" s="15" t="s">
        <v>47</v>
      </c>
      <c r="B26" s="18">
        <v>18</v>
      </c>
      <c r="C26" s="17">
        <v>1</v>
      </c>
      <c r="G26" s="14" t="s">
        <v>60</v>
      </c>
      <c r="H26" s="18">
        <v>5</v>
      </c>
      <c r="I26" s="17">
        <v>1</v>
      </c>
    </row>
    <row r="27" spans="1:9" x14ac:dyDescent="0.25">
      <c r="A27" s="15" t="s">
        <v>48</v>
      </c>
      <c r="B27" s="18">
        <v>10</v>
      </c>
      <c r="C27" s="17">
        <v>1</v>
      </c>
      <c r="G27" s="14" t="s">
        <v>61</v>
      </c>
      <c r="H27" s="18">
        <v>4.5</v>
      </c>
      <c r="I27" s="17">
        <v>1</v>
      </c>
    </row>
    <row r="28" spans="1:9" x14ac:dyDescent="0.25">
      <c r="A28" s="1" t="s">
        <v>32</v>
      </c>
      <c r="B28" s="1">
        <v>0</v>
      </c>
      <c r="C28" s="1">
        <v>0</v>
      </c>
      <c r="G28" s="14" t="s">
        <v>62</v>
      </c>
      <c r="H28" s="18">
        <v>0</v>
      </c>
      <c r="I28" s="17">
        <v>1</v>
      </c>
    </row>
    <row r="29" spans="1:9" x14ac:dyDescent="0.25">
      <c r="G29" s="1" t="s">
        <v>32</v>
      </c>
      <c r="H29" s="1">
        <v>0</v>
      </c>
      <c r="I29" s="1">
        <v>0</v>
      </c>
    </row>
    <row r="30" spans="1:9" x14ac:dyDescent="0.25">
      <c r="B30"/>
    </row>
  </sheetData>
  <phoneticPr fontId="1" type="noConversion"/>
  <pageMargins left="0.78740157499999996" right="0.78740157499999996" top="0.984251969" bottom="0.984251969" header="0.4921259845" footer="0.4921259845"/>
  <pageSetup paperSize="9" scale="55" orientation="portrait" horizontalDpi="300" verticalDpi="300" r:id="rId1"/>
  <headerFooter alignWithMargins="0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3:U83"/>
  <sheetViews>
    <sheetView tabSelected="1" showWhiteSpace="0" zoomScaleNormal="100" workbookViewId="0">
      <selection activeCell="C23" sqref="C23"/>
    </sheetView>
  </sheetViews>
  <sheetFormatPr baseColWidth="10" defaultRowHeight="18" x14ac:dyDescent="0.25"/>
  <cols>
    <col min="1" max="1" width="17.85546875" style="1" customWidth="1"/>
    <col min="2" max="2" width="21" style="1" customWidth="1"/>
    <col min="3" max="3" width="50" style="12" customWidth="1"/>
    <col min="4" max="4" width="16" style="1" customWidth="1"/>
    <col min="5" max="5" width="14.140625" style="1" customWidth="1"/>
    <col min="6" max="6" width="19.42578125" style="1" bestFit="1" customWidth="1"/>
    <col min="7" max="10" width="11.42578125" style="1"/>
    <col min="11" max="12" width="11.42578125" style="71"/>
    <col min="13" max="13" width="18.5703125" style="71" bestFit="1" customWidth="1"/>
    <col min="14" max="14" width="20.42578125" style="71" customWidth="1"/>
    <col min="15" max="15" width="16.140625" style="71" bestFit="1" customWidth="1"/>
    <col min="16" max="16" width="12.140625" style="71" bestFit="1" customWidth="1"/>
    <col min="17" max="17" width="11.42578125" style="71"/>
    <col min="18" max="20" width="11.42578125" style="1"/>
    <col min="21" max="21" width="15.28515625" style="1" bestFit="1" customWidth="1"/>
    <col min="22" max="16384" width="11.42578125" style="1"/>
  </cols>
  <sheetData>
    <row r="3" spans="1:8" ht="18.75" x14ac:dyDescent="0.25">
      <c r="F3" s="119" t="str">
        <f>Informations!B4</f>
        <v>Madame</v>
      </c>
    </row>
    <row r="4" spans="1:8" ht="21" x14ac:dyDescent="0.35">
      <c r="A4" s="20"/>
      <c r="B4" s="20"/>
      <c r="C4" s="21"/>
      <c r="D4" s="20"/>
      <c r="F4" s="119" t="str">
        <f>Informations!E4</f>
        <v>BANC noir</v>
      </c>
      <c r="G4" s="2"/>
      <c r="H4" s="2"/>
    </row>
    <row r="5" spans="1:8" ht="21" x14ac:dyDescent="0.35">
      <c r="A5" s="20"/>
      <c r="B5" s="20"/>
      <c r="C5" s="21"/>
      <c r="F5" s="120"/>
      <c r="G5" s="2"/>
      <c r="H5" s="2"/>
    </row>
    <row r="6" spans="1:8" ht="21" x14ac:dyDescent="0.35">
      <c r="A6" s="22" t="s">
        <v>3</v>
      </c>
      <c r="B6" s="20"/>
      <c r="C6" s="21"/>
      <c r="F6" s="121" t="str">
        <f>Informations!B7</f>
        <v>SOSO</v>
      </c>
      <c r="G6" s="2"/>
      <c r="H6" s="2"/>
    </row>
    <row r="7" spans="1:8" ht="21" x14ac:dyDescent="0.35">
      <c r="A7" s="20"/>
      <c r="B7" s="20"/>
      <c r="C7" s="21"/>
      <c r="F7" s="119" t="str">
        <f>Informations!B8</f>
        <v xml:space="preserve">RUE  du saucisson sec et pas que </v>
      </c>
      <c r="G7" s="2"/>
      <c r="H7" s="2"/>
    </row>
    <row r="8" spans="1:8" ht="21" x14ac:dyDescent="0.35">
      <c r="A8" s="20"/>
      <c r="B8" s="20"/>
      <c r="C8" s="21"/>
      <c r="D8" s="66"/>
      <c r="F8" s="119" t="str">
        <f>Informations!B9&amp;" "&amp;Informations!B10</f>
        <v>1205 GENEVE</v>
      </c>
      <c r="G8" s="2"/>
      <c r="H8" s="2"/>
    </row>
    <row r="9" spans="1:8" ht="21" x14ac:dyDescent="0.35">
      <c r="A9" s="112" t="str">
        <f>"Nom :  "&amp;Informations!E4</f>
        <v>Nom :  BANC noir</v>
      </c>
      <c r="B9" s="112"/>
      <c r="C9" s="21"/>
      <c r="D9" s="20"/>
      <c r="E9" s="112"/>
      <c r="F9" s="119" t="str">
        <f>Informations!B11</f>
        <v>SUISSE</v>
      </c>
      <c r="G9" s="2"/>
      <c r="H9" s="2"/>
    </row>
    <row r="10" spans="1:8" ht="21" x14ac:dyDescent="0.35">
      <c r="A10" s="112"/>
      <c r="B10" s="113"/>
      <c r="C10" s="21"/>
      <c r="E10" s="112"/>
      <c r="G10" s="2"/>
      <c r="H10" s="2"/>
    </row>
    <row r="11" spans="1:8" ht="21" x14ac:dyDescent="0.35">
      <c r="A11" s="112" t="str">
        <f>"Chambre : "&amp;Informations!E11</f>
        <v>Chambre : 203</v>
      </c>
      <c r="B11" s="114"/>
      <c r="C11" s="21"/>
      <c r="D11" s="20"/>
      <c r="E11" s="112"/>
      <c r="F11" s="112"/>
      <c r="G11" s="2"/>
      <c r="H11" s="2"/>
    </row>
    <row r="12" spans="1:8" ht="21" x14ac:dyDescent="0.35">
      <c r="C12" s="21"/>
      <c r="D12" s="20"/>
      <c r="E12" s="112"/>
      <c r="F12" s="112"/>
      <c r="G12" s="2"/>
      <c r="H12" s="2"/>
    </row>
    <row r="13" spans="1:8" ht="21" x14ac:dyDescent="0.35">
      <c r="A13" s="112" t="str">
        <f>"Arrivée : "&amp;TEXT(Informations!B14,"jj.mm.aaaa")</f>
        <v>Arrivée : 26.02.2021</v>
      </c>
      <c r="B13" s="115"/>
      <c r="C13" s="21"/>
      <c r="G13" s="2"/>
      <c r="H13" s="2"/>
    </row>
    <row r="14" spans="1:8" ht="21" x14ac:dyDescent="0.35">
      <c r="A14" s="112" t="str">
        <f>"Départ : "&amp;TEXT(Informations!B16,"jj.mm.aaaa")</f>
        <v>Départ : 01.03.2021</v>
      </c>
      <c r="B14" s="115"/>
      <c r="C14" s="25"/>
      <c r="D14" s="20"/>
      <c r="E14" s="20"/>
      <c r="F14" s="24"/>
      <c r="G14" s="2"/>
      <c r="H14" s="2"/>
    </row>
    <row r="15" spans="1:8" ht="21" x14ac:dyDescent="0.35">
      <c r="A15" s="112"/>
      <c r="B15" s="116"/>
      <c r="C15" s="26"/>
      <c r="D15" s="20"/>
      <c r="E15" s="112" t="s">
        <v>2</v>
      </c>
      <c r="F15" s="113">
        <f>Informations!E7</f>
        <v>12025</v>
      </c>
      <c r="G15" s="2"/>
      <c r="H15" s="2"/>
    </row>
    <row r="16" spans="1:8" ht="21" x14ac:dyDescent="0.35">
      <c r="A16" s="112" t="str">
        <f>"Personnes : "&amp;Informations!E9</f>
        <v>Personnes : 1</v>
      </c>
      <c r="B16" s="113"/>
      <c r="C16" s="26"/>
      <c r="D16" s="20"/>
      <c r="E16" s="20"/>
      <c r="F16" s="20"/>
      <c r="G16" s="2"/>
      <c r="H16" s="2"/>
    </row>
    <row r="17" spans="1:8" ht="21" x14ac:dyDescent="0.35">
      <c r="C17" s="26"/>
      <c r="D17" s="20"/>
      <c r="E17" s="20"/>
      <c r="F17" s="20"/>
      <c r="G17" s="2"/>
      <c r="H17" s="2"/>
    </row>
    <row r="18" spans="1:8" ht="21" x14ac:dyDescent="0.35">
      <c r="C18" s="21"/>
      <c r="D18" s="20"/>
      <c r="E18" s="20"/>
      <c r="F18" s="20"/>
      <c r="G18" s="2"/>
      <c r="H18" s="2"/>
    </row>
    <row r="19" spans="1:8" ht="21" x14ac:dyDescent="0.35">
      <c r="A19" s="117" t="str">
        <f ca="1">"Genève le, "&amp;TEXT(Informations!N7,"jj mmmm aaaa")</f>
        <v>Genève le, 22 avril 2021</v>
      </c>
      <c r="B19" s="118"/>
      <c r="C19" s="21"/>
      <c r="D19" s="20"/>
      <c r="E19" s="20"/>
      <c r="F19" s="20"/>
      <c r="G19" s="2"/>
      <c r="H19" s="2"/>
    </row>
    <row r="20" spans="1:8" ht="21.75" thickBot="1" x14ac:dyDescent="0.4">
      <c r="A20" s="111"/>
      <c r="B20" s="111"/>
      <c r="C20" s="21"/>
      <c r="D20" s="20"/>
      <c r="E20" s="20"/>
      <c r="F20" s="27"/>
      <c r="G20" s="2"/>
      <c r="H20" s="2"/>
    </row>
    <row r="21" spans="1:8" ht="21.75" thickBot="1" x14ac:dyDescent="0.4">
      <c r="A21" s="85" t="s">
        <v>82</v>
      </c>
      <c r="B21" s="86"/>
      <c r="C21" s="29" t="s">
        <v>0</v>
      </c>
      <c r="D21" s="30" t="s">
        <v>1</v>
      </c>
      <c r="E21" s="30" t="s">
        <v>5</v>
      </c>
      <c r="F21" s="31" t="s">
        <v>6</v>
      </c>
      <c r="G21" s="2"/>
      <c r="H21" s="2"/>
    </row>
    <row r="22" spans="1:8" ht="18.75" x14ac:dyDescent="0.3">
      <c r="A22" s="124" t="str">
        <f>"Du "&amp;TEXT(Informations!B14,"jj.mm")&amp;" au "&amp;TEXT(Informations!B16,"jj.mm.aaaa")</f>
        <v>Du 26.02 au 01.03.2021</v>
      </c>
      <c r="B22" s="125"/>
      <c r="C22" s="126" t="s">
        <v>33</v>
      </c>
      <c r="D22" s="127">
        <f>Informations!D15</f>
        <v>3</v>
      </c>
      <c r="E22" s="128">
        <f>Informations!B18</f>
        <v>155</v>
      </c>
      <c r="F22" s="129">
        <f>E22*D22</f>
        <v>465</v>
      </c>
      <c r="G22" s="2"/>
      <c r="H22" s="2"/>
    </row>
    <row r="23" spans="1:8" ht="21" x14ac:dyDescent="0.35">
      <c r="A23" s="32"/>
      <c r="B23" s="23"/>
      <c r="C23" s="130" t="s">
        <v>4</v>
      </c>
      <c r="D23" s="131">
        <f>Informations!D15</f>
        <v>3</v>
      </c>
      <c r="E23" s="132">
        <f>IF(Informations!E9=1,Informations!E18,(Informations!E18*Informations!E9))</f>
        <v>3.75</v>
      </c>
      <c r="F23" s="133">
        <f>E23*D23</f>
        <v>11.25</v>
      </c>
      <c r="G23" s="2"/>
      <c r="H23" s="2"/>
    </row>
    <row r="24" spans="1:8" ht="21" x14ac:dyDescent="0.35">
      <c r="A24" s="32"/>
      <c r="B24" s="23"/>
      <c r="C24" s="88" t="s">
        <v>32</v>
      </c>
      <c r="D24" s="33">
        <f>VLOOKUP(C24,facturation!A3:C5,3,FALSE)</f>
        <v>0</v>
      </c>
      <c r="E24" s="34">
        <f>VLOOKUP(C24,facturation!A3:C5,2,FALSE)</f>
        <v>0</v>
      </c>
      <c r="F24" s="35">
        <f>E24*D24</f>
        <v>0</v>
      </c>
      <c r="G24" s="2"/>
      <c r="H24" s="2"/>
    </row>
    <row r="25" spans="1:8" ht="21" x14ac:dyDescent="0.35">
      <c r="A25" s="32"/>
      <c r="B25" s="23"/>
      <c r="C25" s="89" t="s">
        <v>32</v>
      </c>
      <c r="D25" s="33">
        <f>VLOOKUP(C25,facturation!A15:C28,3,FALSE)</f>
        <v>0</v>
      </c>
      <c r="E25" s="34">
        <f>VLOOKUP(C25,facturation!A15:C28,2,FALSE)</f>
        <v>0</v>
      </c>
      <c r="F25" s="35">
        <f>E25*D25</f>
        <v>0</v>
      </c>
      <c r="G25" s="2"/>
      <c r="H25" s="2"/>
    </row>
    <row r="26" spans="1:8" ht="21" x14ac:dyDescent="0.35">
      <c r="A26" s="32"/>
      <c r="B26" s="23"/>
      <c r="C26" s="90" t="s">
        <v>32</v>
      </c>
      <c r="D26" s="87">
        <f>VLOOKUP(C26,facturation!G15:I29,3,FALSE)</f>
        <v>0</v>
      </c>
      <c r="E26" s="36">
        <f>VLOOKUP(C26,facturation!G15:I29,2,FALSE)</f>
        <v>0</v>
      </c>
      <c r="F26" s="37">
        <f>E26*D26</f>
        <v>0</v>
      </c>
      <c r="G26" s="2"/>
      <c r="H26" s="2"/>
    </row>
    <row r="27" spans="1:8" ht="21" x14ac:dyDescent="0.35">
      <c r="A27" s="32"/>
      <c r="B27" s="23"/>
      <c r="C27" s="38"/>
      <c r="D27" s="33"/>
      <c r="E27" s="34"/>
      <c r="F27" s="39"/>
      <c r="G27" s="2"/>
      <c r="H27" s="2"/>
    </row>
    <row r="28" spans="1:8" ht="21" x14ac:dyDescent="0.35">
      <c r="A28" s="32"/>
      <c r="B28" s="23"/>
      <c r="C28" s="40"/>
      <c r="D28" s="23"/>
      <c r="E28" s="28"/>
      <c r="F28" s="28"/>
      <c r="G28" s="2"/>
      <c r="H28" s="2"/>
    </row>
    <row r="29" spans="1:8" ht="21" x14ac:dyDescent="0.35">
      <c r="A29" s="32"/>
      <c r="B29" s="23"/>
      <c r="C29" s="40"/>
      <c r="D29" s="23"/>
      <c r="E29" s="28"/>
      <c r="F29" s="28"/>
      <c r="G29" s="2"/>
      <c r="H29" s="2"/>
    </row>
    <row r="30" spans="1:8" ht="21.75" thickBot="1" x14ac:dyDescent="0.4">
      <c r="A30" s="41"/>
      <c r="B30" s="23"/>
      <c r="C30" s="40" t="s">
        <v>22</v>
      </c>
      <c r="D30" s="23" t="str">
        <f>Informations!B20</f>
        <v>Mastercard</v>
      </c>
      <c r="E30" s="42"/>
      <c r="F30" s="43">
        <f>Informations!E20</f>
        <v>0</v>
      </c>
      <c r="G30" s="2"/>
      <c r="H30" s="2"/>
    </row>
    <row r="31" spans="1:8" ht="21" x14ac:dyDescent="0.35">
      <c r="A31" s="41"/>
      <c r="B31" s="23"/>
      <c r="C31" s="40"/>
      <c r="D31" s="23"/>
      <c r="E31" s="44"/>
      <c r="F31" s="23"/>
      <c r="G31" s="2"/>
      <c r="H31" s="2"/>
    </row>
    <row r="32" spans="1:8" ht="21" x14ac:dyDescent="0.35">
      <c r="A32" s="41"/>
      <c r="B32" s="23"/>
      <c r="C32" s="40"/>
      <c r="D32" s="45" t="s">
        <v>7</v>
      </c>
      <c r="E32" s="44"/>
      <c r="F32" s="46">
        <f>SUM(F22:F28)-F30</f>
        <v>476.25</v>
      </c>
      <c r="G32" s="2"/>
      <c r="H32" s="2"/>
    </row>
    <row r="33" spans="1:21" x14ac:dyDescent="0.25">
      <c r="G33" s="2"/>
      <c r="H33" s="2"/>
    </row>
    <row r="34" spans="1:21" x14ac:dyDescent="0.25">
      <c r="G34" s="2"/>
      <c r="H34" s="2"/>
    </row>
    <row r="35" spans="1:21" x14ac:dyDescent="0.25">
      <c r="G35" s="2"/>
      <c r="H35" s="2"/>
      <c r="M35" s="72"/>
      <c r="N35" s="72"/>
      <c r="O35" s="72"/>
      <c r="P35" s="72"/>
      <c r="S35" s="15"/>
    </row>
    <row r="36" spans="1:21" x14ac:dyDescent="0.25">
      <c r="G36" s="2"/>
      <c r="H36" s="2"/>
      <c r="M36" s="72"/>
      <c r="P36" s="72"/>
      <c r="S36" s="15"/>
    </row>
    <row r="37" spans="1:21" x14ac:dyDescent="0.25">
      <c r="G37" s="2"/>
      <c r="H37" s="2"/>
      <c r="M37" s="72"/>
      <c r="P37" s="72"/>
      <c r="S37" s="15"/>
    </row>
    <row r="38" spans="1:21" ht="21" x14ac:dyDescent="0.35">
      <c r="A38" s="20"/>
      <c r="B38" s="23"/>
      <c r="C38" s="40"/>
      <c r="D38" s="23"/>
      <c r="E38" s="44"/>
      <c r="F38" s="23"/>
      <c r="G38" s="2"/>
      <c r="H38" s="2"/>
    </row>
    <row r="39" spans="1:21" ht="21" x14ac:dyDescent="0.35">
      <c r="A39" s="20"/>
      <c r="B39" s="23"/>
      <c r="C39" s="40"/>
      <c r="D39" s="23"/>
      <c r="E39" s="44"/>
      <c r="F39" s="23"/>
      <c r="G39" s="2"/>
      <c r="H39" s="2"/>
    </row>
    <row r="40" spans="1:21" ht="21" x14ac:dyDescent="0.35">
      <c r="A40" s="20"/>
      <c r="B40" s="23"/>
      <c r="C40" s="83"/>
      <c r="D40" s="123" t="s">
        <v>8</v>
      </c>
      <c r="E40" s="123"/>
      <c r="F40" s="123"/>
      <c r="G40" s="2"/>
      <c r="H40" s="2"/>
    </row>
    <row r="41" spans="1:21" ht="21" x14ac:dyDescent="0.35">
      <c r="A41" s="20"/>
      <c r="B41" s="23"/>
      <c r="C41" s="84"/>
      <c r="D41" s="82" t="s">
        <v>10</v>
      </c>
      <c r="E41" s="47" t="s">
        <v>11</v>
      </c>
      <c r="F41" s="48" t="s">
        <v>12</v>
      </c>
      <c r="G41" s="2"/>
      <c r="H41" s="2"/>
    </row>
    <row r="42" spans="1:21" ht="21" x14ac:dyDescent="0.35">
      <c r="A42" s="20"/>
      <c r="B42" s="20"/>
      <c r="C42" s="68" t="s">
        <v>9</v>
      </c>
      <c r="D42" s="49">
        <f>F42/1.077</f>
        <v>0</v>
      </c>
      <c r="E42" s="50">
        <f>F42-D42</f>
        <v>0</v>
      </c>
      <c r="F42" s="67">
        <f>F25+F26</f>
        <v>0</v>
      </c>
      <c r="G42" s="2"/>
      <c r="H42" s="2"/>
      <c r="R42" s="14"/>
      <c r="U42" s="15"/>
    </row>
    <row r="43" spans="1:21" ht="21" x14ac:dyDescent="0.35">
      <c r="A43" s="20"/>
      <c r="B43" s="20"/>
      <c r="C43" s="69" t="s">
        <v>13</v>
      </c>
      <c r="D43" s="50">
        <f>F43/1.037</f>
        <v>448.4088717454195</v>
      </c>
      <c r="E43" s="50">
        <f>F43-D43</f>
        <v>16.591128254580497</v>
      </c>
      <c r="F43" s="51">
        <f>F22+F24</f>
        <v>465</v>
      </c>
      <c r="G43" s="2"/>
      <c r="H43" s="2"/>
      <c r="R43" s="14"/>
    </row>
    <row r="44" spans="1:21" ht="21" x14ac:dyDescent="0.35">
      <c r="A44" s="20"/>
      <c r="B44" s="52"/>
      <c r="C44" s="69" t="s">
        <v>14</v>
      </c>
      <c r="D44" s="53">
        <f>F44</f>
        <v>11.25</v>
      </c>
      <c r="E44" s="50">
        <f>F44-D44</f>
        <v>0</v>
      </c>
      <c r="F44" s="54">
        <f>F23</f>
        <v>11.25</v>
      </c>
      <c r="G44" s="2"/>
      <c r="H44" s="2"/>
      <c r="R44" s="14"/>
    </row>
    <row r="45" spans="1:21" ht="21" x14ac:dyDescent="0.35">
      <c r="A45" s="20"/>
      <c r="B45" s="52"/>
      <c r="C45" s="70" t="s">
        <v>15</v>
      </c>
      <c r="D45" s="55">
        <f>SUM(D42:D44)</f>
        <v>459.6588717454195</v>
      </c>
      <c r="E45" s="56">
        <f>F45-D45</f>
        <v>16.591128254580497</v>
      </c>
      <c r="F45" s="57">
        <f>SUM(F42:F44)</f>
        <v>476.25</v>
      </c>
      <c r="G45" s="2"/>
      <c r="H45" s="2"/>
    </row>
    <row r="46" spans="1:21" ht="21" x14ac:dyDescent="0.35">
      <c r="A46" s="20"/>
      <c r="B46" s="52"/>
      <c r="C46" s="40"/>
      <c r="D46" s="52"/>
      <c r="E46" s="58"/>
      <c r="F46" s="58"/>
      <c r="G46" s="2"/>
      <c r="H46" s="2"/>
    </row>
    <row r="47" spans="1:21" ht="20.25" x14ac:dyDescent="0.3">
      <c r="A47" s="3"/>
      <c r="B47" s="59"/>
      <c r="C47" s="60"/>
      <c r="D47" s="59"/>
      <c r="E47" s="61"/>
      <c r="F47" s="61"/>
      <c r="G47" s="2"/>
      <c r="H47" s="2"/>
    </row>
    <row r="48" spans="1:21" ht="20.25" customHeight="1" x14ac:dyDescent="0.3">
      <c r="A48" s="3"/>
      <c r="B48" s="59"/>
      <c r="C48" s="60"/>
      <c r="D48" s="59"/>
      <c r="E48" s="3"/>
      <c r="F48" s="3"/>
      <c r="G48" s="2"/>
      <c r="H48" s="2"/>
    </row>
    <row r="49" spans="1:8" ht="20.25" customHeight="1" x14ac:dyDescent="0.3">
      <c r="A49" s="3"/>
      <c r="B49" s="59"/>
      <c r="C49" s="60"/>
      <c r="D49" s="59"/>
      <c r="E49" s="3"/>
      <c r="F49" s="3"/>
      <c r="G49" s="2"/>
      <c r="H49" s="2"/>
    </row>
    <row r="50" spans="1:8" ht="20.25" customHeight="1" x14ac:dyDescent="0.3">
      <c r="A50" s="3"/>
      <c r="B50" s="62"/>
      <c r="C50" s="63"/>
      <c r="D50" s="5"/>
      <c r="E50" s="5"/>
      <c r="F50" s="5"/>
      <c r="G50" s="2"/>
      <c r="H50" s="2"/>
    </row>
    <row r="51" spans="1:8" ht="18" customHeight="1" x14ac:dyDescent="0.3">
      <c r="A51" s="3"/>
      <c r="B51" s="62"/>
      <c r="C51" s="63"/>
      <c r="D51" s="5"/>
      <c r="E51" s="5"/>
      <c r="F51" s="5"/>
      <c r="G51" s="2"/>
      <c r="H51" s="2"/>
    </row>
    <row r="52" spans="1:8" ht="18" customHeight="1" x14ac:dyDescent="0.3">
      <c r="A52" s="3"/>
      <c r="B52" s="64"/>
      <c r="C52" s="63"/>
      <c r="D52" s="65"/>
      <c r="E52" s="5"/>
      <c r="F52" s="5"/>
      <c r="G52" s="2"/>
      <c r="H52" s="2"/>
    </row>
    <row r="53" spans="1:8" x14ac:dyDescent="0.25">
      <c r="B53" s="4"/>
      <c r="C53" s="8"/>
      <c r="D53" s="4"/>
      <c r="E53" s="6"/>
      <c r="F53" s="6"/>
      <c r="G53" s="2"/>
      <c r="H53" s="2"/>
    </row>
    <row r="54" spans="1:8" x14ac:dyDescent="0.25">
      <c r="D54" s="4"/>
      <c r="E54" s="7"/>
      <c r="F54" s="7"/>
      <c r="G54" s="2"/>
      <c r="H54" s="2"/>
    </row>
    <row r="55" spans="1:8" x14ac:dyDescent="0.25">
      <c r="D55" s="6"/>
      <c r="E55" s="9"/>
      <c r="F55" s="9"/>
      <c r="G55" s="2"/>
      <c r="H55" s="2"/>
    </row>
    <row r="56" spans="1:8" x14ac:dyDescent="0.25">
      <c r="D56" s="7"/>
      <c r="E56" s="4"/>
      <c r="F56" s="4"/>
      <c r="G56" s="2"/>
      <c r="H56" s="2"/>
    </row>
    <row r="57" spans="1:8" ht="16.5" customHeight="1" x14ac:dyDescent="0.25">
      <c r="C57" s="8"/>
      <c r="D57" s="4"/>
      <c r="E57" s="4"/>
      <c r="F57" s="4"/>
      <c r="G57" s="2"/>
      <c r="H57" s="2"/>
    </row>
    <row r="58" spans="1:8" ht="15.75" customHeight="1" x14ac:dyDescent="0.25">
      <c r="C58" s="8"/>
      <c r="D58" s="4"/>
      <c r="E58" s="4"/>
      <c r="F58" s="4"/>
      <c r="G58" s="10"/>
      <c r="H58" s="2"/>
    </row>
    <row r="59" spans="1:8" ht="15" customHeight="1" x14ac:dyDescent="0.25">
      <c r="C59" s="8"/>
      <c r="D59" s="4"/>
      <c r="E59" s="4"/>
      <c r="F59" s="4"/>
      <c r="G59" s="2"/>
      <c r="H59" s="2"/>
    </row>
    <row r="60" spans="1:8" ht="13.5" customHeight="1" x14ac:dyDescent="0.25">
      <c r="C60" s="8"/>
      <c r="D60" s="4"/>
      <c r="G60" s="2"/>
      <c r="H60" s="2"/>
    </row>
    <row r="61" spans="1:8" ht="15.75" customHeight="1" x14ac:dyDescent="0.25">
      <c r="C61" s="8"/>
      <c r="D61" s="4"/>
      <c r="E61" s="2"/>
      <c r="F61" s="2"/>
      <c r="H61" s="2"/>
    </row>
    <row r="62" spans="1:8" x14ac:dyDescent="0.25">
      <c r="E62" s="2"/>
      <c r="F62" s="2"/>
      <c r="H62" s="2"/>
    </row>
    <row r="63" spans="1:8" ht="15" customHeight="1" x14ac:dyDescent="0.25">
      <c r="B63" s="2"/>
      <c r="C63" s="11"/>
      <c r="D63" s="2"/>
      <c r="E63" s="2"/>
      <c r="F63" s="2"/>
      <c r="H63" s="2"/>
    </row>
    <row r="64" spans="1:8" x14ac:dyDescent="0.25">
      <c r="B64" s="2"/>
      <c r="C64" s="11"/>
      <c r="D64" s="2"/>
      <c r="E64" s="2"/>
      <c r="F64" s="2"/>
      <c r="G64" s="2"/>
      <c r="H64" s="2"/>
    </row>
    <row r="65" spans="2:8" ht="13.5" customHeight="1" x14ac:dyDescent="0.25">
      <c r="B65" s="2"/>
      <c r="C65" s="11"/>
      <c r="D65" s="2"/>
      <c r="E65" s="2"/>
      <c r="F65" s="2"/>
      <c r="G65" s="2"/>
      <c r="H65" s="2"/>
    </row>
    <row r="66" spans="2:8" ht="15" customHeight="1" x14ac:dyDescent="0.25">
      <c r="B66" s="2"/>
      <c r="C66" s="11"/>
      <c r="D66" s="2"/>
      <c r="E66" s="2"/>
      <c r="F66" s="2"/>
      <c r="G66" s="2"/>
      <c r="H66" s="2"/>
    </row>
    <row r="67" spans="2:8" x14ac:dyDescent="0.25">
      <c r="B67" s="2"/>
      <c r="C67" s="11"/>
      <c r="D67" s="2"/>
      <c r="E67" s="2"/>
      <c r="F67" s="2"/>
      <c r="H67" s="2"/>
    </row>
    <row r="68" spans="2:8" x14ac:dyDescent="0.25">
      <c r="B68" s="2"/>
      <c r="C68" s="11"/>
      <c r="D68" s="2"/>
      <c r="E68" s="2"/>
      <c r="F68" s="2"/>
      <c r="G68" s="2"/>
      <c r="H68" s="2"/>
    </row>
    <row r="69" spans="2:8" x14ac:dyDescent="0.25">
      <c r="B69" s="2"/>
      <c r="C69" s="11"/>
      <c r="D69" s="2"/>
      <c r="E69" s="2"/>
      <c r="F69" s="2"/>
      <c r="G69" s="2"/>
      <c r="H69" s="2"/>
    </row>
    <row r="70" spans="2:8" x14ac:dyDescent="0.25">
      <c r="B70" s="2"/>
      <c r="C70" s="11"/>
      <c r="D70" s="2"/>
      <c r="E70" s="2"/>
      <c r="F70" s="2"/>
      <c r="G70" s="2"/>
      <c r="H70" s="2"/>
    </row>
    <row r="71" spans="2:8" x14ac:dyDescent="0.25">
      <c r="B71" s="2"/>
      <c r="C71" s="11"/>
      <c r="D71" s="2"/>
      <c r="G71" s="2"/>
      <c r="H71" s="2"/>
    </row>
    <row r="72" spans="2:8" x14ac:dyDescent="0.25">
      <c r="B72" s="2"/>
      <c r="C72" s="11"/>
      <c r="D72" s="2"/>
      <c r="G72" s="2"/>
      <c r="H72" s="2"/>
    </row>
    <row r="73" spans="2:8" x14ac:dyDescent="0.25">
      <c r="G73" s="2"/>
      <c r="H73" s="2"/>
    </row>
    <row r="74" spans="2:8" x14ac:dyDescent="0.25">
      <c r="G74" s="2"/>
      <c r="H74" s="2"/>
    </row>
    <row r="75" spans="2:8" x14ac:dyDescent="0.25">
      <c r="G75" s="2"/>
      <c r="H75" s="2"/>
    </row>
    <row r="76" spans="2:8" x14ac:dyDescent="0.25">
      <c r="G76" s="2"/>
      <c r="H76" s="2"/>
    </row>
    <row r="77" spans="2:8" x14ac:dyDescent="0.25">
      <c r="G77" s="2"/>
      <c r="H77" s="2"/>
    </row>
    <row r="78" spans="2:8" x14ac:dyDescent="0.25">
      <c r="G78" s="2"/>
      <c r="H78" s="2"/>
    </row>
    <row r="79" spans="2:8" x14ac:dyDescent="0.25">
      <c r="G79" s="2"/>
      <c r="H79" s="2"/>
    </row>
    <row r="80" spans="2:8" x14ac:dyDescent="0.25">
      <c r="G80" s="2"/>
      <c r="H80" s="2"/>
    </row>
    <row r="81" spans="7:8" x14ac:dyDescent="0.25">
      <c r="G81" s="2"/>
      <c r="H81" s="2"/>
    </row>
    <row r="82" spans="7:8" x14ac:dyDescent="0.25">
      <c r="G82" s="2"/>
      <c r="H82" s="2"/>
    </row>
    <row r="83" spans="7:8" x14ac:dyDescent="0.25">
      <c r="G83" s="2"/>
      <c r="H83" s="2"/>
    </row>
  </sheetData>
  <sheetProtection selectLockedCells="1"/>
  <mergeCells count="2">
    <mergeCell ref="D40:F40"/>
    <mergeCell ref="A22:B22"/>
  </mergeCells>
  <phoneticPr fontId="1" type="noConversion"/>
  <conditionalFormatting sqref="D8">
    <cfRule type="containsText" dxfId="10" priority="16" operator="containsText" text="/">
      <formula>NOT(ISERROR(SEARCH("/",D8)))</formula>
    </cfRule>
    <cfRule type="containsText" priority="18" operator="containsText" text="/">
      <formula>NOT(ISERROR(SEARCH("/",D8)))</formula>
    </cfRule>
  </conditionalFormatting>
  <conditionalFormatting sqref="C26">
    <cfRule type="containsText" dxfId="9" priority="15" operator="containsText" text="/">
      <formula>NOT(ISERROR(SEARCH("/",C26)))</formula>
    </cfRule>
  </conditionalFormatting>
  <conditionalFormatting sqref="C25">
    <cfRule type="containsText" dxfId="8" priority="14" operator="containsText" text="/">
      <formula>NOT(ISERROR(SEARCH("/",C25)))</formula>
    </cfRule>
  </conditionalFormatting>
  <conditionalFormatting sqref="C24">
    <cfRule type="containsText" dxfId="7" priority="13" operator="containsText" text="/">
      <formula>NOT(ISERROR(SEARCH("/",C24)))</formula>
    </cfRule>
  </conditionalFormatting>
  <conditionalFormatting sqref="D24:D26">
    <cfRule type="containsText" dxfId="6" priority="12" operator="containsText" text="0">
      <formula>NOT(ISERROR(SEARCH("0",D24)))</formula>
    </cfRule>
  </conditionalFormatting>
  <conditionalFormatting sqref="E24:F24 E26:F26">
    <cfRule type="containsText" dxfId="5" priority="11" operator="containsText" text="0">
      <formula>NOT(ISERROR(SEARCH("0",E24)))</formula>
    </cfRule>
  </conditionalFormatting>
  <conditionalFormatting sqref="D30">
    <cfRule type="containsText" dxfId="4" priority="10" operator="containsText" text="/">
      <formula>NOT(ISERROR(SEARCH("/",D30)))</formula>
    </cfRule>
  </conditionalFormatting>
  <conditionalFormatting sqref="E25:F26">
    <cfRule type="cellIs" dxfId="3" priority="7" operator="equal">
      <formula>0</formula>
    </cfRule>
    <cfRule type="cellIs" priority="8" operator="equal">
      <formula>0</formula>
    </cfRule>
  </conditionalFormatting>
  <conditionalFormatting sqref="E26:F26">
    <cfRule type="cellIs" dxfId="2" priority="6" operator="equal">
      <formula>0</formula>
    </cfRule>
  </conditionalFormatting>
  <conditionalFormatting sqref="E24:F26">
    <cfRule type="cellIs" dxfId="1" priority="5" operator="equal">
      <formula>0</formula>
    </cfRule>
  </conditionalFormatting>
  <pageMargins left="0.39370078740157483" right="0" top="0.98425196850393704" bottom="0.98425196850393704" header="0.51181102362204722" footer="0.51181102362204722"/>
  <pageSetup paperSize="9" scale="64" orientation="portrait" r:id="rId1"/>
  <headerFooter alignWithMargins="0">
    <oddHeader>&amp;C&amp;G</oddHeader>
    <oddFooter>&amp;C&amp;G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24C95650-BF78-4011-91CA-543F24AE8410}">
            <xm:f>NOT(ISERROR(SEARCH(#REF!,D8)))</xm:f>
            <xm:f>#REF!</xm:f>
            <x14:dxf/>
          </x14:cfRule>
          <xm:sqref>D8</xm:sqref>
        </x14:conditionalFormatting>
        <x14:conditionalFormatting xmlns:xm="http://schemas.microsoft.com/office/excel/2006/main">
          <x14:cfRule type="expression" priority="21" id="{00000000-000E-0000-0000-000001000000}">
            <xm:f>AND(Informations!$B$18=0,Informations!$B$18&lt;&gt;"")</xm:f>
            <x14:dxf>
              <font>
                <color theme="0"/>
              </font>
            </x14:dxf>
          </x14:cfRule>
          <xm:sqref>C22:F22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4000000}">
          <x14:formula1>
            <xm:f>facturation!$A$15:$A$28</xm:f>
          </x14:formula1>
          <xm:sqref>C25</xm:sqref>
        </x14:dataValidation>
        <x14:dataValidation type="list" allowBlank="1" showInputMessage="1" showErrorMessage="1" xr:uid="{00000000-0002-0000-0000-000005000000}">
          <x14:formula1>
            <xm:f>facturation!$G$15:$G$29</xm:f>
          </x14:formula1>
          <xm:sqref>C26</xm:sqref>
        </x14:dataValidation>
        <x14:dataValidation type="list" showInputMessage="1" showErrorMessage="1" xr:uid="{00000000-0002-0000-0000-00000A000000}">
          <x14:formula1>
            <xm:f>facturation!$A$3:$A$5</xm:f>
          </x14:formula1>
          <xm:sqref>C24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Informations</vt:lpstr>
      <vt:lpstr>facturation</vt:lpstr>
      <vt:lpstr>Facture individuelle</vt:lpstr>
      <vt:lpstr>'Facture individuelle'!Zone_d_impression</vt:lpstr>
    </vt:vector>
  </TitlesOfParts>
  <Company>ACCOR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H0553-DM</dc:creator>
  <cp:lastModifiedBy>HSH_Front_Right</cp:lastModifiedBy>
  <cp:lastPrinted>2021-04-21T15:31:35Z</cp:lastPrinted>
  <dcterms:created xsi:type="dcterms:W3CDTF">2011-12-14T08:59:52Z</dcterms:created>
  <dcterms:modified xsi:type="dcterms:W3CDTF">2021-04-22T13:11:24Z</dcterms:modified>
</cp:coreProperties>
</file>