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FORUM\"/>
    </mc:Choice>
  </mc:AlternateContent>
  <xr:revisionPtr revIDLastSave="0" documentId="13_ncr:1_{6E81518E-8451-42C7-BA59-4C1E6B06EB93}" xr6:coauthVersionLast="46" xr6:coauthVersionMax="46" xr10:uidLastSave="{00000000-0000-0000-0000-000000000000}"/>
  <bookViews>
    <workbookView xWindow="-28920" yWindow="1605" windowWidth="29040" windowHeight="15840" firstSheet="2" activeTab="2" xr2:uid="{2154AFD5-3A89-4065-AF2A-025AFD21F2EE}"/>
  </bookViews>
  <sheets>
    <sheet name="métré facade" sheetId="2" state="hidden" r:id="rId1"/>
    <sheet name="Calcul matière" sheetId="27" state="hidden" r:id="rId2"/>
    <sheet name="Bibliotheque_prix" sheetId="3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embrasures">[1]choix!$A$70:$A$74</definedName>
    <definedName name="FG" localSheetId="1">[2]METRE!$J$3</definedName>
    <definedName name="FG">#REF!</definedName>
    <definedName name="FG_EB">'[3]9-METRE EB'!$J$3</definedName>
    <definedName name="FGFrais" localSheetId="1">[2]METRE!$N$3</definedName>
    <definedName name="FGFrais">#REF!</definedName>
    <definedName name="FGFrais_EB">'[3]9-METRE EB'!$N$3</definedName>
    <definedName name="FGST" localSheetId="1">[2]METRE!$X$3</definedName>
    <definedName name="FGST">#REF!</definedName>
    <definedName name="FGST_EB">'[3]9-METRE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>'[5]2-FACADE'!$BF$84</definedName>
    <definedName name="Houv_Autre">'[4]2-FACADE'!$BF$175</definedName>
    <definedName name="Houv_MOB_1">#REF!</definedName>
    <definedName name="Houv_MOB_2">#REF!</definedName>
    <definedName name="Houv_MOB_3">#REF!</definedName>
    <definedName name="Houv_MOB_4">#REF!</definedName>
    <definedName name="Houv_MOB_5">#REF!</definedName>
    <definedName name="Houv_MOB_noniso">'[6]2-FACADE'!$CT$129</definedName>
    <definedName name="Houv_MOBext">'[5]2-FACADE'!$BF$37</definedName>
    <definedName name="Houv_MOBiso">'[6]2-FACADE'!$CT$84</definedName>
    <definedName name="Houv_Panobloc">'[6]2-FACADE'!$CT$37</definedName>
    <definedName name="hrt">[1]choix!$AH$134:$AH$158</definedName>
    <definedName name="largeursolive">[1]choix!$M$134:$M$158</definedName>
    <definedName name="Lg_Tot_Acrotere">'[5]2-FACADE'!$C$90</definedName>
    <definedName name="Lg_Tot_Autre">'[4]2-FACADE'!$C$181</definedName>
    <definedName name="Lg_Tot_MOB_1">#REF!</definedName>
    <definedName name="Lg_Tot_MOB_2">#REF!</definedName>
    <definedName name="Lg_Tot_MOB_3">#REF!</definedName>
    <definedName name="Lg_Tot_MOB_4">#REF!</definedName>
    <definedName name="Lg_Tot_MOB_5">#REF!</definedName>
    <definedName name="Lg_Tot_MOB_noniso">'[6]2-FACADE'!$C$135</definedName>
    <definedName name="Lg_Tot_MOBext">'[5]2-FACADE'!$C$43</definedName>
    <definedName name="Lg_Tot_MOBiso">'[6]2-FACADE'!$C$90</definedName>
    <definedName name="Lg_Tot_Panobloc">'[6]2-FACADE'!$C$43</definedName>
    <definedName name="liste_gruemob" localSheetId="1">[2]Grutage!$B$12:$B$18</definedName>
    <definedName name="liste_gruemob">#REF!</definedName>
    <definedName name="liste_gruemob_EB">[7]Grutage!$B$12:$B$18</definedName>
    <definedName name="Louv_Acrotere">'[5]2-FACADE'!$BE$84</definedName>
    <definedName name="Louv_Autre">'[4]2-FACADE'!$BE$175</definedName>
    <definedName name="Louv_MOB_1">#REF!</definedName>
    <definedName name="Louv_MOB_2">#REF!</definedName>
    <definedName name="Louv_MOB_3">#REF!</definedName>
    <definedName name="Louv_MOB_4">#REF!</definedName>
    <definedName name="Louv_MOB_5">#REF!</definedName>
    <definedName name="Louv_MOB_noniso">'[6]2-FACADE'!$CS$129</definedName>
    <definedName name="Louv_MOBext">'[5]2-FACADE'!$BE$37</definedName>
    <definedName name="Louv_MOBiso">'[6]2-FACADE'!$CS$84</definedName>
    <definedName name="Louv_Panobloc">'[6]2-FACADE'!$CS$37</definedName>
    <definedName name="M" localSheetId="1">[2]METRE!$J$4</definedName>
    <definedName name="M">#REF!</definedName>
    <definedName name="M_EB">'[3]9-METRE EB'!$J$4</definedName>
    <definedName name="menuiseries">[1]choix!$A$77:$A$85</definedName>
    <definedName name="MFrais" localSheetId="1">[2]METRE!$N$4</definedName>
    <definedName name="MFrais">#REF!</definedName>
    <definedName name="MFrais_EB">'[3]9-METRE EB'!$N$4</definedName>
    <definedName name="MST" localSheetId="1">[2]METRE!$X$4</definedName>
    <definedName name="MST">#REF!</definedName>
    <definedName name="MST_EB">'[3]9-METRE EB'!$X$4</definedName>
    <definedName name="nb_pnx_Acrotere">'[5]2-FACADE'!$C$84</definedName>
    <definedName name="nb_pnx_Autre">'[5]2-FACADE'!$C$175</definedName>
    <definedName name="nb_pnx_MOB_1">#REF!</definedName>
    <definedName name="nb_pnx_MOB_2">#REF!</definedName>
    <definedName name="nb_pnx_MOB_3">#REF!</definedName>
    <definedName name="nb_pnx_MOB_4">#REF!</definedName>
    <definedName name="nb_pnx_MOB_5">#REF!</definedName>
    <definedName name="nb_pnx_MOB_noniso">'[6]2-FACADE'!$C$129</definedName>
    <definedName name="nb_pnx_MOBext">'[5]2-FACADE'!$C$37</definedName>
    <definedName name="nb_pnx_MOBint">'[5]2-FACADE'!$C$129</definedName>
    <definedName name="nb_pnx_MOBinté">'[6]2-FACADE'!$C$174</definedName>
    <definedName name="nb_pnx_MOBiso">'[6]2-FACADE'!$C$84</definedName>
    <definedName name="nb_pnx_MPB_1">#REF!</definedName>
    <definedName name="nb_pnx_Panobloc">'[6]2-FACADE'!$C$37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>'[5]2-FACADE'!$BB$84</definedName>
    <definedName name="snette_Autre">'[5]2-FACADE'!$BB$175</definedName>
    <definedName name="Snette_MOB_1">#REF!</definedName>
    <definedName name="Snette_MOB_2">#REF!</definedName>
    <definedName name="Snette_MOB_3">#REF!</definedName>
    <definedName name="Snette_MOB_4">#REF!</definedName>
    <definedName name="Snette_MOB_5">#REF!</definedName>
    <definedName name="snette_MOB_noniso">'[6]2-FACADE'!$CP$129</definedName>
    <definedName name="snette_MOBext">'[5]2-FACADE'!$BB$37</definedName>
    <definedName name="snette_MOBint">'[5]2-FACADE'!$BB$129</definedName>
    <definedName name="snette_MOBinté">'[6]2-FACADE'!$CP$174</definedName>
    <definedName name="snette_MOBiso">'[6]2-FACADE'!$CP$84</definedName>
    <definedName name="snette_Panobloc">'[6]2-FACADE'!$CP$37</definedName>
    <definedName name="svpp_Acrotere">'[5]2-FACADE'!$BA$84</definedName>
    <definedName name="svpp_Autre">'[5]2-FACADE'!$BA$175</definedName>
    <definedName name="Svpp_MOB_1">#REF!</definedName>
    <definedName name="svpp_MOB_2">#REF!</definedName>
    <definedName name="Svpp_MOB_3">#REF!</definedName>
    <definedName name="Svpp_MOB_4">#REF!</definedName>
    <definedName name="Svpp_MOB_5">#REF!</definedName>
    <definedName name="svpp_MOB_noniso">'[6]2-FACADE'!$CO$129</definedName>
    <definedName name="svpp_MOBext">'[5]2-FACADE'!$BA$37</definedName>
    <definedName name="svpp_MOBint">'[5]2-FACADE'!$BA$129</definedName>
    <definedName name="svpp_MOBinté">'[6]2-FACADE'!$CO$174</definedName>
    <definedName name="svpp_MOBiso">'[6]2-FACADE'!$CO$84</definedName>
    <definedName name="svpp_Panobloc">'[6]2-FACADE'!$CO$37</definedName>
    <definedName name="tarif_gruemob">#REF!</definedName>
    <definedName name="tasseaux">[1]choix!$A$33:$A$36</definedName>
    <definedName name="TH_BE">'[5]4-Détail Système'!$F$7</definedName>
    <definedName name="Th_CH">'[5]4-Détail Système'!$F$9</definedName>
    <definedName name="TH_CU">'[8]6-Détail Système'!$F$4</definedName>
    <definedName name="TH_fini">'[5]4-Détail Système'!$F$5</definedName>
    <definedName name="TH_GPS">'[8]6-Détail Système'!$F$3</definedName>
    <definedName name="TH_log">'[5]4-Détail Système'!$F$8</definedName>
    <definedName name="TH_OB">'[5]4-Détail Système'!$F$6</definedName>
    <definedName name="TH_pano">#REF!</definedName>
    <definedName name="TH_prepa">'[8]6-Détail Système'!$F$2</definedName>
    <definedName name="Th_Speed">#REF!</definedName>
    <definedName name="Type_de_pare_vapeur_ou_de_pare_pluie">#REF!</definedName>
    <definedName name="_xlnm.Print_Area" localSheetId="1">'Calcul matière'!$A$1:$N$86</definedName>
    <definedName name="_xlnm.Print_Area" localSheetId="0">'métré facade'!$B$1:$R$26</definedName>
  </definedNames>
  <calcPr calcId="191029"/>
</workbook>
</file>

<file path=xl/calcChain.xml><?xml version="1.0" encoding="utf-8"?>
<calcChain xmlns="http://schemas.openxmlformats.org/spreadsheetml/2006/main">
  <c r="A12" i="27" l="1"/>
  <c r="A11" i="27"/>
  <c r="A10" i="27"/>
  <c r="A9" i="27"/>
  <c r="A7" i="27"/>
  <c r="A6" i="27"/>
  <c r="A5" i="27"/>
  <c r="A4" i="27"/>
  <c r="N40" i="27"/>
  <c r="M40" i="27"/>
  <c r="L40" i="27"/>
  <c r="K40" i="27"/>
  <c r="J40" i="27"/>
  <c r="I37" i="27"/>
  <c r="M37" i="27"/>
  <c r="I36" i="27"/>
  <c r="N36" i="27"/>
  <c r="H35" i="27"/>
  <c r="H34" i="27"/>
  <c r="I32" i="27"/>
  <c r="N32" i="27"/>
  <c r="I31" i="27"/>
  <c r="M31" i="27"/>
  <c r="I29" i="27"/>
  <c r="M29" i="27"/>
  <c r="I28" i="27"/>
  <c r="L28" i="27"/>
  <c r="I27" i="27"/>
  <c r="N27" i="27"/>
  <c r="I26" i="27"/>
  <c r="K26" i="27"/>
  <c r="I24" i="27"/>
  <c r="N24" i="27"/>
  <c r="I23" i="27"/>
  <c r="M23" i="27"/>
  <c r="I22" i="27"/>
  <c r="F21" i="27"/>
  <c r="I21" i="27" s="1"/>
  <c r="K12" i="27"/>
  <c r="K11" i="27"/>
  <c r="K10" i="27"/>
  <c r="K9" i="27"/>
  <c r="K7" i="27"/>
  <c r="K6" i="27"/>
  <c r="K5" i="27"/>
  <c r="K4" i="27"/>
  <c r="J9" i="27"/>
  <c r="K36" i="27"/>
  <c r="L36" i="27"/>
  <c r="J11" i="27"/>
  <c r="K22" i="27"/>
  <c r="L22" i="27"/>
  <c r="J23" i="27"/>
  <c r="J5" i="27"/>
  <c r="K32" i="27"/>
  <c r="J37" i="27"/>
  <c r="J7" i="27"/>
  <c r="N23" i="27"/>
  <c r="L32" i="27"/>
  <c r="N37" i="27"/>
  <c r="J10" i="27"/>
  <c r="K24" i="27"/>
  <c r="J6" i="27"/>
  <c r="N22" i="27"/>
  <c r="J4" i="27"/>
  <c r="L24" i="27"/>
  <c r="J31" i="27"/>
  <c r="J12" i="27"/>
  <c r="N31" i="27"/>
  <c r="M22" i="27"/>
  <c r="K23" i="27"/>
  <c r="M24" i="27"/>
  <c r="K31" i="27"/>
  <c r="M32" i="27"/>
  <c r="M36" i="27"/>
  <c r="K37" i="27"/>
  <c r="J22" i="27"/>
  <c r="L23" i="27"/>
  <c r="J24" i="27"/>
  <c r="L31" i="27"/>
  <c r="J32" i="27"/>
  <c r="J36" i="27"/>
  <c r="L37" i="27"/>
  <c r="G152" i="2"/>
  <c r="J152" i="2"/>
  <c r="K152" i="2"/>
  <c r="O152" i="2"/>
  <c r="D152" i="2"/>
  <c r="F12" i="27"/>
  <c r="B152" i="2"/>
  <c r="G12" i="27"/>
  <c r="G136" i="2"/>
  <c r="J136" i="2"/>
  <c r="K136" i="2"/>
  <c r="O136" i="2"/>
  <c r="D136" i="2"/>
  <c r="F11" i="27"/>
  <c r="B136" i="2"/>
  <c r="G11" i="27"/>
  <c r="G117" i="2"/>
  <c r="J117" i="2"/>
  <c r="K117" i="2"/>
  <c r="O117" i="2"/>
  <c r="D117" i="2"/>
  <c r="F10" i="27"/>
  <c r="B117" i="2"/>
  <c r="G10" i="27"/>
  <c r="G101" i="2"/>
  <c r="J101" i="2"/>
  <c r="K101" i="2"/>
  <c r="O101" i="2"/>
  <c r="D101" i="2"/>
  <c r="F9" i="27"/>
  <c r="B101" i="2"/>
  <c r="G9" i="27"/>
  <c r="G76" i="2"/>
  <c r="J76" i="2"/>
  <c r="K76" i="2"/>
  <c r="O76" i="2"/>
  <c r="D76" i="2"/>
  <c r="F7" i="27"/>
  <c r="B76" i="2"/>
  <c r="G7" i="27"/>
  <c r="G60" i="2"/>
  <c r="J60" i="2"/>
  <c r="K60" i="2"/>
  <c r="O60" i="2"/>
  <c r="D60" i="2"/>
  <c r="F6" i="27"/>
  <c r="B60" i="2"/>
  <c r="G6" i="27"/>
  <c r="O41" i="2"/>
  <c r="G41" i="2"/>
  <c r="J41" i="2"/>
  <c r="K41" i="2"/>
  <c r="D41" i="2"/>
  <c r="F5" i="27"/>
  <c r="B25" i="2"/>
  <c r="G4" i="27"/>
  <c r="B41" i="2"/>
  <c r="G5" i="27"/>
  <c r="O25" i="2"/>
  <c r="K25" i="2"/>
  <c r="J25" i="2"/>
  <c r="G25" i="2"/>
  <c r="D25" i="2"/>
  <c r="F4" i="27"/>
  <c r="T140" i="2"/>
  <c r="T141" i="2"/>
  <c r="T142" i="2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22" i="2"/>
  <c r="T105" i="2"/>
  <c r="T106" i="2"/>
  <c r="T107" i="2"/>
  <c r="T108" i="2"/>
  <c r="T109" i="2"/>
  <c r="T110" i="2"/>
  <c r="T111" i="2"/>
  <c r="T112" i="2"/>
  <c r="T113" i="2"/>
  <c r="T114" i="2"/>
  <c r="T115" i="2"/>
  <c r="T104" i="2"/>
  <c r="T88" i="2"/>
  <c r="T89" i="2"/>
  <c r="T90" i="2"/>
  <c r="T91" i="2"/>
  <c r="T92" i="2"/>
  <c r="T93" i="2"/>
  <c r="T94" i="2"/>
  <c r="T95" i="2"/>
  <c r="T96" i="2"/>
  <c r="T97" i="2"/>
  <c r="T98" i="2"/>
  <c r="T99" i="2"/>
  <c r="T87" i="2"/>
  <c r="T64" i="2"/>
  <c r="T65" i="2"/>
  <c r="T66" i="2"/>
  <c r="T67" i="2"/>
  <c r="T68" i="2"/>
  <c r="T69" i="2"/>
  <c r="T70" i="2"/>
  <c r="T71" i="2"/>
  <c r="T72" i="2"/>
  <c r="T73" i="2"/>
  <c r="T74" i="2"/>
  <c r="T63" i="2"/>
  <c r="T47" i="2"/>
  <c r="T48" i="2"/>
  <c r="T49" i="2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34" i="2"/>
  <c r="T35" i="2"/>
  <c r="T36" i="2"/>
  <c r="T37" i="2"/>
  <c r="T38" i="2"/>
  <c r="T39" i="2"/>
  <c r="T28" i="2"/>
  <c r="T12" i="2"/>
  <c r="T13" i="2"/>
  <c r="T14" i="2"/>
  <c r="T15" i="2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/>
  <c r="R148" i="2"/>
  <c r="Q148" i="2"/>
  <c r="P148" i="2"/>
  <c r="R147" i="2"/>
  <c r="Q147" i="2"/>
  <c r="P147" i="2"/>
  <c r="F147" i="2"/>
  <c r="H147" i="2"/>
  <c r="I147" i="2" s="1"/>
  <c r="R146" i="2"/>
  <c r="Q146" i="2"/>
  <c r="P146" i="2"/>
  <c r="F146" i="2"/>
  <c r="H146" i="2"/>
  <c r="I146" i="2" s="1"/>
  <c r="R145" i="2"/>
  <c r="Q145" i="2"/>
  <c r="P145" i="2"/>
  <c r="F145" i="2"/>
  <c r="H145" i="2"/>
  <c r="I145" i="2" s="1"/>
  <c r="R144" i="2"/>
  <c r="Q144" i="2"/>
  <c r="P144" i="2"/>
  <c r="F144" i="2"/>
  <c r="H144" i="2"/>
  <c r="I144" i="2" s="1"/>
  <c r="R143" i="2"/>
  <c r="Q143" i="2"/>
  <c r="P143" i="2"/>
  <c r="F143" i="2"/>
  <c r="H143" i="2"/>
  <c r="I143" i="2" s="1"/>
  <c r="R142" i="2"/>
  <c r="Q142" i="2"/>
  <c r="P142" i="2"/>
  <c r="F142" i="2"/>
  <c r="H142" i="2"/>
  <c r="I142" i="2" s="1"/>
  <c r="R141" i="2"/>
  <c r="Q141" i="2"/>
  <c r="P141" i="2"/>
  <c r="F141" i="2"/>
  <c r="F133" i="2"/>
  <c r="H133" i="2" s="1"/>
  <c r="I133" i="2" s="1"/>
  <c r="F132" i="2"/>
  <c r="H132" i="2"/>
  <c r="I132" i="2" s="1"/>
  <c r="F130" i="2"/>
  <c r="H130" i="2" s="1"/>
  <c r="I130" i="2" s="1"/>
  <c r="R129" i="2"/>
  <c r="Q129" i="2"/>
  <c r="P129" i="2"/>
  <c r="F129" i="2"/>
  <c r="H129" i="2" s="1"/>
  <c r="I129" i="2"/>
  <c r="R128" i="2"/>
  <c r="Q128" i="2"/>
  <c r="P128" i="2"/>
  <c r="F128" i="2"/>
  <c r="H128" i="2" s="1"/>
  <c r="I128" i="2" s="1"/>
  <c r="R127" i="2"/>
  <c r="Q127" i="2"/>
  <c r="P127" i="2"/>
  <c r="F127" i="2"/>
  <c r="H127" i="2" s="1"/>
  <c r="I127" i="2"/>
  <c r="R126" i="2"/>
  <c r="Q126" i="2"/>
  <c r="P126" i="2"/>
  <c r="F126" i="2"/>
  <c r="H126" i="2" s="1"/>
  <c r="I126" i="2" s="1"/>
  <c r="I136" i="2" s="1"/>
  <c r="R125" i="2"/>
  <c r="Q125" i="2"/>
  <c r="P125" i="2"/>
  <c r="F125" i="2"/>
  <c r="H125" i="2" s="1"/>
  <c r="I125" i="2"/>
  <c r="R124" i="2"/>
  <c r="Q124" i="2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/>
  <c r="I112" i="2" s="1"/>
  <c r="R111" i="2"/>
  <c r="Q111" i="2"/>
  <c r="P111" i="2"/>
  <c r="F111" i="2"/>
  <c r="H111" i="2"/>
  <c r="I111" i="2" s="1"/>
  <c r="R110" i="2"/>
  <c r="Q110" i="2"/>
  <c r="P110" i="2"/>
  <c r="F110" i="2"/>
  <c r="H110" i="2"/>
  <c r="R109" i="2"/>
  <c r="Q109" i="2"/>
  <c r="P109" i="2"/>
  <c r="F109" i="2"/>
  <c r="H109" i="2" s="1"/>
  <c r="I109" i="2"/>
  <c r="R108" i="2"/>
  <c r="Q108" i="2"/>
  <c r="P108" i="2"/>
  <c r="F108" i="2"/>
  <c r="H108" i="2" s="1"/>
  <c r="I108" i="2" s="1"/>
  <c r="R107" i="2"/>
  <c r="Q107" i="2"/>
  <c r="P107" i="2"/>
  <c r="F107" i="2"/>
  <c r="H107" i="2" s="1"/>
  <c r="I107" i="2"/>
  <c r="R106" i="2"/>
  <c r="Q106" i="2"/>
  <c r="P106" i="2"/>
  <c r="F106" i="2"/>
  <c r="H106" i="2" s="1"/>
  <c r="I106" i="2" s="1"/>
  <c r="I117" i="2" s="1"/>
  <c r="F98" i="2"/>
  <c r="H98" i="2"/>
  <c r="I98" i="2" s="1"/>
  <c r="F97" i="2"/>
  <c r="H97" i="2" s="1"/>
  <c r="I97" i="2" s="1"/>
  <c r="F95" i="2"/>
  <c r="H95" i="2"/>
  <c r="I95" i="2" s="1"/>
  <c r="R94" i="2"/>
  <c r="Q94" i="2"/>
  <c r="P94" i="2"/>
  <c r="F94" i="2"/>
  <c r="H94" i="2"/>
  <c r="I94" i="2" s="1"/>
  <c r="R93" i="2"/>
  <c r="Q93" i="2"/>
  <c r="P93" i="2"/>
  <c r="F93" i="2"/>
  <c r="H93" i="2"/>
  <c r="I93" i="2" s="1"/>
  <c r="R92" i="2"/>
  <c r="Q92" i="2"/>
  <c r="P92" i="2"/>
  <c r="F92" i="2"/>
  <c r="H92" i="2"/>
  <c r="I92" i="2" s="1"/>
  <c r="R91" i="2"/>
  <c r="Q91" i="2"/>
  <c r="P91" i="2"/>
  <c r="F91" i="2"/>
  <c r="H91" i="2"/>
  <c r="R90" i="2"/>
  <c r="Q90" i="2"/>
  <c r="P90" i="2"/>
  <c r="F90" i="2"/>
  <c r="H90" i="2" s="1"/>
  <c r="I90" i="2"/>
  <c r="R89" i="2"/>
  <c r="Q89" i="2"/>
  <c r="P89" i="2"/>
  <c r="F89" i="2"/>
  <c r="H89" i="2" s="1"/>
  <c r="I89" i="2" s="1"/>
  <c r="I101" i="2" s="1"/>
  <c r="R73" i="2"/>
  <c r="Q73" i="2"/>
  <c r="P73" i="2"/>
  <c r="F73" i="2"/>
  <c r="H73" i="2" s="1"/>
  <c r="I73" i="2"/>
  <c r="R72" i="2"/>
  <c r="Q72" i="2"/>
  <c r="P72" i="2"/>
  <c r="R71" i="2"/>
  <c r="Q71" i="2"/>
  <c r="P71" i="2"/>
  <c r="F71" i="2"/>
  <c r="H71" i="2"/>
  <c r="I71" i="2" s="1"/>
  <c r="R70" i="2"/>
  <c r="Q70" i="2"/>
  <c r="P70" i="2"/>
  <c r="F70" i="2"/>
  <c r="H70" i="2"/>
  <c r="I70" i="2" s="1"/>
  <c r="R69" i="2"/>
  <c r="Q69" i="2"/>
  <c r="P69" i="2"/>
  <c r="F69" i="2"/>
  <c r="H69" i="2"/>
  <c r="I69" i="2" s="1"/>
  <c r="R68" i="2"/>
  <c r="Q68" i="2"/>
  <c r="P68" i="2"/>
  <c r="F68" i="2"/>
  <c r="H68" i="2"/>
  <c r="I68" i="2" s="1"/>
  <c r="R67" i="2"/>
  <c r="Q67" i="2"/>
  <c r="P67" i="2"/>
  <c r="F67" i="2"/>
  <c r="H67" i="2"/>
  <c r="I67" i="2" s="1"/>
  <c r="R66" i="2"/>
  <c r="Q66" i="2"/>
  <c r="P66" i="2"/>
  <c r="F66" i="2"/>
  <c r="H66" i="2"/>
  <c r="I66" i="2" s="1"/>
  <c r="R65" i="2"/>
  <c r="Q65" i="2"/>
  <c r="P65" i="2"/>
  <c r="F65" i="2"/>
  <c r="H65" i="2"/>
  <c r="F57" i="2"/>
  <c r="H57" i="2"/>
  <c r="I57" i="2" s="1"/>
  <c r="F56" i="2"/>
  <c r="H56" i="2" s="1"/>
  <c r="I56" i="2"/>
  <c r="F54" i="2"/>
  <c r="H54" i="2"/>
  <c r="I54" i="2" s="1"/>
  <c r="R53" i="2"/>
  <c r="Q53" i="2"/>
  <c r="P53" i="2"/>
  <c r="F53" i="2"/>
  <c r="H53" i="2"/>
  <c r="I53" i="2" s="1"/>
  <c r="R52" i="2"/>
  <c r="Q52" i="2"/>
  <c r="P52" i="2"/>
  <c r="F52" i="2"/>
  <c r="H52" i="2"/>
  <c r="I52" i="2" s="1"/>
  <c r="R51" i="2"/>
  <c r="Q51" i="2"/>
  <c r="P51" i="2"/>
  <c r="F51" i="2"/>
  <c r="H51" i="2"/>
  <c r="I51" i="2" s="1"/>
  <c r="R50" i="2"/>
  <c r="Q50" i="2"/>
  <c r="P50" i="2"/>
  <c r="F50" i="2"/>
  <c r="H50" i="2"/>
  <c r="I50" i="2" s="1"/>
  <c r="R49" i="2"/>
  <c r="Q49" i="2"/>
  <c r="P49" i="2"/>
  <c r="F49" i="2"/>
  <c r="H49" i="2"/>
  <c r="I49" i="2" s="1"/>
  <c r="R48" i="2"/>
  <c r="Q48" i="2"/>
  <c r="P48" i="2"/>
  <c r="F48" i="2"/>
  <c r="P32" i="2"/>
  <c r="Q32" i="2"/>
  <c r="R32" i="2"/>
  <c r="P33" i="2"/>
  <c r="Q33" i="2"/>
  <c r="R33" i="2"/>
  <c r="P34" i="2"/>
  <c r="Q34" i="2"/>
  <c r="R34" i="2"/>
  <c r="P35" i="2"/>
  <c r="Q35" i="2"/>
  <c r="R35" i="2"/>
  <c r="P36" i="2"/>
  <c r="Q36" i="2"/>
  <c r="R36" i="2"/>
  <c r="P37" i="2"/>
  <c r="Q37" i="2"/>
  <c r="R37" i="2"/>
  <c r="P38" i="2"/>
  <c r="Q38" i="2"/>
  <c r="R38" i="2"/>
  <c r="R31" i="2"/>
  <c r="Q31" i="2"/>
  <c r="P31" i="2"/>
  <c r="R30" i="2"/>
  <c r="Q30" i="2"/>
  <c r="P30" i="2"/>
  <c r="F31" i="2"/>
  <c r="H31" i="2"/>
  <c r="I31" i="2" s="1"/>
  <c r="F32" i="2"/>
  <c r="H32" i="2" s="1"/>
  <c r="F33" i="2"/>
  <c r="H33" i="2" s="1"/>
  <c r="I33" i="2" s="1"/>
  <c r="F34" i="2"/>
  <c r="H34" i="2"/>
  <c r="I34" i="2" s="1"/>
  <c r="F35" i="2"/>
  <c r="H35" i="2" s="1"/>
  <c r="I35" i="2" s="1"/>
  <c r="F36" i="2"/>
  <c r="H36" i="2"/>
  <c r="I36" i="2" s="1"/>
  <c r="F38" i="2"/>
  <c r="H38" i="2" s="1"/>
  <c r="I38" i="2" s="1"/>
  <c r="F30" i="2"/>
  <c r="H30" i="2"/>
  <c r="I30" i="2" s="1"/>
  <c r="P13" i="2"/>
  <c r="Q13" i="2"/>
  <c r="R13" i="2"/>
  <c r="F13" i="2"/>
  <c r="H13" i="2"/>
  <c r="I13" i="2" s="1"/>
  <c r="F15" i="2"/>
  <c r="H15" i="2" s="1"/>
  <c r="I15" i="2"/>
  <c r="F16" i="2"/>
  <c r="F17" i="2"/>
  <c r="H17" i="2" s="1"/>
  <c r="I17" i="2" s="1"/>
  <c r="F18" i="2"/>
  <c r="H18" i="2"/>
  <c r="I18" i="2" s="1"/>
  <c r="F19" i="2"/>
  <c r="F21" i="2"/>
  <c r="H21" i="2"/>
  <c r="I21" i="2" s="1"/>
  <c r="F22" i="2"/>
  <c r="H22" i="2" s="1"/>
  <c r="I22" i="2"/>
  <c r="F14" i="2"/>
  <c r="H14" i="2"/>
  <c r="I14" i="2" s="1"/>
  <c r="I25" i="2" s="1"/>
  <c r="P14" i="2"/>
  <c r="P25" i="2" s="1"/>
  <c r="P15" i="2"/>
  <c r="P16" i="2"/>
  <c r="P17" i="2"/>
  <c r="P18" i="2"/>
  <c r="C5" i="2"/>
  <c r="Q14" i="2"/>
  <c r="Q15" i="2"/>
  <c r="Q16" i="2"/>
  <c r="Q17" i="2"/>
  <c r="Q18" i="2"/>
  <c r="R14" i="2"/>
  <c r="R15" i="2"/>
  <c r="R16" i="2"/>
  <c r="R17" i="2"/>
  <c r="R18" i="2"/>
  <c r="H141" i="2"/>
  <c r="I141" i="2"/>
  <c r="I152" i="2" s="1"/>
  <c r="H48" i="2"/>
  <c r="I48" i="2"/>
  <c r="I60" i="2" s="1"/>
  <c r="H16" i="2"/>
  <c r="I16" i="2"/>
  <c r="Q101" i="2"/>
  <c r="Q60" i="2"/>
  <c r="R117" i="2"/>
  <c r="Q136" i="2"/>
  <c r="F152" i="2"/>
  <c r="H12" i="27" s="1"/>
  <c r="P136" i="2"/>
  <c r="P101" i="2"/>
  <c r="P152" i="2"/>
  <c r="R60" i="2"/>
  <c r="R76" i="2"/>
  <c r="H152" i="2"/>
  <c r="I12" i="27" s="1"/>
  <c r="R136" i="2"/>
  <c r="F76" i="2"/>
  <c r="H7" i="27"/>
  <c r="F101" i="2"/>
  <c r="H9" i="27" s="1"/>
  <c r="R101" i="2"/>
  <c r="Q117" i="2"/>
  <c r="Q152" i="2"/>
  <c r="P60" i="2"/>
  <c r="P76" i="2"/>
  <c r="F136" i="2"/>
  <c r="H11" i="27" s="1"/>
  <c r="P41" i="2"/>
  <c r="Q76" i="2"/>
  <c r="I91" i="2"/>
  <c r="H101" i="2"/>
  <c r="I9" i="27" s="1"/>
  <c r="H117" i="2"/>
  <c r="I10" i="27" s="1"/>
  <c r="I110" i="2"/>
  <c r="H41" i="2"/>
  <c r="I5" i="27" s="1"/>
  <c r="I32" i="2"/>
  <c r="I41" i="2" s="1"/>
  <c r="R152" i="2"/>
  <c r="H124" i="2"/>
  <c r="H136" i="2"/>
  <c r="I11" i="27" s="1"/>
  <c r="H76" i="2"/>
  <c r="I7" i="27" s="1"/>
  <c r="H60" i="2"/>
  <c r="I6" i="27" s="1"/>
  <c r="F41" i="2"/>
  <c r="H5" i="27" s="1"/>
  <c r="I65" i="2"/>
  <c r="I76" i="2"/>
  <c r="F117" i="2"/>
  <c r="F60" i="2"/>
  <c r="H6" i="27" s="1"/>
  <c r="Q41" i="2"/>
  <c r="R41" i="2"/>
  <c r="P117" i="2"/>
  <c r="T101" i="2"/>
  <c r="L9" i="27" s="1"/>
  <c r="H19" i="2"/>
  <c r="F25" i="2"/>
  <c r="H4" i="27" s="1"/>
  <c r="I124" i="2"/>
  <c r="T60" i="2"/>
  <c r="L6" i="27" s="1"/>
  <c r="R25" i="2"/>
  <c r="T136" i="2"/>
  <c r="L11" i="27"/>
  <c r="Q25" i="2"/>
  <c r="T25" i="2"/>
  <c r="L4" i="27" s="1"/>
  <c r="T152" i="2"/>
  <c r="L12" i="27"/>
  <c r="T117" i="2"/>
  <c r="L10" i="27"/>
  <c r="T41" i="2"/>
  <c r="L5" i="27" s="1"/>
  <c r="T76" i="2"/>
  <c r="L7" i="27"/>
  <c r="C6" i="2"/>
  <c r="H10" i="27"/>
  <c r="I19" i="2"/>
  <c r="H25" i="2"/>
  <c r="I4" i="27" s="1"/>
  <c r="N21" i="27" l="1"/>
  <c r="N39" i="27" s="1"/>
  <c r="N41" i="27" s="1"/>
  <c r="K21" i="27"/>
  <c r="K39" i="27" s="1"/>
  <c r="K41" i="27" s="1"/>
  <c r="L21" i="27"/>
  <c r="L39" i="27" s="1"/>
  <c r="L41" i="27" s="1"/>
  <c r="M21" i="27"/>
  <c r="M39" i="27" s="1"/>
  <c r="M41" i="27" s="1"/>
  <c r="J21" i="27"/>
  <c r="J39" i="27" s="1"/>
  <c r="J41" i="27" s="1"/>
</calcChain>
</file>

<file path=xl/sharedStrings.xml><?xml version="1.0" encoding="utf-8"?>
<sst xmlns="http://schemas.openxmlformats.org/spreadsheetml/2006/main" count="393" uniqueCount="120">
  <si>
    <t>UNITE</t>
  </si>
  <si>
    <t>P.U</t>
  </si>
  <si>
    <t>M2</t>
  </si>
  <si>
    <t>U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</si>
  <si>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</si>
  <si>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</si>
  <si>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</si>
  <si>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</si>
  <si>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</si>
  <si>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</si>
  <si>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</si>
  <si>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</si>
  <si>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</si>
  <si>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</si>
  <si>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</si>
  <si>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</si>
  <si>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</si>
  <si>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</si>
  <si>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</si>
  <si>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</si>
  <si>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</si>
  <si>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</si>
  <si>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</si>
  <si>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</si>
  <si>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</si>
  <si>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</si>
  <si>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</si>
  <si>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</si>
  <si>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PU</t>
  </si>
  <si>
    <t>PU €</t>
  </si>
  <si>
    <t>P €/m3</t>
  </si>
  <si>
    <t>BOIS</t>
  </si>
  <si>
    <t>m²</t>
  </si>
  <si>
    <t>zinc</t>
  </si>
  <si>
    <t>m</t>
  </si>
  <si>
    <t>désignation</t>
  </si>
  <si>
    <t>larg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</si>
  <si>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</si>
  <si>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</si>
  <si>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</si>
  <si>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</si>
  <si>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</si>
  <si>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</si>
  <si>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</si>
  <si>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</si>
  <si>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</si>
  <si>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</si>
  <si>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</si>
  <si>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</si>
  <si>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</si>
  <si>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</si>
  <si>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</si>
  <si>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</si>
  <si>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</si>
  <si>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</si>
  <si>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</si>
  <si>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</si>
  <si>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</si>
  <si>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</si>
  <si>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</si>
  <si>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</si>
  <si>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</si>
  <si>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</si>
  <si>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</si>
  <si>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</si>
  <si>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</si>
  <si>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</si>
  <si>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</si>
  <si>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</si>
  <si>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</si>
  <si>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</si>
  <si>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</si>
  <si>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</si>
  <si>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</si>
  <si>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</si>
  <si>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</si>
  <si>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</si>
  <si>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</si>
  <si>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</si>
  <si>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</si>
  <si>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</si>
  <si>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</si>
  <si>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</si>
  <si>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</si>
  <si>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</si>
  <si>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</si>
  <si>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</si>
  <si>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</si>
  <si>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</si>
  <si>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</si>
  <si>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</si>
  <si>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</si>
  <si>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</si>
  <si>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</si>
  <si>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</si>
  <si>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</si>
  <si>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</si>
  <si>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</si>
  <si>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</si>
  <si>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</si>
  <si>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</si>
  <si>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</si>
  <si>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</si>
  <si>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</si>
  <si>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</si>
  <si>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</si>
  <si>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</si>
  <si>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</si>
  <si>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Désignation</t>
  </si>
  <si>
    <t>Commentaire</t>
  </si>
  <si>
    <t>Produit</t>
  </si>
  <si>
    <t>Caractéristique 1</t>
  </si>
  <si>
    <t>Caractéristique 2</t>
  </si>
  <si>
    <t>DISPANO</t>
  </si>
  <si>
    <t>FABRICANT</t>
  </si>
  <si>
    <t>REVENDEUR</t>
  </si>
  <si>
    <t>PANNEAU SIMPLE</t>
  </si>
  <si>
    <t>FERMACELL</t>
  </si>
  <si>
    <t>Gypse</t>
  </si>
  <si>
    <t>Plaque rigide fermacell épaisseur 12,5mm 1,5x1m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</si>
</sst>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-* #,##0.00\ &quot;€&quot;_-;\-* #,##0.00\ &quot;€&quot;_-;_-* &quot;-&quot;??\ &quot;€&quot;_-;_-@_-"/>
    <numFmt numFmtId="165" formatCode="_(&quot;€&quot;* #,##0.00_);_(&quot;€&quot;* \(#,##0.00\);_(&quot;€&quot;* &quot;-&quot;??_);_(@_)"/>
    <numFmt numFmtId="166" formatCode="_-* #,##0.00\ _€_-;\-* #,##0.00\ _€_-;_-* &quot;-&quot;??\ _€_-;_-@_-"/>
    <numFmt numFmtId="167" formatCode="_-* #,##0.00\ [$€-1]_-;\-* #,##0.00\ [$€-1]_-;_-* \-??\ [$€-1]_-"/>
    <numFmt numFmtId="168" formatCode="_-* #,##0.00&quot; F&quot;_-;\-* #,##0.00&quot; F&quot;_-;_-* \-??&quot; F&quot;_-;_-@_-"/>
    <numFmt numFmtId="172" formatCode="0.000"/>
    <numFmt numFmtId="173" formatCode="0.0"/>
    <numFmt numFmtId="191" formatCode="0.00&quot; €/m²&quot;"/>
    <numFmt numFmtId="192" formatCode="0.0000&quot; m3&quot;"/>
    <numFmt numFmtId="193" formatCode="#,##0.00\ [$€-1]"/>
    <numFmt numFmtId="194" formatCode="#,##0.00\ &quot;F&quot;"/>
    <numFmt numFmtId="195" formatCode="0.0%"/>
    <numFmt numFmtId="196" formatCode="0.0&quot; ml de bois au m²&quot;"/>
  </numFmts>
  <fonts count="34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6"/>
      <name val="Arial"/>
      <family val="2"/>
    </font>
    <font>
      <sz val="10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6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/>
      <bottom style="thin">
        <color theme="1" tint="0.499984740745262"/>
      </bottom>
      <diagonal/>
    </border>
  </borders>
  <cellStyleXfs count="34">
    <xf numFmtId="0" fontId="0" fillId="0" borderId="0"/>
    <xf numFmtId="167" fontId="15" fillId="0" borderId="0" applyFill="0" applyBorder="0" applyAlignment="0" applyProtection="0"/>
    <xf numFmtId="166" fontId="15" fillId="0" borderId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6" fillId="0" borderId="0"/>
    <xf numFmtId="0" fontId="15" fillId="0" borderId="0"/>
    <xf numFmtId="0" fontId="7" fillId="0" borderId="0"/>
    <xf numFmtId="0" fontId="15" fillId="0" borderId="0"/>
    <xf numFmtId="9" fontId="6" fillId="0" borderId="0" applyFill="0" applyBorder="0" applyAlignment="0" applyProtection="0"/>
    <xf numFmtId="9" fontId="15" fillId="0" borderId="0" applyFill="0" applyBorder="0" applyAlignment="0" applyProtection="0"/>
    <xf numFmtId="0" fontId="7" fillId="0" borderId="0"/>
    <xf numFmtId="0" fontId="5" fillId="0" borderId="0"/>
    <xf numFmtId="166" fontId="6" fillId="0" borderId="0" applyFill="0" applyBorder="0" applyAlignment="0" applyProtection="0"/>
    <xf numFmtId="166" fontId="6" fillId="0" borderId="0" applyFill="0" applyBorder="0" applyAlignment="0" applyProtection="0"/>
    <xf numFmtId="168" fontId="6" fillId="0" borderId="0" applyFill="0" applyBorder="0" applyAlignment="0" applyProtection="0"/>
    <xf numFmtId="0" fontId="6" fillId="0" borderId="0"/>
    <xf numFmtId="9" fontId="6" fillId="0" borderId="0" applyFill="0" applyBorder="0" applyAlignment="0" applyProtection="0"/>
    <xf numFmtId="167" fontId="6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9" fontId="6" fillId="0" borderId="0" applyFill="0" applyBorder="0" applyAlignment="0" applyProtection="0"/>
    <xf numFmtId="0" fontId="4" fillId="0" borderId="0"/>
    <xf numFmtId="0" fontId="3" fillId="0" borderId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/>
    <xf numFmtId="0" fontId="17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</cellStyleXfs>
  <cellXfs count="208">
    <xf numFmtId="0" fontId="0" fillId="0" borderId="0" xfId="0"/>
    <xf numFmtId="2" fontId="9" fillId="0" borderId="0" xfId="9" applyNumberFormat="1" applyFont="1"/>
    <xf numFmtId="172" fontId="10" fillId="0" borderId="0" xfId="9" applyNumberFormat="1" applyFont="1"/>
    <xf numFmtId="2" fontId="10" fillId="0" borderId="0" xfId="9" applyNumberFormat="1" applyFont="1"/>
    <xf numFmtId="2" fontId="11" fillId="0" borderId="0" xfId="9" applyNumberFormat="1" applyFont="1"/>
    <xf numFmtId="2" fontId="12" fillId="0" borderId="0" xfId="9" applyNumberFormat="1" applyFont="1"/>
    <xf numFmtId="172" fontId="12" fillId="0" borderId="0" xfId="9" applyNumberFormat="1" applyFont="1"/>
    <xf numFmtId="0" fontId="8" fillId="0" borderId="1" xfId="9" applyFont="1" applyFill="1" applyBorder="1" applyAlignment="1">
      <alignment vertical="center"/>
    </xf>
    <xf numFmtId="2" fontId="9" fillId="0" borderId="0" xfId="9" applyNumberFormat="1" applyFont="1" applyBorder="1"/>
    <xf numFmtId="2" fontId="10" fillId="0" borderId="0" xfId="9" applyNumberFormat="1" applyFont="1" applyBorder="1"/>
    <xf numFmtId="172" fontId="10" fillId="0" borderId="0" xfId="9" applyNumberFormat="1" applyFont="1" applyBorder="1"/>
    <xf numFmtId="2" fontId="9" fillId="0" borderId="1" xfId="9" applyNumberFormat="1" applyFont="1" applyBorder="1" applyAlignment="1">
      <alignment horizontal="center"/>
    </xf>
    <xf numFmtId="172" fontId="9" fillId="0" borderId="5" xfId="9" applyNumberFormat="1" applyFont="1" applyBorder="1" applyAlignment="1">
      <alignment horizontal="center"/>
    </xf>
    <xf numFmtId="2" fontId="9" fillId="0" borderId="6" xfId="9" applyNumberFormat="1" applyFont="1" applyBorder="1" applyAlignment="1">
      <alignment horizontal="center"/>
    </xf>
    <xf numFmtId="2" fontId="10" fillId="3" borderId="7" xfId="9" applyNumberFormat="1" applyFont="1" applyFill="1" applyBorder="1" applyAlignment="1">
      <alignment horizontal="center"/>
    </xf>
    <xf numFmtId="2" fontId="9" fillId="0" borderId="8" xfId="9" applyNumberFormat="1" applyFont="1" applyBorder="1" applyAlignment="1">
      <alignment horizontal="center"/>
    </xf>
    <xf numFmtId="2" fontId="10" fillId="3" borderId="9" xfId="9" applyNumberFormat="1" applyFont="1" applyFill="1" applyBorder="1" applyAlignment="1">
      <alignment horizontal="center"/>
    </xf>
    <xf numFmtId="2" fontId="14" fillId="0" borderId="8" xfId="9" applyNumberFormat="1" applyFont="1" applyBorder="1" applyAlignment="1">
      <alignment horizontal="center"/>
    </xf>
    <xf numFmtId="172" fontId="14" fillId="0" borderId="8" xfId="9" applyNumberFormat="1" applyFont="1" applyBorder="1" applyAlignment="1">
      <alignment horizontal="center"/>
    </xf>
    <xf numFmtId="172" fontId="14" fillId="0" borderId="10" xfId="9" applyNumberFormat="1" applyFont="1" applyBorder="1" applyAlignment="1">
      <alignment horizontal="center"/>
    </xf>
    <xf numFmtId="2" fontId="14" fillId="0" borderId="11" xfId="9" applyNumberFormat="1" applyFont="1" applyBorder="1" applyAlignment="1">
      <alignment horizontal="center"/>
    </xf>
    <xf numFmtId="2" fontId="9" fillId="0" borderId="0" xfId="9" applyNumberFormat="1" applyFont="1" applyBorder="1" applyAlignment="1">
      <alignment horizontal="center"/>
    </xf>
    <xf numFmtId="2" fontId="9" fillId="3" borderId="12" xfId="9" applyNumberFormat="1" applyFont="1" applyFill="1" applyBorder="1" applyAlignment="1">
      <alignment horizontal="center"/>
    </xf>
    <xf numFmtId="2" fontId="9" fillId="0" borderId="13" xfId="9" applyNumberFormat="1" applyFont="1" applyBorder="1" applyAlignment="1">
      <alignment horizontal="center"/>
    </xf>
    <xf numFmtId="2" fontId="9" fillId="3" borderId="2" xfId="9" applyNumberFormat="1" applyFont="1" applyFill="1" applyBorder="1" applyAlignment="1">
      <alignment horizontal="center"/>
    </xf>
    <xf numFmtId="172" fontId="10" fillId="0" borderId="13" xfId="9" applyNumberFormat="1" applyFont="1" applyBorder="1" applyAlignment="1">
      <alignment horizontal="center"/>
    </xf>
    <xf numFmtId="2" fontId="9" fillId="0" borderId="14" xfId="9" applyNumberFormat="1" applyFont="1" applyBorder="1" applyAlignment="1">
      <alignment horizontal="center"/>
    </xf>
    <xf numFmtId="2" fontId="10" fillId="0" borderId="1" xfId="9" applyNumberFormat="1" applyFont="1" applyBorder="1"/>
    <xf numFmtId="2" fontId="9" fillId="0" borderId="16" xfId="9" applyNumberFormat="1" applyFont="1" applyBorder="1"/>
    <xf numFmtId="172" fontId="10" fillId="0" borderId="13" xfId="9" applyNumberFormat="1" applyFont="1" applyBorder="1"/>
    <xf numFmtId="2" fontId="9" fillId="0" borderId="13" xfId="9" applyNumberFormat="1" applyFont="1" applyBorder="1"/>
    <xf numFmtId="2" fontId="10" fillId="0" borderId="13" xfId="9" applyNumberFormat="1" applyFont="1" applyBorder="1"/>
    <xf numFmtId="2" fontId="9" fillId="0" borderId="12" xfId="9" applyNumberFormat="1" applyFont="1" applyBorder="1"/>
    <xf numFmtId="2" fontId="9" fillId="0" borderId="14" xfId="9" applyNumberFormat="1" applyFont="1" applyBorder="1"/>
    <xf numFmtId="172" fontId="10" fillId="0" borderId="12" xfId="9" applyNumberFormat="1" applyFont="1" applyBorder="1"/>
    <xf numFmtId="2" fontId="9" fillId="0" borderId="0" xfId="9" applyNumberFormat="1" applyFont="1" applyAlignment="1">
      <alignment horizontal="right"/>
    </xf>
    <xf numFmtId="1" fontId="10" fillId="0" borderId="15" xfId="9" applyNumberFormat="1" applyFont="1" applyBorder="1" applyAlignment="1">
      <alignment horizontal="center"/>
    </xf>
    <xf numFmtId="2" fontId="9" fillId="0" borderId="16" xfId="9" applyNumberFormat="1" applyFont="1" applyBorder="1" applyAlignment="1">
      <alignment horizontal="center"/>
    </xf>
    <xf numFmtId="2" fontId="10" fillId="4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 vertical="center"/>
    </xf>
    <xf numFmtId="2" fontId="10" fillId="3" borderId="1" xfId="9" applyNumberFormat="1" applyFont="1" applyFill="1" applyBorder="1" applyAlignment="1">
      <alignment horizontal="center" vertical="center"/>
    </xf>
    <xf numFmtId="2" fontId="14" fillId="0" borderId="1" xfId="9" applyNumberFormat="1" applyFont="1" applyBorder="1" applyAlignment="1">
      <alignment horizontal="center" vertical="center"/>
    </xf>
    <xf numFmtId="2" fontId="9" fillId="2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/>
    </xf>
    <xf numFmtId="2" fontId="10" fillId="0" borderId="12" xfId="9" applyNumberFormat="1" applyFont="1" applyBorder="1"/>
    <xf numFmtId="2" fontId="9" fillId="0" borderId="18" xfId="9" applyNumberFormat="1" applyFont="1" applyBorder="1"/>
    <xf numFmtId="2" fontId="9" fillId="0" borderId="19" xfId="9" applyNumberFormat="1" applyFont="1" applyBorder="1"/>
    <xf numFmtId="2" fontId="9" fillId="0" borderId="20" xfId="9" applyNumberFormat="1" applyFont="1" applyBorder="1"/>
    <xf numFmtId="2" fontId="10" fillId="0" borderId="19" xfId="9" applyNumberFormat="1" applyFont="1" applyBorder="1"/>
    <xf numFmtId="2" fontId="9" fillId="0" borderId="21" xfId="9" applyNumberFormat="1" applyFont="1" applyBorder="1"/>
    <xf numFmtId="14" fontId="8" fillId="0" borderId="1" xfId="9" applyNumberFormat="1" applyFont="1" applyFill="1" applyBorder="1" applyAlignment="1">
      <alignment vertical="center"/>
    </xf>
    <xf numFmtId="2" fontId="9" fillId="0" borderId="13" xfId="9" applyNumberFormat="1" applyFont="1" applyFill="1" applyBorder="1"/>
    <xf numFmtId="2" fontId="16" fillId="0" borderId="0" xfId="9" applyNumberFormat="1" applyFont="1" applyFill="1" applyBorder="1" applyAlignment="1"/>
    <xf numFmtId="2" fontId="10" fillId="0" borderId="31" xfId="9" applyNumberFormat="1" applyFont="1" applyBorder="1"/>
    <xf numFmtId="2" fontId="10" fillId="0" borderId="32" xfId="9" applyNumberFormat="1" applyFont="1" applyBorder="1"/>
    <xf numFmtId="2" fontId="10" fillId="0" borderId="16" xfId="9" applyNumberFormat="1" applyFont="1" applyBorder="1" applyAlignment="1">
      <alignment horizontal="left"/>
    </xf>
    <xf numFmtId="1" fontId="10" fillId="0" borderId="30" xfId="9" applyNumberFormat="1" applyFont="1" applyBorder="1" applyAlignment="1">
      <alignment horizontal="center"/>
    </xf>
    <xf numFmtId="2" fontId="9" fillId="0" borderId="33" xfId="9" applyNumberFormat="1" applyFont="1" applyBorder="1" applyAlignment="1">
      <alignment horizontal="center"/>
    </xf>
    <xf numFmtId="172" fontId="9" fillId="0" borderId="33" xfId="9" applyNumberFormat="1" applyFont="1" applyBorder="1" applyAlignment="1">
      <alignment horizontal="center"/>
    </xf>
    <xf numFmtId="2" fontId="10" fillId="0" borderId="33" xfId="9" applyNumberFormat="1" applyFont="1" applyBorder="1"/>
    <xf numFmtId="2" fontId="9" fillId="0" borderId="33" xfId="9" applyNumberFormat="1" applyFont="1" applyBorder="1"/>
    <xf numFmtId="2" fontId="9" fillId="0" borderId="36" xfId="9" applyNumberFormat="1" applyFont="1" applyBorder="1"/>
    <xf numFmtId="2" fontId="9" fillId="0" borderId="37" xfId="9" applyNumberFormat="1" applyFont="1" applyBorder="1"/>
    <xf numFmtId="2" fontId="10" fillId="0" borderId="37" xfId="9" applyNumberFormat="1" applyFont="1" applyBorder="1"/>
    <xf numFmtId="2" fontId="9" fillId="0" borderId="40" xfId="9" applyNumberFormat="1" applyFont="1" applyBorder="1"/>
    <xf numFmtId="0" fontId="0" fillId="0" borderId="0" xfId="0" applyAlignment="1">
      <alignment horizontal="center" vertical="center"/>
    </xf>
    <xf numFmtId="172" fontId="9" fillId="0" borderId="58" xfId="9" applyNumberFormat="1" applyFont="1" applyBorder="1" applyAlignment="1">
      <alignment horizontal="center"/>
    </xf>
    <xf numFmtId="2" fontId="9" fillId="0" borderId="58" xfId="9" applyNumberFormat="1" applyFont="1" applyBorder="1" applyAlignment="1">
      <alignment horizontal="center"/>
    </xf>
    <xf numFmtId="2" fontId="9" fillId="2" borderId="59" xfId="9" applyNumberFormat="1" applyFont="1" applyFill="1" applyBorder="1" applyAlignment="1">
      <alignment horizontal="center"/>
    </xf>
    <xf numFmtId="2" fontId="10" fillId="0" borderId="4" xfId="9" applyNumberFormat="1" applyFont="1" applyBorder="1"/>
    <xf numFmtId="2" fontId="10" fillId="0" borderId="60" xfId="9" applyNumberFormat="1" applyFont="1" applyBorder="1"/>
    <xf numFmtId="172" fontId="9" fillId="0" borderId="61" xfId="9" applyNumberFormat="1" applyFont="1" applyBorder="1" applyAlignment="1">
      <alignment horizontal="center"/>
    </xf>
    <xf numFmtId="2" fontId="9" fillId="0" borderId="61" xfId="9" applyNumberFormat="1" applyFont="1" applyBorder="1"/>
    <xf numFmtId="2" fontId="9" fillId="0" borderId="39" xfId="9" applyNumberFormat="1" applyFont="1" applyBorder="1"/>
    <xf numFmtId="1" fontId="10" fillId="0" borderId="53" xfId="9" applyNumberFormat="1" applyFont="1" applyBorder="1" applyAlignment="1">
      <alignment horizontal="center"/>
    </xf>
    <xf numFmtId="1" fontId="10" fillId="0" borderId="35" xfId="9" applyNumberFormat="1" applyFont="1" applyBorder="1" applyAlignment="1">
      <alignment horizontal="center"/>
    </xf>
    <xf numFmtId="2" fontId="9" fillId="0" borderId="62" xfId="9" applyNumberFormat="1" applyFont="1" applyBorder="1"/>
    <xf numFmtId="2" fontId="9" fillId="0" borderId="41" xfId="9" applyNumberFormat="1" applyFont="1" applyBorder="1"/>
    <xf numFmtId="2" fontId="9" fillId="0" borderId="22" xfId="9" applyNumberFormat="1" applyFont="1" applyBorder="1" applyAlignment="1">
      <alignment horizontal="center" vertical="center"/>
    </xf>
    <xf numFmtId="2" fontId="10" fillId="4" borderId="63" xfId="9" applyNumberFormat="1" applyFont="1" applyFill="1" applyBorder="1" applyAlignment="1">
      <alignment horizontal="center" vertical="center"/>
    </xf>
    <xf numFmtId="2" fontId="9" fillId="0" borderId="54" xfId="9" applyNumberFormat="1" applyFont="1" applyBorder="1"/>
    <xf numFmtId="2" fontId="10" fillId="0" borderId="33" xfId="9" applyNumberFormat="1" applyFont="1" applyBorder="1" applyAlignment="1">
      <alignment horizontal="center" vertical="center"/>
    </xf>
    <xf numFmtId="2" fontId="10" fillId="3" borderId="64" xfId="9" applyNumberFormat="1" applyFont="1" applyFill="1" applyBorder="1" applyAlignment="1">
      <alignment horizontal="center" vertical="center"/>
    </xf>
    <xf numFmtId="2" fontId="10" fillId="3" borderId="65" xfId="9" applyNumberFormat="1" applyFont="1" applyFill="1" applyBorder="1" applyAlignment="1">
      <alignment horizontal="center" vertical="center"/>
    </xf>
    <xf numFmtId="2" fontId="14" fillId="0" borderId="60" xfId="9" applyNumberFormat="1" applyFont="1" applyBorder="1" applyAlignment="1">
      <alignment horizontal="center" vertical="center"/>
    </xf>
    <xf numFmtId="2" fontId="9" fillId="2" borderId="60" xfId="9" applyNumberFormat="1" applyFont="1" applyFill="1" applyBorder="1" applyAlignment="1">
      <alignment horizontal="center" vertical="center"/>
    </xf>
    <xf numFmtId="2" fontId="14" fillId="0" borderId="66" xfId="9" applyNumberFormat="1" applyFont="1" applyBorder="1" applyAlignment="1">
      <alignment horizontal="center" vertical="center"/>
    </xf>
    <xf numFmtId="2" fontId="10" fillId="0" borderId="12" xfId="9" applyNumberFormat="1" applyFont="1" applyBorder="1" applyAlignment="1">
      <alignment horizontal="center"/>
    </xf>
    <xf numFmtId="2" fontId="9" fillId="5" borderId="12" xfId="9" applyNumberFormat="1" applyFont="1" applyFill="1" applyBorder="1"/>
    <xf numFmtId="2" fontId="9" fillId="5" borderId="13" xfId="9" applyNumberFormat="1" applyFont="1" applyFill="1" applyBorder="1"/>
    <xf numFmtId="172" fontId="10" fillId="0" borderId="16" xfId="9" applyNumberFormat="1" applyFont="1" applyBorder="1" applyAlignment="1">
      <alignment horizontal="center"/>
    </xf>
    <xf numFmtId="172" fontId="9" fillId="2" borderId="2" xfId="9" applyNumberFormat="1" applyFont="1" applyFill="1" applyBorder="1" applyAlignment="1">
      <alignment horizontal="center"/>
    </xf>
    <xf numFmtId="172" fontId="9" fillId="2" borderId="22" xfId="9" applyNumberFormat="1" applyFont="1" applyFill="1" applyBorder="1" applyAlignment="1">
      <alignment horizontal="center"/>
    </xf>
    <xf numFmtId="2" fontId="9" fillId="0" borderId="60" xfId="9" applyNumberFormat="1" applyFont="1" applyFill="1" applyBorder="1" applyAlignment="1">
      <alignment horizontal="center" vertical="center"/>
    </xf>
    <xf numFmtId="2" fontId="9" fillId="0" borderId="1" xfId="9" applyNumberFormat="1" applyFont="1" applyFill="1" applyBorder="1" applyAlignment="1">
      <alignment horizontal="center" vertical="center"/>
    </xf>
    <xf numFmtId="0" fontId="20" fillId="0" borderId="32" xfId="12" applyFont="1" applyBorder="1"/>
    <xf numFmtId="0" fontId="21" fillId="0" borderId="44" xfId="12" applyFont="1" applyBorder="1"/>
    <xf numFmtId="0" fontId="21" fillId="0" borderId="44" xfId="12" applyFont="1" applyBorder="1" applyAlignment="1">
      <alignment horizontal="center"/>
    </xf>
    <xf numFmtId="172" fontId="21" fillId="0" borderId="44" xfId="12" applyNumberFormat="1" applyFont="1" applyBorder="1" applyAlignment="1">
      <alignment horizontal="center"/>
    </xf>
    <xf numFmtId="193" fontId="20" fillId="0" borderId="56" xfId="12" applyNumberFormat="1" applyFont="1" applyBorder="1" applyAlignment="1">
      <alignment horizontal="right"/>
    </xf>
    <xf numFmtId="2" fontId="21" fillId="0" borderId="32" xfId="12" applyNumberFormat="1" applyFont="1" applyBorder="1"/>
    <xf numFmtId="172" fontId="21" fillId="0" borderId="44" xfId="12" applyNumberFormat="1" applyFont="1" applyBorder="1" applyAlignment="1">
      <alignment horizontal="right"/>
    </xf>
    <xf numFmtId="0" fontId="21" fillId="12" borderId="44" xfId="12" applyFont="1" applyFill="1" applyBorder="1"/>
    <xf numFmtId="0" fontId="21" fillId="12" borderId="44" xfId="12" applyFont="1" applyFill="1" applyBorder="1" applyAlignment="1">
      <alignment horizontal="center"/>
    </xf>
    <xf numFmtId="172" fontId="21" fillId="12" borderId="44" xfId="12" applyNumberFormat="1" applyFont="1" applyFill="1" applyBorder="1" applyAlignment="1">
      <alignment horizontal="center"/>
    </xf>
    <xf numFmtId="172" fontId="21" fillId="12" borderId="44" xfId="12" applyNumberFormat="1" applyFont="1" applyFill="1" applyBorder="1" applyAlignment="1">
      <alignment horizontal="right"/>
    </xf>
    <xf numFmtId="0" fontId="20" fillId="13" borderId="22" xfId="12" applyFont="1" applyFill="1" applyBorder="1"/>
    <xf numFmtId="0" fontId="7" fillId="0" borderId="0" xfId="12"/>
    <xf numFmtId="172" fontId="21" fillId="0" borderId="0" xfId="12" applyNumberFormat="1" applyFont="1" applyAlignment="1">
      <alignment horizontal="center"/>
    </xf>
    <xf numFmtId="172" fontId="21" fillId="0" borderId="0" xfId="12" applyNumberFormat="1" applyFont="1" applyAlignment="1">
      <alignment horizontal="right"/>
    </xf>
    <xf numFmtId="0" fontId="20" fillId="0" borderId="0" xfId="12" applyFont="1" applyAlignment="1">
      <alignment horizontal="right"/>
    </xf>
    <xf numFmtId="2" fontId="21" fillId="0" borderId="45" xfId="12" applyNumberFormat="1" applyFont="1" applyBorder="1"/>
    <xf numFmtId="2" fontId="19" fillId="0" borderId="57" xfId="9" applyNumberFormat="1" applyFont="1" applyBorder="1" applyAlignment="1">
      <alignment horizontal="center"/>
    </xf>
    <xf numFmtId="2" fontId="19" fillId="0" borderId="22" xfId="9" applyNumberFormat="1" applyFont="1" applyBorder="1" applyAlignment="1">
      <alignment horizontal="center"/>
    </xf>
    <xf numFmtId="2" fontId="9" fillId="0" borderId="0" xfId="9" applyNumberFormat="1" applyFont="1" applyAlignment="1">
      <alignment horizontal="center"/>
    </xf>
    <xf numFmtId="2" fontId="9" fillId="0" borderId="42" xfId="9" applyNumberFormat="1" applyFont="1" applyBorder="1" applyAlignment="1">
      <alignment horizontal="center"/>
    </xf>
    <xf numFmtId="2" fontId="9" fillId="0" borderId="43" xfId="9" applyNumberFormat="1" applyFont="1" applyBorder="1" applyAlignment="1">
      <alignment horizontal="center"/>
    </xf>
    <xf numFmtId="2" fontId="14" fillId="0" borderId="67" xfId="9" applyNumberFormat="1" applyFont="1" applyBorder="1" applyAlignment="1">
      <alignment horizontal="center" vertical="center"/>
    </xf>
    <xf numFmtId="2" fontId="10" fillId="0" borderId="43" xfId="9" applyNumberFormat="1" applyFont="1" applyBorder="1" applyAlignment="1">
      <alignment horizontal="center"/>
    </xf>
    <xf numFmtId="2" fontId="9" fillId="0" borderId="47" xfId="9" applyNumberFormat="1" applyFont="1" applyBorder="1" applyAlignment="1">
      <alignment horizontal="center"/>
    </xf>
    <xf numFmtId="2" fontId="9" fillId="0" borderId="47" xfId="9" applyNumberFormat="1" applyFont="1" applyBorder="1"/>
    <xf numFmtId="2" fontId="9" fillId="0" borderId="12" xfId="9" applyNumberFormat="1" applyFont="1" applyFill="1" applyBorder="1"/>
    <xf numFmtId="2" fontId="11" fillId="0" borderId="0" xfId="9" applyNumberFormat="1" applyFont="1" applyAlignment="1">
      <alignment horizontal="center"/>
    </xf>
    <xf numFmtId="2" fontId="9" fillId="0" borderId="55" xfId="9" applyNumberFormat="1" applyFont="1" applyBorder="1" applyAlignment="1">
      <alignment horizontal="center"/>
    </xf>
    <xf numFmtId="2" fontId="9" fillId="0" borderId="35" xfId="9" applyNumberFormat="1" applyFont="1" applyBorder="1" applyAlignment="1">
      <alignment horizontal="center"/>
    </xf>
    <xf numFmtId="1" fontId="10" fillId="0" borderId="48" xfId="9" applyNumberFormat="1" applyFont="1" applyBorder="1" applyAlignment="1">
      <alignment horizontal="center"/>
    </xf>
    <xf numFmtId="2" fontId="9" fillId="0" borderId="34" xfId="9" applyNumberFormat="1" applyFont="1" applyBorder="1" applyAlignment="1">
      <alignment horizontal="center"/>
    </xf>
    <xf numFmtId="2" fontId="9" fillId="0" borderId="3" xfId="9" applyNumberFormat="1" applyFont="1" applyBorder="1" applyAlignment="1">
      <alignment horizontal="center"/>
    </xf>
    <xf numFmtId="2" fontId="9" fillId="0" borderId="15" xfId="9" applyNumberFormat="1" applyFont="1" applyBorder="1" applyAlignment="1">
      <alignment horizontal="center"/>
    </xf>
    <xf numFmtId="1" fontId="10" fillId="0" borderId="3" xfId="9" applyNumberFormat="1" applyFont="1" applyBorder="1" applyAlignment="1">
      <alignment horizontal="center"/>
    </xf>
    <xf numFmtId="2" fontId="9" fillId="0" borderId="17" xfId="9" applyNumberFormat="1" applyFont="1" applyBorder="1" applyAlignment="1">
      <alignment horizontal="center"/>
    </xf>
    <xf numFmtId="0" fontId="13" fillId="0" borderId="1" xfId="9" applyFont="1" applyFill="1" applyBorder="1" applyAlignment="1">
      <alignment horizontal="left" vertical="center"/>
    </xf>
    <xf numFmtId="0" fontId="20" fillId="11" borderId="44" xfId="12" applyFont="1" applyFill="1" applyBorder="1" applyAlignment="1">
      <alignment horizontal="center"/>
    </xf>
    <xf numFmtId="0" fontId="20" fillId="11" borderId="56" xfId="12" applyFont="1" applyFill="1" applyBorder="1" applyAlignment="1">
      <alignment horizontal="center"/>
    </xf>
    <xf numFmtId="0" fontId="18" fillId="0" borderId="44" xfId="0" applyFont="1" applyBorder="1" applyAlignment="1">
      <alignment horizontal="center"/>
    </xf>
    <xf numFmtId="0" fontId="20" fillId="0" borderId="46" xfId="12" applyFont="1" applyBorder="1"/>
    <xf numFmtId="0" fontId="21" fillId="0" borderId="45" xfId="12" applyFont="1" applyBorder="1"/>
    <xf numFmtId="2" fontId="28" fillId="15" borderId="22" xfId="12" applyNumberFormat="1" applyFont="1" applyFill="1" applyBorder="1"/>
    <xf numFmtId="172" fontId="20" fillId="11" borderId="44" xfId="12" applyNumberFormat="1" applyFont="1" applyFill="1" applyBorder="1" applyAlignment="1">
      <alignment horizontal="center"/>
    </xf>
    <xf numFmtId="0" fontId="21" fillId="14" borderId="44" xfId="12" applyFont="1" applyFill="1" applyBorder="1"/>
    <xf numFmtId="0" fontId="21" fillId="14" borderId="44" xfId="12" applyFont="1" applyFill="1" applyBorder="1" applyAlignment="1">
      <alignment horizontal="center"/>
    </xf>
    <xf numFmtId="172" fontId="21" fillId="7" borderId="44" xfId="12" applyNumberFormat="1" applyFont="1" applyFill="1" applyBorder="1" applyAlignment="1">
      <alignment horizontal="right"/>
    </xf>
    <xf numFmtId="0" fontId="20" fillId="9" borderId="46" xfId="12" applyFont="1" applyFill="1" applyBorder="1"/>
    <xf numFmtId="0" fontId="20" fillId="9" borderId="45" xfId="12" applyFont="1" applyFill="1" applyBorder="1"/>
    <xf numFmtId="2" fontId="20" fillId="9" borderId="22" xfId="12" applyNumberFormat="1" applyFont="1" applyFill="1" applyBorder="1"/>
    <xf numFmtId="2" fontId="21" fillId="5" borderId="44" xfId="12" applyNumberFormat="1" applyFont="1" applyFill="1" applyBorder="1" applyAlignment="1">
      <alignment horizontal="center"/>
    </xf>
    <xf numFmtId="172" fontId="21" fillId="5" borderId="44" xfId="12" applyNumberFormat="1" applyFont="1" applyFill="1" applyBorder="1" applyAlignment="1">
      <alignment horizontal="center"/>
    </xf>
    <xf numFmtId="195" fontId="26" fillId="0" borderId="0" xfId="10" applyNumberFormat="1" applyFont="1" applyFill="1" applyBorder="1" applyAlignment="1">
      <alignment horizontal="center"/>
    </xf>
    <xf numFmtId="0" fontId="21" fillId="16" borderId="44" xfId="12" applyFont="1" applyFill="1" applyBorder="1" applyAlignment="1">
      <alignment horizontal="center"/>
    </xf>
    <xf numFmtId="0" fontId="29" fillId="11" borderId="44" xfId="12" applyFont="1" applyFill="1" applyBorder="1" applyAlignment="1">
      <alignment horizontal="right"/>
    </xf>
    <xf numFmtId="0" fontId="3" fillId="0" borderId="0" xfId="29" applyAlignment="1">
      <alignment horizontal="center"/>
    </xf>
    <xf numFmtId="173" fontId="3" fillId="0" borderId="0" xfId="29" applyNumberFormat="1"/>
    <xf numFmtId="0" fontId="26" fillId="0" borderId="0" xfId="12" applyFont="1" applyAlignment="1">
      <alignment horizontal="center"/>
    </xf>
    <xf numFmtId="0" fontId="20" fillId="13" borderId="0" xfId="12" applyFont="1" applyFill="1"/>
    <xf numFmtId="0" fontId="20" fillId="0" borderId="22" xfId="12" applyFont="1" applyBorder="1"/>
    <xf numFmtId="0" fontId="20" fillId="0" borderId="0" xfId="12" applyFont="1"/>
    <xf numFmtId="194" fontId="20" fillId="0" borderId="0" xfId="12" applyNumberFormat="1" applyFont="1" applyAlignment="1">
      <alignment horizontal="right"/>
    </xf>
    <xf numFmtId="2" fontId="23" fillId="0" borderId="0" xfId="12" applyNumberFormat="1" applyFont="1"/>
    <xf numFmtId="0" fontId="3" fillId="0" borderId="0" xfId="29"/>
    <xf numFmtId="0" fontId="3" fillId="5" borderId="44" xfId="29" applyFill="1" applyBorder="1" applyAlignment="1">
      <alignment horizontal="center"/>
    </xf>
    <xf numFmtId="1" fontId="18" fillId="0" borderId="0" xfId="29" applyNumberFormat="1" applyFont="1" applyAlignment="1">
      <alignment horizontal="center"/>
    </xf>
    <xf numFmtId="0" fontId="18" fillId="0" borderId="0" xfId="29" applyFont="1" applyAlignment="1">
      <alignment horizontal="center"/>
    </xf>
    <xf numFmtId="0" fontId="18" fillId="0" borderId="0" xfId="29" applyFont="1" applyAlignment="1">
      <alignment horizontal="center" vertical="center"/>
    </xf>
    <xf numFmtId="0" fontId="3" fillId="0" borderId="0" xfId="29" applyAlignment="1">
      <alignment horizontal="center" vertical="center" wrapText="1"/>
    </xf>
    <xf numFmtId="0" fontId="18" fillId="11" borderId="44" xfId="29" applyFont="1" applyFill="1" applyBorder="1" applyAlignment="1">
      <alignment horizontal="center" vertical="center"/>
    </xf>
    <xf numFmtId="0" fontId="18" fillId="11" borderId="44" xfId="29" applyFont="1" applyFill="1" applyBorder="1" applyAlignment="1">
      <alignment horizontal="center" vertical="center" wrapText="1"/>
    </xf>
    <xf numFmtId="2" fontId="18" fillId="0" borderId="44" xfId="29" applyNumberFormat="1" applyFont="1" applyBorder="1" applyAlignment="1">
      <alignment horizontal="center"/>
    </xf>
    <xf numFmtId="0" fontId="3" fillId="5" borderId="49" xfId="29" applyFill="1" applyBorder="1" applyAlignment="1">
      <alignment horizontal="center"/>
    </xf>
    <xf numFmtId="1" fontId="3" fillId="0" borderId="44" xfId="29" applyNumberFormat="1" applyBorder="1" applyAlignment="1">
      <alignment horizontal="center"/>
    </xf>
    <xf numFmtId="173" fontId="3" fillId="0" borderId="44" xfId="29" applyNumberFormat="1" applyBorder="1" applyAlignment="1">
      <alignment horizontal="center"/>
    </xf>
    <xf numFmtId="191" fontId="18" fillId="0" borderId="44" xfId="29" applyNumberFormat="1" applyFont="1" applyBorder="1" applyAlignment="1">
      <alignment horizontal="center"/>
    </xf>
    <xf numFmtId="192" fontId="18" fillId="0" borderId="44" xfId="29" applyNumberFormat="1" applyFont="1" applyBorder="1" applyAlignment="1">
      <alignment horizontal="center"/>
    </xf>
    <xf numFmtId="173" fontId="18" fillId="0" borderId="0" xfId="29" applyNumberFormat="1" applyFont="1" applyAlignment="1">
      <alignment horizontal="center"/>
    </xf>
    <xf numFmtId="0" fontId="3" fillId="0" borderId="49" xfId="29" applyBorder="1" applyAlignment="1">
      <alignment horizontal="center"/>
    </xf>
    <xf numFmtId="0" fontId="0" fillId="0" borderId="44" xfId="0" applyBorder="1"/>
    <xf numFmtId="196" fontId="21" fillId="8" borderId="44" xfId="1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0" borderId="0" xfId="0" applyFont="1" applyAlignment="1">
      <alignment horizontal="center" vertical="center"/>
    </xf>
    <xf numFmtId="2" fontId="30" fillId="0" borderId="0" xfId="0" applyNumberFormat="1" applyFont="1" applyAlignment="1">
      <alignment horizontal="center" vertical="center"/>
    </xf>
    <xf numFmtId="14" fontId="30" fillId="0" borderId="0" xfId="0" applyNumberFormat="1" applyFont="1" applyAlignment="1">
      <alignment horizontal="center" vertical="center"/>
    </xf>
    <xf numFmtId="0" fontId="32" fillId="10" borderId="6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32" fillId="17" borderId="68" xfId="0" applyFont="1" applyFill="1" applyBorder="1" applyAlignment="1">
      <alignment horizontal="center"/>
    </xf>
    <xf numFmtId="0" fontId="32" fillId="18" borderId="50" xfId="0" applyFont="1" applyFill="1" applyBorder="1" applyAlignment="1">
      <alignment horizontal="center"/>
    </xf>
    <xf numFmtId="0" fontId="32" fillId="18" borderId="51" xfId="0" applyFont="1" applyFill="1" applyBorder="1" applyAlignment="1">
      <alignment horizontal="center"/>
    </xf>
    <xf numFmtId="0" fontId="32" fillId="18" borderId="52" xfId="0" applyFont="1" applyFill="1" applyBorder="1" applyAlignment="1">
      <alignment horizontal="center"/>
    </xf>
    <xf numFmtId="0" fontId="32" fillId="5" borderId="51" xfId="0" applyFont="1" applyFill="1" applyBorder="1" applyAlignment="1">
      <alignment horizontal="center"/>
    </xf>
    <xf numFmtId="0" fontId="32" fillId="5" borderId="50" xfId="0" applyFont="1" applyFill="1" applyBorder="1" applyAlignment="1">
      <alignment horizontal="center"/>
    </xf>
    <xf numFmtId="0" fontId="32" fillId="5" borderId="52" xfId="0" applyFont="1" applyFill="1" applyBorder="1" applyAlignment="1">
      <alignment horizontal="center"/>
    </xf>
    <xf numFmtId="2" fontId="25" fillId="6" borderId="55" xfId="9" applyNumberFormat="1" applyFont="1" applyFill="1" applyBorder="1" applyAlignment="1">
      <alignment horizontal="center" vertical="center"/>
    </xf>
    <xf numFmtId="2" fontId="25" fillId="6" borderId="54" xfId="9" applyNumberFormat="1" applyFont="1" applyFill="1" applyBorder="1" applyAlignment="1">
      <alignment horizontal="center" vertical="center"/>
    </xf>
    <xf numFmtId="2" fontId="25" fillId="6" borderId="26" xfId="9" applyNumberFormat="1" applyFont="1" applyFill="1" applyBorder="1" applyAlignment="1">
      <alignment horizontal="center" vertical="center"/>
    </xf>
    <xf numFmtId="2" fontId="25" fillId="6" borderId="48" xfId="9" applyNumberFormat="1" applyFont="1" applyFill="1" applyBorder="1" applyAlignment="1">
      <alignment horizontal="center" vertical="center"/>
    </xf>
    <xf numFmtId="2" fontId="25" fillId="6" borderId="0" xfId="9" applyNumberFormat="1" applyFont="1" applyFill="1" applyBorder="1" applyAlignment="1">
      <alignment horizontal="center" vertical="center"/>
    </xf>
    <xf numFmtId="2" fontId="25" fillId="6" borderId="27" xfId="9" applyNumberFormat="1" applyFont="1" applyFill="1" applyBorder="1" applyAlignment="1">
      <alignment horizontal="center" vertical="center"/>
    </xf>
    <xf numFmtId="2" fontId="25" fillId="6" borderId="24" xfId="9" applyNumberFormat="1" applyFont="1" applyFill="1" applyBorder="1" applyAlignment="1">
      <alignment horizontal="center" vertical="center"/>
    </xf>
    <xf numFmtId="2" fontId="25" fillId="6" borderId="29" xfId="9" applyNumberFormat="1" applyFont="1" applyFill="1" applyBorder="1" applyAlignment="1">
      <alignment horizontal="center" vertical="center"/>
    </xf>
    <xf numFmtId="2" fontId="25" fillId="6" borderId="28" xfId="9" applyNumberFormat="1" applyFont="1" applyFill="1" applyBorder="1" applyAlignment="1">
      <alignment horizontal="center" vertical="center"/>
    </xf>
    <xf numFmtId="2" fontId="10" fillId="4" borderId="58" xfId="9" applyNumberFormat="1" applyFont="1" applyFill="1" applyBorder="1" applyAlignment="1">
      <alignment horizontal="center" vertical="center"/>
    </xf>
    <xf numFmtId="172" fontId="10" fillId="0" borderId="38" xfId="9" applyNumberFormat="1" applyFont="1" applyBorder="1" applyAlignment="1">
      <alignment horizontal="center"/>
    </xf>
    <xf numFmtId="172" fontId="10" fillId="0" borderId="23" xfId="9" applyNumberFormat="1" applyFont="1" applyBorder="1" applyAlignment="1">
      <alignment horizontal="center"/>
    </xf>
    <xf numFmtId="172" fontId="10" fillId="0" borderId="25" xfId="9" applyNumberFormat="1" applyFont="1" applyBorder="1" applyAlignment="1">
      <alignment horizontal="center"/>
    </xf>
    <xf numFmtId="0" fontId="24" fillId="11" borderId="0" xfId="29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/>
    </xf>
    <xf numFmtId="0" fontId="18" fillId="7" borderId="0" xfId="0" applyFont="1" applyFill="1" applyAlignment="1">
      <alignment horizontal="center" vertical="center"/>
    </xf>
    <xf numFmtId="172" fontId="20" fillId="5" borderId="46" xfId="12" applyNumberFormat="1" applyFont="1" applyFill="1" applyBorder="1" applyAlignment="1">
      <alignment horizontal="center" vertical="center"/>
    </xf>
    <xf numFmtId="172" fontId="20" fillId="5" borderId="45" xfId="12" applyNumberFormat="1" applyFont="1" applyFill="1" applyBorder="1" applyAlignment="1">
      <alignment horizontal="center" vertical="center"/>
    </xf>
  </cellXfs>
  <cellStyles count="34">
    <cellStyle name="Euro" xfId="1" xr:uid="{00000000-0005-0000-0000-000000000000}"/>
    <cellStyle name="Euro 2" xfId="19" xr:uid="{00000000-0005-0000-0000-000001000000}"/>
    <cellStyle name="Milliers 2" xfId="2" xr:uid="{00000000-0005-0000-0000-000004000000}"/>
    <cellStyle name="Milliers 2 2" xfId="14" xr:uid="{00000000-0005-0000-0000-000005000000}"/>
    <cellStyle name="Milliers 3" xfId="15" xr:uid="{00000000-0005-0000-0000-000006000000}"/>
    <cellStyle name="Milliers 4" xfId="28" xr:uid="{D596690A-6A3E-4988-91EC-6E2BD0A4A4D1}"/>
    <cellStyle name="Monétaire 2" xfId="16" xr:uid="{00000000-0005-0000-0000-000008000000}"/>
    <cellStyle name="Monétaire 3" xfId="26" xr:uid="{A71A7BB2-3D06-4A5D-AD36-3D094B8FC910}"/>
    <cellStyle name="Monétaire 4" xfId="33" xr:uid="{C8A7C20F-49D3-42D8-9AC6-3679B3E83D4C}"/>
    <cellStyle name="Normal" xfId="0" builtinId="0"/>
    <cellStyle name="Normal 2" xfId="3" xr:uid="{00000000-0005-0000-0000-00000A000000}"/>
    <cellStyle name="Normal 2 2" xfId="4" xr:uid="{00000000-0005-0000-0000-00000B000000}"/>
    <cellStyle name="Normal 2 2 2" xfId="20" xr:uid="{00000000-0005-0000-0000-00000C000000}"/>
    <cellStyle name="Normal 2 3" xfId="17" xr:uid="{00000000-0005-0000-0000-00000D000000}"/>
    <cellStyle name="Normal 2 4" xfId="12" xr:uid="{00000000-0005-0000-0000-00000E000000}"/>
    <cellStyle name="Normal 2 5" xfId="30" xr:uid="{F9689B19-33AB-4CE2-8AD9-9E69AFF21514}"/>
    <cellStyle name="Normal 3" xfId="5" xr:uid="{00000000-0005-0000-0000-00000F000000}"/>
    <cellStyle name="Normal 3 2" xfId="21" xr:uid="{00000000-0005-0000-0000-000010000000}"/>
    <cellStyle name="Normal 4" xfId="6" xr:uid="{00000000-0005-0000-0000-000011000000}"/>
    <cellStyle name="Normal 4 2" xfId="7" xr:uid="{00000000-0005-0000-0000-000012000000}"/>
    <cellStyle name="Normal 4 2 2" xfId="22" xr:uid="{00000000-0005-0000-0000-000013000000}"/>
    <cellStyle name="Normal 5" xfId="13" xr:uid="{00000000-0005-0000-0000-000014000000}"/>
    <cellStyle name="Normal 5 2" xfId="24" xr:uid="{00000000-0005-0000-0000-000015000000}"/>
    <cellStyle name="Normal 5 3" xfId="29" xr:uid="{CFF51E2F-C081-4BF4-9CA3-39C260D1E4C3}"/>
    <cellStyle name="Normal 6" xfId="25" xr:uid="{F47D1374-5DC2-4864-92CF-F965EEC02F9C}"/>
    <cellStyle name="Normal 6 2" xfId="8" xr:uid="{00000000-0005-0000-0000-000016000000}"/>
    <cellStyle name="Normal 7" xfId="31" xr:uid="{F1733174-D944-4E31-B339-621E739B48C9}"/>
    <cellStyle name="Normal 8" xfId="32" xr:uid="{554293A9-957A-4A5A-8AE8-EA5F933C9216}"/>
    <cellStyle name="Normal_QUANTITATIF" xfId="9" xr:uid="{00000000-0005-0000-0000-000018000000}"/>
    <cellStyle name="Pourcentage" xfId="10" builtinId="5"/>
    <cellStyle name="Pourcentage 2" xfId="11" xr:uid="{00000000-0005-0000-0000-00001A000000}"/>
    <cellStyle name="Pourcentage 2 2" xfId="23" xr:uid="{00000000-0005-0000-0000-00001B000000}"/>
    <cellStyle name="Pourcentage 3" xfId="18" xr:uid="{00000000-0005-0000-0000-00001C000000}"/>
    <cellStyle name="Pourcentage 4" xfId="27" xr:uid="{0353A802-5F18-4170-AB6C-85B629AD7631}"/>
  </cellStyles>
  <dxfs count="105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FE181"/>
      <color rgb="FFFFD85D"/>
      <color rgb="FFFFE285"/>
      <color rgb="FFFFE48F"/>
      <color rgb="FFFFDD71"/>
      <color rgb="FFFFFF99"/>
      <color rgb="FFFFFF75"/>
      <color rgb="FFDEBDAA"/>
      <color rgb="FFFFFFFF"/>
      <color rgb="FFD4A8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122464</xdr:rowOff>
    </xdr:from>
    <xdr:to>
      <xdr:col>0</xdr:col>
      <xdr:colOff>693964</xdr:colOff>
      <xdr:row>1</xdr:row>
      <xdr:rowOff>149678</xdr:rowOff>
    </xdr:to>
    <xdr:sp macro="[0]!Copie_tableaux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SpPr/>
      </xdr:nvSpPr>
      <xdr:spPr bwMode="auto">
        <a:xfrm>
          <a:off x="95250" y="122464"/>
          <a:ext cx="598714" cy="299357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MAJ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23" name="Button 19" hidden="1">
              <a:extLst>
                <a:ext uri="{63B3BB69-23CF-44E3-9099-C40C66FF867C}">
                  <a14:compatExt spid="_x0000_s405523"/>
                </a:ext>
                <a:ext uri="{FF2B5EF4-FFF2-40B4-BE49-F238E27FC236}">
                  <a16:creationId xmlns:a16="http://schemas.microsoft.com/office/drawing/2014/main" id="{00000000-0008-0000-1500-000013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24" name="Button 20" hidden="1">
              <a:extLst>
                <a:ext uri="{63B3BB69-23CF-44E3-9099-C40C66FF867C}">
                  <a14:compatExt spid="_x0000_s405524"/>
                </a:ext>
                <a:ext uri="{FF2B5EF4-FFF2-40B4-BE49-F238E27FC236}">
                  <a16:creationId xmlns:a16="http://schemas.microsoft.com/office/drawing/2014/main" id="{00000000-0008-0000-1500-000014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26" name="Button 22" hidden="1">
              <a:extLst>
                <a:ext uri="{63B3BB69-23CF-44E3-9099-C40C66FF867C}">
                  <a14:compatExt spid="_x0000_s405526"/>
                </a:ext>
                <a:ext uri="{FF2B5EF4-FFF2-40B4-BE49-F238E27FC236}">
                  <a16:creationId xmlns:a16="http://schemas.microsoft.com/office/drawing/2014/main" id="{00000000-0008-0000-1500-000016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27" name="Button 23" hidden="1">
              <a:extLst>
                <a:ext uri="{63B3BB69-23CF-44E3-9099-C40C66FF867C}">
                  <a14:compatExt spid="_x0000_s405527"/>
                </a:ext>
                <a:ext uri="{FF2B5EF4-FFF2-40B4-BE49-F238E27FC236}">
                  <a16:creationId xmlns:a16="http://schemas.microsoft.com/office/drawing/2014/main" id="{00000000-0008-0000-1500-000017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28" name="Button 24" hidden="1">
              <a:extLst>
                <a:ext uri="{63B3BB69-23CF-44E3-9099-C40C66FF867C}">
                  <a14:compatExt spid="_x0000_s405528"/>
                </a:ext>
                <a:ext uri="{FF2B5EF4-FFF2-40B4-BE49-F238E27FC236}">
                  <a16:creationId xmlns:a16="http://schemas.microsoft.com/office/drawing/2014/main" id="{00000000-0008-0000-1500-000018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42" name="Rectangle 41">
          <a:extLst>
            <a:ext uri="{FF2B5EF4-FFF2-40B4-BE49-F238E27FC236}">
              <a16:creationId xmlns:a16="http://schemas.microsoft.com/office/drawing/2014/main" id="{00000000-0008-0000-1500-00002A000000}"/>
            </a:ext>
          </a:extLst>
        </xdr:cNvPr>
        <xdr:cNvSpPr/>
      </xdr:nvSpPr>
      <xdr:spPr>
        <a:xfrm>
          <a:off x="126668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1500-000015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1500-000016000000}"/>
            </a:ext>
          </a:extLst>
        </xdr:cNvPr>
        <xdr:cNvSpPr/>
      </xdr:nvSpPr>
      <xdr:spPr>
        <a:xfrm>
          <a:off x="50849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0</xdr:row>
          <xdr:rowOff>259080</xdr:rowOff>
        </xdr:from>
        <xdr:to>
          <xdr:col>13</xdr:col>
          <xdr:colOff>655320</xdr:colOff>
          <xdr:row>3</xdr:row>
          <xdr:rowOff>121920</xdr:rowOff>
        </xdr:to>
        <xdr:sp macro="" textlink="">
          <xdr:nvSpPr>
            <xdr:cNvPr id="405529" name="Button 25" hidden="1">
              <a:extLst>
                <a:ext uri="{63B3BB69-23CF-44E3-9099-C40C66FF867C}">
                  <a14:compatExt spid="_x0000_s405529"/>
                </a:ext>
                <a:ext uri="{FF2B5EF4-FFF2-40B4-BE49-F238E27FC236}">
                  <a16:creationId xmlns:a16="http://schemas.microsoft.com/office/drawing/2014/main" id="{00000000-0008-0000-1500-00001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60960</xdr:colOff>
          <xdr:row>4</xdr:row>
          <xdr:rowOff>106680</xdr:rowOff>
        </xdr:from>
        <xdr:to>
          <xdr:col>13</xdr:col>
          <xdr:colOff>670560</xdr:colOff>
          <xdr:row>7</xdr:row>
          <xdr:rowOff>68580</xdr:rowOff>
        </xdr:to>
        <xdr:sp macro="" textlink="">
          <xdr:nvSpPr>
            <xdr:cNvPr id="405530" name="Button 26" hidden="1">
              <a:extLst>
                <a:ext uri="{63B3BB69-23CF-44E3-9099-C40C66FF867C}">
                  <a14:compatExt spid="_x0000_s405530"/>
                </a:ext>
                <a:ext uri="{FF2B5EF4-FFF2-40B4-BE49-F238E27FC236}">
                  <a16:creationId xmlns:a16="http://schemas.microsoft.com/office/drawing/2014/main" id="{00000000-0008-0000-1500-00001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tabl1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1500-000019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31" name="Button 27" hidden="1">
              <a:extLst>
                <a:ext uri="{63B3BB69-23CF-44E3-9099-C40C66FF867C}">
                  <a14:compatExt spid="_x0000_s405531"/>
                </a:ext>
                <a:ext uri="{FF2B5EF4-FFF2-40B4-BE49-F238E27FC236}">
                  <a16:creationId xmlns:a16="http://schemas.microsoft.com/office/drawing/2014/main" id="{00000000-0008-0000-1500-00001B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1500-00001C000000}"/>
            </a:ext>
          </a:extLst>
        </xdr:cNvPr>
        <xdr:cNvSpPr/>
      </xdr:nvSpPr>
      <xdr:spPr>
        <a:xfrm>
          <a:off x="126668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1500-00001F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1500-000022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</xdr:colOff>
          <xdr:row>1</xdr:row>
          <xdr:rowOff>38100</xdr:rowOff>
        </xdr:from>
        <xdr:to>
          <xdr:col>27</xdr:col>
          <xdr:colOff>693420</xdr:colOff>
          <xdr:row>4</xdr:row>
          <xdr:rowOff>22860</xdr:rowOff>
        </xdr:to>
        <xdr:sp macro="" textlink="">
          <xdr:nvSpPr>
            <xdr:cNvPr id="405532" name="Button 28" hidden="1">
              <a:extLst>
                <a:ext uri="{63B3BB69-23CF-44E3-9099-C40C66FF867C}">
                  <a14:compatExt spid="_x0000_s405532"/>
                </a:ext>
                <a:ext uri="{FF2B5EF4-FFF2-40B4-BE49-F238E27FC236}">
                  <a16:creationId xmlns:a16="http://schemas.microsoft.com/office/drawing/2014/main" id="{00000000-0008-0000-1500-00001C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</xdr:colOff>
          <xdr:row>5</xdr:row>
          <xdr:rowOff>7620</xdr:rowOff>
        </xdr:from>
        <xdr:to>
          <xdr:col>27</xdr:col>
          <xdr:colOff>693420</xdr:colOff>
          <xdr:row>7</xdr:row>
          <xdr:rowOff>144780</xdr:rowOff>
        </xdr:to>
        <xdr:sp macro="" textlink="">
          <xdr:nvSpPr>
            <xdr:cNvPr id="405533" name="Button 29" hidden="1">
              <a:extLst>
                <a:ext uri="{63B3BB69-23CF-44E3-9099-C40C66FF867C}">
                  <a14:compatExt spid="_x0000_s405533"/>
                </a:ext>
                <a:ext uri="{FF2B5EF4-FFF2-40B4-BE49-F238E27FC236}">
                  <a16:creationId xmlns:a16="http://schemas.microsoft.com/office/drawing/2014/main" id="{00000000-0008-0000-1500-00001D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175260</xdr:colOff>
          <xdr:row>1</xdr:row>
          <xdr:rowOff>45720</xdr:rowOff>
        </xdr:from>
        <xdr:to>
          <xdr:col>40</xdr:col>
          <xdr:colOff>792480</xdr:colOff>
          <xdr:row>4</xdr:row>
          <xdr:rowOff>22860</xdr:rowOff>
        </xdr:to>
        <xdr:sp macro="" textlink="">
          <xdr:nvSpPr>
            <xdr:cNvPr id="405534" name="Button 30" hidden="1">
              <a:extLst>
                <a:ext uri="{63B3BB69-23CF-44E3-9099-C40C66FF867C}">
                  <a14:compatExt spid="_x0000_s405534"/>
                </a:ext>
                <a:ext uri="{FF2B5EF4-FFF2-40B4-BE49-F238E27FC236}">
                  <a16:creationId xmlns:a16="http://schemas.microsoft.com/office/drawing/2014/main" id="{00000000-0008-0000-1500-00001E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175260</xdr:colOff>
          <xdr:row>5</xdr:row>
          <xdr:rowOff>22860</xdr:rowOff>
        </xdr:from>
        <xdr:to>
          <xdr:col>40</xdr:col>
          <xdr:colOff>792480</xdr:colOff>
          <xdr:row>7</xdr:row>
          <xdr:rowOff>152400</xdr:rowOff>
        </xdr:to>
        <xdr:sp macro="" textlink="">
          <xdr:nvSpPr>
            <xdr:cNvPr id="405535" name="Button 31" hidden="1">
              <a:extLst>
                <a:ext uri="{63B3BB69-23CF-44E3-9099-C40C66FF867C}">
                  <a14:compatExt spid="_x0000_s405535"/>
                </a:ext>
                <a:ext uri="{FF2B5EF4-FFF2-40B4-BE49-F238E27FC236}">
                  <a16:creationId xmlns:a16="http://schemas.microsoft.com/office/drawing/2014/main" id="{00000000-0008-0000-1500-00001F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36" name="Button 32" hidden="1">
              <a:extLst>
                <a:ext uri="{63B3BB69-23CF-44E3-9099-C40C66FF867C}">
                  <a14:compatExt spid="_x0000_s405536"/>
                </a:ext>
                <a:ext uri="{FF2B5EF4-FFF2-40B4-BE49-F238E27FC236}">
                  <a16:creationId xmlns:a16="http://schemas.microsoft.com/office/drawing/2014/main" id="{00000000-0008-0000-1500-000020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1500-000027000000}"/>
            </a:ext>
          </a:extLst>
        </xdr:cNvPr>
        <xdr:cNvSpPr/>
      </xdr:nvSpPr>
      <xdr:spPr>
        <a:xfrm>
          <a:off x="126668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37" name="Button 33" hidden="1">
              <a:extLst>
                <a:ext uri="{63B3BB69-23CF-44E3-9099-C40C66FF867C}">
                  <a14:compatExt spid="_x0000_s405537"/>
                </a:ext>
                <a:ext uri="{FF2B5EF4-FFF2-40B4-BE49-F238E27FC236}">
                  <a16:creationId xmlns:a16="http://schemas.microsoft.com/office/drawing/2014/main" id="{00000000-0008-0000-1500-000021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29</xdr:col>
      <xdr:colOff>55789</xdr:colOff>
      <xdr:row>0</xdr:row>
      <xdr:rowOff>37283</xdr:rowOff>
    </xdr:from>
    <xdr:to>
      <xdr:col>30</xdr:col>
      <xdr:colOff>489856</xdr:colOff>
      <xdr:row>0</xdr:row>
      <xdr:rowOff>315686</xdr:rowOff>
    </xdr:to>
    <xdr:sp macro="[9]!MAJ_Poste_2" textlink="">
      <xdr:nvSpPr>
        <xdr:cNvPr id="43" name="Rectangle 42">
          <a:extLst>
            <a:ext uri="{FF2B5EF4-FFF2-40B4-BE49-F238E27FC236}">
              <a16:creationId xmlns:a16="http://schemas.microsoft.com/office/drawing/2014/main" id="{00000000-0008-0000-1500-00002B000000}"/>
            </a:ext>
          </a:extLst>
        </xdr:cNvPr>
        <xdr:cNvSpPr/>
      </xdr:nvSpPr>
      <xdr:spPr>
        <a:xfrm>
          <a:off x="10152289" y="37283"/>
          <a:ext cx="97508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44" name="Rectangle 43">
          <a:extLst>
            <a:ext uri="{FF2B5EF4-FFF2-40B4-BE49-F238E27FC236}">
              <a16:creationId xmlns:a16="http://schemas.microsoft.com/office/drawing/2014/main" id="{00000000-0008-0000-1500-00002C000000}"/>
            </a:ext>
          </a:extLst>
        </xdr:cNvPr>
        <xdr:cNvSpPr/>
      </xdr:nvSpPr>
      <xdr:spPr>
        <a:xfrm>
          <a:off x="1774942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175260</xdr:colOff>
          <xdr:row>0</xdr:row>
          <xdr:rowOff>60960</xdr:rowOff>
        </xdr:from>
        <xdr:to>
          <xdr:col>17</xdr:col>
          <xdr:colOff>1402080</xdr:colOff>
          <xdr:row>0</xdr:row>
          <xdr:rowOff>259080</xdr:rowOff>
        </xdr:to>
        <xdr:sp macro="" textlink="">
          <xdr:nvSpPr>
            <xdr:cNvPr id="405538" name="Button 34" hidden="1">
              <a:extLst>
                <a:ext uri="{63B3BB69-23CF-44E3-9099-C40C66FF867C}">
                  <a14:compatExt spid="_x0000_s405538"/>
                </a:ext>
                <a:ext uri="{FF2B5EF4-FFF2-40B4-BE49-F238E27FC236}">
                  <a16:creationId xmlns:a16="http://schemas.microsoft.com/office/drawing/2014/main" id="{00000000-0008-0000-1500-000022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29</xdr:col>
      <xdr:colOff>55789</xdr:colOff>
      <xdr:row>0</xdr:row>
      <xdr:rowOff>37283</xdr:rowOff>
    </xdr:from>
    <xdr:to>
      <xdr:col>30</xdr:col>
      <xdr:colOff>489856</xdr:colOff>
      <xdr:row>0</xdr:row>
      <xdr:rowOff>315686</xdr:rowOff>
    </xdr:to>
    <xdr:sp macro="[9]!MAJ_Poste_2" textlink="">
      <xdr:nvSpPr>
        <xdr:cNvPr id="46" name="Rectangle 45">
          <a:extLst>
            <a:ext uri="{FF2B5EF4-FFF2-40B4-BE49-F238E27FC236}">
              <a16:creationId xmlns:a16="http://schemas.microsoft.com/office/drawing/2014/main" id="{00000000-0008-0000-1500-00002E000000}"/>
            </a:ext>
          </a:extLst>
        </xdr:cNvPr>
        <xdr:cNvSpPr/>
      </xdr:nvSpPr>
      <xdr:spPr>
        <a:xfrm>
          <a:off x="10156099" y="37283"/>
          <a:ext cx="10189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47" name="Rectangle 46">
          <a:extLst>
            <a:ext uri="{FF2B5EF4-FFF2-40B4-BE49-F238E27FC236}">
              <a16:creationId xmlns:a16="http://schemas.microsoft.com/office/drawing/2014/main" id="{00000000-0008-0000-1500-00002F000000}"/>
            </a:ext>
          </a:extLst>
        </xdr:cNvPr>
        <xdr:cNvSpPr/>
      </xdr:nvSpPr>
      <xdr:spPr>
        <a:xfrm>
          <a:off x="20757424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Mod&#232;le%20Chiffrage%20Projet%20EB%20(VERSION%20FILTRE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Projets/Sevran/mod&#232;le%20TWR-EB%20Chiffrage%20PNB%20159_modifi&#233;%20le%2007_05_20_SEVRA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Etude/9_Etude%202018/DOSSIERS%20A%20CHIFFRER/CRECHE/ETUDE/2018%2005%2014%20-%20Creche%20le%20Plessis%20-%20chiffrage%20TWR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Nouveau%20dossier/Mod&#232;le%20Chiffrage%20Projet%20EB%20(VERSION%20FILTRE)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ESSAI%20METRE%20COMMUN/1.%20Mod&#232;le%20TWR%20Chiffrage%20PNB%20159_modifi&#233;%20le%2017092019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Chiffrage%20et%20limite%20de%20presta%20communs%20TWR%20EB\Biblioth&#232;que_de_pri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nchéité"/>
      <sheetName val="Panneaux"/>
      <sheetName val="Isolants"/>
      <sheetName val="Bois"/>
      <sheetName val="Parements"/>
      <sheetName val="MEX"/>
      <sheetName val="Charpente_métallique"/>
      <sheetName val="CLT"/>
      <sheetName val="Enduit"/>
      <sheetName val="Finition"/>
      <sheetName val="Occultations"/>
      <sheetName val="Peinture"/>
      <sheetName val="Divers"/>
      <sheetName val="Quincaillerie"/>
      <sheetName val="Sécurité"/>
      <sheetName val="Ferrures"/>
      <sheetName val="Levage"/>
      <sheetName val="Recueil"/>
      <sheetName val="Transport"/>
      <sheetName val="Bibliothèque_de_prix"/>
    </sheetNames>
    <definedNames>
      <definedName name="Envoi_Mask_Aff_poste1"/>
      <definedName name="MAJ_Poste_2"/>
      <definedName name="MAJ_Poste_3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546875" defaultRowHeight="15.6"/>
  <cols>
    <col min="1" max="1" width="1.88671875" style="1" customWidth="1"/>
    <col min="2" max="2" width="13" style="114" customWidth="1"/>
    <col min="3" max="3" width="23" style="1" customWidth="1"/>
    <col min="4" max="4" width="10.6640625" style="1" customWidth="1"/>
    <col min="5" max="5" width="8.109375" style="1" customWidth="1"/>
    <col min="6" max="6" width="12.33203125" style="1" customWidth="1"/>
    <col min="7" max="7" width="10.6640625" style="1" customWidth="1"/>
    <col min="8" max="8" width="12.5546875" style="1" customWidth="1"/>
    <col min="9" max="11" width="10.6640625" style="1" customWidth="1"/>
    <col min="12" max="12" width="13.6640625" style="1" customWidth="1"/>
    <col min="13" max="13" width="9" style="2" customWidth="1"/>
    <col min="14" max="14" width="9.44140625" style="1" customWidth="1"/>
    <col min="15" max="15" width="8.88671875" style="3" customWidth="1"/>
    <col min="16" max="16" width="10.109375" style="1" customWidth="1"/>
    <col min="17" max="17" width="11.33203125" style="1" customWidth="1"/>
    <col min="18" max="18" width="9.6640625" style="1" customWidth="1"/>
    <col min="19" max="19" width="5.88671875" style="1" customWidth="1"/>
    <col min="20" max="20" width="32.33203125" style="1" bestFit="1" customWidth="1"/>
    <col min="21" max="16384" width="34.5546875" style="1"/>
  </cols>
  <sheetData>
    <row r="1" spans="2:20">
      <c r="C1" s="3"/>
    </row>
    <row r="2" spans="2:20" s="4" customFormat="1" ht="22.8">
      <c r="B2" s="122"/>
      <c r="C2" s="5" t="s">
        <v>5</v>
      </c>
      <c r="M2" s="6"/>
      <c r="O2" s="5"/>
    </row>
    <row r="3" spans="2:20" ht="16.2" thickBot="1">
      <c r="C3" s="3"/>
    </row>
    <row r="4" spans="2:20" ht="20.100000000000001" customHeight="1" thickBot="1">
      <c r="B4" s="131" t="s">
        <v>6</v>
      </c>
      <c r="C4" s="7"/>
      <c r="F4" s="190"/>
      <c r="G4" s="191"/>
      <c r="H4" s="191"/>
      <c r="I4" s="191"/>
      <c r="J4" s="191"/>
      <c r="K4" s="191"/>
      <c r="L4" s="191"/>
      <c r="M4" s="191"/>
      <c r="N4" s="191"/>
      <c r="O4" s="191"/>
      <c r="P4" s="191"/>
      <c r="Q4" s="192"/>
    </row>
    <row r="5" spans="2:20" ht="20.100000000000001" customHeight="1" thickBot="1">
      <c r="B5" s="131" t="s">
        <v>7</v>
      </c>
      <c r="C5" s="7" t="e">
        <f>#REF!</f>
        <v>#REF!</v>
      </c>
      <c r="E5" s="52"/>
      <c r="F5" s="193"/>
      <c r="G5" s="194"/>
      <c r="H5" s="194"/>
      <c r="I5" s="194"/>
      <c r="J5" s="194"/>
      <c r="K5" s="194"/>
      <c r="L5" s="194"/>
      <c r="M5" s="194"/>
      <c r="N5" s="194"/>
      <c r="O5" s="194"/>
      <c r="P5" s="194"/>
      <c r="Q5" s="195"/>
    </row>
    <row r="6" spans="2:20" ht="20.100000000000001" customHeight="1" thickBot="1">
      <c r="B6" s="131" t="s">
        <v>8</v>
      </c>
      <c r="C6" s="50" t="e">
        <f>#REF!</f>
        <v>#REF!</v>
      </c>
      <c r="D6" s="8"/>
      <c r="E6" s="52"/>
      <c r="F6" s="196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8"/>
      <c r="R6" s="8"/>
    </row>
    <row r="7" spans="2:20" ht="16.2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4"/>
    </row>
    <row r="8" spans="2:20" ht="16.2" thickBot="1">
      <c r="B8" s="199" t="s">
        <v>9</v>
      </c>
      <c r="C8" s="11" t="s">
        <v>10</v>
      </c>
      <c r="D8" s="12"/>
      <c r="E8" s="13"/>
      <c r="F8" s="14" t="s">
        <v>11</v>
      </c>
      <c r="G8" s="15" t="s">
        <v>12</v>
      </c>
      <c r="H8" s="16" t="s">
        <v>13</v>
      </c>
      <c r="I8" s="17" t="s">
        <v>14</v>
      </c>
      <c r="J8" s="18" t="s">
        <v>15</v>
      </c>
      <c r="K8" s="19" t="s">
        <v>33</v>
      </c>
      <c r="L8" s="200" t="s">
        <v>16</v>
      </c>
      <c r="M8" s="201"/>
      <c r="N8" s="201"/>
      <c r="O8" s="201"/>
      <c r="P8" s="202"/>
      <c r="Q8" s="112" t="s">
        <v>17</v>
      </c>
      <c r="R8" s="20" t="s">
        <v>18</v>
      </c>
      <c r="T8" s="113" t="s">
        <v>81</v>
      </c>
    </row>
    <row r="9" spans="2:20" ht="16.2" thickBot="1">
      <c r="B9" s="199"/>
      <c r="C9" s="21"/>
      <c r="D9" s="66" t="s">
        <v>19</v>
      </c>
      <c r="E9" s="67" t="s">
        <v>20</v>
      </c>
      <c r="F9" s="22"/>
      <c r="G9" s="23"/>
      <c r="H9" s="24"/>
      <c r="I9" s="23"/>
      <c r="J9" s="25"/>
      <c r="K9" s="90"/>
      <c r="L9" s="92" t="s">
        <v>35</v>
      </c>
      <c r="M9" s="91" t="s">
        <v>36</v>
      </c>
      <c r="N9" s="68" t="s">
        <v>20</v>
      </c>
      <c r="O9" s="68" t="s">
        <v>21</v>
      </c>
      <c r="P9" s="68" t="s">
        <v>22</v>
      </c>
      <c r="Q9" s="21"/>
      <c r="R9" s="26"/>
      <c r="T9" s="115"/>
    </row>
    <row r="10" spans="2:20" ht="16.2" thickBot="1">
      <c r="B10" s="123"/>
      <c r="C10" s="70" t="s">
        <v>77</v>
      </c>
      <c r="D10" s="71" t="s">
        <v>34</v>
      </c>
      <c r="E10" s="57" t="s">
        <v>34</v>
      </c>
      <c r="F10" s="59"/>
      <c r="G10" s="60"/>
      <c r="H10" s="60"/>
      <c r="I10" s="72"/>
      <c r="J10" s="60"/>
      <c r="K10" s="60"/>
      <c r="L10" s="60"/>
      <c r="M10" s="58" t="s">
        <v>34</v>
      </c>
      <c r="N10" s="57" t="s">
        <v>34</v>
      </c>
      <c r="O10" s="57" t="s">
        <v>3</v>
      </c>
      <c r="P10" s="57" t="s">
        <v>32</v>
      </c>
      <c r="Q10" s="60"/>
      <c r="R10" s="73"/>
      <c r="T10" s="116"/>
    </row>
    <row r="11" spans="2:20" ht="16.2" thickBot="1">
      <c r="B11" s="124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6">
        <f>IF(E11&gt;2.8,D11,0)</f>
        <v>0</v>
      </c>
    </row>
    <row r="12" spans="2:20" ht="16.2" thickBot="1">
      <c r="B12" s="125"/>
      <c r="C12" s="27" t="s">
        <v>4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6">
        <f t="shared" ref="T12:T23" si="0">IF(E12&gt;2.8,D12,0)</f>
        <v>0</v>
      </c>
    </row>
    <row r="13" spans="2:20">
      <c r="B13" s="74"/>
      <c r="C13" s="54"/>
      <c r="D13" s="88"/>
      <c r="E13" s="89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89"/>
      <c r="M13" s="89"/>
      <c r="N13" s="89"/>
      <c r="O13" s="89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6">
        <f t="shared" si="0"/>
        <v>0</v>
      </c>
    </row>
    <row r="14" spans="2:20">
      <c r="B14" s="74"/>
      <c r="C14" s="54"/>
      <c r="D14" s="121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6">
        <f t="shared" si="0"/>
        <v>0</v>
      </c>
    </row>
    <row r="15" spans="2:20">
      <c r="B15" s="74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6">
        <f t="shared" si="0"/>
        <v>0</v>
      </c>
    </row>
    <row r="16" spans="2:20">
      <c r="B16" s="74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6">
        <f t="shared" si="0"/>
        <v>0</v>
      </c>
    </row>
    <row r="17" spans="2:20">
      <c r="B17" s="74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6">
        <f t="shared" si="0"/>
        <v>0</v>
      </c>
    </row>
    <row r="18" spans="2:20">
      <c r="B18" s="74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6">
        <f t="shared" si="0"/>
        <v>0</v>
      </c>
    </row>
    <row r="19" spans="2:20" ht="16.2" thickBot="1">
      <c r="B19" s="75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6">
        <f t="shared" si="0"/>
        <v>0</v>
      </c>
    </row>
    <row r="20" spans="2:20" ht="16.2" thickBot="1">
      <c r="B20" s="75"/>
      <c r="C20" s="27" t="s">
        <v>25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6">
        <f t="shared" si="0"/>
        <v>0</v>
      </c>
    </row>
    <row r="21" spans="2:20">
      <c r="B21" s="75"/>
      <c r="C21" s="55"/>
      <c r="D21" s="89"/>
      <c r="E21" s="89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6">
        <f t="shared" si="0"/>
        <v>0</v>
      </c>
    </row>
    <row r="22" spans="2:20">
      <c r="B22" s="75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6">
        <f t="shared" si="0"/>
        <v>0</v>
      </c>
    </row>
    <row r="23" spans="2:20" ht="16.2" thickBot="1">
      <c r="B23" s="75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6">
        <f t="shared" si="0"/>
        <v>0</v>
      </c>
    </row>
    <row r="24" spans="2:20" ht="16.2" customHeight="1" thickBot="1">
      <c r="B24" s="79" t="s">
        <v>9</v>
      </c>
      <c r="C24" s="80"/>
      <c r="D24" s="81" t="s">
        <v>23</v>
      </c>
      <c r="E24" s="60"/>
      <c r="F24" s="82" t="s">
        <v>11</v>
      </c>
      <c r="G24" s="78" t="s">
        <v>12</v>
      </c>
      <c r="H24" s="83" t="s">
        <v>13</v>
      </c>
      <c r="I24" s="84" t="s">
        <v>14</v>
      </c>
      <c r="J24" s="84" t="s">
        <v>15</v>
      </c>
      <c r="K24" s="84" t="s">
        <v>33</v>
      </c>
      <c r="L24" s="84"/>
      <c r="M24" s="93"/>
      <c r="N24" s="93"/>
      <c r="O24" s="85" t="s">
        <v>21</v>
      </c>
      <c r="P24" s="85" t="s">
        <v>22</v>
      </c>
      <c r="Q24" s="84" t="s">
        <v>17</v>
      </c>
      <c r="R24" s="86" t="s">
        <v>18</v>
      </c>
      <c r="S24" s="35"/>
      <c r="T24" s="117" t="s">
        <v>82</v>
      </c>
    </row>
    <row r="25" spans="2:20" ht="16.2" customHeight="1">
      <c r="B25" s="75">
        <f>SUM(B11:B23)</f>
        <v>0</v>
      </c>
      <c r="C25" s="43" t="s">
        <v>24</v>
      </c>
      <c r="D25" s="87">
        <f>SUM(D11:D23)</f>
        <v>0</v>
      </c>
      <c r="E25" s="44"/>
      <c r="F25" s="87">
        <f t="shared" ref="F25:K25" si="7">SUM(F11:F23)</f>
        <v>0</v>
      </c>
      <c r="G25" s="87">
        <f t="shared" si="7"/>
        <v>0</v>
      </c>
      <c r="H25" s="87">
        <f t="shared" si="7"/>
        <v>0</v>
      </c>
      <c r="I25" s="87">
        <f t="shared" si="7"/>
        <v>0</v>
      </c>
      <c r="J25" s="87">
        <f t="shared" si="7"/>
        <v>0</v>
      </c>
      <c r="K25" s="87">
        <f t="shared" si="7"/>
        <v>0</v>
      </c>
      <c r="L25" s="87"/>
      <c r="M25" s="87"/>
      <c r="N25" s="87"/>
      <c r="O25" s="87">
        <f>SUM(O11:O23)</f>
        <v>0</v>
      </c>
      <c r="P25" s="87">
        <f>SUM(P11:P23)</f>
        <v>0</v>
      </c>
      <c r="Q25" s="87">
        <f>SUM(Q11:Q23)</f>
        <v>0</v>
      </c>
      <c r="R25" s="87">
        <f>SUM(R11:R23)</f>
        <v>0</v>
      </c>
      <c r="S25" s="35"/>
      <c r="T25" s="118">
        <f>SUM(T11:T23)</f>
        <v>0</v>
      </c>
    </row>
    <row r="26" spans="2:20" ht="16.2" thickBot="1">
      <c r="B26" s="126"/>
      <c r="C26" s="61"/>
      <c r="D26" s="62"/>
      <c r="E26" s="62"/>
      <c r="F26" s="62"/>
      <c r="G26" s="62"/>
      <c r="H26" s="62"/>
      <c r="I26" s="76"/>
      <c r="J26" s="62"/>
      <c r="K26" s="62"/>
      <c r="L26" s="62"/>
      <c r="M26" s="63"/>
      <c r="N26" s="62"/>
      <c r="O26" s="62"/>
      <c r="P26" s="62"/>
      <c r="Q26" s="62"/>
      <c r="R26" s="77"/>
      <c r="S26" s="35"/>
      <c r="T26" s="119"/>
    </row>
    <row r="27" spans="2:20" ht="16.2" thickBot="1">
      <c r="B27" s="127"/>
      <c r="C27" s="69" t="s">
        <v>78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6"/>
    </row>
    <row r="28" spans="2:20" ht="16.2" thickBot="1">
      <c r="B28" s="128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6">
        <f>IF(E28&gt;2.8,D28,0)</f>
        <v>0</v>
      </c>
    </row>
    <row r="29" spans="2:20" ht="16.2" thickBot="1">
      <c r="B29" s="129"/>
      <c r="C29" s="27" t="s">
        <v>4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6">
        <f t="shared" ref="T29:T39" si="8">IF(E29&gt;2.8,D29,0)</f>
        <v>0</v>
      </c>
    </row>
    <row r="30" spans="2:20">
      <c r="B30" s="56"/>
      <c r="C30" s="53"/>
      <c r="D30" s="88"/>
      <c r="E30" s="89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89"/>
      <c r="M30" s="89"/>
      <c r="N30" s="89"/>
      <c r="O30" s="89"/>
      <c r="P30" s="30">
        <f>+O30*N30*M30</f>
        <v>0</v>
      </c>
      <c r="Q30" s="30">
        <f>+(N30*2+M30)*O30</f>
        <v>0</v>
      </c>
      <c r="R30" s="64">
        <f>+O30*M30</f>
        <v>0</v>
      </c>
      <c r="T30" s="116">
        <f t="shared" si="8"/>
        <v>0</v>
      </c>
    </row>
    <row r="31" spans="2:20">
      <c r="B31" s="56"/>
      <c r="C31" s="54"/>
      <c r="D31" s="121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6">
        <f t="shared" si="8"/>
        <v>0</v>
      </c>
    </row>
    <row r="32" spans="2:20">
      <c r="B32" s="56"/>
      <c r="C32" s="54"/>
      <c r="D32" s="121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6">
        <f t="shared" si="8"/>
        <v>0</v>
      </c>
    </row>
    <row r="33" spans="2:20">
      <c r="B33" s="56"/>
      <c r="C33" s="54"/>
      <c r="D33" s="121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6">
        <f t="shared" si="8"/>
        <v>0</v>
      </c>
    </row>
    <row r="34" spans="2:20">
      <c r="B34" s="56"/>
      <c r="C34" s="54"/>
      <c r="D34" s="121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6">
        <f t="shared" si="8"/>
        <v>0</v>
      </c>
    </row>
    <row r="35" spans="2:20">
      <c r="B35" s="56"/>
      <c r="C35" s="54"/>
      <c r="D35" s="121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6">
        <f t="shared" si="8"/>
        <v>0</v>
      </c>
    </row>
    <row r="36" spans="2:20" ht="16.2" thickBot="1">
      <c r="B36" s="36"/>
      <c r="C36" s="37"/>
      <c r="D36" s="121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6">
        <f t="shared" si="8"/>
        <v>0</v>
      </c>
    </row>
    <row r="37" spans="2:20" ht="16.2" thickBot="1">
      <c r="B37" s="36"/>
      <c r="C37" s="27" t="s">
        <v>25</v>
      </c>
      <c r="D37" s="121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6">
        <f t="shared" si="8"/>
        <v>0</v>
      </c>
    </row>
    <row r="38" spans="2:20">
      <c r="B38" s="36"/>
      <c r="C38" s="37"/>
      <c r="D38" s="88"/>
      <c r="E38" s="89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6">
        <f t="shared" si="8"/>
        <v>0</v>
      </c>
    </row>
    <row r="39" spans="2:20" ht="16.2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6">
        <f t="shared" si="8"/>
        <v>0</v>
      </c>
    </row>
    <row r="40" spans="2:20" ht="16.2" thickBot="1">
      <c r="B40" s="38" t="s">
        <v>9</v>
      </c>
      <c r="C40" s="8"/>
      <c r="D40" s="39" t="s">
        <v>23</v>
      </c>
      <c r="E40" s="30"/>
      <c r="F40" s="40" t="s">
        <v>11</v>
      </c>
      <c r="G40" s="78" t="s">
        <v>12</v>
      </c>
      <c r="H40" s="40" t="s">
        <v>13</v>
      </c>
      <c r="I40" s="84" t="s">
        <v>14</v>
      </c>
      <c r="J40" s="84" t="s">
        <v>15</v>
      </c>
      <c r="K40" s="84" t="s">
        <v>33</v>
      </c>
      <c r="L40" s="41"/>
      <c r="M40" s="94"/>
      <c r="N40" s="94"/>
      <c r="O40" s="42" t="s">
        <v>21</v>
      </c>
      <c r="P40" s="42" t="s">
        <v>22</v>
      </c>
      <c r="Q40" s="41" t="s">
        <v>17</v>
      </c>
      <c r="R40" s="41" t="s">
        <v>18</v>
      </c>
      <c r="T40" s="117" t="s">
        <v>82</v>
      </c>
    </row>
    <row r="41" spans="2:20">
      <c r="B41" s="36">
        <f>SUM(B28:B39)</f>
        <v>0</v>
      </c>
      <c r="C41" s="43" t="s">
        <v>24</v>
      </c>
      <c r="D41" s="87">
        <f>SUM(D28:D39)</f>
        <v>0</v>
      </c>
      <c r="E41" s="87"/>
      <c r="F41" s="87">
        <f t="shared" ref="F41:R41" si="15">SUM(F28:F39)</f>
        <v>0</v>
      </c>
      <c r="G41" s="87">
        <f t="shared" si="15"/>
        <v>0</v>
      </c>
      <c r="H41" s="87">
        <f t="shared" si="15"/>
        <v>0</v>
      </c>
      <c r="I41" s="87">
        <f t="shared" si="15"/>
        <v>0</v>
      </c>
      <c r="J41" s="87">
        <f t="shared" si="15"/>
        <v>0</v>
      </c>
      <c r="K41" s="87">
        <f t="shared" si="15"/>
        <v>0</v>
      </c>
      <c r="L41" s="87"/>
      <c r="M41" s="87"/>
      <c r="N41" s="87"/>
      <c r="O41" s="87">
        <f>SUM(O28:O39)</f>
        <v>0</v>
      </c>
      <c r="P41" s="87">
        <f t="shared" si="15"/>
        <v>0</v>
      </c>
      <c r="Q41" s="87">
        <f t="shared" si="15"/>
        <v>0</v>
      </c>
      <c r="R41" s="87">
        <f t="shared" si="15"/>
        <v>0</v>
      </c>
      <c r="T41" s="118">
        <f>SUM(T28:T39)</f>
        <v>0</v>
      </c>
    </row>
    <row r="42" spans="2:20" ht="16.2" thickBot="1">
      <c r="B42" s="130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0"/>
    </row>
    <row r="43" spans="2:20" s="8" customFormat="1" ht="16.2" thickBot="1">
      <c r="B43" s="199" t="s">
        <v>9</v>
      </c>
      <c r="C43" s="11" t="s">
        <v>10</v>
      </c>
      <c r="D43" s="12"/>
      <c r="E43" s="13"/>
      <c r="F43" s="14" t="s">
        <v>11</v>
      </c>
      <c r="G43" s="15" t="s">
        <v>12</v>
      </c>
      <c r="H43" s="16" t="s">
        <v>13</v>
      </c>
      <c r="I43" s="17" t="s">
        <v>14</v>
      </c>
      <c r="J43" s="18" t="s">
        <v>15</v>
      </c>
      <c r="K43" s="19" t="s">
        <v>33</v>
      </c>
      <c r="L43" s="200" t="s">
        <v>16</v>
      </c>
      <c r="M43" s="201"/>
      <c r="N43" s="201"/>
      <c r="O43" s="201"/>
      <c r="P43" s="202"/>
      <c r="Q43" s="112" t="s">
        <v>17</v>
      </c>
      <c r="R43" s="20" t="s">
        <v>18</v>
      </c>
      <c r="S43" s="1"/>
      <c r="T43" s="113" t="s">
        <v>81</v>
      </c>
    </row>
    <row r="44" spans="2:20" ht="16.2" thickBot="1">
      <c r="B44" s="199"/>
      <c r="C44" s="21"/>
      <c r="D44" s="66" t="s">
        <v>19</v>
      </c>
      <c r="E44" s="67" t="s">
        <v>20</v>
      </c>
      <c r="F44" s="22"/>
      <c r="G44" s="23"/>
      <c r="H44" s="24"/>
      <c r="I44" s="23"/>
      <c r="J44" s="25"/>
      <c r="K44" s="90"/>
      <c r="L44" s="92" t="s">
        <v>35</v>
      </c>
      <c r="M44" s="91" t="s">
        <v>36</v>
      </c>
      <c r="N44" s="68" t="s">
        <v>20</v>
      </c>
      <c r="O44" s="68" t="s">
        <v>21</v>
      </c>
      <c r="P44" s="68" t="s">
        <v>22</v>
      </c>
      <c r="Q44" s="21"/>
      <c r="R44" s="26"/>
      <c r="T44" s="115"/>
    </row>
    <row r="45" spans="2:20" ht="16.2" thickBot="1">
      <c r="B45" s="123"/>
      <c r="C45" s="70" t="s">
        <v>79</v>
      </c>
      <c r="D45" s="71" t="s">
        <v>34</v>
      </c>
      <c r="E45" s="57" t="s">
        <v>34</v>
      </c>
      <c r="F45" s="59"/>
      <c r="G45" s="60"/>
      <c r="H45" s="60"/>
      <c r="I45" s="72"/>
      <c r="J45" s="60"/>
      <c r="K45" s="60"/>
      <c r="L45" s="60"/>
      <c r="M45" s="58" t="s">
        <v>34</v>
      </c>
      <c r="N45" s="57" t="s">
        <v>34</v>
      </c>
      <c r="O45" s="57" t="s">
        <v>3</v>
      </c>
      <c r="P45" s="57" t="s">
        <v>32</v>
      </c>
      <c r="Q45" s="60"/>
      <c r="R45" s="73"/>
      <c r="T45" s="116"/>
    </row>
    <row r="46" spans="2:20" ht="16.2" thickBot="1">
      <c r="B46" s="124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6">
        <f>IF(E46&gt;2.8,D46,0)</f>
        <v>0</v>
      </c>
    </row>
    <row r="47" spans="2:20" ht="16.2" thickBot="1">
      <c r="B47" s="125"/>
      <c r="C47" s="27" t="s">
        <v>4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6">
        <f t="shared" ref="T47:T58" si="16">IF(E47&gt;2.8,D47,0)</f>
        <v>0</v>
      </c>
    </row>
    <row r="48" spans="2:20">
      <c r="B48" s="74"/>
      <c r="C48" s="54"/>
      <c r="D48" s="88"/>
      <c r="E48" s="89"/>
      <c r="F48" s="31">
        <f>+E48*D48</f>
        <v>0</v>
      </c>
      <c r="G48" s="30"/>
      <c r="H48" s="30">
        <f>+F48-G48</f>
        <v>0</v>
      </c>
      <c r="I48" s="30">
        <f>+H48</f>
        <v>0</v>
      </c>
      <c r="J48" s="8"/>
      <c r="K48" s="30"/>
      <c r="L48" s="89"/>
      <c r="M48" s="89"/>
      <c r="N48" s="89"/>
      <c r="O48" s="89"/>
      <c r="P48" s="30">
        <f t="shared" ref="P48:P53" si="17">+O48*N48*M48</f>
        <v>0</v>
      </c>
      <c r="Q48" s="30">
        <f t="shared" ref="Q48:Q53" si="18">+(N48*2+M48)*O48</f>
        <v>0</v>
      </c>
      <c r="R48" s="64">
        <f t="shared" ref="R48:R53" si="19">+O48*M48</f>
        <v>0</v>
      </c>
      <c r="S48" s="35"/>
      <c r="T48" s="116">
        <f t="shared" si="16"/>
        <v>0</v>
      </c>
    </row>
    <row r="49" spans="2:20">
      <c r="B49" s="74"/>
      <c r="C49" s="54"/>
      <c r="D49" s="121"/>
      <c r="E49" s="51"/>
      <c r="F49" s="31">
        <f>+E49*D49</f>
        <v>0</v>
      </c>
      <c r="G49" s="30"/>
      <c r="H49" s="30">
        <f>+F49-G49</f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7"/>
        <v>0</v>
      </c>
      <c r="Q49" s="30">
        <f t="shared" si="18"/>
        <v>0</v>
      </c>
      <c r="R49" s="64">
        <f t="shared" si="19"/>
        <v>0</v>
      </c>
      <c r="S49" s="35"/>
      <c r="T49" s="116">
        <f t="shared" si="16"/>
        <v>0</v>
      </c>
    </row>
    <row r="50" spans="2:20">
      <c r="B50" s="74"/>
      <c r="C50" s="54"/>
      <c r="D50" s="32"/>
      <c r="E50" s="30"/>
      <c r="F50" s="31">
        <f t="shared" ref="F50:F54" si="20">+E50*D50</f>
        <v>0</v>
      </c>
      <c r="G50" s="30"/>
      <c r="H50" s="30">
        <f t="shared" ref="H50:H54" si="21">+F50-G50</f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7"/>
        <v>0</v>
      </c>
      <c r="Q50" s="30">
        <f t="shared" si="18"/>
        <v>0</v>
      </c>
      <c r="R50" s="64">
        <f t="shared" si="19"/>
        <v>0</v>
      </c>
      <c r="S50" s="35"/>
      <c r="T50" s="116">
        <f t="shared" si="16"/>
        <v>0</v>
      </c>
    </row>
    <row r="51" spans="2:20">
      <c r="B51" s="74"/>
      <c r="C51" s="54"/>
      <c r="D51" s="32"/>
      <c r="E51" s="30"/>
      <c r="F51" s="31">
        <f t="shared" si="20"/>
        <v>0</v>
      </c>
      <c r="G51" s="30"/>
      <c r="H51" s="30">
        <f t="shared" si="21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7"/>
        <v>0</v>
      </c>
      <c r="Q51" s="30">
        <f t="shared" si="18"/>
        <v>0</v>
      </c>
      <c r="R51" s="64">
        <f t="shared" si="19"/>
        <v>0</v>
      </c>
      <c r="S51" s="35"/>
      <c r="T51" s="116">
        <f t="shared" si="16"/>
        <v>0</v>
      </c>
    </row>
    <row r="52" spans="2:20">
      <c r="B52" s="74"/>
      <c r="C52" s="54"/>
      <c r="D52" s="32"/>
      <c r="E52" s="30"/>
      <c r="F52" s="31">
        <f t="shared" si="20"/>
        <v>0</v>
      </c>
      <c r="G52" s="30"/>
      <c r="H52" s="30">
        <f t="shared" si="21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7"/>
        <v>0</v>
      </c>
      <c r="Q52" s="30">
        <f t="shared" si="18"/>
        <v>0</v>
      </c>
      <c r="R52" s="64">
        <f t="shared" si="19"/>
        <v>0</v>
      </c>
      <c r="S52" s="35"/>
      <c r="T52" s="116">
        <f t="shared" si="16"/>
        <v>0</v>
      </c>
    </row>
    <row r="53" spans="2:20">
      <c r="B53" s="74"/>
      <c r="C53" s="54"/>
      <c r="D53" s="32"/>
      <c r="E53" s="30"/>
      <c r="F53" s="31">
        <f t="shared" si="20"/>
        <v>0</v>
      </c>
      <c r="G53" s="30"/>
      <c r="H53" s="30">
        <f t="shared" si="21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7"/>
        <v>0</v>
      </c>
      <c r="Q53" s="30">
        <f t="shared" si="18"/>
        <v>0</v>
      </c>
      <c r="R53" s="64">
        <f t="shared" si="19"/>
        <v>0</v>
      </c>
      <c r="S53" s="35"/>
      <c r="T53" s="116">
        <f t="shared" si="16"/>
        <v>0</v>
      </c>
    </row>
    <row r="54" spans="2:20" ht="16.2" thickBot="1">
      <c r="B54" s="75"/>
      <c r="C54" s="37"/>
      <c r="D54" s="30"/>
      <c r="E54" s="30"/>
      <c r="F54" s="31">
        <f t="shared" si="20"/>
        <v>0</v>
      </c>
      <c r="G54" s="30"/>
      <c r="H54" s="30">
        <f t="shared" si="21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6">
        <f t="shared" si="16"/>
        <v>0</v>
      </c>
    </row>
    <row r="55" spans="2:20" ht="16.2" thickBot="1">
      <c r="B55" s="75"/>
      <c r="C55" s="27" t="s">
        <v>25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6">
        <f t="shared" si="16"/>
        <v>0</v>
      </c>
    </row>
    <row r="56" spans="2:20">
      <c r="B56" s="75"/>
      <c r="C56" s="55"/>
      <c r="D56" s="89"/>
      <c r="E56" s="89"/>
      <c r="F56" s="31">
        <f t="shared" ref="F56:F57" si="23">+E56*D56</f>
        <v>0</v>
      </c>
      <c r="G56" s="30"/>
      <c r="H56" s="30">
        <f t="shared" ref="H56:H57" si="24"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6">
        <f t="shared" si="16"/>
        <v>0</v>
      </c>
    </row>
    <row r="57" spans="2:20">
      <c r="B57" s="75"/>
      <c r="C57" s="37"/>
      <c r="D57" s="30"/>
      <c r="E57" s="30"/>
      <c r="F57" s="31">
        <f t="shared" si="23"/>
        <v>0</v>
      </c>
      <c r="G57" s="30"/>
      <c r="H57" s="30">
        <f t="shared" si="24"/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6">
        <f t="shared" si="16"/>
        <v>0</v>
      </c>
    </row>
    <row r="58" spans="2:20" ht="16.2" thickBot="1">
      <c r="B58" s="75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6">
        <f t="shared" si="16"/>
        <v>0</v>
      </c>
    </row>
    <row r="59" spans="2:20" ht="16.2" thickBot="1">
      <c r="B59" s="79" t="s">
        <v>9</v>
      </c>
      <c r="C59" s="80"/>
      <c r="D59" s="81" t="s">
        <v>23</v>
      </c>
      <c r="E59" s="60"/>
      <c r="F59" s="82" t="s">
        <v>11</v>
      </c>
      <c r="G59" s="78" t="s">
        <v>12</v>
      </c>
      <c r="H59" s="83" t="s">
        <v>13</v>
      </c>
      <c r="I59" s="84" t="s">
        <v>14</v>
      </c>
      <c r="J59" s="84" t="s">
        <v>15</v>
      </c>
      <c r="K59" s="84" t="s">
        <v>33</v>
      </c>
      <c r="L59" s="84"/>
      <c r="M59" s="93"/>
      <c r="N59" s="93"/>
      <c r="O59" s="85" t="s">
        <v>21</v>
      </c>
      <c r="P59" s="85" t="s">
        <v>22</v>
      </c>
      <c r="Q59" s="84" t="s">
        <v>17</v>
      </c>
      <c r="R59" s="86" t="s">
        <v>18</v>
      </c>
      <c r="S59" s="35"/>
      <c r="T59" s="117" t="s">
        <v>82</v>
      </c>
    </row>
    <row r="60" spans="2:20">
      <c r="B60" s="75">
        <f>SUM(B46:B58)</f>
        <v>0</v>
      </c>
      <c r="C60" s="43" t="s">
        <v>24</v>
      </c>
      <c r="D60" s="87">
        <f>SUM(D46:D58)</f>
        <v>0</v>
      </c>
      <c r="E60" s="87"/>
      <c r="F60" s="87">
        <f t="shared" ref="F60:R60" si="25">SUM(F46:F58)</f>
        <v>0</v>
      </c>
      <c r="G60" s="87">
        <f t="shared" si="25"/>
        <v>0</v>
      </c>
      <c r="H60" s="87">
        <f t="shared" si="25"/>
        <v>0</v>
      </c>
      <c r="I60" s="87">
        <f t="shared" si="25"/>
        <v>0</v>
      </c>
      <c r="J60" s="87">
        <f t="shared" si="25"/>
        <v>0</v>
      </c>
      <c r="K60" s="87">
        <f t="shared" si="25"/>
        <v>0</v>
      </c>
      <c r="L60" s="87"/>
      <c r="M60" s="87"/>
      <c r="N60" s="87"/>
      <c r="O60" s="87">
        <f t="shared" si="25"/>
        <v>0</v>
      </c>
      <c r="P60" s="87">
        <f t="shared" si="25"/>
        <v>0</v>
      </c>
      <c r="Q60" s="87">
        <f t="shared" si="25"/>
        <v>0</v>
      </c>
      <c r="R60" s="87">
        <f t="shared" si="25"/>
        <v>0</v>
      </c>
      <c r="S60" s="35"/>
      <c r="T60" s="118">
        <f>SUM(T46:T58)</f>
        <v>0</v>
      </c>
    </row>
    <row r="61" spans="2:20" ht="16.2" thickBot="1">
      <c r="B61" s="126"/>
      <c r="C61" s="61"/>
      <c r="D61" s="62"/>
      <c r="E61" s="62"/>
      <c r="F61" s="62"/>
      <c r="G61" s="62"/>
      <c r="H61" s="62"/>
      <c r="I61" s="76"/>
      <c r="J61" s="62"/>
      <c r="K61" s="62"/>
      <c r="L61" s="62"/>
      <c r="M61" s="63"/>
      <c r="N61" s="62"/>
      <c r="O61" s="62"/>
      <c r="P61" s="62"/>
      <c r="Q61" s="62"/>
      <c r="R61" s="77"/>
      <c r="S61" s="35"/>
      <c r="T61" s="119"/>
    </row>
    <row r="62" spans="2:20" ht="16.2" thickBot="1">
      <c r="B62" s="127"/>
      <c r="C62" s="69" t="s">
        <v>80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6"/>
    </row>
    <row r="63" spans="2:20" ht="16.2" thickBot="1">
      <c r="B63" s="128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6">
        <f>IF(E63&gt;2.8,D63,0)</f>
        <v>0</v>
      </c>
    </row>
    <row r="64" spans="2:20" ht="16.2" thickBot="1">
      <c r="B64" s="129"/>
      <c r="C64" s="27" t="s">
        <v>4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6">
        <f t="shared" ref="T64:T74" si="26">IF(E64&gt;2.8,D64,0)</f>
        <v>0</v>
      </c>
    </row>
    <row r="65" spans="2:20">
      <c r="B65" s="56"/>
      <c r="C65" s="53"/>
      <c r="D65" s="88"/>
      <c r="E65" s="89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89"/>
      <c r="M65" s="89"/>
      <c r="N65" s="89"/>
      <c r="O65" s="89"/>
      <c r="P65" s="30">
        <f>+O65*N65*M65</f>
        <v>0</v>
      </c>
      <c r="Q65" s="30">
        <f>+(N65*2+M65)*O65</f>
        <v>0</v>
      </c>
      <c r="R65" s="64">
        <f>+O65*M65</f>
        <v>0</v>
      </c>
      <c r="T65" s="116">
        <f t="shared" si="26"/>
        <v>0</v>
      </c>
    </row>
    <row r="66" spans="2:20">
      <c r="B66" s="56"/>
      <c r="C66" s="54"/>
      <c r="D66" s="121"/>
      <c r="E66" s="51"/>
      <c r="F66" s="31">
        <f t="shared" ref="F66:F71" si="27">+E66*D66</f>
        <v>0</v>
      </c>
      <c r="G66" s="30"/>
      <c r="H66" s="30">
        <f t="shared" ref="H66:H71" si="28">+F66-G66</f>
        <v>0</v>
      </c>
      <c r="I66" s="30">
        <f t="shared" ref="I66:I73" si="29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6">
        <f t="shared" si="26"/>
        <v>0</v>
      </c>
    </row>
    <row r="67" spans="2:20">
      <c r="B67" s="56"/>
      <c r="C67" s="54"/>
      <c r="D67" s="121"/>
      <c r="E67" s="51"/>
      <c r="F67" s="31">
        <f t="shared" si="27"/>
        <v>0</v>
      </c>
      <c r="G67" s="30"/>
      <c r="H67" s="30">
        <f t="shared" si="28"/>
        <v>0</v>
      </c>
      <c r="I67" s="30">
        <f t="shared" si="29"/>
        <v>0</v>
      </c>
      <c r="J67" s="8"/>
      <c r="K67" s="30"/>
      <c r="L67" s="30"/>
      <c r="M67" s="29"/>
      <c r="N67" s="30"/>
      <c r="O67" s="31"/>
      <c r="P67" s="30">
        <f t="shared" ref="P67:P73" si="30">+O67*N67*M67</f>
        <v>0</v>
      </c>
      <c r="Q67" s="30">
        <f t="shared" ref="Q67:Q73" si="31">+(N67*2+M67)*O67</f>
        <v>0</v>
      </c>
      <c r="R67" s="64">
        <f t="shared" ref="R67:R73" si="32">+O67*M67</f>
        <v>0</v>
      </c>
      <c r="T67" s="116">
        <f t="shared" si="26"/>
        <v>0</v>
      </c>
    </row>
    <row r="68" spans="2:20">
      <c r="B68" s="56"/>
      <c r="C68" s="54"/>
      <c r="D68" s="121"/>
      <c r="E68" s="51"/>
      <c r="F68" s="31">
        <f t="shared" si="27"/>
        <v>0</v>
      </c>
      <c r="G68" s="30"/>
      <c r="H68" s="30">
        <f t="shared" si="28"/>
        <v>0</v>
      </c>
      <c r="I68" s="30">
        <f t="shared" si="29"/>
        <v>0</v>
      </c>
      <c r="J68" s="8"/>
      <c r="K68" s="30"/>
      <c r="L68" s="30"/>
      <c r="M68" s="29"/>
      <c r="N68" s="30"/>
      <c r="O68" s="31"/>
      <c r="P68" s="30">
        <f t="shared" si="30"/>
        <v>0</v>
      </c>
      <c r="Q68" s="30">
        <f t="shared" si="31"/>
        <v>0</v>
      </c>
      <c r="R68" s="64">
        <f t="shared" si="32"/>
        <v>0</v>
      </c>
      <c r="T68" s="116">
        <f t="shared" si="26"/>
        <v>0</v>
      </c>
    </row>
    <row r="69" spans="2:20">
      <c r="B69" s="56"/>
      <c r="C69" s="54"/>
      <c r="D69" s="121"/>
      <c r="E69" s="51"/>
      <c r="F69" s="31">
        <f t="shared" si="27"/>
        <v>0</v>
      </c>
      <c r="G69" s="30"/>
      <c r="H69" s="30">
        <f t="shared" si="28"/>
        <v>0</v>
      </c>
      <c r="I69" s="30">
        <f t="shared" si="29"/>
        <v>0</v>
      </c>
      <c r="J69" s="8"/>
      <c r="K69" s="30"/>
      <c r="L69" s="30"/>
      <c r="M69" s="29"/>
      <c r="N69" s="30"/>
      <c r="O69" s="31"/>
      <c r="P69" s="30">
        <f t="shared" si="30"/>
        <v>0</v>
      </c>
      <c r="Q69" s="30">
        <f t="shared" si="31"/>
        <v>0</v>
      </c>
      <c r="R69" s="64">
        <f t="shared" si="32"/>
        <v>0</v>
      </c>
      <c r="T69" s="116">
        <f t="shared" si="26"/>
        <v>0</v>
      </c>
    </row>
    <row r="70" spans="2:20">
      <c r="B70" s="56"/>
      <c r="C70" s="54"/>
      <c r="D70" s="121"/>
      <c r="E70" s="51"/>
      <c r="F70" s="31">
        <f t="shared" si="27"/>
        <v>0</v>
      </c>
      <c r="G70" s="30"/>
      <c r="H70" s="30">
        <f t="shared" si="28"/>
        <v>0</v>
      </c>
      <c r="I70" s="30">
        <f t="shared" si="29"/>
        <v>0</v>
      </c>
      <c r="J70" s="8"/>
      <c r="K70" s="30"/>
      <c r="L70" s="30"/>
      <c r="M70" s="29"/>
      <c r="N70" s="30"/>
      <c r="O70" s="31"/>
      <c r="P70" s="30">
        <f t="shared" si="30"/>
        <v>0</v>
      </c>
      <c r="Q70" s="30">
        <f t="shared" si="31"/>
        <v>0</v>
      </c>
      <c r="R70" s="64">
        <f t="shared" si="32"/>
        <v>0</v>
      </c>
      <c r="T70" s="116">
        <f t="shared" si="26"/>
        <v>0</v>
      </c>
    </row>
    <row r="71" spans="2:20" ht="16.2" thickBot="1">
      <c r="B71" s="36"/>
      <c r="C71" s="37"/>
      <c r="D71" s="121"/>
      <c r="E71" s="51"/>
      <c r="F71" s="31">
        <f t="shared" si="27"/>
        <v>0</v>
      </c>
      <c r="G71" s="30"/>
      <c r="H71" s="30">
        <f t="shared" si="28"/>
        <v>0</v>
      </c>
      <c r="I71" s="30">
        <f t="shared" si="29"/>
        <v>0</v>
      </c>
      <c r="K71" s="30"/>
      <c r="L71" s="30"/>
      <c r="M71" s="30"/>
      <c r="N71" s="30"/>
      <c r="O71" s="30"/>
      <c r="P71" s="30">
        <f t="shared" si="30"/>
        <v>0</v>
      </c>
      <c r="Q71" s="30">
        <f t="shared" si="31"/>
        <v>0</v>
      </c>
      <c r="R71" s="64">
        <f t="shared" si="32"/>
        <v>0</v>
      </c>
      <c r="T71" s="116">
        <f t="shared" si="26"/>
        <v>0</v>
      </c>
    </row>
    <row r="72" spans="2:20" ht="16.2" thickBot="1">
      <c r="B72" s="36"/>
      <c r="C72" s="27" t="s">
        <v>25</v>
      </c>
      <c r="D72" s="121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30"/>
        <v>0</v>
      </c>
      <c r="Q72" s="30">
        <f t="shared" si="31"/>
        <v>0</v>
      </c>
      <c r="R72" s="64">
        <f t="shared" si="32"/>
        <v>0</v>
      </c>
      <c r="T72" s="116">
        <f t="shared" si="26"/>
        <v>0</v>
      </c>
    </row>
    <row r="73" spans="2:20">
      <c r="B73" s="36"/>
      <c r="C73" s="37"/>
      <c r="D73" s="88"/>
      <c r="E73" s="89"/>
      <c r="F73" s="31">
        <f t="shared" ref="F73" si="33">+E73*D73</f>
        <v>0</v>
      </c>
      <c r="G73" s="30"/>
      <c r="H73" s="30">
        <f t="shared" ref="H73" si="34">+F73-G73</f>
        <v>0</v>
      </c>
      <c r="I73" s="30">
        <f t="shared" si="29"/>
        <v>0</v>
      </c>
      <c r="K73" s="30"/>
      <c r="L73" s="30"/>
      <c r="M73" s="30"/>
      <c r="N73" s="30"/>
      <c r="O73" s="30"/>
      <c r="P73" s="30">
        <f t="shared" si="30"/>
        <v>0</v>
      </c>
      <c r="Q73" s="30">
        <f t="shared" si="31"/>
        <v>0</v>
      </c>
      <c r="R73" s="64">
        <f t="shared" si="32"/>
        <v>0</v>
      </c>
      <c r="T73" s="116">
        <f t="shared" si="26"/>
        <v>0</v>
      </c>
    </row>
    <row r="74" spans="2:20" ht="16.2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6">
        <f t="shared" si="26"/>
        <v>0</v>
      </c>
    </row>
    <row r="75" spans="2:20" ht="16.2" thickBot="1">
      <c r="B75" s="38" t="s">
        <v>9</v>
      </c>
      <c r="C75" s="8"/>
      <c r="D75" s="39" t="s">
        <v>23</v>
      </c>
      <c r="E75" s="30"/>
      <c r="F75" s="40" t="s">
        <v>11</v>
      </c>
      <c r="G75" s="78" t="s">
        <v>12</v>
      </c>
      <c r="H75" s="40" t="s">
        <v>13</v>
      </c>
      <c r="I75" s="84" t="s">
        <v>14</v>
      </c>
      <c r="J75" s="84" t="s">
        <v>15</v>
      </c>
      <c r="K75" s="84" t="s">
        <v>33</v>
      </c>
      <c r="L75" s="41"/>
      <c r="M75" s="94"/>
      <c r="N75" s="94"/>
      <c r="O75" s="42" t="s">
        <v>21</v>
      </c>
      <c r="P75" s="42" t="s">
        <v>22</v>
      </c>
      <c r="Q75" s="41" t="s">
        <v>17</v>
      </c>
      <c r="R75" s="41" t="s">
        <v>18</v>
      </c>
      <c r="T75" s="117" t="s">
        <v>82</v>
      </c>
    </row>
    <row r="76" spans="2:20">
      <c r="B76" s="36">
        <f>SUM(B63:B74)</f>
        <v>0</v>
      </c>
      <c r="C76" s="43" t="s">
        <v>24</v>
      </c>
      <c r="D76" s="87">
        <f>SUM(D63:D74)</f>
        <v>0</v>
      </c>
      <c r="E76" s="87"/>
      <c r="F76" s="87">
        <f t="shared" ref="F76:R76" si="35">SUM(F63:F74)</f>
        <v>0</v>
      </c>
      <c r="G76" s="87">
        <f t="shared" si="35"/>
        <v>0</v>
      </c>
      <c r="H76" s="87">
        <f t="shared" si="35"/>
        <v>0</v>
      </c>
      <c r="I76" s="87">
        <f t="shared" si="35"/>
        <v>0</v>
      </c>
      <c r="J76" s="87">
        <f t="shared" si="35"/>
        <v>0</v>
      </c>
      <c r="K76" s="87">
        <f t="shared" si="35"/>
        <v>0</v>
      </c>
      <c r="L76" s="87"/>
      <c r="M76" s="87"/>
      <c r="N76" s="87"/>
      <c r="O76" s="87">
        <f t="shared" si="35"/>
        <v>0</v>
      </c>
      <c r="P76" s="87">
        <f t="shared" si="35"/>
        <v>0</v>
      </c>
      <c r="Q76" s="87">
        <f t="shared" si="35"/>
        <v>0</v>
      </c>
      <c r="R76" s="87">
        <f t="shared" si="35"/>
        <v>0</v>
      </c>
      <c r="T76" s="118">
        <f>SUM(T63:T74)</f>
        <v>0</v>
      </c>
    </row>
    <row r="77" spans="2:20" ht="16.2" thickBot="1">
      <c r="B77" s="130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0"/>
    </row>
    <row r="79" spans="2:20" ht="16.2" thickBot="1"/>
    <row r="80" spans="2:20" ht="15">
      <c r="F80" s="190"/>
      <c r="G80" s="191"/>
      <c r="H80" s="191"/>
      <c r="I80" s="191"/>
      <c r="J80" s="191"/>
      <c r="K80" s="191"/>
      <c r="L80" s="191"/>
      <c r="M80" s="191"/>
      <c r="N80" s="191"/>
      <c r="O80" s="191"/>
      <c r="P80" s="191"/>
      <c r="Q80" s="192"/>
    </row>
    <row r="81" spans="2:20" ht="23.25" customHeight="1">
      <c r="E81" s="52"/>
      <c r="F81" s="193"/>
      <c r="G81" s="194"/>
      <c r="H81" s="194"/>
      <c r="I81" s="194"/>
      <c r="J81" s="194"/>
      <c r="K81" s="194"/>
      <c r="L81" s="194"/>
      <c r="M81" s="194"/>
      <c r="N81" s="194"/>
      <c r="O81" s="194"/>
      <c r="P81" s="194"/>
      <c r="Q81" s="195"/>
    </row>
    <row r="82" spans="2:20" ht="19.5" customHeight="1" thickBot="1">
      <c r="D82" s="8"/>
      <c r="E82" s="52"/>
      <c r="F82" s="196"/>
      <c r="G82" s="197"/>
      <c r="H82" s="197"/>
      <c r="I82" s="197"/>
      <c r="J82" s="197"/>
      <c r="K82" s="197"/>
      <c r="L82" s="197"/>
      <c r="M82" s="197"/>
      <c r="N82" s="197"/>
      <c r="O82" s="197"/>
      <c r="P82" s="197"/>
      <c r="Q82" s="198"/>
      <c r="R82" s="8"/>
    </row>
    <row r="83" spans="2:20" ht="16.2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4"/>
    </row>
    <row r="84" spans="2:20" ht="16.2" thickBot="1">
      <c r="B84" s="199" t="s">
        <v>9</v>
      </c>
      <c r="C84" s="11" t="s">
        <v>10</v>
      </c>
      <c r="D84" s="12"/>
      <c r="E84" s="13"/>
      <c r="F84" s="14" t="s">
        <v>11</v>
      </c>
      <c r="G84" s="15" t="s">
        <v>12</v>
      </c>
      <c r="H84" s="16" t="s">
        <v>13</v>
      </c>
      <c r="I84" s="17" t="s">
        <v>14</v>
      </c>
      <c r="J84" s="18" t="s">
        <v>15</v>
      </c>
      <c r="K84" s="19" t="s">
        <v>33</v>
      </c>
      <c r="L84" s="200" t="s">
        <v>16</v>
      </c>
      <c r="M84" s="201"/>
      <c r="N84" s="201"/>
      <c r="O84" s="201"/>
      <c r="P84" s="202"/>
      <c r="Q84" s="112" t="s">
        <v>17</v>
      </c>
      <c r="R84" s="20" t="s">
        <v>18</v>
      </c>
      <c r="T84" s="113" t="s">
        <v>81</v>
      </c>
    </row>
    <row r="85" spans="2:20" ht="16.2" thickBot="1">
      <c r="B85" s="199"/>
      <c r="C85" s="21"/>
      <c r="D85" s="66" t="s">
        <v>19</v>
      </c>
      <c r="E85" s="67" t="s">
        <v>20</v>
      </c>
      <c r="F85" s="22"/>
      <c r="G85" s="23"/>
      <c r="H85" s="24"/>
      <c r="I85" s="23"/>
      <c r="J85" s="25"/>
      <c r="K85" s="90"/>
      <c r="L85" s="92" t="s">
        <v>35</v>
      </c>
      <c r="M85" s="91" t="s">
        <v>36</v>
      </c>
      <c r="N85" s="68" t="s">
        <v>20</v>
      </c>
      <c r="O85" s="68" t="s">
        <v>21</v>
      </c>
      <c r="P85" s="68" t="s">
        <v>22</v>
      </c>
      <c r="Q85" s="21"/>
      <c r="R85" s="26"/>
      <c r="T85" s="115"/>
    </row>
    <row r="86" spans="2:20" ht="16.2" thickBot="1">
      <c r="B86" s="123"/>
      <c r="C86" s="70" t="s">
        <v>84</v>
      </c>
      <c r="D86" s="71" t="s">
        <v>34</v>
      </c>
      <c r="E86" s="57" t="s">
        <v>34</v>
      </c>
      <c r="F86" s="59"/>
      <c r="G86" s="60"/>
      <c r="H86" s="60"/>
      <c r="I86" s="72"/>
      <c r="J86" s="60"/>
      <c r="K86" s="60"/>
      <c r="L86" s="60"/>
      <c r="M86" s="58" t="s">
        <v>34</v>
      </c>
      <c r="N86" s="57" t="s">
        <v>34</v>
      </c>
      <c r="O86" s="57" t="s">
        <v>3</v>
      </c>
      <c r="P86" s="57" t="s">
        <v>32</v>
      </c>
      <c r="Q86" s="60"/>
      <c r="R86" s="73"/>
      <c r="T86" s="116"/>
    </row>
    <row r="87" spans="2:20" ht="16.2" thickBot="1">
      <c r="B87" s="124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6">
        <f>IF(E87&gt;2.8,D87,0)</f>
        <v>0</v>
      </c>
    </row>
    <row r="88" spans="2:20" ht="16.2" thickBot="1">
      <c r="B88" s="125"/>
      <c r="C88" s="27" t="s">
        <v>4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6">
        <f t="shared" ref="T88:T99" si="36">IF(E88&gt;2.8,D88,0)</f>
        <v>0</v>
      </c>
    </row>
    <row r="89" spans="2:20">
      <c r="B89" s="74"/>
      <c r="C89" s="54"/>
      <c r="D89" s="88"/>
      <c r="E89" s="89"/>
      <c r="F89" s="31">
        <f>+E89*D89</f>
        <v>0</v>
      </c>
      <c r="G89" s="30"/>
      <c r="H89" s="30">
        <f>+F89-G89</f>
        <v>0</v>
      </c>
      <c r="I89" s="30">
        <f>+H89</f>
        <v>0</v>
      </c>
      <c r="J89" s="8"/>
      <c r="K89" s="30"/>
      <c r="L89" s="89"/>
      <c r="M89" s="89"/>
      <c r="N89" s="89"/>
      <c r="O89" s="89"/>
      <c r="P89" s="30">
        <f t="shared" ref="P89:P94" si="37">+O89*N89*M89</f>
        <v>0</v>
      </c>
      <c r="Q89" s="30">
        <f t="shared" ref="Q89:Q94" si="38">+(N89*2+M89)*O89</f>
        <v>0</v>
      </c>
      <c r="R89" s="64">
        <f t="shared" ref="R89:R94" si="39">+O89*M89</f>
        <v>0</v>
      </c>
      <c r="S89" s="35"/>
      <c r="T89" s="116">
        <f t="shared" si="36"/>
        <v>0</v>
      </c>
    </row>
    <row r="90" spans="2:20">
      <c r="B90" s="74"/>
      <c r="C90" s="54"/>
      <c r="D90" s="121"/>
      <c r="E90" s="51"/>
      <c r="F90" s="31">
        <f>+E90*D90</f>
        <v>0</v>
      </c>
      <c r="G90" s="30"/>
      <c r="H90" s="30">
        <f>+F90-G90</f>
        <v>0</v>
      </c>
      <c r="I90" s="30">
        <f>+H90</f>
        <v>0</v>
      </c>
      <c r="J90" s="8"/>
      <c r="K90" s="30"/>
      <c r="L90" s="51"/>
      <c r="M90" s="51"/>
      <c r="N90" s="51"/>
      <c r="O90" s="51"/>
      <c r="P90" s="30">
        <f t="shared" si="37"/>
        <v>0</v>
      </c>
      <c r="Q90" s="30">
        <f t="shared" si="38"/>
        <v>0</v>
      </c>
      <c r="R90" s="64">
        <f t="shared" si="39"/>
        <v>0</v>
      </c>
      <c r="S90" s="35"/>
      <c r="T90" s="116">
        <f t="shared" si="36"/>
        <v>0</v>
      </c>
    </row>
    <row r="91" spans="2:20">
      <c r="B91" s="74"/>
      <c r="C91" s="54"/>
      <c r="D91" s="32"/>
      <c r="E91" s="30"/>
      <c r="F91" s="31">
        <f t="shared" ref="F91:F95" si="40">+E91*D91</f>
        <v>0</v>
      </c>
      <c r="G91" s="30"/>
      <c r="H91" s="30">
        <f t="shared" ref="H91:H95" si="41">+F91-G91</f>
        <v>0</v>
      </c>
      <c r="I91" s="30">
        <f t="shared" ref="I91:I95" si="42">+H91</f>
        <v>0</v>
      </c>
      <c r="J91" s="8"/>
      <c r="K91" s="30"/>
      <c r="L91" s="30"/>
      <c r="M91" s="30"/>
      <c r="N91" s="30"/>
      <c r="O91" s="30"/>
      <c r="P91" s="30">
        <f t="shared" si="37"/>
        <v>0</v>
      </c>
      <c r="Q91" s="30">
        <f t="shared" si="38"/>
        <v>0</v>
      </c>
      <c r="R91" s="64">
        <f t="shared" si="39"/>
        <v>0</v>
      </c>
      <c r="S91" s="35"/>
      <c r="T91" s="116">
        <f t="shared" si="36"/>
        <v>0</v>
      </c>
    </row>
    <row r="92" spans="2:20">
      <c r="B92" s="74"/>
      <c r="C92" s="54"/>
      <c r="D92" s="32"/>
      <c r="E92" s="30"/>
      <c r="F92" s="31">
        <f t="shared" si="40"/>
        <v>0</v>
      </c>
      <c r="G92" s="30"/>
      <c r="H92" s="30">
        <f t="shared" si="41"/>
        <v>0</v>
      </c>
      <c r="I92" s="30">
        <f t="shared" si="42"/>
        <v>0</v>
      </c>
      <c r="J92" s="8"/>
      <c r="K92" s="30"/>
      <c r="L92" s="30"/>
      <c r="M92" s="30"/>
      <c r="N92" s="30"/>
      <c r="O92" s="30"/>
      <c r="P92" s="30">
        <f t="shared" si="37"/>
        <v>0</v>
      </c>
      <c r="Q92" s="30">
        <f t="shared" si="38"/>
        <v>0</v>
      </c>
      <c r="R92" s="64">
        <f t="shared" si="39"/>
        <v>0</v>
      </c>
      <c r="S92" s="35"/>
      <c r="T92" s="116">
        <f t="shared" si="36"/>
        <v>0</v>
      </c>
    </row>
    <row r="93" spans="2:20">
      <c r="B93" s="74"/>
      <c r="C93" s="54"/>
      <c r="D93" s="32"/>
      <c r="E93" s="30"/>
      <c r="F93" s="31">
        <f t="shared" si="40"/>
        <v>0</v>
      </c>
      <c r="G93" s="30"/>
      <c r="H93" s="30">
        <f t="shared" si="41"/>
        <v>0</v>
      </c>
      <c r="I93" s="30">
        <f t="shared" si="42"/>
        <v>0</v>
      </c>
      <c r="J93" s="8"/>
      <c r="K93" s="30"/>
      <c r="L93" s="30"/>
      <c r="M93" s="30"/>
      <c r="N93" s="30"/>
      <c r="O93" s="30"/>
      <c r="P93" s="30">
        <f t="shared" si="37"/>
        <v>0</v>
      </c>
      <c r="Q93" s="30">
        <f t="shared" si="38"/>
        <v>0</v>
      </c>
      <c r="R93" s="64">
        <f t="shared" si="39"/>
        <v>0</v>
      </c>
      <c r="S93" s="35"/>
      <c r="T93" s="116">
        <f t="shared" si="36"/>
        <v>0</v>
      </c>
    </row>
    <row r="94" spans="2:20">
      <c r="B94" s="74"/>
      <c r="C94" s="54"/>
      <c r="D94" s="32"/>
      <c r="E94" s="30"/>
      <c r="F94" s="31">
        <f t="shared" si="40"/>
        <v>0</v>
      </c>
      <c r="G94" s="30"/>
      <c r="H94" s="30">
        <f t="shared" si="41"/>
        <v>0</v>
      </c>
      <c r="I94" s="30">
        <f t="shared" si="42"/>
        <v>0</v>
      </c>
      <c r="J94" s="8"/>
      <c r="K94" s="30"/>
      <c r="L94" s="30"/>
      <c r="M94" s="30"/>
      <c r="N94" s="30"/>
      <c r="O94" s="30"/>
      <c r="P94" s="30">
        <f t="shared" si="37"/>
        <v>0</v>
      </c>
      <c r="Q94" s="30">
        <f t="shared" si="38"/>
        <v>0</v>
      </c>
      <c r="R94" s="64">
        <f t="shared" si="39"/>
        <v>0</v>
      </c>
      <c r="S94" s="35"/>
      <c r="T94" s="116">
        <f t="shared" si="36"/>
        <v>0</v>
      </c>
    </row>
    <row r="95" spans="2:20" ht="16.2" thickBot="1">
      <c r="B95" s="75"/>
      <c r="C95" s="37"/>
      <c r="D95" s="30"/>
      <c r="E95" s="30"/>
      <c r="F95" s="31">
        <f t="shared" si="40"/>
        <v>0</v>
      </c>
      <c r="G95" s="30"/>
      <c r="H95" s="30">
        <f t="shared" si="41"/>
        <v>0</v>
      </c>
      <c r="I95" s="30">
        <f t="shared" si="42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6">
        <f t="shared" si="36"/>
        <v>0</v>
      </c>
    </row>
    <row r="96" spans="2:20" ht="16.2" thickBot="1">
      <c r="B96" s="75"/>
      <c r="C96" s="27" t="s">
        <v>25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6">
        <f t="shared" si="36"/>
        <v>0</v>
      </c>
    </row>
    <row r="97" spans="2:20">
      <c r="B97" s="75"/>
      <c r="C97" s="55"/>
      <c r="D97" s="89"/>
      <c r="E97" s="89"/>
      <c r="F97" s="31">
        <f t="shared" ref="F97:F98" si="43">+E97*D97</f>
        <v>0</v>
      </c>
      <c r="G97" s="30"/>
      <c r="H97" s="30">
        <f t="shared" ref="H97:H98" si="44">+F97-G97</f>
        <v>0</v>
      </c>
      <c r="I97" s="30">
        <f t="shared" ref="I97:I98" si="45"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6">
        <f t="shared" si="36"/>
        <v>0</v>
      </c>
    </row>
    <row r="98" spans="2:20">
      <c r="B98" s="75"/>
      <c r="C98" s="37"/>
      <c r="D98" s="30"/>
      <c r="E98" s="30"/>
      <c r="F98" s="31">
        <f t="shared" si="43"/>
        <v>0</v>
      </c>
      <c r="G98" s="30"/>
      <c r="H98" s="30">
        <f t="shared" si="44"/>
        <v>0</v>
      </c>
      <c r="I98" s="30">
        <f t="shared" si="45"/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6">
        <f t="shared" si="36"/>
        <v>0</v>
      </c>
    </row>
    <row r="99" spans="2:20" ht="16.2" thickBot="1">
      <c r="B99" s="75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6">
        <f t="shared" si="36"/>
        <v>0</v>
      </c>
    </row>
    <row r="100" spans="2:20" ht="16.2" thickBot="1">
      <c r="B100" s="79" t="s">
        <v>9</v>
      </c>
      <c r="C100" s="80"/>
      <c r="D100" s="81" t="s">
        <v>23</v>
      </c>
      <c r="E100" s="60"/>
      <c r="F100" s="82" t="s">
        <v>11</v>
      </c>
      <c r="G100" s="78" t="s">
        <v>12</v>
      </c>
      <c r="H100" s="83" t="s">
        <v>13</v>
      </c>
      <c r="I100" s="84" t="s">
        <v>14</v>
      </c>
      <c r="J100" s="84" t="s">
        <v>15</v>
      </c>
      <c r="K100" s="84" t="s">
        <v>33</v>
      </c>
      <c r="L100" s="84"/>
      <c r="M100" s="93"/>
      <c r="N100" s="93"/>
      <c r="O100" s="85" t="s">
        <v>21</v>
      </c>
      <c r="P100" s="85" t="s">
        <v>22</v>
      </c>
      <c r="Q100" s="84" t="s">
        <v>17</v>
      </c>
      <c r="R100" s="86" t="s">
        <v>18</v>
      </c>
      <c r="S100" s="35"/>
      <c r="T100" s="117" t="s">
        <v>82</v>
      </c>
    </row>
    <row r="101" spans="2:20">
      <c r="B101" s="75">
        <f>SUM(B87:B99)</f>
        <v>0</v>
      </c>
      <c r="C101" s="43" t="s">
        <v>24</v>
      </c>
      <c r="D101" s="87">
        <f>SUM(D87:D99)</f>
        <v>0</v>
      </c>
      <c r="E101" s="87"/>
      <c r="F101" s="87">
        <f t="shared" ref="F101:R101" si="46">SUM(F87:F99)</f>
        <v>0</v>
      </c>
      <c r="G101" s="87">
        <f t="shared" si="46"/>
        <v>0</v>
      </c>
      <c r="H101" s="87">
        <f t="shared" si="46"/>
        <v>0</v>
      </c>
      <c r="I101" s="87">
        <f t="shared" si="46"/>
        <v>0</v>
      </c>
      <c r="J101" s="87">
        <f t="shared" si="46"/>
        <v>0</v>
      </c>
      <c r="K101" s="87">
        <f t="shared" si="46"/>
        <v>0</v>
      </c>
      <c r="L101" s="87"/>
      <c r="M101" s="87"/>
      <c r="N101" s="87"/>
      <c r="O101" s="87">
        <f t="shared" si="46"/>
        <v>0</v>
      </c>
      <c r="P101" s="87">
        <f t="shared" si="46"/>
        <v>0</v>
      </c>
      <c r="Q101" s="87">
        <f t="shared" si="46"/>
        <v>0</v>
      </c>
      <c r="R101" s="87">
        <f t="shared" si="46"/>
        <v>0</v>
      </c>
      <c r="S101" s="35"/>
      <c r="T101" s="118">
        <f>SUM(T87:T99)</f>
        <v>0</v>
      </c>
    </row>
    <row r="102" spans="2:20" ht="16.2" thickBot="1">
      <c r="B102" s="126"/>
      <c r="C102" s="61"/>
      <c r="D102" s="62"/>
      <c r="E102" s="62"/>
      <c r="F102" s="62"/>
      <c r="G102" s="62"/>
      <c r="H102" s="62"/>
      <c r="I102" s="76"/>
      <c r="J102" s="62"/>
      <c r="K102" s="62"/>
      <c r="L102" s="62"/>
      <c r="M102" s="63"/>
      <c r="N102" s="62"/>
      <c r="O102" s="62"/>
      <c r="P102" s="62"/>
      <c r="Q102" s="62"/>
      <c r="R102" s="77"/>
      <c r="S102" s="35"/>
      <c r="T102" s="119"/>
    </row>
    <row r="103" spans="2:20" ht="16.2" thickBot="1">
      <c r="B103" s="127"/>
      <c r="C103" s="69" t="s">
        <v>85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6"/>
    </row>
    <row r="104" spans="2:20" ht="16.2" thickBot="1">
      <c r="B104" s="128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6">
        <f>IF(E104&gt;2.8,D104,0)</f>
        <v>0</v>
      </c>
    </row>
    <row r="105" spans="2:20" ht="16.2" thickBot="1">
      <c r="B105" s="129"/>
      <c r="C105" s="27" t="s">
        <v>4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6">
        <f t="shared" ref="T105:T115" si="47">IF(E105&gt;2.8,D105,0)</f>
        <v>0</v>
      </c>
    </row>
    <row r="106" spans="2:20">
      <c r="B106" s="56"/>
      <c r="C106" s="53"/>
      <c r="D106" s="88"/>
      <c r="E106" s="89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89"/>
      <c r="M106" s="89"/>
      <c r="N106" s="89"/>
      <c r="O106" s="89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6">
        <f t="shared" si="47"/>
        <v>0</v>
      </c>
    </row>
    <row r="107" spans="2:20">
      <c r="B107" s="56"/>
      <c r="C107" s="54"/>
      <c r="D107" s="121"/>
      <c r="E107" s="51"/>
      <c r="F107" s="31">
        <f t="shared" ref="F107:F112" si="48">+E107*D107</f>
        <v>0</v>
      </c>
      <c r="G107" s="30"/>
      <c r="H107" s="30">
        <f t="shared" ref="H107:H112" si="49">+F107-G107</f>
        <v>0</v>
      </c>
      <c r="I107" s="30">
        <f t="shared" ref="I107:I112" si="50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6">
        <f t="shared" si="47"/>
        <v>0</v>
      </c>
    </row>
    <row r="108" spans="2:20">
      <c r="B108" s="56"/>
      <c r="C108" s="54"/>
      <c r="D108" s="121"/>
      <c r="E108" s="51"/>
      <c r="F108" s="31">
        <f t="shared" si="48"/>
        <v>0</v>
      </c>
      <c r="G108" s="30"/>
      <c r="H108" s="30">
        <f t="shared" si="49"/>
        <v>0</v>
      </c>
      <c r="I108" s="30">
        <f t="shared" si="50"/>
        <v>0</v>
      </c>
      <c r="J108" s="8"/>
      <c r="K108" s="30"/>
      <c r="L108" s="30"/>
      <c r="M108" s="29"/>
      <c r="N108" s="30"/>
      <c r="O108" s="31"/>
      <c r="P108" s="30">
        <f t="shared" ref="P108:P114" si="51">+O108*N108*M108</f>
        <v>0</v>
      </c>
      <c r="Q108" s="30">
        <f t="shared" ref="Q108:Q114" si="52">+(N108*2+M108)*O108</f>
        <v>0</v>
      </c>
      <c r="R108" s="64">
        <f t="shared" ref="R108:R114" si="53">+O108*M108</f>
        <v>0</v>
      </c>
      <c r="T108" s="116">
        <f t="shared" si="47"/>
        <v>0</v>
      </c>
    </row>
    <row r="109" spans="2:20">
      <c r="B109" s="56"/>
      <c r="C109" s="54"/>
      <c r="D109" s="121"/>
      <c r="E109" s="51"/>
      <c r="F109" s="31">
        <f t="shared" si="48"/>
        <v>0</v>
      </c>
      <c r="G109" s="30"/>
      <c r="H109" s="30">
        <f t="shared" si="49"/>
        <v>0</v>
      </c>
      <c r="I109" s="30">
        <f t="shared" si="50"/>
        <v>0</v>
      </c>
      <c r="J109" s="8"/>
      <c r="K109" s="30"/>
      <c r="L109" s="30"/>
      <c r="M109" s="29"/>
      <c r="N109" s="30"/>
      <c r="O109" s="31"/>
      <c r="P109" s="30">
        <f t="shared" si="51"/>
        <v>0</v>
      </c>
      <c r="Q109" s="30">
        <f t="shared" si="52"/>
        <v>0</v>
      </c>
      <c r="R109" s="64">
        <f t="shared" si="53"/>
        <v>0</v>
      </c>
      <c r="T109" s="116">
        <f t="shared" si="47"/>
        <v>0</v>
      </c>
    </row>
    <row r="110" spans="2:20">
      <c r="B110" s="56"/>
      <c r="C110" s="54"/>
      <c r="D110" s="121"/>
      <c r="E110" s="51"/>
      <c r="F110" s="31">
        <f t="shared" si="48"/>
        <v>0</v>
      </c>
      <c r="G110" s="30"/>
      <c r="H110" s="30">
        <f t="shared" si="49"/>
        <v>0</v>
      </c>
      <c r="I110" s="30">
        <f t="shared" si="50"/>
        <v>0</v>
      </c>
      <c r="J110" s="8"/>
      <c r="K110" s="30"/>
      <c r="L110" s="30"/>
      <c r="M110" s="29"/>
      <c r="N110" s="30"/>
      <c r="O110" s="31"/>
      <c r="P110" s="30">
        <f t="shared" si="51"/>
        <v>0</v>
      </c>
      <c r="Q110" s="30">
        <f t="shared" si="52"/>
        <v>0</v>
      </c>
      <c r="R110" s="64">
        <f t="shared" si="53"/>
        <v>0</v>
      </c>
      <c r="T110" s="116">
        <f t="shared" si="47"/>
        <v>0</v>
      </c>
    </row>
    <row r="111" spans="2:20">
      <c r="B111" s="56"/>
      <c r="C111" s="54"/>
      <c r="D111" s="121"/>
      <c r="E111" s="51"/>
      <c r="F111" s="31">
        <f t="shared" si="48"/>
        <v>0</v>
      </c>
      <c r="G111" s="30"/>
      <c r="H111" s="30">
        <f t="shared" si="49"/>
        <v>0</v>
      </c>
      <c r="I111" s="30">
        <f t="shared" si="50"/>
        <v>0</v>
      </c>
      <c r="J111" s="8"/>
      <c r="K111" s="30"/>
      <c r="L111" s="30"/>
      <c r="M111" s="29"/>
      <c r="N111" s="30"/>
      <c r="O111" s="31"/>
      <c r="P111" s="30">
        <f t="shared" si="51"/>
        <v>0</v>
      </c>
      <c r="Q111" s="30">
        <f t="shared" si="52"/>
        <v>0</v>
      </c>
      <c r="R111" s="64">
        <f t="shared" si="53"/>
        <v>0</v>
      </c>
      <c r="T111" s="116">
        <f t="shared" si="47"/>
        <v>0</v>
      </c>
    </row>
    <row r="112" spans="2:20" ht="16.2" thickBot="1">
      <c r="B112" s="36"/>
      <c r="C112" s="37"/>
      <c r="D112" s="121"/>
      <c r="E112" s="51"/>
      <c r="F112" s="31">
        <f t="shared" si="48"/>
        <v>0</v>
      </c>
      <c r="G112" s="30"/>
      <c r="H112" s="30">
        <f t="shared" si="49"/>
        <v>0</v>
      </c>
      <c r="I112" s="30">
        <f t="shared" si="50"/>
        <v>0</v>
      </c>
      <c r="K112" s="30"/>
      <c r="L112" s="30"/>
      <c r="M112" s="30"/>
      <c r="N112" s="30"/>
      <c r="O112" s="30"/>
      <c r="P112" s="30">
        <f t="shared" si="51"/>
        <v>0</v>
      </c>
      <c r="Q112" s="30">
        <f t="shared" si="52"/>
        <v>0</v>
      </c>
      <c r="R112" s="64">
        <f t="shared" si="53"/>
        <v>0</v>
      </c>
      <c r="T112" s="116">
        <f t="shared" si="47"/>
        <v>0</v>
      </c>
    </row>
    <row r="113" spans="2:20" ht="16.2" thickBot="1">
      <c r="B113" s="36"/>
      <c r="C113" s="27" t="s">
        <v>25</v>
      </c>
      <c r="D113" s="121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51"/>
        <v>0</v>
      </c>
      <c r="Q113" s="30">
        <f t="shared" si="52"/>
        <v>0</v>
      </c>
      <c r="R113" s="64">
        <f t="shared" si="53"/>
        <v>0</v>
      </c>
      <c r="T113" s="116">
        <f t="shared" si="47"/>
        <v>0</v>
      </c>
    </row>
    <row r="114" spans="2:20">
      <c r="B114" s="36"/>
      <c r="C114" s="37"/>
      <c r="D114" s="88"/>
      <c r="E114" s="89"/>
      <c r="F114" s="31">
        <f t="shared" ref="F114" si="54">+E114*D114</f>
        <v>0</v>
      </c>
      <c r="G114" s="30"/>
      <c r="H114" s="30">
        <f t="shared" ref="H114" si="55">+F114-G114</f>
        <v>0</v>
      </c>
      <c r="I114" s="30">
        <f t="shared" ref="I114" si="56">+H114</f>
        <v>0</v>
      </c>
      <c r="K114" s="30"/>
      <c r="L114" s="30"/>
      <c r="M114" s="30"/>
      <c r="N114" s="30"/>
      <c r="O114" s="30"/>
      <c r="P114" s="30">
        <f t="shared" si="51"/>
        <v>0</v>
      </c>
      <c r="Q114" s="30">
        <f t="shared" si="52"/>
        <v>0</v>
      </c>
      <c r="R114" s="64">
        <f t="shared" si="53"/>
        <v>0</v>
      </c>
      <c r="T114" s="116">
        <f t="shared" si="47"/>
        <v>0</v>
      </c>
    </row>
    <row r="115" spans="2:20" ht="16.2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6">
        <f t="shared" si="47"/>
        <v>0</v>
      </c>
    </row>
    <row r="116" spans="2:20" ht="16.2" thickBot="1">
      <c r="B116" s="38" t="s">
        <v>9</v>
      </c>
      <c r="C116" s="8"/>
      <c r="D116" s="39" t="s">
        <v>23</v>
      </c>
      <c r="E116" s="30"/>
      <c r="F116" s="40" t="s">
        <v>11</v>
      </c>
      <c r="G116" s="78" t="s">
        <v>12</v>
      </c>
      <c r="H116" s="40" t="s">
        <v>13</v>
      </c>
      <c r="I116" s="84" t="s">
        <v>14</v>
      </c>
      <c r="J116" s="84" t="s">
        <v>15</v>
      </c>
      <c r="K116" s="84" t="s">
        <v>33</v>
      </c>
      <c r="L116" s="41"/>
      <c r="M116" s="94"/>
      <c r="N116" s="94"/>
      <c r="O116" s="42" t="s">
        <v>21</v>
      </c>
      <c r="P116" s="42" t="s">
        <v>22</v>
      </c>
      <c r="Q116" s="41" t="s">
        <v>17</v>
      </c>
      <c r="R116" s="41" t="s">
        <v>18</v>
      </c>
      <c r="T116" s="117" t="s">
        <v>82</v>
      </c>
    </row>
    <row r="117" spans="2:20">
      <c r="B117" s="36">
        <f>SUM(B104:B115)</f>
        <v>0</v>
      </c>
      <c r="C117" s="43" t="s">
        <v>24</v>
      </c>
      <c r="D117" s="87">
        <f>SUM(D104:D115)</f>
        <v>0</v>
      </c>
      <c r="E117" s="87"/>
      <c r="F117" s="87">
        <f t="shared" ref="F117:R117" si="57">SUM(F104:F115)</f>
        <v>0</v>
      </c>
      <c r="G117" s="87">
        <f t="shared" si="57"/>
        <v>0</v>
      </c>
      <c r="H117" s="87">
        <f t="shared" si="57"/>
        <v>0</v>
      </c>
      <c r="I117" s="87">
        <f t="shared" si="57"/>
        <v>0</v>
      </c>
      <c r="J117" s="87">
        <f t="shared" si="57"/>
        <v>0</v>
      </c>
      <c r="K117" s="87">
        <f t="shared" si="57"/>
        <v>0</v>
      </c>
      <c r="L117" s="87"/>
      <c r="M117" s="87"/>
      <c r="N117" s="87"/>
      <c r="O117" s="87">
        <f t="shared" si="57"/>
        <v>0</v>
      </c>
      <c r="P117" s="87">
        <f t="shared" si="57"/>
        <v>0</v>
      </c>
      <c r="Q117" s="87">
        <f t="shared" si="57"/>
        <v>0</v>
      </c>
      <c r="R117" s="87">
        <f t="shared" si="57"/>
        <v>0</v>
      </c>
      <c r="T117" s="118">
        <f>SUM(T104:T115)</f>
        <v>0</v>
      </c>
    </row>
    <row r="118" spans="2:20" ht="16.2" thickBot="1">
      <c r="B118" s="130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0"/>
    </row>
    <row r="119" spans="2:20" ht="16.2" thickBot="1">
      <c r="B119" s="199" t="s">
        <v>9</v>
      </c>
      <c r="C119" s="11" t="s">
        <v>10</v>
      </c>
      <c r="D119" s="12"/>
      <c r="E119" s="13"/>
      <c r="F119" s="14" t="s">
        <v>11</v>
      </c>
      <c r="G119" s="15" t="s">
        <v>12</v>
      </c>
      <c r="H119" s="16" t="s">
        <v>13</v>
      </c>
      <c r="I119" s="17" t="s">
        <v>14</v>
      </c>
      <c r="J119" s="18" t="s">
        <v>15</v>
      </c>
      <c r="K119" s="19" t="s">
        <v>33</v>
      </c>
      <c r="L119" s="200" t="s">
        <v>16</v>
      </c>
      <c r="M119" s="201"/>
      <c r="N119" s="201"/>
      <c r="O119" s="201"/>
      <c r="P119" s="202"/>
      <c r="Q119" s="112" t="s">
        <v>17</v>
      </c>
      <c r="R119" s="20" t="s">
        <v>18</v>
      </c>
      <c r="T119" s="113" t="s">
        <v>81</v>
      </c>
    </row>
    <row r="120" spans="2:20" ht="16.2" thickBot="1">
      <c r="B120" s="199"/>
      <c r="C120" s="21"/>
      <c r="D120" s="66" t="s">
        <v>19</v>
      </c>
      <c r="E120" s="67" t="s">
        <v>20</v>
      </c>
      <c r="F120" s="22"/>
      <c r="G120" s="23"/>
      <c r="H120" s="24"/>
      <c r="I120" s="23"/>
      <c r="J120" s="25"/>
      <c r="K120" s="90"/>
      <c r="L120" s="92" t="s">
        <v>35</v>
      </c>
      <c r="M120" s="91" t="s">
        <v>36</v>
      </c>
      <c r="N120" s="68" t="s">
        <v>20</v>
      </c>
      <c r="O120" s="68" t="s">
        <v>21</v>
      </c>
      <c r="P120" s="68" t="s">
        <v>22</v>
      </c>
      <c r="Q120" s="21"/>
      <c r="R120" s="26"/>
      <c r="T120" s="115"/>
    </row>
    <row r="121" spans="2:20" ht="16.2" thickBot="1">
      <c r="B121" s="123"/>
      <c r="C121" s="70" t="s">
        <v>86</v>
      </c>
      <c r="D121" s="71" t="s">
        <v>34</v>
      </c>
      <c r="E121" s="57" t="s">
        <v>34</v>
      </c>
      <c r="F121" s="59"/>
      <c r="G121" s="60"/>
      <c r="H121" s="60"/>
      <c r="I121" s="72"/>
      <c r="J121" s="60"/>
      <c r="K121" s="60"/>
      <c r="L121" s="60"/>
      <c r="M121" s="58" t="s">
        <v>34</v>
      </c>
      <c r="N121" s="57" t="s">
        <v>34</v>
      </c>
      <c r="O121" s="57" t="s">
        <v>3</v>
      </c>
      <c r="P121" s="57" t="s">
        <v>32</v>
      </c>
      <c r="Q121" s="60"/>
      <c r="R121" s="73"/>
      <c r="T121" s="116"/>
    </row>
    <row r="122" spans="2:20" ht="16.2" thickBot="1">
      <c r="B122" s="124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6">
        <f>IF(E122&gt;2.8,D122,0)</f>
        <v>0</v>
      </c>
    </row>
    <row r="123" spans="2:20" ht="16.2" thickBot="1">
      <c r="B123" s="125"/>
      <c r="C123" s="27" t="s">
        <v>4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6">
        <f t="shared" ref="T123:T134" si="58">IF(E123&gt;2.8,D123,0)</f>
        <v>0</v>
      </c>
    </row>
    <row r="124" spans="2:20">
      <c r="B124" s="74"/>
      <c r="C124" s="54"/>
      <c r="D124" s="88"/>
      <c r="E124" s="89"/>
      <c r="F124" s="31">
        <f>+E124*D124</f>
        <v>0</v>
      </c>
      <c r="G124" s="30"/>
      <c r="H124" s="30">
        <f>+F124-G124</f>
        <v>0</v>
      </c>
      <c r="I124" s="30">
        <f>+H124</f>
        <v>0</v>
      </c>
      <c r="J124" s="8"/>
      <c r="K124" s="30"/>
      <c r="L124" s="89"/>
      <c r="M124" s="89"/>
      <c r="N124" s="89"/>
      <c r="O124" s="89"/>
      <c r="P124" s="30">
        <f t="shared" ref="P124:P129" si="59">+O124*N124*M124</f>
        <v>0</v>
      </c>
      <c r="Q124" s="30">
        <f t="shared" ref="Q124:Q129" si="60">+(N124*2+M124)*O124</f>
        <v>0</v>
      </c>
      <c r="R124" s="64">
        <f t="shared" ref="R124:R129" si="61">+O124*M124</f>
        <v>0</v>
      </c>
      <c r="S124" s="35"/>
      <c r="T124" s="116">
        <f t="shared" si="58"/>
        <v>0</v>
      </c>
    </row>
    <row r="125" spans="2:20">
      <c r="B125" s="74"/>
      <c r="C125" s="54"/>
      <c r="D125" s="121"/>
      <c r="E125" s="51"/>
      <c r="F125" s="31">
        <f>+E125*D125</f>
        <v>0</v>
      </c>
      <c r="G125" s="30"/>
      <c r="H125" s="30">
        <f>+F125-G125</f>
        <v>0</v>
      </c>
      <c r="I125" s="30">
        <f>+H125</f>
        <v>0</v>
      </c>
      <c r="J125" s="8"/>
      <c r="K125" s="30"/>
      <c r="L125" s="51"/>
      <c r="M125" s="51"/>
      <c r="N125" s="51"/>
      <c r="O125" s="51"/>
      <c r="P125" s="30">
        <f t="shared" si="59"/>
        <v>0</v>
      </c>
      <c r="Q125" s="30">
        <f t="shared" si="60"/>
        <v>0</v>
      </c>
      <c r="R125" s="64">
        <f t="shared" si="61"/>
        <v>0</v>
      </c>
      <c r="S125" s="35"/>
      <c r="T125" s="116">
        <f t="shared" si="58"/>
        <v>0</v>
      </c>
    </row>
    <row r="126" spans="2:20">
      <c r="B126" s="74"/>
      <c r="C126" s="54"/>
      <c r="D126" s="32"/>
      <c r="E126" s="30"/>
      <c r="F126" s="31">
        <f t="shared" ref="F126:F130" si="62">+E126*D126</f>
        <v>0</v>
      </c>
      <c r="G126" s="30"/>
      <c r="H126" s="30">
        <f t="shared" ref="H126:H130" si="63">+F126-G126</f>
        <v>0</v>
      </c>
      <c r="I126" s="30">
        <f t="shared" ref="I126:I130" si="64">+H126</f>
        <v>0</v>
      </c>
      <c r="J126" s="8"/>
      <c r="K126" s="30"/>
      <c r="L126" s="30"/>
      <c r="M126" s="30"/>
      <c r="N126" s="30"/>
      <c r="O126" s="30"/>
      <c r="P126" s="30">
        <f t="shared" si="59"/>
        <v>0</v>
      </c>
      <c r="Q126" s="30">
        <f t="shared" si="60"/>
        <v>0</v>
      </c>
      <c r="R126" s="64">
        <f t="shared" si="61"/>
        <v>0</v>
      </c>
      <c r="S126" s="35"/>
      <c r="T126" s="116">
        <f t="shared" si="58"/>
        <v>0</v>
      </c>
    </row>
    <row r="127" spans="2:20">
      <c r="B127" s="74"/>
      <c r="C127" s="54"/>
      <c r="D127" s="32"/>
      <c r="E127" s="30"/>
      <c r="F127" s="31">
        <f t="shared" si="62"/>
        <v>0</v>
      </c>
      <c r="G127" s="30"/>
      <c r="H127" s="30">
        <f t="shared" si="63"/>
        <v>0</v>
      </c>
      <c r="I127" s="30">
        <f t="shared" si="64"/>
        <v>0</v>
      </c>
      <c r="J127" s="8"/>
      <c r="K127" s="30"/>
      <c r="L127" s="30"/>
      <c r="M127" s="30"/>
      <c r="N127" s="30"/>
      <c r="O127" s="30"/>
      <c r="P127" s="30">
        <f t="shared" si="59"/>
        <v>0</v>
      </c>
      <c r="Q127" s="30">
        <f t="shared" si="60"/>
        <v>0</v>
      </c>
      <c r="R127" s="64">
        <f t="shared" si="61"/>
        <v>0</v>
      </c>
      <c r="S127" s="35"/>
      <c r="T127" s="116">
        <f t="shared" si="58"/>
        <v>0</v>
      </c>
    </row>
    <row r="128" spans="2:20">
      <c r="B128" s="74"/>
      <c r="C128" s="54"/>
      <c r="D128" s="32"/>
      <c r="E128" s="30"/>
      <c r="F128" s="31">
        <f t="shared" si="62"/>
        <v>0</v>
      </c>
      <c r="G128" s="30"/>
      <c r="H128" s="30">
        <f t="shared" si="63"/>
        <v>0</v>
      </c>
      <c r="I128" s="30">
        <f t="shared" si="64"/>
        <v>0</v>
      </c>
      <c r="J128" s="8"/>
      <c r="K128" s="30"/>
      <c r="L128" s="30"/>
      <c r="M128" s="30"/>
      <c r="N128" s="30"/>
      <c r="O128" s="30"/>
      <c r="P128" s="30">
        <f t="shared" si="59"/>
        <v>0</v>
      </c>
      <c r="Q128" s="30">
        <f t="shared" si="60"/>
        <v>0</v>
      </c>
      <c r="R128" s="64">
        <f t="shared" si="61"/>
        <v>0</v>
      </c>
      <c r="S128" s="35"/>
      <c r="T128" s="116">
        <f t="shared" si="58"/>
        <v>0</v>
      </c>
    </row>
    <row r="129" spans="2:20">
      <c r="B129" s="74"/>
      <c r="C129" s="54"/>
      <c r="D129" s="32"/>
      <c r="E129" s="30"/>
      <c r="F129" s="31">
        <f t="shared" si="62"/>
        <v>0</v>
      </c>
      <c r="G129" s="30"/>
      <c r="H129" s="30">
        <f t="shared" si="63"/>
        <v>0</v>
      </c>
      <c r="I129" s="30">
        <f t="shared" si="64"/>
        <v>0</v>
      </c>
      <c r="J129" s="8"/>
      <c r="K129" s="30"/>
      <c r="L129" s="30"/>
      <c r="M129" s="30"/>
      <c r="N129" s="30"/>
      <c r="O129" s="30"/>
      <c r="P129" s="30">
        <f t="shared" si="59"/>
        <v>0</v>
      </c>
      <c r="Q129" s="30">
        <f t="shared" si="60"/>
        <v>0</v>
      </c>
      <c r="R129" s="64">
        <f t="shared" si="61"/>
        <v>0</v>
      </c>
      <c r="S129" s="35"/>
      <c r="T129" s="116">
        <f t="shared" si="58"/>
        <v>0</v>
      </c>
    </row>
    <row r="130" spans="2:20" ht="16.2" thickBot="1">
      <c r="B130" s="75"/>
      <c r="C130" s="37"/>
      <c r="D130" s="30"/>
      <c r="E130" s="30"/>
      <c r="F130" s="31">
        <f t="shared" si="62"/>
        <v>0</v>
      </c>
      <c r="G130" s="30"/>
      <c r="H130" s="30">
        <f t="shared" si="63"/>
        <v>0</v>
      </c>
      <c r="I130" s="30">
        <f t="shared" si="64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6">
        <f t="shared" si="58"/>
        <v>0</v>
      </c>
    </row>
    <row r="131" spans="2:20" ht="16.2" thickBot="1">
      <c r="B131" s="75"/>
      <c r="C131" s="27" t="s">
        <v>25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6">
        <f t="shared" si="58"/>
        <v>0</v>
      </c>
    </row>
    <row r="132" spans="2:20">
      <c r="B132" s="75"/>
      <c r="C132" s="55"/>
      <c r="D132" s="89"/>
      <c r="E132" s="89"/>
      <c r="F132" s="31">
        <f t="shared" ref="F132:F133" si="65">+E132*D132</f>
        <v>0</v>
      </c>
      <c r="G132" s="30"/>
      <c r="H132" s="30">
        <f t="shared" ref="H132:H133" si="66">+F132-G132</f>
        <v>0</v>
      </c>
      <c r="I132" s="30">
        <f t="shared" ref="I132:I133" si="67"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6">
        <f t="shared" si="58"/>
        <v>0</v>
      </c>
    </row>
    <row r="133" spans="2:20">
      <c r="B133" s="75"/>
      <c r="C133" s="37"/>
      <c r="D133" s="30"/>
      <c r="E133" s="30"/>
      <c r="F133" s="31">
        <f t="shared" si="65"/>
        <v>0</v>
      </c>
      <c r="G133" s="30"/>
      <c r="H133" s="30">
        <f t="shared" si="66"/>
        <v>0</v>
      </c>
      <c r="I133" s="30">
        <f t="shared" si="67"/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6">
        <f t="shared" si="58"/>
        <v>0</v>
      </c>
    </row>
    <row r="134" spans="2:20" ht="16.2" thickBot="1">
      <c r="B134" s="75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6">
        <f t="shared" si="58"/>
        <v>0</v>
      </c>
    </row>
    <row r="135" spans="2:20" ht="16.2" thickBot="1">
      <c r="B135" s="79" t="s">
        <v>9</v>
      </c>
      <c r="C135" s="80"/>
      <c r="D135" s="81" t="s">
        <v>23</v>
      </c>
      <c r="E135" s="60"/>
      <c r="F135" s="82" t="s">
        <v>11</v>
      </c>
      <c r="G135" s="78" t="s">
        <v>12</v>
      </c>
      <c r="H135" s="83" t="s">
        <v>13</v>
      </c>
      <c r="I135" s="84" t="s">
        <v>14</v>
      </c>
      <c r="J135" s="84" t="s">
        <v>15</v>
      </c>
      <c r="K135" s="84" t="s">
        <v>33</v>
      </c>
      <c r="L135" s="84"/>
      <c r="M135" s="93"/>
      <c r="N135" s="93"/>
      <c r="O135" s="85" t="s">
        <v>21</v>
      </c>
      <c r="P135" s="85" t="s">
        <v>22</v>
      </c>
      <c r="Q135" s="84" t="s">
        <v>17</v>
      </c>
      <c r="R135" s="86" t="s">
        <v>18</v>
      </c>
      <c r="S135" s="35"/>
      <c r="T135" s="117" t="s">
        <v>82</v>
      </c>
    </row>
    <row r="136" spans="2:20">
      <c r="B136" s="75">
        <f>SUM(B122:B134)</f>
        <v>0</v>
      </c>
      <c r="C136" s="43" t="s">
        <v>24</v>
      </c>
      <c r="D136" s="87">
        <f>SUM(D122:D134)</f>
        <v>0</v>
      </c>
      <c r="E136" s="87"/>
      <c r="F136" s="87">
        <f t="shared" ref="F136:R136" si="68">SUM(F122:F134)</f>
        <v>0</v>
      </c>
      <c r="G136" s="87">
        <f t="shared" si="68"/>
        <v>0</v>
      </c>
      <c r="H136" s="87">
        <f t="shared" si="68"/>
        <v>0</v>
      </c>
      <c r="I136" s="87">
        <f t="shared" si="68"/>
        <v>0</v>
      </c>
      <c r="J136" s="87">
        <f t="shared" si="68"/>
        <v>0</v>
      </c>
      <c r="K136" s="87">
        <f t="shared" si="68"/>
        <v>0</v>
      </c>
      <c r="L136" s="87"/>
      <c r="M136" s="87"/>
      <c r="N136" s="87"/>
      <c r="O136" s="87">
        <f t="shared" si="68"/>
        <v>0</v>
      </c>
      <c r="P136" s="87">
        <f t="shared" si="68"/>
        <v>0</v>
      </c>
      <c r="Q136" s="87">
        <f t="shared" si="68"/>
        <v>0</v>
      </c>
      <c r="R136" s="87">
        <f t="shared" si="68"/>
        <v>0</v>
      </c>
      <c r="S136" s="35"/>
      <c r="T136" s="118">
        <f>SUM(T122:T134)</f>
        <v>0</v>
      </c>
    </row>
    <row r="137" spans="2:20" ht="16.2" thickBot="1">
      <c r="B137" s="126"/>
      <c r="C137" s="61"/>
      <c r="D137" s="62"/>
      <c r="E137" s="62"/>
      <c r="F137" s="62"/>
      <c r="G137" s="62"/>
      <c r="H137" s="62"/>
      <c r="I137" s="76"/>
      <c r="J137" s="62"/>
      <c r="K137" s="62"/>
      <c r="L137" s="62"/>
      <c r="M137" s="63"/>
      <c r="N137" s="62"/>
      <c r="O137" s="62"/>
      <c r="P137" s="62"/>
      <c r="Q137" s="62"/>
      <c r="R137" s="77"/>
      <c r="S137" s="35"/>
      <c r="T137" s="119"/>
    </row>
    <row r="138" spans="2:20" ht="16.2" thickBot="1">
      <c r="B138" s="127"/>
      <c r="C138" s="69" t="s">
        <v>87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6"/>
    </row>
    <row r="139" spans="2:20" ht="16.2" thickBot="1">
      <c r="B139" s="128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6">
        <f>IF(E139&gt;2.8,D139,0)</f>
        <v>0</v>
      </c>
    </row>
    <row r="140" spans="2:20" ht="16.2" thickBot="1">
      <c r="B140" s="129"/>
      <c r="C140" s="27" t="s">
        <v>4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6">
        <f t="shared" ref="T140:T150" si="69">IF(E140&gt;2.8,D140,0)</f>
        <v>0</v>
      </c>
    </row>
    <row r="141" spans="2:20">
      <c r="B141" s="56"/>
      <c r="C141" s="53"/>
      <c r="D141" s="88"/>
      <c r="E141" s="89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89"/>
      <c r="M141" s="89"/>
      <c r="N141" s="89"/>
      <c r="O141" s="89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6">
        <f t="shared" si="69"/>
        <v>0</v>
      </c>
    </row>
    <row r="142" spans="2:20">
      <c r="B142" s="56"/>
      <c r="C142" s="54"/>
      <c r="D142" s="121"/>
      <c r="E142" s="51"/>
      <c r="F142" s="31">
        <f t="shared" ref="F142:F147" si="70">+E142*D142</f>
        <v>0</v>
      </c>
      <c r="G142" s="30"/>
      <c r="H142" s="30">
        <f t="shared" ref="H142:H147" si="71">+F142-G142</f>
        <v>0</v>
      </c>
      <c r="I142" s="30">
        <f t="shared" ref="I142:I147" si="72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6">
        <f t="shared" si="69"/>
        <v>0</v>
      </c>
    </row>
    <row r="143" spans="2:20">
      <c r="B143" s="56"/>
      <c r="C143" s="54"/>
      <c r="D143" s="121"/>
      <c r="E143" s="51"/>
      <c r="F143" s="31">
        <f t="shared" si="70"/>
        <v>0</v>
      </c>
      <c r="G143" s="30"/>
      <c r="H143" s="30">
        <f t="shared" si="71"/>
        <v>0</v>
      </c>
      <c r="I143" s="30">
        <f t="shared" si="72"/>
        <v>0</v>
      </c>
      <c r="J143" s="8"/>
      <c r="K143" s="30"/>
      <c r="L143" s="30"/>
      <c r="M143" s="29"/>
      <c r="N143" s="30"/>
      <c r="O143" s="31"/>
      <c r="P143" s="30">
        <f t="shared" ref="P143:P149" si="73">+O143*N143*M143</f>
        <v>0</v>
      </c>
      <c r="Q143" s="30">
        <f t="shared" ref="Q143:Q149" si="74">+(N143*2+M143)*O143</f>
        <v>0</v>
      </c>
      <c r="R143" s="64">
        <f t="shared" ref="R143:R149" si="75">+O143*M143</f>
        <v>0</v>
      </c>
      <c r="T143" s="116">
        <f t="shared" si="69"/>
        <v>0</v>
      </c>
    </row>
    <row r="144" spans="2:20">
      <c r="B144" s="56"/>
      <c r="C144" s="54"/>
      <c r="D144" s="121"/>
      <c r="E144" s="51"/>
      <c r="F144" s="31">
        <f t="shared" si="70"/>
        <v>0</v>
      </c>
      <c r="G144" s="30"/>
      <c r="H144" s="30">
        <f t="shared" si="71"/>
        <v>0</v>
      </c>
      <c r="I144" s="30">
        <f t="shared" si="72"/>
        <v>0</v>
      </c>
      <c r="J144" s="8"/>
      <c r="K144" s="30"/>
      <c r="L144" s="30"/>
      <c r="M144" s="29"/>
      <c r="N144" s="30"/>
      <c r="O144" s="31"/>
      <c r="P144" s="30">
        <f t="shared" si="73"/>
        <v>0</v>
      </c>
      <c r="Q144" s="30">
        <f t="shared" si="74"/>
        <v>0</v>
      </c>
      <c r="R144" s="64">
        <f t="shared" si="75"/>
        <v>0</v>
      </c>
      <c r="T144" s="116">
        <f t="shared" si="69"/>
        <v>0</v>
      </c>
    </row>
    <row r="145" spans="2:20">
      <c r="B145" s="56"/>
      <c r="C145" s="54"/>
      <c r="D145" s="121"/>
      <c r="E145" s="51"/>
      <c r="F145" s="31">
        <f t="shared" si="70"/>
        <v>0</v>
      </c>
      <c r="G145" s="30"/>
      <c r="H145" s="30">
        <f t="shared" si="71"/>
        <v>0</v>
      </c>
      <c r="I145" s="30">
        <f t="shared" si="72"/>
        <v>0</v>
      </c>
      <c r="J145" s="8"/>
      <c r="K145" s="30"/>
      <c r="L145" s="30"/>
      <c r="M145" s="29"/>
      <c r="N145" s="30"/>
      <c r="O145" s="31"/>
      <c r="P145" s="30">
        <f t="shared" si="73"/>
        <v>0</v>
      </c>
      <c r="Q145" s="30">
        <f t="shared" si="74"/>
        <v>0</v>
      </c>
      <c r="R145" s="64">
        <f t="shared" si="75"/>
        <v>0</v>
      </c>
      <c r="T145" s="116">
        <f t="shared" si="69"/>
        <v>0</v>
      </c>
    </row>
    <row r="146" spans="2:20">
      <c r="B146" s="56"/>
      <c r="C146" s="54"/>
      <c r="D146" s="121"/>
      <c r="E146" s="51"/>
      <c r="F146" s="31">
        <f t="shared" si="70"/>
        <v>0</v>
      </c>
      <c r="G146" s="30"/>
      <c r="H146" s="30">
        <f t="shared" si="71"/>
        <v>0</v>
      </c>
      <c r="I146" s="30">
        <f t="shared" si="72"/>
        <v>0</v>
      </c>
      <c r="J146" s="8"/>
      <c r="K146" s="30"/>
      <c r="L146" s="30"/>
      <c r="M146" s="29"/>
      <c r="N146" s="30"/>
      <c r="O146" s="31"/>
      <c r="P146" s="30">
        <f t="shared" si="73"/>
        <v>0</v>
      </c>
      <c r="Q146" s="30">
        <f t="shared" si="74"/>
        <v>0</v>
      </c>
      <c r="R146" s="64">
        <f t="shared" si="75"/>
        <v>0</v>
      </c>
      <c r="T146" s="116">
        <f t="shared" si="69"/>
        <v>0</v>
      </c>
    </row>
    <row r="147" spans="2:20" ht="16.2" thickBot="1">
      <c r="B147" s="36"/>
      <c r="C147" s="37"/>
      <c r="D147" s="121"/>
      <c r="E147" s="51"/>
      <c r="F147" s="31">
        <f t="shared" si="70"/>
        <v>0</v>
      </c>
      <c r="G147" s="30"/>
      <c r="H147" s="30">
        <f t="shared" si="71"/>
        <v>0</v>
      </c>
      <c r="I147" s="30">
        <f t="shared" si="72"/>
        <v>0</v>
      </c>
      <c r="K147" s="30"/>
      <c r="L147" s="30"/>
      <c r="M147" s="30"/>
      <c r="N147" s="30"/>
      <c r="O147" s="30"/>
      <c r="P147" s="30">
        <f t="shared" si="73"/>
        <v>0</v>
      </c>
      <c r="Q147" s="30">
        <f t="shared" si="74"/>
        <v>0</v>
      </c>
      <c r="R147" s="64">
        <f t="shared" si="75"/>
        <v>0</v>
      </c>
      <c r="T147" s="116">
        <f t="shared" si="69"/>
        <v>0</v>
      </c>
    </row>
    <row r="148" spans="2:20" ht="16.2" thickBot="1">
      <c r="B148" s="36"/>
      <c r="C148" s="27" t="s">
        <v>25</v>
      </c>
      <c r="D148" s="121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73"/>
        <v>0</v>
      </c>
      <c r="Q148" s="30">
        <f t="shared" si="74"/>
        <v>0</v>
      </c>
      <c r="R148" s="64">
        <f t="shared" si="75"/>
        <v>0</v>
      </c>
      <c r="T148" s="116">
        <f t="shared" si="69"/>
        <v>0</v>
      </c>
    </row>
    <row r="149" spans="2:20">
      <c r="B149" s="36"/>
      <c r="C149" s="37"/>
      <c r="D149" s="88"/>
      <c r="E149" s="89"/>
      <c r="F149" s="31">
        <f t="shared" ref="F149" si="76">+E149*D149</f>
        <v>0</v>
      </c>
      <c r="G149" s="30"/>
      <c r="H149" s="30">
        <f t="shared" ref="H149" si="77">+F149-G149</f>
        <v>0</v>
      </c>
      <c r="I149" s="30">
        <f t="shared" ref="I149" si="78">+H149</f>
        <v>0</v>
      </c>
      <c r="K149" s="30"/>
      <c r="L149" s="30"/>
      <c r="M149" s="30"/>
      <c r="N149" s="30"/>
      <c r="O149" s="30"/>
      <c r="P149" s="30">
        <f t="shared" si="73"/>
        <v>0</v>
      </c>
      <c r="Q149" s="30">
        <f t="shared" si="74"/>
        <v>0</v>
      </c>
      <c r="R149" s="64">
        <f t="shared" si="75"/>
        <v>0</v>
      </c>
      <c r="T149" s="116">
        <f t="shared" si="69"/>
        <v>0</v>
      </c>
    </row>
    <row r="150" spans="2:20" ht="16.2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6">
        <f t="shared" si="69"/>
        <v>0</v>
      </c>
    </row>
    <row r="151" spans="2:20" ht="16.2" thickBot="1">
      <c r="B151" s="38" t="s">
        <v>9</v>
      </c>
      <c r="C151" s="8"/>
      <c r="D151" s="39" t="s">
        <v>23</v>
      </c>
      <c r="E151" s="30"/>
      <c r="F151" s="40" t="s">
        <v>11</v>
      </c>
      <c r="G151" s="78" t="s">
        <v>12</v>
      </c>
      <c r="H151" s="40" t="s">
        <v>13</v>
      </c>
      <c r="I151" s="84" t="s">
        <v>14</v>
      </c>
      <c r="J151" s="84" t="s">
        <v>15</v>
      </c>
      <c r="K151" s="84" t="s">
        <v>33</v>
      </c>
      <c r="L151" s="41"/>
      <c r="M151" s="94"/>
      <c r="N151" s="94"/>
      <c r="O151" s="42" t="s">
        <v>21</v>
      </c>
      <c r="P151" s="42" t="s">
        <v>22</v>
      </c>
      <c r="Q151" s="41" t="s">
        <v>17</v>
      </c>
      <c r="R151" s="41" t="s">
        <v>18</v>
      </c>
      <c r="T151" s="117" t="s">
        <v>82</v>
      </c>
    </row>
    <row r="152" spans="2:20">
      <c r="B152" s="36">
        <f>SUM(B139:B150)</f>
        <v>0</v>
      </c>
      <c r="C152" s="43" t="s">
        <v>24</v>
      </c>
      <c r="D152" s="87">
        <f>SUM(D139:D150)</f>
        <v>0</v>
      </c>
      <c r="E152" s="87"/>
      <c r="F152" s="87">
        <f t="shared" ref="F152:R152" si="79">SUM(F139:F150)</f>
        <v>0</v>
      </c>
      <c r="G152" s="87">
        <f t="shared" si="79"/>
        <v>0</v>
      </c>
      <c r="H152" s="87">
        <f t="shared" si="79"/>
        <v>0</v>
      </c>
      <c r="I152" s="87">
        <f t="shared" si="79"/>
        <v>0</v>
      </c>
      <c r="J152" s="87">
        <f t="shared" si="79"/>
        <v>0</v>
      </c>
      <c r="K152" s="87">
        <f t="shared" si="79"/>
        <v>0</v>
      </c>
      <c r="L152" s="87"/>
      <c r="M152" s="87"/>
      <c r="N152" s="87"/>
      <c r="O152" s="87">
        <f t="shared" si="79"/>
        <v>0</v>
      </c>
      <c r="P152" s="87">
        <f t="shared" si="79"/>
        <v>0</v>
      </c>
      <c r="Q152" s="87">
        <f t="shared" si="79"/>
        <v>0</v>
      </c>
      <c r="R152" s="87">
        <f t="shared" si="79"/>
        <v>0</v>
      </c>
      <c r="T152" s="118">
        <f>SUM(T139:T150)</f>
        <v>0</v>
      </c>
    </row>
    <row r="153" spans="2:20" ht="16.2" thickBot="1">
      <c r="B153" s="130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0"/>
    </row>
  </sheetData>
  <sheetProtection selectLockedCells="1" selectUnlockedCells="1"/>
  <mergeCells count="10">
    <mergeCell ref="F80:Q82"/>
    <mergeCell ref="B84:B85"/>
    <mergeCell ref="L84:P84"/>
    <mergeCell ref="B119:B120"/>
    <mergeCell ref="L119:P119"/>
    <mergeCell ref="F4:Q6"/>
    <mergeCell ref="B8:B9"/>
    <mergeCell ref="L8:P8"/>
    <mergeCell ref="B43:B44"/>
    <mergeCell ref="L43:P43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320CA-C100-453C-8D48-99B2CB41D970}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4140625" defaultRowHeight="14.4"/>
  <cols>
    <col min="1" max="1" width="27.5546875" style="158" customWidth="1"/>
    <col min="2" max="3" width="14.6640625" style="158" customWidth="1"/>
    <col min="4" max="4" width="12" style="158" customWidth="1"/>
    <col min="5" max="5" width="18" style="158" customWidth="1"/>
    <col min="6" max="6" width="14.88671875" style="158" customWidth="1"/>
    <col min="7" max="7" width="19.109375" style="158" bestFit="1" customWidth="1"/>
    <col min="8" max="8" width="13.109375" style="158" customWidth="1"/>
    <col min="9" max="9" width="13.33203125" style="158" customWidth="1"/>
    <col min="10" max="10" width="21.33203125" style="158" customWidth="1"/>
    <col min="11" max="13" width="14.6640625" style="158" customWidth="1"/>
    <col min="14" max="14" width="14.5546875" style="158" customWidth="1"/>
    <col min="15" max="16384" width="11.44140625" style="158"/>
  </cols>
  <sheetData>
    <row r="1" spans="1:14" ht="28.5" customHeight="1">
      <c r="A1" s="203" t="s">
        <v>37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</row>
    <row r="2" spans="1:14">
      <c r="A2" s="204" t="s">
        <v>91</v>
      </c>
      <c r="B2" s="204"/>
      <c r="C2" s="204"/>
      <c r="D2" s="204"/>
      <c r="E2" s="204"/>
      <c r="F2" s="204"/>
      <c r="G2" s="205" t="s">
        <v>92</v>
      </c>
      <c r="H2" s="205"/>
      <c r="I2" s="205"/>
      <c r="J2" s="205"/>
      <c r="K2" s="205"/>
      <c r="L2" s="205"/>
    </row>
    <row r="3" spans="1:14" ht="30" customHeight="1">
      <c r="B3" s="164" t="s">
        <v>38</v>
      </c>
      <c r="C3" s="164" t="s">
        <v>39</v>
      </c>
      <c r="D3" s="164" t="s">
        <v>40</v>
      </c>
      <c r="E3" s="164" t="s">
        <v>41</v>
      </c>
      <c r="F3" s="164" t="s">
        <v>83</v>
      </c>
      <c r="G3" s="164" t="s">
        <v>76</v>
      </c>
      <c r="H3" s="165" t="s">
        <v>42</v>
      </c>
      <c r="I3" s="165" t="s">
        <v>43</v>
      </c>
      <c r="J3" s="165" t="s">
        <v>44</v>
      </c>
      <c r="K3" s="163" t="s">
        <v>88</v>
      </c>
      <c r="L3" s="165" t="s">
        <v>45</v>
      </c>
      <c r="N3" s="162"/>
    </row>
    <row r="4" spans="1:14">
      <c r="A4" s="166" t="str">
        <f>'métré facade'!C10</f>
        <v>MOB 1</v>
      </c>
      <c r="B4" s="167">
        <v>45</v>
      </c>
      <c r="C4" s="167">
        <v>145</v>
      </c>
      <c r="D4" s="159" t="s">
        <v>46</v>
      </c>
      <c r="E4" s="167" t="s">
        <v>47</v>
      </c>
      <c r="F4" s="168">
        <f>'métré facade'!D25</f>
        <v>0</v>
      </c>
      <c r="G4" s="168">
        <f>'métré facade'!B25</f>
        <v>0</v>
      </c>
      <c r="H4" s="169">
        <f>'métré facade'!F25</f>
        <v>0</v>
      </c>
      <c r="I4" s="169">
        <f>'métré facade'!H25</f>
        <v>0</v>
      </c>
      <c r="J4" s="170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0">
        <f>IF(D4="LR",ROUNDUP((C4/1000)/$F$28,3),IF(D4="FB",ROUNDUP((C4/1000)/$F$29,3),IF(D4="LV35",ROUNDUP((C4/1000)/$F$26,3),IF(D4="LV32",ROUNDUP((C4/1000)/$F$27,3),0))))</f>
        <v>4.2650000000000006</v>
      </c>
      <c r="L4" s="171">
        <f>IF(OR(E4=$A$32,E4=$A$33),('métré facade'!T25)*(40*60)/1000000,0)</f>
        <v>0</v>
      </c>
      <c r="N4" s="172"/>
    </row>
    <row r="5" spans="1:14">
      <c r="A5" s="166" t="str">
        <f>'métré facade'!C27</f>
        <v>MOB 2</v>
      </c>
      <c r="B5" s="167">
        <v>45</v>
      </c>
      <c r="C5" s="167">
        <v>145</v>
      </c>
      <c r="D5" s="159" t="s">
        <v>48</v>
      </c>
      <c r="E5" s="167" t="s">
        <v>47</v>
      </c>
      <c r="F5" s="168">
        <f>'métré facade'!D41</f>
        <v>0</v>
      </c>
      <c r="G5" s="168">
        <f>'métré facade'!B41</f>
        <v>0</v>
      </c>
      <c r="H5" s="169">
        <f>'métré facade'!F41</f>
        <v>0</v>
      </c>
      <c r="I5" s="169">
        <f>'métré facade'!H41</f>
        <v>0</v>
      </c>
      <c r="J5" s="170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0">
        <f>IF(D5="LR",ROUNDUP((C5/1000)/$F$28,3),IF(D5="FB",ROUNDUP((C5/1000)/$F$29,3),IF(D5="LV35",ROUNDUP((C5/1000)/$F$26,3),IF(D5="LV32",ROUNDUP((C5/1000)/$F$27,3),0))))</f>
        <v>0</v>
      </c>
      <c r="L5" s="171">
        <f>IF(OR(E5=$A$32,E5=$A$33),('métré facade'!T41)*(40*60)/1000000,0)</f>
        <v>0</v>
      </c>
    </row>
    <row r="6" spans="1:14">
      <c r="A6" s="166" t="str">
        <f>'métré facade'!C45</f>
        <v>MOB 3</v>
      </c>
      <c r="B6" s="167">
        <v>45</v>
      </c>
      <c r="C6" s="167">
        <v>145</v>
      </c>
      <c r="D6" s="159" t="s">
        <v>46</v>
      </c>
      <c r="E6" s="167" t="s">
        <v>47</v>
      </c>
      <c r="F6" s="168">
        <f>'métré facade'!D60</f>
        <v>0</v>
      </c>
      <c r="G6" s="168">
        <f>'métré facade'!B60</f>
        <v>0</v>
      </c>
      <c r="H6" s="169">
        <f>'métré facade'!F60</f>
        <v>0</v>
      </c>
      <c r="I6" s="169">
        <f>'métré facade'!H60</f>
        <v>0</v>
      </c>
      <c r="J6" s="170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0">
        <f>IF(D6="LR",ROUNDUP((C6/1000)/$F$28,3),IF(D6="FB",ROUNDUP((C6/1000)/$F$29,3),IF(D6="LV35",ROUNDUP((C6/1000)/$F$26,3),IF(D6="LV32",ROUNDUP((C6/1000)/$F$27,3),0))))</f>
        <v>4.2650000000000006</v>
      </c>
      <c r="L6" s="171">
        <f>IF(OR(E6=$A$32,E6=$A$33),('métré facade'!T60)*(40*60)/1000000,0)</f>
        <v>0</v>
      </c>
    </row>
    <row r="7" spans="1:14">
      <c r="A7" s="166" t="str">
        <f>'métré facade'!C62</f>
        <v>MOB 4</v>
      </c>
      <c r="B7" s="167">
        <v>45</v>
      </c>
      <c r="C7" s="167">
        <v>145</v>
      </c>
      <c r="D7" s="159" t="s">
        <v>46</v>
      </c>
      <c r="E7" s="167" t="s">
        <v>47</v>
      </c>
      <c r="F7" s="168">
        <f>'métré facade'!D76</f>
        <v>0</v>
      </c>
      <c r="G7" s="168">
        <f>'métré facade'!B76</f>
        <v>0</v>
      </c>
      <c r="H7" s="169">
        <f>'métré facade'!F76</f>
        <v>0</v>
      </c>
      <c r="I7" s="169">
        <f>'métré facade'!H76</f>
        <v>0</v>
      </c>
      <c r="J7" s="170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0">
        <f>IF(D7="LR",ROUNDUP((C7/1000)/$F$28,3),IF(D7="FB",ROUNDUP((C7/1000)/$F$29,3),IF(D7="LV35",ROUNDUP((C7/1000)/$F$26,3),IF(D7="LV32",ROUNDUP((C7/1000)/$F$27,3),0))))</f>
        <v>4.2650000000000006</v>
      </c>
      <c r="L7" s="171">
        <f>IF(OR(E7=$A$32,E7=$A$33),('métré facade'!T76)*(40*60)/1000000,0)</f>
        <v>0</v>
      </c>
    </row>
    <row r="8" spans="1:14">
      <c r="A8" s="166"/>
      <c r="B8" s="173"/>
      <c r="C8" s="173"/>
      <c r="D8" s="174"/>
      <c r="E8" s="173"/>
      <c r="F8" s="168"/>
      <c r="G8" s="168"/>
      <c r="H8" s="169"/>
      <c r="I8" s="169"/>
      <c r="J8" s="170"/>
      <c r="K8" s="150"/>
      <c r="L8" s="171"/>
    </row>
    <row r="9" spans="1:14">
      <c r="A9" s="166" t="str">
        <f>'métré facade'!C86</f>
        <v>MOB 5</v>
      </c>
      <c r="B9" s="167">
        <v>45</v>
      </c>
      <c r="C9" s="167">
        <v>145</v>
      </c>
      <c r="D9" s="159" t="s">
        <v>46</v>
      </c>
      <c r="E9" s="167" t="s">
        <v>47</v>
      </c>
      <c r="F9" s="168">
        <f>'métré facade'!D101</f>
        <v>0</v>
      </c>
      <c r="G9" s="168">
        <f>'métré facade'!B101</f>
        <v>0</v>
      </c>
      <c r="H9" s="168">
        <f>'métré facade'!F101</f>
        <v>0</v>
      </c>
      <c r="I9" s="168">
        <f>'métré facade'!H101</f>
        <v>0</v>
      </c>
      <c r="J9" s="170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0">
        <f>IF(D9="LR",ROUNDUP((C9/1000)/$F$28,3),IF(D9="FB",ROUNDUP((C9/1000)/$F$29,3),IF(D9="LV35",ROUNDUP((C9/1000)/$F$26,3),IF(D9="LV32",ROUNDUP((C9/1000)/$F$27,3),0))))</f>
        <v>4.2650000000000006</v>
      </c>
      <c r="L9" s="171">
        <f>IF(OR(E9=$A$32,E9=$A$33),('métré facade'!T101)*(40*60)/1000000,0)</f>
        <v>0</v>
      </c>
      <c r="N9" s="172"/>
    </row>
    <row r="10" spans="1:14">
      <c r="A10" s="166" t="str">
        <f>'métré facade'!C103</f>
        <v>MOB 6</v>
      </c>
      <c r="B10" s="167">
        <v>45</v>
      </c>
      <c r="C10" s="167">
        <v>145</v>
      </c>
      <c r="D10" s="159" t="s">
        <v>48</v>
      </c>
      <c r="E10" s="167" t="s">
        <v>47</v>
      </c>
      <c r="F10" s="168">
        <f>'métré facade'!D117</f>
        <v>0</v>
      </c>
      <c r="G10" s="168">
        <f>'métré facade'!B117</f>
        <v>0</v>
      </c>
      <c r="H10" s="168">
        <f>'métré facade'!F117</f>
        <v>0</v>
      </c>
      <c r="I10" s="168">
        <f>'métré facade'!H117</f>
        <v>0</v>
      </c>
      <c r="J10" s="170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0">
        <f>IF(D10="LR",ROUNDUP((C10/1000)/$F$28,3),IF(D10="FB",ROUNDUP((C10/1000)/$F$29,3),IF(D10="LV35",ROUNDUP((C10/1000)/$F$26,3),IF(D10="LV32",ROUNDUP((C10/1000)/$F$27,3),0))))</f>
        <v>0</v>
      </c>
      <c r="L10" s="171">
        <f>IF(OR(E10=$A$32,E10=$A$33),('métré facade'!T117)*(40*60)/1000000,0)</f>
        <v>0</v>
      </c>
    </row>
    <row r="11" spans="1:14">
      <c r="A11" s="166" t="str">
        <f>'métré facade'!C121</f>
        <v>MOB 7</v>
      </c>
      <c r="B11" s="167">
        <v>45</v>
      </c>
      <c r="C11" s="167">
        <v>145</v>
      </c>
      <c r="D11" s="159" t="s">
        <v>46</v>
      </c>
      <c r="E11" s="167" t="s">
        <v>47</v>
      </c>
      <c r="F11" s="168">
        <f>'métré facade'!D136</f>
        <v>0</v>
      </c>
      <c r="G11" s="168">
        <f>'métré facade'!B136</f>
        <v>0</v>
      </c>
      <c r="H11" s="168">
        <f>'métré facade'!F136</f>
        <v>0</v>
      </c>
      <c r="I11" s="168">
        <f>'métré facade'!H136</f>
        <v>0</v>
      </c>
      <c r="J11" s="170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0">
        <f>IF(D11="LR",ROUNDUP((C11/1000)/$F$28,3),IF(D11="FB",ROUNDUP((C11/1000)/$F$29,3),IF(D11="LV35",ROUNDUP((C11/1000)/$F$26,3),IF(D11="LV32",ROUNDUP((C11/1000)/$F$27,3),0))))</f>
        <v>4.2650000000000006</v>
      </c>
      <c r="L11" s="171">
        <f>IF(OR(E11=$A$32,E11=$A$33),('métré facade'!T136)*(40*60)/1000000,0)</f>
        <v>0</v>
      </c>
    </row>
    <row r="12" spans="1:14">
      <c r="A12" s="166" t="str">
        <f>'métré facade'!C138</f>
        <v>MOB 8</v>
      </c>
      <c r="B12" s="167">
        <v>45</v>
      </c>
      <c r="C12" s="167">
        <v>145</v>
      </c>
      <c r="D12" s="159" t="s">
        <v>46</v>
      </c>
      <c r="E12" s="167" t="s">
        <v>47</v>
      </c>
      <c r="F12" s="168">
        <f>'métré facade'!D152</f>
        <v>0</v>
      </c>
      <c r="G12" s="168">
        <f>'métré facade'!B152</f>
        <v>0</v>
      </c>
      <c r="H12" s="168">
        <f>'métré facade'!F152</f>
        <v>0</v>
      </c>
      <c r="I12" s="168">
        <f>'métré facade'!H152</f>
        <v>0</v>
      </c>
      <c r="J12" s="170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0">
        <f>IF(D12="LR",ROUNDUP((C12/1000)/$F$28,3),IF(D12="FB",ROUNDUP((C12/1000)/$F$29,3),IF(D12="LV35",ROUNDUP((C12/1000)/$F$26,3),IF(D12="LV32",ROUNDUP((C12/1000)/$F$27,3),0))))</f>
        <v>4.2650000000000006</v>
      </c>
      <c r="L12" s="171">
        <f>IF(OR(E12=$A$32,E12=$A$33),('métré facade'!T152)*(40*60)/1000000,0)</f>
        <v>0</v>
      </c>
    </row>
    <row r="13" spans="1:14">
      <c r="A13" s="161"/>
      <c r="B13" s="161"/>
      <c r="C13" s="161"/>
      <c r="D13" s="161"/>
      <c r="E13" s="161"/>
      <c r="F13" s="161"/>
      <c r="G13" s="160"/>
      <c r="H13" s="172"/>
      <c r="I13" s="172"/>
    </row>
    <row r="14" spans="1:14">
      <c r="A14" s="150"/>
      <c r="B14" s="151"/>
      <c r="C14" s="152"/>
      <c r="D14" s="147"/>
      <c r="J14" s="134" t="s">
        <v>95</v>
      </c>
      <c r="K14" s="134" t="s">
        <v>96</v>
      </c>
      <c r="L14" s="134" t="s">
        <v>97</v>
      </c>
      <c r="M14" s="134" t="s">
        <v>31</v>
      </c>
      <c r="N14" s="134" t="s">
        <v>98</v>
      </c>
    </row>
    <row r="15" spans="1:14">
      <c r="J15" s="142" t="s">
        <v>49</v>
      </c>
      <c r="K15" s="142" t="s">
        <v>50</v>
      </c>
      <c r="L15" s="142" t="s">
        <v>50</v>
      </c>
      <c r="M15" s="142" t="s">
        <v>50</v>
      </c>
      <c r="N15" s="142" t="s">
        <v>50</v>
      </c>
    </row>
    <row r="16" spans="1:14">
      <c r="J16" s="143"/>
      <c r="K16" s="143" t="s">
        <v>99</v>
      </c>
      <c r="L16" s="143" t="s">
        <v>51</v>
      </c>
      <c r="M16" s="143" t="s">
        <v>100</v>
      </c>
      <c r="N16" s="143" t="s">
        <v>101</v>
      </c>
    </row>
    <row r="17" spans="1:14">
      <c r="J17" s="135" t="s">
        <v>52</v>
      </c>
      <c r="K17" s="135" t="s">
        <v>53</v>
      </c>
      <c r="L17" s="135" t="s">
        <v>53</v>
      </c>
      <c r="M17" s="135" t="s">
        <v>53</v>
      </c>
      <c r="N17" s="135" t="s">
        <v>53</v>
      </c>
    </row>
    <row r="18" spans="1:14" ht="17.25" customHeight="1">
      <c r="J18" s="95" t="s">
        <v>54</v>
      </c>
      <c r="K18" s="95" t="s">
        <v>102</v>
      </c>
      <c r="L18" s="95" t="s">
        <v>55</v>
      </c>
      <c r="M18" s="95" t="s">
        <v>103</v>
      </c>
      <c r="N18" s="95" t="s">
        <v>104</v>
      </c>
    </row>
    <row r="19" spans="1:14">
      <c r="G19" s="206" t="s">
        <v>106</v>
      </c>
      <c r="J19" s="95" t="s">
        <v>47</v>
      </c>
      <c r="K19" s="95" t="s">
        <v>47</v>
      </c>
      <c r="L19" s="95" t="s">
        <v>47</v>
      </c>
      <c r="M19" s="95" t="s">
        <v>56</v>
      </c>
      <c r="N19" s="95" t="s">
        <v>47</v>
      </c>
    </row>
    <row r="20" spans="1:14">
      <c r="A20" s="132" t="s">
        <v>57</v>
      </c>
      <c r="B20" s="132"/>
      <c r="C20" s="132"/>
      <c r="D20" s="132"/>
      <c r="E20" s="132" t="s">
        <v>27</v>
      </c>
      <c r="F20" s="133" t="s">
        <v>105</v>
      </c>
      <c r="G20" s="207"/>
      <c r="H20" s="138" t="s">
        <v>1</v>
      </c>
      <c r="I20" s="133" t="s">
        <v>58</v>
      </c>
      <c r="J20" s="136"/>
      <c r="K20" s="136"/>
      <c r="L20" s="136"/>
      <c r="M20" s="136"/>
      <c r="N20" s="136"/>
    </row>
    <row r="21" spans="1:14" ht="16.2">
      <c r="A21" s="96" t="s">
        <v>59</v>
      </c>
      <c r="B21" s="96"/>
      <c r="C21" s="96"/>
      <c r="D21" s="96"/>
      <c r="E21" s="97" t="s">
        <v>60</v>
      </c>
      <c r="F21" s="97">
        <f>(B4/1000)*(C4/1000)</f>
        <v>6.5249999999999996E-3</v>
      </c>
      <c r="G21" s="175">
        <v>4</v>
      </c>
      <c r="H21" s="141">
        <v>350</v>
      </c>
      <c r="I21" s="99">
        <f>ROUNDUP(G21*F21,3)*H21</f>
        <v>9.4499999999999993</v>
      </c>
      <c r="J21" s="100">
        <f>I21</f>
        <v>9.4499999999999993</v>
      </c>
      <c r="K21" s="100">
        <f>I21</f>
        <v>9.4499999999999993</v>
      </c>
      <c r="L21" s="100">
        <f>I21</f>
        <v>9.4499999999999993</v>
      </c>
      <c r="M21" s="100">
        <f>I21</f>
        <v>9.4499999999999993</v>
      </c>
      <c r="N21" s="100">
        <f>I21</f>
        <v>9.4499999999999993</v>
      </c>
    </row>
    <row r="22" spans="1:14">
      <c r="A22" s="96" t="s">
        <v>61</v>
      </c>
      <c r="B22" s="96"/>
      <c r="C22" s="96"/>
      <c r="D22" s="96"/>
      <c r="E22" s="97" t="s">
        <v>27</v>
      </c>
      <c r="F22" s="97"/>
      <c r="G22" s="145">
        <v>22</v>
      </c>
      <c r="H22" s="141">
        <v>3.5000000000000003E-2</v>
      </c>
      <c r="I22" s="99">
        <f t="shared" ref="I22:I37" si="0">H22*G22</f>
        <v>0.77</v>
      </c>
      <c r="J22" s="100">
        <f t="shared" ref="J22:J37" si="1">I22</f>
        <v>0.77</v>
      </c>
      <c r="K22" s="100">
        <f t="shared" ref="K22:K37" si="2">I22</f>
        <v>0.77</v>
      </c>
      <c r="L22" s="100">
        <f t="shared" ref="L22:L37" si="3">I22</f>
        <v>0.77</v>
      </c>
      <c r="M22" s="100">
        <f t="shared" ref="M22:M37" si="4">I22</f>
        <v>0.77</v>
      </c>
      <c r="N22" s="100">
        <f t="shared" ref="N22:N37" si="5">I22</f>
        <v>0.77</v>
      </c>
    </row>
    <row r="23" spans="1:14" ht="16.2">
      <c r="A23" s="96" t="s">
        <v>62</v>
      </c>
      <c r="B23" s="96"/>
      <c r="C23" s="96"/>
      <c r="D23" s="96"/>
      <c r="E23" s="97" t="s">
        <v>63</v>
      </c>
      <c r="F23" s="97"/>
      <c r="G23" s="145">
        <v>1</v>
      </c>
      <c r="H23" s="141">
        <v>0.85</v>
      </c>
      <c r="I23" s="99">
        <f t="shared" si="0"/>
        <v>0.85</v>
      </c>
      <c r="J23" s="100">
        <f t="shared" si="1"/>
        <v>0.85</v>
      </c>
      <c r="K23" s="100">
        <f t="shared" si="2"/>
        <v>0.85</v>
      </c>
      <c r="L23" s="100">
        <f t="shared" si="3"/>
        <v>0.85</v>
      </c>
      <c r="M23" s="100">
        <f t="shared" si="4"/>
        <v>0.85</v>
      </c>
      <c r="N23" s="100">
        <f t="shared" si="5"/>
        <v>0.85</v>
      </c>
    </row>
    <row r="24" spans="1:14">
      <c r="A24" s="96" t="s">
        <v>64</v>
      </c>
      <c r="B24" s="96"/>
      <c r="C24" s="96"/>
      <c r="D24" s="96"/>
      <c r="E24" s="97" t="s">
        <v>27</v>
      </c>
      <c r="F24" s="97"/>
      <c r="G24" s="145">
        <v>2</v>
      </c>
      <c r="H24" s="141">
        <v>6.3E-3</v>
      </c>
      <c r="I24" s="99">
        <f t="shared" si="0"/>
        <v>1.26E-2</v>
      </c>
      <c r="J24" s="100">
        <f t="shared" si="1"/>
        <v>1.26E-2</v>
      </c>
      <c r="K24" s="100">
        <f t="shared" si="2"/>
        <v>1.26E-2</v>
      </c>
      <c r="L24" s="100">
        <f t="shared" si="3"/>
        <v>1.26E-2</v>
      </c>
      <c r="M24" s="100">
        <f t="shared" si="4"/>
        <v>1.26E-2</v>
      </c>
      <c r="N24" s="100">
        <f t="shared" si="5"/>
        <v>1.26E-2</v>
      </c>
    </row>
    <row r="25" spans="1:14">
      <c r="A25" s="96"/>
      <c r="B25" s="96"/>
      <c r="C25" s="96"/>
      <c r="D25" s="96"/>
      <c r="E25" s="97"/>
      <c r="F25" s="149" t="s">
        <v>107</v>
      </c>
      <c r="G25" s="98"/>
      <c r="H25" s="101"/>
      <c r="I25" s="99"/>
      <c r="J25" s="100"/>
      <c r="K25" s="100"/>
      <c r="L25" s="100"/>
      <c r="M25" s="100"/>
      <c r="N25" s="100"/>
    </row>
    <row r="26" spans="1:14" ht="16.2">
      <c r="A26" s="96" t="s">
        <v>93</v>
      </c>
      <c r="B26" s="96"/>
      <c r="C26" s="96"/>
      <c r="D26" s="96"/>
      <c r="E26" s="97" t="s">
        <v>63</v>
      </c>
      <c r="F26" s="148">
        <v>3.5000000000000003E-2</v>
      </c>
      <c r="G26" s="146">
        <v>1</v>
      </c>
      <c r="H26" s="141">
        <v>42.3</v>
      </c>
      <c r="I26" s="99">
        <f>H26*G26*(C4/1000)</f>
        <v>6.1334999999999988</v>
      </c>
      <c r="J26" s="100"/>
      <c r="K26" s="100">
        <f t="shared" si="2"/>
        <v>6.1334999999999988</v>
      </c>
      <c r="L26" s="100"/>
      <c r="M26" s="100"/>
      <c r="N26" s="100"/>
    </row>
    <row r="27" spans="1:14" ht="16.2">
      <c r="A27" s="96" t="s">
        <v>94</v>
      </c>
      <c r="B27" s="96"/>
      <c r="C27" s="96"/>
      <c r="D27" s="96"/>
      <c r="E27" s="97" t="s">
        <v>63</v>
      </c>
      <c r="F27" s="148">
        <v>3.2000000000000001E-2</v>
      </c>
      <c r="G27" s="146">
        <v>1</v>
      </c>
      <c r="H27" s="141">
        <v>53.6</v>
      </c>
      <c r="I27" s="99">
        <f>H27*G27*(C5/1000)</f>
        <v>7.7719999999999994</v>
      </c>
      <c r="J27" s="100"/>
      <c r="K27" s="100"/>
      <c r="L27" s="100"/>
      <c r="M27" s="100"/>
      <c r="N27" s="100">
        <f t="shared" si="5"/>
        <v>7.7719999999999994</v>
      </c>
    </row>
    <row r="28" spans="1:14" ht="16.2">
      <c r="A28" s="96" t="s">
        <v>65</v>
      </c>
      <c r="B28" s="96"/>
      <c r="C28" s="96"/>
      <c r="D28" s="96"/>
      <c r="E28" s="97" t="s">
        <v>63</v>
      </c>
      <c r="F28" s="148">
        <v>3.4000000000000002E-2</v>
      </c>
      <c r="G28" s="146">
        <v>1</v>
      </c>
      <c r="H28" s="141">
        <v>60</v>
      </c>
      <c r="I28" s="99">
        <f>H28*G28*(C4/1000)</f>
        <v>8.6999999999999993</v>
      </c>
      <c r="J28" s="100"/>
      <c r="K28" s="100"/>
      <c r="L28" s="100">
        <f t="shared" si="3"/>
        <v>8.6999999999999993</v>
      </c>
      <c r="M28" s="100"/>
      <c r="N28" s="100"/>
    </row>
    <row r="29" spans="1:14" ht="16.2">
      <c r="A29" s="96" t="s">
        <v>66</v>
      </c>
      <c r="B29" s="96"/>
      <c r="C29" s="96"/>
      <c r="D29" s="96"/>
      <c r="E29" s="97" t="s">
        <v>63</v>
      </c>
      <c r="F29" s="148">
        <v>3.7999999999999999E-2</v>
      </c>
      <c r="G29" s="146">
        <v>1</v>
      </c>
      <c r="H29" s="141">
        <v>80.7</v>
      </c>
      <c r="I29" s="99">
        <f>H29*G29*(C4/1000)</f>
        <v>11.701499999999999</v>
      </c>
      <c r="J29" s="100"/>
      <c r="K29" s="100"/>
      <c r="L29" s="100"/>
      <c r="M29" s="100">
        <f t="shared" si="4"/>
        <v>11.701499999999999</v>
      </c>
      <c r="N29" s="100"/>
    </row>
    <row r="30" spans="1:14">
      <c r="A30" s="96"/>
      <c r="B30" s="96"/>
      <c r="C30" s="96"/>
      <c r="D30" s="96"/>
      <c r="E30" s="97"/>
      <c r="F30" s="97"/>
      <c r="G30" s="98"/>
      <c r="H30" s="101"/>
      <c r="I30" s="99"/>
      <c r="J30" s="100"/>
      <c r="K30" s="100"/>
      <c r="L30" s="100"/>
      <c r="M30" s="100"/>
      <c r="N30" s="100"/>
    </row>
    <row r="31" spans="1:14">
      <c r="A31" s="96" t="s">
        <v>67</v>
      </c>
      <c r="B31" s="96"/>
      <c r="C31" s="96"/>
      <c r="D31" s="96"/>
      <c r="E31" s="97" t="s">
        <v>27</v>
      </c>
      <c r="F31" s="97"/>
      <c r="G31" s="145">
        <v>40</v>
      </c>
      <c r="H31" s="141">
        <v>7.3000000000000001E-3</v>
      </c>
      <c r="I31" s="99">
        <f t="shared" si="0"/>
        <v>0.29199999999999998</v>
      </c>
      <c r="J31" s="100">
        <f t="shared" si="1"/>
        <v>0.29199999999999998</v>
      </c>
      <c r="K31" s="100">
        <f t="shared" si="2"/>
        <v>0.29199999999999998</v>
      </c>
      <c r="L31" s="100">
        <f t="shared" si="3"/>
        <v>0.29199999999999998</v>
      </c>
      <c r="M31" s="100">
        <f t="shared" si="4"/>
        <v>0.29199999999999998</v>
      </c>
      <c r="N31" s="100">
        <f t="shared" si="5"/>
        <v>0.29199999999999998</v>
      </c>
    </row>
    <row r="32" spans="1:14" ht="16.2">
      <c r="A32" s="139" t="s">
        <v>47</v>
      </c>
      <c r="B32" s="139"/>
      <c r="C32" s="139"/>
      <c r="D32" s="139"/>
      <c r="E32" s="140" t="s">
        <v>63</v>
      </c>
      <c r="F32" s="140"/>
      <c r="G32" s="145">
        <v>1</v>
      </c>
      <c r="H32" s="141">
        <v>4.3</v>
      </c>
      <c r="I32" s="99">
        <f t="shared" si="0"/>
        <v>4.3</v>
      </c>
      <c r="J32" s="100">
        <f t="shared" si="1"/>
        <v>4.3</v>
      </c>
      <c r="K32" s="100">
        <f t="shared" si="2"/>
        <v>4.3</v>
      </c>
      <c r="L32" s="100">
        <f t="shared" si="3"/>
        <v>4.3</v>
      </c>
      <c r="M32" s="100">
        <f t="shared" si="4"/>
        <v>4.3</v>
      </c>
      <c r="N32" s="100">
        <f t="shared" si="5"/>
        <v>4.3</v>
      </c>
    </row>
    <row r="33" spans="1:14" ht="16.2">
      <c r="A33" s="139" t="s">
        <v>89</v>
      </c>
      <c r="B33" s="139"/>
      <c r="C33" s="139"/>
      <c r="D33" s="139"/>
      <c r="E33" s="140" t="s">
        <v>63</v>
      </c>
      <c r="F33" s="140"/>
      <c r="G33" s="145">
        <v>1</v>
      </c>
      <c r="H33" s="141">
        <v>5.7</v>
      </c>
      <c r="I33" s="99"/>
      <c r="J33" s="100"/>
      <c r="K33" s="100"/>
      <c r="L33" s="100"/>
      <c r="M33" s="100"/>
      <c r="N33" s="100"/>
    </row>
    <row r="34" spans="1:14" ht="16.2">
      <c r="A34" s="139" t="s">
        <v>68</v>
      </c>
      <c r="B34" s="139"/>
      <c r="C34" s="139"/>
      <c r="D34" s="139"/>
      <c r="E34" s="140" t="s">
        <v>63</v>
      </c>
      <c r="F34" s="140"/>
      <c r="G34" s="145">
        <v>1</v>
      </c>
      <c r="H34" s="141">
        <f>3.5+0.5</f>
        <v>4</v>
      </c>
      <c r="I34" s="99"/>
      <c r="J34" s="100"/>
      <c r="K34" s="100"/>
      <c r="L34" s="100"/>
      <c r="M34" s="100"/>
      <c r="N34" s="100"/>
    </row>
    <row r="35" spans="1:14" ht="16.2">
      <c r="A35" s="139" t="s">
        <v>69</v>
      </c>
      <c r="B35" s="139"/>
      <c r="C35" s="139"/>
      <c r="D35" s="139"/>
      <c r="E35" s="140" t="s">
        <v>63</v>
      </c>
      <c r="F35" s="140"/>
      <c r="G35" s="145">
        <v>1</v>
      </c>
      <c r="H35" s="141">
        <f>7+0.5</f>
        <v>7.5</v>
      </c>
      <c r="I35" s="99"/>
      <c r="J35" s="100"/>
      <c r="K35" s="100"/>
      <c r="L35" s="100"/>
      <c r="M35" s="100"/>
      <c r="N35" s="100"/>
    </row>
    <row r="36" spans="1:14">
      <c r="A36" s="96" t="s">
        <v>70</v>
      </c>
      <c r="B36" s="96"/>
      <c r="C36" s="96"/>
      <c r="D36" s="96"/>
      <c r="E36" s="97" t="s">
        <v>27</v>
      </c>
      <c r="F36" s="97"/>
      <c r="G36" s="145">
        <v>1</v>
      </c>
      <c r="H36" s="141">
        <v>0.61</v>
      </c>
      <c r="I36" s="99">
        <f t="shared" si="0"/>
        <v>0.61</v>
      </c>
      <c r="J36" s="100">
        <f t="shared" si="1"/>
        <v>0.61</v>
      </c>
      <c r="K36" s="100">
        <f t="shared" si="2"/>
        <v>0.61</v>
      </c>
      <c r="L36" s="100">
        <f t="shared" si="3"/>
        <v>0.61</v>
      </c>
      <c r="M36" s="100">
        <f t="shared" si="4"/>
        <v>0.61</v>
      </c>
      <c r="N36" s="100">
        <f t="shared" si="5"/>
        <v>0.61</v>
      </c>
    </row>
    <row r="37" spans="1:14">
      <c r="A37" s="96" t="s">
        <v>71</v>
      </c>
      <c r="B37" s="96"/>
      <c r="C37" s="96"/>
      <c r="D37" s="96"/>
      <c r="E37" s="97" t="s">
        <v>27</v>
      </c>
      <c r="F37" s="97"/>
      <c r="G37" s="145">
        <v>0.15</v>
      </c>
      <c r="H37" s="141">
        <v>2.82</v>
      </c>
      <c r="I37" s="99">
        <f t="shared" si="0"/>
        <v>0.42299999999999999</v>
      </c>
      <c r="J37" s="100">
        <f t="shared" si="1"/>
        <v>0.42299999999999999</v>
      </c>
      <c r="K37" s="100">
        <f t="shared" si="2"/>
        <v>0.42299999999999999</v>
      </c>
      <c r="L37" s="100">
        <f t="shared" si="3"/>
        <v>0.42299999999999999</v>
      </c>
      <c r="M37" s="100">
        <f t="shared" si="4"/>
        <v>0.42299999999999999</v>
      </c>
      <c r="N37" s="100">
        <f t="shared" si="5"/>
        <v>0.42299999999999999</v>
      </c>
    </row>
    <row r="38" spans="1:14" ht="15" thickBot="1">
      <c r="A38" s="96"/>
      <c r="B38" s="96"/>
      <c r="C38" s="96"/>
      <c r="D38" s="96"/>
      <c r="E38" s="97"/>
      <c r="F38" s="97"/>
      <c r="G38" s="98"/>
      <c r="H38" s="101"/>
      <c r="I38" s="99"/>
      <c r="J38" s="100"/>
      <c r="K38" s="100"/>
      <c r="L38" s="100"/>
      <c r="M38" s="100"/>
      <c r="N38" s="100"/>
    </row>
    <row r="39" spans="1:14" ht="16.2" thickBot="1">
      <c r="A39" s="106" t="s">
        <v>72</v>
      </c>
      <c r="B39" s="153"/>
      <c r="C39" s="153"/>
      <c r="D39" s="153"/>
      <c r="E39" s="107"/>
      <c r="F39" s="107"/>
      <c r="G39" s="108"/>
      <c r="H39" s="109"/>
      <c r="I39" s="110"/>
      <c r="J39" s="137">
        <f>SUM(J21:J38)</f>
        <v>16.707599999999996</v>
      </c>
      <c r="K39" s="137">
        <f>SUM(K21:K38)</f>
        <v>22.841099999999997</v>
      </c>
      <c r="L39" s="137">
        <f>SUM(L21:L38)</f>
        <v>25.407599999999999</v>
      </c>
      <c r="M39" s="137">
        <f>SUM(M21:M38)</f>
        <v>28.409099999999999</v>
      </c>
      <c r="N39" s="137">
        <f>SUM(N21:N38)</f>
        <v>24.479599999999998</v>
      </c>
    </row>
    <row r="40" spans="1:14" ht="15" thickBot="1">
      <c r="A40" s="96" t="s">
        <v>73</v>
      </c>
      <c r="B40" s="96"/>
      <c r="C40" s="96"/>
      <c r="D40" s="96"/>
      <c r="E40" s="97" t="s">
        <v>74</v>
      </c>
      <c r="F40" s="97"/>
      <c r="G40" s="145">
        <v>1</v>
      </c>
      <c r="H40" s="141">
        <v>0.74</v>
      </c>
      <c r="I40" s="99">
        <v>0.74</v>
      </c>
      <c r="J40" s="111">
        <f>I40</f>
        <v>0.74</v>
      </c>
      <c r="K40" s="111">
        <f>I40</f>
        <v>0.74</v>
      </c>
      <c r="L40" s="111">
        <f>I40</f>
        <v>0.74</v>
      </c>
      <c r="M40" s="111">
        <f>I40</f>
        <v>0.74</v>
      </c>
      <c r="N40" s="111">
        <f>I40</f>
        <v>0.74</v>
      </c>
    </row>
    <row r="41" spans="1:14" ht="16.2" thickBot="1">
      <c r="A41" s="106" t="s">
        <v>75</v>
      </c>
      <c r="B41" s="153"/>
      <c r="C41" s="153"/>
      <c r="D41" s="153"/>
      <c r="E41" s="107"/>
      <c r="F41" s="107"/>
      <c r="G41" s="108"/>
      <c r="H41" s="109"/>
      <c r="I41" s="110"/>
      <c r="J41" s="144">
        <f>ROUNDUP(J39+J40,2)</f>
        <v>17.450000000000003</v>
      </c>
      <c r="K41" s="144">
        <f t="shared" ref="K41:N41" si="6">ROUNDUP(K39+K40,2)</f>
        <v>23.59</v>
      </c>
      <c r="L41" s="144">
        <f t="shared" si="6"/>
        <v>26.150000000000002</v>
      </c>
      <c r="M41" s="144">
        <f t="shared" si="6"/>
        <v>29.150000000000002</v>
      </c>
      <c r="N41" s="144">
        <f t="shared" si="6"/>
        <v>25.220000000000002</v>
      </c>
    </row>
    <row r="42" spans="1:14" ht="15" thickBot="1">
      <c r="A42" s="154"/>
      <c r="B42" s="155"/>
      <c r="C42" s="155"/>
      <c r="D42" s="155"/>
      <c r="E42" s="155"/>
      <c r="F42" s="155"/>
      <c r="G42" s="108"/>
      <c r="H42" s="109"/>
      <c r="I42" s="156"/>
      <c r="J42" s="157"/>
      <c r="K42" s="157"/>
    </row>
    <row r="45" spans="1:14" ht="16.2">
      <c r="A45" s="102" t="s">
        <v>90</v>
      </c>
      <c r="F45" s="103" t="s">
        <v>63</v>
      </c>
      <c r="G45" s="104"/>
      <c r="H45" s="105">
        <v>3.1</v>
      </c>
    </row>
    <row r="46" spans="1:14" ht="16.2">
      <c r="A46" s="102" t="s">
        <v>26</v>
      </c>
      <c r="F46" s="103" t="s">
        <v>63</v>
      </c>
      <c r="G46" s="104"/>
      <c r="H46" s="105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 xr:uid="{674B580C-EEF0-4B6D-BD47-8355DD0FF975}">
      <formula1>"LR,FB,LV35,LV32,Sans"</formula1>
    </dataValidation>
    <dataValidation type="list" allowBlank="1" showInputMessage="1" showErrorMessage="1" sqref="E4:E12" xr:uid="{4AA6DB4E-3B6E-4E27-AE19-701A4447415B}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7C185-C2D5-4D35-AE7C-0ACD4C10E857}">
  <sheetPr codeName="Feuil22"/>
  <dimension ref="B1:BA1048576"/>
  <sheetViews>
    <sheetView tabSelected="1" zoomScaleNormal="100" workbookViewId="0">
      <selection activeCell="AC1" sqref="AC1"/>
    </sheetView>
  </sheetViews>
  <sheetFormatPr baseColWidth="10" defaultRowHeight="13.2"/>
  <cols>
    <col min="2" max="2" width="17.88671875" style="65" bestFit="1" customWidth="1"/>
    <col min="3" max="4" width="26.21875" style="65" bestFit="1" customWidth="1"/>
    <col min="5" max="5" width="51.88671875" style="65" bestFit="1" customWidth="1"/>
    <col min="6" max="6" width="10.5546875" style="65" bestFit="1" customWidth="1"/>
    <col min="7" max="12" width="12.21875" style="65" bestFit="1" customWidth="1"/>
    <col min="15" max="15" width="11.5546875" customWidth="1"/>
    <col min="16" max="24" width="10" style="65" hidden="1" customWidth="1"/>
    <col min="25" max="25" width="10.5546875" style="65" hidden="1" customWidth="1"/>
    <col min="26" max="26" width="10" style="65" hidden="1" customWidth="1"/>
    <col min="30" max="39" width="8.5546875" style="65" hidden="1" customWidth="1"/>
    <col min="40" max="40" width="44.44140625" style="65" hidden="1" customWidth="1"/>
    <col min="43" max="43" width="26.33203125" style="65" hidden="1" customWidth="1"/>
    <col min="44" max="45" width="26.21875" style="65" hidden="1" customWidth="1"/>
    <col min="46" max="46" width="89" style="65" hidden="1" customWidth="1"/>
    <col min="47" max="47" width="9" style="65" hidden="1" customWidth="1"/>
    <col min="48" max="49" width="14.44140625" style="65" hidden="1" customWidth="1"/>
    <col min="50" max="51" width="23.77734375" style="65" hidden="1" customWidth="1"/>
    <col min="52" max="52" width="20.44140625" style="65" hidden="1" customWidth="1"/>
    <col min="53" max="53" width="40.88671875" style="65" hidden="1" customWidth="1"/>
  </cols>
  <sheetData>
    <row r="1" spans="2:53" ht="21.6" thickBot="1">
      <c r="B1" s="184" t="s">
        <v>110</v>
      </c>
      <c r="C1" s="185" t="s">
        <v>111</v>
      </c>
      <c r="D1" s="185" t="s">
        <v>112</v>
      </c>
      <c r="E1" s="185" t="s">
        <v>108</v>
      </c>
      <c r="F1" s="185" t="s">
        <v>0</v>
      </c>
      <c r="G1" s="185" t="s">
        <v>29</v>
      </c>
      <c r="H1" s="185" t="s">
        <v>30</v>
      </c>
      <c r="I1" s="185" t="s">
        <v>114</v>
      </c>
      <c r="J1" s="185" t="s">
        <v>115</v>
      </c>
      <c r="K1" s="185" t="s">
        <v>8</v>
      </c>
      <c r="L1" s="186" t="s">
        <v>109</v>
      </c>
      <c r="P1" s="188"/>
      <c r="Q1" s="187" t="s">
        <v>111</v>
      </c>
      <c r="R1" s="187" t="s">
        <v>112</v>
      </c>
      <c r="S1" s="187" t="s">
        <v>108</v>
      </c>
      <c r="T1" s="187" t="s">
        <v>0</v>
      </c>
      <c r="U1" s="187" t="s">
        <v>29</v>
      </c>
      <c r="V1" s="187" t="s">
        <v>30</v>
      </c>
      <c r="W1" s="187" t="s">
        <v>114</v>
      </c>
      <c r="X1" s="187" t="s">
        <v>115</v>
      </c>
      <c r="Y1" s="187" t="s">
        <v>8</v>
      </c>
      <c r="Z1" s="189" t="s">
        <v>109</v>
      </c>
      <c r="AD1" s="181" t="s">
        <v>110</v>
      </c>
      <c r="AE1" s="181" t="s">
        <v>111</v>
      </c>
      <c r="AF1" s="181" t="s">
        <v>112</v>
      </c>
      <c r="AG1" s="181" t="s">
        <v>108</v>
      </c>
      <c r="AH1" s="181" t="s">
        <v>0</v>
      </c>
      <c r="AI1" s="181" t="s">
        <v>29</v>
      </c>
      <c r="AJ1" s="181" t="s">
        <v>30</v>
      </c>
      <c r="AK1" s="181" t="s">
        <v>114</v>
      </c>
      <c r="AL1" s="181" t="s">
        <v>115</v>
      </c>
      <c r="AM1" s="181" t="s">
        <v>8</v>
      </c>
      <c r="AN1" s="181" t="s">
        <v>109</v>
      </c>
      <c r="AQ1" s="183" t="s">
        <v>110</v>
      </c>
      <c r="AR1" s="183" t="s">
        <v>111</v>
      </c>
      <c r="AS1" s="183" t="s">
        <v>112</v>
      </c>
      <c r="AT1" s="183" t="s">
        <v>108</v>
      </c>
      <c r="AU1" s="183" t="s">
        <v>0</v>
      </c>
      <c r="AV1" s="183" t="s">
        <v>28</v>
      </c>
      <c r="AW1" s="183" t="s">
        <v>30</v>
      </c>
      <c r="AX1" s="183" t="s">
        <v>114</v>
      </c>
      <c r="AY1" s="183" t="s">
        <v>115</v>
      </c>
      <c r="AZ1" s="183" t="s">
        <v>8</v>
      </c>
      <c r="BA1" s="183" t="s">
        <v>109</v>
      </c>
    </row>
    <row r="2" spans="2:53">
      <c r="G2" s="176"/>
      <c r="K2" s="177"/>
      <c r="U2" s="176"/>
      <c r="Y2" s="177"/>
      <c r="AM2" s="177"/>
      <c r="AZ2" s="177"/>
    </row>
    <row r="3" spans="2:53">
      <c r="G3" s="176"/>
      <c r="K3" s="177"/>
      <c r="U3" s="176"/>
      <c r="Y3" s="177"/>
      <c r="AM3" s="177"/>
      <c r="AZ3" s="177"/>
    </row>
    <row r="4" spans="2:53">
      <c r="G4" s="176"/>
      <c r="K4" s="177"/>
      <c r="U4" s="176"/>
      <c r="Y4" s="177"/>
      <c r="AM4" s="177"/>
      <c r="AZ4" s="177"/>
    </row>
    <row r="5" spans="2:53">
      <c r="G5" s="176"/>
      <c r="K5" s="177"/>
      <c r="U5" s="176"/>
      <c r="Y5" s="177"/>
      <c r="AM5" s="177"/>
      <c r="AZ5" s="177"/>
    </row>
    <row r="6" spans="2:53">
      <c r="G6" s="176"/>
      <c r="K6" s="177"/>
      <c r="U6" s="176"/>
      <c r="Y6" s="177"/>
      <c r="AM6" s="177"/>
      <c r="AZ6" s="177"/>
    </row>
    <row r="7" spans="2:53">
      <c r="G7" s="176"/>
      <c r="H7" s="176"/>
      <c r="K7" s="177"/>
      <c r="U7" s="176"/>
      <c r="Y7" s="177"/>
      <c r="AM7" s="177"/>
      <c r="AZ7" s="177"/>
    </row>
    <row r="8" spans="2:53">
      <c r="G8" s="176"/>
      <c r="H8" s="176"/>
      <c r="K8" s="177"/>
      <c r="U8" s="176"/>
      <c r="Y8" s="177"/>
      <c r="AM8" s="177"/>
      <c r="AZ8" s="177"/>
    </row>
    <row r="9" spans="2:53">
      <c r="G9" s="176"/>
      <c r="H9" s="176"/>
      <c r="K9" s="177"/>
      <c r="U9" s="176"/>
      <c r="Y9" s="177"/>
      <c r="AM9" s="177"/>
      <c r="AZ9" s="177"/>
    </row>
    <row r="10" spans="2:53">
      <c r="G10" s="176"/>
      <c r="H10" s="177"/>
      <c r="K10" s="177"/>
      <c r="U10" s="176"/>
      <c r="Y10" s="177"/>
      <c r="AM10" s="177"/>
      <c r="AZ10" s="177"/>
    </row>
    <row r="11" spans="2:53">
      <c r="G11" s="176"/>
      <c r="K11" s="177"/>
      <c r="U11" s="176"/>
      <c r="Y11" s="177"/>
      <c r="AM11" s="177"/>
      <c r="AZ11" s="177"/>
    </row>
    <row r="12" spans="2:53">
      <c r="G12" s="176"/>
      <c r="K12" s="177"/>
      <c r="U12" s="176"/>
      <c r="Y12" s="177"/>
      <c r="AM12" s="177"/>
      <c r="AZ12" s="177"/>
    </row>
    <row r="13" spans="2:53">
      <c r="G13" s="176"/>
      <c r="H13" s="176"/>
      <c r="K13" s="177"/>
      <c r="U13" s="176"/>
      <c r="Y13" s="177"/>
      <c r="AM13" s="177"/>
      <c r="AZ13" s="177"/>
    </row>
    <row r="14" spans="2:53" ht="14.4">
      <c r="G14" s="176"/>
      <c r="K14" s="177"/>
      <c r="U14" s="176"/>
      <c r="Y14" s="177"/>
      <c r="AM14" s="177"/>
      <c r="AQ14" s="178"/>
      <c r="AR14" s="178"/>
      <c r="AS14" s="178"/>
      <c r="AT14" s="178"/>
      <c r="AU14" s="178"/>
      <c r="AV14" s="178"/>
      <c r="AW14" s="178"/>
      <c r="AX14" s="178"/>
      <c r="AY14" s="178"/>
      <c r="AZ14" s="180"/>
    </row>
    <row r="15" spans="2:53">
      <c r="G15" s="176"/>
      <c r="K15" s="177"/>
      <c r="U15" s="176"/>
      <c r="Y15" s="177"/>
      <c r="AM15" s="177"/>
      <c r="AZ15" s="177"/>
    </row>
    <row r="16" spans="2:53">
      <c r="G16" s="176"/>
      <c r="I16" s="177"/>
      <c r="J16" s="177"/>
      <c r="K16" s="177"/>
      <c r="U16" s="176"/>
      <c r="Y16" s="177"/>
      <c r="AM16" s="177"/>
      <c r="AZ16" s="177"/>
    </row>
    <row r="17" spans="7:52">
      <c r="G17" s="176"/>
      <c r="I17" s="177"/>
      <c r="J17" s="177"/>
      <c r="K17" s="177"/>
      <c r="U17" s="176"/>
      <c r="Y17" s="177"/>
      <c r="AM17" s="177"/>
      <c r="AZ17" s="177"/>
    </row>
    <row r="18" spans="7:52">
      <c r="G18" s="176"/>
      <c r="I18" s="177"/>
      <c r="J18" s="177"/>
      <c r="K18" s="177"/>
      <c r="U18" s="176"/>
      <c r="Y18" s="177"/>
      <c r="AM18" s="177"/>
      <c r="AZ18" s="177"/>
    </row>
    <row r="19" spans="7:52">
      <c r="G19" s="176"/>
      <c r="I19" s="177"/>
      <c r="J19" s="177"/>
      <c r="K19" s="177"/>
      <c r="U19" s="176"/>
      <c r="Y19" s="177"/>
      <c r="AM19" s="177"/>
      <c r="AZ19" s="177"/>
    </row>
    <row r="20" spans="7:52">
      <c r="G20" s="176"/>
      <c r="K20" s="177"/>
      <c r="U20" s="176"/>
      <c r="Y20" s="177"/>
      <c r="AM20" s="177"/>
      <c r="AZ20" s="177"/>
    </row>
    <row r="21" spans="7:52">
      <c r="G21" s="176"/>
      <c r="K21" s="177"/>
      <c r="U21" s="176"/>
      <c r="Y21" s="177"/>
      <c r="AM21" s="177"/>
      <c r="AZ21" s="177"/>
    </row>
    <row r="22" spans="7:52">
      <c r="G22" s="176"/>
      <c r="K22" s="177"/>
      <c r="U22" s="176"/>
      <c r="Y22" s="177"/>
      <c r="AM22" s="177"/>
      <c r="AZ22" s="177"/>
    </row>
    <row r="23" spans="7:52">
      <c r="G23" s="176"/>
      <c r="K23" s="177"/>
      <c r="U23" s="176"/>
      <c r="Y23" s="177"/>
      <c r="AM23" s="177"/>
      <c r="AZ23" s="177"/>
    </row>
    <row r="24" spans="7:52">
      <c r="G24" s="176"/>
      <c r="K24" s="177"/>
      <c r="U24" s="176"/>
      <c r="Y24" s="177"/>
      <c r="AM24" s="177"/>
      <c r="AZ24" s="177"/>
    </row>
    <row r="25" spans="7:52">
      <c r="G25" s="176"/>
      <c r="K25" s="177"/>
      <c r="U25" s="176"/>
      <c r="Y25" s="177"/>
      <c r="AM25" s="177"/>
      <c r="AZ25" s="177"/>
    </row>
    <row r="26" spans="7:52">
      <c r="G26" s="176"/>
      <c r="K26" s="177"/>
      <c r="U26" s="176"/>
      <c r="Y26" s="177"/>
      <c r="AM26" s="177"/>
      <c r="AZ26" s="177"/>
    </row>
    <row r="27" spans="7:52" ht="14.4">
      <c r="G27" s="176"/>
      <c r="K27" s="177"/>
      <c r="U27" s="176"/>
      <c r="Y27" s="177"/>
      <c r="AM27" s="177"/>
      <c r="AQ27" s="178"/>
      <c r="AR27" s="178"/>
      <c r="AS27" s="178"/>
      <c r="AT27" s="178"/>
      <c r="AU27" s="178"/>
      <c r="AV27" s="178"/>
      <c r="AW27" s="178"/>
      <c r="AX27" s="178"/>
      <c r="AY27" s="178"/>
      <c r="AZ27" s="180"/>
    </row>
    <row r="28" spans="7:52">
      <c r="G28" s="176"/>
      <c r="K28" s="177"/>
      <c r="U28" s="176"/>
      <c r="Y28" s="177"/>
      <c r="AM28" s="177"/>
      <c r="AZ28" s="177"/>
    </row>
    <row r="29" spans="7:52">
      <c r="G29" s="176"/>
      <c r="K29" s="177"/>
      <c r="U29" s="176"/>
      <c r="Y29" s="177"/>
      <c r="AM29" s="177"/>
      <c r="AZ29" s="177"/>
    </row>
    <row r="30" spans="7:52">
      <c r="G30" s="176"/>
      <c r="K30" s="177"/>
      <c r="U30" s="176"/>
      <c r="Y30" s="177"/>
      <c r="AM30" s="177"/>
      <c r="AZ30" s="177"/>
    </row>
    <row r="31" spans="7:52">
      <c r="G31" s="176"/>
      <c r="K31" s="177"/>
      <c r="U31" s="176"/>
      <c r="Y31" s="177"/>
      <c r="AM31" s="177"/>
      <c r="AZ31" s="177"/>
    </row>
    <row r="32" spans="7:52">
      <c r="G32" s="176"/>
      <c r="K32" s="177"/>
      <c r="U32" s="176"/>
      <c r="Y32" s="177"/>
      <c r="AM32" s="177"/>
      <c r="AZ32" s="177"/>
    </row>
    <row r="33" spans="7:52">
      <c r="G33" s="176"/>
      <c r="K33" s="177"/>
      <c r="U33" s="176"/>
      <c r="Y33" s="177"/>
      <c r="AM33" s="177"/>
      <c r="AZ33" s="177"/>
    </row>
    <row r="34" spans="7:52" ht="14.4">
      <c r="G34" s="176"/>
      <c r="K34" s="177"/>
      <c r="P34" s="178"/>
      <c r="Q34" s="178"/>
      <c r="R34" s="178"/>
      <c r="S34" s="178"/>
      <c r="T34" s="178"/>
      <c r="U34" s="179"/>
      <c r="V34" s="178"/>
      <c r="W34" s="178"/>
      <c r="X34" s="178"/>
      <c r="Y34" s="177"/>
      <c r="AM34" s="177"/>
      <c r="AZ34" s="177"/>
    </row>
    <row r="35" spans="7:52" ht="14.4">
      <c r="G35" s="176"/>
      <c r="K35" s="177"/>
      <c r="P35" s="178"/>
      <c r="Q35" s="178"/>
      <c r="R35" s="178"/>
      <c r="S35" s="178"/>
      <c r="T35" s="178"/>
      <c r="U35" s="179"/>
      <c r="V35" s="178"/>
      <c r="W35" s="178"/>
      <c r="X35" s="178"/>
      <c r="Y35" s="177"/>
      <c r="AM35" s="177"/>
      <c r="AZ35" s="177"/>
    </row>
    <row r="36" spans="7:52">
      <c r="G36" s="176"/>
      <c r="K36" s="177"/>
      <c r="U36" s="176"/>
      <c r="Y36" s="177"/>
      <c r="AM36" s="177"/>
      <c r="AZ36" s="177"/>
    </row>
    <row r="37" spans="7:52" ht="14.4">
      <c r="G37" s="176"/>
      <c r="K37" s="177"/>
      <c r="P37" s="178"/>
      <c r="Q37" s="178"/>
      <c r="R37" s="178"/>
      <c r="S37" s="178"/>
      <c r="T37" s="178"/>
      <c r="U37" s="179"/>
      <c r="V37" s="178"/>
      <c r="W37" s="178"/>
      <c r="X37" s="178"/>
      <c r="Y37" s="177"/>
      <c r="AM37" s="177"/>
      <c r="AQ37" s="178"/>
      <c r="AR37" s="178"/>
      <c r="AS37" s="178"/>
      <c r="AT37" s="178"/>
      <c r="AU37" s="178"/>
      <c r="AV37" s="178"/>
      <c r="AW37" s="178"/>
      <c r="AX37" s="178"/>
      <c r="AY37" s="178"/>
      <c r="AZ37" s="180"/>
    </row>
    <row r="38" spans="7:52" ht="14.4">
      <c r="G38" s="176"/>
      <c r="K38" s="177"/>
      <c r="P38" s="178"/>
      <c r="Q38" s="178"/>
      <c r="R38" s="178"/>
      <c r="S38" s="178"/>
      <c r="T38" s="178"/>
      <c r="U38" s="179"/>
      <c r="V38" s="178"/>
      <c r="W38" s="178"/>
      <c r="X38" s="178"/>
      <c r="Y38" s="177"/>
      <c r="AM38" s="177"/>
      <c r="AQ38" s="178"/>
      <c r="AR38" s="178"/>
      <c r="AS38" s="178"/>
      <c r="AT38" s="178"/>
      <c r="AU38" s="178"/>
      <c r="AV38" s="178"/>
      <c r="AW38" s="178"/>
      <c r="AX38" s="178"/>
      <c r="AY38" s="178"/>
      <c r="AZ38" s="180"/>
    </row>
    <row r="39" spans="7:52" ht="14.4">
      <c r="G39" s="176"/>
      <c r="K39" s="177"/>
      <c r="P39" s="178"/>
      <c r="Q39" s="178"/>
      <c r="R39" s="178"/>
      <c r="S39" s="178"/>
      <c r="T39" s="178"/>
      <c r="U39" s="179"/>
      <c r="V39" s="178"/>
      <c r="W39" s="178"/>
      <c r="X39" s="178"/>
      <c r="Y39" s="177"/>
      <c r="AM39" s="177"/>
      <c r="AZ39" s="177"/>
    </row>
    <row r="40" spans="7:52">
      <c r="G40" s="176"/>
      <c r="K40" s="177"/>
      <c r="U40" s="176"/>
      <c r="Y40" s="177"/>
      <c r="AM40" s="177"/>
      <c r="AZ40" s="177"/>
    </row>
    <row r="41" spans="7:52">
      <c r="G41" s="176"/>
      <c r="K41" s="177"/>
      <c r="U41" s="176"/>
      <c r="Y41" s="177"/>
      <c r="AM41" s="177"/>
      <c r="AZ41" s="177"/>
    </row>
    <row r="42" spans="7:52">
      <c r="G42" s="176"/>
      <c r="K42" s="177"/>
      <c r="U42" s="176"/>
      <c r="Y42" s="177"/>
      <c r="AM42" s="177"/>
      <c r="AZ42" s="177"/>
    </row>
    <row r="43" spans="7:52">
      <c r="G43" s="176"/>
      <c r="K43" s="177"/>
      <c r="U43" s="176"/>
      <c r="Y43" s="177"/>
      <c r="AM43" s="177"/>
      <c r="AZ43" s="177"/>
    </row>
    <row r="44" spans="7:52">
      <c r="G44" s="176"/>
      <c r="K44" s="177"/>
      <c r="U44" s="176"/>
      <c r="Y44" s="177"/>
      <c r="AM44" s="177"/>
      <c r="AZ44" s="177"/>
    </row>
    <row r="45" spans="7:52">
      <c r="G45" s="176"/>
      <c r="K45" s="177"/>
      <c r="U45" s="176"/>
      <c r="Y45" s="177"/>
      <c r="AM45" s="177"/>
      <c r="AZ45" s="177"/>
    </row>
    <row r="46" spans="7:52">
      <c r="G46" s="176"/>
      <c r="K46" s="177"/>
      <c r="U46" s="176"/>
      <c r="Y46" s="177"/>
      <c r="AM46" s="177"/>
      <c r="AZ46" s="177"/>
    </row>
    <row r="47" spans="7:52">
      <c r="G47" s="176"/>
      <c r="K47" s="177"/>
      <c r="U47" s="176"/>
      <c r="Y47" s="177"/>
      <c r="AM47" s="177"/>
      <c r="AZ47" s="177"/>
    </row>
    <row r="48" spans="7:52">
      <c r="G48" s="176"/>
      <c r="K48" s="177"/>
      <c r="U48" s="176"/>
      <c r="Y48" s="177"/>
      <c r="AM48" s="177"/>
      <c r="AZ48" s="177"/>
    </row>
    <row r="49" spans="7:52">
      <c r="G49" s="176"/>
      <c r="K49" s="177"/>
      <c r="U49" s="176"/>
      <c r="Y49" s="177"/>
      <c r="AM49" s="177"/>
      <c r="AZ49" s="177"/>
    </row>
    <row r="50" spans="7:52">
      <c r="G50" s="176"/>
      <c r="K50" s="177"/>
      <c r="U50" s="176"/>
      <c r="Y50" s="177"/>
      <c r="AM50" s="177"/>
      <c r="AZ50" s="177"/>
    </row>
    <row r="51" spans="7:52">
      <c r="G51" s="176"/>
      <c r="K51" s="177"/>
      <c r="U51" s="176"/>
      <c r="Y51" s="177"/>
      <c r="AM51" s="177"/>
      <c r="AZ51" s="177"/>
    </row>
    <row r="52" spans="7:52">
      <c r="G52" s="176"/>
      <c r="K52" s="177"/>
      <c r="U52" s="176"/>
      <c r="Y52" s="177"/>
      <c r="AM52" s="177"/>
      <c r="AZ52" s="177"/>
    </row>
    <row r="53" spans="7:52">
      <c r="G53" s="176"/>
      <c r="K53" s="177"/>
      <c r="U53" s="176"/>
      <c r="Y53" s="177"/>
      <c r="AM53" s="177"/>
      <c r="AZ53" s="177"/>
    </row>
    <row r="54" spans="7:52">
      <c r="G54" s="176"/>
      <c r="K54" s="177"/>
      <c r="U54" s="176"/>
      <c r="Y54" s="177"/>
      <c r="AM54" s="177"/>
      <c r="AZ54" s="177"/>
    </row>
    <row r="55" spans="7:52">
      <c r="G55" s="176"/>
      <c r="K55" s="177"/>
      <c r="U55" s="176"/>
      <c r="Y55" s="177"/>
      <c r="AM55" s="177"/>
      <c r="AZ55" s="177"/>
    </row>
    <row r="56" spans="7:52">
      <c r="G56" s="176"/>
      <c r="K56" s="177"/>
      <c r="U56" s="176"/>
      <c r="Y56" s="177"/>
      <c r="AM56" s="177"/>
      <c r="AZ56" s="177"/>
    </row>
    <row r="57" spans="7:52">
      <c r="G57" s="176"/>
      <c r="K57" s="177"/>
      <c r="U57" s="176"/>
      <c r="Y57" s="177"/>
      <c r="AM57" s="177"/>
      <c r="AZ57" s="177"/>
    </row>
    <row r="58" spans="7:52" ht="13.95" customHeight="1">
      <c r="G58" s="176"/>
      <c r="K58" s="177"/>
      <c r="U58" s="176"/>
      <c r="Y58" s="177"/>
      <c r="AM58" s="177"/>
      <c r="AZ58" s="177"/>
    </row>
    <row r="59" spans="7:52">
      <c r="G59" s="176"/>
      <c r="K59" s="177"/>
      <c r="U59" s="176"/>
      <c r="Y59" s="177"/>
      <c r="AM59" s="177"/>
      <c r="AZ59" s="177"/>
    </row>
    <row r="60" spans="7:52">
      <c r="G60" s="176"/>
      <c r="K60" s="177"/>
      <c r="U60" s="176"/>
      <c r="Y60" s="177"/>
      <c r="AM60" s="177"/>
      <c r="AZ60" s="177"/>
    </row>
    <row r="61" spans="7:52">
      <c r="G61" s="176"/>
      <c r="K61" s="177"/>
      <c r="U61" s="176"/>
      <c r="Y61" s="177"/>
      <c r="AM61" s="177"/>
      <c r="AZ61" s="177"/>
    </row>
    <row r="62" spans="7:52">
      <c r="G62" s="176"/>
      <c r="K62" s="177"/>
      <c r="U62" s="176"/>
      <c r="Y62" s="177"/>
      <c r="AM62" s="177"/>
      <c r="AZ62" s="177"/>
    </row>
    <row r="63" spans="7:52">
      <c r="G63" s="176"/>
      <c r="K63" s="177"/>
      <c r="U63" s="176"/>
      <c r="Y63" s="177"/>
      <c r="AM63" s="177"/>
      <c r="AZ63" s="177"/>
    </row>
    <row r="64" spans="7:52">
      <c r="G64" s="176"/>
      <c r="K64" s="177"/>
      <c r="U64" s="176"/>
      <c r="Y64" s="177"/>
      <c r="AM64" s="177"/>
      <c r="AZ64" s="177"/>
    </row>
    <row r="65" spans="7:52">
      <c r="G65" s="176"/>
      <c r="K65" s="177"/>
      <c r="U65" s="176"/>
      <c r="Y65" s="177"/>
      <c r="AM65" s="177"/>
      <c r="AZ65" s="177"/>
    </row>
    <row r="66" spans="7:52">
      <c r="G66" s="176"/>
      <c r="K66" s="177"/>
      <c r="U66" s="176"/>
      <c r="Y66" s="177"/>
      <c r="AM66" s="177"/>
      <c r="AZ66" s="177"/>
    </row>
    <row r="67" spans="7:52">
      <c r="G67" s="176"/>
      <c r="U67" s="176"/>
      <c r="Y67" s="177"/>
      <c r="AM67" s="177"/>
      <c r="AZ67" s="177"/>
    </row>
    <row r="68" spans="7:52">
      <c r="G68" s="176"/>
      <c r="U68" s="176"/>
      <c r="Y68" s="177"/>
      <c r="AM68" s="177"/>
      <c r="AZ68" s="177"/>
    </row>
    <row r="69" spans="7:52">
      <c r="G69" s="176"/>
      <c r="U69" s="176"/>
      <c r="Y69" s="177"/>
      <c r="AM69" s="177"/>
      <c r="AZ69" s="177"/>
    </row>
    <row r="70" spans="7:52" ht="14.4">
      <c r="G70" s="176"/>
      <c r="P70" s="178"/>
      <c r="Q70" s="178"/>
      <c r="R70" s="178"/>
      <c r="S70" s="178"/>
      <c r="T70" s="178"/>
      <c r="U70" s="179"/>
      <c r="V70" s="178"/>
      <c r="W70" s="178"/>
      <c r="X70" s="178"/>
      <c r="Y70" s="177"/>
      <c r="AM70" s="177"/>
      <c r="AZ70" s="177"/>
    </row>
    <row r="71" spans="7:52" ht="14.4">
      <c r="G71" s="176"/>
      <c r="P71" s="178"/>
      <c r="Q71" s="178"/>
      <c r="R71" s="178"/>
      <c r="S71" s="178"/>
      <c r="T71" s="178"/>
      <c r="U71" s="179"/>
      <c r="V71" s="178"/>
      <c r="W71" s="178"/>
      <c r="X71" s="178"/>
      <c r="Y71" s="177"/>
      <c r="AM71" s="177"/>
      <c r="AZ71" s="177"/>
    </row>
    <row r="72" spans="7:52">
      <c r="G72" s="176"/>
      <c r="U72" s="176"/>
      <c r="Y72" s="177"/>
      <c r="AM72" s="177"/>
      <c r="AZ72" s="177"/>
    </row>
    <row r="73" spans="7:52">
      <c r="G73" s="176"/>
      <c r="U73" s="176"/>
      <c r="Y73" s="177"/>
      <c r="AM73" s="177"/>
      <c r="AZ73" s="177"/>
    </row>
    <row r="74" spans="7:52">
      <c r="G74" s="176"/>
      <c r="U74" s="176"/>
      <c r="Y74" s="177"/>
      <c r="AM74" s="177"/>
      <c r="AZ74" s="177"/>
    </row>
    <row r="75" spans="7:52">
      <c r="G75" s="176"/>
      <c r="U75" s="176"/>
      <c r="Y75" s="177"/>
      <c r="AM75" s="177"/>
      <c r="AZ75" s="177"/>
    </row>
    <row r="76" spans="7:52">
      <c r="G76" s="176"/>
      <c r="U76" s="176"/>
      <c r="Y76" s="177"/>
      <c r="AM76" s="177"/>
      <c r="AZ76" s="177"/>
    </row>
    <row r="77" spans="7:52">
      <c r="G77" s="176"/>
      <c r="U77" s="176"/>
      <c r="Y77" s="177"/>
      <c r="AM77" s="177"/>
      <c r="AZ77" s="177"/>
    </row>
    <row r="78" spans="7:52">
      <c r="G78" s="176"/>
      <c r="U78" s="176"/>
      <c r="Y78" s="177"/>
      <c r="AM78" s="177"/>
      <c r="AZ78" s="177"/>
    </row>
    <row r="79" spans="7:52">
      <c r="G79" s="176"/>
      <c r="U79" s="176"/>
      <c r="Y79" s="177"/>
      <c r="AM79" s="177"/>
      <c r="AZ79" s="177"/>
    </row>
    <row r="80" spans="7:52">
      <c r="G80" s="176"/>
      <c r="U80" s="176"/>
      <c r="Y80" s="177"/>
      <c r="AM80" s="177"/>
      <c r="AZ80" s="177"/>
    </row>
    <row r="81" spans="7:52">
      <c r="G81" s="176"/>
      <c r="U81" s="176"/>
      <c r="Y81" s="177"/>
      <c r="AM81" s="177"/>
      <c r="AZ81" s="177"/>
    </row>
    <row r="82" spans="7:52">
      <c r="G82" s="176"/>
      <c r="U82" s="176"/>
      <c r="Y82" s="177"/>
      <c r="AM82" s="177"/>
      <c r="AZ82" s="177"/>
    </row>
    <row r="83" spans="7:52">
      <c r="G83" s="176"/>
      <c r="U83" s="176"/>
      <c r="Y83" s="177"/>
      <c r="AM83" s="177"/>
      <c r="AZ83" s="177"/>
    </row>
    <row r="84" spans="7:52">
      <c r="G84" s="176"/>
      <c r="U84" s="176"/>
      <c r="Y84" s="177"/>
      <c r="AM84" s="177"/>
      <c r="AZ84" s="177"/>
    </row>
    <row r="85" spans="7:52">
      <c r="G85" s="176"/>
      <c r="U85" s="176"/>
      <c r="Y85" s="177"/>
      <c r="AM85" s="177"/>
      <c r="AZ85" s="177"/>
    </row>
    <row r="86" spans="7:52">
      <c r="G86" s="176"/>
      <c r="U86" s="176"/>
      <c r="Y86" s="177"/>
      <c r="AM86" s="177"/>
      <c r="AZ86" s="177"/>
    </row>
    <row r="87" spans="7:52">
      <c r="G87" s="176"/>
      <c r="U87" s="176"/>
      <c r="Y87" s="177"/>
      <c r="AM87" s="177"/>
      <c r="AZ87" s="177"/>
    </row>
    <row r="88" spans="7:52">
      <c r="G88" s="176"/>
      <c r="U88" s="176"/>
      <c r="Y88" s="177"/>
      <c r="AM88" s="177"/>
      <c r="AZ88" s="177"/>
    </row>
    <row r="89" spans="7:52">
      <c r="G89" s="176"/>
      <c r="U89" s="176"/>
      <c r="Y89" s="177"/>
      <c r="AM89" s="177"/>
      <c r="AZ89" s="177"/>
    </row>
    <row r="90" spans="7:52">
      <c r="G90" s="176"/>
      <c r="U90" s="176"/>
      <c r="Y90" s="177"/>
      <c r="AM90" s="177"/>
      <c r="AZ90" s="177"/>
    </row>
    <row r="91" spans="7:52">
      <c r="G91" s="176"/>
      <c r="U91" s="176"/>
      <c r="Y91" s="177"/>
      <c r="AM91" s="177"/>
      <c r="AZ91" s="177"/>
    </row>
    <row r="92" spans="7:52">
      <c r="G92" s="176"/>
      <c r="U92" s="176"/>
      <c r="Y92" s="177"/>
      <c r="AM92" s="177"/>
      <c r="AZ92" s="177"/>
    </row>
    <row r="93" spans="7:52">
      <c r="G93" s="176"/>
      <c r="U93" s="176"/>
      <c r="Y93" s="177"/>
      <c r="AM93" s="177"/>
      <c r="AZ93" s="177"/>
    </row>
    <row r="94" spans="7:52">
      <c r="G94" s="176"/>
      <c r="U94" s="176"/>
      <c r="Y94" s="177"/>
      <c r="AM94" s="177"/>
      <c r="AZ94" s="177"/>
    </row>
    <row r="95" spans="7:52">
      <c r="G95" s="176"/>
      <c r="U95" s="176"/>
      <c r="Y95" s="177"/>
      <c r="AM95" s="177"/>
      <c r="AZ95" s="177"/>
    </row>
    <row r="96" spans="7:52">
      <c r="G96" s="176"/>
      <c r="U96" s="176"/>
      <c r="Y96" s="177"/>
      <c r="AM96" s="177"/>
      <c r="AZ96" s="177"/>
    </row>
    <row r="97" spans="7:52">
      <c r="G97" s="176"/>
      <c r="U97" s="176"/>
      <c r="Y97" s="177"/>
      <c r="AM97" s="177"/>
      <c r="AZ97" s="177"/>
    </row>
    <row r="98" spans="7:52">
      <c r="G98" s="176"/>
      <c r="U98" s="176"/>
      <c r="Y98" s="177"/>
      <c r="AM98" s="177"/>
      <c r="AZ98" s="177"/>
    </row>
    <row r="99" spans="7:52">
      <c r="G99" s="176"/>
      <c r="U99" s="176"/>
      <c r="Y99" s="177"/>
      <c r="AM99" s="177"/>
      <c r="AZ99" s="177"/>
    </row>
    <row r="100" spans="7:52">
      <c r="G100" s="176"/>
      <c r="U100" s="176"/>
      <c r="Y100" s="177"/>
      <c r="AM100" s="177"/>
      <c r="AZ100" s="177"/>
    </row>
    <row r="101" spans="7:52">
      <c r="G101" s="176"/>
      <c r="U101" s="176"/>
      <c r="Y101" s="177"/>
      <c r="AM101" s="177"/>
      <c r="AZ101" s="177"/>
    </row>
    <row r="102" spans="7:52">
      <c r="G102" s="176"/>
      <c r="U102" s="176"/>
      <c r="Y102" s="177"/>
      <c r="AM102" s="177"/>
      <c r="AZ102" s="177"/>
    </row>
    <row r="103" spans="7:52">
      <c r="G103" s="176"/>
      <c r="U103" s="176"/>
      <c r="Y103" s="177"/>
      <c r="AM103" s="177"/>
      <c r="AZ103" s="177"/>
    </row>
    <row r="104" spans="7:52">
      <c r="G104" s="176"/>
      <c r="U104" s="176"/>
      <c r="Y104" s="177"/>
      <c r="AM104" s="177"/>
      <c r="AZ104" s="177"/>
    </row>
    <row r="105" spans="7:52">
      <c r="G105" s="176"/>
      <c r="U105" s="176"/>
      <c r="Y105" s="177"/>
      <c r="AM105" s="177"/>
      <c r="AZ105" s="177"/>
    </row>
    <row r="106" spans="7:52">
      <c r="G106" s="176"/>
      <c r="U106" s="176"/>
      <c r="Y106" s="177"/>
      <c r="AM106" s="177"/>
      <c r="AZ106" s="177"/>
    </row>
    <row r="107" spans="7:52">
      <c r="G107" s="176"/>
      <c r="U107" s="176"/>
      <c r="Y107" s="177"/>
      <c r="AM107" s="177"/>
      <c r="AZ107" s="177"/>
    </row>
    <row r="108" spans="7:52">
      <c r="G108" s="176"/>
      <c r="U108" s="176"/>
      <c r="Y108" s="177"/>
      <c r="AM108" s="177"/>
      <c r="AZ108" s="177"/>
    </row>
    <row r="109" spans="7:52">
      <c r="G109" s="176"/>
      <c r="U109" s="176"/>
      <c r="Y109" s="177"/>
      <c r="AM109" s="177"/>
      <c r="AZ109" s="177"/>
    </row>
    <row r="110" spans="7:52">
      <c r="G110" s="176"/>
      <c r="U110" s="176"/>
      <c r="Y110" s="177"/>
      <c r="AM110" s="177"/>
      <c r="AZ110" s="177"/>
    </row>
    <row r="111" spans="7:52">
      <c r="G111" s="176"/>
      <c r="U111" s="176"/>
      <c r="Y111" s="177"/>
      <c r="AM111" s="177"/>
      <c r="AZ111" s="177"/>
    </row>
    <row r="112" spans="7:52">
      <c r="G112" s="176"/>
      <c r="U112" s="176"/>
      <c r="Y112" s="177"/>
      <c r="AM112" s="177"/>
      <c r="AZ112" s="177"/>
    </row>
    <row r="113" spans="7:52">
      <c r="G113" s="176"/>
      <c r="U113" s="176"/>
      <c r="Y113" s="177"/>
      <c r="AM113" s="177"/>
      <c r="AZ113" s="177"/>
    </row>
    <row r="114" spans="7:52">
      <c r="G114" s="176"/>
      <c r="U114" s="176"/>
      <c r="Y114" s="177"/>
      <c r="AM114" s="177"/>
      <c r="AZ114" s="177"/>
    </row>
    <row r="115" spans="7:52">
      <c r="G115" s="176"/>
      <c r="U115" s="176"/>
      <c r="Y115" s="177"/>
      <c r="AM115" s="177"/>
      <c r="AZ115" s="177"/>
    </row>
    <row r="116" spans="7:52">
      <c r="G116" s="176"/>
      <c r="U116" s="176"/>
      <c r="Y116" s="177"/>
      <c r="AM116" s="177"/>
      <c r="AZ116" s="177"/>
    </row>
    <row r="117" spans="7:52">
      <c r="G117" s="176"/>
      <c r="U117" s="176"/>
      <c r="Y117" s="177"/>
      <c r="AM117" s="177"/>
      <c r="AZ117" s="177"/>
    </row>
    <row r="118" spans="7:52">
      <c r="G118" s="176"/>
      <c r="U118" s="176"/>
      <c r="Y118" s="177"/>
      <c r="AM118" s="177"/>
      <c r="AZ118" s="177"/>
    </row>
    <row r="119" spans="7:52">
      <c r="G119" s="176"/>
      <c r="U119" s="176"/>
      <c r="Y119" s="177"/>
      <c r="AM119" s="177"/>
      <c r="AZ119" s="177"/>
    </row>
    <row r="120" spans="7:52">
      <c r="G120" s="176"/>
      <c r="U120" s="176"/>
      <c r="Y120" s="177"/>
      <c r="AM120" s="177"/>
      <c r="AZ120" s="177"/>
    </row>
    <row r="121" spans="7:52">
      <c r="G121" s="176"/>
      <c r="U121" s="176"/>
      <c r="Y121" s="177"/>
      <c r="AM121" s="177"/>
      <c r="AZ121" s="177"/>
    </row>
    <row r="122" spans="7:52">
      <c r="G122" s="176"/>
      <c r="U122" s="176"/>
      <c r="Y122" s="177"/>
      <c r="AM122" s="177"/>
      <c r="AZ122" s="177"/>
    </row>
    <row r="123" spans="7:52">
      <c r="G123" s="176"/>
      <c r="U123" s="176"/>
      <c r="Y123" s="177"/>
      <c r="AM123" s="177"/>
      <c r="AZ123" s="177"/>
    </row>
    <row r="124" spans="7:52">
      <c r="G124" s="176"/>
      <c r="U124" s="176"/>
      <c r="Y124" s="177"/>
      <c r="AM124" s="177"/>
      <c r="AZ124" s="177"/>
    </row>
    <row r="125" spans="7:52">
      <c r="G125" s="176"/>
      <c r="U125" s="176"/>
      <c r="Y125" s="177"/>
      <c r="AM125" s="177"/>
      <c r="AZ125" s="177"/>
    </row>
    <row r="126" spans="7:52">
      <c r="G126" s="176"/>
      <c r="U126" s="176"/>
      <c r="Y126" s="177"/>
      <c r="AM126" s="177"/>
      <c r="AZ126" s="177"/>
    </row>
    <row r="127" spans="7:52">
      <c r="G127" s="176"/>
      <c r="U127" s="176"/>
      <c r="Y127" s="177"/>
      <c r="AG127" s="182"/>
      <c r="AM127" s="177"/>
      <c r="AZ127" s="177"/>
    </row>
    <row r="128" spans="7:52">
      <c r="G128" s="176"/>
      <c r="U128" s="176"/>
      <c r="Y128" s="177"/>
      <c r="AM128" s="177"/>
      <c r="AZ128" s="177"/>
    </row>
    <row r="129" spans="7:52">
      <c r="G129" s="176"/>
      <c r="U129" s="176"/>
      <c r="Y129" s="177"/>
      <c r="AG129" s="182"/>
      <c r="AM129" s="177"/>
      <c r="AZ129" s="177"/>
    </row>
    <row r="130" spans="7:52">
      <c r="G130" s="176"/>
      <c r="U130" s="176"/>
      <c r="Y130" s="177"/>
      <c r="AM130" s="177"/>
      <c r="AZ130" s="177"/>
    </row>
    <row r="131" spans="7:52">
      <c r="G131" s="176"/>
      <c r="K131" s="177"/>
      <c r="U131" s="176"/>
      <c r="Y131" s="177"/>
      <c r="AM131" s="177"/>
      <c r="AZ131" s="177"/>
    </row>
    <row r="132" spans="7:52">
      <c r="G132" s="176"/>
      <c r="K132" s="177"/>
      <c r="U132" s="176"/>
      <c r="Y132" s="177"/>
      <c r="AM132" s="177"/>
      <c r="AZ132" s="177"/>
    </row>
    <row r="133" spans="7:52">
      <c r="G133" s="176"/>
      <c r="U133" s="176"/>
      <c r="Y133" s="177"/>
      <c r="AM133" s="177"/>
      <c r="AZ133" s="177"/>
    </row>
    <row r="134" spans="7:52">
      <c r="G134" s="176"/>
      <c r="U134" s="176"/>
      <c r="Y134" s="177"/>
      <c r="AM134" s="177"/>
    </row>
    <row r="135" spans="7:52">
      <c r="G135" s="176"/>
      <c r="K135" s="177"/>
      <c r="U135" s="176"/>
      <c r="Y135" s="177"/>
      <c r="AM135" s="177"/>
      <c r="AZ135" s="177"/>
    </row>
    <row r="136" spans="7:52">
      <c r="G136" s="176"/>
      <c r="K136" s="177"/>
      <c r="U136" s="176"/>
      <c r="Y136" s="177"/>
      <c r="AM136" s="177"/>
      <c r="AZ136" s="177"/>
    </row>
    <row r="137" spans="7:52">
      <c r="G137" s="176"/>
      <c r="U137" s="176"/>
      <c r="Y137" s="177"/>
      <c r="AM137" s="177"/>
    </row>
    <row r="138" spans="7:52">
      <c r="G138" s="176"/>
      <c r="U138" s="176"/>
      <c r="Y138" s="177"/>
      <c r="AM138" s="177"/>
      <c r="AZ138" s="177"/>
    </row>
    <row r="139" spans="7:52">
      <c r="G139" s="176"/>
      <c r="U139" s="176"/>
      <c r="Y139" s="177"/>
      <c r="AM139" s="177"/>
      <c r="AZ139" s="177"/>
    </row>
    <row r="140" spans="7:52">
      <c r="G140" s="176"/>
      <c r="U140" s="176"/>
      <c r="Y140" s="177"/>
      <c r="AM140" s="177"/>
      <c r="AZ140" s="177"/>
    </row>
    <row r="141" spans="7:52">
      <c r="G141" s="176"/>
      <c r="U141" s="176"/>
      <c r="Y141" s="177"/>
      <c r="AM141" s="177"/>
      <c r="AZ141" s="177"/>
    </row>
    <row r="142" spans="7:52">
      <c r="G142" s="176"/>
      <c r="U142" s="176"/>
      <c r="Y142" s="177"/>
      <c r="AM142" s="177"/>
      <c r="AZ142" s="177"/>
    </row>
    <row r="143" spans="7:52">
      <c r="G143" s="176"/>
      <c r="U143" s="176"/>
      <c r="Y143" s="177"/>
      <c r="AM143" s="177"/>
      <c r="AZ143" s="177"/>
    </row>
    <row r="144" spans="7:52">
      <c r="G144" s="176"/>
      <c r="U144" s="176"/>
      <c r="Y144" s="177"/>
      <c r="AM144" s="177"/>
      <c r="AZ144" s="177"/>
    </row>
    <row r="145" spans="7:52">
      <c r="G145" s="176"/>
      <c r="U145" s="176"/>
      <c r="Y145" s="177"/>
      <c r="AM145" s="177"/>
      <c r="AZ145" s="177"/>
    </row>
    <row r="146" spans="7:52">
      <c r="G146" s="176"/>
      <c r="K146" s="177"/>
      <c r="U146" s="176"/>
      <c r="Y146" s="177"/>
      <c r="AM146" s="177"/>
      <c r="AZ146" s="177"/>
    </row>
    <row r="147" spans="7:52">
      <c r="G147" s="176"/>
      <c r="K147" s="177"/>
      <c r="U147" s="176"/>
      <c r="Y147" s="177"/>
      <c r="AM147" s="177"/>
      <c r="AZ147" s="177"/>
    </row>
    <row r="148" spans="7:52">
      <c r="G148" s="176"/>
      <c r="U148" s="176"/>
      <c r="Y148" s="177"/>
      <c r="AM148" s="177"/>
      <c r="AZ148" s="177"/>
    </row>
    <row r="149" spans="7:52">
      <c r="G149" s="176"/>
      <c r="U149" s="176"/>
      <c r="Y149" s="177"/>
      <c r="AM149" s="177"/>
      <c r="AZ149" s="177"/>
    </row>
    <row r="150" spans="7:52">
      <c r="G150" s="176"/>
      <c r="U150" s="176"/>
      <c r="Y150" s="177"/>
      <c r="AM150" s="177"/>
    </row>
    <row r="151" spans="7:52">
      <c r="G151" s="176"/>
      <c r="U151" s="176"/>
      <c r="Y151" s="177"/>
      <c r="AM151" s="177"/>
    </row>
    <row r="152" spans="7:52">
      <c r="G152" s="176"/>
      <c r="U152" s="176"/>
      <c r="Y152" s="177"/>
      <c r="AM152" s="177"/>
    </row>
    <row r="153" spans="7:52">
      <c r="G153" s="176"/>
      <c r="U153" s="176"/>
      <c r="Y153" s="177"/>
      <c r="AM153" s="177"/>
    </row>
    <row r="154" spans="7:52">
      <c r="G154" s="176"/>
      <c r="U154" s="176"/>
      <c r="Y154" s="177"/>
      <c r="AM154" s="177"/>
    </row>
    <row r="155" spans="7:52">
      <c r="G155" s="176"/>
      <c r="U155" s="176"/>
      <c r="Y155" s="177"/>
      <c r="AM155" s="177"/>
    </row>
    <row r="156" spans="7:52" ht="14.4">
      <c r="G156" s="176"/>
      <c r="P156" s="178"/>
      <c r="Q156" s="178"/>
      <c r="R156" s="178"/>
      <c r="S156" s="178"/>
      <c r="T156" s="178"/>
      <c r="U156" s="179"/>
      <c r="V156" s="178"/>
      <c r="W156" s="178"/>
      <c r="X156" s="178"/>
      <c r="Y156" s="177"/>
      <c r="Z156" s="178"/>
      <c r="AM156" s="177"/>
    </row>
    <row r="157" spans="7:52">
      <c r="G157" s="176"/>
      <c r="U157" s="176"/>
      <c r="Y157" s="177"/>
      <c r="AM157" s="177"/>
    </row>
    <row r="158" spans="7:52">
      <c r="G158" s="176"/>
      <c r="U158" s="176"/>
      <c r="Y158" s="177"/>
      <c r="AM158" s="177"/>
    </row>
    <row r="159" spans="7:52">
      <c r="G159" s="176"/>
      <c r="U159" s="176"/>
      <c r="Y159" s="177"/>
      <c r="AM159" s="177"/>
    </row>
    <row r="160" spans="7:52">
      <c r="G160" s="176"/>
      <c r="U160" s="176"/>
      <c r="Y160" s="177"/>
      <c r="AM160" s="177"/>
    </row>
    <row r="161" spans="7:39">
      <c r="G161" s="176"/>
      <c r="U161" s="176"/>
      <c r="Y161" s="177"/>
      <c r="AM161" s="177"/>
    </row>
    <row r="162" spans="7:39" ht="14.4">
      <c r="G162" s="176"/>
      <c r="P162" s="180"/>
      <c r="Q162" s="180"/>
      <c r="R162" s="180"/>
      <c r="S162" s="180"/>
      <c r="T162" s="180"/>
      <c r="U162" s="179"/>
      <c r="V162" s="180"/>
      <c r="W162" s="180"/>
      <c r="X162" s="180"/>
      <c r="Y162" s="177"/>
      <c r="Z162" s="177"/>
      <c r="AM162" s="177"/>
    </row>
    <row r="163" spans="7:39" ht="14.4">
      <c r="G163" s="176"/>
      <c r="P163" s="178"/>
      <c r="Q163" s="178"/>
      <c r="R163" s="178"/>
      <c r="S163" s="178"/>
      <c r="T163" s="178"/>
      <c r="U163" s="179"/>
      <c r="V163" s="178"/>
      <c r="W163" s="178"/>
      <c r="X163" s="178"/>
      <c r="Y163" s="177"/>
      <c r="AM163" s="177"/>
    </row>
    <row r="164" spans="7:39">
      <c r="G164" s="176"/>
      <c r="U164" s="176"/>
      <c r="Y164" s="177"/>
      <c r="AM164" s="177"/>
    </row>
    <row r="165" spans="7:39">
      <c r="G165" s="176"/>
      <c r="U165" s="176"/>
      <c r="Y165" s="177"/>
      <c r="AM165" s="177"/>
    </row>
    <row r="166" spans="7:39">
      <c r="G166" s="176"/>
      <c r="U166" s="176"/>
      <c r="Y166" s="177"/>
      <c r="AM166" s="177"/>
    </row>
    <row r="167" spans="7:39">
      <c r="G167" s="176"/>
      <c r="U167" s="176"/>
      <c r="Y167" s="177"/>
      <c r="AM167" s="177"/>
    </row>
    <row r="168" spans="7:39">
      <c r="G168" s="176"/>
      <c r="U168" s="176"/>
      <c r="Y168" s="177"/>
      <c r="AM168" s="177"/>
    </row>
    <row r="169" spans="7:39">
      <c r="G169" s="176"/>
      <c r="U169" s="176"/>
      <c r="Y169" s="177"/>
      <c r="AM169" s="177"/>
    </row>
    <row r="170" spans="7:39">
      <c r="G170" s="176"/>
      <c r="U170" s="176"/>
      <c r="Y170" s="177"/>
      <c r="AM170" s="177"/>
    </row>
    <row r="171" spans="7:39">
      <c r="G171" s="176"/>
      <c r="U171" s="176"/>
      <c r="Y171" s="177"/>
      <c r="AM171" s="177"/>
    </row>
    <row r="172" spans="7:39">
      <c r="G172" s="176"/>
      <c r="U172" s="176"/>
      <c r="Y172" s="177"/>
      <c r="AM172" s="177"/>
    </row>
    <row r="173" spans="7:39">
      <c r="G173" s="176"/>
      <c r="U173" s="176"/>
      <c r="Y173" s="177"/>
      <c r="AM173" s="177"/>
    </row>
    <row r="174" spans="7:39">
      <c r="G174" s="176"/>
      <c r="U174" s="176"/>
      <c r="Y174" s="177"/>
      <c r="AM174" s="177"/>
    </row>
    <row r="175" spans="7:39">
      <c r="G175" s="176"/>
      <c r="U175" s="176"/>
      <c r="Y175" s="177"/>
      <c r="AM175" s="177"/>
    </row>
    <row r="176" spans="7:39">
      <c r="G176" s="176"/>
      <c r="U176" s="176"/>
      <c r="Y176" s="177"/>
      <c r="AM176" s="177"/>
    </row>
    <row r="177" spans="7:40">
      <c r="G177" s="176"/>
      <c r="U177" s="176"/>
      <c r="Y177" s="177"/>
      <c r="AM177" s="177"/>
    </row>
    <row r="178" spans="7:40">
      <c r="G178" s="176"/>
      <c r="U178" s="176"/>
      <c r="Y178" s="177"/>
      <c r="AM178" s="177"/>
    </row>
    <row r="179" spans="7:40">
      <c r="G179" s="176"/>
      <c r="U179" s="176"/>
      <c r="Y179" s="177"/>
      <c r="AM179" s="177"/>
    </row>
    <row r="180" spans="7:40">
      <c r="G180" s="176"/>
      <c r="U180" s="176"/>
      <c r="Y180" s="177"/>
      <c r="AM180" s="177"/>
    </row>
    <row r="181" spans="7:40">
      <c r="G181" s="176"/>
      <c r="U181" s="176"/>
      <c r="Y181" s="177"/>
      <c r="AM181" s="177"/>
    </row>
    <row r="182" spans="7:40">
      <c r="G182" s="176"/>
      <c r="U182" s="176"/>
      <c r="Y182" s="177"/>
      <c r="AM182" s="177"/>
    </row>
    <row r="183" spans="7:40">
      <c r="G183" s="176"/>
      <c r="U183" s="176"/>
      <c r="Y183" s="177"/>
      <c r="AM183" s="177"/>
    </row>
    <row r="184" spans="7:40">
      <c r="G184" s="176"/>
      <c r="U184" s="176"/>
      <c r="Y184" s="177"/>
      <c r="AM184" s="177"/>
    </row>
    <row r="185" spans="7:40">
      <c r="G185" s="176"/>
      <c r="U185" s="176"/>
      <c r="Y185" s="177"/>
      <c r="AM185" s="177"/>
    </row>
    <row r="186" spans="7:40">
      <c r="G186" s="176"/>
      <c r="U186" s="176"/>
      <c r="Y186" s="177"/>
      <c r="AM186" s="177"/>
    </row>
    <row r="187" spans="7:40">
      <c r="G187" s="176"/>
      <c r="U187" s="176"/>
      <c r="Y187" s="177"/>
      <c r="AM187" s="177"/>
    </row>
    <row r="188" spans="7:40">
      <c r="G188" s="176"/>
      <c r="U188" s="176"/>
      <c r="Y188" s="177"/>
      <c r="AM188" s="177"/>
    </row>
    <row r="189" spans="7:40">
      <c r="G189" s="176"/>
      <c r="U189" s="176"/>
      <c r="Y189" s="177"/>
      <c r="AM189" s="177"/>
    </row>
    <row r="190" spans="7:40" ht="14.4">
      <c r="G190" s="176"/>
      <c r="U190" s="176"/>
      <c r="Y190" s="177"/>
      <c r="AD190" s="178"/>
      <c r="AE190" s="178"/>
      <c r="AF190" s="178"/>
      <c r="AG190" s="178"/>
      <c r="AH190" s="178"/>
      <c r="AI190" s="178"/>
      <c r="AJ190" s="178"/>
      <c r="AK190" s="178"/>
      <c r="AL190" s="178"/>
      <c r="AM190" s="180"/>
      <c r="AN190" s="178"/>
    </row>
    <row r="191" spans="7:40" ht="14.4">
      <c r="G191" s="176"/>
      <c r="U191" s="176"/>
      <c r="Y191" s="177"/>
      <c r="AD191" s="178"/>
      <c r="AE191" s="178"/>
      <c r="AF191" s="178"/>
      <c r="AG191" s="178"/>
      <c r="AH191" s="178"/>
      <c r="AI191" s="178"/>
      <c r="AJ191" s="178"/>
      <c r="AK191" s="178"/>
      <c r="AL191" s="178"/>
      <c r="AM191" s="180"/>
      <c r="AN191" s="178"/>
    </row>
    <row r="192" spans="7:40">
      <c r="G192" s="176"/>
      <c r="U192" s="176"/>
      <c r="Y192" s="177"/>
      <c r="AM192" s="177"/>
    </row>
    <row r="193" spans="7:39">
      <c r="G193" s="176"/>
      <c r="U193" s="176"/>
      <c r="Y193" s="177"/>
      <c r="AM193" s="177"/>
    </row>
    <row r="194" spans="7:39">
      <c r="G194" s="176"/>
      <c r="U194" s="176"/>
      <c r="Y194" s="177"/>
      <c r="AM194" s="177"/>
    </row>
    <row r="195" spans="7:39">
      <c r="G195" s="176"/>
      <c r="U195" s="176"/>
      <c r="Y195" s="177"/>
      <c r="AM195" s="177"/>
    </row>
    <row r="196" spans="7:39">
      <c r="G196" s="176"/>
      <c r="U196" s="176"/>
      <c r="Y196" s="177"/>
      <c r="AM196" s="177"/>
    </row>
    <row r="197" spans="7:39">
      <c r="G197" s="176"/>
      <c r="U197" s="176"/>
      <c r="Y197" s="177"/>
      <c r="AM197" s="177"/>
    </row>
    <row r="198" spans="7:39">
      <c r="G198" s="176"/>
      <c r="U198" s="176"/>
      <c r="Y198" s="177"/>
      <c r="AM198" s="177"/>
    </row>
    <row r="199" spans="7:39">
      <c r="G199" s="176"/>
      <c r="U199" s="176"/>
      <c r="Y199" s="177"/>
      <c r="AM199" s="177"/>
    </row>
    <row r="200" spans="7:39">
      <c r="G200" s="176"/>
      <c r="U200" s="176"/>
      <c r="Y200" s="177"/>
      <c r="AM200" s="177"/>
    </row>
    <row r="201" spans="7:39">
      <c r="G201" s="176"/>
      <c r="U201" s="176"/>
      <c r="Y201" s="177"/>
      <c r="AM201" s="177"/>
    </row>
    <row r="202" spans="7:39">
      <c r="G202" s="176"/>
      <c r="U202" s="176"/>
      <c r="Y202" s="177"/>
      <c r="AM202" s="177"/>
    </row>
    <row r="203" spans="7:39">
      <c r="G203" s="176"/>
      <c r="U203" s="176"/>
      <c r="Y203" s="177"/>
      <c r="AM203" s="177"/>
    </row>
    <row r="204" spans="7:39">
      <c r="G204" s="176"/>
      <c r="U204" s="176"/>
      <c r="Y204" s="177"/>
      <c r="AM204" s="177"/>
    </row>
    <row r="205" spans="7:39">
      <c r="G205" s="176"/>
      <c r="U205" s="176"/>
      <c r="Y205" s="177"/>
      <c r="AM205" s="177"/>
    </row>
    <row r="206" spans="7:39">
      <c r="G206" s="176"/>
      <c r="U206" s="176"/>
      <c r="Y206" s="177"/>
      <c r="AM206" s="177"/>
    </row>
    <row r="207" spans="7:39">
      <c r="G207" s="176"/>
      <c r="U207" s="176"/>
      <c r="Y207" s="177"/>
      <c r="AM207" s="177"/>
    </row>
    <row r="208" spans="7:39">
      <c r="G208" s="176"/>
      <c r="U208" s="176"/>
      <c r="Y208" s="177"/>
      <c r="AM208" s="177"/>
    </row>
    <row r="209" spans="7:52">
      <c r="G209" s="176"/>
      <c r="U209" s="176"/>
      <c r="Y209" s="177"/>
    </row>
    <row r="210" spans="7:52">
      <c r="G210" s="176"/>
      <c r="U210" s="176"/>
      <c r="Y210" s="177"/>
    </row>
    <row r="211" spans="7:52">
      <c r="G211" s="176"/>
      <c r="U211" s="176"/>
      <c r="Y211" s="177"/>
    </row>
    <row r="212" spans="7:52">
      <c r="G212" s="176"/>
      <c r="U212" s="176"/>
      <c r="Y212" s="177"/>
    </row>
    <row r="213" spans="7:52">
      <c r="G213" s="176"/>
      <c r="U213" s="176"/>
      <c r="Y213" s="177"/>
      <c r="AZ213" s="177"/>
    </row>
    <row r="214" spans="7:52">
      <c r="G214" s="176"/>
      <c r="U214" s="176"/>
      <c r="Y214" s="177"/>
    </row>
    <row r="215" spans="7:52">
      <c r="G215" s="176"/>
      <c r="U215" s="176"/>
      <c r="Y215" s="177"/>
    </row>
    <row r="216" spans="7:52">
      <c r="G216" s="176"/>
      <c r="U216" s="176"/>
      <c r="Y216" s="177"/>
    </row>
    <row r="217" spans="7:52">
      <c r="G217" s="176"/>
      <c r="U217" s="176"/>
      <c r="Y217" s="177"/>
    </row>
    <row r="218" spans="7:52">
      <c r="G218" s="176"/>
      <c r="U218" s="176"/>
      <c r="Y218" s="177"/>
    </row>
    <row r="219" spans="7:52">
      <c r="G219" s="176"/>
      <c r="U219" s="176"/>
      <c r="Y219" s="177"/>
    </row>
    <row r="220" spans="7:52">
      <c r="G220" s="176"/>
      <c r="U220" s="176"/>
      <c r="Y220" s="177"/>
    </row>
    <row r="221" spans="7:52">
      <c r="G221" s="176"/>
      <c r="U221" s="176"/>
      <c r="Y221" s="177"/>
    </row>
    <row r="222" spans="7:52">
      <c r="G222" s="176"/>
      <c r="U222" s="176"/>
      <c r="Y222" s="177"/>
    </row>
    <row r="223" spans="7:52">
      <c r="G223" s="176"/>
      <c r="U223" s="176"/>
      <c r="Y223" s="177"/>
    </row>
    <row r="224" spans="7:52">
      <c r="G224" s="176"/>
      <c r="U224" s="176"/>
      <c r="Y224" s="177"/>
    </row>
    <row r="225" spans="7:39">
      <c r="G225" s="176"/>
      <c r="K225" s="177"/>
      <c r="U225" s="176"/>
      <c r="Y225" s="177"/>
      <c r="AM225" s="177"/>
    </row>
    <row r="226" spans="7:39">
      <c r="G226" s="176"/>
      <c r="K226" s="177"/>
      <c r="U226" s="176"/>
      <c r="Y226" s="177"/>
    </row>
    <row r="227" spans="7:39">
      <c r="G227" s="176"/>
      <c r="U227" s="176"/>
      <c r="Y227" s="177"/>
      <c r="AM227" s="177"/>
    </row>
    <row r="228" spans="7:39">
      <c r="G228" s="176"/>
      <c r="U228" s="176"/>
      <c r="Y228" s="177"/>
    </row>
    <row r="229" spans="7:39">
      <c r="G229" s="176"/>
      <c r="U229" s="176"/>
      <c r="Y229" s="177"/>
    </row>
    <row r="230" spans="7:39">
      <c r="G230" s="176"/>
      <c r="U230" s="176"/>
      <c r="Y230" s="177"/>
    </row>
    <row r="231" spans="7:39">
      <c r="G231" s="176"/>
      <c r="U231" s="176"/>
      <c r="Y231" s="177"/>
    </row>
    <row r="232" spans="7:39">
      <c r="G232" s="176"/>
      <c r="U232" s="176"/>
      <c r="Y232" s="177"/>
    </row>
    <row r="233" spans="7:39">
      <c r="G233" s="176"/>
      <c r="U233" s="176"/>
      <c r="Y233" s="177"/>
    </row>
    <row r="234" spans="7:39">
      <c r="G234" s="176"/>
      <c r="U234" s="176"/>
      <c r="Y234" s="177"/>
    </row>
    <row r="235" spans="7:39">
      <c r="G235" s="176"/>
      <c r="U235" s="176"/>
      <c r="Y235" s="177"/>
    </row>
    <row r="236" spans="7:39">
      <c r="G236" s="176"/>
      <c r="U236" s="176"/>
      <c r="Y236" s="177"/>
    </row>
    <row r="237" spans="7:39">
      <c r="G237" s="176"/>
      <c r="U237" s="176"/>
      <c r="Y237" s="177"/>
    </row>
    <row r="238" spans="7:39">
      <c r="G238" s="176"/>
      <c r="U238" s="176"/>
      <c r="Y238" s="177"/>
    </row>
    <row r="239" spans="7:39">
      <c r="G239" s="176"/>
      <c r="U239" s="176"/>
      <c r="Y239" s="177"/>
    </row>
    <row r="240" spans="7:39">
      <c r="G240" s="176"/>
      <c r="U240" s="176"/>
      <c r="Y240" s="177"/>
    </row>
    <row r="241" spans="7:25">
      <c r="G241" s="176"/>
      <c r="U241" s="176"/>
      <c r="Y241" s="177"/>
    </row>
    <row r="242" spans="7:25">
      <c r="G242" s="176"/>
      <c r="U242" s="176"/>
      <c r="Y242" s="177"/>
    </row>
    <row r="243" spans="7:25" ht="14.4">
      <c r="G243" s="176"/>
      <c r="P243" s="178"/>
      <c r="Q243" s="178"/>
      <c r="R243" s="178"/>
      <c r="S243" s="178"/>
      <c r="T243" s="178"/>
      <c r="U243" s="179"/>
      <c r="V243" s="178"/>
      <c r="W243" s="178"/>
      <c r="X243" s="178"/>
      <c r="Y243" s="177"/>
    </row>
    <row r="244" spans="7:25">
      <c r="G244" s="176"/>
      <c r="U244" s="176"/>
      <c r="Y244" s="177"/>
    </row>
    <row r="245" spans="7:25">
      <c r="G245" s="176"/>
      <c r="U245" s="176"/>
      <c r="Y245" s="177"/>
    </row>
    <row r="246" spans="7:25" ht="14.4">
      <c r="G246" s="176"/>
      <c r="P246" s="178"/>
      <c r="Q246" s="178"/>
      <c r="R246" s="178"/>
      <c r="S246" s="178"/>
      <c r="T246" s="178"/>
      <c r="U246" s="179"/>
      <c r="V246" s="178"/>
      <c r="W246" s="178"/>
      <c r="X246" s="178"/>
      <c r="Y246" s="177"/>
    </row>
    <row r="247" spans="7:25">
      <c r="G247" s="176"/>
      <c r="U247" s="176"/>
      <c r="Y247" s="177"/>
    </row>
    <row r="248" spans="7:25">
      <c r="G248" s="176"/>
      <c r="U248" s="176"/>
      <c r="Y248" s="177"/>
    </row>
    <row r="249" spans="7:25">
      <c r="G249" s="176"/>
      <c r="U249" s="176"/>
      <c r="Y249" s="177"/>
    </row>
    <row r="250" spans="7:25">
      <c r="G250" s="176"/>
      <c r="U250" s="176"/>
      <c r="Y250" s="177"/>
    </row>
    <row r="251" spans="7:25">
      <c r="G251" s="176"/>
      <c r="U251" s="176"/>
      <c r="Y251" s="177"/>
    </row>
    <row r="252" spans="7:25">
      <c r="G252" s="176"/>
      <c r="U252" s="176"/>
      <c r="Y252" s="177"/>
    </row>
    <row r="253" spans="7:25">
      <c r="G253" s="176"/>
      <c r="U253" s="176"/>
      <c r="Y253" s="177"/>
    </row>
    <row r="254" spans="7:25">
      <c r="G254" s="176"/>
      <c r="U254" s="176"/>
      <c r="Y254" s="177"/>
    </row>
    <row r="255" spans="7:25">
      <c r="G255" s="176"/>
      <c r="U255" s="176"/>
      <c r="Y255" s="177"/>
    </row>
    <row r="256" spans="7:25">
      <c r="G256" s="176"/>
      <c r="U256" s="176"/>
      <c r="Y256" s="177"/>
    </row>
    <row r="257" spans="7:25">
      <c r="G257" s="176"/>
      <c r="U257" s="176"/>
      <c r="Y257" s="177"/>
    </row>
    <row r="258" spans="7:25">
      <c r="G258" s="176"/>
      <c r="U258" s="176"/>
      <c r="Y258" s="177"/>
    </row>
    <row r="259" spans="7:25">
      <c r="G259" s="176"/>
      <c r="U259" s="176"/>
      <c r="Y259" s="177"/>
    </row>
    <row r="260" spans="7:25">
      <c r="G260" s="176"/>
      <c r="U260" s="176"/>
      <c r="Y260" s="177"/>
    </row>
    <row r="261" spans="7:25">
      <c r="G261" s="176"/>
      <c r="U261" s="176"/>
      <c r="Y261" s="177"/>
    </row>
    <row r="262" spans="7:25">
      <c r="G262" s="176"/>
      <c r="U262" s="176"/>
      <c r="Y262" s="177"/>
    </row>
    <row r="263" spans="7:25">
      <c r="G263" s="176"/>
      <c r="U263" s="176"/>
      <c r="Y263" s="177"/>
    </row>
    <row r="264" spans="7:25">
      <c r="G264" s="176"/>
      <c r="U264" s="176"/>
      <c r="Y264" s="177"/>
    </row>
    <row r="265" spans="7:25">
      <c r="G265" s="176"/>
      <c r="U265" s="176"/>
      <c r="Y265" s="177"/>
    </row>
    <row r="266" spans="7:25">
      <c r="G266" s="176"/>
      <c r="U266" s="176"/>
      <c r="Y266" s="177"/>
    </row>
    <row r="267" spans="7:25">
      <c r="G267" s="176"/>
      <c r="U267" s="176"/>
      <c r="Y267" s="177"/>
    </row>
    <row r="268" spans="7:25">
      <c r="G268" s="176"/>
      <c r="U268" s="176"/>
      <c r="Y268" s="177"/>
    </row>
    <row r="269" spans="7:25">
      <c r="G269" s="176"/>
      <c r="U269" s="176"/>
      <c r="Y269" s="177"/>
    </row>
    <row r="270" spans="7:25">
      <c r="G270" s="176"/>
      <c r="U270" s="176"/>
      <c r="Y270" s="177"/>
    </row>
    <row r="271" spans="7:25">
      <c r="G271" s="176"/>
      <c r="U271" s="176"/>
      <c r="Y271" s="177"/>
    </row>
    <row r="272" spans="7:25">
      <c r="G272" s="176"/>
      <c r="U272" s="176"/>
      <c r="Y272" s="177"/>
    </row>
    <row r="273" spans="7:39">
      <c r="G273" s="176"/>
      <c r="U273" s="176"/>
      <c r="Y273" s="177"/>
    </row>
    <row r="274" spans="7:39">
      <c r="G274" s="176"/>
      <c r="U274" s="176"/>
      <c r="Y274" s="177"/>
    </row>
    <row r="275" spans="7:39">
      <c r="G275" s="176"/>
      <c r="U275" s="176"/>
      <c r="Y275" s="177"/>
    </row>
    <row r="276" spans="7:39">
      <c r="G276" s="176"/>
      <c r="U276" s="176"/>
      <c r="Y276" s="177"/>
      <c r="AM276" s="177"/>
    </row>
    <row r="277" spans="7:39">
      <c r="G277" s="176"/>
      <c r="U277" s="176"/>
      <c r="Y277" s="177"/>
      <c r="AM277" s="177"/>
    </row>
    <row r="278" spans="7:39">
      <c r="G278" s="176"/>
      <c r="U278" s="176"/>
      <c r="Y278" s="177"/>
      <c r="AM278" s="177"/>
    </row>
    <row r="279" spans="7:39">
      <c r="G279" s="176"/>
      <c r="U279" s="176"/>
      <c r="Y279" s="177"/>
      <c r="AM279" s="177"/>
    </row>
    <row r="280" spans="7:39">
      <c r="G280" s="176"/>
      <c r="U280" s="176"/>
      <c r="Y280" s="177"/>
      <c r="AM280" s="177"/>
    </row>
    <row r="281" spans="7:39">
      <c r="G281" s="176"/>
      <c r="U281" s="176"/>
      <c r="Y281" s="177"/>
      <c r="AM281" s="177"/>
    </row>
    <row r="282" spans="7:39">
      <c r="G282" s="176"/>
      <c r="U282" s="176"/>
      <c r="Y282" s="177"/>
      <c r="AM282" s="177"/>
    </row>
    <row r="283" spans="7:39">
      <c r="G283" s="176"/>
      <c r="U283" s="176"/>
      <c r="Y283" s="177"/>
      <c r="AM283" s="177"/>
    </row>
    <row r="284" spans="7:39">
      <c r="G284" s="176"/>
      <c r="U284" s="176"/>
      <c r="Y284" s="177"/>
      <c r="AM284" s="177"/>
    </row>
    <row r="285" spans="7:39">
      <c r="G285" s="176"/>
      <c r="U285" s="176"/>
      <c r="Y285" s="177"/>
      <c r="AM285" s="177"/>
    </row>
    <row r="286" spans="7:39">
      <c r="G286" s="176"/>
      <c r="U286" s="176"/>
      <c r="Y286" s="177"/>
      <c r="AM286" s="177"/>
    </row>
    <row r="287" spans="7:39">
      <c r="G287" s="176"/>
      <c r="U287" s="176"/>
      <c r="Y287" s="177"/>
      <c r="AM287" s="177"/>
    </row>
    <row r="288" spans="7:39">
      <c r="G288" s="176"/>
      <c r="U288" s="176"/>
      <c r="Y288" s="177"/>
      <c r="AM288" s="177"/>
    </row>
    <row r="289" spans="7:39">
      <c r="G289" s="176"/>
      <c r="U289" s="176"/>
      <c r="Y289" s="177"/>
      <c r="AM289" s="177"/>
    </row>
    <row r="290" spans="7:39">
      <c r="G290" s="176"/>
      <c r="U290" s="176"/>
      <c r="Y290" s="177"/>
      <c r="AM290" s="177"/>
    </row>
    <row r="291" spans="7:39">
      <c r="G291" s="176"/>
      <c r="U291" s="176"/>
      <c r="Y291" s="177"/>
      <c r="AM291" s="177"/>
    </row>
    <row r="292" spans="7:39">
      <c r="G292" s="176"/>
      <c r="U292" s="176"/>
      <c r="Y292" s="177"/>
      <c r="AM292" s="177"/>
    </row>
    <row r="293" spans="7:39">
      <c r="G293" s="176"/>
      <c r="U293" s="176"/>
      <c r="Y293" s="177"/>
      <c r="AM293" s="177"/>
    </row>
    <row r="294" spans="7:39">
      <c r="G294" s="176"/>
      <c r="U294" s="176"/>
      <c r="Y294" s="177"/>
      <c r="AM294" s="177"/>
    </row>
    <row r="295" spans="7:39">
      <c r="G295" s="176"/>
      <c r="U295" s="176"/>
      <c r="Y295" s="177"/>
      <c r="AM295" s="177"/>
    </row>
    <row r="296" spans="7:39">
      <c r="G296" s="176"/>
      <c r="U296" s="176"/>
      <c r="Y296" s="177"/>
      <c r="AM296" s="177"/>
    </row>
    <row r="297" spans="7:39">
      <c r="G297" s="176"/>
      <c r="U297" s="176"/>
      <c r="Y297" s="177"/>
      <c r="AM297" s="177"/>
    </row>
    <row r="298" spans="7:39">
      <c r="G298" s="176"/>
      <c r="U298" s="176"/>
      <c r="Y298" s="177"/>
      <c r="AM298" s="177"/>
    </row>
    <row r="299" spans="7:39">
      <c r="G299" s="176"/>
      <c r="K299" s="177"/>
      <c r="U299" s="176"/>
      <c r="Y299" s="177"/>
      <c r="AM299" s="177"/>
    </row>
    <row r="300" spans="7:39">
      <c r="G300" s="176"/>
      <c r="K300" s="177"/>
      <c r="U300" s="176"/>
      <c r="Y300" s="177"/>
      <c r="AM300" s="177"/>
    </row>
    <row r="301" spans="7:39">
      <c r="G301" s="176"/>
      <c r="U301" s="176"/>
      <c r="AM301" s="177"/>
    </row>
    <row r="302" spans="7:39">
      <c r="G302" s="176"/>
      <c r="U302" s="176"/>
      <c r="AM302" s="177"/>
    </row>
    <row r="303" spans="7:39">
      <c r="G303" s="176"/>
      <c r="U303" s="176"/>
      <c r="AM303" s="177"/>
    </row>
    <row r="304" spans="7:39">
      <c r="G304" s="176"/>
      <c r="U304" s="176"/>
      <c r="AM304" s="177"/>
    </row>
    <row r="305" spans="7:39">
      <c r="G305" s="176"/>
      <c r="U305" s="176"/>
      <c r="AM305" s="177"/>
    </row>
    <row r="306" spans="7:39">
      <c r="G306" s="176"/>
      <c r="U306" s="176"/>
      <c r="AM306" s="177"/>
    </row>
    <row r="307" spans="7:39">
      <c r="G307" s="176"/>
      <c r="U307" s="176"/>
      <c r="AM307" s="177"/>
    </row>
    <row r="308" spans="7:39">
      <c r="G308" s="176"/>
      <c r="U308" s="176"/>
      <c r="AM308" s="177"/>
    </row>
    <row r="309" spans="7:39">
      <c r="G309" s="176"/>
      <c r="U309" s="176"/>
      <c r="AM309" s="177"/>
    </row>
    <row r="310" spans="7:39">
      <c r="G310" s="176"/>
      <c r="U310" s="176"/>
      <c r="AM310" s="177"/>
    </row>
    <row r="311" spans="7:39">
      <c r="G311" s="176"/>
      <c r="U311" s="176"/>
      <c r="AM311" s="177"/>
    </row>
    <row r="312" spans="7:39">
      <c r="G312" s="176"/>
      <c r="U312" s="176"/>
      <c r="AM312" s="177"/>
    </row>
    <row r="313" spans="7:39">
      <c r="G313" s="176"/>
      <c r="U313" s="176"/>
      <c r="AM313" s="177"/>
    </row>
    <row r="314" spans="7:39">
      <c r="G314" s="176"/>
      <c r="U314" s="176"/>
      <c r="AM314" s="177"/>
    </row>
    <row r="315" spans="7:39">
      <c r="G315" s="176"/>
      <c r="U315" s="176"/>
      <c r="AM315" s="177"/>
    </row>
    <row r="316" spans="7:39">
      <c r="G316" s="176"/>
      <c r="U316" s="176"/>
      <c r="AM316" s="177"/>
    </row>
    <row r="317" spans="7:39">
      <c r="G317" s="176"/>
      <c r="U317" s="176"/>
      <c r="AM317" s="177"/>
    </row>
    <row r="318" spans="7:39">
      <c r="G318" s="176"/>
      <c r="U318" s="176"/>
      <c r="AM318" s="177"/>
    </row>
    <row r="319" spans="7:39">
      <c r="G319" s="176"/>
      <c r="U319" s="176"/>
      <c r="AM319" s="177"/>
    </row>
    <row r="320" spans="7:39">
      <c r="G320" s="176"/>
      <c r="U320" s="176"/>
      <c r="AM320" s="177"/>
    </row>
    <row r="321" spans="7:39">
      <c r="G321" s="176"/>
      <c r="U321" s="176"/>
      <c r="AM321" s="177"/>
    </row>
    <row r="322" spans="7:39">
      <c r="G322" s="176"/>
      <c r="U322" s="176"/>
      <c r="AM322" s="177"/>
    </row>
    <row r="323" spans="7:39">
      <c r="G323" s="176"/>
      <c r="U323" s="176"/>
      <c r="AM323" s="177"/>
    </row>
    <row r="324" spans="7:39">
      <c r="G324" s="176"/>
      <c r="U324" s="176"/>
      <c r="AM324" s="177"/>
    </row>
    <row r="325" spans="7:39">
      <c r="G325" s="176"/>
      <c r="U325" s="176"/>
      <c r="AM325" s="177"/>
    </row>
    <row r="326" spans="7:39">
      <c r="G326" s="176"/>
      <c r="U326" s="176"/>
      <c r="AM326" s="177"/>
    </row>
    <row r="327" spans="7:39">
      <c r="G327" s="176"/>
      <c r="U327" s="176"/>
      <c r="AM327" s="177"/>
    </row>
    <row r="328" spans="7:39">
      <c r="G328" s="176"/>
      <c r="U328" s="176"/>
      <c r="AM328" s="177"/>
    </row>
    <row r="329" spans="7:39">
      <c r="G329" s="176"/>
      <c r="U329" s="176"/>
      <c r="AM329" s="177"/>
    </row>
    <row r="330" spans="7:39">
      <c r="G330" s="176"/>
      <c r="U330" s="176"/>
      <c r="AM330" s="177"/>
    </row>
    <row r="331" spans="7:39">
      <c r="U331" s="176"/>
      <c r="AM331" s="177"/>
    </row>
    <row r="332" spans="7:39">
      <c r="U332" s="176"/>
      <c r="AM332" s="177"/>
    </row>
    <row r="333" spans="7:39">
      <c r="U333" s="176"/>
      <c r="AM333" s="177"/>
    </row>
    <row r="334" spans="7:39">
      <c r="U334" s="176"/>
      <c r="AM334" s="177"/>
    </row>
    <row r="335" spans="7:39">
      <c r="U335" s="176"/>
      <c r="AM335" s="177"/>
    </row>
    <row r="336" spans="7:39">
      <c r="U336" s="176"/>
      <c r="AM336" s="177"/>
    </row>
    <row r="337" spans="39:39">
      <c r="AM337" s="177"/>
    </row>
    <row r="338" spans="39:39">
      <c r="AM338" s="177"/>
    </row>
    <row r="1048576" spans="2:11">
      <c r="B1048576" s="65" t="s">
        <v>116</v>
      </c>
      <c r="C1048576" s="65" t="s">
        <v>117</v>
      </c>
      <c r="D1048576" s="65" t="s">
        <v>118</v>
      </c>
      <c r="E1048576" s="65" t="s">
        <v>119</v>
      </c>
      <c r="F1048576" s="65" t="s">
        <v>2</v>
      </c>
      <c r="G1048576" s="65">
        <v>8.5500000000000007</v>
      </c>
      <c r="I1048576" s="65" t="s">
        <v>113</v>
      </c>
      <c r="K1048576" s="177">
        <v>43781</v>
      </c>
    </row>
  </sheetData>
  <conditionalFormatting sqref="P1">
    <cfRule type="containsText" dxfId="104" priority="97" operator="containsText" text="CLT">
      <formula>NOT(ISERROR(SEARCH("CLT",P1)))</formula>
    </cfRule>
  </conditionalFormatting>
  <conditionalFormatting sqref="S1">
    <cfRule type="expression" dxfId="103" priority="89">
      <formula>P1="TRANSPORT"</formula>
    </cfRule>
    <cfRule type="expression" dxfId="102" priority="91">
      <formula>P1="PANNEAUX SANDWICH"</formula>
    </cfRule>
    <cfRule type="expression" dxfId="101" priority="92">
      <formula>P1="PANNEAUX"</formula>
    </cfRule>
    <cfRule type="expression" dxfId="100" priority="94">
      <formula>P1="FERRURES"</formula>
    </cfRule>
    <cfRule type="expression" dxfId="99" priority="96">
      <formula>P1="CLT"</formula>
    </cfRule>
    <cfRule type="expression" dxfId="98" priority="98">
      <formula>P1="BOIS"</formula>
    </cfRule>
    <cfRule type="expression" dxfId="97" priority="100">
      <formula>P1="BARDAGE"</formula>
    </cfRule>
    <cfRule type="expression" dxfId="96" priority="103">
      <formula>P1="ISOLANTS"</formula>
    </cfRule>
    <cfRule type="expression" dxfId="95" priority="105">
      <formula>P1="ENDUIT"</formula>
    </cfRule>
  </conditionalFormatting>
  <conditionalFormatting sqref="P2:P65356">
    <cfRule type="containsText" dxfId="94" priority="85" operator="containsText" text="ETANCHEITE">
      <formula>NOT(ISERROR(SEARCH("ETANCHEITE",P2)))</formula>
    </cfRule>
    <cfRule type="containsText" dxfId="93" priority="86" operator="containsText" text="BOIS">
      <formula>NOT(ISERROR(SEARCH("BOIS",P2)))</formula>
    </cfRule>
    <cfRule type="containsText" dxfId="92" priority="87" operator="containsText" text="ISOLANTS">
      <formula>NOT(ISERROR(SEARCH("ISOLANTS",P2)))</formula>
    </cfRule>
    <cfRule type="containsText" dxfId="91" priority="88" operator="containsText" text="PANNEAUX">
      <formula>NOT(ISERROR(SEARCH("PANNEAUX",P2)))</formula>
    </cfRule>
  </conditionalFormatting>
  <conditionalFormatting sqref="Y2:Y65356">
    <cfRule type="expression" dxfId="90" priority="81" stopIfTrue="1">
      <formula>AND($J2&lt;&gt;"",EDATE($J2,6)&lt;=TODAY())</formula>
    </cfRule>
    <cfRule type="expression" dxfId="89" priority="82" stopIfTrue="1">
      <formula>AND($J2&lt;&gt;"",EDATE($J2,3)&lt;=TODAY())</formula>
    </cfRule>
    <cfRule type="expression" dxfId="88" priority="83" stopIfTrue="1">
      <formula>AND($J2&lt;&gt;"",EDATE($J2,1)&lt;=TODAY())</formula>
    </cfRule>
    <cfRule type="expression" dxfId="87" priority="84" stopIfTrue="1">
      <formula>AND($J2&lt;&gt;"",EDATE($J2,1)&gt;TODAY())</formula>
    </cfRule>
  </conditionalFormatting>
  <conditionalFormatting sqref="AD1">
    <cfRule type="containsText" dxfId="86" priority="72" operator="containsText" text="CLT">
      <formula>NOT(ISERROR(SEARCH("CLT",AD1)))</formula>
    </cfRule>
  </conditionalFormatting>
  <conditionalFormatting sqref="AG1">
    <cfRule type="expression" dxfId="85" priority="64">
      <formula>AD1="TRANSPORT"</formula>
    </cfRule>
    <cfRule type="expression" dxfId="84" priority="66">
      <formula>AD1="PANNEAUX SANDWICH"</formula>
    </cfRule>
    <cfRule type="expression" dxfId="83" priority="67">
      <formula>AD1="PANNEAUX"</formula>
    </cfRule>
    <cfRule type="expression" dxfId="82" priority="69">
      <formula>AD1="FERRURES"</formula>
    </cfRule>
    <cfRule type="expression" dxfId="81" priority="71">
      <formula>AD1="CLT"</formula>
    </cfRule>
    <cfRule type="expression" dxfId="80" priority="73">
      <formula>AD1="BOIS"</formula>
    </cfRule>
    <cfRule type="expression" dxfId="79" priority="75">
      <formula>AD1="BARDAGE"</formula>
    </cfRule>
    <cfRule type="expression" dxfId="78" priority="78">
      <formula>AD1="ISOLANTS"</formula>
    </cfRule>
    <cfRule type="expression" dxfId="77" priority="80">
      <formula>AD1="ENDUIT"</formula>
    </cfRule>
  </conditionalFormatting>
  <conditionalFormatting sqref="AD2:AD65356">
    <cfRule type="containsText" dxfId="76" priority="53" operator="containsText" text="MENEAU">
      <formula>NOT(ISERROR(SEARCH("MENEAU",AD2)))</formula>
    </cfRule>
    <cfRule type="containsText" dxfId="75" priority="54" operator="containsText" text="TABLETTE">
      <formula>NOT(ISERROR(SEARCH("TABLETTE",AD2)))</formula>
    </cfRule>
    <cfRule type="containsText" dxfId="74" priority="56" operator="containsText" text="TABLEAU">
      <formula>NOT(ISERROR(SEARCH("TABLEAU",AD2)))</formula>
    </cfRule>
    <cfRule type="containsText" dxfId="73" priority="57" operator="containsText" text="EPINGLE">
      <formula>NOT(ISERROR(SEARCH("EPINGLE",AD2)))</formula>
    </cfRule>
    <cfRule type="containsText" dxfId="72" priority="58" operator="containsText" text="LINTEAU">
      <formula>NOT(ISERROR(SEARCH("LINTEAU",AD2)))</formula>
    </cfRule>
    <cfRule type="containsText" dxfId="71" priority="59" operator="containsText" text="MENUISERIES">
      <formula>NOT(ISERROR(SEARCH("MENUISERIES",AD2)))</formula>
    </cfRule>
    <cfRule type="containsText" dxfId="70" priority="60" operator="containsText" text="PANNEAU SIMPLE">
      <formula>NOT(ISERROR(SEARCH("PANNEAU SIMPLE",AD2)))</formula>
    </cfRule>
    <cfRule type="containsText" dxfId="69" priority="62" operator="containsText" text="PANNEAUX SANDWICH">
      <formula>NOT(ISERROR(SEARCH("PANNEAUX SANDWICH",AD2)))</formula>
    </cfRule>
  </conditionalFormatting>
  <conditionalFormatting sqref="AD2:AD65536">
    <cfRule type="containsText" dxfId="68" priority="63" operator="containsText" text="BARDAGE">
      <formula>NOT(ISERROR(SEARCH("BARDAGE",AD2)))</formula>
    </cfRule>
  </conditionalFormatting>
  <conditionalFormatting sqref="AD179">
    <cfRule type="containsText" dxfId="67" priority="61" operator="containsText" text="PANNEAUX">
      <formula>NOT(ISERROR(SEARCH("PANNEAUX",AD179)))</formula>
    </cfRule>
  </conditionalFormatting>
  <conditionalFormatting sqref="AD213">
    <cfRule type="containsText" dxfId="66" priority="55" operator="containsText" text="TABLETTE">
      <formula>NOT(ISERROR(SEARCH("TABLETTE",AD213)))</formula>
    </cfRule>
  </conditionalFormatting>
  <conditionalFormatting sqref="AM2:AM65356">
    <cfRule type="expression" dxfId="65" priority="49" stopIfTrue="1">
      <formula>AND($X2&lt;&gt;"",EDATE($X2,6)&lt;=TODAY())</formula>
    </cfRule>
    <cfRule type="expression" dxfId="64" priority="50" stopIfTrue="1">
      <formula>AND($X2&lt;&gt;"",EDATE($X2,3)&lt;=TODAY())</formula>
    </cfRule>
    <cfRule type="expression" dxfId="63" priority="51" stopIfTrue="1">
      <formula>AND($X2&lt;&gt;"",EDATE($X2,1)&lt;=TODAY())</formula>
    </cfRule>
    <cfRule type="expression" dxfId="62" priority="52" stopIfTrue="1">
      <formula>AND($X2&lt;&gt;"",EDATE($X2,1)&gt;TODAY())</formula>
    </cfRule>
  </conditionalFormatting>
  <conditionalFormatting sqref="AQ1">
    <cfRule type="containsText" dxfId="61" priority="40" operator="containsText" text="CLT">
      <formula>NOT(ISERROR(SEARCH("CLT",AQ1)))</formula>
    </cfRule>
  </conditionalFormatting>
  <conditionalFormatting sqref="AT1">
    <cfRule type="expression" dxfId="60" priority="32">
      <formula>AQ1="TRANSPORT"</formula>
    </cfRule>
    <cfRule type="expression" dxfId="59" priority="34">
      <formula>AQ1="PANNEAUX SANDWICH"</formula>
    </cfRule>
    <cfRule type="expression" dxfId="58" priority="35">
      <formula>AQ1="PANNEAUX"</formula>
    </cfRule>
    <cfRule type="expression" dxfId="57" priority="37">
      <formula>AQ1="FERRURES"</formula>
    </cfRule>
    <cfRule type="expression" dxfId="56" priority="39">
      <formula>AQ1="CLT"</formula>
    </cfRule>
    <cfRule type="expression" dxfId="55" priority="41">
      <formula>AQ1="BOIS"</formula>
    </cfRule>
    <cfRule type="expression" dxfId="54" priority="43">
      <formula>AQ1="BARDAGE"</formula>
    </cfRule>
    <cfRule type="expression" dxfId="53" priority="46">
      <formula>AQ1="ISOLANTS"</formula>
    </cfRule>
    <cfRule type="expression" dxfId="52" priority="48">
      <formula>AQ1="ENDUIT"</formula>
    </cfRule>
  </conditionalFormatting>
  <conditionalFormatting sqref="AQ2:AQ6556">
    <cfRule type="containsText" dxfId="51" priority="26" operator="containsText" text="SECURITE">
      <formula>NOT(ISERROR(SEARCH("SECURITE",AQ2)))</formula>
    </cfRule>
    <cfRule type="containsText" dxfId="50" priority="27" operator="containsText" text="FERRURES">
      <formula>NOT(ISERROR(SEARCH("FERRURES",AQ2)))</formula>
    </cfRule>
    <cfRule type="containsText" dxfId="49" priority="28" operator="containsText" text="QUINCAILLERIE">
      <formula>NOT(ISERROR(SEARCH("QUINCAILLERIE",AQ2)))</formula>
    </cfRule>
    <cfRule type="containsText" dxfId="48" priority="29" operator="containsText" text="DIVERS">
      <formula>NOT(ISERROR(SEARCH("DIVERS",AQ2)))</formula>
    </cfRule>
    <cfRule type="containsText" dxfId="47" priority="30" operator="containsText" text="CLT">
      <formula>NOT(ISERROR(SEARCH("CLT",AQ2)))</formula>
    </cfRule>
    <cfRule type="containsText" dxfId="46" priority="31" operator="containsText" text="CHARPENTE METALLIQUE">
      <formula>NOT(ISERROR(SEARCH("CHARPENTE METALLIQUE",AQ2)))</formula>
    </cfRule>
  </conditionalFormatting>
  <conditionalFormatting sqref="AZ2:AZ65356">
    <cfRule type="expression" dxfId="45" priority="22">
      <formula>AND($AL2&lt;&gt;"",EDATE($AL2,6)&lt;=TODAY())</formula>
    </cfRule>
    <cfRule type="expression" dxfId="44" priority="23">
      <formula>AND($AL2&lt;&gt;"",EDATE($AL2,3)&lt;=TODAY())</formula>
    </cfRule>
    <cfRule type="expression" dxfId="43" priority="24">
      <formula>AND($AL2&lt;&gt;"",EDATE($AL2,1)&lt;=TODAY())</formula>
    </cfRule>
    <cfRule type="expression" dxfId="42" priority="25">
      <formula>AND($AL2&lt;&gt;"",EDATE($AL2,1)&gt;TODAY())</formula>
    </cfRule>
  </conditionalFormatting>
  <conditionalFormatting sqref="B1">
    <cfRule type="containsText" dxfId="41" priority="13" operator="containsText" text="CLT">
      <formula>NOT(ISERROR(SEARCH("CLT",B1)))</formula>
    </cfRule>
  </conditionalFormatting>
  <conditionalFormatting sqref="E1">
    <cfRule type="expression" dxfId="40" priority="5">
      <formula>B1="TRANSPORT"</formula>
    </cfRule>
    <cfRule type="expression" dxfId="39" priority="7">
      <formula>B1="PANNEAUX SANDWICH"</formula>
    </cfRule>
    <cfRule type="expression" dxfId="38" priority="8">
      <formula>B1="PANNEAUX"</formula>
    </cfRule>
    <cfRule type="expression" dxfId="37" priority="10">
      <formula>B1="FERRURES"</formula>
    </cfRule>
    <cfRule type="expression" dxfId="36" priority="12">
      <formula>B1="CLT"</formula>
    </cfRule>
    <cfRule type="expression" dxfId="35" priority="14">
      <formula>B1="BOIS"</formula>
    </cfRule>
    <cfRule type="expression" dxfId="34" priority="16">
      <formula>B1="BARDAGE"</formula>
    </cfRule>
    <cfRule type="expression" dxfId="33" priority="19">
      <formula>B1="ISOLANTS"</formula>
    </cfRule>
    <cfRule type="expression" dxfId="32" priority="21">
      <formula>B1="ENDUIT"</formula>
    </cfRule>
  </conditionalFormatting>
  <conditionalFormatting sqref="K2:K56356">
    <cfRule type="expression" dxfId="31" priority="1" stopIfTrue="1">
      <formula>AND($BK2&lt;&gt;"",EDATE($BK2,6)&lt;=TODAY())</formula>
    </cfRule>
    <cfRule type="expression" dxfId="30" priority="2" stopIfTrue="1">
      <formula>AND($BK2&lt;&gt;"",EDATE($BK2,3)&lt;=TODAY())</formula>
    </cfRule>
    <cfRule type="expression" dxfId="29" priority="3" stopIfTrue="1">
      <formula>AND($BK2&lt;&gt;"",EDATE($BK2,1)&lt;=TODAY())</formula>
    </cfRule>
    <cfRule type="expression" dxfId="28" priority="4" stopIfTrue="1">
      <formula>AND($BK2&lt;&gt;"",EDATE($BK2,1)&gt;TODAY())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23" r:id="rId3" name="Button 19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4" r:id="rId4" name="Button 20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6" r:id="rId5" name="Button 22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7" r:id="rId6" name="Button 23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8" r:id="rId7" name="Button 24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9" r:id="rId8" name="Button 25">
              <controlPr defaultSize="0" print="0" autoFill="0" autoPict="0" macro="[0]!Masquer_poste1">
                <anchor moveWithCells="1" sizeWithCells="1">
                  <from>
                    <xdr:col>13</xdr:col>
                    <xdr:colOff>38100</xdr:colOff>
                    <xdr:row>0</xdr:row>
                    <xdr:rowOff>259080</xdr:rowOff>
                  </from>
                  <to>
                    <xdr:col>13</xdr:col>
                    <xdr:colOff>655320</xdr:colOff>
                    <xdr:row>3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0" r:id="rId9" name="Button 26">
              <controlPr defaultSize="0" print="0" autoFill="0" autoPict="0" macro="[0]!Afficher_poste1">
                <anchor moveWithCells="1" sizeWithCells="1">
                  <from>
                    <xdr:col>13</xdr:col>
                    <xdr:colOff>60960</xdr:colOff>
                    <xdr:row>4</xdr:row>
                    <xdr:rowOff>106680</xdr:rowOff>
                  </from>
                  <to>
                    <xdr:col>13</xdr:col>
                    <xdr:colOff>670560</xdr:colOff>
                    <xdr:row>7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1" r:id="rId10" name="Button 27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2" r:id="rId11" name="Button 28">
              <controlPr defaultSize="0" print="0" autoFill="0" autoPict="0" macro="[0]!Masquer_poste2">
                <anchor moveWithCells="1" sizeWithCells="1">
                  <from>
                    <xdr:col>27</xdr:col>
                    <xdr:colOff>76200</xdr:colOff>
                    <xdr:row>1</xdr:row>
                    <xdr:rowOff>38100</xdr:rowOff>
                  </from>
                  <to>
                    <xdr:col>27</xdr:col>
                    <xdr:colOff>693420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3" r:id="rId12" name="Button 29">
              <controlPr defaultSize="0" print="0" autoFill="0" autoPict="0" macro="[0]!Afficher_poste2">
                <anchor moveWithCells="1" sizeWithCells="1">
                  <from>
                    <xdr:col>27</xdr:col>
                    <xdr:colOff>76200</xdr:colOff>
                    <xdr:row>5</xdr:row>
                    <xdr:rowOff>7620</xdr:rowOff>
                  </from>
                  <to>
                    <xdr:col>27</xdr:col>
                    <xdr:colOff>693420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4" r:id="rId13" name="Button 30">
              <controlPr defaultSize="0" print="0" autoFill="0" autoPict="0" macro="[0]!Masquer_poste3">
                <anchor moveWithCells="1" sizeWithCells="1">
                  <from>
                    <xdr:col>40</xdr:col>
                    <xdr:colOff>175260</xdr:colOff>
                    <xdr:row>1</xdr:row>
                    <xdr:rowOff>45720</xdr:rowOff>
                  </from>
                  <to>
                    <xdr:col>40</xdr:col>
                    <xdr:colOff>792480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5" r:id="rId14" name="Button 31">
              <controlPr defaultSize="0" print="0" autoFill="0" autoPict="0" macro="[0]!Afficher_poste3">
                <anchor moveWithCells="1" sizeWithCells="1">
                  <from>
                    <xdr:col>40</xdr:col>
                    <xdr:colOff>175260</xdr:colOff>
                    <xdr:row>5</xdr:row>
                    <xdr:rowOff>22860</xdr:rowOff>
                  </from>
                  <to>
                    <xdr:col>40</xdr:col>
                    <xdr:colOff>792480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6" r:id="rId15" name="Button 32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7" r:id="rId16" name="Button 33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8" r:id="rId17" name="Button 34">
              <controlPr defaultSize="0" print="0" autoFill="0" autoPict="0" macro="[9]!Envoi_Mask_Aff_poste1">
                <anchor moveWithCells="1" sizeWithCells="1">
                  <from>
                    <xdr:col>17</xdr:col>
                    <xdr:colOff>175260</xdr:colOff>
                    <xdr:row>0</xdr:row>
                    <xdr:rowOff>60960</xdr:rowOff>
                  </from>
                  <to>
                    <xdr:col>17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" operator="containsText" id="{9DEBF465-B2B5-413A-A32B-ABF825E9369A}">
            <xm:f>NOT(ISERROR(SEARCH("TRANSPORT",P1)))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P1</xm:sqref>
        </x14:conditionalFormatting>
        <x14:conditionalFormatting xmlns:xm="http://schemas.microsoft.com/office/excel/2006/main">
          <x14:cfRule type="containsText" priority="93" operator="containsText" id="{157FAA9E-3F57-4F45-AB84-F4F986613CE2}">
            <xm:f>NOT(ISERROR(SEARCH("PANNEAUX",P1)))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95" operator="containsText" id="{47CBCB80-B1CB-42AD-80D8-BEC21FD8B968}">
            <xm:f>NOT(ISERROR(SEARCH("QUINCAILLERIE",P1)))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9" operator="containsText" id="{203328A5-A32F-4F35-BF88-08CB66EA6180}">
            <xm:f>NOT(ISERROR(SEARCH("BOIS",P1)))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1" operator="containsText" id="{E006B38B-4E0B-4DED-9E6A-A90E3C3B3CB3}">
            <xm:f>NOT(ISERROR(SEARCH("BARDAGE",P1)))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2" operator="containsText" id="{2FAC64E0-32F3-4690-8437-893148C4BBA4}">
            <xm:f>NOT(ISERROR(SEARCH("ISOLANTS",P1)))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4" operator="containsText" id="{A6411596-12AA-452A-8D5A-988A40974BE1}">
            <xm:f>NOT(ISERROR(SEARCH("ENDUIT",P1)))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P1</xm:sqref>
        </x14:conditionalFormatting>
        <x14:conditionalFormatting xmlns:xm="http://schemas.microsoft.com/office/excel/2006/main">
          <x14:cfRule type="containsText" priority="65" operator="containsText" id="{7649767D-C89F-4001-99F4-AE46E5C07C0C}">
            <xm:f>NOT(ISERROR(SEARCH("TRANSPORT",AD1)))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AD1</xm:sqref>
        </x14:conditionalFormatting>
        <x14:conditionalFormatting xmlns:xm="http://schemas.microsoft.com/office/excel/2006/main">
          <x14:cfRule type="containsText" priority="68" operator="containsText" id="{DA791BEE-DE44-4820-8A98-90C5E52DDA67}">
            <xm:f>NOT(ISERROR(SEARCH("PANNEAUX",AD1)))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0" operator="containsText" id="{5740ACC3-043C-410C-8C4F-369F7D5F2900}">
            <xm:f>NOT(ISERROR(SEARCH("QUINCAILLERIE",AD1)))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4" operator="containsText" id="{A48C1BC8-548E-4A3A-980B-8C331A426B3E}">
            <xm:f>NOT(ISERROR(SEARCH("BOIS",AD1)))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76" operator="containsText" id="{73C6CB59-CE74-48E0-928F-BE7988D99C71}">
            <xm:f>NOT(ISERROR(SEARCH("BARDAGE",AD1)))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77" operator="containsText" id="{AA199E81-788B-4CA7-BB0D-69E5F44586BC}">
            <xm:f>NOT(ISERROR(SEARCH("ISOLANTS",AD1)))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9" operator="containsText" id="{3FCC45D3-8D00-4BDA-91CE-BECBD58C364E}">
            <xm:f>NOT(ISERROR(SEARCH("ENDUIT",AD1)))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AD1</xm:sqref>
        </x14:conditionalFormatting>
        <x14:conditionalFormatting xmlns:xm="http://schemas.microsoft.com/office/excel/2006/main">
          <x14:cfRule type="containsText" priority="33" operator="containsText" id="{D301295F-AEA3-4646-8F76-65948C3FC6D2}">
            <xm:f>NOT(ISERROR(SEARCH("TRANSPORT",AQ1)))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36" operator="containsText" id="{76317D5E-A749-4DA9-9DBB-BF4477AC205C}">
            <xm:f>NOT(ISERROR(SEARCH("PANNEAUX",AQ1)))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8" operator="containsText" id="{91E09221-6F49-4BA1-8616-24C27E7EBB6C}">
            <xm:f>NOT(ISERROR(SEARCH("QUINCAILLERIE",AQ1)))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2" operator="containsText" id="{9C024A3B-A1C2-4994-9EE3-5970AEF47AAE}">
            <xm:f>NOT(ISERROR(SEARCH("BOIS",AQ1)))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4" operator="containsText" id="{604D5EFA-305C-48CA-9500-6971B11A60E9}">
            <xm:f>NOT(ISERROR(SEARCH("BARDAGE",AQ1)))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5" operator="containsText" id="{632CDBD3-ED9F-4807-B1BA-184D0F892D3A}">
            <xm:f>NOT(ISERROR(SEARCH("ISOLANTS",AQ1)))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7" operator="containsText" id="{55F4F21A-CA00-43B7-872B-4ACDAA44D1A9}">
            <xm:f>NOT(ISERROR(SEARCH("ENDUIT",AQ1)))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6" operator="containsText" id="{B43BD7BB-F691-4C05-8B5A-B5C48F9224AB}">
            <xm:f>NOT(ISERROR(SEARCH("TRANSPORT",B1)))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containsText" priority="9" operator="containsText" id="{EDBB1D0D-AEF9-43BE-90BA-FB68DEA73400}">
            <xm:f>NOT(ISERROR(SEARCH("PANNEAUX",B1)))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" operator="containsText" id="{DC080A77-9B8B-4206-9B57-8CEB182467C2}">
            <xm:f>NOT(ISERROR(SEARCH("QUINCAILLERIE",B1)))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5" operator="containsText" id="{0637388A-AFD0-4315-A213-5D0EC4F32A9D}">
            <xm:f>NOT(ISERROR(SEARCH("BOIS",B1)))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7" operator="containsText" id="{AD3B2F21-49CB-40D8-B212-E4969E870342}">
            <xm:f>NOT(ISERROR(SEARCH("BARDAGE",B1)))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8" operator="containsText" id="{0A2E0958-8074-4FF6-94FB-73B1206D6BE9}">
            <xm:f>NOT(ISERROR(SEARCH("ISOLANTS",B1)))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0" operator="containsText" id="{C89AC53D-2A51-4C7D-A55E-3036BAB4B9B4}">
            <xm:f>NOT(ISERROR(SEARCH("ENDUIT",B1)))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métré facade</vt:lpstr>
      <vt:lpstr>Calcul matière</vt:lpstr>
      <vt:lpstr>Bibliotheque_prix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Mathurin CLAUDEL</cp:lastModifiedBy>
  <cp:lastPrinted>2021-03-04T14:47:52Z</cp:lastPrinted>
  <dcterms:created xsi:type="dcterms:W3CDTF">2016-10-20T07:44:49Z</dcterms:created>
  <dcterms:modified xsi:type="dcterms:W3CDTF">2021-04-30T09:29:12Z</dcterms:modified>
</cp:coreProperties>
</file>