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ec-adv\Desktop\"/>
    </mc:Choice>
  </mc:AlternateContent>
  <xr:revisionPtr revIDLastSave="0" documentId="8_{CED53BCD-EA9B-48D8-8DFC-2FBB2A2A558D}" xr6:coauthVersionLast="46" xr6:coauthVersionMax="46" xr10:uidLastSave="{00000000-0000-0000-0000-000000000000}"/>
  <bookViews>
    <workbookView xWindow="3765" yWindow="210" windowWidth="16200" windowHeight="9360" tabRatio="601" xr2:uid="{00000000-000D-0000-FFFF-FFFF00000000}"/>
  </bookViews>
  <sheets>
    <sheet name="Planning" sheetId="8" r:id="rId1"/>
    <sheet name="STOCK" sheetId="35" r:id="rId2"/>
    <sheet name="Données" sheetId="34" r:id="rId3"/>
    <sheet name="Revue de Cloture" sheetId="33" r:id="rId4"/>
    <sheet name=" A Facturer" sheetId="32" r:id="rId5"/>
  </sheets>
  <externalReferences>
    <externalReference r:id="rId6"/>
  </externalReferences>
  <definedNames>
    <definedName name="_xlnm._FilterDatabase" localSheetId="0" hidden="1">Planning!$A$2:$AC$3</definedName>
    <definedName name="_xlnm.Print_Titles" localSheetId="0">Planning!$2:$2</definedName>
    <definedName name="période_sélectionnée">'[1]Planificateur de projet'!$H$2</definedName>
    <definedName name="PériodeDansPlan">'[1]Planificateur de projet'!A$4=MEDIAN('[1]Planificateur de projet'!A$4,'[1]Planificateur de projet'!$C1,'[1]Planificateur de projet'!$C1+'[1]Planificateur de projet'!$D1-1)</definedName>
    <definedName name="PériodeDansRéel">'[1]Planificateur de projet'!A$4=MEDIAN('[1]Planificateur de projet'!A$4,'[1]Planificateur de projet'!$E1,'[1]Planificateur de projet'!$E1+'[1]Planificateur de projet'!$F1-1)</definedName>
    <definedName name="Plan">PériodeDansPlan*('[1]Planificateur de projet'!$C1&gt;0)</definedName>
    <definedName name="PourcentageAccompli">PourcentageAccompliAuDelà*PériodeDansPlan</definedName>
    <definedName name="PourcentageAccompliAuDelà">('[1]Planificateur de projet'!A$4=MEDIAN('[1]Planificateur de projet'!A$4,'[1]Planificateur de projet'!$E1,'[1]Planificateur de projet'!$E1+'[1]Planificateur de projet'!$F1)*('[1]Planificateur de projet'!$E1&gt;0))*(('[1]Planificateur de projet'!A$4&lt;(INT('[1]Planificateur de projet'!$E1+'[1]Planificateur de projet'!$F1*'[1]Planificateur de projet'!$G1)))+('[1]Planificateur de projet'!A$4='[1]Planificateur de projet'!$E1))*('[1]Planificateur de projet'!$G1&gt;0)</definedName>
    <definedName name="Réel">(PériodeDansRéel*('[1]Planificateur de projet'!$E1&gt;0))*PériodeDansPlan</definedName>
    <definedName name="RéelAuDelà">PériodeDansRéel*('[1]Planificateur de projet'!$E1&gt;0)</definedName>
    <definedName name="Serie">Planning!#REF!</definedName>
    <definedName name="_xlnm.Print_Area" localSheetId="0">Planning!$A$1:$AC$3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3" i="8" l="1"/>
  <c r="P3" i="8"/>
  <c r="R3" i="8" s="1"/>
  <c r="N3" i="8"/>
  <c r="AB10" i="35" l="1"/>
  <c r="Q10" i="35"/>
  <c r="S10" i="35" s="1"/>
  <c r="O10" i="35"/>
  <c r="AB9" i="35"/>
  <c r="Q9" i="35"/>
  <c r="S9" i="35" s="1"/>
  <c r="O9" i="35"/>
  <c r="AB8" i="35"/>
  <c r="Q8" i="35"/>
  <c r="S8" i="35" s="1"/>
  <c r="O8" i="35"/>
  <c r="AB7" i="35" l="1"/>
  <c r="Q7" i="35"/>
  <c r="S7" i="35" s="1"/>
  <c r="AB6" i="35" l="1"/>
  <c r="Q6" i="35"/>
  <c r="S6" i="35" s="1"/>
  <c r="O6" i="35"/>
  <c r="AB5" i="35"/>
  <c r="Q5" i="35"/>
  <c r="S5" i="35" s="1"/>
  <c r="O5" i="35"/>
  <c r="AB4" i="35"/>
  <c r="Q4" i="35"/>
  <c r="S4" i="35" s="1"/>
  <c r="O4" i="35"/>
  <c r="AB3" i="35"/>
  <c r="Q3" i="35"/>
  <c r="S3" i="35" s="1"/>
  <c r="O3" i="35"/>
  <c r="AB6" i="33" l="1"/>
  <c r="Q6" i="33"/>
  <c r="S6" i="33" s="1"/>
  <c r="O6" i="33"/>
  <c r="O4" i="33"/>
  <c r="Q4" i="33"/>
  <c r="S4" i="33" s="1"/>
  <c r="AB4" i="33"/>
  <c r="O5" i="33"/>
  <c r="Q5" i="33"/>
  <c r="S5" i="33" s="1"/>
  <c r="AB3" i="33" l="1"/>
  <c r="Q3" i="33"/>
  <c r="S3" i="33" s="1"/>
  <c r="O3" i="33"/>
  <c r="AB51" i="32" l="1"/>
  <c r="Q51" i="32"/>
  <c r="S51" i="32" s="1"/>
  <c r="O51" i="32"/>
  <c r="AB50" i="32" l="1"/>
  <c r="Q50" i="32"/>
  <c r="S50" i="32" s="1"/>
  <c r="AB49" i="32"/>
  <c r="Q49" i="32"/>
  <c r="S49" i="32" s="1"/>
  <c r="AB48" i="32" l="1"/>
  <c r="AB47" i="32"/>
  <c r="AB46" i="32"/>
  <c r="O46" i="32"/>
  <c r="AB45" i="32"/>
  <c r="O45" i="32"/>
  <c r="AB44" i="32" l="1"/>
  <c r="Q44" i="32"/>
  <c r="S44" i="32" s="1"/>
  <c r="O44" i="32"/>
  <c r="AB43" i="32" l="1"/>
  <c r="Q43" i="32"/>
  <c r="S43" i="32" s="1"/>
  <c r="O43" i="32"/>
  <c r="AB42" i="32" l="1"/>
  <c r="S42" i="32"/>
  <c r="AB41" i="32" l="1"/>
  <c r="Q41" i="32"/>
  <c r="S41" i="32" s="1"/>
  <c r="O41" i="32"/>
  <c r="AB40" i="32" l="1"/>
  <c r="Q40" i="32"/>
  <c r="S40" i="32" s="1"/>
  <c r="O40" i="32"/>
  <c r="AB39" i="32"/>
  <c r="O39" i="32"/>
  <c r="AB38" i="32" l="1"/>
  <c r="O38" i="32"/>
  <c r="AB37" i="32"/>
  <c r="O37" i="32"/>
  <c r="AB36" i="32"/>
  <c r="O36" i="32"/>
  <c r="AB35" i="32" l="1"/>
  <c r="O35" i="32"/>
  <c r="AB34" i="32" l="1"/>
  <c r="AB33" i="32" l="1"/>
  <c r="Q33" i="32"/>
  <c r="S33" i="32" s="1"/>
  <c r="O33" i="32"/>
  <c r="Q32" i="32" l="1"/>
  <c r="S32" i="32" s="1"/>
  <c r="O32" i="32"/>
  <c r="AB31" i="32" l="1"/>
  <c r="O31" i="32"/>
  <c r="AB30" i="32" l="1"/>
  <c r="Q30" i="32"/>
  <c r="S30" i="32" s="1"/>
  <c r="O30" i="32"/>
  <c r="AB29" i="32"/>
  <c r="Q29" i="32"/>
  <c r="S29" i="32" s="1"/>
  <c r="O29" i="32"/>
  <c r="AB28" i="32"/>
  <c r="Q28" i="32"/>
  <c r="S28" i="32" s="1"/>
  <c r="O28" i="32"/>
  <c r="AB27" i="32"/>
  <c r="Q27" i="32"/>
  <c r="S27" i="32" s="1"/>
  <c r="O27" i="32"/>
  <c r="AB26" i="32"/>
  <c r="Q26" i="32"/>
  <c r="S26" i="32" s="1"/>
  <c r="O26" i="32"/>
  <c r="AB25" i="32"/>
  <c r="O25" i="32"/>
  <c r="AB24" i="32"/>
  <c r="S24" i="32"/>
  <c r="O24" i="32"/>
  <c r="AB23" i="32"/>
  <c r="Q23" i="32"/>
  <c r="S23" i="32" s="1"/>
  <c r="O23" i="32"/>
  <c r="AB22" i="32"/>
  <c r="Q22" i="32"/>
  <c r="S22" i="32" s="1"/>
  <c r="O22" i="32"/>
  <c r="AB21" i="32"/>
  <c r="Q21" i="32"/>
  <c r="S21" i="32" s="1"/>
  <c r="AB20" i="32"/>
  <c r="Q20" i="32"/>
  <c r="S20" i="32" s="1"/>
  <c r="O20" i="32"/>
  <c r="AB19" i="32"/>
  <c r="Q19" i="32"/>
  <c r="S19" i="32" s="1"/>
  <c r="O19" i="32"/>
  <c r="Q18" i="32"/>
  <c r="S18" i="32" s="1"/>
  <c r="O18" i="32"/>
  <c r="AB17" i="32"/>
  <c r="Q17" i="32"/>
  <c r="S17" i="32" s="1"/>
  <c r="O17" i="32"/>
  <c r="AB16" i="32"/>
  <c r="Q16" i="32"/>
  <c r="S16" i="32" s="1"/>
  <c r="O16" i="32"/>
  <c r="AB15" i="32"/>
  <c r="Q15" i="32"/>
  <c r="S15" i="32" s="1"/>
  <c r="O15" i="32"/>
  <c r="AB14" i="32"/>
  <c r="Q14" i="32"/>
  <c r="S14" i="32" s="1"/>
  <c r="O14" i="32"/>
  <c r="AB13" i="32"/>
  <c r="Q13" i="32"/>
  <c r="S13" i="32" s="1"/>
  <c r="O13" i="32"/>
  <c r="AB12" i="32"/>
  <c r="Q12" i="32"/>
  <c r="S12" i="32" s="1"/>
  <c r="O12" i="32"/>
  <c r="AB11" i="32"/>
  <c r="Q11" i="32"/>
  <c r="S11" i="32" s="1"/>
  <c r="O11" i="32"/>
  <c r="AB10" i="32"/>
  <c r="S10" i="32"/>
  <c r="O10" i="32"/>
  <c r="AB9" i="32"/>
  <c r="Q9" i="32"/>
  <c r="S9" i="32" s="1"/>
  <c r="O9" i="32"/>
  <c r="AB8" i="32"/>
  <c r="Q8" i="32"/>
  <c r="S8" i="32" s="1"/>
  <c r="O8" i="32"/>
  <c r="AB7" i="32"/>
  <c r="Q7" i="32"/>
  <c r="S7" i="32" s="1"/>
  <c r="O7" i="32"/>
  <c r="Q6" i="32"/>
  <c r="S6" i="32" s="1"/>
  <c r="O6" i="32"/>
</calcChain>
</file>

<file path=xl/sharedStrings.xml><?xml version="1.0" encoding="utf-8"?>
<sst xmlns="http://schemas.openxmlformats.org/spreadsheetml/2006/main" count="733" uniqueCount="362">
  <si>
    <t>CLIENT</t>
  </si>
  <si>
    <t>EN COURS</t>
  </si>
  <si>
    <t>DESIGNATION</t>
  </si>
  <si>
    <t>Nb Mn/u</t>
  </si>
  <si>
    <t>P.U</t>
  </si>
  <si>
    <t xml:space="preserve"> N°AF</t>
  </si>
  <si>
    <t xml:space="preserve"> </t>
  </si>
  <si>
    <t>Nb Heure/t</t>
  </si>
  <si>
    <t>APPROS</t>
  </si>
  <si>
    <t>Qté  Initi.</t>
  </si>
  <si>
    <t>Qté Rest.</t>
  </si>
  <si>
    <t xml:space="preserve">Qté En cours </t>
  </si>
  <si>
    <t>Délai revu</t>
  </si>
  <si>
    <t>DELAIS</t>
  </si>
  <si>
    <t>TEMPS</t>
  </si>
  <si>
    <t>PRIX</t>
  </si>
  <si>
    <t>X</t>
  </si>
  <si>
    <t>% Fait</t>
  </si>
  <si>
    <t>Temps restant</t>
  </si>
  <si>
    <t>10</t>
  </si>
  <si>
    <t>Proposition Commercial 
AOF / Devis</t>
  </si>
  <si>
    <t>90</t>
  </si>
  <si>
    <t>Délai Appro Imposé</t>
  </si>
  <si>
    <t>Date de livraison</t>
  </si>
  <si>
    <t>QUANTITE</t>
  </si>
  <si>
    <t>AF</t>
  </si>
  <si>
    <t>D?</t>
  </si>
  <si>
    <t>ACHATS EN COURS</t>
  </si>
  <si>
    <t>Sans</t>
  </si>
  <si>
    <t xml:space="preserve">     EN ATTENTE RECEPTION</t>
  </si>
  <si>
    <t>Qté Livrées</t>
  </si>
  <si>
    <t>Boitier Reprog  de Base</t>
  </si>
  <si>
    <t>Délai négocié AR / REC</t>
  </si>
  <si>
    <t>120</t>
  </si>
  <si>
    <t>Délai Appro  Accusé</t>
  </si>
  <si>
    <t>N° et date CDE</t>
  </si>
  <si>
    <t>Remarques /
 Précisions</t>
  </si>
  <si>
    <t>60</t>
  </si>
  <si>
    <t>Delai commande rendu chez le  Client</t>
  </si>
  <si>
    <t>DG</t>
  </si>
  <si>
    <t>18/04</t>
  </si>
  <si>
    <t>480</t>
  </si>
  <si>
    <t>15/06</t>
  </si>
  <si>
    <t>RATP</t>
  </si>
  <si>
    <t>Boitier Vidange Reservoir V1</t>
  </si>
  <si>
    <t>22/12</t>
  </si>
  <si>
    <t>Ecart de LIVRAISON</t>
  </si>
  <si>
    <t>ACTIA</t>
  </si>
  <si>
    <t>RENAULT Cleon</t>
  </si>
  <si>
    <t>SEFI</t>
  </si>
  <si>
    <t>SMARTWARE</t>
  </si>
  <si>
    <t>THALES</t>
  </si>
  <si>
    <t>17/6543/0</t>
  </si>
  <si>
    <t>Reprise Schéma de la carte BMS</t>
  </si>
  <si>
    <t>Reprise Schéma de la carte PDU</t>
  </si>
  <si>
    <t>ACH17-001590                                      du 01/12/17</t>
  </si>
  <si>
    <t>FORSEE Power</t>
  </si>
  <si>
    <t>CARDIAWAVE</t>
  </si>
  <si>
    <t>Ind</t>
  </si>
  <si>
    <t>31/05</t>
  </si>
  <si>
    <t>CSTB</t>
  </si>
  <si>
    <t>17/6438/6</t>
  </si>
  <si>
    <t>F</t>
  </si>
  <si>
    <t>14/05</t>
  </si>
  <si>
    <t>Analyse pour la programmation</t>
  </si>
  <si>
    <t xml:space="preserve"> outillage Programmateur </t>
  </si>
  <si>
    <t>25/04</t>
  </si>
  <si>
    <t>30/05</t>
  </si>
  <si>
    <t>ETUDE Carte AUTO STARD</t>
  </si>
  <si>
    <t>ETUDE Carte CURRENT DISTRIBUTOR</t>
  </si>
  <si>
    <t>REC201804111                  du 12/04/18</t>
  </si>
  <si>
    <t>CNRS   IAS</t>
  </si>
  <si>
    <t>18/6662/1</t>
  </si>
  <si>
    <t>16/05</t>
  </si>
  <si>
    <t>ETUDE ENSEMBLE DE CARTES</t>
  </si>
  <si>
    <t>1316L048763                     du 09/04/18</t>
  </si>
  <si>
    <t>12/07</t>
  </si>
  <si>
    <t xml:space="preserve">ALSTOM </t>
  </si>
  <si>
    <t>JD</t>
  </si>
  <si>
    <t>20/07</t>
  </si>
  <si>
    <t>VOIR  SI FACTURER</t>
  </si>
  <si>
    <t>13/06</t>
  </si>
  <si>
    <t>18/6592/0</t>
  </si>
  <si>
    <t>13/07</t>
  </si>
  <si>
    <t>18/6734/0</t>
  </si>
  <si>
    <t>4203125563                         du 13/06/18</t>
  </si>
  <si>
    <t>MODULE RPM3B-869-17-3V</t>
  </si>
  <si>
    <t>30/08</t>
  </si>
  <si>
    <t>Fac à controler</t>
  </si>
  <si>
    <t>APLUS</t>
  </si>
  <si>
    <t>08/10</t>
  </si>
  <si>
    <t>IXXI</t>
  </si>
  <si>
    <t>ETUDE CARTE LIAISON VISU  VELCA00701</t>
  </si>
  <si>
    <t>CF18000594                       du 05/07/18</t>
  </si>
  <si>
    <t>05/09</t>
  </si>
  <si>
    <t>31/08</t>
  </si>
  <si>
    <t>21/07</t>
  </si>
  <si>
    <t>28/09</t>
  </si>
  <si>
    <t xml:space="preserve">RENAULT LARDY  </t>
  </si>
  <si>
    <t>CODE PRODUIT</t>
  </si>
  <si>
    <t>SANS</t>
  </si>
  <si>
    <t>Reparation Carte Mere ATX</t>
  </si>
  <si>
    <t>CSA-592                                          du 30/07/18</t>
  </si>
  <si>
    <t>03/10</t>
  </si>
  <si>
    <t>25/09</t>
  </si>
  <si>
    <t>RAT_0001</t>
  </si>
  <si>
    <t>PROLONGATEUR SOUPLE FC31-247</t>
  </si>
  <si>
    <t>10/10</t>
  </si>
  <si>
    <t>20431457 
du 07/08/18</t>
  </si>
  <si>
    <t>30/10</t>
  </si>
  <si>
    <t>17/6426/0</t>
  </si>
  <si>
    <t>Modification Cuivre RUN2 (régul)</t>
  </si>
  <si>
    <t>4100196604
du 14/08/18</t>
  </si>
  <si>
    <t>PCB_0044</t>
  </si>
  <si>
    <t>PCB DIO-060/20 DF FR4 Blanc 300x25mm (FCL_0026)</t>
  </si>
  <si>
    <t>CF_711</t>
  </si>
  <si>
    <t>29/08</t>
  </si>
  <si>
    <t>18/6797/0</t>
  </si>
  <si>
    <t>Détachement sur site CARDIAWAVE</t>
  </si>
  <si>
    <t>04/08</t>
  </si>
  <si>
    <t>18/6786/0</t>
  </si>
  <si>
    <t>ETUDE COFFRET COBALT Type 1</t>
  </si>
  <si>
    <t>01/10</t>
  </si>
  <si>
    <t>16/11</t>
  </si>
  <si>
    <t>04/09</t>
  </si>
  <si>
    <t>03/12</t>
  </si>
  <si>
    <t>Voir MC pour Livraison</t>
  </si>
  <si>
    <t>28/08</t>
  </si>
  <si>
    <t>02/10</t>
  </si>
  <si>
    <t>Frais de Port</t>
  </si>
  <si>
    <t>Achat Voyant LED Jaune</t>
  </si>
  <si>
    <t>26/09</t>
  </si>
  <si>
    <t>RES_2431</t>
  </si>
  <si>
    <t>LED_0036</t>
  </si>
  <si>
    <t>Achat Resistance Trad 10K 2W</t>
  </si>
  <si>
    <t>REC ENG                                  A facturer</t>
  </si>
  <si>
    <t>RLA-004</t>
  </si>
  <si>
    <t>SAFRAN ELECRICAL AND POWER</t>
  </si>
  <si>
    <t>Achat LM325B7476KM-PR</t>
  </si>
  <si>
    <t>COD_2173</t>
  </si>
  <si>
    <t>31/10</t>
  </si>
  <si>
    <t>Cde Verbale                    du 20/09/18</t>
  </si>
  <si>
    <t>18/6755/0</t>
  </si>
  <si>
    <t xml:space="preserve">Etude BOITIER OBTUROT </t>
  </si>
  <si>
    <t>18/6828/0</t>
  </si>
  <si>
    <t>ETUDE Carte ADAPTATEUR NI</t>
  </si>
  <si>
    <t>A Facturer</t>
  </si>
  <si>
    <t>04/12</t>
  </si>
  <si>
    <t>ETUDE                                                                    Carte Adaptateur ATI-SubD50PTS</t>
  </si>
  <si>
    <t>Livré                                             A Facturé</t>
  </si>
  <si>
    <t>Déplacement fait le  04/09/18  PAR GB                        A Facturer</t>
  </si>
  <si>
    <t>CEA DAM                                   à Bruyere le Chatel</t>
  </si>
  <si>
    <t>PLACEMENT ROUTAGE                                  CARTE MERE</t>
  </si>
  <si>
    <t>ETUDE                                                                   Carte REGULATION</t>
  </si>
  <si>
    <t>VOIR  SI  FACTURER</t>
  </si>
  <si>
    <t>STOCK</t>
  </si>
  <si>
    <t>20/10</t>
  </si>
  <si>
    <t>Reçu le 26/09                          Livre                                            A Facurer</t>
  </si>
  <si>
    <t>Livre                                         A Facturer</t>
  </si>
  <si>
    <t>REC -ENG                                 A Facturer</t>
  </si>
  <si>
    <t>Voir M C                            Pour livraison</t>
  </si>
  <si>
    <t>PREP. COMPLETE</t>
  </si>
  <si>
    <t>RLA-0001</t>
  </si>
  <si>
    <t>13/11</t>
  </si>
  <si>
    <t>PO REC201810301  du 30/10:18</t>
  </si>
  <si>
    <t>29/10</t>
  </si>
  <si>
    <t>4100218859                               du 31/10/18</t>
  </si>
  <si>
    <t>05/12</t>
  </si>
  <si>
    <t>ETUDE                                       Carte pour Coffret UBC Tools</t>
  </si>
  <si>
    <t>4100222262                               du 13/11/18</t>
  </si>
  <si>
    <t>240</t>
  </si>
  <si>
    <t xml:space="preserve">   ETUDE de 3 Cartes</t>
  </si>
  <si>
    <t xml:space="preserve">9 ETIQUETTES BRADY </t>
  </si>
  <si>
    <t>Livré                                         A Facturer</t>
  </si>
  <si>
    <t>Livré le 13/11                           A Facturé</t>
  </si>
  <si>
    <t>Cuivre MPH1-14,25 X 10,8P  V10</t>
  </si>
  <si>
    <t>PCB_0207</t>
  </si>
  <si>
    <t>CF1811247                                 du 20/11/18</t>
  </si>
  <si>
    <t>CF449965                                  du 03/10/18</t>
  </si>
  <si>
    <t>CF185372                                  du 26/09/18</t>
  </si>
  <si>
    <t>4203143927                              du 10/07/18</t>
  </si>
  <si>
    <t>4203143927                                du 10/07/18</t>
  </si>
  <si>
    <t>4600330955-P6H33                du 28/08/18</t>
  </si>
  <si>
    <t>PO REC201808291
du  29/08/18</t>
  </si>
  <si>
    <t>CF-711 -                                             du 28/08/18</t>
  </si>
  <si>
    <t>4100201022                                  du 3/09/18</t>
  </si>
  <si>
    <t xml:space="preserve">REC ENG                                A Facturer </t>
  </si>
  <si>
    <t xml:space="preserve">REC ENG                                 A Facturer                          </t>
  </si>
  <si>
    <t>18/881/0</t>
  </si>
  <si>
    <t>Article PROTO AGV NEO</t>
  </si>
  <si>
    <t>RCL_0036</t>
  </si>
  <si>
    <t>A Venir                                         le 30/11/18</t>
  </si>
  <si>
    <t>06/12</t>
  </si>
  <si>
    <t>13/12</t>
  </si>
  <si>
    <t>02/01</t>
  </si>
  <si>
    <t>CAC1812AL2012
du  06/12/18</t>
  </si>
  <si>
    <t>Livre le 13/12                          A Facturer</t>
  </si>
  <si>
    <t>Appro Récu le 03/12               Livré                                          A Facturer</t>
  </si>
  <si>
    <t>28/03</t>
  </si>
  <si>
    <t>Cde Verbale                    du 16/01/19</t>
  </si>
  <si>
    <t>13/02</t>
  </si>
  <si>
    <t>12/02</t>
  </si>
  <si>
    <t>AMBIANCE Lumière</t>
  </si>
  <si>
    <t>07/03</t>
  </si>
  <si>
    <t>ETUDE                             Carte CPU Board V5</t>
  </si>
  <si>
    <t>REC ENG                          Soldée                                                A Facturer</t>
  </si>
  <si>
    <t>25/02</t>
  </si>
  <si>
    <t>4203274858                           du 18/2/19</t>
  </si>
  <si>
    <t>Sans OF</t>
  </si>
  <si>
    <t>04/04</t>
  </si>
  <si>
    <t>19/6951/0</t>
  </si>
  <si>
    <t>ETUDE Carte ELFP V2</t>
  </si>
  <si>
    <t>CF450052                                du 22/02/19</t>
  </si>
  <si>
    <t>REC ENG                        Etude Soldée                            A Facturer</t>
  </si>
  <si>
    <t>4100168222                         du 04/05/18</t>
  </si>
  <si>
    <t>25799/08.12.2017                                du  08/12/2017</t>
  </si>
  <si>
    <t>25799/08.12.2017                                    du  08/12/2017</t>
  </si>
  <si>
    <t>25877/22,03,2018                           du 22/03/18</t>
  </si>
  <si>
    <t>25877/22,03,2018                                     du 22/03/18</t>
  </si>
  <si>
    <t>S14</t>
  </si>
  <si>
    <t>19/03                                            du 19/03/19</t>
  </si>
  <si>
    <t>03/04</t>
  </si>
  <si>
    <t>REC-ENG              (CEA DAM BIII)</t>
  </si>
  <si>
    <t>Raidiseur Anode</t>
  </si>
  <si>
    <t>19/6943/0</t>
  </si>
  <si>
    <t>Etude                                       Carte Bornier PEA02-502 V2</t>
  </si>
  <si>
    <t>1</t>
  </si>
  <si>
    <t>CF19000085                           du 27/03/19</t>
  </si>
  <si>
    <t>23/04</t>
  </si>
  <si>
    <t>16/04</t>
  </si>
  <si>
    <t>08/07</t>
  </si>
  <si>
    <t>RENAULT SOFRASTOCK</t>
  </si>
  <si>
    <t>Potentiometre Etanche</t>
  </si>
  <si>
    <t>Transistor de Puissance</t>
  </si>
  <si>
    <t>26/04</t>
  </si>
  <si>
    <t>4203320899                             du 19/04/19</t>
  </si>
  <si>
    <t>19/6994/1</t>
  </si>
  <si>
    <t>ETUDE  Carte AP-CONVER-PC2/LP V0</t>
  </si>
  <si>
    <t>CF1850                            16/04/19</t>
  </si>
  <si>
    <t>06/06</t>
  </si>
  <si>
    <t>ETICONCEPT</t>
  </si>
  <si>
    <t>27/09</t>
  </si>
  <si>
    <t>03/06</t>
  </si>
  <si>
    <t>19/7014/0</t>
  </si>
  <si>
    <t>ETUDE                                        Carte ETI 3200</t>
  </si>
  <si>
    <t>PH190507-01                          du 17/05/19</t>
  </si>
  <si>
    <t>A FACTURER</t>
  </si>
  <si>
    <t>Garder en Stock                      Facturé</t>
  </si>
  <si>
    <t>REC ENG Soldée                  le 03/06</t>
  </si>
  <si>
    <t>EN STOCK</t>
  </si>
  <si>
    <t>A Venir                                  du 13/06/19</t>
  </si>
  <si>
    <t>ETUDE                                      Carte Electric ARM                 Interface Board V1</t>
  </si>
  <si>
    <t>30/07</t>
  </si>
  <si>
    <t>04/07</t>
  </si>
  <si>
    <t>09/07</t>
  </si>
  <si>
    <t>4203362958                           du 27/06/19</t>
  </si>
  <si>
    <t>SN 7407N           T.I</t>
  </si>
  <si>
    <t>MC7812CT    MOTOROLA</t>
  </si>
  <si>
    <t>RENAULT    SOFRASTOCK</t>
  </si>
  <si>
    <t>4203366822                             du 05/07/19</t>
  </si>
  <si>
    <t>Antenne TANGO 11A</t>
  </si>
  <si>
    <t>Antenne PUKDB  AGV</t>
  </si>
  <si>
    <t>19/7072/0</t>
  </si>
  <si>
    <t>A Venir                                    du 08/07/19</t>
  </si>
  <si>
    <t>SESSY</t>
  </si>
  <si>
    <t>ETUDE                                         Carte CEDC-F</t>
  </si>
  <si>
    <t>11/07</t>
  </si>
  <si>
    <t>2019-0236                             du 21/06/19</t>
  </si>
  <si>
    <t>ETUDE                                         Carte BREG-F</t>
  </si>
  <si>
    <t>REC ENG                       ETUDE SOLDEE LE 11/07                                       A FACTURER</t>
  </si>
  <si>
    <t>ETUDE Carte ETI3200 V2</t>
  </si>
  <si>
    <t>Attente matériels client  D?</t>
  </si>
  <si>
    <t>Livre                                                A Facturer</t>
  </si>
  <si>
    <t>Livré</t>
  </si>
  <si>
    <t>0</t>
  </si>
  <si>
    <t xml:space="preserve">REC ENG                                A Facturer                       </t>
  </si>
  <si>
    <t>En cours</t>
  </si>
  <si>
    <t>19/7101/0</t>
  </si>
  <si>
    <t>RENAULT TECHNO</t>
  </si>
  <si>
    <t>ALIM</t>
  </si>
  <si>
    <t>ALI_0013</t>
  </si>
  <si>
    <t>Cde Verbale                    du 16/09/19</t>
  </si>
  <si>
    <t>Boitier 105015/C</t>
  </si>
  <si>
    <t>ACT_010</t>
  </si>
  <si>
    <t>A Livrer</t>
  </si>
  <si>
    <t>24/09</t>
  </si>
  <si>
    <t>A Lancer</t>
  </si>
  <si>
    <t>OF</t>
  </si>
  <si>
    <t>Appro. REC/EXCA</t>
  </si>
  <si>
    <t>Att Dossier REC-ENG</t>
  </si>
  <si>
    <t>A Intégrer</t>
  </si>
  <si>
    <t>REC ENG A Facturer</t>
  </si>
  <si>
    <t>Carte 104831-2</t>
  </si>
  <si>
    <t>ACT_009</t>
  </si>
  <si>
    <t>CREATION BOM</t>
  </si>
  <si>
    <t>03NS</t>
  </si>
  <si>
    <t>007L</t>
  </si>
  <si>
    <t>031X</t>
  </si>
  <si>
    <t>Cloture</t>
  </si>
  <si>
    <t>35</t>
  </si>
  <si>
    <t>RENAULT   LARDY                      TECHNO        FLINS</t>
  </si>
  <si>
    <t>Att Délai Clt</t>
  </si>
  <si>
    <t>Carte de monitoring des alims de MIRET</t>
  </si>
  <si>
    <t>THA_002</t>
  </si>
  <si>
    <t>01/07</t>
  </si>
  <si>
    <t>4500124038
31/03/200</t>
  </si>
  <si>
    <t>17/08</t>
  </si>
  <si>
    <t>06/07</t>
  </si>
  <si>
    <t>01H3</t>
  </si>
  <si>
    <t>Carte Chien de garde CDG-N0-EXPORT - J</t>
  </si>
  <si>
    <t>24/08</t>
  </si>
  <si>
    <t>4500130159 du 
26/05/2020</t>
  </si>
  <si>
    <t>31/07</t>
  </si>
  <si>
    <t>15/07</t>
  </si>
  <si>
    <t>A facturer</t>
  </si>
  <si>
    <t>15</t>
  </si>
  <si>
    <t>THA_2012</t>
  </si>
  <si>
    <t>05/08</t>
  </si>
  <si>
    <t>Carte Visu-son BGO</t>
  </si>
  <si>
    <t>RATP0006</t>
  </si>
  <si>
    <t>24/07</t>
  </si>
  <si>
    <t>01PM</t>
  </si>
  <si>
    <t>16/07</t>
  </si>
  <si>
    <t>01TY</t>
  </si>
  <si>
    <t>01TX</t>
  </si>
  <si>
    <t>7132115 du
29/06/2020</t>
  </si>
  <si>
    <t>02/07</t>
  </si>
  <si>
    <t xml:space="preserve">RENAULT Cleon </t>
  </si>
  <si>
    <t>26/08</t>
  </si>
  <si>
    <t>SM</t>
  </si>
  <si>
    <t>CVdu
12/06/2020</t>
  </si>
  <si>
    <t>12/08</t>
  </si>
  <si>
    <t>AR
A tester</t>
  </si>
  <si>
    <t>05/10</t>
  </si>
  <si>
    <t>Complet hors traco et afficheur</t>
  </si>
  <si>
    <t>15/10</t>
  </si>
  <si>
    <t>Cable de Prog ICP2/SPOX</t>
  </si>
  <si>
    <t>RCL_0095</t>
  </si>
  <si>
    <t>Cable de Prog ICP2/RJ11</t>
  </si>
  <si>
    <t>RCL_0096</t>
  </si>
  <si>
    <t>RCL_0097</t>
  </si>
  <si>
    <t>Faisceau Optique Droit IO V2,x</t>
  </si>
  <si>
    <t>Boitier de Prog Microchip ICP2</t>
  </si>
  <si>
    <t>PROG0001</t>
  </si>
  <si>
    <t>REC</t>
  </si>
  <si>
    <t>02GQ</t>
  </si>
  <si>
    <t>02GP</t>
  </si>
  <si>
    <t>02GO</t>
  </si>
  <si>
    <t>4203588061 du 01/10/2020</t>
  </si>
  <si>
    <t>4203588061 du 01/10/2019</t>
  </si>
  <si>
    <t>21/10</t>
  </si>
  <si>
    <t>AR 
Annulé faute de Budget</t>
  </si>
  <si>
    <t>envoi de l'ensemble
vu avec le client 
le 29/10</t>
  </si>
  <si>
    <t>HA/Rev</t>
  </si>
  <si>
    <t>26/03</t>
  </si>
  <si>
    <t>014E</t>
  </si>
  <si>
    <t>ETUDE</t>
  </si>
  <si>
    <t>Cde 708 du 15/03/2021</t>
  </si>
  <si>
    <t>25/03</t>
  </si>
  <si>
    <t>Etude Carte BMS BB25909 et Carte BMS Tension cellule</t>
  </si>
  <si>
    <t>Délai Accusé CMS</t>
  </si>
  <si>
    <t>Délai Accusé TRAD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</si>
</sst>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99CC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b/>
      <sz val="11"/>
      <color theme="1" tint="0.24994659260841701"/>
      <name val="Calibri"/>
      <family val="2"/>
      <scheme val="minor"/>
    </font>
    <font>
      <sz val="12"/>
      <color theme="1" tint="0.24994659260841701"/>
      <name val="Cambria"/>
      <family val="2"/>
      <scheme val="major"/>
    </font>
    <font>
      <sz val="11"/>
      <color theme="1" tint="0.24994659260841701"/>
      <name val="Cambria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</fonts>
  <fills count="18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/>
      <bottom style="thin">
        <color theme="7"/>
      </bottom>
      <diagonal/>
    </border>
  </borders>
  <cellStyleXfs count="21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0" fontId="4" fillId="0" borderId="0"/>
    <xf numFmtId="44" fontId="4" fillId="0" borderId="0" applyFont="0" applyFill="0" applyBorder="0" applyAlignment="0" applyProtection="0"/>
    <xf numFmtId="0" fontId="1" fillId="0" borderId="0"/>
    <xf numFmtId="0" fontId="1" fillId="0" borderId="0"/>
    <xf numFmtId="0" fontId="18" fillId="12" borderId="30" applyNumberFormat="0" applyProtection="0">
      <alignment horizontal="left" vertical="center"/>
    </xf>
    <xf numFmtId="1" fontId="19" fillId="12" borderId="30">
      <alignment horizontal="center" vertical="center"/>
    </xf>
    <xf numFmtId="0" fontId="20" fillId="13" borderId="31" applyNumberFormat="0" applyFont="0" applyAlignment="0">
      <alignment horizontal="center"/>
    </xf>
    <xf numFmtId="0" fontId="21" fillId="0" borderId="0" applyNumberFormat="0" applyFill="0" applyBorder="0" applyProtection="0">
      <alignment horizontal="left" vertical="center"/>
    </xf>
    <xf numFmtId="0" fontId="20" fillId="14" borderId="32" applyNumberFormat="0" applyFont="0" applyAlignment="0">
      <alignment horizontal="center"/>
    </xf>
    <xf numFmtId="0" fontId="20" fillId="15" borderId="32" applyNumberFormat="0" applyFont="0" applyAlignment="0">
      <alignment horizontal="center"/>
    </xf>
    <xf numFmtId="0" fontId="20" fillId="16" borderId="32" applyNumberFormat="0" applyFont="0" applyAlignment="0">
      <alignment horizontal="center"/>
    </xf>
    <xf numFmtId="0" fontId="20" fillId="17" borderId="32" applyNumberFormat="0" applyFont="0" applyAlignment="0">
      <alignment horizontal="center"/>
    </xf>
    <xf numFmtId="0" fontId="22" fillId="0" borderId="0" applyFill="0" applyBorder="0" applyProtection="0">
      <alignment horizontal="center" wrapText="1"/>
    </xf>
    <xf numFmtId="3" fontId="22" fillId="0" borderId="33" applyFill="0" applyProtection="0">
      <alignment horizontal="center"/>
    </xf>
    <xf numFmtId="0" fontId="23" fillId="0" borderId="0" applyFill="0" applyBorder="0" applyProtection="0">
      <alignment horizontal="left" wrapText="1"/>
    </xf>
    <xf numFmtId="9" fontId="24" fillId="0" borderId="0" applyFill="0" applyBorder="0" applyProtection="0">
      <alignment horizontal="center" vertical="center"/>
    </xf>
  </cellStyleXfs>
  <cellXfs count="340">
    <xf numFmtId="0" fontId="0" fillId="0" borderId="0" xfId="0"/>
    <xf numFmtId="0" fontId="5" fillId="5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2" fontId="6" fillId="3" borderId="2" xfId="0" applyNumberFormat="1" applyFont="1" applyFill="1" applyBorder="1" applyAlignment="1">
      <alignment horizontal="center" vertical="center" wrapText="1"/>
    </xf>
    <xf numFmtId="49" fontId="6" fillId="5" borderId="2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49" fontId="5" fillId="5" borderId="0" xfId="0" applyNumberFormat="1" applyFont="1" applyFill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49" fontId="7" fillId="5" borderId="2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vertical="center" wrapText="1"/>
    </xf>
    <xf numFmtId="2" fontId="6" fillId="5" borderId="1" xfId="0" applyNumberFormat="1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textRotation="90" wrapText="1"/>
    </xf>
    <xf numFmtId="49" fontId="5" fillId="0" borderId="12" xfId="0" applyNumberFormat="1" applyFont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 vertical="center" textRotation="90" wrapText="1"/>
    </xf>
    <xf numFmtId="0" fontId="5" fillId="5" borderId="12" xfId="0" applyFont="1" applyFill="1" applyBorder="1" applyAlignment="1">
      <alignment horizontal="center" vertical="center" textRotation="90" wrapText="1"/>
    </xf>
    <xf numFmtId="49" fontId="5" fillId="3" borderId="11" xfId="0" applyNumberFormat="1" applyFont="1" applyFill="1" applyBorder="1" applyAlignment="1">
      <alignment horizontal="center" vertical="center" textRotation="90" wrapText="1"/>
    </xf>
    <xf numFmtId="49" fontId="5" fillId="0" borderId="13" xfId="0" applyNumberFormat="1" applyFont="1" applyBorder="1" applyAlignment="1">
      <alignment horizontal="center" vertical="center" textRotation="90" wrapText="1"/>
    </xf>
    <xf numFmtId="49" fontId="5" fillId="0" borderId="11" xfId="0" applyNumberFormat="1" applyFont="1" applyBorder="1" applyAlignment="1">
      <alignment horizontal="center" vertical="center" textRotation="90" wrapText="1"/>
    </xf>
    <xf numFmtId="1" fontId="5" fillId="0" borderId="11" xfId="0" applyNumberFormat="1" applyFont="1" applyBorder="1" applyAlignment="1">
      <alignment horizontal="center" vertical="center" textRotation="90" wrapText="1"/>
    </xf>
    <xf numFmtId="2" fontId="5" fillId="0" borderId="12" xfId="0" applyNumberFormat="1" applyFont="1" applyBorder="1" applyAlignment="1">
      <alignment horizontal="center" vertical="center" textRotation="90" wrapText="1"/>
    </xf>
    <xf numFmtId="49" fontId="5" fillId="0" borderId="3" xfId="0" applyNumberFormat="1" applyFont="1" applyBorder="1" applyAlignment="1">
      <alignment horizontal="center" vertical="center" textRotation="90" wrapText="1"/>
    </xf>
    <xf numFmtId="49" fontId="7" fillId="0" borderId="11" xfId="0" applyNumberFormat="1" applyFont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49" fontId="6" fillId="3" borderId="14" xfId="0" applyNumberFormat="1" applyFont="1" applyFill="1" applyBorder="1" applyAlignment="1">
      <alignment horizontal="center" vertical="center" wrapText="1"/>
    </xf>
    <xf numFmtId="49" fontId="5" fillId="3" borderId="15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9" fontId="5" fillId="5" borderId="9" xfId="0" applyNumberFormat="1" applyFont="1" applyFill="1" applyBorder="1" applyAlignment="1">
      <alignment horizontal="center" vertical="center" wrapText="1"/>
    </xf>
    <xf numFmtId="49" fontId="6" fillId="3" borderId="8" xfId="0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15" xfId="0" applyNumberFormat="1" applyFont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7" fillId="7" borderId="2" xfId="0" applyNumberFormat="1" applyFont="1" applyFill="1" applyBorder="1" applyAlignment="1">
      <alignment horizontal="center" vertical="center" wrapText="1"/>
    </xf>
    <xf numFmtId="49" fontId="7" fillId="8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vertical="center" wrapText="1"/>
    </xf>
    <xf numFmtId="2" fontId="5" fillId="7" borderId="1" xfId="0" applyNumberFormat="1" applyFont="1" applyFill="1" applyBorder="1" applyAlignment="1">
      <alignment vertical="center" wrapText="1"/>
    </xf>
    <xf numFmtId="4" fontId="7" fillId="0" borderId="11" xfId="0" applyNumberFormat="1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wrapText="1"/>
    </xf>
    <xf numFmtId="0" fontId="5" fillId="9" borderId="1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textRotation="90" wrapText="1"/>
    </xf>
    <xf numFmtId="2" fontId="5" fillId="5" borderId="2" xfId="0" applyNumberFormat="1" applyFont="1" applyFill="1" applyBorder="1" applyAlignment="1">
      <alignment horizontal="center" vertical="center" wrapText="1"/>
    </xf>
    <xf numFmtId="2" fontId="5" fillId="3" borderId="2" xfId="0" applyNumberFormat="1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49" fontId="6" fillId="3" borderId="9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textRotation="90" wrapText="1"/>
    </xf>
    <xf numFmtId="49" fontId="5" fillId="3" borderId="12" xfId="0" applyNumberFormat="1" applyFont="1" applyFill="1" applyBorder="1" applyAlignment="1">
      <alignment horizontal="center" vertical="center" textRotation="90" wrapText="1"/>
    </xf>
    <xf numFmtId="2" fontId="5" fillId="7" borderId="4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2" fontId="12" fillId="2" borderId="1" xfId="0" applyNumberFormat="1" applyFont="1" applyFill="1" applyBorder="1" applyAlignment="1">
      <alignment horizontal="center" vertical="center" wrapText="1"/>
    </xf>
    <xf numFmtId="2" fontId="12" fillId="5" borderId="9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2" fontId="6" fillId="5" borderId="8" xfId="0" applyNumberFormat="1" applyFont="1" applyFill="1" applyBorder="1" applyAlignment="1">
      <alignment horizontal="center" vertical="center" wrapText="1"/>
    </xf>
    <xf numFmtId="2" fontId="6" fillId="5" borderId="2" xfId="0" applyNumberFormat="1" applyFont="1" applyFill="1" applyBorder="1" applyAlignment="1">
      <alignment horizontal="center" vertical="center" wrapText="1"/>
    </xf>
    <xf numFmtId="49" fontId="7" fillId="3" borderId="11" xfId="0" applyNumberFormat="1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4" fillId="0" borderId="0" xfId="0" applyFont="1"/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7" fillId="9" borderId="1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textRotation="90" wrapText="1"/>
    </xf>
    <xf numFmtId="49" fontId="5" fillId="3" borderId="13" xfId="0" applyNumberFormat="1" applyFont="1" applyFill="1" applyBorder="1" applyAlignment="1">
      <alignment horizontal="center" vertical="center" textRotation="90" wrapText="1"/>
    </xf>
    <xf numFmtId="49" fontId="5" fillId="9" borderId="12" xfId="0" applyNumberFormat="1" applyFont="1" applyFill="1" applyBorder="1" applyAlignment="1">
      <alignment horizontal="center" vertical="center" textRotation="90" wrapText="1"/>
    </xf>
    <xf numFmtId="49" fontId="5" fillId="5" borderId="26" xfId="0" applyNumberFormat="1" applyFont="1" applyFill="1" applyBorder="1" applyAlignment="1">
      <alignment horizontal="center" vertical="center" wrapText="1"/>
    </xf>
    <xf numFmtId="49" fontId="7" fillId="5" borderId="4" xfId="0" applyNumberFormat="1" applyFont="1" applyFill="1" applyBorder="1" applyAlignment="1">
      <alignment horizontal="center" vertical="center" wrapText="1"/>
    </xf>
    <xf numFmtId="49" fontId="5" fillId="5" borderId="18" xfId="0" applyNumberFormat="1" applyFont="1" applyFill="1" applyBorder="1" applyAlignment="1">
      <alignment vertical="center" wrapText="1"/>
    </xf>
    <xf numFmtId="0" fontId="5" fillId="5" borderId="18" xfId="0" applyFont="1" applyFill="1" applyBorder="1" applyAlignment="1">
      <alignment horizontal="center" vertical="center" wrapText="1"/>
    </xf>
    <xf numFmtId="49" fontId="5" fillId="5" borderId="18" xfId="0" applyNumberFormat="1" applyFont="1" applyFill="1" applyBorder="1" applyAlignment="1">
      <alignment horizontal="center" vertical="center" wrapText="1"/>
    </xf>
    <xf numFmtId="2" fontId="6" fillId="5" borderId="5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49" fontId="5" fillId="8" borderId="9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vertical="center" wrapText="1"/>
    </xf>
    <xf numFmtId="2" fontId="6" fillId="2" borderId="8" xfId="0" applyNumberFormat="1" applyFont="1" applyFill="1" applyBorder="1" applyAlignment="1">
      <alignment horizontal="center" vertical="center" wrapText="1"/>
    </xf>
    <xf numFmtId="49" fontId="5" fillId="7" borderId="9" xfId="0" applyNumberFormat="1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2" fontId="6" fillId="5" borderId="18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vertical="center" wrapText="1"/>
    </xf>
    <xf numFmtId="49" fontId="5" fillId="7" borderId="6" xfId="0" applyNumberFormat="1" applyFont="1" applyFill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2" fontId="5" fillId="7" borderId="2" xfId="0" applyNumberFormat="1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49" fontId="6" fillId="3" borderId="27" xfId="0" applyNumberFormat="1" applyFont="1" applyFill="1" applyBorder="1" applyAlignment="1">
      <alignment horizontal="center" vertical="center" wrapText="1"/>
    </xf>
    <xf numFmtId="49" fontId="6" fillId="3" borderId="26" xfId="0" applyNumberFormat="1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49" fontId="6" fillId="5" borderId="27" xfId="0" applyNumberFormat="1" applyFont="1" applyFill="1" applyBorder="1" applyAlignment="1">
      <alignment horizontal="center" vertical="center" wrapText="1"/>
    </xf>
    <xf numFmtId="49" fontId="6" fillId="5" borderId="26" xfId="0" applyNumberFormat="1" applyFont="1" applyFill="1" applyBorder="1" applyAlignment="1">
      <alignment horizontal="center" vertical="center" wrapText="1"/>
    </xf>
    <xf numFmtId="49" fontId="5" fillId="5" borderId="6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center" vertical="center" wrapText="1"/>
    </xf>
    <xf numFmtId="49" fontId="14" fillId="3" borderId="2" xfId="0" applyNumberFormat="1" applyFont="1" applyFill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49" fontId="13" fillId="3" borderId="6" xfId="0" applyNumberFormat="1" applyFont="1" applyFill="1" applyBorder="1" applyAlignment="1">
      <alignment horizontal="center" vertical="center" wrapText="1"/>
    </xf>
    <xf numFmtId="1" fontId="13" fillId="3" borderId="2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vertical="center" wrapText="1"/>
    </xf>
    <xf numFmtId="2" fontId="13" fillId="0" borderId="2" xfId="0" applyNumberFormat="1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9" borderId="1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49" fontId="5" fillId="3" borderId="14" xfId="0" applyNumberFormat="1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 textRotation="90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5" borderId="1" xfId="0" applyNumberFormat="1" applyFont="1" applyFill="1" applyBorder="1" applyAlignment="1">
      <alignment horizontal="center" vertical="center" wrapText="1"/>
    </xf>
    <xf numFmtId="2" fontId="5" fillId="7" borderId="1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vertical="center" wrapText="1"/>
    </xf>
    <xf numFmtId="2" fontId="5" fillId="0" borderId="2" xfId="0" applyNumberFormat="1" applyFont="1" applyBorder="1" applyAlignment="1">
      <alignment vertical="center" wrapText="1"/>
    </xf>
    <xf numFmtId="2" fontId="5" fillId="5" borderId="2" xfId="0" applyNumberFormat="1" applyFont="1" applyFill="1" applyBorder="1" applyAlignment="1">
      <alignment vertical="center" wrapText="1"/>
    </xf>
    <xf numFmtId="2" fontId="5" fillId="7" borderId="2" xfId="0" applyNumberFormat="1" applyFont="1" applyFill="1" applyBorder="1" applyAlignment="1">
      <alignment vertical="center" wrapText="1"/>
    </xf>
    <xf numFmtId="49" fontId="7" fillId="0" borderId="12" xfId="0" applyNumberFormat="1" applyFont="1" applyBorder="1" applyAlignment="1">
      <alignment horizontal="center" vertical="center" textRotation="90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7" fillId="7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5" borderId="9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2" fontId="5" fillId="0" borderId="11" xfId="0" applyNumberFormat="1" applyFont="1" applyBorder="1" applyAlignment="1">
      <alignment horizontal="center" vertical="center" textRotation="90" wrapText="1"/>
    </xf>
    <xf numFmtId="2" fontId="6" fillId="3" borderId="8" xfId="0" applyNumberFormat="1" applyFont="1" applyFill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textRotation="90" wrapText="1"/>
    </xf>
    <xf numFmtId="1" fontId="5" fillId="3" borderId="9" xfId="0" applyNumberFormat="1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2" fontId="6" fillId="5" borderId="9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4" fontId="8" fillId="0" borderId="19" xfId="0" applyNumberFormat="1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49" fontId="6" fillId="7" borderId="9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7" fillId="7" borderId="9" xfId="0" applyNumberFormat="1" applyFont="1" applyFill="1" applyBorder="1" applyAlignment="1">
      <alignment horizontal="center" vertical="center" wrapText="1"/>
    </xf>
    <xf numFmtId="2" fontId="5" fillId="7" borderId="8" xfId="0" applyNumberFormat="1" applyFont="1" applyFill="1" applyBorder="1" applyAlignment="1">
      <alignment vertical="center" wrapText="1"/>
    </xf>
    <xf numFmtId="2" fontId="5" fillId="7" borderId="9" xfId="0" applyNumberFormat="1" applyFont="1" applyFill="1" applyBorder="1" applyAlignment="1">
      <alignment horizontal="center" vertical="center" wrapText="1"/>
    </xf>
    <xf numFmtId="49" fontId="5" fillId="3" borderId="18" xfId="0" applyNumberFormat="1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2" fontId="5" fillId="5" borderId="1" xfId="0" applyNumberFormat="1" applyFont="1" applyFill="1" applyBorder="1" applyAlignment="1">
      <alignment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2" fontId="6" fillId="5" borderId="14" xfId="0" applyNumberFormat="1" applyFont="1" applyFill="1" applyBorder="1" applyAlignment="1">
      <alignment horizontal="center" vertical="center" wrapText="1"/>
    </xf>
    <xf numFmtId="1" fontId="5" fillId="3" borderId="15" xfId="0" applyNumberFormat="1" applyFont="1" applyFill="1" applyBorder="1" applyAlignment="1">
      <alignment horizontal="center" vertical="center" wrapText="1"/>
    </xf>
    <xf numFmtId="49" fontId="5" fillId="4" borderId="9" xfId="0" applyNumberFormat="1" applyFont="1" applyFill="1" applyBorder="1" applyAlignment="1">
      <alignment horizontal="center" vertical="center" wrapText="1"/>
    </xf>
    <xf numFmtId="49" fontId="7" fillId="5" borderId="8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vertical="center" wrapText="1"/>
    </xf>
    <xf numFmtId="0" fontId="5" fillId="4" borderId="8" xfId="0" applyFont="1" applyFill="1" applyBorder="1" applyAlignment="1">
      <alignment horizontal="center" vertical="center" wrapText="1"/>
    </xf>
    <xf numFmtId="2" fontId="5" fillId="4" borderId="2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2" fontId="12" fillId="5" borderId="8" xfId="0" applyNumberFormat="1" applyFont="1" applyFill="1" applyBorder="1" applyAlignment="1">
      <alignment horizontal="center" vertical="center" wrapText="1"/>
    </xf>
    <xf numFmtId="2" fontId="12" fillId="4" borderId="2" xfId="0" applyNumberFormat="1" applyFont="1" applyFill="1" applyBorder="1" applyAlignment="1">
      <alignment horizontal="center" vertical="center" wrapText="1"/>
    </xf>
    <xf numFmtId="2" fontId="12" fillId="3" borderId="2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2" fontId="12" fillId="2" borderId="8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29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2" fontId="12" fillId="0" borderId="8" xfId="0" applyNumberFormat="1" applyFont="1" applyFill="1" applyBorder="1" applyAlignment="1">
      <alignment horizontal="center" vertical="center" wrapText="1"/>
    </xf>
    <xf numFmtId="2" fontId="12" fillId="0" borderId="2" xfId="0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2" fontId="12" fillId="10" borderId="2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49" fontId="6" fillId="4" borderId="15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2" fontId="5" fillId="4" borderId="15" xfId="0" applyNumberFormat="1" applyFont="1" applyFill="1" applyBorder="1" applyAlignment="1">
      <alignment horizontal="center" vertical="center" wrapText="1"/>
    </xf>
    <xf numFmtId="49" fontId="5" fillId="4" borderId="29" xfId="0" applyNumberFormat="1" applyFont="1" applyFill="1" applyBorder="1" applyAlignment="1">
      <alignment horizontal="center" vertical="center" wrapText="1"/>
    </xf>
    <xf numFmtId="0" fontId="0" fillId="11" borderId="0" xfId="0" applyFill="1"/>
    <xf numFmtId="0" fontId="16" fillId="11" borderId="0" xfId="0" applyFont="1" applyFill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2" fontId="5" fillId="4" borderId="14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textRotation="90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49" fontId="5" fillId="5" borderId="29" xfId="0" applyNumberFormat="1" applyFont="1" applyFill="1" applyBorder="1" applyAlignment="1">
      <alignment horizontal="center" vertical="center" wrapText="1"/>
    </xf>
    <xf numFmtId="49" fontId="5" fillId="4" borderId="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49" fontId="6" fillId="5" borderId="15" xfId="0" applyNumberFormat="1" applyFont="1" applyFill="1" applyBorder="1" applyAlignment="1">
      <alignment horizontal="center" vertical="center" wrapText="1"/>
    </xf>
    <xf numFmtId="49" fontId="5" fillId="5" borderId="14" xfId="0" applyNumberFormat="1" applyFont="1" applyFill="1" applyBorder="1" applyAlignment="1">
      <alignment horizontal="center" vertical="center" wrapText="1"/>
    </xf>
    <xf numFmtId="49" fontId="7" fillId="5" borderId="15" xfId="0" applyNumberFormat="1" applyFont="1" applyFill="1" applyBorder="1" applyAlignment="1">
      <alignment horizontal="center" vertical="center" wrapText="1"/>
    </xf>
    <xf numFmtId="2" fontId="5" fillId="5" borderId="14" xfId="0" applyNumberFormat="1" applyFont="1" applyFill="1" applyBorder="1" applyAlignment="1">
      <alignment horizontal="center" vertical="center" wrapText="1"/>
    </xf>
    <xf numFmtId="2" fontId="5" fillId="5" borderId="15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textRotation="90" wrapText="1"/>
    </xf>
    <xf numFmtId="4" fontId="8" fillId="0" borderId="0" xfId="0" applyNumberFormat="1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center" vertical="center" wrapText="1"/>
    </xf>
    <xf numFmtId="1" fontId="5" fillId="0" borderId="0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49" fontId="7" fillId="3" borderId="7" xfId="0" applyNumberFormat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 textRotation="90" wrapText="1"/>
    </xf>
    <xf numFmtId="0" fontId="5" fillId="5" borderId="2" xfId="0" applyFont="1" applyFill="1" applyBorder="1" applyAlignment="1">
      <alignment horizontal="center" vertical="center" textRotation="90" wrapText="1"/>
    </xf>
    <xf numFmtId="49" fontId="5" fillId="3" borderId="2" xfId="0" applyNumberFormat="1" applyFont="1" applyFill="1" applyBorder="1" applyAlignment="1">
      <alignment horizontal="center" vertical="center" textRotation="90" wrapText="1"/>
    </xf>
    <xf numFmtId="2" fontId="5" fillId="0" borderId="2" xfId="0" applyNumberFormat="1" applyFont="1" applyBorder="1" applyAlignment="1">
      <alignment horizontal="center" vertical="center" textRotation="90" wrapText="1"/>
    </xf>
    <xf numFmtId="1" fontId="5" fillId="0" borderId="2" xfId="0" applyNumberFormat="1" applyFont="1" applyBorder="1" applyAlignment="1">
      <alignment horizontal="center" vertical="center" textRotation="90" wrapText="1"/>
    </xf>
    <xf numFmtId="0" fontId="11" fillId="5" borderId="2" xfId="0" applyFont="1" applyFill="1" applyBorder="1" applyAlignment="1">
      <alignment horizontal="center" vertical="center" textRotation="90" wrapText="1"/>
    </xf>
    <xf numFmtId="4" fontId="7" fillId="0" borderId="2" xfId="0" applyNumberFormat="1" applyFont="1" applyFill="1" applyBorder="1" applyAlignment="1">
      <alignment horizontal="center" vertical="center" textRotation="90" wrapText="1"/>
    </xf>
    <xf numFmtId="0" fontId="5" fillId="9" borderId="2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49" fontId="5" fillId="5" borderId="25" xfId="0" applyNumberFormat="1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49" fontId="5" fillId="0" borderId="25" xfId="0" applyNumberFormat="1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</cellXfs>
  <cellStyles count="21">
    <cellStyle name="% achevé" xfId="14" xr:uid="{00000000-0005-0000-0000-000000000000}"/>
    <cellStyle name="Activité" xfId="19" xr:uid="{00000000-0005-0000-0000-000001000000}"/>
    <cellStyle name="Contrôle de mise en évidence de la période" xfId="9" xr:uid="{00000000-0005-0000-0000-000002000000}"/>
    <cellStyle name="En-têtes de période" xfId="18" xr:uid="{00000000-0005-0000-0000-000003000000}"/>
    <cellStyle name="En-têtes de projet" xfId="17" xr:uid="{00000000-0005-0000-0000-000004000000}"/>
    <cellStyle name="Étiquette" xfId="12" xr:uid="{00000000-0005-0000-0000-000005000000}"/>
    <cellStyle name="Euro" xfId="1" xr:uid="{00000000-0005-0000-0000-000006000000}"/>
    <cellStyle name="Euro 2" xfId="6" xr:uid="{00000000-0005-0000-0000-000007000000}"/>
    <cellStyle name="Légende de ce qui a été accompli" xfId="13" xr:uid="{00000000-0005-0000-0000-000008000000}"/>
    <cellStyle name="Légende de ce qui a été accompli (au-delà du plan)" xfId="15" xr:uid="{00000000-0005-0000-0000-000009000000}"/>
    <cellStyle name="Légende du % accompli (au-delà du plan)" xfId="16" xr:uid="{00000000-0005-0000-0000-00000A000000}"/>
    <cellStyle name="Légende du plan" xfId="11" xr:uid="{00000000-0005-0000-0000-00000B000000}"/>
    <cellStyle name="Normal" xfId="0" builtinId="0"/>
    <cellStyle name="Normal 2" xfId="3" xr:uid="{00000000-0005-0000-0000-00000D000000}"/>
    <cellStyle name="Normal 2 2" xfId="4" xr:uid="{00000000-0005-0000-0000-00000E000000}"/>
    <cellStyle name="Normal 2 2 2" xfId="8" xr:uid="{00000000-0005-0000-0000-00000F000000}"/>
    <cellStyle name="Normal 2 3" xfId="7" xr:uid="{00000000-0005-0000-0000-000010000000}"/>
    <cellStyle name="Normal 3" xfId="5" xr:uid="{00000000-0005-0000-0000-000011000000}"/>
    <cellStyle name="Pourcentage 2" xfId="2" xr:uid="{00000000-0005-0000-0000-000012000000}"/>
    <cellStyle name="Pourcentage accompli" xfId="20" xr:uid="{00000000-0005-0000-0000-000013000000}"/>
    <cellStyle name="Valeur de la période" xfId="10" xr:uid="{00000000-0005-0000-0000-000014000000}"/>
  </cellStyles>
  <dxfs count="129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</dxfs>
  <tableStyles count="0" defaultTableStyle="TableStyleMedium9" defaultPivotStyle="PivotStyleLight16"/>
  <colors>
    <mruColors>
      <color rgb="FFFFFF99"/>
      <color rgb="FFCCFFCC"/>
      <color rgb="FFCCC0DA"/>
      <color rgb="FFFCD5B4"/>
      <color rgb="FFFF99CC"/>
      <color rgb="FFB0F2B8"/>
      <color rgb="FFFF93FF"/>
      <color rgb="FFFF66FF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ificateur%20de%20projet%20Gant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icateur de projet"/>
    </sheetNames>
    <sheetDataSet>
      <sheetData sheetId="0">
        <row r="2">
          <cell r="H2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AC3"/>
  <sheetViews>
    <sheetView tabSelected="1" zoomScale="74" zoomScaleNormal="74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Y9" sqref="Y9"/>
    </sheetView>
  </sheetViews>
  <sheetFormatPr baseColWidth="10" defaultColWidth="5" defaultRowHeight="18.75" x14ac:dyDescent="0.2"/>
  <cols>
    <col min="1" max="1" width="8.28515625" style="291" customWidth="1"/>
    <col min="2" max="2" width="8.28515625" style="248" customWidth="1"/>
    <col min="3" max="3" width="13.42578125" style="292" customWidth="1"/>
    <col min="4" max="4" width="25.85546875" style="242" customWidth="1"/>
    <col min="5" max="5" width="14.42578125" style="242" customWidth="1"/>
    <col min="6" max="8" width="7.5703125" style="293" customWidth="1"/>
    <col min="9" max="9" width="6.7109375" style="293" customWidth="1"/>
    <col min="10" max="11" width="9.28515625" style="292" customWidth="1"/>
    <col min="12" max="12" width="10" style="248" customWidth="1"/>
    <col min="13" max="13" width="9.28515625" style="248" customWidth="1"/>
    <col min="14" max="14" width="10.42578125" style="248" customWidth="1"/>
    <col min="15" max="15" width="8.5703125" style="292" customWidth="1"/>
    <col min="16" max="16" width="10.140625" style="298" customWidth="1"/>
    <col min="17" max="17" width="6.140625" style="299" customWidth="1"/>
    <col min="18" max="18" width="10.85546875" style="298" customWidth="1"/>
    <col min="19" max="19" width="15.5703125" style="292" customWidth="1"/>
    <col min="20" max="20" width="11.85546875" style="248" customWidth="1"/>
    <col min="21" max="23" width="10.42578125" style="248" customWidth="1"/>
    <col min="24" max="24" width="5.140625" style="242" customWidth="1"/>
    <col min="25" max="25" width="5.28515625" style="242" customWidth="1"/>
    <col min="26" max="26" width="10.140625" style="248" customWidth="1"/>
    <col min="27" max="27" width="23.5703125" style="300" customWidth="1"/>
    <col min="28" max="28" width="12.5703125" style="294" customWidth="1"/>
    <col min="29" max="29" width="16.42578125" style="296" customWidth="1"/>
    <col min="30" max="16384" width="5" style="293"/>
  </cols>
  <sheetData>
    <row r="1" spans="1:29" ht="51.75" customHeight="1" x14ac:dyDescent="0.2">
      <c r="A1" s="301" t="s">
        <v>62</v>
      </c>
      <c r="B1" s="302"/>
      <c r="C1" s="69"/>
      <c r="D1" s="303" t="s">
        <v>2</v>
      </c>
      <c r="E1" s="303" t="s">
        <v>99</v>
      </c>
      <c r="F1" s="319" t="s">
        <v>24</v>
      </c>
      <c r="G1" s="319"/>
      <c r="H1" s="319"/>
      <c r="I1" s="304"/>
      <c r="J1" s="322" t="s">
        <v>13</v>
      </c>
      <c r="K1" s="323"/>
      <c r="L1" s="323"/>
      <c r="M1" s="305"/>
      <c r="N1" s="305"/>
      <c r="O1" s="320" t="s">
        <v>14</v>
      </c>
      <c r="P1" s="321"/>
      <c r="Q1" s="321"/>
      <c r="R1" s="321"/>
      <c r="S1" s="69"/>
      <c r="T1" s="324" t="s">
        <v>8</v>
      </c>
      <c r="U1" s="324"/>
      <c r="V1" s="324"/>
      <c r="W1" s="324"/>
      <c r="X1" s="324"/>
      <c r="Y1" s="324"/>
      <c r="Z1" s="306" t="s">
        <v>155</v>
      </c>
      <c r="AA1" s="307" t="s">
        <v>1</v>
      </c>
      <c r="AB1" s="318" t="s">
        <v>15</v>
      </c>
      <c r="AC1" s="318"/>
    </row>
    <row r="2" spans="1:29" s="295" customFormat="1" ht="111.75" customHeight="1" x14ac:dyDescent="0.2">
      <c r="A2" s="272" t="s">
        <v>5</v>
      </c>
      <c r="B2" s="308" t="s">
        <v>287</v>
      </c>
      <c r="C2" s="308" t="s">
        <v>20</v>
      </c>
      <c r="D2" s="309" t="s">
        <v>2</v>
      </c>
      <c r="E2" s="309" t="s">
        <v>99</v>
      </c>
      <c r="F2" s="309" t="s">
        <v>9</v>
      </c>
      <c r="G2" s="310" t="s">
        <v>10</v>
      </c>
      <c r="H2" s="309" t="s">
        <v>11</v>
      </c>
      <c r="I2" s="309" t="s">
        <v>30</v>
      </c>
      <c r="J2" s="311" t="s">
        <v>38</v>
      </c>
      <c r="K2" s="311" t="s">
        <v>32</v>
      </c>
      <c r="L2" s="308" t="s">
        <v>12</v>
      </c>
      <c r="M2" s="308" t="s">
        <v>23</v>
      </c>
      <c r="N2" s="308" t="s">
        <v>46</v>
      </c>
      <c r="O2" s="308" t="s">
        <v>3</v>
      </c>
      <c r="P2" s="312" t="s">
        <v>7</v>
      </c>
      <c r="Q2" s="313" t="s">
        <v>17</v>
      </c>
      <c r="R2" s="312" t="s">
        <v>18</v>
      </c>
      <c r="S2" s="308" t="s">
        <v>35</v>
      </c>
      <c r="T2" s="308" t="s">
        <v>22</v>
      </c>
      <c r="U2" s="308" t="s">
        <v>34</v>
      </c>
      <c r="V2" s="308" t="s">
        <v>360</v>
      </c>
      <c r="W2" s="308" t="s">
        <v>361</v>
      </c>
      <c r="X2" s="309" t="s">
        <v>27</v>
      </c>
      <c r="Y2" s="309" t="s">
        <v>29</v>
      </c>
      <c r="Z2" s="311" t="s">
        <v>161</v>
      </c>
      <c r="AA2" s="314" t="s">
        <v>36</v>
      </c>
      <c r="AB2" s="310" t="s">
        <v>4</v>
      </c>
      <c r="AC2" s="315" t="s">
        <v>1</v>
      </c>
    </row>
    <row r="3" spans="1:29" s="297" customFormat="1" ht="52.5" customHeight="1" x14ac:dyDescent="0.2">
      <c r="A3" s="316">
        <v>7653</v>
      </c>
      <c r="B3" s="18" t="s">
        <v>355</v>
      </c>
      <c r="C3" s="4" t="s">
        <v>353</v>
      </c>
      <c r="D3" s="244" t="s">
        <v>359</v>
      </c>
      <c r="E3" s="244" t="s">
        <v>356</v>
      </c>
      <c r="F3" s="241">
        <v>1</v>
      </c>
      <c r="G3" s="241">
        <v>1</v>
      </c>
      <c r="H3" s="241">
        <v>1</v>
      </c>
      <c r="I3" s="241"/>
      <c r="J3" s="5" t="s">
        <v>354</v>
      </c>
      <c r="K3" s="5" t="s">
        <v>354</v>
      </c>
      <c r="L3" s="7" t="s">
        <v>354</v>
      </c>
      <c r="M3" s="7"/>
      <c r="N3" s="29" t="str">
        <f>IF(M3="","",M3-L3)</f>
        <v/>
      </c>
      <c r="O3" s="5" t="s">
        <v>274</v>
      </c>
      <c r="P3" s="3">
        <f>SUM(O3*G3/60)</f>
        <v>0</v>
      </c>
      <c r="Q3" s="29">
        <v>0</v>
      </c>
      <c r="R3" s="3">
        <f>SUM(P3)-(P3*Q3/100)</f>
        <v>0</v>
      </c>
      <c r="S3" s="221" t="s">
        <v>357</v>
      </c>
      <c r="T3" s="238" t="s">
        <v>358</v>
      </c>
      <c r="U3" s="238" t="s">
        <v>358</v>
      </c>
      <c r="V3" s="238"/>
      <c r="W3" s="238"/>
      <c r="X3" s="238"/>
      <c r="Y3" s="244" t="s">
        <v>16</v>
      </c>
      <c r="Z3" s="238"/>
      <c r="AA3" s="252" t="s">
        <v>273</v>
      </c>
      <c r="AB3" s="120">
        <v>3250</v>
      </c>
      <c r="AC3" s="268">
        <f>SUM(AB3*G3)</f>
        <v>3250</v>
      </c>
    </row>
  </sheetData>
  <autoFilter ref="A2:AC3" xr:uid="{7BB84B92-9693-43A8-BED4-48BC02F1F2F5}"/>
  <mergeCells count="5">
    <mergeCell ref="AB1:AC1"/>
    <mergeCell ref="F1:H1"/>
    <mergeCell ref="O1:R1"/>
    <mergeCell ref="J1:L1"/>
    <mergeCell ref="T1:Y1"/>
  </mergeCells>
  <phoneticPr fontId="0" type="noConversion"/>
  <conditionalFormatting sqref="AA3">
    <cfRule type="expression" dxfId="128" priority="4648">
      <formula>$AA3="REC ENG A Facturer"</formula>
    </cfRule>
    <cfRule type="expression" dxfId="127" priority="4649">
      <formula>$AA3="A Intégrer"</formula>
    </cfRule>
    <cfRule type="expression" dxfId="126" priority="4650">
      <formula>$AA3="EN STOCK"</formula>
    </cfRule>
    <cfRule type="expression" dxfId="125" priority="4651">
      <formula>$AA3="Livré"</formula>
    </cfRule>
    <cfRule type="expression" dxfId="124" priority="4652">
      <formula>$AA3="Att Dossier REC-ENG"</formula>
    </cfRule>
    <cfRule type="expression" dxfId="123" priority="4653">
      <formula>$AA3="Attente matériels client  D?"</formula>
    </cfRule>
    <cfRule type="expression" dxfId="122" priority="4654">
      <formula>$AA3="En Cours"</formula>
    </cfRule>
    <cfRule type="expression" dxfId="121" priority="4655">
      <formula>$AA3="A Lancer"</formula>
    </cfRule>
    <cfRule type="expression" dxfId="120" priority="4656">
      <formula>$AA3="Appro. REC/EXCA"</formula>
    </cfRule>
    <cfRule type="expression" dxfId="119" priority="4658">
      <formula>$AA3="A Livrer"</formula>
    </cfRule>
  </conditionalFormatting>
  <conditionalFormatting sqref="R3">
    <cfRule type="cellIs" dxfId="118" priority="3339" operator="between">
      <formula>0</formula>
      <formula>0</formula>
    </cfRule>
  </conditionalFormatting>
  <conditionalFormatting sqref="A3:AC3">
    <cfRule type="expression" dxfId="117" priority="4659">
      <formula>$AA3="Livré"</formula>
    </cfRule>
  </conditionalFormatting>
  <conditionalFormatting sqref="A3:AC3">
    <cfRule type="expression" dxfId="116" priority="4661">
      <formula>$AA3="A Livrer"</formula>
    </cfRule>
  </conditionalFormatting>
  <pageMargins left="0.19685039370078741" right="0.19685039370078741" top="0.98425196850393704" bottom="0.19685039370078741" header="0.51181102362204722" footer="0.51181102362204722"/>
  <pageSetup paperSize="8" scale="67" fitToHeight="0" orientation="landscape" r:id="rId1"/>
  <headerFooter alignWithMargins="0">
    <oddHeader>&amp;L&amp;T&amp;C&amp;"Arial,Gras"&amp;20PLANNING DE FABRICATION REC&amp;R&amp;D</oddHead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Données!$B$3:$B$12</xm:f>
          </x14:formula1>
          <xm:sqref>AA3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AD10"/>
  <sheetViews>
    <sheetView zoomScale="70" zoomScaleNormal="70" workbookViewId="0">
      <selection activeCell="Z9" sqref="Z9:Z10"/>
    </sheetView>
  </sheetViews>
  <sheetFormatPr baseColWidth="10" defaultRowHeight="12.75" x14ac:dyDescent="0.2"/>
  <cols>
    <col min="4" max="4" width="14.85546875" customWidth="1"/>
    <col min="5" max="5" width="42.85546875" customWidth="1"/>
  </cols>
  <sheetData>
    <row r="3" spans="1:30" s="275" customFormat="1" ht="52.5" customHeight="1" x14ac:dyDescent="0.2">
      <c r="A3" s="256">
        <v>7440</v>
      </c>
      <c r="B3" s="217" t="s">
        <v>321</v>
      </c>
      <c r="C3" s="273"/>
      <c r="D3" s="22" t="s">
        <v>43</v>
      </c>
      <c r="E3" s="27" t="s">
        <v>318</v>
      </c>
      <c r="F3" s="22" t="s">
        <v>319</v>
      </c>
      <c r="G3" s="54">
        <v>2</v>
      </c>
      <c r="H3" s="220">
        <v>2</v>
      </c>
      <c r="I3" s="54"/>
      <c r="J3" s="23"/>
      <c r="K3" s="6" t="s">
        <v>320</v>
      </c>
      <c r="L3" s="5" t="s">
        <v>320</v>
      </c>
      <c r="M3" s="16" t="s">
        <v>312</v>
      </c>
      <c r="N3" s="7"/>
      <c r="O3" s="51" t="str">
        <f>IF(N3="","",N3-M3)</f>
        <v/>
      </c>
      <c r="P3" s="5" t="s">
        <v>299</v>
      </c>
      <c r="Q3" s="30">
        <f t="shared" ref="Q3:Q10" si="0">SUM(P3*H3/60)</f>
        <v>1.1666666666666667</v>
      </c>
      <c r="R3" s="29"/>
      <c r="S3" s="30">
        <f t="shared" ref="S3:S10" si="1">SUM(Q3)-(Q3*R3/100)</f>
        <v>1.1666666666666667</v>
      </c>
      <c r="T3" s="5" t="s">
        <v>330</v>
      </c>
      <c r="U3" s="16" t="s">
        <v>307</v>
      </c>
      <c r="V3" s="7" t="s">
        <v>313</v>
      </c>
      <c r="W3" s="16"/>
      <c r="X3" s="267" t="s">
        <v>16</v>
      </c>
      <c r="Y3" s="230"/>
      <c r="Z3" s="250" t="s">
        <v>288</v>
      </c>
      <c r="AA3" s="222">
        <v>0</v>
      </c>
      <c r="AB3" s="268">
        <f t="shared" ref="AB3:AB10" si="2">SUM(AA3*H3)</f>
        <v>0</v>
      </c>
      <c r="AC3" s="274" t="s">
        <v>334</v>
      </c>
      <c r="AD3" s="274" t="s">
        <v>334</v>
      </c>
    </row>
    <row r="4" spans="1:30" s="53" customFormat="1" ht="52.5" customHeight="1" x14ac:dyDescent="0.2">
      <c r="A4" s="256">
        <v>6984</v>
      </c>
      <c r="B4" s="232" t="s">
        <v>296</v>
      </c>
      <c r="C4" s="80" t="s">
        <v>28</v>
      </c>
      <c r="D4" s="22" t="s">
        <v>300</v>
      </c>
      <c r="E4" s="27" t="s">
        <v>44</v>
      </c>
      <c r="F4" s="22" t="s">
        <v>162</v>
      </c>
      <c r="G4" s="54">
        <v>50</v>
      </c>
      <c r="H4" s="220">
        <v>31</v>
      </c>
      <c r="I4" s="54">
        <v>31</v>
      </c>
      <c r="J4" s="23">
        <v>19</v>
      </c>
      <c r="K4" s="6" t="s">
        <v>198</v>
      </c>
      <c r="L4" s="5" t="s">
        <v>198</v>
      </c>
      <c r="M4" s="16" t="s">
        <v>301</v>
      </c>
      <c r="N4" s="7"/>
      <c r="O4" s="51" t="str">
        <f>IF(N4="","",N4-M4)</f>
        <v/>
      </c>
      <c r="P4" s="5" t="s">
        <v>37</v>
      </c>
      <c r="Q4" s="30">
        <f t="shared" si="0"/>
        <v>31</v>
      </c>
      <c r="R4" s="29">
        <v>100</v>
      </c>
      <c r="S4" s="30">
        <f t="shared" si="1"/>
        <v>0</v>
      </c>
      <c r="T4" s="5" t="s">
        <v>199</v>
      </c>
      <c r="U4" s="16" t="s">
        <v>200</v>
      </c>
      <c r="V4" s="7" t="s">
        <v>200</v>
      </c>
      <c r="W4" s="270"/>
      <c r="X4" s="96"/>
      <c r="Y4" s="230" t="s">
        <v>206</v>
      </c>
      <c r="Z4" s="234" t="s">
        <v>249</v>
      </c>
      <c r="AA4" s="33"/>
      <c r="AB4" s="268">
        <f t="shared" si="2"/>
        <v>0</v>
      </c>
      <c r="AC4" s="237"/>
      <c r="AD4" s="237"/>
    </row>
    <row r="5" spans="1:30" s="53" customFormat="1" ht="52.5" customHeight="1" x14ac:dyDescent="0.2">
      <c r="A5" s="256">
        <v>7234</v>
      </c>
      <c r="B5" s="216" t="s">
        <v>297</v>
      </c>
      <c r="C5" s="269" t="s">
        <v>277</v>
      </c>
      <c r="D5" s="61" t="s">
        <v>278</v>
      </c>
      <c r="E5" s="62" t="s">
        <v>279</v>
      </c>
      <c r="F5" s="61" t="s">
        <v>280</v>
      </c>
      <c r="G5" s="64">
        <v>2</v>
      </c>
      <c r="H5" s="63">
        <v>2</v>
      </c>
      <c r="I5" s="64">
        <v>2</v>
      </c>
      <c r="J5" s="63"/>
      <c r="K5" s="289" t="s">
        <v>241</v>
      </c>
      <c r="L5" s="5" t="s">
        <v>241</v>
      </c>
      <c r="M5" s="16" t="s">
        <v>90</v>
      </c>
      <c r="N5" s="7"/>
      <c r="O5" s="51" t="str">
        <f>IF(N5="","",N5-M5)</f>
        <v/>
      </c>
      <c r="P5" s="77"/>
      <c r="Q5" s="30">
        <f t="shared" si="0"/>
        <v>0</v>
      </c>
      <c r="R5" s="29"/>
      <c r="S5" s="30">
        <f t="shared" si="1"/>
        <v>0</v>
      </c>
      <c r="T5" s="63" t="s">
        <v>281</v>
      </c>
      <c r="U5" s="83" t="s">
        <v>241</v>
      </c>
      <c r="V5" s="113" t="s">
        <v>285</v>
      </c>
      <c r="W5" s="179"/>
      <c r="X5" s="152"/>
      <c r="Y5" s="231" t="s">
        <v>103</v>
      </c>
      <c r="Z5" s="234" t="s">
        <v>284</v>
      </c>
      <c r="AA5" s="33">
        <v>125</v>
      </c>
      <c r="AB5" s="268">
        <f t="shared" si="2"/>
        <v>250</v>
      </c>
      <c r="AC5" s="237"/>
      <c r="AD5" s="237" t="s">
        <v>351</v>
      </c>
    </row>
    <row r="6" spans="1:30" s="53" customFormat="1" ht="52.5" customHeight="1" x14ac:dyDescent="0.2">
      <c r="A6" s="256">
        <v>6877</v>
      </c>
      <c r="B6" s="232" t="s">
        <v>295</v>
      </c>
      <c r="C6" s="269" t="s">
        <v>28</v>
      </c>
      <c r="D6" s="22" t="s">
        <v>98</v>
      </c>
      <c r="E6" s="27" t="s">
        <v>31</v>
      </c>
      <c r="F6" s="22" t="s">
        <v>136</v>
      </c>
      <c r="G6" s="54">
        <v>20</v>
      </c>
      <c r="H6" s="23">
        <v>17</v>
      </c>
      <c r="I6" s="54">
        <v>17</v>
      </c>
      <c r="J6" s="23">
        <v>3</v>
      </c>
      <c r="K6" s="6" t="s">
        <v>140</v>
      </c>
      <c r="L6" s="5" t="s">
        <v>140</v>
      </c>
      <c r="M6" s="16" t="s">
        <v>301</v>
      </c>
      <c r="N6" s="7"/>
      <c r="O6" s="51" t="str">
        <f>IF(N6="","",N6-M6)</f>
        <v/>
      </c>
      <c r="P6" s="77" t="s">
        <v>170</v>
      </c>
      <c r="Q6" s="30">
        <f t="shared" si="0"/>
        <v>68</v>
      </c>
      <c r="R6" s="29">
        <v>80</v>
      </c>
      <c r="S6" s="30">
        <f t="shared" si="1"/>
        <v>13.600000000000001</v>
      </c>
      <c r="T6" s="5" t="s">
        <v>141</v>
      </c>
      <c r="U6" s="16" t="s">
        <v>156</v>
      </c>
      <c r="V6" s="7"/>
      <c r="W6" s="270"/>
      <c r="X6" s="96" t="s">
        <v>16</v>
      </c>
      <c r="Y6" s="230"/>
      <c r="Z6" s="234" t="s">
        <v>271</v>
      </c>
      <c r="AA6" s="33"/>
      <c r="AB6" s="268">
        <f t="shared" si="2"/>
        <v>0</v>
      </c>
      <c r="AC6" s="237"/>
      <c r="AD6" s="237"/>
    </row>
    <row r="7" spans="1:30" s="293" customFormat="1" ht="52.5" customHeight="1" x14ac:dyDescent="0.2">
      <c r="A7" s="244">
        <v>7509</v>
      </c>
      <c r="B7" s="114"/>
      <c r="C7" s="70"/>
      <c r="D7" s="61" t="s">
        <v>327</v>
      </c>
      <c r="E7" s="61" t="s">
        <v>342</v>
      </c>
      <c r="F7" s="61" t="s">
        <v>343</v>
      </c>
      <c r="G7" s="63">
        <v>33</v>
      </c>
      <c r="H7" s="63">
        <v>1</v>
      </c>
      <c r="I7" s="63"/>
      <c r="J7" s="63"/>
      <c r="K7" s="5" t="s">
        <v>90</v>
      </c>
      <c r="L7" s="5" t="s">
        <v>90</v>
      </c>
      <c r="M7" s="7" t="s">
        <v>90</v>
      </c>
      <c r="N7" s="7"/>
      <c r="O7" s="29"/>
      <c r="P7" s="5" t="s">
        <v>274</v>
      </c>
      <c r="Q7" s="3">
        <f t="shared" si="0"/>
        <v>0</v>
      </c>
      <c r="R7" s="29"/>
      <c r="S7" s="3">
        <f t="shared" si="1"/>
        <v>0</v>
      </c>
      <c r="T7" s="213" t="s">
        <v>348</v>
      </c>
      <c r="U7" s="113" t="s">
        <v>90</v>
      </c>
      <c r="V7" s="113" t="s">
        <v>335</v>
      </c>
      <c r="W7" s="152"/>
      <c r="X7" s="113"/>
      <c r="Y7" s="113" t="s">
        <v>335</v>
      </c>
      <c r="Z7" s="234" t="s">
        <v>249</v>
      </c>
      <c r="AA7" s="317"/>
      <c r="AB7" s="268">
        <f t="shared" si="2"/>
        <v>0</v>
      </c>
      <c r="AC7" s="1" t="s">
        <v>344</v>
      </c>
      <c r="AD7" s="1" t="s">
        <v>344</v>
      </c>
    </row>
    <row r="8" spans="1:30" s="53" customFormat="1" ht="52.5" customHeight="1" x14ac:dyDescent="0.2">
      <c r="A8" s="316">
        <v>7508</v>
      </c>
      <c r="B8" s="114" t="s">
        <v>346</v>
      </c>
      <c r="C8" s="70"/>
      <c r="D8" s="9" t="s">
        <v>327</v>
      </c>
      <c r="E8" s="9" t="s">
        <v>338</v>
      </c>
      <c r="F8" s="9" t="s">
        <v>339</v>
      </c>
      <c r="G8" s="10">
        <v>33</v>
      </c>
      <c r="H8" s="10">
        <v>1</v>
      </c>
      <c r="I8" s="10">
        <v>0</v>
      </c>
      <c r="J8" s="10">
        <v>32</v>
      </c>
      <c r="K8" s="5" t="s">
        <v>350</v>
      </c>
      <c r="L8" s="5" t="s">
        <v>109</v>
      </c>
      <c r="M8" s="7" t="s">
        <v>165</v>
      </c>
      <c r="N8" s="7" t="s">
        <v>165</v>
      </c>
      <c r="O8" s="29">
        <f>IF(N8="","",N8-M8)</f>
        <v>0</v>
      </c>
      <c r="P8" s="5" t="s">
        <v>19</v>
      </c>
      <c r="Q8" s="3">
        <f t="shared" si="0"/>
        <v>0.16666666666666666</v>
      </c>
      <c r="R8" s="29">
        <v>100</v>
      </c>
      <c r="S8" s="3">
        <f t="shared" si="1"/>
        <v>0</v>
      </c>
      <c r="T8" s="213" t="s">
        <v>349</v>
      </c>
      <c r="U8" s="17" t="s">
        <v>333</v>
      </c>
      <c r="V8" s="17" t="s">
        <v>333</v>
      </c>
      <c r="W8" s="229"/>
      <c r="X8" s="17"/>
      <c r="Y8" s="17" t="s">
        <v>333</v>
      </c>
      <c r="Z8" s="234" t="s">
        <v>249</v>
      </c>
      <c r="AA8" s="65">
        <v>20.2</v>
      </c>
      <c r="AB8" s="73">
        <f t="shared" si="2"/>
        <v>20.2</v>
      </c>
      <c r="AC8" s="1" t="s">
        <v>352</v>
      </c>
      <c r="AD8" s="1"/>
    </row>
    <row r="9" spans="1:30" s="293" customFormat="1" ht="52.5" customHeight="1" x14ac:dyDescent="0.2">
      <c r="A9" s="316">
        <v>7508</v>
      </c>
      <c r="B9" s="114" t="s">
        <v>345</v>
      </c>
      <c r="C9" s="70"/>
      <c r="D9" s="9" t="s">
        <v>327</v>
      </c>
      <c r="E9" s="9" t="s">
        <v>336</v>
      </c>
      <c r="F9" s="9" t="s">
        <v>337</v>
      </c>
      <c r="G9" s="10">
        <v>33</v>
      </c>
      <c r="H9" s="10">
        <v>1</v>
      </c>
      <c r="I9" s="10">
        <v>0</v>
      </c>
      <c r="J9" s="10">
        <v>32</v>
      </c>
      <c r="K9" s="5" t="s">
        <v>350</v>
      </c>
      <c r="L9" s="5" t="s">
        <v>109</v>
      </c>
      <c r="M9" s="7" t="s">
        <v>165</v>
      </c>
      <c r="N9" s="7" t="s">
        <v>165</v>
      </c>
      <c r="O9" s="29">
        <f>IF(N9="","",N9-M9)</f>
        <v>0</v>
      </c>
      <c r="P9" s="5" t="s">
        <v>19</v>
      </c>
      <c r="Q9" s="3">
        <f t="shared" si="0"/>
        <v>0.16666666666666666</v>
      </c>
      <c r="R9" s="29">
        <v>100</v>
      </c>
      <c r="S9" s="3">
        <f t="shared" si="1"/>
        <v>0</v>
      </c>
      <c r="T9" s="213" t="s">
        <v>349</v>
      </c>
      <c r="U9" s="17" t="s">
        <v>333</v>
      </c>
      <c r="V9" s="17" t="s">
        <v>333</v>
      </c>
      <c r="W9" s="229"/>
      <c r="X9" s="17"/>
      <c r="Y9" s="17" t="s">
        <v>333</v>
      </c>
      <c r="Z9" s="234" t="s">
        <v>249</v>
      </c>
      <c r="AA9" s="317">
        <v>19.8</v>
      </c>
      <c r="AB9" s="268">
        <f t="shared" si="2"/>
        <v>19.8</v>
      </c>
      <c r="AC9" s="1" t="s">
        <v>352</v>
      </c>
      <c r="AD9" s="1"/>
    </row>
    <row r="10" spans="1:30" s="293" customFormat="1" ht="52.5" customHeight="1" x14ac:dyDescent="0.2">
      <c r="A10" s="316">
        <v>7508</v>
      </c>
      <c r="B10" s="114" t="s">
        <v>347</v>
      </c>
      <c r="C10" s="70"/>
      <c r="D10" s="9" t="s">
        <v>327</v>
      </c>
      <c r="E10" s="9" t="s">
        <v>341</v>
      </c>
      <c r="F10" s="9" t="s">
        <v>340</v>
      </c>
      <c r="G10" s="10">
        <v>33</v>
      </c>
      <c r="H10" s="10">
        <v>1</v>
      </c>
      <c r="I10" s="10">
        <v>0</v>
      </c>
      <c r="J10" s="10">
        <v>32</v>
      </c>
      <c r="K10" s="5" t="s">
        <v>350</v>
      </c>
      <c r="L10" s="5" t="s">
        <v>109</v>
      </c>
      <c r="M10" s="7" t="s">
        <v>165</v>
      </c>
      <c r="N10" s="7" t="s">
        <v>165</v>
      </c>
      <c r="O10" s="29">
        <f>IF(N10="","",N10-M10)</f>
        <v>0</v>
      </c>
      <c r="P10" s="5" t="s">
        <v>315</v>
      </c>
      <c r="Q10" s="3">
        <f t="shared" si="0"/>
        <v>0.25</v>
      </c>
      <c r="R10" s="29">
        <v>100</v>
      </c>
      <c r="S10" s="3">
        <f t="shared" si="1"/>
        <v>0</v>
      </c>
      <c r="T10" s="213" t="s">
        <v>349</v>
      </c>
      <c r="U10" s="17" t="s">
        <v>333</v>
      </c>
      <c r="V10" s="17" t="s">
        <v>333</v>
      </c>
      <c r="W10" s="229"/>
      <c r="X10" s="17"/>
      <c r="Y10" s="17" t="s">
        <v>333</v>
      </c>
      <c r="Z10" s="234" t="s">
        <v>249</v>
      </c>
      <c r="AA10" s="317">
        <v>32.5</v>
      </c>
      <c r="AB10" s="268">
        <f t="shared" si="2"/>
        <v>32.5</v>
      </c>
      <c r="AC10" s="1" t="s">
        <v>352</v>
      </c>
      <c r="AD10" s="1"/>
    </row>
  </sheetData>
  <conditionalFormatting sqref="S3">
    <cfRule type="cellIs" dxfId="115" priority="96" operator="between">
      <formula>0</formula>
      <formula>0</formula>
    </cfRule>
  </conditionalFormatting>
  <conditionalFormatting sqref="Z3">
    <cfRule type="expression" dxfId="114" priority="86">
      <formula>$Z3="REC ENG A Facturer"</formula>
    </cfRule>
    <cfRule type="expression" dxfId="113" priority="87">
      <formula>$Z3="A Intégrer"</formula>
    </cfRule>
    <cfRule type="expression" dxfId="112" priority="88">
      <formula>$Z3="EN STOCK"</formula>
    </cfRule>
    <cfRule type="expression" dxfId="111" priority="89">
      <formula>$Z3="Livré"</formula>
    </cfRule>
    <cfRule type="expression" dxfId="110" priority="90">
      <formula>$Z3="Att Dossier REC-ENG"</formula>
    </cfRule>
    <cfRule type="expression" dxfId="109" priority="91">
      <formula>$Z3="Attente matériels client  D?"</formula>
    </cfRule>
    <cfRule type="expression" dxfId="108" priority="92">
      <formula>$Z3="En Cours"</formula>
    </cfRule>
    <cfRule type="expression" dxfId="107" priority="93">
      <formula>$Z3="A Lancer"</formula>
    </cfRule>
    <cfRule type="expression" dxfId="106" priority="94">
      <formula>$Z3="Appro. REC/EXCA"</formula>
    </cfRule>
    <cfRule type="expression" dxfId="105" priority="95">
      <formula>$Z3="A Livrer"</formula>
    </cfRule>
  </conditionalFormatting>
  <conditionalFormatting sqref="S4">
    <cfRule type="cellIs" dxfId="104" priority="85" operator="between">
      <formula>0</formula>
      <formula>0</formula>
    </cfRule>
  </conditionalFormatting>
  <conditionalFormatting sqref="Z4">
    <cfRule type="expression" dxfId="103" priority="75">
      <formula>$Z4="REC ENG A Facturer"</formula>
    </cfRule>
    <cfRule type="expression" dxfId="102" priority="76">
      <formula>$Z4="A Intégrer"</formula>
    </cfRule>
    <cfRule type="expression" dxfId="101" priority="77">
      <formula>$Z4="EN STOCK"</formula>
    </cfRule>
    <cfRule type="expression" dxfId="100" priority="78">
      <formula>$Z4="Livré"</formula>
    </cfRule>
    <cfRule type="expression" dxfId="99" priority="79">
      <formula>$Z4="Att Dossier REC-ENG"</formula>
    </cfRule>
    <cfRule type="expression" dxfId="98" priority="80">
      <formula>$Z4="Attente matériels client  D?"</formula>
    </cfRule>
    <cfRule type="expression" dxfId="97" priority="81">
      <formula>$Z4="En Cours"</formula>
    </cfRule>
    <cfRule type="expression" dxfId="96" priority="82">
      <formula>$Z4="A Lancer"</formula>
    </cfRule>
    <cfRule type="expression" dxfId="95" priority="83">
      <formula>$Z4="Appro. REC/EXCA"</formula>
    </cfRule>
    <cfRule type="expression" dxfId="94" priority="84">
      <formula>$Z4="A Livrer"</formula>
    </cfRule>
  </conditionalFormatting>
  <conditionalFormatting sqref="S5">
    <cfRule type="cellIs" dxfId="93" priority="74" operator="between">
      <formula>0</formula>
      <formula>0</formula>
    </cfRule>
  </conditionalFormatting>
  <conditionalFormatting sqref="Z5">
    <cfRule type="expression" dxfId="92" priority="64">
      <formula>$Z5="REC ENG A Facturer"</formula>
    </cfRule>
    <cfRule type="expression" dxfId="91" priority="65">
      <formula>$Z5="A Intégrer"</formula>
    </cfRule>
    <cfRule type="expression" dxfId="90" priority="66">
      <formula>$Z5="EN STOCK"</formula>
    </cfRule>
    <cfRule type="expression" dxfId="89" priority="67">
      <formula>$Z5="Livré"</formula>
    </cfRule>
    <cfRule type="expression" dxfId="88" priority="68">
      <formula>$Z5="Att Dossier REC-ENG"</formula>
    </cfRule>
    <cfRule type="expression" dxfId="87" priority="69">
      <formula>$Z5="Attente matériels client  D?"</formula>
    </cfRule>
    <cfRule type="expression" dxfId="86" priority="70">
      <formula>$Z5="En Cours"</formula>
    </cfRule>
    <cfRule type="expression" dxfId="85" priority="71">
      <formula>$Z5="A Lancer"</formula>
    </cfRule>
    <cfRule type="expression" dxfId="84" priority="72">
      <formula>$Z5="Appro. REC/EXCA"</formula>
    </cfRule>
    <cfRule type="expression" dxfId="83" priority="73">
      <formula>$Z5="A Livrer"</formula>
    </cfRule>
  </conditionalFormatting>
  <conditionalFormatting sqref="S6">
    <cfRule type="cellIs" dxfId="82" priority="63" operator="between">
      <formula>0</formula>
      <formula>0</formula>
    </cfRule>
  </conditionalFormatting>
  <conditionalFormatting sqref="Z6">
    <cfRule type="expression" dxfId="81" priority="53">
      <formula>$Z6="REC ENG A Facturer"</formula>
    </cfRule>
    <cfRule type="expression" dxfId="80" priority="54">
      <formula>$Z6="A Intégrer"</formula>
    </cfRule>
    <cfRule type="expression" dxfId="79" priority="55">
      <formula>$Z6="EN STOCK"</formula>
    </cfRule>
    <cfRule type="expression" dxfId="78" priority="56">
      <formula>$Z6="Livré"</formula>
    </cfRule>
    <cfRule type="expression" dxfId="77" priority="57">
      <formula>$Z6="Att Dossier REC-ENG"</formula>
    </cfRule>
    <cfRule type="expression" dxfId="76" priority="58">
      <formula>$Z6="Attente matériels client  D?"</formula>
    </cfRule>
    <cfRule type="expression" dxfId="75" priority="59">
      <formula>$Z6="En Cours"</formula>
    </cfRule>
    <cfRule type="expression" dxfId="74" priority="60">
      <formula>$Z6="A Lancer"</formula>
    </cfRule>
    <cfRule type="expression" dxfId="73" priority="61">
      <formula>$Z6="Appro. REC/EXCA"</formula>
    </cfRule>
    <cfRule type="expression" dxfId="72" priority="62">
      <formula>$Z6="A Livrer"</formula>
    </cfRule>
  </conditionalFormatting>
  <conditionalFormatting sqref="S7">
    <cfRule type="cellIs" dxfId="71" priority="52" operator="between">
      <formula>0</formula>
      <formula>0</formula>
    </cfRule>
  </conditionalFormatting>
  <conditionalFormatting sqref="Z7">
    <cfRule type="expression" dxfId="70" priority="42">
      <formula>$Z7="REC ENG A Facturer"</formula>
    </cfRule>
    <cfRule type="expression" dxfId="69" priority="43">
      <formula>$Z7="A Intégrer"</formula>
    </cfRule>
    <cfRule type="expression" dxfId="68" priority="44">
      <formula>$Z7="EN STOCK"</formula>
    </cfRule>
    <cfRule type="expression" dxfId="67" priority="45">
      <formula>$Z7="Livré"</formula>
    </cfRule>
    <cfRule type="expression" dxfId="66" priority="46">
      <formula>$Z7="Att Dossier REC-ENG"</formula>
    </cfRule>
    <cfRule type="expression" dxfId="65" priority="47">
      <formula>$Z7="Attente matériels client  D?"</formula>
    </cfRule>
    <cfRule type="expression" dxfId="64" priority="48">
      <formula>$Z7="En Cours"</formula>
    </cfRule>
    <cfRule type="expression" dxfId="63" priority="49">
      <formula>$Z7="A Lancer"</formula>
    </cfRule>
    <cfRule type="expression" dxfId="62" priority="50">
      <formula>$Z7="Appro. REC/EXCA"</formula>
    </cfRule>
    <cfRule type="expression" dxfId="61" priority="51">
      <formula>$Z7="A Livrer"</formula>
    </cfRule>
  </conditionalFormatting>
  <conditionalFormatting sqref="A7:AD7">
    <cfRule type="expression" dxfId="60" priority="40">
      <formula>$Z7="A Livrer"</formula>
    </cfRule>
    <cfRule type="expression" dxfId="59" priority="41">
      <formula>$Z7="Livré"</formula>
    </cfRule>
  </conditionalFormatting>
  <conditionalFormatting sqref="S8">
    <cfRule type="cellIs" dxfId="58" priority="39" operator="between">
      <formula>0</formula>
      <formula>0</formula>
    </cfRule>
  </conditionalFormatting>
  <conditionalFormatting sqref="Z8:Z10">
    <cfRule type="expression" dxfId="57" priority="29">
      <formula>$Z8="REC ENG A Facturer"</formula>
    </cfRule>
    <cfRule type="expression" dxfId="56" priority="30">
      <formula>$Z8="A Intégrer"</formula>
    </cfRule>
    <cfRule type="expression" dxfId="55" priority="31">
      <formula>$Z8="EN STOCK"</formula>
    </cfRule>
    <cfRule type="expression" dxfId="54" priority="32">
      <formula>$Z8="Livré"</formula>
    </cfRule>
    <cfRule type="expression" dxfId="53" priority="33">
      <formula>$Z8="Att Dossier REC-ENG"</formula>
    </cfRule>
    <cfRule type="expression" dxfId="52" priority="34">
      <formula>$Z8="Attente matériels client  D?"</formula>
    </cfRule>
    <cfRule type="expression" dxfId="51" priority="35">
      <formula>$Z8="En Cours"</formula>
    </cfRule>
    <cfRule type="expression" dxfId="50" priority="36">
      <formula>$Z8="A Lancer"</formula>
    </cfRule>
    <cfRule type="expression" dxfId="49" priority="37">
      <formula>$Z8="Appro. REC/EXCA"</formula>
    </cfRule>
    <cfRule type="expression" dxfId="48" priority="38">
      <formula>$Z8="A Livrer"</formula>
    </cfRule>
  </conditionalFormatting>
  <conditionalFormatting sqref="A8:AD8 Z9:Z10">
    <cfRule type="expression" dxfId="47" priority="27">
      <formula>$Z8="A Livrer"</formula>
    </cfRule>
    <cfRule type="expression" dxfId="46" priority="28">
      <formula>$Z8="Livré"</formula>
    </cfRule>
  </conditionalFormatting>
  <conditionalFormatting sqref="A9:Y9 AA9:AD9">
    <cfRule type="expression" dxfId="45" priority="14">
      <formula>$Z9="A Livrer"</formula>
    </cfRule>
    <cfRule type="expression" dxfId="44" priority="15">
      <formula>$Z9="Livré"</formula>
    </cfRule>
  </conditionalFormatting>
  <conditionalFormatting sqref="S9">
    <cfRule type="cellIs" dxfId="43" priority="26" operator="between">
      <formula>0</formula>
      <formula>0</formula>
    </cfRule>
  </conditionalFormatting>
  <conditionalFormatting sqref="A10:Y10 AA10:AD10">
    <cfRule type="expression" dxfId="42" priority="1">
      <formula>$Z10="A Livrer"</formula>
    </cfRule>
    <cfRule type="expression" dxfId="41" priority="2">
      <formula>$Z10="Livré"</formula>
    </cfRule>
  </conditionalFormatting>
  <conditionalFormatting sqref="S10">
    <cfRule type="cellIs" dxfId="40" priority="13" operator="between">
      <formula>0</formula>
      <formula>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Données!$B$3:$B$12</xm:f>
          </x14:formula1>
          <xm:sqref>Z3:Z7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B14"/>
  <sheetViews>
    <sheetView workbookViewId="0">
      <selection activeCell="G10" sqref="G10"/>
    </sheetView>
  </sheetViews>
  <sheetFormatPr baseColWidth="10" defaultRowHeight="12.75" x14ac:dyDescent="0.2"/>
  <sheetData>
    <row r="3" spans="2:2" ht="56.25" x14ac:dyDescent="0.2">
      <c r="B3" s="240" t="s">
        <v>288</v>
      </c>
    </row>
    <row r="4" spans="2:2" ht="18.75" x14ac:dyDescent="0.2">
      <c r="B4" s="249" t="s">
        <v>286</v>
      </c>
    </row>
    <row r="5" spans="2:2" ht="18.75" x14ac:dyDescent="0.2">
      <c r="B5" s="240" t="s">
        <v>276</v>
      </c>
    </row>
    <row r="6" spans="2:2" ht="56.25" x14ac:dyDescent="0.2">
      <c r="B6" s="250" t="s">
        <v>271</v>
      </c>
    </row>
    <row r="7" spans="2:2" ht="56.25" x14ac:dyDescent="0.2">
      <c r="B7" s="240" t="s">
        <v>289</v>
      </c>
    </row>
    <row r="8" spans="2:2" ht="94.5" customHeight="1" x14ac:dyDescent="0.2">
      <c r="B8" s="251" t="s">
        <v>291</v>
      </c>
    </row>
    <row r="9" spans="2:2" ht="18.75" x14ac:dyDescent="0.2">
      <c r="B9" s="251" t="s">
        <v>284</v>
      </c>
    </row>
    <row r="10" spans="2:2" ht="18.75" x14ac:dyDescent="0.2">
      <c r="B10" s="240" t="s">
        <v>273</v>
      </c>
    </row>
    <row r="11" spans="2:2" ht="37.5" x14ac:dyDescent="0.2">
      <c r="B11" s="240" t="s">
        <v>249</v>
      </c>
    </row>
    <row r="12" spans="2:2" ht="37.5" x14ac:dyDescent="0.2">
      <c r="B12" s="240" t="s">
        <v>290</v>
      </c>
    </row>
    <row r="13" spans="2:2" ht="37.5" x14ac:dyDescent="0.2">
      <c r="B13" s="255" t="s">
        <v>294</v>
      </c>
    </row>
    <row r="14" spans="2:2" ht="37.5" x14ac:dyDescent="0.2">
      <c r="B14" s="255" t="s">
        <v>314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6"/>
  <sheetViews>
    <sheetView zoomScale="70" zoomScaleNormal="70" workbookViewId="0">
      <selection activeCell="I26" sqref="I26"/>
    </sheetView>
  </sheetViews>
  <sheetFormatPr baseColWidth="10" defaultRowHeight="12.75" x14ac:dyDescent="0.2"/>
  <cols>
    <col min="1" max="1" width="8" customWidth="1"/>
    <col min="2" max="2" width="6" customWidth="1"/>
    <col min="3" max="3" width="10.42578125" customWidth="1"/>
    <col min="4" max="4" width="12.5703125" customWidth="1"/>
    <col min="5" max="5" width="13.28515625" customWidth="1"/>
    <col min="7" max="8" width="7.42578125" customWidth="1"/>
    <col min="9" max="9" width="8" customWidth="1"/>
    <col min="10" max="10" width="7.5703125" customWidth="1"/>
    <col min="11" max="11" width="8.5703125" customWidth="1"/>
    <col min="12" max="12" width="7.42578125" customWidth="1"/>
    <col min="13" max="13" width="8.140625" customWidth="1"/>
    <col min="14" max="14" width="7.28515625" customWidth="1"/>
    <col min="15" max="15" width="5.85546875" customWidth="1"/>
    <col min="16" max="16" width="6.140625" customWidth="1"/>
    <col min="17" max="17" width="7.28515625" customWidth="1"/>
    <col min="18" max="18" width="6.85546875" customWidth="1"/>
    <col min="19" max="19" width="6" customWidth="1"/>
    <col min="21" max="21" width="8.140625" customWidth="1"/>
    <col min="22" max="22" width="7.5703125" customWidth="1"/>
    <col min="23" max="23" width="4" customWidth="1"/>
    <col min="24" max="24" width="4.5703125" customWidth="1"/>
    <col min="25" max="25" width="9.7109375" customWidth="1"/>
    <col min="26" max="26" width="13.7109375" customWidth="1"/>
    <col min="31" max="31" width="11.42578125" style="265"/>
  </cols>
  <sheetData>
    <row r="1" spans="1:31" ht="26.25" thickBot="1" x14ac:dyDescent="0.25">
      <c r="A1" s="36" t="s">
        <v>62</v>
      </c>
      <c r="B1" s="124"/>
      <c r="C1" s="35"/>
      <c r="D1" s="36" t="s">
        <v>0</v>
      </c>
      <c r="E1" s="49" t="s">
        <v>2</v>
      </c>
      <c r="F1" s="36" t="s">
        <v>99</v>
      </c>
      <c r="G1" s="325" t="s">
        <v>24</v>
      </c>
      <c r="H1" s="326"/>
      <c r="I1" s="327"/>
      <c r="J1" s="37"/>
      <c r="K1" s="328" t="s">
        <v>13</v>
      </c>
      <c r="L1" s="329"/>
      <c r="M1" s="330"/>
      <c r="N1" s="71"/>
      <c r="O1" s="93"/>
      <c r="P1" s="331" t="s">
        <v>14</v>
      </c>
      <c r="Q1" s="332"/>
      <c r="R1" s="332"/>
      <c r="S1" s="333"/>
      <c r="T1" s="15"/>
      <c r="U1" s="334" t="s">
        <v>8</v>
      </c>
      <c r="V1" s="335"/>
      <c r="W1" s="335"/>
      <c r="X1" s="335"/>
      <c r="Y1" s="121" t="s">
        <v>155</v>
      </c>
      <c r="Z1" s="78" t="s">
        <v>1</v>
      </c>
      <c r="AA1" s="336" t="s">
        <v>15</v>
      </c>
      <c r="AB1" s="336"/>
    </row>
    <row r="2" spans="1:31" ht="115.5" thickBot="1" x14ac:dyDescent="0.25">
      <c r="A2" s="38" t="s">
        <v>5</v>
      </c>
      <c r="B2" s="40" t="s">
        <v>58</v>
      </c>
      <c r="C2" s="44" t="s">
        <v>20</v>
      </c>
      <c r="D2" s="40" t="s">
        <v>0</v>
      </c>
      <c r="E2" s="38" t="s">
        <v>2</v>
      </c>
      <c r="F2" s="40" t="s">
        <v>99</v>
      </c>
      <c r="G2" s="38" t="s">
        <v>9</v>
      </c>
      <c r="H2" s="41" t="s">
        <v>10</v>
      </c>
      <c r="I2" s="38" t="s">
        <v>11</v>
      </c>
      <c r="J2" s="40" t="s">
        <v>30</v>
      </c>
      <c r="K2" s="42" t="s">
        <v>38</v>
      </c>
      <c r="L2" s="111" t="s">
        <v>32</v>
      </c>
      <c r="M2" s="44" t="s">
        <v>12</v>
      </c>
      <c r="N2" s="39" t="s">
        <v>23</v>
      </c>
      <c r="O2" s="44" t="s">
        <v>46</v>
      </c>
      <c r="P2" s="39" t="s">
        <v>3</v>
      </c>
      <c r="Q2" s="191" t="s">
        <v>7</v>
      </c>
      <c r="R2" s="193" t="s">
        <v>17</v>
      </c>
      <c r="S2" s="191" t="s">
        <v>18</v>
      </c>
      <c r="T2" s="39" t="s">
        <v>35</v>
      </c>
      <c r="U2" s="44" t="s">
        <v>22</v>
      </c>
      <c r="V2" s="184" t="s">
        <v>34</v>
      </c>
      <c r="W2" s="38" t="s">
        <v>27</v>
      </c>
      <c r="X2" s="176" t="s">
        <v>29</v>
      </c>
      <c r="Y2" s="42" t="s">
        <v>161</v>
      </c>
      <c r="Z2" s="175" t="s">
        <v>36</v>
      </c>
      <c r="AA2" s="41" t="s">
        <v>4</v>
      </c>
      <c r="AB2" s="90" t="s">
        <v>1</v>
      </c>
      <c r="AE2" s="266" t="s">
        <v>298</v>
      </c>
    </row>
    <row r="3" spans="1:31" s="53" customFormat="1" ht="52.5" customHeight="1" x14ac:dyDescent="0.2">
      <c r="A3" s="218">
        <v>7397</v>
      </c>
      <c r="B3" s="247"/>
      <c r="C3" s="81"/>
      <c r="D3" s="1" t="s">
        <v>51</v>
      </c>
      <c r="E3" s="279" t="s">
        <v>302</v>
      </c>
      <c r="F3" s="280" t="s">
        <v>303</v>
      </c>
      <c r="G3" s="281">
        <v>2</v>
      </c>
      <c r="H3" s="282">
        <v>0</v>
      </c>
      <c r="I3" s="281">
        <v>0</v>
      </c>
      <c r="J3" s="282">
        <v>2</v>
      </c>
      <c r="K3" s="67" t="s">
        <v>304</v>
      </c>
      <c r="L3" s="66" t="s">
        <v>304</v>
      </c>
      <c r="M3" s="174" t="s">
        <v>83</v>
      </c>
      <c r="N3" s="68" t="s">
        <v>322</v>
      </c>
      <c r="O3" s="51">
        <f>IF(N3="","",N3-M3)</f>
        <v>3</v>
      </c>
      <c r="P3" s="66"/>
      <c r="Q3" s="30">
        <f>SUM(P3*H3/60)</f>
        <v>0</v>
      </c>
      <c r="R3" s="224"/>
      <c r="S3" s="30">
        <f>SUM(Q3)-(Q3*R3/100)</f>
        <v>0</v>
      </c>
      <c r="T3" s="283" t="s">
        <v>305</v>
      </c>
      <c r="U3" s="284"/>
      <c r="V3" s="285"/>
      <c r="W3" s="286"/>
      <c r="X3" s="287"/>
      <c r="Y3" s="276"/>
      <c r="Z3" s="234" t="s">
        <v>273</v>
      </c>
      <c r="AA3" s="223">
        <v>525</v>
      </c>
      <c r="AB3" s="268">
        <f>SUM(AA3*H3)</f>
        <v>0</v>
      </c>
      <c r="AC3" s="219"/>
      <c r="AD3" s="219"/>
    </row>
    <row r="4" spans="1:31" s="55" customFormat="1" ht="52.5" customHeight="1" x14ac:dyDescent="0.2">
      <c r="A4" s="256">
        <v>7448</v>
      </c>
      <c r="B4" s="216" t="s">
        <v>323</v>
      </c>
      <c r="C4" s="4"/>
      <c r="D4" s="244" t="s">
        <v>47</v>
      </c>
      <c r="E4" s="245" t="s">
        <v>282</v>
      </c>
      <c r="F4" s="244" t="s">
        <v>283</v>
      </c>
      <c r="G4" s="246">
        <v>10</v>
      </c>
      <c r="H4" s="241">
        <v>0</v>
      </c>
      <c r="I4" s="246">
        <v>0</v>
      </c>
      <c r="J4" s="241">
        <v>10</v>
      </c>
      <c r="K4" s="6" t="s">
        <v>79</v>
      </c>
      <c r="L4" s="5" t="s">
        <v>306</v>
      </c>
      <c r="M4" s="16" t="s">
        <v>127</v>
      </c>
      <c r="N4" s="7" t="s">
        <v>127</v>
      </c>
      <c r="O4" s="51">
        <f>IF(N4="","",N4-M4)</f>
        <v>0</v>
      </c>
      <c r="P4" s="5" t="s">
        <v>21</v>
      </c>
      <c r="Q4" s="30">
        <f>SUM(P4*H4/60)</f>
        <v>0</v>
      </c>
      <c r="R4" s="29">
        <v>100</v>
      </c>
      <c r="S4" s="30">
        <f>SUM(Q4)-(Q4*R4/100)</f>
        <v>0</v>
      </c>
      <c r="T4" s="221" t="s">
        <v>325</v>
      </c>
      <c r="U4" s="253" t="s">
        <v>317</v>
      </c>
      <c r="V4" s="288" t="s">
        <v>331</v>
      </c>
      <c r="W4" s="243"/>
      <c r="X4" s="254"/>
      <c r="Y4" s="217" t="s">
        <v>328</v>
      </c>
      <c r="Z4" s="252" t="s">
        <v>276</v>
      </c>
      <c r="AA4" s="33">
        <v>333</v>
      </c>
      <c r="AB4" s="268">
        <f>SUM(AA4*H4)</f>
        <v>0</v>
      </c>
      <c r="AC4" s="237" t="s">
        <v>329</v>
      </c>
      <c r="AD4" s="237"/>
    </row>
    <row r="5" spans="1:31" s="55" customFormat="1" ht="52.5" customHeight="1" x14ac:dyDescent="0.2">
      <c r="A5" s="256">
        <v>7448</v>
      </c>
      <c r="B5" s="216" t="s">
        <v>324</v>
      </c>
      <c r="C5" s="4"/>
      <c r="D5" s="9" t="s">
        <v>47</v>
      </c>
      <c r="E5" s="2" t="s">
        <v>292</v>
      </c>
      <c r="F5" s="9" t="s">
        <v>293</v>
      </c>
      <c r="G5" s="11">
        <v>10</v>
      </c>
      <c r="H5" s="10">
        <v>0</v>
      </c>
      <c r="I5" s="11">
        <v>0</v>
      </c>
      <c r="J5" s="10">
        <v>10</v>
      </c>
      <c r="K5" s="6" t="s">
        <v>79</v>
      </c>
      <c r="L5" s="5" t="s">
        <v>306</v>
      </c>
      <c r="M5" s="16" t="s">
        <v>127</v>
      </c>
      <c r="N5" s="7" t="s">
        <v>127</v>
      </c>
      <c r="O5" s="51">
        <f>IF(N5="","",N5-M5)</f>
        <v>0</v>
      </c>
      <c r="P5" s="5" t="s">
        <v>21</v>
      </c>
      <c r="Q5" s="30">
        <f>SUM(P5*H5/60)</f>
        <v>0</v>
      </c>
      <c r="R5" s="29">
        <v>100</v>
      </c>
      <c r="S5" s="30">
        <f>SUM(Q5)-(Q5*R5/100)</f>
        <v>0</v>
      </c>
      <c r="T5" s="213" t="s">
        <v>325</v>
      </c>
      <c r="U5" s="225" t="s">
        <v>317</v>
      </c>
      <c r="V5" s="277" t="s">
        <v>127</v>
      </c>
      <c r="W5" s="214"/>
      <c r="X5" s="228"/>
      <c r="Y5" s="212" t="s">
        <v>328</v>
      </c>
      <c r="Z5" s="252" t="s">
        <v>273</v>
      </c>
      <c r="AA5" s="33"/>
      <c r="AB5" s="268"/>
      <c r="AC5" s="237"/>
      <c r="AD5" s="237"/>
    </row>
    <row r="6" spans="1:31" s="53" customFormat="1" ht="52.5" customHeight="1" x14ac:dyDescent="0.2">
      <c r="A6" s="290">
        <v>7424</v>
      </c>
      <c r="B6" s="247" t="s">
        <v>308</v>
      </c>
      <c r="C6" s="81"/>
      <c r="D6" s="9" t="s">
        <v>51</v>
      </c>
      <c r="E6" s="257" t="s">
        <v>309</v>
      </c>
      <c r="F6" s="258" t="s">
        <v>316</v>
      </c>
      <c r="G6" s="259">
        <v>5</v>
      </c>
      <c r="H6" s="260">
        <v>0</v>
      </c>
      <c r="I6" s="259">
        <v>0</v>
      </c>
      <c r="J6" s="260">
        <v>5</v>
      </c>
      <c r="K6" s="67" t="s">
        <v>310</v>
      </c>
      <c r="L6" s="66" t="s">
        <v>310</v>
      </c>
      <c r="M6" s="174" t="s">
        <v>127</v>
      </c>
      <c r="N6" s="68" t="s">
        <v>127</v>
      </c>
      <c r="O6" s="51">
        <f>IF(N6="","",N6-M6)</f>
        <v>0</v>
      </c>
      <c r="P6" s="66" t="s">
        <v>33</v>
      </c>
      <c r="Q6" s="30">
        <f>SUM(P6*H6/60)</f>
        <v>0</v>
      </c>
      <c r="R6" s="224">
        <v>100</v>
      </c>
      <c r="S6" s="30">
        <f>SUM(Q6)-(Q6*R6/100)</f>
        <v>0</v>
      </c>
      <c r="T6" s="261" t="s">
        <v>311</v>
      </c>
      <c r="U6" s="262" t="s">
        <v>307</v>
      </c>
      <c r="V6" s="278" t="s">
        <v>307</v>
      </c>
      <c r="W6" s="271"/>
      <c r="X6" s="263"/>
      <c r="Y6" s="264" t="s">
        <v>326</v>
      </c>
      <c r="Z6" s="234" t="s">
        <v>276</v>
      </c>
      <c r="AA6" s="223">
        <v>565</v>
      </c>
      <c r="AB6" s="268">
        <f>SUM(AA6*H6)</f>
        <v>0</v>
      </c>
      <c r="AC6" s="219" t="s">
        <v>332</v>
      </c>
      <c r="AD6" s="219" t="s">
        <v>332</v>
      </c>
    </row>
  </sheetData>
  <mergeCells count="5">
    <mergeCell ref="G1:I1"/>
    <mergeCell ref="K1:M1"/>
    <mergeCell ref="P1:S1"/>
    <mergeCell ref="U1:X1"/>
    <mergeCell ref="AA1:AB1"/>
  </mergeCells>
  <phoneticPr fontId="17" type="noConversion"/>
  <conditionalFormatting sqref="S3">
    <cfRule type="cellIs" dxfId="39" priority="398" operator="between">
      <formula>0</formula>
      <formula>0</formula>
    </cfRule>
  </conditionalFormatting>
  <conditionalFormatting sqref="Z3">
    <cfRule type="expression" dxfId="38" priority="388">
      <formula>$Z3="REC ENG A Facturer"</formula>
    </cfRule>
    <cfRule type="expression" dxfId="37" priority="389">
      <formula>$Z3="A Intégrer"</formula>
    </cfRule>
    <cfRule type="expression" dxfId="36" priority="390">
      <formula>$Z3="EN STOCK"</formula>
    </cfRule>
    <cfRule type="expression" dxfId="35" priority="391">
      <formula>$Z3="Livré"</formula>
    </cfRule>
    <cfRule type="expression" dxfId="34" priority="392">
      <formula>$Z3="Att Dossier REC-ENG"</formula>
    </cfRule>
    <cfRule type="expression" dxfId="33" priority="393">
      <formula>$Z3="Attente matériels client  D?"</formula>
    </cfRule>
    <cfRule type="expression" dxfId="32" priority="394">
      <formula>$Z3="En Cours"</formula>
    </cfRule>
    <cfRule type="expression" dxfId="31" priority="395">
      <formula>$Z3="A Lancer"</formula>
    </cfRule>
    <cfRule type="expression" dxfId="30" priority="396">
      <formula>$Z3="Appro. REC/EXCA"</formula>
    </cfRule>
    <cfRule type="expression" dxfId="29" priority="397">
      <formula>$Z3="A Livrer"</formula>
    </cfRule>
  </conditionalFormatting>
  <conditionalFormatting sqref="S4:S5">
    <cfRule type="cellIs" dxfId="28" priority="33" operator="between">
      <formula>0</formula>
      <formula>0</formula>
    </cfRule>
  </conditionalFormatting>
  <conditionalFormatting sqref="Z4:Z5">
    <cfRule type="expression" dxfId="27" priority="23">
      <formula>$Z4="REC ENG A Facturer"</formula>
    </cfRule>
    <cfRule type="expression" dxfId="26" priority="24">
      <formula>$Z4="A Intégrer"</formula>
    </cfRule>
    <cfRule type="expression" dxfId="25" priority="25">
      <formula>$Z4="EN STOCK"</formula>
    </cfRule>
    <cfRule type="expression" dxfId="24" priority="26">
      <formula>$Z4="Livré"</formula>
    </cfRule>
    <cfRule type="expression" dxfId="23" priority="27">
      <formula>$Z4="Att Dossier REC-ENG"</formula>
    </cfRule>
    <cfRule type="expression" dxfId="22" priority="28">
      <formula>$Z4="Attente matériels client  D?"</formula>
    </cfRule>
    <cfRule type="expression" dxfId="21" priority="29">
      <formula>$Z4="En Cours"</formula>
    </cfRule>
    <cfRule type="expression" dxfId="20" priority="30">
      <formula>$Z4="A Lancer"</formula>
    </cfRule>
    <cfRule type="expression" dxfId="19" priority="31">
      <formula>$Z4="Appro. REC/EXCA"</formula>
    </cfRule>
    <cfRule type="expression" dxfId="18" priority="32">
      <formula>$Z4="A Livrer"</formula>
    </cfRule>
  </conditionalFormatting>
  <conditionalFormatting sqref="S6">
    <cfRule type="cellIs" dxfId="17" priority="22" operator="between">
      <formula>0</formula>
      <formula>0</formula>
    </cfRule>
  </conditionalFormatting>
  <conditionalFormatting sqref="Z6">
    <cfRule type="expression" dxfId="16" priority="12">
      <formula>$Z6="REC ENG A Facturer"</formula>
    </cfRule>
    <cfRule type="expression" dxfId="15" priority="13">
      <formula>$Z6="A Intégrer"</formula>
    </cfRule>
    <cfRule type="expression" dxfId="14" priority="14">
      <formula>$Z6="EN STOCK"</formula>
    </cfRule>
    <cfRule type="expression" dxfId="13" priority="15">
      <formula>$Z6="Livré"</formula>
    </cfRule>
    <cfRule type="expression" dxfId="12" priority="16">
      <formula>$Z6="Att Dossier REC-ENG"</formula>
    </cfRule>
    <cfRule type="expression" dxfId="11" priority="17">
      <formula>$Z6="Attente matériels client  D?"</formula>
    </cfRule>
    <cfRule type="expression" dxfId="10" priority="18">
      <formula>$Z6="En Cours"</formula>
    </cfRule>
    <cfRule type="expression" dxfId="9" priority="19">
      <formula>$Z6="A Lancer"</formula>
    </cfRule>
    <cfRule type="expression" dxfId="8" priority="20">
      <formula>$Z6="Appro. REC/EXCA"</formula>
    </cfRule>
    <cfRule type="expression" dxfId="7" priority="21">
      <formula>$Z6="A Livrer"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Données!$B$3:$B$12</xm:f>
          </x14:formula1>
          <xm:sqref>Z4:Z6 Z3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AI51"/>
  <sheetViews>
    <sheetView zoomScale="85" zoomScaleNormal="85" workbookViewId="0">
      <selection activeCell="S49" sqref="A49:S49"/>
    </sheetView>
  </sheetViews>
  <sheetFormatPr baseColWidth="10" defaultColWidth="11.42578125" defaultRowHeight="12.75" x14ac:dyDescent="0.2"/>
  <cols>
    <col min="1" max="1" width="5.140625" style="123" customWidth="1"/>
    <col min="2" max="2" width="4" style="123" customWidth="1"/>
    <col min="3" max="3" width="10.42578125" style="123" customWidth="1"/>
    <col min="4" max="4" width="8.7109375" style="123" customWidth="1"/>
    <col min="5" max="5" width="11.42578125" style="123"/>
    <col min="6" max="6" width="8.42578125" style="123" customWidth="1"/>
    <col min="7" max="7" width="7" style="123" customWidth="1"/>
    <col min="8" max="8" width="6.7109375" style="123" customWidth="1"/>
    <col min="9" max="9" width="7.28515625" style="123" customWidth="1"/>
    <col min="10" max="10" width="7.7109375" style="123" customWidth="1"/>
    <col min="11" max="11" width="7.28515625" style="123" customWidth="1"/>
    <col min="12" max="12" width="9.140625" style="123" customWidth="1"/>
    <col min="13" max="13" width="8" style="123" customWidth="1"/>
    <col min="14" max="14" width="8.140625" style="123" customWidth="1"/>
    <col min="15" max="15" width="7.5703125" style="123" customWidth="1"/>
    <col min="16" max="16" width="6.7109375" style="123" customWidth="1"/>
    <col min="17" max="17" width="7" style="123" customWidth="1"/>
    <col min="18" max="18" width="7.28515625" style="123" customWidth="1"/>
    <col min="19" max="19" width="6.85546875" style="123" customWidth="1"/>
    <col min="20" max="20" width="14.42578125" style="123" customWidth="1"/>
    <col min="21" max="16384" width="11.42578125" style="123"/>
  </cols>
  <sheetData>
    <row r="3" spans="1:34" ht="13.5" thickBot="1" x14ac:dyDescent="0.25"/>
    <row r="4" spans="1:34" ht="26.25" thickBot="1" x14ac:dyDescent="0.25">
      <c r="A4" s="36" t="s">
        <v>25</v>
      </c>
      <c r="B4" s="124"/>
      <c r="C4" s="35"/>
      <c r="D4" s="36" t="s">
        <v>0</v>
      </c>
      <c r="E4" s="125" t="s">
        <v>2</v>
      </c>
      <c r="F4" s="49" t="s">
        <v>99</v>
      </c>
      <c r="G4" s="337" t="s">
        <v>24</v>
      </c>
      <c r="H4" s="326"/>
      <c r="I4" s="327"/>
      <c r="J4" s="37"/>
      <c r="K4" s="328" t="s">
        <v>13</v>
      </c>
      <c r="L4" s="329"/>
      <c r="M4" s="330"/>
      <c r="N4" s="71"/>
      <c r="O4" s="93"/>
      <c r="P4" s="331" t="s">
        <v>14</v>
      </c>
      <c r="Q4" s="332"/>
      <c r="R4" s="332"/>
      <c r="S4" s="333"/>
      <c r="T4" s="15"/>
      <c r="U4" s="338" t="s">
        <v>8</v>
      </c>
      <c r="V4" s="339"/>
      <c r="W4" s="339"/>
      <c r="X4" s="339"/>
      <c r="Y4" s="126" t="s">
        <v>155</v>
      </c>
      <c r="Z4" s="36" t="s">
        <v>1</v>
      </c>
      <c r="AA4" s="336" t="s">
        <v>15</v>
      </c>
      <c r="AB4" s="336"/>
    </row>
    <row r="5" spans="1:34" ht="90" thickBot="1" x14ac:dyDescent="0.25">
      <c r="A5" s="38" t="s">
        <v>5</v>
      </c>
      <c r="B5" s="127" t="s">
        <v>58</v>
      </c>
      <c r="C5" s="39" t="s">
        <v>20</v>
      </c>
      <c r="D5" s="38" t="s">
        <v>0</v>
      </c>
      <c r="E5" s="40" t="s">
        <v>2</v>
      </c>
      <c r="F5" s="38" t="s">
        <v>99</v>
      </c>
      <c r="G5" s="127" t="s">
        <v>9</v>
      </c>
      <c r="H5" s="41" t="s">
        <v>10</v>
      </c>
      <c r="I5" s="38" t="s">
        <v>11</v>
      </c>
      <c r="J5" s="40" t="s">
        <v>30</v>
      </c>
      <c r="K5" s="128" t="s">
        <v>38</v>
      </c>
      <c r="L5" s="42" t="s">
        <v>32</v>
      </c>
      <c r="M5" s="44" t="s">
        <v>12</v>
      </c>
      <c r="N5" s="39" t="s">
        <v>23</v>
      </c>
      <c r="O5" s="43" t="s">
        <v>46</v>
      </c>
      <c r="P5" s="44" t="s">
        <v>3</v>
      </c>
      <c r="Q5" s="46" t="s">
        <v>7</v>
      </c>
      <c r="R5" s="45" t="s">
        <v>17</v>
      </c>
      <c r="S5" s="46" t="s">
        <v>18</v>
      </c>
      <c r="T5" s="44" t="s">
        <v>35</v>
      </c>
      <c r="U5" s="47" t="s">
        <v>22</v>
      </c>
      <c r="V5" s="48" t="s">
        <v>34</v>
      </c>
      <c r="W5" s="40" t="s">
        <v>27</v>
      </c>
      <c r="X5" s="94" t="s">
        <v>29</v>
      </c>
      <c r="Y5" s="129" t="s">
        <v>161</v>
      </c>
      <c r="Z5" s="110" t="s">
        <v>36</v>
      </c>
      <c r="AA5" s="41" t="s">
        <v>4</v>
      </c>
      <c r="AB5" s="90" t="s">
        <v>1</v>
      </c>
    </row>
    <row r="6" spans="1:34" s="55" customFormat="1" ht="46.5" customHeight="1" x14ac:dyDescent="0.2">
      <c r="A6" s="1">
        <v>6765</v>
      </c>
      <c r="B6" s="28"/>
      <c r="C6" s="4" t="s">
        <v>82</v>
      </c>
      <c r="D6" s="26" t="s">
        <v>77</v>
      </c>
      <c r="E6" s="97" t="s">
        <v>148</v>
      </c>
      <c r="F6" s="1"/>
      <c r="G6" s="28">
        <v>1</v>
      </c>
      <c r="H6" s="14"/>
      <c r="I6" s="28"/>
      <c r="J6" s="14">
        <v>1</v>
      </c>
      <c r="K6" s="6" t="s">
        <v>59</v>
      </c>
      <c r="L6" s="5" t="s">
        <v>59</v>
      </c>
      <c r="M6" s="7"/>
      <c r="N6" s="12"/>
      <c r="O6" s="29" t="str">
        <f t="shared" ref="O6:O20" si="0">IF(N6="","",N6-M6)</f>
        <v/>
      </c>
      <c r="P6" s="5"/>
      <c r="Q6" s="30">
        <f>SUM(P6*H6/60)</f>
        <v>0</v>
      </c>
      <c r="R6" s="29"/>
      <c r="S6" s="30">
        <f t="shared" ref="S6:S16" si="1">SUM(Q6)-(Q6*R6/100)</f>
        <v>0</v>
      </c>
      <c r="T6" s="4" t="s">
        <v>214</v>
      </c>
      <c r="U6" s="25"/>
      <c r="V6" s="31"/>
      <c r="W6" s="32"/>
      <c r="X6" s="1"/>
      <c r="Y6" s="25" t="s">
        <v>16</v>
      </c>
      <c r="Z6" s="119" t="s">
        <v>135</v>
      </c>
      <c r="AA6" s="33">
        <v>550</v>
      </c>
      <c r="AB6" s="73">
        <v>0</v>
      </c>
      <c r="AC6" s="91"/>
      <c r="AD6" s="52"/>
      <c r="AE6" s="91"/>
      <c r="AF6" s="52"/>
      <c r="AG6" s="92"/>
      <c r="AH6" s="52"/>
    </row>
    <row r="7" spans="1:34" s="55" customFormat="1" ht="48" customHeight="1" x14ac:dyDescent="0.2">
      <c r="A7" s="1">
        <v>6840</v>
      </c>
      <c r="B7" s="28"/>
      <c r="C7" s="4" t="s">
        <v>110</v>
      </c>
      <c r="D7" s="1" t="s">
        <v>77</v>
      </c>
      <c r="E7" s="109" t="s">
        <v>111</v>
      </c>
      <c r="F7" s="1"/>
      <c r="G7" s="28">
        <v>1</v>
      </c>
      <c r="H7" s="14"/>
      <c r="I7" s="28"/>
      <c r="J7" s="14">
        <v>1</v>
      </c>
      <c r="K7" s="6" t="s">
        <v>95</v>
      </c>
      <c r="L7" s="5" t="s">
        <v>95</v>
      </c>
      <c r="M7" s="7"/>
      <c r="N7" s="12"/>
      <c r="O7" s="29" t="str">
        <f t="shared" si="0"/>
        <v/>
      </c>
      <c r="P7" s="5"/>
      <c r="Q7" s="30">
        <f>SUM(P7*H7/60)</f>
        <v>0</v>
      </c>
      <c r="R7" s="29"/>
      <c r="S7" s="30">
        <f t="shared" si="1"/>
        <v>0</v>
      </c>
      <c r="T7" s="100" t="s">
        <v>112</v>
      </c>
      <c r="U7" s="25"/>
      <c r="V7" s="31"/>
      <c r="W7" s="32"/>
      <c r="X7" s="1"/>
      <c r="Y7" s="130" t="s">
        <v>16</v>
      </c>
      <c r="Z7" s="119" t="s">
        <v>135</v>
      </c>
      <c r="AA7" s="33">
        <v>290</v>
      </c>
      <c r="AB7" s="73">
        <f t="shared" ref="AB7:AB16" si="2">SUM(AA7*H7)</f>
        <v>0</v>
      </c>
      <c r="AC7" s="91"/>
      <c r="AD7" s="52"/>
      <c r="AE7" s="91"/>
      <c r="AF7" s="52"/>
      <c r="AG7" s="92"/>
      <c r="AH7" s="52"/>
    </row>
    <row r="8" spans="1:34" s="55" customFormat="1" ht="53.25" customHeight="1" x14ac:dyDescent="0.2">
      <c r="A8" s="1">
        <v>6854</v>
      </c>
      <c r="B8" s="28"/>
      <c r="C8" s="21" t="s">
        <v>120</v>
      </c>
      <c r="D8" s="1" t="s">
        <v>77</v>
      </c>
      <c r="E8" s="50" t="s">
        <v>121</v>
      </c>
      <c r="F8" s="20"/>
      <c r="G8" s="28">
        <v>1</v>
      </c>
      <c r="H8" s="14"/>
      <c r="I8" s="28"/>
      <c r="J8" s="14">
        <v>1</v>
      </c>
      <c r="K8" s="6" t="s">
        <v>94</v>
      </c>
      <c r="L8" s="5" t="s">
        <v>26</v>
      </c>
      <c r="M8" s="7"/>
      <c r="N8" s="12"/>
      <c r="O8" s="29" t="str">
        <f t="shared" si="0"/>
        <v/>
      </c>
      <c r="P8" s="5"/>
      <c r="Q8" s="30">
        <f>SUM(P8*H8/60)</f>
        <v>0</v>
      </c>
      <c r="R8" s="29"/>
      <c r="S8" s="30">
        <f t="shared" si="1"/>
        <v>0</v>
      </c>
      <c r="T8" s="14" t="s">
        <v>185</v>
      </c>
      <c r="U8" s="25"/>
      <c r="V8" s="31"/>
      <c r="W8" s="32"/>
      <c r="X8" s="1"/>
      <c r="Y8" s="13" t="s">
        <v>16</v>
      </c>
      <c r="Z8" s="119" t="s">
        <v>135</v>
      </c>
      <c r="AA8" s="33">
        <v>1700</v>
      </c>
      <c r="AB8" s="73">
        <f t="shared" si="2"/>
        <v>0</v>
      </c>
      <c r="AC8" s="91"/>
      <c r="AD8" s="52"/>
      <c r="AE8" s="91"/>
      <c r="AF8" s="52"/>
      <c r="AG8" s="92"/>
      <c r="AH8" s="52"/>
    </row>
    <row r="9" spans="1:34" s="55" customFormat="1" ht="43.5" customHeight="1" x14ac:dyDescent="0.2">
      <c r="A9" s="20">
        <v>6927</v>
      </c>
      <c r="B9" s="28"/>
      <c r="C9" s="21"/>
      <c r="D9" s="1" t="s">
        <v>77</v>
      </c>
      <c r="E9" s="50" t="s">
        <v>171</v>
      </c>
      <c r="F9" s="20"/>
      <c r="G9" s="28">
        <v>1</v>
      </c>
      <c r="H9" s="14"/>
      <c r="I9" s="28"/>
      <c r="J9" s="14">
        <v>1</v>
      </c>
      <c r="K9" s="6" t="s">
        <v>165</v>
      </c>
      <c r="L9" s="5" t="s">
        <v>165</v>
      </c>
      <c r="M9" s="7"/>
      <c r="N9" s="12"/>
      <c r="O9" s="29" t="str">
        <f t="shared" si="0"/>
        <v/>
      </c>
      <c r="P9" s="5"/>
      <c r="Q9" s="30">
        <f>SUM(P9*H9/60)</f>
        <v>0</v>
      </c>
      <c r="R9" s="29"/>
      <c r="S9" s="30">
        <f t="shared" si="1"/>
        <v>0</v>
      </c>
      <c r="T9" s="21" t="s">
        <v>166</v>
      </c>
      <c r="U9" s="25"/>
      <c r="V9" s="131"/>
      <c r="W9" s="132"/>
      <c r="X9" s="133"/>
      <c r="Y9" s="134" t="s">
        <v>165</v>
      </c>
      <c r="Z9" s="135" t="s">
        <v>135</v>
      </c>
      <c r="AA9" s="33">
        <v>5300</v>
      </c>
      <c r="AB9" s="73">
        <f t="shared" si="2"/>
        <v>0</v>
      </c>
      <c r="AC9" s="91"/>
      <c r="AD9" s="52"/>
      <c r="AE9" s="91"/>
      <c r="AF9" s="52"/>
      <c r="AG9" s="92"/>
      <c r="AH9" s="52"/>
    </row>
    <row r="10" spans="1:34" s="55" customFormat="1" ht="51.75" customHeight="1" x14ac:dyDescent="0.2">
      <c r="A10" s="1">
        <v>6832</v>
      </c>
      <c r="B10" s="136"/>
      <c r="C10" s="4"/>
      <c r="D10" s="58" t="s">
        <v>89</v>
      </c>
      <c r="E10" s="137" t="s">
        <v>101</v>
      </c>
      <c r="F10" s="57" t="s">
        <v>100</v>
      </c>
      <c r="G10" s="60">
        <v>2</v>
      </c>
      <c r="H10" s="59"/>
      <c r="I10" s="60"/>
      <c r="J10" s="59">
        <v>2</v>
      </c>
      <c r="K10" s="6" t="s">
        <v>87</v>
      </c>
      <c r="L10" s="5" t="s">
        <v>87</v>
      </c>
      <c r="M10" s="7"/>
      <c r="N10" s="12"/>
      <c r="O10" s="29" t="str">
        <f t="shared" si="0"/>
        <v/>
      </c>
      <c r="P10" s="5"/>
      <c r="Q10" s="30">
        <v>0</v>
      </c>
      <c r="R10" s="29">
        <v>100</v>
      </c>
      <c r="S10" s="30">
        <f t="shared" si="1"/>
        <v>0</v>
      </c>
      <c r="T10" s="138" t="s">
        <v>102</v>
      </c>
      <c r="U10" s="139"/>
      <c r="V10" s="86"/>
      <c r="W10" s="140"/>
      <c r="X10" s="57"/>
      <c r="Y10" s="84" t="s">
        <v>16</v>
      </c>
      <c r="Z10" s="141" t="s">
        <v>149</v>
      </c>
      <c r="AA10" s="33">
        <v>50</v>
      </c>
      <c r="AB10" s="73">
        <f t="shared" si="2"/>
        <v>0</v>
      </c>
      <c r="AC10" s="91"/>
      <c r="AD10" s="52"/>
      <c r="AE10" s="91"/>
      <c r="AF10" s="52"/>
      <c r="AG10" s="92"/>
      <c r="AH10" s="52"/>
    </row>
    <row r="11" spans="1:34" s="55" customFormat="1" ht="52.5" customHeight="1" x14ac:dyDescent="0.2">
      <c r="A11" s="1">
        <v>6850</v>
      </c>
      <c r="B11" s="28"/>
      <c r="C11" s="4"/>
      <c r="D11" s="62" t="s">
        <v>89</v>
      </c>
      <c r="E11" s="61" t="s">
        <v>172</v>
      </c>
      <c r="F11" s="61" t="s">
        <v>115</v>
      </c>
      <c r="G11" s="64">
        <v>60</v>
      </c>
      <c r="H11" s="63"/>
      <c r="I11" s="64"/>
      <c r="J11" s="63">
        <v>60</v>
      </c>
      <c r="K11" s="6" t="s">
        <v>116</v>
      </c>
      <c r="L11" s="5"/>
      <c r="M11" s="7"/>
      <c r="N11" s="12"/>
      <c r="O11" s="29" t="str">
        <f t="shared" si="0"/>
        <v/>
      </c>
      <c r="P11" s="5"/>
      <c r="Q11" s="30">
        <f t="shared" ref="Q11:Q16" si="3">SUM(P11*H11/60)</f>
        <v>0</v>
      </c>
      <c r="R11" s="29"/>
      <c r="S11" s="30">
        <f t="shared" si="1"/>
        <v>0</v>
      </c>
      <c r="T11" s="63" t="s">
        <v>184</v>
      </c>
      <c r="U11" s="142" t="s">
        <v>127</v>
      </c>
      <c r="V11" s="85" t="s">
        <v>62</v>
      </c>
      <c r="W11" s="88"/>
      <c r="X11" s="61"/>
      <c r="Y11" s="83" t="s">
        <v>16</v>
      </c>
      <c r="Z11" s="143" t="s">
        <v>173</v>
      </c>
      <c r="AA11" s="33">
        <v>1</v>
      </c>
      <c r="AB11" s="73">
        <f t="shared" si="2"/>
        <v>0</v>
      </c>
      <c r="AC11" s="91"/>
      <c r="AD11" s="52"/>
      <c r="AE11" s="91"/>
      <c r="AF11" s="52"/>
      <c r="AG11" s="92"/>
      <c r="AH11" s="52"/>
    </row>
    <row r="12" spans="1:34" s="55" customFormat="1" ht="45.75" customHeight="1" x14ac:dyDescent="0.2">
      <c r="A12" s="1">
        <v>6703</v>
      </c>
      <c r="B12" s="28"/>
      <c r="C12" s="4"/>
      <c r="D12" s="26" t="s">
        <v>57</v>
      </c>
      <c r="E12" s="97" t="s">
        <v>68</v>
      </c>
      <c r="F12" s="1"/>
      <c r="G12" s="28">
        <v>1</v>
      </c>
      <c r="H12" s="14"/>
      <c r="I12" s="28"/>
      <c r="J12" s="14">
        <v>1</v>
      </c>
      <c r="K12" s="6" t="s">
        <v>40</v>
      </c>
      <c r="L12" s="5" t="s">
        <v>40</v>
      </c>
      <c r="M12" s="7"/>
      <c r="N12" s="12"/>
      <c r="O12" s="29" t="str">
        <f t="shared" si="0"/>
        <v/>
      </c>
      <c r="P12" s="5"/>
      <c r="Q12" s="30">
        <f t="shared" si="3"/>
        <v>0</v>
      </c>
      <c r="R12" s="29"/>
      <c r="S12" s="30">
        <f t="shared" si="1"/>
        <v>0</v>
      </c>
      <c r="T12" s="4" t="s">
        <v>70</v>
      </c>
      <c r="U12" s="25"/>
      <c r="V12" s="31"/>
      <c r="W12" s="32"/>
      <c r="X12" s="1"/>
      <c r="Y12" s="25" t="s">
        <v>16</v>
      </c>
      <c r="Z12" s="119" t="s">
        <v>135</v>
      </c>
      <c r="AA12" s="33">
        <v>700</v>
      </c>
      <c r="AB12" s="73">
        <f t="shared" si="2"/>
        <v>0</v>
      </c>
      <c r="AC12" s="91" t="s">
        <v>88</v>
      </c>
      <c r="AD12" s="52"/>
      <c r="AE12" s="91"/>
      <c r="AF12" s="52"/>
      <c r="AG12" s="92"/>
      <c r="AH12" s="52"/>
    </row>
    <row r="13" spans="1:34" s="55" customFormat="1" ht="45.75" customHeight="1" x14ac:dyDescent="0.2">
      <c r="A13" s="1">
        <v>6704</v>
      </c>
      <c r="B13" s="28"/>
      <c r="C13" s="4"/>
      <c r="D13" s="26" t="s">
        <v>57</v>
      </c>
      <c r="E13" s="97" t="s">
        <v>69</v>
      </c>
      <c r="F13" s="1"/>
      <c r="G13" s="28">
        <v>1</v>
      </c>
      <c r="H13" s="14"/>
      <c r="I13" s="28"/>
      <c r="J13" s="14">
        <v>1</v>
      </c>
      <c r="K13" s="6" t="s">
        <v>40</v>
      </c>
      <c r="L13" s="5" t="s">
        <v>40</v>
      </c>
      <c r="M13" s="7"/>
      <c r="N13" s="12"/>
      <c r="O13" s="29" t="str">
        <f t="shared" si="0"/>
        <v/>
      </c>
      <c r="P13" s="5"/>
      <c r="Q13" s="30">
        <f t="shared" si="3"/>
        <v>0</v>
      </c>
      <c r="R13" s="29"/>
      <c r="S13" s="30">
        <f t="shared" si="1"/>
        <v>0</v>
      </c>
      <c r="T13" s="4" t="s">
        <v>70</v>
      </c>
      <c r="U13" s="25"/>
      <c r="V13" s="31"/>
      <c r="W13" s="32"/>
      <c r="X13" s="1"/>
      <c r="Y13" s="25" t="s">
        <v>16</v>
      </c>
      <c r="Z13" s="144" t="s">
        <v>135</v>
      </c>
      <c r="AA13" s="33">
        <v>700</v>
      </c>
      <c r="AB13" s="73">
        <f t="shared" si="2"/>
        <v>0</v>
      </c>
      <c r="AC13" s="91"/>
      <c r="AD13" s="52"/>
      <c r="AE13" s="91"/>
      <c r="AF13" s="52"/>
      <c r="AG13" s="92"/>
      <c r="AH13" s="52"/>
    </row>
    <row r="14" spans="1:34" s="55" customFormat="1" ht="58.5" customHeight="1" x14ac:dyDescent="0.2">
      <c r="A14" s="1">
        <v>6851</v>
      </c>
      <c r="B14" s="8"/>
      <c r="C14" s="100" t="s">
        <v>117</v>
      </c>
      <c r="D14" s="20" t="s">
        <v>57</v>
      </c>
      <c r="E14" s="20" t="s">
        <v>118</v>
      </c>
      <c r="F14" s="20"/>
      <c r="G14" s="21">
        <v>1</v>
      </c>
      <c r="H14" s="14"/>
      <c r="I14" s="14"/>
      <c r="J14" s="14">
        <v>1</v>
      </c>
      <c r="K14" s="145" t="s">
        <v>119</v>
      </c>
      <c r="L14" s="5"/>
      <c r="M14" s="7" t="s">
        <v>124</v>
      </c>
      <c r="N14" s="12" t="s">
        <v>124</v>
      </c>
      <c r="O14" s="29">
        <f t="shared" si="0"/>
        <v>0</v>
      </c>
      <c r="P14" s="5" t="s">
        <v>41</v>
      </c>
      <c r="Q14" s="3">
        <f t="shared" si="3"/>
        <v>0</v>
      </c>
      <c r="R14" s="29">
        <v>100</v>
      </c>
      <c r="S14" s="3">
        <f t="shared" si="1"/>
        <v>0</v>
      </c>
      <c r="T14" s="21" t="s">
        <v>183</v>
      </c>
      <c r="U14" s="25"/>
      <c r="V14" s="31"/>
      <c r="W14" s="32"/>
      <c r="X14" s="1"/>
      <c r="Y14" s="25" t="s">
        <v>16</v>
      </c>
      <c r="Z14" s="141" t="s">
        <v>150</v>
      </c>
      <c r="AA14" s="33">
        <v>610</v>
      </c>
      <c r="AB14" s="73">
        <f t="shared" si="2"/>
        <v>0</v>
      </c>
      <c r="AC14" s="91"/>
      <c r="AD14" s="52"/>
      <c r="AE14" s="91" t="s">
        <v>80</v>
      </c>
      <c r="AF14" s="52"/>
      <c r="AG14" s="92"/>
      <c r="AH14" s="52"/>
    </row>
    <row r="15" spans="1:34" s="55" customFormat="1" ht="44.25" customHeight="1" x14ac:dyDescent="0.2">
      <c r="A15" s="1"/>
      <c r="B15" s="28"/>
      <c r="C15" s="100"/>
      <c r="D15" s="50"/>
      <c r="E15" s="19" t="s">
        <v>129</v>
      </c>
      <c r="F15" s="20"/>
      <c r="G15" s="79">
        <v>1</v>
      </c>
      <c r="H15" s="14"/>
      <c r="I15" s="28"/>
      <c r="J15" s="14">
        <v>1</v>
      </c>
      <c r="K15" s="6"/>
      <c r="L15" s="5"/>
      <c r="M15" s="7"/>
      <c r="N15" s="12"/>
      <c r="O15" s="29" t="str">
        <f t="shared" si="0"/>
        <v/>
      </c>
      <c r="P15" s="5"/>
      <c r="Q15" s="3">
        <f t="shared" si="3"/>
        <v>0</v>
      </c>
      <c r="R15" s="29"/>
      <c r="S15" s="3">
        <f t="shared" si="1"/>
        <v>0</v>
      </c>
      <c r="T15" s="21" t="s">
        <v>164</v>
      </c>
      <c r="U15" s="25"/>
      <c r="V15" s="31"/>
      <c r="W15" s="32"/>
      <c r="X15" s="1"/>
      <c r="Y15" s="25"/>
      <c r="Z15" s="119"/>
      <c r="AA15" s="33">
        <v>45</v>
      </c>
      <c r="AB15" s="73">
        <f t="shared" si="2"/>
        <v>0</v>
      </c>
      <c r="AC15" s="91"/>
      <c r="AD15" s="52"/>
      <c r="AE15" s="91"/>
      <c r="AF15" s="52"/>
      <c r="AG15" s="92"/>
      <c r="AH15" s="52"/>
    </row>
    <row r="16" spans="1:34" s="55" customFormat="1" ht="49.5" customHeight="1" x14ac:dyDescent="0.2">
      <c r="A16" s="1">
        <v>6705</v>
      </c>
      <c r="B16" s="28"/>
      <c r="C16" s="4" t="s">
        <v>72</v>
      </c>
      <c r="D16" s="26" t="s">
        <v>71</v>
      </c>
      <c r="E16" s="97" t="s">
        <v>74</v>
      </c>
      <c r="F16" s="1"/>
      <c r="G16" s="28">
        <v>1</v>
      </c>
      <c r="H16" s="14"/>
      <c r="I16" s="28"/>
      <c r="J16" s="14">
        <v>1</v>
      </c>
      <c r="K16" s="6" t="s">
        <v>63</v>
      </c>
      <c r="L16" s="5" t="s">
        <v>73</v>
      </c>
      <c r="M16" s="7" t="s">
        <v>81</v>
      </c>
      <c r="N16" s="12" t="s">
        <v>87</v>
      </c>
      <c r="O16" s="51">
        <f t="shared" si="0"/>
        <v>78</v>
      </c>
      <c r="P16" s="5"/>
      <c r="Q16" s="30">
        <f t="shared" si="3"/>
        <v>0</v>
      </c>
      <c r="R16" s="29"/>
      <c r="S16" s="30">
        <f t="shared" si="1"/>
        <v>0</v>
      </c>
      <c r="T16" s="4" t="s">
        <v>75</v>
      </c>
      <c r="U16" s="25"/>
      <c r="V16" s="31"/>
      <c r="W16" s="32"/>
      <c r="X16" s="1"/>
      <c r="Y16" s="25" t="s">
        <v>16</v>
      </c>
      <c r="Z16" s="119" t="s">
        <v>135</v>
      </c>
      <c r="AA16" s="33">
        <v>8500</v>
      </c>
      <c r="AB16" s="73">
        <f t="shared" si="2"/>
        <v>0</v>
      </c>
      <c r="AC16" s="91"/>
      <c r="AD16" s="52"/>
      <c r="AE16" s="91" t="s">
        <v>80</v>
      </c>
      <c r="AF16" s="52"/>
      <c r="AG16" s="92"/>
      <c r="AH16" s="52"/>
    </row>
    <row r="17" spans="1:34" s="55" customFormat="1" ht="49.5" customHeight="1" x14ac:dyDescent="0.2">
      <c r="A17" s="1">
        <v>6618</v>
      </c>
      <c r="B17" s="28"/>
      <c r="C17" s="4" t="s">
        <v>61</v>
      </c>
      <c r="D17" s="26" t="s">
        <v>60</v>
      </c>
      <c r="E17" s="97" t="s">
        <v>152</v>
      </c>
      <c r="F17" s="1"/>
      <c r="G17" s="28">
        <v>1</v>
      </c>
      <c r="H17" s="14"/>
      <c r="I17" s="28"/>
      <c r="J17" s="14">
        <v>1</v>
      </c>
      <c r="K17" s="6" t="s">
        <v>26</v>
      </c>
      <c r="L17" s="5" t="s">
        <v>6</v>
      </c>
      <c r="M17" s="7"/>
      <c r="N17" s="12"/>
      <c r="O17" s="51" t="str">
        <f t="shared" si="0"/>
        <v/>
      </c>
      <c r="P17" s="5"/>
      <c r="Q17" s="30">
        <f t="shared" ref="Q17:Q22" si="4">SUM(P17*H17/60)</f>
        <v>0</v>
      </c>
      <c r="R17" s="29"/>
      <c r="S17" s="30">
        <f t="shared" ref="S17:S24" si="5">SUM(Q17)-(Q17*R17/100)</f>
        <v>0</v>
      </c>
      <c r="T17" s="4" t="s">
        <v>215</v>
      </c>
      <c r="U17" s="25"/>
      <c r="V17" s="31"/>
      <c r="W17" s="32"/>
      <c r="X17" s="1"/>
      <c r="Y17" s="25" t="s">
        <v>16</v>
      </c>
      <c r="Z17" s="119" t="s">
        <v>135</v>
      </c>
      <c r="AA17" s="33">
        <v>1800</v>
      </c>
      <c r="AB17" s="73">
        <f t="shared" ref="AB17:AB22" si="6">SUM(AA17*H17)</f>
        <v>0</v>
      </c>
      <c r="AC17" s="91" t="s">
        <v>80</v>
      </c>
      <c r="AD17" s="52" t="s">
        <v>39</v>
      </c>
      <c r="AE17" s="91" t="s">
        <v>80</v>
      </c>
      <c r="AF17" s="52" t="s">
        <v>39</v>
      </c>
      <c r="AG17" s="92"/>
      <c r="AH17" s="52"/>
    </row>
    <row r="18" spans="1:34" s="55" customFormat="1" ht="48" customHeight="1" x14ac:dyDescent="0.2">
      <c r="A18" s="1"/>
      <c r="B18" s="28"/>
      <c r="C18" s="4"/>
      <c r="D18" s="26"/>
      <c r="E18" s="97" t="s">
        <v>153</v>
      </c>
      <c r="F18" s="1"/>
      <c r="G18" s="28">
        <v>1</v>
      </c>
      <c r="H18" s="14"/>
      <c r="I18" s="28"/>
      <c r="J18" s="14">
        <v>1</v>
      </c>
      <c r="K18" s="6" t="s">
        <v>26</v>
      </c>
      <c r="L18" s="5"/>
      <c r="M18" s="7"/>
      <c r="N18" s="12"/>
      <c r="O18" s="51" t="str">
        <f t="shared" si="0"/>
        <v/>
      </c>
      <c r="P18" s="5"/>
      <c r="Q18" s="30">
        <f t="shared" si="4"/>
        <v>0</v>
      </c>
      <c r="R18" s="29"/>
      <c r="S18" s="30">
        <f t="shared" si="5"/>
        <v>0</v>
      </c>
      <c r="T18" s="4" t="s">
        <v>216</v>
      </c>
      <c r="U18" s="25"/>
      <c r="V18" s="31"/>
      <c r="W18" s="32"/>
      <c r="X18" s="1"/>
      <c r="Y18" s="25" t="s">
        <v>16</v>
      </c>
      <c r="Z18" s="119" t="s">
        <v>135</v>
      </c>
      <c r="AA18" s="33">
        <v>26000</v>
      </c>
      <c r="AB18" s="73">
        <v>0</v>
      </c>
      <c r="AC18" s="91" t="s">
        <v>80</v>
      </c>
      <c r="AD18" s="52" t="s">
        <v>39</v>
      </c>
      <c r="AE18" s="91" t="s">
        <v>80</v>
      </c>
      <c r="AF18" s="52" t="s">
        <v>39</v>
      </c>
      <c r="AG18" s="92"/>
      <c r="AH18" s="52"/>
    </row>
    <row r="19" spans="1:34" s="55" customFormat="1" ht="39.75" customHeight="1" x14ac:dyDescent="0.2">
      <c r="A19" s="1">
        <v>6671</v>
      </c>
      <c r="B19" s="28"/>
      <c r="C19" s="4"/>
      <c r="D19" s="26" t="s">
        <v>60</v>
      </c>
      <c r="E19" s="97" t="s">
        <v>65</v>
      </c>
      <c r="F19" s="1"/>
      <c r="G19" s="28">
        <v>1</v>
      </c>
      <c r="H19" s="14"/>
      <c r="I19" s="28"/>
      <c r="J19" s="14">
        <v>1</v>
      </c>
      <c r="K19" s="6" t="s">
        <v>66</v>
      </c>
      <c r="L19" s="5" t="s">
        <v>26</v>
      </c>
      <c r="M19" s="7"/>
      <c r="N19" s="12"/>
      <c r="O19" s="51" t="str">
        <f t="shared" si="0"/>
        <v/>
      </c>
      <c r="P19" s="5"/>
      <c r="Q19" s="30">
        <f t="shared" si="4"/>
        <v>0</v>
      </c>
      <c r="R19" s="29"/>
      <c r="S19" s="30">
        <f t="shared" si="5"/>
        <v>0</v>
      </c>
      <c r="T19" s="4" t="s">
        <v>217</v>
      </c>
      <c r="U19" s="25"/>
      <c r="V19" s="31"/>
      <c r="W19" s="32"/>
      <c r="X19" s="1"/>
      <c r="Y19" s="25"/>
      <c r="Z19" s="146" t="s">
        <v>154</v>
      </c>
      <c r="AA19" s="33">
        <v>140</v>
      </c>
      <c r="AB19" s="73">
        <f t="shared" si="6"/>
        <v>0</v>
      </c>
      <c r="AC19" s="91" t="s">
        <v>80</v>
      </c>
      <c r="AD19" s="52" t="s">
        <v>39</v>
      </c>
      <c r="AE19" s="91" t="s">
        <v>80</v>
      </c>
      <c r="AF19" s="52" t="s">
        <v>39</v>
      </c>
      <c r="AG19" s="92"/>
      <c r="AH19" s="52"/>
    </row>
    <row r="20" spans="1:34" s="55" customFormat="1" ht="39.75" customHeight="1" x14ac:dyDescent="0.2">
      <c r="A20" s="1"/>
      <c r="B20" s="28"/>
      <c r="C20" s="4"/>
      <c r="D20" s="26"/>
      <c r="E20" s="97" t="s">
        <v>64</v>
      </c>
      <c r="F20" s="1"/>
      <c r="G20" s="28">
        <v>1</v>
      </c>
      <c r="H20" s="14"/>
      <c r="I20" s="28"/>
      <c r="J20" s="14">
        <v>1</v>
      </c>
      <c r="K20" s="6" t="s">
        <v>66</v>
      </c>
      <c r="L20" s="5" t="s">
        <v>26</v>
      </c>
      <c r="M20" s="7"/>
      <c r="N20" s="12"/>
      <c r="O20" s="51" t="str">
        <f t="shared" si="0"/>
        <v/>
      </c>
      <c r="P20" s="5"/>
      <c r="Q20" s="30">
        <f t="shared" si="4"/>
        <v>0</v>
      </c>
      <c r="R20" s="29"/>
      <c r="S20" s="30">
        <f t="shared" si="5"/>
        <v>0</v>
      </c>
      <c r="T20" s="4" t="s">
        <v>218</v>
      </c>
      <c r="U20" s="25"/>
      <c r="V20" s="31"/>
      <c r="W20" s="32"/>
      <c r="X20" s="1"/>
      <c r="Y20" s="25"/>
      <c r="Z20" s="146" t="s">
        <v>154</v>
      </c>
      <c r="AA20" s="33">
        <v>690</v>
      </c>
      <c r="AB20" s="73">
        <f t="shared" si="6"/>
        <v>0</v>
      </c>
      <c r="AC20" s="91" t="s">
        <v>80</v>
      </c>
      <c r="AD20" s="52" t="s">
        <v>39</v>
      </c>
      <c r="AE20" s="91" t="s">
        <v>80</v>
      </c>
      <c r="AF20" s="52" t="s">
        <v>39</v>
      </c>
      <c r="AG20" s="92"/>
      <c r="AH20" s="52"/>
    </row>
    <row r="21" spans="1:34" s="55" customFormat="1" ht="44.25" customHeight="1" x14ac:dyDescent="0.2">
      <c r="A21" s="1">
        <v>6540</v>
      </c>
      <c r="B21" s="28"/>
      <c r="C21" s="4" t="s">
        <v>52</v>
      </c>
      <c r="D21" s="26" t="s">
        <v>56</v>
      </c>
      <c r="E21" s="97" t="s">
        <v>53</v>
      </c>
      <c r="F21" s="1"/>
      <c r="G21" s="28">
        <v>1</v>
      </c>
      <c r="H21" s="14"/>
      <c r="I21" s="28"/>
      <c r="J21" s="14">
        <v>1</v>
      </c>
      <c r="K21" s="6" t="s">
        <v>45</v>
      </c>
      <c r="L21" s="5" t="s">
        <v>67</v>
      </c>
      <c r="M21" s="7" t="s">
        <v>42</v>
      </c>
      <c r="N21" s="12" t="s">
        <v>42</v>
      </c>
      <c r="O21" s="51"/>
      <c r="P21" s="5"/>
      <c r="Q21" s="30">
        <f t="shared" si="4"/>
        <v>0</v>
      </c>
      <c r="R21" s="29"/>
      <c r="S21" s="30">
        <f t="shared" si="5"/>
        <v>0</v>
      </c>
      <c r="T21" s="4" t="s">
        <v>55</v>
      </c>
      <c r="U21" s="25"/>
      <c r="V21" s="31"/>
      <c r="W21" s="32"/>
      <c r="X21" s="1"/>
      <c r="Y21" s="25" t="s">
        <v>16</v>
      </c>
      <c r="Z21" s="119" t="s">
        <v>135</v>
      </c>
      <c r="AA21" s="33">
        <v>3450</v>
      </c>
      <c r="AB21" s="73">
        <f t="shared" si="6"/>
        <v>0</v>
      </c>
      <c r="AC21" s="91"/>
      <c r="AD21" s="52"/>
      <c r="AE21" s="91"/>
      <c r="AF21" s="52"/>
      <c r="AG21" s="92"/>
      <c r="AH21" s="52"/>
    </row>
    <row r="22" spans="1:34" s="55" customFormat="1" ht="46.5" customHeight="1" x14ac:dyDescent="0.2">
      <c r="A22" s="1">
        <v>6540</v>
      </c>
      <c r="B22" s="28"/>
      <c r="C22" s="4" t="s">
        <v>52</v>
      </c>
      <c r="D22" s="26" t="s">
        <v>56</v>
      </c>
      <c r="E22" s="97" t="s">
        <v>54</v>
      </c>
      <c r="F22" s="1"/>
      <c r="G22" s="28">
        <v>1</v>
      </c>
      <c r="H22" s="14"/>
      <c r="I22" s="28"/>
      <c r="J22" s="14">
        <v>1</v>
      </c>
      <c r="K22" s="6" t="s">
        <v>45</v>
      </c>
      <c r="L22" s="5" t="s">
        <v>67</v>
      </c>
      <c r="M22" s="7" t="s">
        <v>42</v>
      </c>
      <c r="N22" s="12" t="s">
        <v>42</v>
      </c>
      <c r="O22" s="51">
        <f t="shared" ref="O22:O33" si="7">IF(N22="","",N22-M22)</f>
        <v>0</v>
      </c>
      <c r="P22" s="5"/>
      <c r="Q22" s="30">
        <f t="shared" si="4"/>
        <v>0</v>
      </c>
      <c r="R22" s="29"/>
      <c r="S22" s="30">
        <f t="shared" si="5"/>
        <v>0</v>
      </c>
      <c r="T22" s="4" t="s">
        <v>55</v>
      </c>
      <c r="U22" s="25"/>
      <c r="V22" s="31"/>
      <c r="W22" s="32"/>
      <c r="X22" s="1"/>
      <c r="Y22" s="25" t="s">
        <v>16</v>
      </c>
      <c r="Z22" s="119" t="s">
        <v>135</v>
      </c>
      <c r="AA22" s="33">
        <v>2950</v>
      </c>
      <c r="AB22" s="73">
        <f t="shared" si="6"/>
        <v>0</v>
      </c>
      <c r="AC22" s="91"/>
      <c r="AD22" s="52"/>
      <c r="AE22" s="91"/>
      <c r="AF22" s="52"/>
      <c r="AG22" s="92"/>
      <c r="AH22" s="52"/>
    </row>
    <row r="23" spans="1:34" s="55" customFormat="1" ht="42.75" customHeight="1" x14ac:dyDescent="0.2">
      <c r="A23" s="1">
        <v>6813</v>
      </c>
      <c r="B23" s="28"/>
      <c r="C23" s="4"/>
      <c r="D23" s="26" t="s">
        <v>91</v>
      </c>
      <c r="E23" s="97" t="s">
        <v>92</v>
      </c>
      <c r="F23" s="1"/>
      <c r="G23" s="28">
        <v>1</v>
      </c>
      <c r="H23" s="14"/>
      <c r="I23" s="28"/>
      <c r="J23" s="14">
        <v>1</v>
      </c>
      <c r="K23" s="6" t="s">
        <v>79</v>
      </c>
      <c r="L23" s="5" t="s">
        <v>79</v>
      </c>
      <c r="M23" s="7" t="s">
        <v>79</v>
      </c>
      <c r="N23" s="12" t="s">
        <v>79</v>
      </c>
      <c r="O23" s="51">
        <f t="shared" si="7"/>
        <v>0</v>
      </c>
      <c r="P23" s="5"/>
      <c r="Q23" s="30">
        <f>SUM(P23*H23/60)</f>
        <v>0</v>
      </c>
      <c r="R23" s="29"/>
      <c r="S23" s="30">
        <f t="shared" si="5"/>
        <v>0</v>
      </c>
      <c r="T23" s="4" t="s">
        <v>93</v>
      </c>
      <c r="U23" s="25"/>
      <c r="V23" s="31"/>
      <c r="W23" s="32"/>
      <c r="X23" s="1"/>
      <c r="Y23" s="25" t="s">
        <v>16</v>
      </c>
      <c r="Z23" s="119" t="s">
        <v>135</v>
      </c>
      <c r="AA23" s="33">
        <v>790</v>
      </c>
      <c r="AB23" s="73">
        <f t="shared" ref="AB23:AB31" si="8">SUM(AA23*H23)</f>
        <v>0</v>
      </c>
      <c r="AC23" s="91"/>
      <c r="AD23" s="52"/>
      <c r="AE23" s="91" t="s">
        <v>80</v>
      </c>
      <c r="AF23" s="52"/>
      <c r="AG23" s="92"/>
      <c r="AH23" s="52"/>
    </row>
    <row r="24" spans="1:34" s="53" customFormat="1" ht="51.75" customHeight="1" x14ac:dyDescent="0.2">
      <c r="A24" s="1">
        <v>6836</v>
      </c>
      <c r="B24" s="28"/>
      <c r="C24" s="4"/>
      <c r="D24" s="62" t="s">
        <v>43</v>
      </c>
      <c r="E24" s="147" t="s">
        <v>106</v>
      </c>
      <c r="F24" s="147" t="s">
        <v>105</v>
      </c>
      <c r="G24" s="63">
        <v>11</v>
      </c>
      <c r="H24" s="63"/>
      <c r="I24" s="63"/>
      <c r="J24" s="63">
        <v>11</v>
      </c>
      <c r="K24" s="145" t="s">
        <v>107</v>
      </c>
      <c r="L24" s="5" t="s">
        <v>163</v>
      </c>
      <c r="M24" s="7"/>
      <c r="N24" s="12"/>
      <c r="O24" s="51" t="str">
        <f t="shared" si="7"/>
        <v/>
      </c>
      <c r="P24" s="5"/>
      <c r="Q24" s="3"/>
      <c r="R24" s="29"/>
      <c r="S24" s="30">
        <f t="shared" si="5"/>
        <v>0</v>
      </c>
      <c r="T24" s="148" t="s">
        <v>108</v>
      </c>
      <c r="U24" s="113" t="s">
        <v>122</v>
      </c>
      <c r="V24" s="85" t="s">
        <v>90</v>
      </c>
      <c r="W24" s="149"/>
      <c r="X24" s="113"/>
      <c r="Y24" s="150" t="s">
        <v>16</v>
      </c>
      <c r="Z24" s="143" t="s">
        <v>174</v>
      </c>
      <c r="AA24" s="120">
        <v>89</v>
      </c>
      <c r="AB24" s="73">
        <f t="shared" si="8"/>
        <v>0</v>
      </c>
      <c r="AC24" s="91"/>
      <c r="AD24" s="52"/>
      <c r="AE24" s="91"/>
      <c r="AF24" s="52"/>
      <c r="AG24" s="92"/>
      <c r="AH24" s="52"/>
    </row>
    <row r="25" spans="1:34" s="53" customFormat="1" ht="51" customHeight="1" x14ac:dyDescent="0.2">
      <c r="A25" s="20">
        <v>6788</v>
      </c>
      <c r="B25" s="79"/>
      <c r="C25" s="80" t="s">
        <v>84</v>
      </c>
      <c r="D25" s="62" t="s">
        <v>48</v>
      </c>
      <c r="E25" s="122" t="s">
        <v>86</v>
      </c>
      <c r="F25" s="61"/>
      <c r="G25" s="64">
        <v>7</v>
      </c>
      <c r="H25" s="63"/>
      <c r="I25" s="64"/>
      <c r="J25" s="63">
        <v>7</v>
      </c>
      <c r="K25" s="6" t="s">
        <v>83</v>
      </c>
      <c r="L25" s="5" t="s">
        <v>26</v>
      </c>
      <c r="M25" s="7"/>
      <c r="N25" s="151"/>
      <c r="O25" s="51" t="str">
        <f t="shared" si="7"/>
        <v/>
      </c>
      <c r="P25" s="5"/>
      <c r="Q25" s="30"/>
      <c r="R25" s="29"/>
      <c r="S25" s="30"/>
      <c r="T25" s="82" t="s">
        <v>85</v>
      </c>
      <c r="U25" s="83" t="s">
        <v>76</v>
      </c>
      <c r="V25" s="85" t="s">
        <v>96</v>
      </c>
      <c r="W25" s="89"/>
      <c r="X25" s="152"/>
      <c r="Y25" s="83" t="s">
        <v>16</v>
      </c>
      <c r="Z25" s="8" t="s">
        <v>160</v>
      </c>
      <c r="AA25" s="153">
        <v>72.8</v>
      </c>
      <c r="AB25" s="73">
        <f t="shared" si="8"/>
        <v>0</v>
      </c>
      <c r="AC25" s="19"/>
      <c r="AD25" s="52"/>
      <c r="AE25" s="19" t="s">
        <v>126</v>
      </c>
      <c r="AF25" s="52" t="s">
        <v>78</v>
      </c>
      <c r="AG25" s="104"/>
      <c r="AH25" s="52"/>
    </row>
    <row r="26" spans="1:34" s="53" customFormat="1" ht="59.25" customHeight="1" x14ac:dyDescent="0.2">
      <c r="A26" s="1">
        <v>6884</v>
      </c>
      <c r="B26" s="28"/>
      <c r="C26" s="102" t="s">
        <v>28</v>
      </c>
      <c r="D26" s="62" t="s">
        <v>48</v>
      </c>
      <c r="E26" s="122" t="s">
        <v>130</v>
      </c>
      <c r="F26" s="61" t="s">
        <v>133</v>
      </c>
      <c r="G26" s="64">
        <v>5</v>
      </c>
      <c r="H26" s="63"/>
      <c r="I26" s="64"/>
      <c r="J26" s="63">
        <v>5</v>
      </c>
      <c r="K26" s="154" t="s">
        <v>131</v>
      </c>
      <c r="L26" s="155" t="s">
        <v>131</v>
      </c>
      <c r="M26" s="12" t="s">
        <v>90</v>
      </c>
      <c r="N26" s="151" t="s">
        <v>90</v>
      </c>
      <c r="O26" s="51">
        <f t="shared" si="7"/>
        <v>0</v>
      </c>
      <c r="P26" s="5"/>
      <c r="Q26" s="30">
        <f>SUM(P26*H26/60)</f>
        <v>0</v>
      </c>
      <c r="R26" s="29"/>
      <c r="S26" s="30">
        <f>SUM(Q26)-(Q26*R26/100)</f>
        <v>0</v>
      </c>
      <c r="T26" s="63" t="s">
        <v>180</v>
      </c>
      <c r="U26" s="83" t="s">
        <v>104</v>
      </c>
      <c r="V26" s="85" t="s">
        <v>131</v>
      </c>
      <c r="W26" s="89"/>
      <c r="X26" s="152"/>
      <c r="Y26" s="83" t="s">
        <v>16</v>
      </c>
      <c r="Z26" s="8" t="s">
        <v>157</v>
      </c>
      <c r="AA26" s="153">
        <v>5.3</v>
      </c>
      <c r="AB26" s="73">
        <f t="shared" si="8"/>
        <v>0</v>
      </c>
      <c r="AC26" s="19"/>
      <c r="AD26" s="52"/>
      <c r="AE26" s="19" t="s">
        <v>146</v>
      </c>
      <c r="AF26" s="52"/>
      <c r="AG26" s="104"/>
      <c r="AH26" s="52"/>
    </row>
    <row r="27" spans="1:34" s="53" customFormat="1" ht="21" hidden="1" customHeight="1" x14ac:dyDescent="0.2">
      <c r="A27" s="20"/>
      <c r="B27" s="28"/>
      <c r="C27" s="80"/>
      <c r="D27" s="62"/>
      <c r="E27" s="122"/>
      <c r="F27" s="61"/>
      <c r="G27" s="64"/>
      <c r="H27" s="156"/>
      <c r="I27" s="64"/>
      <c r="J27" s="63"/>
      <c r="K27" s="157"/>
      <c r="L27" s="158"/>
      <c r="M27" s="159"/>
      <c r="N27" s="159"/>
      <c r="O27" s="51" t="str">
        <f t="shared" si="7"/>
        <v/>
      </c>
      <c r="P27" s="5"/>
      <c r="Q27" s="30">
        <f>SUM(P27*H27/60)</f>
        <v>0</v>
      </c>
      <c r="R27" s="29"/>
      <c r="S27" s="30">
        <f>SUM(Q27)-(Q27*R27/100)</f>
        <v>0</v>
      </c>
      <c r="T27" s="82"/>
      <c r="U27" s="83"/>
      <c r="V27" s="85"/>
      <c r="W27" s="89"/>
      <c r="X27" s="152"/>
      <c r="Y27" s="83"/>
      <c r="Z27" s="8" t="s">
        <v>157</v>
      </c>
      <c r="AA27" s="33"/>
      <c r="AB27" s="73">
        <f t="shared" si="8"/>
        <v>0</v>
      </c>
      <c r="AC27" s="19"/>
      <c r="AD27" s="52"/>
      <c r="AE27" s="19" t="s">
        <v>146</v>
      </c>
      <c r="AF27" s="52"/>
      <c r="AG27" s="104"/>
      <c r="AH27" s="52"/>
    </row>
    <row r="28" spans="1:34" s="53" customFormat="1" ht="64.5" customHeight="1" x14ac:dyDescent="0.2">
      <c r="A28" s="20"/>
      <c r="B28" s="28"/>
      <c r="C28" s="80"/>
      <c r="D28" s="62"/>
      <c r="E28" s="122" t="s">
        <v>134</v>
      </c>
      <c r="F28" s="61" t="s">
        <v>132</v>
      </c>
      <c r="G28" s="64">
        <v>24</v>
      </c>
      <c r="H28" s="103"/>
      <c r="I28" s="64"/>
      <c r="J28" s="63">
        <v>24</v>
      </c>
      <c r="K28" s="154" t="s">
        <v>131</v>
      </c>
      <c r="L28" s="155" t="s">
        <v>131</v>
      </c>
      <c r="M28" s="12" t="s">
        <v>90</v>
      </c>
      <c r="N28" s="151" t="s">
        <v>90</v>
      </c>
      <c r="O28" s="51">
        <f t="shared" si="7"/>
        <v>0</v>
      </c>
      <c r="P28" s="5"/>
      <c r="Q28" s="30">
        <f>SUM(P28*H28/60)</f>
        <v>0</v>
      </c>
      <c r="R28" s="29"/>
      <c r="S28" s="30">
        <f>SUM(Q28)-(Q28*R28/100)</f>
        <v>0</v>
      </c>
      <c r="T28" s="63" t="s">
        <v>181</v>
      </c>
      <c r="U28" s="83" t="s">
        <v>104</v>
      </c>
      <c r="V28" s="85" t="s">
        <v>131</v>
      </c>
      <c r="W28" s="89"/>
      <c r="X28" s="152"/>
      <c r="Y28" s="83" t="s">
        <v>16</v>
      </c>
      <c r="Z28" s="8" t="s">
        <v>157</v>
      </c>
      <c r="AA28" s="33">
        <v>1.05</v>
      </c>
      <c r="AB28" s="73">
        <f t="shared" si="8"/>
        <v>0</v>
      </c>
      <c r="AC28" s="19"/>
      <c r="AD28" s="52"/>
      <c r="AE28" s="19" t="s">
        <v>146</v>
      </c>
      <c r="AF28" s="52"/>
      <c r="AG28" s="104"/>
      <c r="AH28" s="52"/>
    </row>
    <row r="29" spans="1:34" s="53" customFormat="1" ht="59.25" customHeight="1" x14ac:dyDescent="0.2">
      <c r="A29" s="20">
        <v>6888</v>
      </c>
      <c r="B29" s="28"/>
      <c r="C29" s="70" t="s">
        <v>28</v>
      </c>
      <c r="D29" s="62" t="s">
        <v>137</v>
      </c>
      <c r="E29" s="122" t="s">
        <v>138</v>
      </c>
      <c r="F29" s="61" t="s">
        <v>139</v>
      </c>
      <c r="G29" s="64">
        <v>32</v>
      </c>
      <c r="H29" s="63"/>
      <c r="I29" s="64"/>
      <c r="J29" s="63">
        <v>32</v>
      </c>
      <c r="K29" s="6" t="s">
        <v>128</v>
      </c>
      <c r="L29" s="5" t="s">
        <v>128</v>
      </c>
      <c r="M29" s="7" t="s">
        <v>90</v>
      </c>
      <c r="N29" s="12" t="s">
        <v>90</v>
      </c>
      <c r="O29" s="51">
        <f t="shared" si="7"/>
        <v>0</v>
      </c>
      <c r="P29" s="5"/>
      <c r="Q29" s="30">
        <f>SUM(P29*H29/60)</f>
        <v>0</v>
      </c>
      <c r="R29" s="29"/>
      <c r="S29" s="30">
        <f>SUM(Q29)-(Q29*R29/100)</f>
        <v>0</v>
      </c>
      <c r="T29" s="82" t="s">
        <v>179</v>
      </c>
      <c r="U29" s="83" t="s">
        <v>97</v>
      </c>
      <c r="V29" s="85" t="s">
        <v>97</v>
      </c>
      <c r="W29" s="89"/>
      <c r="X29" s="152"/>
      <c r="Y29" s="83" t="s">
        <v>16</v>
      </c>
      <c r="Z29" s="8" t="s">
        <v>158</v>
      </c>
      <c r="AA29" s="33">
        <v>7.82</v>
      </c>
      <c r="AB29" s="73">
        <f t="shared" si="8"/>
        <v>0</v>
      </c>
      <c r="AC29" s="91"/>
      <c r="AD29" s="52"/>
      <c r="AE29" s="91" t="s">
        <v>146</v>
      </c>
      <c r="AF29" s="52"/>
      <c r="AG29" s="92"/>
      <c r="AH29" s="52"/>
    </row>
    <row r="30" spans="1:34" s="172" customFormat="1" ht="41.25" customHeight="1" x14ac:dyDescent="0.2">
      <c r="A30" s="99">
        <v>6896</v>
      </c>
      <c r="B30" s="108"/>
      <c r="C30" s="160" t="s">
        <v>144</v>
      </c>
      <c r="D30" s="109" t="s">
        <v>49</v>
      </c>
      <c r="E30" s="101" t="s">
        <v>145</v>
      </c>
      <c r="F30" s="99"/>
      <c r="G30" s="108">
        <v>1</v>
      </c>
      <c r="H30" s="100"/>
      <c r="I30" s="108"/>
      <c r="J30" s="100">
        <v>1</v>
      </c>
      <c r="K30" s="161" t="s">
        <v>109</v>
      </c>
      <c r="L30" s="162" t="s">
        <v>90</v>
      </c>
      <c r="M30" s="163"/>
      <c r="N30" s="164"/>
      <c r="O30" s="51" t="str">
        <f t="shared" si="7"/>
        <v/>
      </c>
      <c r="P30" s="162"/>
      <c r="Q30" s="30">
        <f>SUM(P30*H30/60)</f>
        <v>0</v>
      </c>
      <c r="R30" s="165"/>
      <c r="S30" s="30">
        <f>SUM(Q30)-(Q30*R30/100)</f>
        <v>0</v>
      </c>
      <c r="T30" s="160" t="s">
        <v>178</v>
      </c>
      <c r="U30" s="166"/>
      <c r="V30" s="87"/>
      <c r="W30" s="167"/>
      <c r="X30" s="168"/>
      <c r="Y30" s="166" t="s">
        <v>16</v>
      </c>
      <c r="Z30" s="100" t="s">
        <v>159</v>
      </c>
      <c r="AA30" s="169">
        <v>600</v>
      </c>
      <c r="AB30" s="73">
        <f t="shared" si="8"/>
        <v>0</v>
      </c>
      <c r="AC30" s="170"/>
      <c r="AD30" s="98"/>
      <c r="AE30" s="91" t="s">
        <v>80</v>
      </c>
      <c r="AF30" s="98"/>
      <c r="AG30" s="171"/>
      <c r="AH30" s="98"/>
    </row>
    <row r="31" spans="1:34" s="53" customFormat="1" ht="53.25" customHeight="1" x14ac:dyDescent="0.2">
      <c r="A31" s="19">
        <v>6955</v>
      </c>
      <c r="B31" s="14"/>
      <c r="C31" s="107" t="s">
        <v>188</v>
      </c>
      <c r="D31" s="61" t="s">
        <v>48</v>
      </c>
      <c r="E31" s="62" t="s">
        <v>189</v>
      </c>
      <c r="F31" s="61" t="s">
        <v>190</v>
      </c>
      <c r="G31" s="64">
        <v>1</v>
      </c>
      <c r="H31" s="103"/>
      <c r="I31" s="64"/>
      <c r="J31" s="63">
        <v>1</v>
      </c>
      <c r="K31" s="5" t="s">
        <v>167</v>
      </c>
      <c r="L31" s="6" t="s">
        <v>167</v>
      </c>
      <c r="M31" s="7" t="s">
        <v>193</v>
      </c>
      <c r="N31" s="7" t="s">
        <v>193</v>
      </c>
      <c r="O31" s="51">
        <f t="shared" si="7"/>
        <v>0</v>
      </c>
      <c r="P31" s="5"/>
      <c r="Q31" s="30"/>
      <c r="R31" s="29"/>
      <c r="S31" s="30"/>
      <c r="T31" s="82" t="s">
        <v>191</v>
      </c>
      <c r="U31" s="83" t="s">
        <v>167</v>
      </c>
      <c r="V31" s="85" t="s">
        <v>192</v>
      </c>
      <c r="W31" s="89"/>
      <c r="X31" s="112"/>
      <c r="Y31" s="113" t="s">
        <v>192</v>
      </c>
      <c r="Z31" s="136" t="s">
        <v>196</v>
      </c>
      <c r="AA31" s="120">
        <v>1082</v>
      </c>
      <c r="AB31" s="73">
        <f t="shared" si="8"/>
        <v>0</v>
      </c>
      <c r="AC31" s="74"/>
      <c r="AD31" s="52"/>
      <c r="AE31" s="91"/>
      <c r="AF31" s="52"/>
      <c r="AG31" s="92"/>
      <c r="AH31" s="52"/>
    </row>
    <row r="32" spans="1:34" ht="38.25" x14ac:dyDescent="0.2">
      <c r="A32" s="97">
        <v>6857</v>
      </c>
      <c r="B32" s="14"/>
      <c r="C32" s="108" t="s">
        <v>142</v>
      </c>
      <c r="D32" s="20" t="s">
        <v>151</v>
      </c>
      <c r="E32" s="50" t="s">
        <v>143</v>
      </c>
      <c r="F32" s="20"/>
      <c r="G32" s="79">
        <v>1</v>
      </c>
      <c r="H32" s="14"/>
      <c r="I32" s="28"/>
      <c r="J32" s="14">
        <v>1</v>
      </c>
      <c r="K32" s="5" t="s">
        <v>103</v>
      </c>
      <c r="L32" s="6" t="s">
        <v>103</v>
      </c>
      <c r="M32" s="7"/>
      <c r="N32" s="7"/>
      <c r="O32" s="51" t="str">
        <f t="shared" si="7"/>
        <v/>
      </c>
      <c r="P32" s="5"/>
      <c r="Q32" s="30">
        <f>SUM(P32*H32/60)</f>
        <v>0</v>
      </c>
      <c r="R32" s="29"/>
      <c r="S32" s="30">
        <f>SUM(Q32)-(Q32*R32/100)</f>
        <v>0</v>
      </c>
      <c r="T32" s="21" t="s">
        <v>182</v>
      </c>
      <c r="U32" s="25"/>
      <c r="V32" s="31"/>
      <c r="W32" s="32"/>
      <c r="X32" s="97"/>
      <c r="Y32" s="18" t="s">
        <v>103</v>
      </c>
      <c r="Z32" s="199" t="s">
        <v>135</v>
      </c>
      <c r="AA32" s="120">
        <v>1100</v>
      </c>
    </row>
    <row r="33" spans="1:35" ht="64.5" customHeight="1" x14ac:dyDescent="0.2">
      <c r="A33" s="19">
        <v>6944</v>
      </c>
      <c r="B33" s="14"/>
      <c r="C33" s="106" t="s">
        <v>28</v>
      </c>
      <c r="D33" s="61" t="s">
        <v>50</v>
      </c>
      <c r="E33" s="62" t="s">
        <v>175</v>
      </c>
      <c r="F33" s="61" t="s">
        <v>176</v>
      </c>
      <c r="G33" s="64">
        <v>10</v>
      </c>
      <c r="H33" s="63"/>
      <c r="I33" s="64"/>
      <c r="J33" s="63">
        <v>10</v>
      </c>
      <c r="K33" s="5" t="s">
        <v>147</v>
      </c>
      <c r="L33" s="6" t="s">
        <v>147</v>
      </c>
      <c r="M33" s="7" t="s">
        <v>147</v>
      </c>
      <c r="N33" s="7" t="s">
        <v>147</v>
      </c>
      <c r="O33" s="51">
        <f t="shared" si="7"/>
        <v>0</v>
      </c>
      <c r="P33" s="5"/>
      <c r="Q33" s="30">
        <f>SUM(P33*H33/60)</f>
        <v>0</v>
      </c>
      <c r="R33" s="29"/>
      <c r="S33" s="30">
        <f>SUM(Q33)-(Q33*R33/100)</f>
        <v>0</v>
      </c>
      <c r="T33" s="82" t="s">
        <v>177</v>
      </c>
      <c r="U33" s="83" t="s">
        <v>147</v>
      </c>
      <c r="V33" s="85" t="s">
        <v>125</v>
      </c>
      <c r="W33" s="89"/>
      <c r="X33" s="112"/>
      <c r="Y33" s="113"/>
      <c r="Z33" s="200" t="s">
        <v>197</v>
      </c>
      <c r="AA33" s="120">
        <v>52</v>
      </c>
      <c r="AB33" s="73">
        <f t="shared" ref="AB33:AB51" si="9">SUM(AA33*H33)</f>
        <v>0</v>
      </c>
    </row>
    <row r="34" spans="1:35" ht="38.25" x14ac:dyDescent="0.2">
      <c r="A34" s="20">
        <v>7055</v>
      </c>
      <c r="B34" s="79"/>
      <c r="C34" s="70" t="s">
        <v>210</v>
      </c>
      <c r="D34" s="26" t="s">
        <v>49</v>
      </c>
      <c r="E34" s="1" t="s">
        <v>211</v>
      </c>
      <c r="F34" s="26"/>
      <c r="G34" s="14">
        <v>1</v>
      </c>
      <c r="H34" s="28"/>
      <c r="I34" s="14"/>
      <c r="J34" s="28">
        <v>1</v>
      </c>
      <c r="K34" s="5" t="s">
        <v>203</v>
      </c>
      <c r="L34" s="6" t="s">
        <v>203</v>
      </c>
      <c r="M34" s="7"/>
      <c r="N34" s="16"/>
      <c r="O34" s="29"/>
      <c r="P34" s="6"/>
      <c r="Q34" s="3"/>
      <c r="R34" s="51"/>
      <c r="S34" s="3"/>
      <c r="T34" s="24" t="s">
        <v>212</v>
      </c>
      <c r="U34" s="18"/>
      <c r="V34" s="186"/>
      <c r="W34" s="182"/>
      <c r="X34" s="178"/>
      <c r="Y34" s="18"/>
      <c r="Z34" s="28" t="s">
        <v>213</v>
      </c>
      <c r="AA34" s="202">
        <v>500</v>
      </c>
      <c r="AB34" s="201">
        <f t="shared" si="9"/>
        <v>0</v>
      </c>
    </row>
    <row r="35" spans="1:35" ht="63.75" customHeight="1" x14ac:dyDescent="0.2">
      <c r="A35" s="20">
        <v>7031</v>
      </c>
      <c r="B35" s="28"/>
      <c r="C35" s="80" t="s">
        <v>28</v>
      </c>
      <c r="D35" s="26" t="s">
        <v>48</v>
      </c>
      <c r="E35" s="20" t="s">
        <v>204</v>
      </c>
      <c r="F35" s="50"/>
      <c r="G35" s="21">
        <v>1</v>
      </c>
      <c r="H35" s="75">
        <v>1</v>
      </c>
      <c r="I35" s="14"/>
      <c r="J35" s="28"/>
      <c r="K35" s="5" t="s">
        <v>201</v>
      </c>
      <c r="L35" s="6" t="s">
        <v>201</v>
      </c>
      <c r="M35" s="7"/>
      <c r="N35" s="16"/>
      <c r="O35" s="29" t="str">
        <f>IF(N35="","",N35-M35)</f>
        <v/>
      </c>
      <c r="P35" s="6"/>
      <c r="Q35" s="3"/>
      <c r="R35" s="51"/>
      <c r="S35" s="3"/>
      <c r="T35" s="24" t="s">
        <v>207</v>
      </c>
      <c r="U35" s="114"/>
      <c r="V35" s="185"/>
      <c r="W35" s="181"/>
      <c r="X35" s="177"/>
      <c r="Y35" s="114"/>
      <c r="Z35" s="117" t="s">
        <v>205</v>
      </c>
      <c r="AA35" s="120">
        <v>4800</v>
      </c>
      <c r="AB35" s="73">
        <f t="shared" si="9"/>
        <v>4800</v>
      </c>
    </row>
    <row r="36" spans="1:35" s="53" customFormat="1" ht="49.5" customHeight="1" x14ac:dyDescent="0.2">
      <c r="A36" s="20">
        <v>7022</v>
      </c>
      <c r="B36" s="197"/>
      <c r="C36" s="80" t="s">
        <v>28</v>
      </c>
      <c r="D36" s="62" t="s">
        <v>222</v>
      </c>
      <c r="E36" s="61" t="s">
        <v>223</v>
      </c>
      <c r="F36" s="62" t="s">
        <v>208</v>
      </c>
      <c r="G36" s="63">
        <v>100</v>
      </c>
      <c r="H36" s="196">
        <v>100</v>
      </c>
      <c r="I36" s="63"/>
      <c r="J36" s="64"/>
      <c r="K36" s="5" t="s">
        <v>219</v>
      </c>
      <c r="L36" s="6" t="s">
        <v>219</v>
      </c>
      <c r="M36" s="7"/>
      <c r="N36" s="195"/>
      <c r="O36" s="29" t="str">
        <f t="shared" ref="O36:O41" si="10">IF(N36="","",N36-M36)</f>
        <v/>
      </c>
      <c r="P36" s="6"/>
      <c r="Q36" s="3"/>
      <c r="R36" s="51"/>
      <c r="S36" s="3"/>
      <c r="T36" s="190" t="s">
        <v>220</v>
      </c>
      <c r="U36" s="113" t="s">
        <v>221</v>
      </c>
      <c r="V36" s="187" t="s">
        <v>209</v>
      </c>
      <c r="W36" s="183"/>
      <c r="X36" s="179"/>
      <c r="Y36" s="113" t="s">
        <v>209</v>
      </c>
      <c r="Z36" s="118" t="s">
        <v>246</v>
      </c>
      <c r="AA36" s="120">
        <v>12.95</v>
      </c>
      <c r="AB36" s="73">
        <f t="shared" si="9"/>
        <v>1295</v>
      </c>
      <c r="AC36" s="173"/>
      <c r="AD36" s="52"/>
      <c r="AE36" s="173"/>
      <c r="AF36" s="52"/>
      <c r="AG36" s="173"/>
      <c r="AH36" s="52"/>
    </row>
    <row r="37" spans="1:35" s="53" customFormat="1" ht="49.5" customHeight="1" x14ac:dyDescent="0.2">
      <c r="A37" s="52">
        <v>7022</v>
      </c>
      <c r="B37" s="198"/>
      <c r="C37" s="80" t="s">
        <v>28</v>
      </c>
      <c r="D37" s="203" t="s">
        <v>231</v>
      </c>
      <c r="E37" s="204" t="s">
        <v>232</v>
      </c>
      <c r="F37" s="62" t="s">
        <v>208</v>
      </c>
      <c r="G37" s="103">
        <v>25</v>
      </c>
      <c r="H37" s="196">
        <v>25</v>
      </c>
      <c r="I37" s="103"/>
      <c r="J37" s="196"/>
      <c r="K37" s="77" t="s">
        <v>234</v>
      </c>
      <c r="L37" s="105" t="s">
        <v>234</v>
      </c>
      <c r="M37" s="210" t="s">
        <v>234</v>
      </c>
      <c r="N37" s="195" t="s">
        <v>66</v>
      </c>
      <c r="O37" s="29">
        <f t="shared" si="10"/>
        <v>-1</v>
      </c>
      <c r="P37" s="105"/>
      <c r="Q37" s="192"/>
      <c r="R37" s="194"/>
      <c r="S37" s="192"/>
      <c r="T37" s="205" t="s">
        <v>235</v>
      </c>
      <c r="U37" s="206" t="s">
        <v>66</v>
      </c>
      <c r="V37" s="207" t="s">
        <v>228</v>
      </c>
      <c r="W37" s="208"/>
      <c r="X37" s="209"/>
      <c r="Y37" s="206" t="s">
        <v>66</v>
      </c>
      <c r="Z37" s="115" t="s">
        <v>246</v>
      </c>
      <c r="AA37" s="119">
        <v>27.5</v>
      </c>
      <c r="AB37" s="73">
        <f t="shared" si="9"/>
        <v>687.5</v>
      </c>
      <c r="AC37" s="173"/>
      <c r="AD37" s="52"/>
      <c r="AE37" s="173"/>
      <c r="AF37" s="52"/>
      <c r="AG37" s="173"/>
      <c r="AH37" s="52"/>
    </row>
    <row r="38" spans="1:35" s="53" customFormat="1" ht="49.5" customHeight="1" x14ac:dyDescent="0.2">
      <c r="A38" s="52">
        <v>7022</v>
      </c>
      <c r="B38" s="198"/>
      <c r="C38" s="80" t="s">
        <v>28</v>
      </c>
      <c r="D38" s="203" t="s">
        <v>231</v>
      </c>
      <c r="E38" s="204" t="s">
        <v>233</v>
      </c>
      <c r="F38" s="62" t="s">
        <v>208</v>
      </c>
      <c r="G38" s="103">
        <v>50</v>
      </c>
      <c r="H38" s="196">
        <v>50</v>
      </c>
      <c r="I38" s="103"/>
      <c r="J38" s="196"/>
      <c r="K38" s="77" t="s">
        <v>234</v>
      </c>
      <c r="L38" s="105" t="s">
        <v>234</v>
      </c>
      <c r="M38" s="210" t="s">
        <v>234</v>
      </c>
      <c r="N38" s="195" t="s">
        <v>66</v>
      </c>
      <c r="O38" s="29">
        <f t="shared" si="10"/>
        <v>-1</v>
      </c>
      <c r="P38" s="105"/>
      <c r="Q38" s="192"/>
      <c r="R38" s="194"/>
      <c r="S38" s="192"/>
      <c r="T38" s="205" t="s">
        <v>235</v>
      </c>
      <c r="U38" s="206" t="s">
        <v>66</v>
      </c>
      <c r="V38" s="207" t="s">
        <v>228</v>
      </c>
      <c r="W38" s="208"/>
      <c r="X38" s="209"/>
      <c r="Y38" s="206" t="s">
        <v>66</v>
      </c>
      <c r="Z38" s="115" t="s">
        <v>246</v>
      </c>
      <c r="AA38" s="119">
        <v>2.2000000000000002</v>
      </c>
      <c r="AB38" s="73">
        <f t="shared" si="9"/>
        <v>110.00000000000001</v>
      </c>
      <c r="AC38" s="173"/>
      <c r="AD38" s="52"/>
      <c r="AE38" s="173"/>
      <c r="AF38" s="52"/>
      <c r="AG38" s="173"/>
      <c r="AH38" s="52"/>
    </row>
    <row r="39" spans="1:35" s="55" customFormat="1" ht="57" customHeight="1" x14ac:dyDescent="0.2">
      <c r="A39" s="1">
        <v>7090</v>
      </c>
      <c r="B39" s="28"/>
      <c r="C39" s="4" t="s">
        <v>236</v>
      </c>
      <c r="D39" s="26" t="s">
        <v>89</v>
      </c>
      <c r="E39" s="1" t="s">
        <v>237</v>
      </c>
      <c r="F39" s="26"/>
      <c r="G39" s="14">
        <v>1</v>
      </c>
      <c r="H39" s="28">
        <v>1</v>
      </c>
      <c r="I39" s="14"/>
      <c r="J39" s="28"/>
      <c r="K39" s="5" t="s">
        <v>229</v>
      </c>
      <c r="L39" s="6" t="s">
        <v>229</v>
      </c>
      <c r="M39" s="56"/>
      <c r="N39" s="16"/>
      <c r="O39" s="29" t="str">
        <f t="shared" si="10"/>
        <v/>
      </c>
      <c r="P39" s="6"/>
      <c r="Q39" s="3"/>
      <c r="R39" s="51"/>
      <c r="S39" s="3"/>
      <c r="T39" s="24" t="s">
        <v>238</v>
      </c>
      <c r="U39" s="72"/>
      <c r="V39" s="186"/>
      <c r="W39" s="180"/>
      <c r="X39" s="26"/>
      <c r="Y39" s="18"/>
      <c r="Z39" s="116" t="s">
        <v>246</v>
      </c>
      <c r="AA39" s="120">
        <v>400</v>
      </c>
      <c r="AB39" s="73">
        <f t="shared" si="9"/>
        <v>400</v>
      </c>
      <c r="AC39" s="173"/>
      <c r="AD39" s="52"/>
      <c r="AE39" s="173"/>
      <c r="AF39" s="52"/>
      <c r="AG39" s="173"/>
      <c r="AH39" s="52"/>
    </row>
    <row r="40" spans="1:35" s="55" customFormat="1" ht="57" customHeight="1" x14ac:dyDescent="0.2">
      <c r="A40" s="1">
        <v>7066</v>
      </c>
      <c r="B40" s="28"/>
      <c r="C40" s="4" t="s">
        <v>224</v>
      </c>
      <c r="D40" s="26" t="s">
        <v>91</v>
      </c>
      <c r="E40" s="1" t="s">
        <v>225</v>
      </c>
      <c r="F40" s="26"/>
      <c r="G40" s="14">
        <v>1</v>
      </c>
      <c r="H40" s="28">
        <v>1</v>
      </c>
      <c r="I40" s="14"/>
      <c r="J40" s="28"/>
      <c r="K40" s="5" t="s">
        <v>226</v>
      </c>
      <c r="L40" s="6" t="s">
        <v>226</v>
      </c>
      <c r="M40" s="7"/>
      <c r="N40" s="16"/>
      <c r="O40" s="29" t="str">
        <f t="shared" si="10"/>
        <v/>
      </c>
      <c r="P40" s="6"/>
      <c r="Q40" s="3">
        <f>SUM(P40*H40/60)</f>
        <v>0</v>
      </c>
      <c r="R40" s="51"/>
      <c r="S40" s="3">
        <f>SUM(Q40)-(Q40*R40/100)</f>
        <v>0</v>
      </c>
      <c r="T40" s="24" t="s">
        <v>227</v>
      </c>
      <c r="U40" s="18"/>
      <c r="V40" s="186"/>
      <c r="W40" s="180"/>
      <c r="X40" s="26"/>
      <c r="Y40" s="18"/>
      <c r="Z40" s="116" t="s">
        <v>246</v>
      </c>
      <c r="AA40" s="120">
        <v>900</v>
      </c>
      <c r="AB40" s="73">
        <f t="shared" si="9"/>
        <v>900</v>
      </c>
      <c r="AC40" s="173"/>
      <c r="AD40" s="52"/>
      <c r="AE40" s="173"/>
      <c r="AF40" s="52"/>
      <c r="AG40" s="173"/>
      <c r="AH40" s="52"/>
    </row>
    <row r="41" spans="1:35" s="55" customFormat="1" ht="57" customHeight="1" x14ac:dyDescent="0.2">
      <c r="A41" s="20">
        <v>7123</v>
      </c>
      <c r="B41" s="28"/>
      <c r="C41" s="4" t="s">
        <v>243</v>
      </c>
      <c r="D41" s="26" t="s">
        <v>240</v>
      </c>
      <c r="E41" s="1" t="s">
        <v>244</v>
      </c>
      <c r="F41" s="26"/>
      <c r="G41" s="14">
        <v>1</v>
      </c>
      <c r="H41" s="28">
        <v>1</v>
      </c>
      <c r="I41" s="14"/>
      <c r="J41" s="28"/>
      <c r="K41" s="5" t="s">
        <v>242</v>
      </c>
      <c r="L41" s="6" t="s">
        <v>242</v>
      </c>
      <c r="M41" s="7"/>
      <c r="N41" s="16"/>
      <c r="O41" s="29" t="str">
        <f t="shared" si="10"/>
        <v/>
      </c>
      <c r="P41" s="6"/>
      <c r="Q41" s="3">
        <f>SUM(P41*H41/60)</f>
        <v>0</v>
      </c>
      <c r="R41" s="51"/>
      <c r="S41" s="3">
        <f>SUM(Q41)-(Q41*R41/100)</f>
        <v>0</v>
      </c>
      <c r="T41" s="24" t="s">
        <v>245</v>
      </c>
      <c r="U41" s="72"/>
      <c r="V41" s="189"/>
      <c r="W41" s="180"/>
      <c r="X41" s="26"/>
      <c r="Y41" s="18"/>
      <c r="Z41" s="116" t="s">
        <v>248</v>
      </c>
      <c r="AA41" s="120">
        <v>2600</v>
      </c>
      <c r="AB41" s="73">
        <f t="shared" si="9"/>
        <v>2600</v>
      </c>
      <c r="AC41" s="173"/>
      <c r="AD41" s="52"/>
      <c r="AE41" s="173"/>
      <c r="AF41" s="52"/>
      <c r="AG41" s="173"/>
      <c r="AH41" s="52"/>
    </row>
    <row r="42" spans="1:35" s="53" customFormat="1" ht="68.25" customHeight="1" x14ac:dyDescent="0.2">
      <c r="A42" s="20">
        <v>7127</v>
      </c>
      <c r="B42" s="211"/>
      <c r="C42" s="80"/>
      <c r="D42" s="26" t="s">
        <v>48</v>
      </c>
      <c r="E42" s="1" t="s">
        <v>251</v>
      </c>
      <c r="F42" s="26"/>
      <c r="G42" s="14">
        <v>1</v>
      </c>
      <c r="H42" s="153"/>
      <c r="I42" s="14"/>
      <c r="J42" s="28">
        <v>1</v>
      </c>
      <c r="K42" s="5" t="s">
        <v>239</v>
      </c>
      <c r="L42" s="6" t="s">
        <v>239</v>
      </c>
      <c r="M42" s="7"/>
      <c r="N42" s="16"/>
      <c r="O42" s="29"/>
      <c r="P42" s="6"/>
      <c r="Q42" s="3"/>
      <c r="R42" s="51"/>
      <c r="S42" s="3">
        <f>SUM(Q42)-(Q42*R42/100)</f>
        <v>0</v>
      </c>
      <c r="T42" s="24" t="s">
        <v>250</v>
      </c>
      <c r="U42" s="18"/>
      <c r="V42" s="186"/>
      <c r="W42" s="182"/>
      <c r="X42" s="178"/>
      <c r="Y42" s="18"/>
      <c r="Z42" s="117" t="s">
        <v>186</v>
      </c>
      <c r="AA42" s="120">
        <v>1800</v>
      </c>
      <c r="AB42" s="73">
        <f t="shared" si="9"/>
        <v>0</v>
      </c>
      <c r="AC42" s="173"/>
      <c r="AD42" s="52"/>
      <c r="AE42" s="173"/>
      <c r="AF42" s="52"/>
      <c r="AG42" s="173"/>
      <c r="AH42" s="52"/>
    </row>
    <row r="43" spans="1:35" s="55" customFormat="1" ht="47.25" customHeight="1" x14ac:dyDescent="0.2">
      <c r="A43" s="19">
        <v>6937</v>
      </c>
      <c r="B43" s="14"/>
      <c r="C43" s="21"/>
      <c r="D43" s="1" t="s">
        <v>77</v>
      </c>
      <c r="E43" s="26" t="s">
        <v>168</v>
      </c>
      <c r="F43" s="1"/>
      <c r="G43" s="28">
        <v>1</v>
      </c>
      <c r="H43" s="14"/>
      <c r="I43" s="28"/>
      <c r="J43" s="14">
        <v>1</v>
      </c>
      <c r="K43" s="6" t="s">
        <v>123</v>
      </c>
      <c r="L43" s="5" t="s">
        <v>123</v>
      </c>
      <c r="M43" s="16"/>
      <c r="N43" s="7"/>
      <c r="O43" s="51" t="str">
        <f>IF(N43="","",N43-M43)</f>
        <v/>
      </c>
      <c r="P43" s="5"/>
      <c r="Q43" s="30">
        <f>SUM(P43*H43/60)</f>
        <v>0</v>
      </c>
      <c r="R43" s="29"/>
      <c r="S43" s="30">
        <f>SUM(Q43)-(Q43*R43/100)</f>
        <v>0</v>
      </c>
      <c r="T43" s="14" t="s">
        <v>169</v>
      </c>
      <c r="U43" s="25"/>
      <c r="V43" s="31"/>
      <c r="W43" s="32"/>
      <c r="X43" s="1"/>
      <c r="Y43" s="216" t="s">
        <v>123</v>
      </c>
      <c r="Z43" s="233" t="s">
        <v>187</v>
      </c>
      <c r="AA43" s="33">
        <v>1900</v>
      </c>
      <c r="AB43" s="73">
        <f t="shared" si="9"/>
        <v>0</v>
      </c>
      <c r="AC43" s="52"/>
      <c r="AD43" s="237"/>
      <c r="AE43" s="52"/>
      <c r="AF43" s="237"/>
    </row>
    <row r="44" spans="1:35" s="55" customFormat="1" ht="72.75" customHeight="1" x14ac:dyDescent="0.2">
      <c r="A44" s="97">
        <v>6967</v>
      </c>
      <c r="B44" s="14"/>
      <c r="C44" s="21" t="s">
        <v>28</v>
      </c>
      <c r="D44" s="22" t="s">
        <v>202</v>
      </c>
      <c r="E44" s="27" t="s">
        <v>114</v>
      </c>
      <c r="F44" s="22" t="s">
        <v>113</v>
      </c>
      <c r="G44" s="54">
        <v>500</v>
      </c>
      <c r="H44" s="23"/>
      <c r="I44" s="54"/>
      <c r="J44" s="23">
        <v>500</v>
      </c>
      <c r="K44" s="6" t="s">
        <v>194</v>
      </c>
      <c r="L44" s="5" t="s">
        <v>194</v>
      </c>
      <c r="M44" s="16"/>
      <c r="N44" s="7"/>
      <c r="O44" s="51" t="str">
        <f>IF(N44="","",N44-M44)</f>
        <v/>
      </c>
      <c r="P44" s="5"/>
      <c r="Q44" s="30">
        <f>SUM(P44*H44/60)</f>
        <v>0</v>
      </c>
      <c r="R44" s="29"/>
      <c r="S44" s="30">
        <f>SUM(Q44)-(Q44*R44/100)</f>
        <v>0</v>
      </c>
      <c r="T44" s="23" t="s">
        <v>195</v>
      </c>
      <c r="U44" s="16" t="s">
        <v>194</v>
      </c>
      <c r="V44" s="56" t="s">
        <v>194</v>
      </c>
      <c r="W44" s="227"/>
      <c r="X44" s="22"/>
      <c r="Y44" s="230" t="s">
        <v>194</v>
      </c>
      <c r="Z44" s="235" t="s">
        <v>247</v>
      </c>
      <c r="AA44" s="33">
        <v>2.6</v>
      </c>
      <c r="AB44" s="73">
        <f t="shared" si="9"/>
        <v>0</v>
      </c>
      <c r="AC44" s="52"/>
      <c r="AD44" s="52"/>
      <c r="AE44" s="237"/>
      <c r="AF44" s="52"/>
      <c r="AG44" s="237"/>
      <c r="AH44" s="52"/>
      <c r="AI44" s="237"/>
    </row>
    <row r="45" spans="1:35" s="53" customFormat="1" ht="64.5" customHeight="1" x14ac:dyDescent="0.2">
      <c r="A45" s="19">
        <v>7146</v>
      </c>
      <c r="B45" s="34"/>
      <c r="C45" s="80" t="s">
        <v>28</v>
      </c>
      <c r="D45" s="61" t="s">
        <v>258</v>
      </c>
      <c r="E45" s="62" t="s">
        <v>257</v>
      </c>
      <c r="F45" s="61" t="s">
        <v>208</v>
      </c>
      <c r="G45" s="64">
        <v>50</v>
      </c>
      <c r="H45" s="103">
        <v>50</v>
      </c>
      <c r="I45" s="64"/>
      <c r="J45" s="63">
        <v>50</v>
      </c>
      <c r="K45" s="6" t="s">
        <v>254</v>
      </c>
      <c r="L45" s="5" t="s">
        <v>252</v>
      </c>
      <c r="M45" s="188"/>
      <c r="N45" s="7"/>
      <c r="O45" s="51" t="str">
        <f>IF(N45="","",N45-M45)</f>
        <v/>
      </c>
      <c r="P45" s="5"/>
      <c r="Q45" s="30"/>
      <c r="R45" s="29"/>
      <c r="S45" s="30"/>
      <c r="T45" s="82" t="s">
        <v>255</v>
      </c>
      <c r="U45" s="83" t="s">
        <v>253</v>
      </c>
      <c r="V45" s="85" t="s">
        <v>230</v>
      </c>
      <c r="W45" s="89"/>
      <c r="X45" s="152"/>
      <c r="Y45" s="231" t="s">
        <v>230</v>
      </c>
      <c r="Z45" s="236" t="s">
        <v>272</v>
      </c>
      <c r="AA45" s="33">
        <v>1.1499999999999999</v>
      </c>
      <c r="AB45" s="73">
        <f t="shared" si="9"/>
        <v>57.499999999999993</v>
      </c>
      <c r="AC45" s="52"/>
      <c r="AD45" s="52"/>
      <c r="AE45" s="237"/>
      <c r="AF45" s="52"/>
      <c r="AG45" s="237"/>
      <c r="AH45" s="52"/>
      <c r="AI45" s="237"/>
    </row>
    <row r="46" spans="1:35" s="53" customFormat="1" ht="54" customHeight="1" x14ac:dyDescent="0.2">
      <c r="A46" s="19"/>
      <c r="B46" s="34"/>
      <c r="C46" s="80" t="s">
        <v>28</v>
      </c>
      <c r="D46" s="61" t="s">
        <v>258</v>
      </c>
      <c r="E46" s="62" t="s">
        <v>256</v>
      </c>
      <c r="F46" s="61" t="s">
        <v>208</v>
      </c>
      <c r="G46" s="64">
        <v>25</v>
      </c>
      <c r="H46" s="103">
        <v>25</v>
      </c>
      <c r="I46" s="64"/>
      <c r="J46" s="63">
        <v>25</v>
      </c>
      <c r="K46" s="6" t="s">
        <v>254</v>
      </c>
      <c r="L46" s="5" t="s">
        <v>252</v>
      </c>
      <c r="M46" s="188"/>
      <c r="N46" s="7"/>
      <c r="O46" s="51" t="str">
        <f>IF(N46="","",N46-M46)</f>
        <v/>
      </c>
      <c r="P46" s="5"/>
      <c r="Q46" s="30"/>
      <c r="R46" s="29"/>
      <c r="S46" s="30"/>
      <c r="T46" s="82" t="s">
        <v>255</v>
      </c>
      <c r="U46" s="83" t="s">
        <v>253</v>
      </c>
      <c r="V46" s="85" t="s">
        <v>230</v>
      </c>
      <c r="W46" s="89"/>
      <c r="X46" s="152"/>
      <c r="Y46" s="231" t="s">
        <v>230</v>
      </c>
      <c r="Z46" s="236" t="s">
        <v>272</v>
      </c>
      <c r="AA46" s="33">
        <v>2.0499999999999998</v>
      </c>
      <c r="AB46" s="73">
        <f t="shared" si="9"/>
        <v>51.249999999999993</v>
      </c>
      <c r="AC46" s="52"/>
      <c r="AD46" s="52"/>
      <c r="AE46" s="237"/>
      <c r="AF46" s="52"/>
      <c r="AG46" s="237"/>
      <c r="AH46" s="52"/>
      <c r="AI46" s="237"/>
    </row>
    <row r="47" spans="1:35" s="53" customFormat="1" ht="54" customHeight="1" x14ac:dyDescent="0.2">
      <c r="A47" s="19"/>
      <c r="B47" s="34"/>
      <c r="C47" s="80" t="s">
        <v>28</v>
      </c>
      <c r="D47" s="61" t="s">
        <v>48</v>
      </c>
      <c r="E47" s="62" t="s">
        <v>260</v>
      </c>
      <c r="F47" s="61" t="s">
        <v>208</v>
      </c>
      <c r="G47" s="64">
        <v>10</v>
      </c>
      <c r="H47" s="63">
        <v>10</v>
      </c>
      <c r="I47" s="64"/>
      <c r="J47" s="63">
        <v>10</v>
      </c>
      <c r="K47" s="6" t="s">
        <v>254</v>
      </c>
      <c r="L47" s="5" t="s">
        <v>252</v>
      </c>
      <c r="M47" s="188"/>
      <c r="N47" s="7"/>
      <c r="O47" s="51"/>
      <c r="P47" s="5"/>
      <c r="Q47" s="30"/>
      <c r="R47" s="29"/>
      <c r="S47" s="30"/>
      <c r="T47" s="82" t="s">
        <v>259</v>
      </c>
      <c r="U47" s="83" t="s">
        <v>253</v>
      </c>
      <c r="V47" s="85" t="s">
        <v>230</v>
      </c>
      <c r="W47" s="89"/>
      <c r="X47" s="152"/>
      <c r="Y47" s="231" t="s">
        <v>230</v>
      </c>
      <c r="Z47" s="236" t="s">
        <v>272</v>
      </c>
      <c r="AA47" s="33">
        <v>23.2</v>
      </c>
      <c r="AB47" s="73">
        <f t="shared" si="9"/>
        <v>232</v>
      </c>
      <c r="AC47" s="52"/>
      <c r="AD47" s="52"/>
      <c r="AE47" s="237"/>
      <c r="AF47" s="52"/>
      <c r="AG47" s="237"/>
      <c r="AH47" s="52"/>
      <c r="AI47" s="237"/>
    </row>
    <row r="48" spans="1:35" s="53" customFormat="1" ht="54" customHeight="1" x14ac:dyDescent="0.2">
      <c r="A48" s="19"/>
      <c r="B48" s="34"/>
      <c r="C48" s="80" t="s">
        <v>28</v>
      </c>
      <c r="D48" s="61" t="s">
        <v>48</v>
      </c>
      <c r="E48" s="62" t="s">
        <v>261</v>
      </c>
      <c r="F48" s="61" t="s">
        <v>208</v>
      </c>
      <c r="G48" s="64">
        <v>10</v>
      </c>
      <c r="H48" s="63">
        <v>10</v>
      </c>
      <c r="I48" s="64"/>
      <c r="J48" s="63">
        <v>10</v>
      </c>
      <c r="K48" s="6" t="s">
        <v>254</v>
      </c>
      <c r="L48" s="5" t="s">
        <v>252</v>
      </c>
      <c r="M48" s="188"/>
      <c r="N48" s="7"/>
      <c r="O48" s="51"/>
      <c r="P48" s="5"/>
      <c r="Q48" s="30"/>
      <c r="R48" s="29"/>
      <c r="S48" s="30"/>
      <c r="T48" s="82" t="s">
        <v>259</v>
      </c>
      <c r="U48" s="83" t="s">
        <v>253</v>
      </c>
      <c r="V48" s="85" t="s">
        <v>230</v>
      </c>
      <c r="W48" s="89"/>
      <c r="X48" s="152"/>
      <c r="Y48" s="231" t="s">
        <v>230</v>
      </c>
      <c r="Z48" s="236" t="s">
        <v>272</v>
      </c>
      <c r="AA48" s="33">
        <v>29.5</v>
      </c>
      <c r="AB48" s="73">
        <f t="shared" si="9"/>
        <v>295</v>
      </c>
      <c r="AC48" s="52"/>
      <c r="AD48" s="52"/>
      <c r="AE48" s="237"/>
      <c r="AF48" s="52"/>
      <c r="AG48" s="237"/>
      <c r="AH48" s="52"/>
      <c r="AI48" s="237"/>
    </row>
    <row r="49" spans="1:35" s="53" customFormat="1" ht="80.25" customHeight="1" x14ac:dyDescent="0.2">
      <c r="A49" s="19">
        <v>7181</v>
      </c>
      <c r="B49" s="21"/>
      <c r="C49" s="70"/>
      <c r="D49" s="1" t="s">
        <v>264</v>
      </c>
      <c r="E49" s="26" t="s">
        <v>265</v>
      </c>
      <c r="F49" s="1"/>
      <c r="G49" s="28">
        <v>1</v>
      </c>
      <c r="H49" s="14">
        <v>1</v>
      </c>
      <c r="I49" s="28"/>
      <c r="J49" s="14"/>
      <c r="K49" s="6" t="s">
        <v>266</v>
      </c>
      <c r="L49" s="5" t="s">
        <v>266</v>
      </c>
      <c r="M49" s="16"/>
      <c r="N49" s="7"/>
      <c r="O49" s="51"/>
      <c r="P49" s="5"/>
      <c r="Q49" s="30">
        <f>SUM(P49*H49/60)</f>
        <v>0</v>
      </c>
      <c r="R49" s="29"/>
      <c r="S49" s="30">
        <f>SUM(Q49)-(Q49*R49/100)</f>
        <v>0</v>
      </c>
      <c r="T49" s="21" t="s">
        <v>267</v>
      </c>
      <c r="U49" s="25"/>
      <c r="V49" s="31"/>
      <c r="W49" s="215"/>
      <c r="X49" s="95"/>
      <c r="Y49" s="216"/>
      <c r="Z49" s="236" t="s">
        <v>269</v>
      </c>
      <c r="AA49" s="33">
        <v>800</v>
      </c>
      <c r="AB49" s="73">
        <f t="shared" si="9"/>
        <v>800</v>
      </c>
      <c r="AC49" s="52"/>
      <c r="AD49" s="52"/>
      <c r="AE49" s="237"/>
      <c r="AF49" s="52"/>
      <c r="AG49" s="237"/>
      <c r="AH49" s="52"/>
      <c r="AI49" s="237"/>
    </row>
    <row r="50" spans="1:35" s="53" customFormat="1" ht="79.5" customHeight="1" x14ac:dyDescent="0.2">
      <c r="A50" s="19"/>
      <c r="B50" s="21"/>
      <c r="C50" s="70"/>
      <c r="D50" s="1"/>
      <c r="E50" s="26" t="s">
        <v>268</v>
      </c>
      <c r="F50" s="1"/>
      <c r="G50" s="28">
        <v>1</v>
      </c>
      <c r="H50" s="14">
        <v>1</v>
      </c>
      <c r="I50" s="28"/>
      <c r="J50" s="14"/>
      <c r="K50" s="6" t="s">
        <v>266</v>
      </c>
      <c r="L50" s="5" t="s">
        <v>266</v>
      </c>
      <c r="M50" s="16"/>
      <c r="N50" s="7"/>
      <c r="O50" s="51"/>
      <c r="P50" s="5"/>
      <c r="Q50" s="30">
        <f>SUM(P50*H50/60)</f>
        <v>0</v>
      </c>
      <c r="R50" s="29"/>
      <c r="S50" s="30">
        <f>SUM(Q50)-(Q50*R50/100)</f>
        <v>0</v>
      </c>
      <c r="T50" s="21" t="s">
        <v>267</v>
      </c>
      <c r="U50" s="25"/>
      <c r="V50" s="31"/>
      <c r="W50" s="215"/>
      <c r="X50" s="95"/>
      <c r="Y50" s="216"/>
      <c r="Z50" s="236" t="s">
        <v>269</v>
      </c>
      <c r="AA50" s="33">
        <v>800</v>
      </c>
      <c r="AB50" s="73">
        <f t="shared" si="9"/>
        <v>800</v>
      </c>
      <c r="AC50" s="52"/>
      <c r="AD50" s="52"/>
      <c r="AE50" s="237"/>
      <c r="AF50" s="52"/>
      <c r="AG50" s="237"/>
      <c r="AH50" s="52"/>
      <c r="AI50" s="237"/>
    </row>
    <row r="51" spans="1:35" s="55" customFormat="1" ht="59.25" customHeight="1" x14ac:dyDescent="0.2">
      <c r="A51" s="19">
        <v>7182</v>
      </c>
      <c r="B51" s="14"/>
      <c r="C51" s="4" t="s">
        <v>262</v>
      </c>
      <c r="D51" s="1" t="s">
        <v>240</v>
      </c>
      <c r="E51" s="26" t="s">
        <v>270</v>
      </c>
      <c r="F51" s="1"/>
      <c r="G51" s="28">
        <v>1</v>
      </c>
      <c r="H51" s="14">
        <v>1</v>
      </c>
      <c r="I51" s="28"/>
      <c r="J51" s="14"/>
      <c r="K51" s="6" t="s">
        <v>76</v>
      </c>
      <c r="L51" s="5" t="s">
        <v>26</v>
      </c>
      <c r="M51" s="16"/>
      <c r="N51" s="7"/>
      <c r="O51" s="51" t="str">
        <f>IF(N51="","",N51-M51)</f>
        <v/>
      </c>
      <c r="P51" s="5"/>
      <c r="Q51" s="30">
        <f>SUM(P51*H51/60)</f>
        <v>0</v>
      </c>
      <c r="R51" s="29"/>
      <c r="S51" s="30">
        <f>SUM(Q51)-(Q51*R51/100)</f>
        <v>0</v>
      </c>
      <c r="T51" s="4" t="s">
        <v>263</v>
      </c>
      <c r="U51" s="76"/>
      <c r="V51" s="226"/>
      <c r="W51" s="32"/>
      <c r="X51" s="1"/>
      <c r="Y51" s="216"/>
      <c r="Z51" s="239" t="s">
        <v>275</v>
      </c>
      <c r="AA51" s="33">
        <v>800</v>
      </c>
      <c r="AB51" s="73">
        <f t="shared" si="9"/>
        <v>800</v>
      </c>
      <c r="AC51" s="52"/>
      <c r="AD51" s="52"/>
      <c r="AE51" s="237"/>
      <c r="AF51" s="52"/>
      <c r="AG51" s="237"/>
      <c r="AH51" s="52"/>
      <c r="AI51" s="237"/>
    </row>
  </sheetData>
  <mergeCells count="5">
    <mergeCell ref="G4:I4"/>
    <mergeCell ref="K4:M4"/>
    <mergeCell ref="P4:S4"/>
    <mergeCell ref="U4:X4"/>
    <mergeCell ref="AA4:AB4"/>
  </mergeCells>
  <conditionalFormatting sqref="S41">
    <cfRule type="cellIs" dxfId="6" priority="8" operator="between">
      <formula>0</formula>
      <formula>0</formula>
    </cfRule>
  </conditionalFormatting>
  <conditionalFormatting sqref="S42">
    <cfRule type="cellIs" dxfId="5" priority="6" operator="between">
      <formula>0</formula>
      <formula>0</formula>
    </cfRule>
  </conditionalFormatting>
  <conditionalFormatting sqref="S43">
    <cfRule type="cellIs" dxfId="4" priority="5" operator="between">
      <formula>0</formula>
      <formula>0</formula>
    </cfRule>
  </conditionalFormatting>
  <conditionalFormatting sqref="S44">
    <cfRule type="cellIs" dxfId="3" priority="4" operator="between">
      <formula>0</formula>
      <formula>0</formula>
    </cfRule>
  </conditionalFormatting>
  <conditionalFormatting sqref="S45:S48">
    <cfRule type="cellIs" dxfId="2" priority="3" operator="between">
      <formula>0</formula>
      <formula>0</formula>
    </cfRule>
  </conditionalFormatting>
  <conditionalFormatting sqref="S49:S50">
    <cfRule type="cellIs" dxfId="1" priority="2" operator="between">
      <formula>0</formula>
      <formula>0</formula>
    </cfRule>
  </conditionalFormatting>
  <conditionalFormatting sqref="S51">
    <cfRule type="cellIs" dxfId="0" priority="1" operator="between">
      <formula>0</formula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Planning</vt:lpstr>
      <vt:lpstr>STOCK</vt:lpstr>
      <vt:lpstr>Données</vt:lpstr>
      <vt:lpstr>Revue de Cloture</vt:lpstr>
      <vt:lpstr> A Facturer</vt:lpstr>
      <vt:lpstr>Planning!Impression_des_titres</vt:lpstr>
      <vt:lpstr>Planning!Zone_d_impression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ADV</cp:lastModifiedBy>
  <cp:lastPrinted>2021-03-24T09:05:08Z</cp:lastPrinted>
  <dcterms:created xsi:type="dcterms:W3CDTF">2003-09-04T06:51:49Z</dcterms:created>
  <dcterms:modified xsi:type="dcterms:W3CDTF">2021-04-21T12:05:59Z</dcterms:modified>
</cp:coreProperties>
</file>