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trlProps/ctrlProp1.xml" ContentType="application/vnd.ms-excel.controlproperties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pivotTables/pivotTable2.xml" ContentType="application/vnd.openxmlformats-officedocument.spreadsheetml.pivotTable+xml"/>
  <Override PartName="/xl/drawings/drawing2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3.xml" ContentType="application/vnd.openxmlformats-officedocument.drawingml.chartshapes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 codeName="{4D1C537B-E38A-612A-F078-A93A15B4B7F4}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xr:revisionPtr revIDLastSave="0" documentId="13_ncr:1_{30EF203E-8223-4305-8FF9-36DACB9C000F}" xr6:coauthVersionLast="46" xr6:coauthVersionMax="46" xr10:uidLastSave="{00000000-0000-0000-0000-000000000000}"/>
  <bookViews>
    <workbookView xWindow="7950" yWindow="870" windowWidth="9435" windowHeight="8685" tabRatio="598" activeTab="2" xr2:uid="{9E8E2108-251E-4265-989F-7B93F4A0E5B9}"/>
  </bookViews>
  <sheets>
    <sheet name="Feuil1" sheetId="9" r:id="rId1"/>
    <sheet name="dashboard" sheetId="6" r:id="rId2"/>
    <sheet name="BD" sheetId="1" r:id="rId3"/>
    <sheet name="DonnéesDiverses" sheetId="7" r:id="rId4"/>
    <sheet name="JOURS FERIES" sheetId="2" r:id="rId5"/>
  </sheets>
  <definedNames>
    <definedName name="_xlnm._FilterDatabase" localSheetId="2" hidden="1">BD!$A$1:$I$16</definedName>
    <definedName name="base">BD!$A$1:$I$16</definedName>
    <definedName name="_xlnm.Criteria" localSheetId="2">BD!$K$4:$K$5</definedName>
    <definedName name="Entete">BD!$A$1:$I$1</definedName>
    <definedName name="_xlnm.Extract" localSheetId="2">BD!$N$3:$V$3</definedName>
    <definedName name="Slicer_projet">#N/A</definedName>
    <definedName name="Slicer_responsable_Chantier">#N/A</definedName>
    <definedName name="Source" localSheetId="2">BD!$1:$1048576</definedName>
  </definedNames>
  <calcPr calcId="181029"/>
  <pivotCaches>
    <pivotCache cacheId="0" r:id="rId6"/>
  </pivotCaches>
  <extLst>
    <ext xmlns:x14="http://schemas.microsoft.com/office/spreadsheetml/2009/9/main" uri="{BBE1A952-AA13-448e-AADC-164F8A28A991}">
      <x14:slicerCaches>
        <x14:slicerCache r:id="rId7"/>
        <x14:slicerCache r:id="rId8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6" i="1" l="1"/>
  <c r="I16" i="1" s="1"/>
  <c r="F2" i="1"/>
  <c r="F3" i="1"/>
  <c r="F4" i="1"/>
  <c r="F5" i="1"/>
  <c r="F6" i="1"/>
  <c r="F7" i="1"/>
  <c r="F8" i="1"/>
  <c r="F9" i="1"/>
  <c r="F10" i="1"/>
  <c r="F11" i="1"/>
  <c r="F12" i="1"/>
  <c r="F13" i="1"/>
  <c r="F14" i="1"/>
  <c r="F15" i="1"/>
  <c r="I15" i="1" s="1"/>
  <c r="J18" i="7"/>
  <c r="K17" i="7"/>
  <c r="J17" i="7"/>
  <c r="I17" i="7"/>
  <c r="H17" i="7"/>
  <c r="H2" i="6"/>
  <c r="J8" i="7"/>
  <c r="H23" i="1"/>
  <c r="B7" i="7" l="1"/>
  <c r="B6" i="7"/>
  <c r="J9" i="7" l="1"/>
  <c r="B5" i="7"/>
  <c r="B8" i="7" s="1"/>
  <c r="B9" i="7" s="1"/>
  <c r="I2" i="1"/>
  <c r="I3" i="1"/>
  <c r="I4" i="1"/>
  <c r="I5" i="1"/>
  <c r="I6" i="1"/>
  <c r="I7" i="1"/>
  <c r="I8" i="1"/>
  <c r="I9" i="1"/>
  <c r="I10" i="1"/>
  <c r="I11" i="1"/>
  <c r="I12" i="1"/>
  <c r="I13" i="1"/>
  <c r="I14" i="1"/>
</calcChain>
</file>

<file path=xl/sharedStrings.xml><?xml version="1.0" encoding="utf-8"?>
<sst xmlns="http://schemas.openxmlformats.org/spreadsheetml/2006/main" count="131" uniqueCount="58">
  <si>
    <t>responsable Chantier</t>
  </si>
  <si>
    <t>projet</t>
  </si>
  <si>
    <t>Tâches à effectuer</t>
  </si>
  <si>
    <t>Début du projet</t>
  </si>
  <si>
    <t>Jours achevés</t>
  </si>
  <si>
    <t xml:space="preserve">durée du projet </t>
  </si>
  <si>
    <t>Fin du projet</t>
  </si>
  <si>
    <t>Progression</t>
  </si>
  <si>
    <t>paul</t>
  </si>
  <si>
    <t>jean</t>
  </si>
  <si>
    <t>ali</t>
  </si>
  <si>
    <t>P1</t>
  </si>
  <si>
    <t>P2</t>
  </si>
  <si>
    <t>P3</t>
  </si>
  <si>
    <t>P4</t>
  </si>
  <si>
    <t>T1</t>
  </si>
  <si>
    <t>T2</t>
  </si>
  <si>
    <t>T3</t>
  </si>
  <si>
    <t>T4</t>
  </si>
  <si>
    <t>Non commencé</t>
  </si>
  <si>
    <t>en progression</t>
  </si>
  <si>
    <t>Terminé</t>
  </si>
  <si>
    <t>Restant</t>
  </si>
  <si>
    <t>Total</t>
  </si>
  <si>
    <t>Values</t>
  </si>
  <si>
    <t xml:space="preserve"> durée du projet </t>
  </si>
  <si>
    <t xml:space="preserve"> Jours achevés</t>
  </si>
  <si>
    <t>Jours Terminés</t>
  </si>
  <si>
    <t>Jours restants</t>
  </si>
  <si>
    <t>Total général</t>
  </si>
  <si>
    <t>jours</t>
  </si>
  <si>
    <t>GBPRO00010</t>
  </si>
  <si>
    <t>PREF</t>
  </si>
  <si>
    <t>SUF</t>
  </si>
  <si>
    <t>MILIEU</t>
  </si>
  <si>
    <t>NOUVm</t>
  </si>
  <si>
    <t>PAUL</t>
  </si>
  <si>
    <t>RENFORCEMENT</t>
  </si>
  <si>
    <t>21/06/2022</t>
  </si>
  <si>
    <t>puit</t>
  </si>
  <si>
    <t>inspection</t>
  </si>
  <si>
    <t>21/06/2020</t>
  </si>
  <si>
    <t>Numéro Tâche</t>
  </si>
  <si>
    <t>JOSEPH</t>
  </si>
  <si>
    <t>joj</t>
  </si>
  <si>
    <t>T</t>
  </si>
  <si>
    <t/>
  </si>
  <si>
    <t>fdgv</t>
  </si>
  <si>
    <t>sdfg</t>
  </si>
  <si>
    <t>df</t>
  </si>
  <si>
    <t>14/02/2020</t>
  </si>
  <si>
    <t>15/10/2020</t>
  </si>
  <si>
    <t>dfg</t>
  </si>
  <si>
    <t>dsfg</t>
  </si>
  <si>
    <t>18/09/2020</t>
  </si>
  <si>
    <t>dsgdsf</t>
  </si>
  <si>
    <t>sfgdsfg</t>
  </si>
  <si>
    <t>gdfgdf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</si>
</sst>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7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3" fillId="3" borderId="0" applyNumberFormat="0" applyBorder="0" applyAlignment="0" applyProtection="0"/>
  </cellStyleXfs>
  <cellXfs count="24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14" fontId="0" fillId="0" borderId="0" xfId="0" applyNumberFormat="1"/>
    <xf numFmtId="10" fontId="0" fillId="0" borderId="0" xfId="0" applyNumberFormat="1" applyAlignment="1">
      <alignment horizontal="center"/>
    </xf>
    <xf numFmtId="10" fontId="0" fillId="0" borderId="0" xfId="0" applyNumberFormat="1"/>
    <xf numFmtId="0" fontId="0" fillId="0" borderId="0" xfId="0" pivotButton="1"/>
    <xf numFmtId="0" fontId="0" fillId="2" borderId="0" xfId="0" applyFill="1"/>
    <xf numFmtId="14" fontId="0" fillId="2" borderId="0" xfId="0" applyNumberFormat="1" applyFill="1"/>
    <xf numFmtId="0" fontId="0" fillId="0" borderId="0" xfId="0" pivotButton="1" applyAlignment="1">
      <alignment horizontal="center"/>
    </xf>
    <xf numFmtId="14" fontId="0" fillId="0" borderId="0" xfId="0" pivotButton="1" applyNumberForma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left"/>
    </xf>
    <xf numFmtId="0" fontId="0" fillId="0" borderId="0" xfId="0" applyNumberFormat="1"/>
    <xf numFmtId="9" fontId="0" fillId="0" borderId="0" xfId="1" applyFont="1"/>
    <xf numFmtId="9" fontId="0" fillId="0" borderId="0" xfId="0" applyNumberFormat="1"/>
    <xf numFmtId="0" fontId="2" fillId="2" borderId="0" xfId="0" applyFont="1" applyFill="1"/>
    <xf numFmtId="14" fontId="0" fillId="0" borderId="0" xfId="0" applyNumberFormat="1" applyAlignment="1">
      <alignment horizontal="right" vertical="center"/>
    </xf>
    <xf numFmtId="14" fontId="0" fillId="0" borderId="0" xfId="0" applyNumberFormat="1" applyAlignment="1">
      <alignment horizontal="right"/>
    </xf>
    <xf numFmtId="0" fontId="3" fillId="3" borderId="0" xfId="2"/>
    <xf numFmtId="0" fontId="3" fillId="3" borderId="0" xfId="2" applyAlignment="1">
      <alignment horizontal="center" vertical="center"/>
    </xf>
    <xf numFmtId="0" fontId="3" fillId="3" borderId="0" xfId="2" applyAlignment="1">
      <alignment horizontal="center"/>
    </xf>
    <xf numFmtId="14" fontId="3" fillId="3" borderId="0" xfId="2" applyNumberFormat="1" applyAlignment="1">
      <alignment horizontal="center"/>
    </xf>
    <xf numFmtId="10" fontId="3" fillId="3" borderId="0" xfId="2" applyNumberFormat="1" applyAlignment="1">
      <alignment horizontal="center"/>
    </xf>
  </cellXfs>
  <cellStyles count="3">
    <cellStyle name="Accent4" xfId="2" builtinId="41"/>
    <cellStyle name="Normal" xfId="0" builtinId="0"/>
    <cellStyle name="Pourcentage" xfId="1" builtinId="5"/>
  </cellStyles>
  <dxfs count="118">
    <dxf>
      <font>
        <b/>
        <i val="0"/>
        <strike val="0"/>
        <color theme="1"/>
      </font>
      <fill>
        <patternFill patternType="solid">
          <fgColor theme="0" tint="-0.14993743705557422"/>
          <bgColor theme="3"/>
        </patternFill>
      </fill>
    </dxf>
    <dxf>
      <font>
        <b/>
        <i val="0"/>
        <strike val="0"/>
        <color theme="1"/>
      </font>
      <fill>
        <patternFill patternType="solid">
          <fgColor theme="0" tint="-0.14993743705557422"/>
          <bgColor theme="3"/>
        </patternFill>
      </fill>
    </dxf>
    <dxf>
      <font>
        <b/>
        <i val="0"/>
        <strike val="0"/>
        <color theme="1"/>
      </font>
      <fill>
        <patternFill patternType="solid">
          <fgColor theme="0" tint="-0.14993743705557422"/>
          <bgColor theme="3"/>
        </patternFill>
      </fill>
    </dxf>
    <dxf>
      <numFmt numFmtId="19" formatCode="dd/mm/yyyy"/>
    </dxf>
    <dxf>
      <numFmt numFmtId="19" formatCode="dd/mm/yyyy"/>
    </dxf>
    <dxf>
      <numFmt numFmtId="14" formatCode="0.00%"/>
    </dxf>
    <dxf>
      <numFmt numFmtId="19" formatCode="dd/mm/yyyy"/>
    </dxf>
    <dxf>
      <numFmt numFmtId="0" formatCode="General"/>
    </dxf>
    <dxf>
      <numFmt numFmtId="19" formatCode="dd/mm/yyyy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9" formatCode="dd/mm/yyyy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7/relationships/slicerCache" Target="slicerCaches/slicerCache2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microsoft.com/office/2007/relationships/slicerCache" Target="slicerCaches/slicerCache1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3.xml"/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sz="1600" b="1" u="sng">
                <a:solidFill>
                  <a:schemeClr val="bg1"/>
                </a:solidFill>
              </a:rPr>
              <a:t>Progressions Tâches</a:t>
            </a:r>
          </a:p>
        </c:rich>
      </c:tx>
      <c:layout>
        <c:manualLayout>
          <c:xMode val="edge"/>
          <c:yMode val="edge"/>
          <c:x val="2.8390431398022521E-3"/>
          <c:y val="1.2598425196850391E-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1.3626120548759344E-2"/>
          <c:y val="0.57559834053001435"/>
          <c:w val="0.84878163538210094"/>
          <c:h val="0.28796521646915346"/>
        </c:manualLayout>
      </c:layout>
      <c:barChart>
        <c:barDir val="bar"/>
        <c:grouping val="stacked"/>
        <c:varyColors val="0"/>
        <c:ser>
          <c:idx val="0"/>
          <c:order val="0"/>
          <c:tx>
            <c:strRef>
              <c:f>DonnéesDiverses!$A$5</c:f>
              <c:strCache>
                <c:ptCount val="1"/>
                <c:pt idx="0">
                  <c:v>Non commencé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numFmt formatCode="0;\-0;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DonnéesDiverses!$B$5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2DB-451F-A02B-1DD2119DF661}"/>
            </c:ext>
          </c:extLst>
        </c:ser>
        <c:ser>
          <c:idx val="1"/>
          <c:order val="1"/>
          <c:tx>
            <c:strRef>
              <c:f>DonnéesDiverses!$A$6</c:f>
              <c:strCache>
                <c:ptCount val="1"/>
                <c:pt idx="0">
                  <c:v>en progression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numFmt formatCode="0;\-0;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DonnéesDiverses!$B$6</c:f>
              <c:numCache>
                <c:formatCode>General</c:formatCode>
                <c:ptCount val="1"/>
                <c:pt idx="0">
                  <c:v>12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2DB-451F-A02B-1DD2119DF661}"/>
            </c:ext>
          </c:extLst>
        </c:ser>
        <c:ser>
          <c:idx val="2"/>
          <c:order val="2"/>
          <c:tx>
            <c:strRef>
              <c:f>DonnéesDiverses!$A$7</c:f>
              <c:strCache>
                <c:ptCount val="1"/>
                <c:pt idx="0">
                  <c:v>Terminé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dLbls>
            <c:numFmt formatCode="0;\-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DonnéesDiverses!$B$7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82DB-451F-A02B-1DD2119DF661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0"/>
        <c:overlap val="100"/>
        <c:axId val="375144032"/>
        <c:axId val="375142064"/>
      </c:barChart>
      <c:catAx>
        <c:axId val="375144032"/>
        <c:scaling>
          <c:orientation val="minMax"/>
        </c:scaling>
        <c:delete val="1"/>
        <c:axPos val="l"/>
        <c:numFmt formatCode="General" sourceLinked="1"/>
        <c:majorTickMark val="none"/>
        <c:minorTickMark val="none"/>
        <c:tickLblPos val="nextTo"/>
        <c:crossAx val="375142064"/>
        <c:crosses val="autoZero"/>
        <c:auto val="1"/>
        <c:lblAlgn val="ctr"/>
        <c:lblOffset val="100"/>
        <c:noMultiLvlLbl val="0"/>
      </c:catAx>
      <c:valAx>
        <c:axId val="375142064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37514403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7.7643524375069176E-2"/>
          <c:y val="0.38179591187465201"/>
          <c:w val="0.57390026246719161"/>
          <c:h val="0.16089639639639641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22194051222661593"/>
          <c:y val="0.40609229501047173"/>
          <c:w val="0.49630548683516007"/>
          <c:h val="0.4354179346966553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1-77B4-44AD-BBC3-C0BF742553C7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3-77B4-44AD-BBC3-C0BF742553C7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DonnéesDiverses!$I$8:$I$9</c:f>
              <c:strCache>
                <c:ptCount val="2"/>
                <c:pt idx="0">
                  <c:v>Jours Terminés</c:v>
                </c:pt>
                <c:pt idx="1">
                  <c:v>Jours restants</c:v>
                </c:pt>
              </c:strCache>
            </c:strRef>
          </c:cat>
          <c:val>
            <c:numRef>
              <c:f>DonnéesDiverses!$J$8:$J$9</c:f>
              <c:numCache>
                <c:formatCode>0%</c:formatCode>
                <c:ptCount val="2"/>
                <c:pt idx="0">
                  <c:v>0.1633059497137167</c:v>
                </c:pt>
                <c:pt idx="1">
                  <c:v>0.8366940502862833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77B4-44AD-BBC3-C0BF742553C7}"/>
            </c:ext>
          </c:extLst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  <c:holeSize val="50"/>
      </c:doughnutChart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bg1"/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29520756172839507"/>
          <c:y val="0.46302314814814816"/>
          <c:w val="0.40958487654320985"/>
          <c:h val="0.40958487654320985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06C6-4290-B3C1-CEB92C5B876D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06C6-4290-B3C1-CEB92C5B876D}"/>
              </c:ext>
            </c:extLst>
          </c:dPt>
          <c:cat>
            <c:strRef>
              <c:f>DonnéesDiverses!$I$8:$I$9</c:f>
              <c:strCache>
                <c:ptCount val="2"/>
                <c:pt idx="0">
                  <c:v>Jours Terminés</c:v>
                </c:pt>
                <c:pt idx="1">
                  <c:v>Jours restants</c:v>
                </c:pt>
              </c:strCache>
            </c:strRef>
          </c:cat>
          <c:val>
            <c:numRef>
              <c:f>DonnéesDiverses!$J$8:$J$9</c:f>
              <c:numCache>
                <c:formatCode>0%</c:formatCode>
                <c:ptCount val="2"/>
                <c:pt idx="0">
                  <c:v>0.1633059497137167</c:v>
                </c:pt>
                <c:pt idx="1">
                  <c:v>0.8366940502862833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BEE-48B5-BAA5-C4A1CCA6394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60"/>
      </c:doughnutChart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userShapes r:id="rId3"/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58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1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scene3d>
        <a:camera prst="orthographicFront"/>
        <a:lightRig rig="brightRoom" dir="t"/>
      </a:scene3d>
      <a:sp3d prstMaterial="flat">
        <a:bevelT w="50800" h="101600" prst="angle"/>
        <a:contourClr>
          <a:srgbClr val="000000"/>
        </a:contourClr>
      </a:sp3d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1905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1" i="0" kern="1200" cap="all" spc="5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Scroll" dx="22" fmlaLink="DonnéesDiverses!$I$15" horiz="1" max="30" page="7" val="16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32329</xdr:colOff>
      <xdr:row>0</xdr:row>
      <xdr:rowOff>85726</xdr:rowOff>
    </xdr:from>
    <xdr:ext cx="2044119" cy="270395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/>
      </xdr:nvSpPr>
      <xdr:spPr>
        <a:xfrm flipH="1">
          <a:off x="32329" y="85726"/>
          <a:ext cx="2044119" cy="27039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pPr algn="l"/>
          <a:r>
            <a:rPr lang="fr-FR" sz="1200" b="1" u="sng">
              <a:solidFill>
                <a:schemeClr val="bg1"/>
              </a:solidFill>
              <a:latin typeface="Arial Rounded MT Bold" panose="020F0704030504030204" pitchFamily="34" charset="0"/>
            </a:rPr>
            <a:t>GESTION DE PROJETS</a:t>
          </a:r>
        </a:p>
      </xdr:txBody>
    </xdr:sp>
    <xdr:clientData/>
  </xdr:oneCellAnchor>
  <xdr:twoCellAnchor>
    <xdr:from>
      <xdr:col>2</xdr:col>
      <xdr:colOff>1247778</xdr:colOff>
      <xdr:row>0</xdr:row>
      <xdr:rowOff>47625</xdr:rowOff>
    </xdr:from>
    <xdr:to>
      <xdr:col>5</xdr:col>
      <xdr:colOff>285750</xdr:colOff>
      <xdr:row>7</xdr:row>
      <xdr:rowOff>180975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1107281</xdr:colOff>
      <xdr:row>0</xdr:row>
      <xdr:rowOff>9525</xdr:rowOff>
    </xdr:from>
    <xdr:to>
      <xdr:col>2</xdr:col>
      <xdr:colOff>1238250</xdr:colOff>
      <xdr:row>8</xdr:row>
      <xdr:rowOff>142875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7</xdr:col>
      <xdr:colOff>440531</xdr:colOff>
      <xdr:row>3</xdr:row>
      <xdr:rowOff>28575</xdr:rowOff>
    </xdr:from>
    <xdr:to>
      <xdr:col>14</xdr:col>
      <xdr:colOff>23813</xdr:colOff>
      <xdr:row>7</xdr:row>
      <xdr:rowOff>178594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4" name="projet">
              <a:extLst>
                <a:ext uri="{FF2B5EF4-FFF2-40B4-BE49-F238E27FC236}">
                  <a16:creationId xmlns:a16="http://schemas.microsoft.com/office/drawing/2014/main" id="{00000000-0008-0000-0100-000004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projet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0417969" y="611981"/>
              <a:ext cx="5334000" cy="912019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4</xdr:col>
      <xdr:colOff>1273969</xdr:colOff>
      <xdr:row>3</xdr:row>
      <xdr:rowOff>28574</xdr:rowOff>
    </xdr:from>
    <xdr:to>
      <xdr:col>7</xdr:col>
      <xdr:colOff>442912</xdr:colOff>
      <xdr:row>7</xdr:row>
      <xdr:rowOff>190499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6" name="responsable Chantier">
              <a:extLst>
                <a:ext uri="{FF2B5EF4-FFF2-40B4-BE49-F238E27FC236}">
                  <a16:creationId xmlns:a16="http://schemas.microsoft.com/office/drawing/2014/main" id="{00000000-0008-0000-0100-000006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responsable Chantier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6655594" y="611980"/>
              <a:ext cx="3443287" cy="9239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1362075</xdr:colOff>
          <xdr:row>1</xdr:row>
          <xdr:rowOff>9525</xdr:rowOff>
        </xdr:from>
        <xdr:to>
          <xdr:col>6</xdr:col>
          <xdr:colOff>581025</xdr:colOff>
          <xdr:row>2</xdr:row>
          <xdr:rowOff>114300</xdr:rowOff>
        </xdr:to>
        <xdr:sp macro="" textlink="">
          <xdr:nvSpPr>
            <xdr:cNvPr id="1025" name="Scroll Bar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752475</xdr:colOff>
      <xdr:row>9</xdr:row>
      <xdr:rowOff>38100</xdr:rowOff>
    </xdr:from>
    <xdr:to>
      <xdr:col>4</xdr:col>
      <xdr:colOff>524475</xdr:colOff>
      <xdr:row>16</xdr:row>
      <xdr:rowOff>600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0.31603</cdr:x>
      <cdr:y>0.52182</cdr:y>
    </cdr:from>
    <cdr:to>
      <cdr:x>0.70556</cdr:x>
      <cdr:y>0.80845</cdr:y>
    </cdr:to>
    <cdr:sp macro="" textlink="DonnéesDiverses!$J$8">
      <cdr:nvSpPr>
        <cdr:cNvPr id="3" name="TextBox 2">
          <a:extLst xmlns:a="http://schemas.openxmlformats.org/drawingml/2006/main">
            <a:ext uri="{FF2B5EF4-FFF2-40B4-BE49-F238E27FC236}">
              <a16:creationId xmlns:a16="http://schemas.microsoft.com/office/drawing/2014/main" id="{959C796A-35BE-4E1A-B30F-06C877133B5C}"/>
            </a:ext>
          </a:extLst>
        </cdr:cNvPr>
        <cdr:cNvSpPr txBox="1"/>
      </cdr:nvSpPr>
      <cdr:spPr>
        <a:xfrm xmlns:a="http://schemas.openxmlformats.org/drawingml/2006/main">
          <a:off x="409575" y="676275"/>
          <a:ext cx="504825" cy="37147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 anchor="ctr"/>
        <a:lstStyle xmlns:a="http://schemas.openxmlformats.org/drawingml/2006/main"/>
        <a:p xmlns:a="http://schemas.openxmlformats.org/drawingml/2006/main">
          <a:pPr algn="ctr"/>
          <a:fld id="{566C9669-8E9B-412A-B85A-F0E9AD28A3D8}" type="TxLink">
            <a:rPr lang="en-US" sz="1200" b="1" i="0" u="none" strike="noStrike">
              <a:solidFill>
                <a:schemeClr val="bg1">
                  <a:lumMod val="50000"/>
                </a:schemeClr>
              </a:solidFill>
              <a:latin typeface="Calibri"/>
            </a:rPr>
            <a:pPr algn="ctr"/>
            <a:t>16%</a:t>
          </a:fld>
          <a:endParaRPr lang="fr-FR" sz="1200" b="1" u="none">
            <a:solidFill>
              <a:schemeClr val="bg1">
                <a:lumMod val="50000"/>
              </a:schemeClr>
            </a:solidFill>
          </a:endParaRPr>
        </a:p>
      </cdr:txBody>
    </cdr:sp>
  </cdr:relSizeAnchor>
</c:userShape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pascal alex" refreshedDate="44309.421784027778" createdVersion="6" refreshedVersion="7" minRefreshableVersion="3" recordCount="15" xr:uid="{A7A85718-AC2C-4677-99C6-BA5CCAAAF119}">
  <cacheSource type="worksheet">
    <worksheetSource name="Data"/>
  </cacheSource>
  <cacheFields count="8">
    <cacheField name="responsable Chantier" numFmtId="0">
      <sharedItems containsBlank="1" count="14">
        <s v="joj"/>
        <s v="JOSEPH"/>
        <s v="jean"/>
        <s v="paul"/>
        <s v="ali"/>
        <m u="1"/>
        <s v="YUIOYUIOL" u="1"/>
        <s v="qsdfdfdsq" u="1"/>
        <s v="hrtty" u="1"/>
        <s v="F" u="1"/>
        <s v="paul " u="1"/>
        <s v="SDFSDF" u="1"/>
        <s v="fghfghg" u="1"/>
        <s v="FSDFQSFDFSDF" u="1"/>
      </sharedItems>
    </cacheField>
    <cacheField name="projet" numFmtId="0">
      <sharedItems containsBlank="1" count="14">
        <s v="P1"/>
        <s v="P2"/>
        <s v="P3"/>
        <s v="P4"/>
        <s v="puit"/>
        <m u="1"/>
        <s v="dfghbdffdgh" u="1"/>
        <s v="htrhrt" u="1"/>
        <s v="pot" u="1"/>
        <s v="qsfqsfdf" u="1"/>
        <s v="qsfsdf" u="1"/>
        <s v="Y89PY" u="1"/>
        <s v="sdfsdf" u="1"/>
        <s v="&lt;d" u="1"/>
      </sharedItems>
    </cacheField>
    <cacheField name="Tâches à effectuer" numFmtId="0">
      <sharedItems containsBlank="1" count="25">
        <s v="T"/>
        <s v="T1"/>
        <s v="T3"/>
        <s v="T2"/>
        <s v="T4"/>
        <s v="RENFORCEMENT"/>
        <s v="inspection"/>
        <s v="rien" u="1"/>
        <s v="fhgfhd" u="1"/>
        <m u="1"/>
        <s v="sdfsdfsd" u="1"/>
        <s v="T5" u="1"/>
        <s v="trrth" u="1"/>
        <s v="T7" u="1"/>
        <s v="T9" u="1"/>
        <s v="T10" u="1"/>
        <s v="T11" u="1"/>
        <s v="T12" u="1"/>
        <s v="T13" u="1"/>
        <s v="YUIOYUO" u="1"/>
        <s v="SF" u="1"/>
        <s v="T6" u="1"/>
        <s v="T8" u="1"/>
        <s v="sdfsdfdfsdfsdf" u="1"/>
        <s v="fsdqf" u="1"/>
      </sharedItems>
    </cacheField>
    <cacheField name="Début du projet" numFmtId="14">
      <sharedItems containsSemiMixedTypes="0" containsNonDate="0" containsDate="1" containsString="0" minDate="2014-12-05T00:00:00" maxDate="2022-02-22T00:00:00" count="17">
        <d v="2019-10-02T00:00:00"/>
        <d v="2019-01-31T00:00:00"/>
        <d v="2020-02-14T00:00:00"/>
        <d v="2020-05-01T00:00:00"/>
        <d v="2020-01-02T00:00:00"/>
        <d v="2020-07-28T00:00:00"/>
        <d v="2020-07-29T00:00:00"/>
        <d v="2020-07-30T00:00:00"/>
        <d v="2020-07-31T00:00:00"/>
        <d v="2020-08-04T00:00:00"/>
        <d v="2020-08-06T00:00:00"/>
        <d v="2020-08-03T00:00:00"/>
        <d v="2022-02-21T00:00:00"/>
        <d v="2014-12-05T00:00:00"/>
        <d v="2020-04-12T00:00:00" u="1"/>
        <d v="2020-04-10T00:00:00" u="1"/>
        <d v="2020-02-10T00:00:00" u="1"/>
      </sharedItems>
    </cacheField>
    <cacheField name="durée du projet " numFmtId="0">
      <sharedItems containsSemiMixedTypes="0" containsString="0" containsNumber="1" containsInteger="1" minValue="0" maxValue="2392" count="17">
        <n v="523"/>
        <n v="392"/>
        <n v="175"/>
        <n v="154"/>
        <n v="187"/>
        <n v="133"/>
        <n v="132"/>
        <n v="130"/>
        <n v="129"/>
        <n v="87"/>
        <n v="1446"/>
        <n v="0" u="1"/>
        <n v="275" u="1"/>
        <n v="86" u="1"/>
        <n v="2392" u="1"/>
        <n v="263" u="1"/>
        <n v="88" u="1"/>
      </sharedItems>
    </cacheField>
    <cacheField name="Fin du projet" numFmtId="14">
      <sharedItems containsDate="1" containsBlank="1" containsMixedTypes="1" minDate="2020-08-01T00:00:00" maxDate="2021-10-03T00:00:00" count="23">
        <d v="2021-10-02T00:00:00"/>
        <d v="2020-08-01T00:00:00"/>
        <d v="2020-10-15T00:00:00"/>
        <d v="2020-12-02T00:00:00"/>
        <d v="2020-09-18T00:00:00"/>
        <d v="2021-01-28T00:00:00"/>
        <d v="2021-01-29T00:00:00"/>
        <d v="2021-02-01T00:00:00"/>
        <d v="2021-02-02T00:00:00"/>
        <d v="2021-02-03T00:00:00"/>
        <d v="2021-02-04T00:00:00"/>
        <s v="21/06/2022"/>
        <s v="21/06/2020"/>
        <m u="1"/>
        <s v="fqsf" u="1"/>
        <d v="2020-08-11T00:00:00" u="1"/>
        <d v="2021-02-10T00:00:00" u="1"/>
        <s v="SDF" u="1"/>
        <s v="hrt" u="1"/>
        <d v="2021-04-30T00:00:00" u="1"/>
        <s v="qdfsqdf" u="1"/>
        <s v="13/06/2010" u="1"/>
        <s v="sdfsfq" u="1"/>
      </sharedItems>
    </cacheField>
    <cacheField name="Jours achevés" numFmtId="0">
      <sharedItems containsSemiMixedTypes="0" containsString="0" containsNumber="1" containsInteger="1" minValue="0" maxValue="500" count="12">
        <n v="5"/>
        <n v="85"/>
        <n v="7"/>
        <n v="3"/>
        <n v="9"/>
        <n v="2"/>
        <n v="8"/>
        <n v="6"/>
        <n v="0"/>
        <n v="500"/>
        <n v="1" u="1"/>
        <n v="88" u="1"/>
      </sharedItems>
    </cacheField>
    <cacheField name="Progression" numFmtId="10">
      <sharedItems containsSemiMixedTypes="0" containsString="0" containsNumber="1" minValue="0" maxValue="1" count="22">
        <n v="9.5602294455066923E-3"/>
        <n v="0.21683673469387754"/>
        <n v="0.04"/>
        <n v="1.948051948051948E-2"/>
        <n v="4.8128342245989303E-2"/>
        <n v="1.5037593984962405E-2"/>
        <n v="3.7593984962406013E-2"/>
        <n v="5.3030303030303032E-2"/>
        <n v="6.1538461538461542E-2"/>
        <n v="4.6153846153846156E-2"/>
        <n v="6.9767441860465115E-2"/>
        <n v="2.2556390977443608E-2"/>
        <n v="0"/>
        <n v="8.0459770114942528E-2"/>
        <n v="0.34578146611341631"/>
        <n v="7.5187969924812026E-3" u="1"/>
        <n v="6.8181818181818177E-2" u="1"/>
        <n v="1.9011406844106463E-2" u="1"/>
        <n v="1.8181818181818181E-2" u="1"/>
        <n v="8.3612040133779263E-4" u="1"/>
        <n v="1" u="1"/>
        <n v="8.1395348837209308E-2" u="1"/>
      </sharedItems>
    </cacheField>
  </cacheFields>
  <extLst>
    <ext xmlns:x14="http://schemas.microsoft.com/office/spreadsheetml/2009/9/main" uri="{725AE2AE-9491-48be-B2B4-4EB974FC3084}">
      <x14:pivotCacheDefinition pivotCacheId="1692169655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5">
  <r>
    <x v="0"/>
    <x v="0"/>
    <x v="0"/>
    <x v="0"/>
    <x v="0"/>
    <x v="0"/>
    <x v="0"/>
    <x v="0"/>
  </r>
  <r>
    <x v="1"/>
    <x v="1"/>
    <x v="1"/>
    <x v="1"/>
    <x v="1"/>
    <x v="1"/>
    <x v="1"/>
    <x v="1"/>
  </r>
  <r>
    <x v="2"/>
    <x v="2"/>
    <x v="2"/>
    <x v="2"/>
    <x v="2"/>
    <x v="2"/>
    <x v="2"/>
    <x v="2"/>
  </r>
  <r>
    <x v="3"/>
    <x v="3"/>
    <x v="3"/>
    <x v="3"/>
    <x v="3"/>
    <x v="3"/>
    <x v="3"/>
    <x v="3"/>
  </r>
  <r>
    <x v="4"/>
    <x v="0"/>
    <x v="3"/>
    <x v="4"/>
    <x v="4"/>
    <x v="4"/>
    <x v="4"/>
    <x v="4"/>
  </r>
  <r>
    <x v="3"/>
    <x v="2"/>
    <x v="1"/>
    <x v="5"/>
    <x v="5"/>
    <x v="5"/>
    <x v="5"/>
    <x v="5"/>
  </r>
  <r>
    <x v="4"/>
    <x v="3"/>
    <x v="4"/>
    <x v="6"/>
    <x v="5"/>
    <x v="6"/>
    <x v="0"/>
    <x v="6"/>
  </r>
  <r>
    <x v="4"/>
    <x v="1"/>
    <x v="3"/>
    <x v="7"/>
    <x v="6"/>
    <x v="6"/>
    <x v="2"/>
    <x v="7"/>
  </r>
  <r>
    <x v="3"/>
    <x v="1"/>
    <x v="2"/>
    <x v="8"/>
    <x v="7"/>
    <x v="5"/>
    <x v="6"/>
    <x v="8"/>
  </r>
  <r>
    <x v="2"/>
    <x v="3"/>
    <x v="2"/>
    <x v="9"/>
    <x v="7"/>
    <x v="7"/>
    <x v="7"/>
    <x v="9"/>
  </r>
  <r>
    <x v="4"/>
    <x v="2"/>
    <x v="3"/>
    <x v="10"/>
    <x v="8"/>
    <x v="8"/>
    <x v="4"/>
    <x v="10"/>
  </r>
  <r>
    <x v="2"/>
    <x v="0"/>
    <x v="2"/>
    <x v="11"/>
    <x v="5"/>
    <x v="9"/>
    <x v="3"/>
    <x v="11"/>
  </r>
  <r>
    <x v="4"/>
    <x v="3"/>
    <x v="1"/>
    <x v="9"/>
    <x v="5"/>
    <x v="10"/>
    <x v="8"/>
    <x v="12"/>
  </r>
  <r>
    <x v="3"/>
    <x v="3"/>
    <x v="5"/>
    <x v="12"/>
    <x v="9"/>
    <x v="11"/>
    <x v="2"/>
    <x v="13"/>
  </r>
  <r>
    <x v="4"/>
    <x v="4"/>
    <x v="6"/>
    <x v="13"/>
    <x v="10"/>
    <x v="12"/>
    <x v="9"/>
    <x v="1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D86F2593-2674-402A-BA1B-452FECA527E7}" name="Tableau croisé dynamique3" cacheId="0" applyNumberFormats="0" applyBorderFormats="0" applyFontFormats="0" applyPatternFormats="0" applyAlignmentFormats="0" applyWidthHeightFormats="1" dataCaption="Valeurs" updatedVersion="7" minRefreshableVersion="3" showDrill="0" itemPrintTitles="1" createdVersion="6" indent="0" compact="0" compactData="0" multipleFieldFilters="0">
  <location ref="A10:H26" firstHeaderRow="1" firstDataRow="1" firstDataCol="8"/>
  <pivotFields count="8">
    <pivotField axis="axisRow" compact="0" outline="0" showAll="0" defaultSubtotal="0">
      <items count="14">
        <item x="4"/>
        <item x="2"/>
        <item x="3"/>
        <item m="1" x="10"/>
        <item m="1" x="12"/>
        <item m="1" x="6"/>
        <item x="0"/>
        <item x="1"/>
        <item m="1" x="8"/>
        <item m="1" x="7"/>
        <item m="1" x="9"/>
        <item m="1" x="11"/>
        <item m="1" x="13"/>
        <item m="1" x="5"/>
      </items>
    </pivotField>
    <pivotField axis="axisRow" compact="0" outline="0" showAll="0" defaultSubtotal="0">
      <items count="14">
        <item x="0"/>
        <item x="1"/>
        <item x="2"/>
        <item x="3"/>
        <item m="1" x="6"/>
        <item m="1" x="11"/>
        <item x="4"/>
        <item m="1" x="7"/>
        <item m="1" x="9"/>
        <item m="1" x="8"/>
        <item m="1" x="13"/>
        <item m="1" x="12"/>
        <item m="1" x="10"/>
        <item m="1" x="5"/>
      </items>
    </pivotField>
    <pivotField axis="axisRow" compact="0" outline="0" showAll="0" defaultSubtotal="0">
      <items count="25">
        <item x="1"/>
        <item m="1" x="15"/>
        <item m="1" x="16"/>
        <item m="1" x="17"/>
        <item m="1" x="18"/>
        <item x="3"/>
        <item x="2"/>
        <item x="4"/>
        <item m="1" x="11"/>
        <item m="1" x="21"/>
        <item m="1" x="13"/>
        <item m="1" x="22"/>
        <item m="1" x="14"/>
        <item m="1" x="8"/>
        <item m="1" x="19"/>
        <item x="5"/>
        <item x="0"/>
        <item x="6"/>
        <item m="1" x="12"/>
        <item m="1" x="24"/>
        <item m="1" x="7"/>
        <item m="1" x="20"/>
        <item m="1" x="10"/>
        <item m="1" x="23"/>
        <item m="1" x="9"/>
      </items>
    </pivotField>
    <pivotField axis="axisRow" compact="0" numFmtId="164" outline="0" showAll="0" defaultSubtotal="0">
      <items count="17">
        <item x="4"/>
        <item m="1" x="16"/>
        <item x="2"/>
        <item m="1" x="15"/>
        <item x="3"/>
        <item x="5"/>
        <item x="6"/>
        <item x="7"/>
        <item x="8"/>
        <item x="11"/>
        <item x="9"/>
        <item x="10"/>
        <item m="1" x="14"/>
        <item x="12"/>
        <item x="0"/>
        <item x="1"/>
        <item x="13"/>
      </items>
    </pivotField>
    <pivotField axis="axisRow" compact="0" outline="0" showAll="0" defaultSubtotal="0">
      <items count="17">
        <item m="1" x="16"/>
        <item x="8"/>
        <item x="7"/>
        <item x="6"/>
        <item x="5"/>
        <item x="3"/>
        <item x="2"/>
        <item x="4"/>
        <item m="1" x="15"/>
        <item m="1" x="11"/>
        <item m="1" x="12"/>
        <item m="1" x="13"/>
        <item x="0"/>
        <item x="1"/>
        <item x="9"/>
        <item x="10"/>
        <item m="1" x="14"/>
      </items>
    </pivotField>
    <pivotField axis="axisRow" compact="0" numFmtId="164" outline="0" showAll="0" defaultSubtotal="0">
      <items count="23">
        <item m="1" x="15"/>
        <item x="4"/>
        <item x="2"/>
        <item x="3"/>
        <item x="5"/>
        <item x="6"/>
        <item x="7"/>
        <item x="8"/>
        <item x="9"/>
        <item x="10"/>
        <item m="1" x="16"/>
        <item m="1" x="19"/>
        <item x="11"/>
        <item x="0"/>
        <item x="1"/>
        <item x="12"/>
        <item m="1" x="18"/>
        <item m="1" x="14"/>
        <item m="1" x="21"/>
        <item m="1" x="17"/>
        <item m="1" x="20"/>
        <item m="1" x="22"/>
        <item m="1" x="13"/>
      </items>
    </pivotField>
    <pivotField axis="axisRow" compact="0" outline="0" showAll="0" defaultSubtotal="0">
      <items count="12">
        <item m="1" x="10"/>
        <item x="5"/>
        <item x="3"/>
        <item x="0"/>
        <item x="7"/>
        <item x="2"/>
        <item x="6"/>
        <item x="4"/>
        <item x="8"/>
        <item m="1" x="11"/>
        <item x="1"/>
        <item x="9"/>
      </items>
    </pivotField>
    <pivotField axis="axisRow" compact="0" numFmtId="10" outline="0" showAll="0" defaultSubtotal="0">
      <items count="22">
        <item m="1" x="15"/>
        <item x="5"/>
        <item m="1" x="17"/>
        <item x="3"/>
        <item x="11"/>
        <item x="6"/>
        <item x="2"/>
        <item x="9"/>
        <item x="4"/>
        <item x="7"/>
        <item x="8"/>
        <item m="1" x="16"/>
        <item x="10"/>
        <item x="12"/>
        <item m="1" x="20"/>
        <item m="1" x="18"/>
        <item m="1" x="21"/>
        <item x="0"/>
        <item x="1"/>
        <item x="13"/>
        <item x="14"/>
        <item m="1" x="19"/>
      </items>
    </pivotField>
  </pivotFields>
  <rowFields count="8">
    <field x="1"/>
    <field x="2"/>
    <field x="0"/>
    <field x="3"/>
    <field x="5"/>
    <field x="4"/>
    <field x="6"/>
    <field x="7"/>
  </rowFields>
  <rowItems count="16">
    <i>
      <x/>
      <x v="5"/>
      <x/>
      <x/>
      <x v="1"/>
      <x v="7"/>
      <x v="7"/>
      <x v="8"/>
    </i>
    <i r="1">
      <x v="6"/>
      <x v="1"/>
      <x v="9"/>
      <x v="8"/>
      <x v="4"/>
      <x v="2"/>
      <x v="4"/>
    </i>
    <i r="1">
      <x v="16"/>
      <x v="6"/>
      <x v="14"/>
      <x v="13"/>
      <x v="12"/>
      <x v="3"/>
      <x v="17"/>
    </i>
    <i>
      <x v="1"/>
      <x/>
      <x v="7"/>
      <x v="15"/>
      <x v="14"/>
      <x v="13"/>
      <x v="10"/>
      <x v="18"/>
    </i>
    <i r="1">
      <x v="5"/>
      <x/>
      <x v="7"/>
      <x v="5"/>
      <x v="3"/>
      <x v="5"/>
      <x v="9"/>
    </i>
    <i r="1">
      <x v="6"/>
      <x v="2"/>
      <x v="8"/>
      <x v="4"/>
      <x v="2"/>
      <x v="6"/>
      <x v="10"/>
    </i>
    <i>
      <x v="2"/>
      <x/>
      <x v="2"/>
      <x v="5"/>
      <x v="4"/>
      <x v="4"/>
      <x v="1"/>
      <x v="1"/>
    </i>
    <i r="1">
      <x v="5"/>
      <x/>
      <x v="11"/>
      <x v="7"/>
      <x v="1"/>
      <x v="7"/>
      <x v="12"/>
    </i>
    <i r="1">
      <x v="6"/>
      <x v="1"/>
      <x v="2"/>
      <x v="2"/>
      <x v="6"/>
      <x v="5"/>
      <x v="6"/>
    </i>
    <i>
      <x v="3"/>
      <x/>
      <x/>
      <x v="10"/>
      <x v="9"/>
      <x v="4"/>
      <x v="8"/>
      <x v="13"/>
    </i>
    <i r="1">
      <x v="5"/>
      <x v="2"/>
      <x v="4"/>
      <x v="3"/>
      <x v="5"/>
      <x v="2"/>
      <x v="3"/>
    </i>
    <i r="1">
      <x v="6"/>
      <x v="1"/>
      <x v="10"/>
      <x v="6"/>
      <x v="2"/>
      <x v="4"/>
      <x v="7"/>
    </i>
    <i r="1">
      <x v="7"/>
      <x/>
      <x v="6"/>
      <x v="5"/>
      <x v="4"/>
      <x v="3"/>
      <x v="5"/>
    </i>
    <i r="1">
      <x v="15"/>
      <x v="2"/>
      <x v="13"/>
      <x v="12"/>
      <x v="14"/>
      <x v="5"/>
      <x v="19"/>
    </i>
    <i>
      <x v="6"/>
      <x v="17"/>
      <x/>
      <x v="16"/>
      <x v="15"/>
      <x v="15"/>
      <x v="11"/>
      <x v="20"/>
    </i>
    <i t="grand">
      <x/>
    </i>
  </rowItems>
  <colItems count="1">
    <i/>
  </colItems>
  <formats count="107">
    <format dxfId="117">
      <pivotArea field="3" type="button" dataOnly="0" labelOnly="1" outline="0" axis="axisRow" fieldPosition="3"/>
    </format>
    <format dxfId="116">
      <pivotArea field="5" type="button" dataOnly="0" labelOnly="1" outline="0" axis="axisRow" fieldPosition="4"/>
    </format>
    <format dxfId="11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0"/>
          </reference>
          <reference field="3" count="1">
            <x v="1"/>
          </reference>
        </references>
      </pivotArea>
    </format>
    <format dxfId="114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0"/>
          </reference>
          <reference field="2" count="1" selected="0">
            <x v="5"/>
          </reference>
          <reference field="3" count="1">
            <x v="0"/>
          </reference>
        </references>
      </pivotArea>
    </format>
    <format dxfId="113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0"/>
          </reference>
          <reference field="2" count="1" selected="0">
            <x v="6"/>
          </reference>
          <reference field="3" count="1">
            <x v="9"/>
          </reference>
        </references>
      </pivotArea>
    </format>
    <format dxfId="112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1"/>
          </reference>
          <reference field="2" count="1" selected="0">
            <x v="0"/>
          </reference>
          <reference field="3" count="1">
            <x v="3"/>
          </reference>
        </references>
      </pivotArea>
    </format>
    <format dxfId="11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"/>
          </reference>
          <reference field="2" count="1" selected="0">
            <x v="5"/>
          </reference>
          <reference field="3" count="1">
            <x v="7"/>
          </reference>
        </references>
      </pivotArea>
    </format>
    <format dxfId="11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"/>
          </reference>
          <reference field="2" count="1" selected="0">
            <x v="6"/>
          </reference>
          <reference field="3" count="1">
            <x v="8"/>
          </reference>
        </references>
      </pivotArea>
    </format>
    <format dxfId="10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2"/>
          </reference>
          <reference field="2" count="1" selected="0">
            <x v="0"/>
          </reference>
          <reference field="3" count="1">
            <x v="5"/>
          </reference>
        </references>
      </pivotArea>
    </format>
    <format dxfId="108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2"/>
          </reference>
          <reference field="2" count="1" selected="0">
            <x v="5"/>
          </reference>
          <reference field="3" count="1">
            <x v="11"/>
          </reference>
        </references>
      </pivotArea>
    </format>
    <format dxfId="107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2"/>
          </reference>
          <reference field="2" count="1" selected="0">
            <x v="6"/>
          </reference>
          <reference field="3" count="1">
            <x v="2"/>
          </reference>
        </references>
      </pivotArea>
    </format>
    <format dxfId="106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0"/>
          </reference>
          <reference field="3" count="1">
            <x v="10"/>
          </reference>
        </references>
      </pivotArea>
    </format>
    <format dxfId="10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3"/>
          </reference>
          <reference field="2" count="1" selected="0">
            <x v="5"/>
          </reference>
          <reference field="3" count="1">
            <x v="4"/>
          </reference>
        </references>
      </pivotArea>
    </format>
    <format dxfId="104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6"/>
          </reference>
          <reference field="3" count="1">
            <x v="10"/>
          </reference>
        </references>
      </pivotArea>
    </format>
    <format dxfId="103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7"/>
          </reference>
          <reference field="3" count="1">
            <x v="6"/>
          </reference>
        </references>
      </pivotArea>
    </format>
    <format dxfId="102">
      <pivotArea dataOnly="0" labelOnly="1" outline="0" fieldPosition="0">
        <references count="1">
          <reference field="5" count="0"/>
        </references>
      </pivotArea>
    </format>
    <format dxfId="101">
      <pivotArea type="all" dataOnly="0" outline="0" fieldPosition="0"/>
    </format>
    <format dxfId="100">
      <pivotArea field="1" type="button" dataOnly="0" labelOnly="1" outline="0" axis="axisRow" fieldPosition="0"/>
    </format>
    <format dxfId="99">
      <pivotArea field="2" type="button" dataOnly="0" labelOnly="1" outline="0" axis="axisRow" fieldPosition="1"/>
    </format>
    <format dxfId="98">
      <pivotArea field="0" type="button" dataOnly="0" labelOnly="1" outline="0" axis="axisRow" fieldPosition="2"/>
    </format>
    <format dxfId="97">
      <pivotArea field="3" type="button" dataOnly="0" labelOnly="1" outline="0" axis="axisRow" fieldPosition="3"/>
    </format>
    <format dxfId="96">
      <pivotArea field="5" type="button" dataOnly="0" labelOnly="1" outline="0" axis="axisRow" fieldPosition="4"/>
    </format>
    <format dxfId="95">
      <pivotArea field="4" type="button" dataOnly="0" labelOnly="1" outline="0" axis="axisRow" fieldPosition="5"/>
    </format>
    <format dxfId="94">
      <pivotArea field="6" type="button" dataOnly="0" labelOnly="1" outline="0" axis="axisRow" fieldPosition="6"/>
    </format>
    <format dxfId="93">
      <pivotArea field="7" type="button" dataOnly="0" labelOnly="1" outline="0" axis="axisRow" fieldPosition="7"/>
    </format>
    <format dxfId="92">
      <pivotArea dataOnly="0" labelOnly="1" outline="0" fieldPosition="0">
        <references count="1">
          <reference field="1" count="0"/>
        </references>
      </pivotArea>
    </format>
    <format dxfId="91">
      <pivotArea dataOnly="0" labelOnly="1" grandRow="1" outline="0" fieldPosition="0"/>
    </format>
    <format dxfId="90">
      <pivotArea dataOnly="0" labelOnly="1" outline="0" fieldPosition="0">
        <references count="2">
          <reference field="1" count="1" selected="0">
            <x v="0"/>
          </reference>
          <reference field="2" count="3">
            <x v="0"/>
            <x v="5"/>
            <x v="6"/>
          </reference>
        </references>
      </pivotArea>
    </format>
    <format dxfId="89">
      <pivotArea dataOnly="0" labelOnly="1" outline="0" fieldPosition="0">
        <references count="2">
          <reference field="1" count="1" selected="0">
            <x v="1"/>
          </reference>
          <reference field="2" count="3">
            <x v="0"/>
            <x v="5"/>
            <x v="6"/>
          </reference>
        </references>
      </pivotArea>
    </format>
    <format dxfId="88">
      <pivotArea dataOnly="0" labelOnly="1" outline="0" fieldPosition="0">
        <references count="2">
          <reference field="1" count="1" selected="0">
            <x v="2"/>
          </reference>
          <reference field="2" count="3">
            <x v="0"/>
            <x v="5"/>
            <x v="6"/>
          </reference>
        </references>
      </pivotArea>
    </format>
    <format dxfId="87">
      <pivotArea dataOnly="0" labelOnly="1" outline="0" fieldPosition="0">
        <references count="2">
          <reference field="1" count="1" selected="0">
            <x v="3"/>
          </reference>
          <reference field="2" count="0"/>
        </references>
      </pivotArea>
    </format>
    <format dxfId="86">
      <pivotArea dataOnly="0" labelOnly="1" outline="0" fieldPosition="0">
        <references count="3">
          <reference field="0" count="1">
            <x v="2"/>
          </reference>
          <reference field="1" count="1" selected="0">
            <x v="0"/>
          </reference>
          <reference field="2" count="1" selected="0">
            <x v="0"/>
          </reference>
        </references>
      </pivotArea>
    </format>
    <format dxfId="85">
      <pivotArea dataOnly="0" labelOnly="1" outline="0" fieldPosition="0">
        <references count="3">
          <reference field="0" count="1">
            <x v="0"/>
          </reference>
          <reference field="1" count="1" selected="0">
            <x v="0"/>
          </reference>
          <reference field="2" count="1" selected="0">
            <x v="5"/>
          </reference>
        </references>
      </pivotArea>
    </format>
    <format dxfId="84">
      <pivotArea dataOnly="0" labelOnly="1" outline="0" fieldPosition="0">
        <references count="3">
          <reference field="0" count="1">
            <x v="1"/>
          </reference>
          <reference field="1" count="1" selected="0">
            <x v="0"/>
          </reference>
          <reference field="2" count="1" selected="0">
            <x v="6"/>
          </reference>
        </references>
      </pivotArea>
    </format>
    <format dxfId="83">
      <pivotArea dataOnly="0" labelOnly="1" outline="0" fieldPosition="0">
        <references count="3">
          <reference field="0" count="1">
            <x v="3"/>
          </reference>
          <reference field="1" count="1" selected="0">
            <x v="1"/>
          </reference>
          <reference field="2" count="1" selected="0">
            <x v="5"/>
          </reference>
        </references>
      </pivotArea>
    </format>
    <format dxfId="82">
      <pivotArea dataOnly="0" labelOnly="1" outline="0" fieldPosition="0">
        <references count="3">
          <reference field="0" count="1">
            <x v="2"/>
          </reference>
          <reference field="1" count="1" selected="0">
            <x v="1"/>
          </reference>
          <reference field="2" count="1" selected="0">
            <x v="6"/>
          </reference>
        </references>
      </pivotArea>
    </format>
    <format dxfId="81">
      <pivotArea dataOnly="0" labelOnly="1" outline="0" fieldPosition="0">
        <references count="3">
          <reference field="0" count="1">
            <x v="0"/>
          </reference>
          <reference field="1" count="1" selected="0">
            <x v="2"/>
          </reference>
          <reference field="2" count="1" selected="0">
            <x v="5"/>
          </reference>
        </references>
      </pivotArea>
    </format>
    <format dxfId="80">
      <pivotArea dataOnly="0" labelOnly="1" outline="0" fieldPosition="0">
        <references count="3">
          <reference field="0" count="1">
            <x v="1"/>
          </reference>
          <reference field="1" count="1" selected="0">
            <x v="2"/>
          </reference>
          <reference field="2" count="1" selected="0">
            <x v="6"/>
          </reference>
        </references>
      </pivotArea>
    </format>
    <format dxfId="79">
      <pivotArea dataOnly="0" labelOnly="1" outline="0" fieldPosition="0">
        <references count="3">
          <reference field="0" count="1">
            <x v="0"/>
          </reference>
          <reference field="1" count="1" selected="0">
            <x v="3"/>
          </reference>
          <reference field="2" count="1" selected="0">
            <x v="0"/>
          </reference>
        </references>
      </pivotArea>
    </format>
    <format dxfId="78">
      <pivotArea dataOnly="0" labelOnly="1" outline="0" fieldPosition="0">
        <references count="3">
          <reference field="0" count="1">
            <x v="2"/>
          </reference>
          <reference field="1" count="1" selected="0">
            <x v="3"/>
          </reference>
          <reference field="2" count="1" selected="0">
            <x v="5"/>
          </reference>
        </references>
      </pivotArea>
    </format>
    <format dxfId="77">
      <pivotArea dataOnly="0" labelOnly="1" outline="0" fieldPosition="0">
        <references count="3">
          <reference field="0" count="1">
            <x v="1"/>
          </reference>
          <reference field="1" count="1" selected="0">
            <x v="3"/>
          </reference>
          <reference field="2" count="1" selected="0">
            <x v="6"/>
          </reference>
        </references>
      </pivotArea>
    </format>
    <format dxfId="76">
      <pivotArea dataOnly="0" labelOnly="1" outline="0" fieldPosition="0">
        <references count="3">
          <reference field="0" count="1">
            <x v="0"/>
          </reference>
          <reference field="1" count="1" selected="0">
            <x v="3"/>
          </reference>
          <reference field="2" count="1" selected="0">
            <x v="7"/>
          </reference>
        </references>
      </pivotArea>
    </format>
    <format dxfId="7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0"/>
          </reference>
          <reference field="3" count="1">
            <x v="1"/>
          </reference>
        </references>
      </pivotArea>
    </format>
    <format dxfId="74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0"/>
          </reference>
          <reference field="2" count="1" selected="0">
            <x v="5"/>
          </reference>
          <reference field="3" count="1">
            <x v="0"/>
          </reference>
        </references>
      </pivotArea>
    </format>
    <format dxfId="73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0"/>
          </reference>
          <reference field="2" count="1" selected="0">
            <x v="6"/>
          </reference>
          <reference field="3" count="1">
            <x v="9"/>
          </reference>
        </references>
      </pivotArea>
    </format>
    <format dxfId="72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1"/>
          </reference>
          <reference field="2" count="1" selected="0">
            <x v="0"/>
          </reference>
          <reference field="3" count="1">
            <x v="3"/>
          </reference>
        </references>
      </pivotArea>
    </format>
    <format dxfId="7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"/>
          </reference>
          <reference field="2" count="1" selected="0">
            <x v="5"/>
          </reference>
          <reference field="3" count="1">
            <x v="7"/>
          </reference>
        </references>
      </pivotArea>
    </format>
    <format dxfId="7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"/>
          </reference>
          <reference field="2" count="1" selected="0">
            <x v="6"/>
          </reference>
          <reference field="3" count="1">
            <x v="8"/>
          </reference>
        </references>
      </pivotArea>
    </format>
    <format dxfId="6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2"/>
          </reference>
          <reference field="2" count="1" selected="0">
            <x v="0"/>
          </reference>
          <reference field="3" count="1">
            <x v="5"/>
          </reference>
        </references>
      </pivotArea>
    </format>
    <format dxfId="68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2"/>
          </reference>
          <reference field="2" count="1" selected="0">
            <x v="5"/>
          </reference>
          <reference field="3" count="1">
            <x v="11"/>
          </reference>
        </references>
      </pivotArea>
    </format>
    <format dxfId="67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2"/>
          </reference>
          <reference field="2" count="1" selected="0">
            <x v="6"/>
          </reference>
          <reference field="3" count="1">
            <x v="2"/>
          </reference>
        </references>
      </pivotArea>
    </format>
    <format dxfId="66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0"/>
          </reference>
          <reference field="3" count="1">
            <x v="10"/>
          </reference>
        </references>
      </pivotArea>
    </format>
    <format dxfId="6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3"/>
          </reference>
          <reference field="2" count="1" selected="0">
            <x v="5"/>
          </reference>
          <reference field="3" count="1">
            <x v="4"/>
          </reference>
        </references>
      </pivotArea>
    </format>
    <format dxfId="64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6"/>
          </reference>
          <reference field="3" count="1">
            <x v="10"/>
          </reference>
        </references>
      </pivotArea>
    </format>
    <format dxfId="63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7"/>
          </reference>
          <reference field="3" count="1">
            <x v="6"/>
          </reference>
        </references>
      </pivotArea>
    </format>
    <format dxfId="62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1"/>
          </reference>
          <reference field="5" count="1">
            <x v="10"/>
          </reference>
        </references>
      </pivotArea>
    </format>
    <format dxfId="61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0"/>
          </reference>
          <reference field="5" count="1">
            <x v="1"/>
          </reference>
        </references>
      </pivotArea>
    </format>
    <format dxfId="60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0"/>
          </reference>
          <reference field="2" count="1" selected="0">
            <x v="6"/>
          </reference>
          <reference field="3" count="1" selected="0">
            <x v="9"/>
          </reference>
          <reference field="5" count="1">
            <x v="8"/>
          </reference>
        </references>
      </pivotArea>
    </format>
    <format dxfId="59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3"/>
          </reference>
          <reference field="5" count="1">
            <x v="0"/>
          </reference>
        </references>
      </pivotArea>
    </format>
    <format dxfId="5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7"/>
          </reference>
          <reference field="5" count="1">
            <x v="5"/>
          </reference>
        </references>
      </pivotArea>
    </format>
    <format dxfId="57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8"/>
          </reference>
          <reference field="5" count="1">
            <x v="4"/>
          </reference>
        </references>
      </pivotArea>
    </format>
    <format dxfId="56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2"/>
          </reference>
          <reference field="2" count="1" selected="0">
            <x v="5"/>
          </reference>
          <reference field="3" count="1" selected="0">
            <x v="11"/>
          </reference>
          <reference field="5" count="1">
            <x v="7"/>
          </reference>
        </references>
      </pivotArea>
    </format>
    <format dxfId="55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2"/>
          </reference>
          <reference field="2" count="1" selected="0">
            <x v="6"/>
          </reference>
          <reference field="3" count="1" selected="0">
            <x v="2"/>
          </reference>
          <reference field="5" count="1">
            <x v="2"/>
          </reference>
        </references>
      </pivotArea>
    </format>
    <format dxfId="54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0"/>
          </reference>
          <reference field="3" count="1" selected="0">
            <x v="10"/>
          </reference>
          <reference field="5" count="1">
            <x v="9"/>
          </reference>
        </references>
      </pivotArea>
    </format>
    <format dxfId="53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3"/>
          </reference>
          <reference field="2" count="1" selected="0">
            <x v="5"/>
          </reference>
          <reference field="3" count="1" selected="0">
            <x v="4"/>
          </reference>
          <reference field="5" count="1">
            <x v="3"/>
          </reference>
        </references>
      </pivotArea>
    </format>
    <format dxfId="52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3"/>
          </reference>
          <reference field="2" count="1" selected="0">
            <x v="6"/>
          </reference>
          <reference field="3" count="1" selected="0">
            <x v="10"/>
          </reference>
          <reference field="5" count="1">
            <x v="6"/>
          </reference>
        </references>
      </pivotArea>
    </format>
    <format dxfId="51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7"/>
          </reference>
          <reference field="3" count="1" selected="0">
            <x v="6"/>
          </reference>
          <reference field="5" count="1">
            <x v="5"/>
          </reference>
        </references>
      </pivotArea>
    </format>
    <format dxfId="5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1"/>
          </reference>
          <reference field="4" count="1">
            <x v="8"/>
          </reference>
          <reference field="5" count="1" selected="0">
            <x v="10"/>
          </reference>
        </references>
      </pivotArea>
    </format>
    <format dxfId="49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0"/>
          </reference>
          <reference field="4" count="1">
            <x v="7"/>
          </reference>
          <reference field="5" count="1" selected="0">
            <x v="1"/>
          </reference>
        </references>
      </pivotArea>
    </format>
    <format dxfId="48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0"/>
          </reference>
          <reference field="2" count="1" selected="0">
            <x v="6"/>
          </reference>
          <reference field="3" count="1" selected="0">
            <x v="9"/>
          </reference>
          <reference field="4" count="1">
            <x v="4"/>
          </reference>
          <reference field="5" count="1" selected="0">
            <x v="8"/>
          </reference>
        </references>
      </pivotArea>
    </format>
    <format dxfId="47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3"/>
          </reference>
          <reference field="4" count="1">
            <x v="0"/>
          </reference>
          <reference field="5" count="1" selected="0">
            <x v="0"/>
          </reference>
        </references>
      </pivotArea>
    </format>
    <format dxfId="4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7"/>
          </reference>
          <reference field="4" count="1">
            <x v="3"/>
          </reference>
          <reference field="5" count="1" selected="0">
            <x v="5"/>
          </reference>
        </references>
      </pivotArea>
    </format>
    <format dxfId="4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8"/>
          </reference>
          <reference field="4" count="1">
            <x v="2"/>
          </reference>
          <reference field="5" count="1" selected="0">
            <x v="4"/>
          </reference>
        </references>
      </pivotArea>
    </format>
    <format dxfId="4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"/>
          </reference>
          <reference field="2" count="1" selected="0">
            <x v="0"/>
          </reference>
          <reference field="3" count="1" selected="0">
            <x v="5"/>
          </reference>
          <reference field="4" count="1">
            <x v="4"/>
          </reference>
          <reference field="5" count="1" selected="0">
            <x v="4"/>
          </reference>
        </references>
      </pivotArea>
    </format>
    <format dxfId="43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2"/>
          </reference>
          <reference field="2" count="1" selected="0">
            <x v="5"/>
          </reference>
          <reference field="3" count="1" selected="0">
            <x v="11"/>
          </reference>
          <reference field="4" count="1">
            <x v="1"/>
          </reference>
          <reference field="5" count="1" selected="0">
            <x v="7"/>
          </reference>
        </references>
      </pivotArea>
    </format>
    <format dxfId="42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2"/>
          </reference>
          <reference field="2" count="1" selected="0">
            <x v="6"/>
          </reference>
          <reference field="3" count="1" selected="0">
            <x v="2"/>
          </reference>
          <reference field="4" count="1">
            <x v="6"/>
          </reference>
          <reference field="5" count="1" selected="0">
            <x v="2"/>
          </reference>
        </references>
      </pivotArea>
    </format>
    <format dxfId="41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3"/>
          </reference>
          <reference field="2" count="1" selected="0">
            <x v="0"/>
          </reference>
          <reference field="3" count="1" selected="0">
            <x v="10"/>
          </reference>
          <reference field="4" count="1">
            <x v="4"/>
          </reference>
          <reference field="5" count="1" selected="0">
            <x v="9"/>
          </reference>
        </references>
      </pivotArea>
    </format>
    <format dxfId="4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"/>
          </reference>
          <reference field="2" count="1" selected="0">
            <x v="5"/>
          </reference>
          <reference field="3" count="1" selected="0">
            <x v="4"/>
          </reference>
          <reference field="4" count="1">
            <x v="5"/>
          </reference>
          <reference field="5" count="1" selected="0">
            <x v="3"/>
          </reference>
        </references>
      </pivotArea>
    </format>
    <format dxfId="39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3"/>
          </reference>
          <reference field="2" count="1" selected="0">
            <x v="6"/>
          </reference>
          <reference field="3" count="1" selected="0">
            <x v="10"/>
          </reference>
          <reference field="4" count="1">
            <x v="2"/>
          </reference>
          <reference field="5" count="1" selected="0">
            <x v="6"/>
          </reference>
        </references>
      </pivotArea>
    </format>
    <format dxfId="38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3"/>
          </reference>
          <reference field="2" count="1" selected="0">
            <x v="7"/>
          </reference>
          <reference field="3" count="1" selected="0">
            <x v="6"/>
          </reference>
          <reference field="4" count="1">
            <x v="4"/>
          </reference>
          <reference field="5" count="1" selected="0">
            <x v="5"/>
          </reference>
        </references>
      </pivotArea>
    </format>
    <format dxfId="37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1"/>
          </reference>
          <reference field="4" count="1" selected="0">
            <x v="8"/>
          </reference>
          <reference field="5" count="1" selected="0">
            <x v="10"/>
          </reference>
          <reference field="6" count="1">
            <x v="3"/>
          </reference>
        </references>
      </pivotArea>
    </format>
    <format dxfId="3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7"/>
          </reference>
          <reference field="5" count="1" selected="0">
            <x v="1"/>
          </reference>
          <reference field="6" count="1">
            <x v="7"/>
          </reference>
        </references>
      </pivotArea>
    </format>
    <format dxfId="35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0"/>
          </reference>
          <reference field="2" count="1" selected="0">
            <x v="6"/>
          </reference>
          <reference field="3" count="1" selected="0">
            <x v="9"/>
          </reference>
          <reference field="4" count="1" selected="0">
            <x v="4"/>
          </reference>
          <reference field="5" count="1" selected="0">
            <x v="8"/>
          </reference>
          <reference field="6" count="1">
            <x v="2"/>
          </reference>
        </references>
      </pivotArea>
    </format>
    <format dxfId="34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6" count="1">
            <x v="9"/>
          </reference>
        </references>
      </pivotArea>
    </format>
    <format dxfId="33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7"/>
          </reference>
          <reference field="4" count="1" selected="0">
            <x v="3"/>
          </reference>
          <reference field="5" count="1" selected="0">
            <x v="5"/>
          </reference>
          <reference field="6" count="1">
            <x v="5"/>
          </reference>
        </references>
      </pivotArea>
    </format>
    <format dxfId="32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8"/>
          </reference>
          <reference field="4" count="1" selected="0">
            <x v="2"/>
          </reference>
          <reference field="5" count="1" selected="0">
            <x v="4"/>
          </reference>
          <reference field="6" count="1">
            <x v="6"/>
          </reference>
        </references>
      </pivotArea>
    </format>
    <format dxfId="31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2"/>
          </reference>
          <reference field="2" count="1" selected="0">
            <x v="0"/>
          </reference>
          <reference field="3" count="1" selected="0">
            <x v="5"/>
          </reference>
          <reference field="4" count="1" selected="0">
            <x v="4"/>
          </reference>
          <reference field="5" count="1" selected="0">
            <x v="4"/>
          </reference>
          <reference field="6" count="1">
            <x v="1"/>
          </reference>
        </references>
      </pivotArea>
    </format>
    <format dxfId="3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5"/>
          </reference>
          <reference field="3" count="1" selected="0">
            <x v="11"/>
          </reference>
          <reference field="4" count="1" selected="0">
            <x v="1"/>
          </reference>
          <reference field="5" count="1" selected="0">
            <x v="7"/>
          </reference>
          <reference field="6" count="1">
            <x v="7"/>
          </reference>
        </references>
      </pivotArea>
    </format>
    <format dxfId="29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2"/>
          </reference>
          <reference field="2" count="1" selected="0">
            <x v="6"/>
          </reference>
          <reference field="3" count="1" selected="0">
            <x v="2"/>
          </reference>
          <reference field="4" count="1" selected="0">
            <x v="6"/>
          </reference>
          <reference field="5" count="1" selected="0">
            <x v="2"/>
          </reference>
          <reference field="6" count="1">
            <x v="5"/>
          </reference>
        </references>
      </pivotArea>
    </format>
    <format dxfId="2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3"/>
          </reference>
          <reference field="2" count="1" selected="0">
            <x v="0"/>
          </reference>
          <reference field="3" count="1" selected="0">
            <x v="10"/>
          </reference>
          <reference field="4" count="1" selected="0">
            <x v="4"/>
          </reference>
          <reference field="5" count="1" selected="0">
            <x v="9"/>
          </reference>
          <reference field="6" count="1">
            <x v="8"/>
          </reference>
        </references>
      </pivotArea>
    </format>
    <format dxfId="27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3"/>
          </reference>
          <reference field="2" count="1" selected="0">
            <x v="5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3"/>
          </reference>
          <reference field="6" count="1">
            <x v="2"/>
          </reference>
        </references>
      </pivotArea>
    </format>
    <format dxfId="26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3"/>
          </reference>
          <reference field="2" count="1" selected="0">
            <x v="6"/>
          </reference>
          <reference field="3" count="1" selected="0">
            <x v="10"/>
          </reference>
          <reference field="4" count="1" selected="0">
            <x v="2"/>
          </reference>
          <reference field="5" count="1" selected="0">
            <x v="6"/>
          </reference>
          <reference field="6" count="1">
            <x v="4"/>
          </reference>
        </references>
      </pivotArea>
    </format>
    <format dxfId="2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3"/>
          </reference>
          <reference field="2" count="1" selected="0">
            <x v="7"/>
          </reference>
          <reference field="3" count="1" selected="0">
            <x v="6"/>
          </reference>
          <reference field="4" count="1" selected="0">
            <x v="4"/>
          </reference>
          <reference field="5" count="1" selected="0">
            <x v="5"/>
          </reference>
          <reference field="6" count="1">
            <x v="3"/>
          </reference>
        </references>
      </pivotArea>
    </format>
    <format dxfId="24">
      <pivotArea dataOnly="0" labelOnly="1" outline="0" fieldPosition="0">
        <references count="8">
          <reference field="0" count="1" selected="0">
            <x v="2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1"/>
          </reference>
          <reference field="4" count="1" selected="0">
            <x v="8"/>
          </reference>
          <reference field="5" count="1" selected="0">
            <x v="10"/>
          </reference>
          <reference field="6" count="1" selected="0">
            <x v="3"/>
          </reference>
          <reference field="7" count="1">
            <x v="2"/>
          </reference>
        </references>
      </pivotArea>
    </format>
    <format dxfId="23">
      <pivotArea dataOnly="0" labelOnly="1" outline="0" fieldPosition="0">
        <references count="8">
          <reference field="0" count="1" selected="0">
            <x v="0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7"/>
          </reference>
          <reference field="5" count="1" selected="0">
            <x v="1"/>
          </reference>
          <reference field="6" count="1" selected="0">
            <x v="7"/>
          </reference>
          <reference field="7" count="1">
            <x v="8"/>
          </reference>
        </references>
      </pivotArea>
    </format>
    <format dxfId="22">
      <pivotArea dataOnly="0" labelOnly="1" outline="0" fieldPosition="0">
        <references count="8">
          <reference field="0" count="1" selected="0">
            <x v="1"/>
          </reference>
          <reference field="1" count="1" selected="0">
            <x v="0"/>
          </reference>
          <reference field="2" count="1" selected="0">
            <x v="6"/>
          </reference>
          <reference field="3" count="1" selected="0">
            <x v="9"/>
          </reference>
          <reference field="4" count="1" selected="0">
            <x v="4"/>
          </reference>
          <reference field="5" count="1" selected="0">
            <x v="8"/>
          </reference>
          <reference field="6" count="1" selected="0">
            <x v="2"/>
          </reference>
          <reference field="7" count="1">
            <x v="4"/>
          </reference>
        </references>
      </pivotArea>
    </format>
    <format dxfId="21">
      <pivotArea dataOnly="0" labelOnly="1" outline="0" fieldPosition="0">
        <references count="8">
          <reference field="0" count="1" selected="0">
            <x v="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6" count="1" selected="0">
            <x v="9"/>
          </reference>
          <reference field="7" count="1">
            <x v="14"/>
          </reference>
        </references>
      </pivotArea>
    </format>
    <format dxfId="20">
      <pivotArea dataOnly="0" labelOnly="1" outline="0" fieldPosition="0">
        <references count="8">
          <reference field="0" count="1" selected="0">
            <x v="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7"/>
          </reference>
          <reference field="4" count="1" selected="0">
            <x v="3"/>
          </reference>
          <reference field="5" count="1" selected="0">
            <x v="5"/>
          </reference>
          <reference field="6" count="1" selected="0">
            <x v="5"/>
          </reference>
          <reference field="7" count="1">
            <x v="9"/>
          </reference>
        </references>
      </pivotArea>
    </format>
    <format dxfId="19">
      <pivotArea dataOnly="0" labelOnly="1" outline="0" fieldPosition="0">
        <references count="8">
          <reference field="0" count="1" selected="0">
            <x v="2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8"/>
          </reference>
          <reference field="4" count="1" selected="0">
            <x v="2"/>
          </reference>
          <reference field="5" count="1" selected="0">
            <x v="4"/>
          </reference>
          <reference field="6" count="1" selected="0">
            <x v="6"/>
          </reference>
          <reference field="7" count="1">
            <x v="10"/>
          </reference>
        </references>
      </pivotArea>
    </format>
    <format dxfId="18">
      <pivotArea dataOnly="0" labelOnly="1" outline="0" fieldPosition="0">
        <references count="8">
          <reference field="0" count="1" selected="0">
            <x v="2"/>
          </reference>
          <reference field="1" count="1" selected="0">
            <x v="2"/>
          </reference>
          <reference field="2" count="1" selected="0">
            <x v="0"/>
          </reference>
          <reference field="3" count="1" selected="0">
            <x v="5"/>
          </reference>
          <reference field="4" count="1" selected="0">
            <x v="4"/>
          </reference>
          <reference field="5" count="1" selected="0">
            <x v="4"/>
          </reference>
          <reference field="6" count="1" selected="0">
            <x v="1"/>
          </reference>
          <reference field="7" count="1">
            <x v="1"/>
          </reference>
        </references>
      </pivotArea>
    </format>
    <format dxfId="17">
      <pivotArea dataOnly="0" labelOnly="1" outline="0" fieldPosition="0">
        <references count="8">
          <reference field="0" count="1" selected="0">
            <x v="0"/>
          </reference>
          <reference field="1" count="1" selected="0">
            <x v="2"/>
          </reference>
          <reference field="2" count="1" selected="0">
            <x v="5"/>
          </reference>
          <reference field="3" count="1" selected="0">
            <x v="11"/>
          </reference>
          <reference field="4" count="1" selected="0">
            <x v="1"/>
          </reference>
          <reference field="5" count="1" selected="0">
            <x v="7"/>
          </reference>
          <reference field="6" count="1" selected="0">
            <x v="7"/>
          </reference>
          <reference field="7" count="1">
            <x v="12"/>
          </reference>
        </references>
      </pivotArea>
    </format>
    <format dxfId="16">
      <pivotArea dataOnly="0" labelOnly="1" outline="0" fieldPosition="0">
        <references count="8">
          <reference field="0" count="1" selected="0">
            <x v="1"/>
          </reference>
          <reference field="1" count="1" selected="0">
            <x v="2"/>
          </reference>
          <reference field="2" count="1" selected="0">
            <x v="6"/>
          </reference>
          <reference field="3" count="1" selected="0">
            <x v="2"/>
          </reference>
          <reference field="4" count="1" selected="0">
            <x v="6"/>
          </reference>
          <reference field="5" count="1" selected="0">
            <x v="2"/>
          </reference>
          <reference field="6" count="1" selected="0">
            <x v="5"/>
          </reference>
          <reference field="7" count="1">
            <x v="6"/>
          </reference>
        </references>
      </pivotArea>
    </format>
    <format dxfId="15">
      <pivotArea dataOnly="0" labelOnly="1" outline="0" fieldPosition="0">
        <references count="8">
          <reference field="0" count="1" selected="0">
            <x v="0"/>
          </reference>
          <reference field="1" count="1" selected="0">
            <x v="3"/>
          </reference>
          <reference field="2" count="1" selected="0">
            <x v="0"/>
          </reference>
          <reference field="3" count="1" selected="0">
            <x v="10"/>
          </reference>
          <reference field="4" count="1" selected="0">
            <x v="4"/>
          </reference>
          <reference field="5" count="1" selected="0">
            <x v="9"/>
          </reference>
          <reference field="6" count="1" selected="0">
            <x v="8"/>
          </reference>
          <reference field="7" count="1">
            <x v="13"/>
          </reference>
        </references>
      </pivotArea>
    </format>
    <format dxfId="14">
      <pivotArea dataOnly="0" labelOnly="1" outline="0" fieldPosition="0">
        <references count="8">
          <reference field="0" count="1" selected="0">
            <x v="2"/>
          </reference>
          <reference field="1" count="1" selected="0">
            <x v="3"/>
          </reference>
          <reference field="2" count="1" selected="0">
            <x v="5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3"/>
          </reference>
          <reference field="6" count="1" selected="0">
            <x v="2"/>
          </reference>
          <reference field="7" count="1">
            <x v="3"/>
          </reference>
        </references>
      </pivotArea>
    </format>
    <format dxfId="13">
      <pivotArea dataOnly="0" labelOnly="1" outline="0" fieldPosition="0">
        <references count="8">
          <reference field="0" count="1" selected="0">
            <x v="1"/>
          </reference>
          <reference field="1" count="1" selected="0">
            <x v="3"/>
          </reference>
          <reference field="2" count="1" selected="0">
            <x v="6"/>
          </reference>
          <reference field="3" count="1" selected="0">
            <x v="10"/>
          </reference>
          <reference field="4" count="1" selected="0">
            <x v="2"/>
          </reference>
          <reference field="5" count="1" selected="0">
            <x v="6"/>
          </reference>
          <reference field="6" count="1" selected="0">
            <x v="4"/>
          </reference>
          <reference field="7" count="1">
            <x v="7"/>
          </reference>
        </references>
      </pivotArea>
    </format>
    <format dxfId="12">
      <pivotArea dataOnly="0" labelOnly="1" outline="0" fieldPosition="0">
        <references count="8">
          <reference field="0" count="1" selected="0">
            <x v="0"/>
          </reference>
          <reference field="1" count="1" selected="0">
            <x v="3"/>
          </reference>
          <reference field="2" count="1" selected="0">
            <x v="7"/>
          </reference>
          <reference field="3" count="1" selected="0">
            <x v="6"/>
          </reference>
          <reference field="4" count="1" selected="0">
            <x v="4"/>
          </reference>
          <reference field="5" count="1" selected="0">
            <x v="5"/>
          </reference>
          <reference field="6" count="1" selected="0">
            <x v="3"/>
          </reference>
          <reference field="7" count="1">
            <x v="5"/>
          </reference>
        </references>
      </pivotArea>
    </format>
    <format dxfId="11">
      <pivotArea dataOnly="0" labelOnly="1" outline="0" fieldPosition="0">
        <references count="1">
          <reference field="3" count="0"/>
        </references>
      </pivotArea>
    </format>
  </formats>
  <pivotTableStyleInfo name="PivotStyleLight17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17C8873-F47D-4220-AD39-D90FB5550455}" name="PivotTable1" cacheId="0" dataOnRows="1" applyNumberFormats="0" applyBorderFormats="0" applyFontFormats="0" applyPatternFormats="0" applyAlignmentFormats="0" applyWidthHeightFormats="1" dataCaption="Values" updatedVersion="7" minRefreshableVersion="3" useAutoFormatting="1" itemPrintTitles="1" createdVersion="6" indent="0" outline="1" outlineData="1" multipleFieldFilters="0">
  <location ref="F7:G9" firstHeaderRow="1" firstDataRow="1" firstDataCol="1"/>
  <pivotFields count="8">
    <pivotField showAll="0">
      <items count="15">
        <item x="4"/>
        <item m="1" x="9"/>
        <item m="1" x="12"/>
        <item m="1" x="13"/>
        <item m="1" x="8"/>
        <item x="2"/>
        <item x="0"/>
        <item x="1"/>
        <item x="3"/>
        <item m="1" x="10"/>
        <item m="1" x="7"/>
        <item m="1" x="11"/>
        <item m="1" x="6"/>
        <item m="1" x="5"/>
        <item t="default"/>
      </items>
    </pivotField>
    <pivotField showAll="0">
      <items count="15">
        <item m="1" x="13"/>
        <item m="1" x="6"/>
        <item m="1" x="7"/>
        <item x="0"/>
        <item x="1"/>
        <item x="2"/>
        <item x="3"/>
        <item m="1" x="8"/>
        <item x="4"/>
        <item m="1" x="9"/>
        <item m="1" x="10"/>
        <item m="1" x="12"/>
        <item m="1" x="11"/>
        <item m="1" x="5"/>
        <item t="default"/>
      </items>
    </pivotField>
    <pivotField showAll="0"/>
    <pivotField numFmtId="164" showAll="0"/>
    <pivotField dataField="1" showAll="0"/>
    <pivotField numFmtId="164" showAll="0"/>
    <pivotField dataField="1" showAll="0"/>
    <pivotField numFmtId="10" showAll="0"/>
  </pivotFields>
  <rowFields count="1">
    <field x="-2"/>
  </rowFields>
  <rowItems count="2">
    <i>
      <x/>
    </i>
    <i i="1">
      <x v="1"/>
    </i>
  </rowItems>
  <colItems count="1">
    <i/>
  </colItems>
  <dataFields count="2">
    <dataField name=" Jours achevés" fld="6" baseField="0" baseItem="0"/>
    <dataField name=" durée du projet " fld="4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licer_projet" xr10:uid="{CC1F1571-DE83-48F5-BCEE-EF50F81CE35A}" sourceName="projet">
  <pivotTables>
    <pivotTable tabId="6" name="Tableau croisé dynamique3"/>
    <pivotTable tabId="7" name="PivotTable1"/>
  </pivotTables>
  <data>
    <tabular pivotCacheId="1692169655">
      <items count="14">
        <i x="0" s="1"/>
        <i x="1" s="1"/>
        <i x="2" s="1"/>
        <i x="3" s="1"/>
        <i x="4" s="1"/>
        <i x="13" s="1" nd="1"/>
        <i x="6" s="1" nd="1"/>
        <i x="7" s="1" nd="1"/>
        <i x="8" s="1" nd="1"/>
        <i x="9" s="1" nd="1"/>
        <i x="10" s="1" nd="1"/>
        <i x="12" s="1" nd="1"/>
        <i x="11" s="1" nd="1"/>
        <i x="5" s="1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licer_responsable_Chantier" xr10:uid="{443FDB1E-97DC-4E7E-8EF7-319576FE0EF7}" sourceName="responsable Chantier">
  <pivotTables>
    <pivotTable tabId="6" name="Tableau croisé dynamique3"/>
    <pivotTable tabId="7" name="PivotTable1"/>
  </pivotTables>
  <data>
    <tabular pivotCacheId="1692169655">
      <items count="14">
        <i x="4" s="1"/>
        <i x="2" s="1"/>
        <i x="0" s="1"/>
        <i x="1" s="1"/>
        <i x="3" s="1"/>
        <i x="9" s="1" nd="1"/>
        <i x="12" s="1" nd="1"/>
        <i x="13" s="1" nd="1"/>
        <i x="8" s="1" nd="1"/>
        <i x="10" s="1" nd="1"/>
        <i x="7" s="1" nd="1"/>
        <i x="11" s="1" nd="1"/>
        <i x="6" s="1" nd="1"/>
        <i x="5" s="1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projet" xr10:uid="{D3DF1BEA-D381-495F-A6C2-5D232077ED64}" cache="Slicer_projet" caption="projet" columnCount="4" rowHeight="241300"/>
  <slicer name="responsable Chantier" xr10:uid="{336A12F5-9B2C-4683-A6B1-B448F476FD6C}" cache="Slicer_responsable_Chantier" caption="responsable Chantier" columnCount="4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C20A9E4-71DB-4C0D-9131-EABF523E1B1B}" name="Data" displayName="Data" ref="B1:I16" totalsRowShown="0" headerRowDxfId="10">
  <tableColumns count="8">
    <tableColumn id="1" xr3:uid="{827793D1-3F09-4F23-8FBC-B99BA6955E2A}" name="responsable Chantier" dataDxfId="9"/>
    <tableColumn id="2" xr3:uid="{EE286BD7-E071-4C70-B1F4-D6E5154D7453}" name="projet"/>
    <tableColumn id="3" xr3:uid="{75C3F5F6-01BE-4763-85B4-1B80B1E15922}" name="Tâches à effectuer"/>
    <tableColumn id="4" xr3:uid="{483452D5-12E6-4D5C-86E6-A715D4B0D744}" name="Début du projet" dataDxfId="8"/>
    <tableColumn id="5" xr3:uid="{EF5FF3B9-B7AA-4D26-9479-0E618A14529A}" name="durée du projet " dataDxfId="7">
      <calculatedColumnFormula>NETWORKDAYS.INTL(Data[[#This Row],[Début du projet]],Data[[#This Row],[Fin du projet]],1,JOURF[jours])</calculatedColumnFormula>
    </tableColumn>
    <tableColumn id="6" xr3:uid="{64C17221-32F4-4DC8-832B-CDFC5252EC54}" name="Fin du projet" dataDxfId="6"/>
    <tableColumn id="7" xr3:uid="{60A1C307-94BE-4D7D-998E-2521E01CFE34}" name="Jours achevés"/>
    <tableColumn id="8" xr3:uid="{C0B5DED5-8504-45B7-9DC4-7E695D448F52}" name="Progression" dataDxfId="5">
      <calculatedColumnFormula>Data[[#This Row],[Jours achevés]]/Data[[#This Row],[durée du projet ]]</calculatedColumnFormula>
    </tableColumn>
  </tableColumns>
  <tableStyleInfo name="TableStyleMedium1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E2158038-0A68-44B7-8BA2-271F114695FE}" name="Tableau3" displayName="Tableau3" ref="A1:A16" totalsRowShown="0">
  <tableColumns count="1">
    <tableColumn id="1" xr3:uid="{F7E29C48-0309-4375-817D-366465731F84}" name="Numéro Tâche"/>
  </tableColumns>
  <tableStyleInfo name="TableStyleMedium1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74AA5C3-C036-40A4-8FC7-9C16B37AD302}" name="JOURF" displayName="JOURF" ref="A1:A3" totalsRowShown="0" dataDxfId="4">
  <autoFilter ref="A1:A3" xr:uid="{F8B5700C-CFC4-407A-8E58-41757408424D}"/>
  <tableColumns count="1">
    <tableColumn id="1" xr3:uid="{A1BAEFDF-6D86-40C6-A35E-B0923C78CBD3}" name="jours" dataDxfId="3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350" row="2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7C8A9A90-6F84-4E48-8E15-FD7AAA43C223}">
  <we:reference id="wa104099688" version="1.3.0.0" store="fr-FR" storeType="OMEX"/>
  <we:alternateReferences>
    <we:reference id="WA104099688" version="1.3.0.0" store="WA104099688" storeType="OMEX"/>
  </we:alternateReferences>
  <we:properties/>
  <we:bindings/>
  <we:snapshot xmlns:r="http://schemas.openxmlformats.org/officeDocument/2006/relationships"/>
</we:webextension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6" Type="http://schemas.microsoft.com/office/2007/relationships/slicer" Target="../slicers/slicer1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E073DF-F870-4EE0-8D99-20EE893FB8CA}">
  <sheetPr codeName="Feuil6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1E7B43-7B91-4BC9-9330-BA6735DA4771}">
  <sheetPr codeName="Feuil1"/>
  <dimension ref="A1:BH32"/>
  <sheetViews>
    <sheetView showGridLines="0" zoomScale="80" zoomScaleNormal="80" workbookViewId="0">
      <pane ySplit="10" topLeftCell="A11" activePane="bottomLeft" state="frozen"/>
      <selection pane="bottomLeft" activeCell="D14" sqref="D14"/>
    </sheetView>
  </sheetViews>
  <sheetFormatPr baseColWidth="10" defaultColWidth="11.42578125" defaultRowHeight="15" x14ac:dyDescent="0.25"/>
  <cols>
    <col min="1" max="1" width="12.85546875" bestFit="1" customWidth="1"/>
    <col min="2" max="2" width="23.42578125" bestFit="1" customWidth="1"/>
    <col min="3" max="3" width="26.85546875" customWidth="1"/>
    <col min="4" max="4" width="22.5703125" style="3" customWidth="1"/>
    <col min="5" max="5" width="23.140625" customWidth="1"/>
    <col min="6" max="6" width="21.85546875" customWidth="1"/>
    <col min="7" max="7" width="19.140625" bestFit="1" customWidth="1"/>
    <col min="8" max="8" width="17.7109375" customWidth="1"/>
  </cols>
  <sheetData>
    <row r="1" spans="1:60" x14ac:dyDescent="0.25">
      <c r="A1" s="7"/>
      <c r="B1" s="7"/>
      <c r="C1" s="7"/>
      <c r="D1" s="8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  <c r="AI1" s="7"/>
      <c r="AJ1" s="7"/>
      <c r="AK1" s="7"/>
      <c r="AL1" s="7"/>
      <c r="AM1" s="7"/>
      <c r="AN1" s="7"/>
      <c r="AO1" s="7"/>
      <c r="AP1" s="7"/>
      <c r="AQ1" s="7"/>
      <c r="AR1" s="7"/>
      <c r="AS1" s="7"/>
      <c r="AT1" s="7"/>
      <c r="AU1" s="7"/>
      <c r="AV1" s="7"/>
      <c r="AW1" s="7"/>
      <c r="AX1" s="7"/>
      <c r="AY1" s="7"/>
      <c r="AZ1" s="7"/>
      <c r="BA1" s="7"/>
      <c r="BB1" s="7"/>
      <c r="BC1" s="7"/>
      <c r="BD1" s="7"/>
      <c r="BE1" s="7"/>
      <c r="BF1" s="7"/>
      <c r="BG1" s="7"/>
      <c r="BH1" s="7"/>
    </row>
    <row r="2" spans="1:60" s="7" customFormat="1" ht="15.75" x14ac:dyDescent="0.25">
      <c r="D2" s="8"/>
      <c r="E2" s="8"/>
      <c r="H2" s="16" t="str">
        <f>TEXT(MIN(D11:D23),"J-MMM-AA")&amp;" au "&amp;TEXT(MAX(E11:E23),"J-MMM-AA")</f>
        <v>31-janv-19 au 2-oct-21</v>
      </c>
    </row>
    <row r="3" spans="1:60" s="7" customFormat="1" x14ac:dyDescent="0.25">
      <c r="D3" s="8"/>
      <c r="E3" s="8"/>
    </row>
    <row r="4" spans="1:60" x14ac:dyDescent="0.25">
      <c r="E4" s="3"/>
    </row>
    <row r="5" spans="1:60" x14ac:dyDescent="0.25">
      <c r="E5" s="3"/>
    </row>
    <row r="6" spans="1:60" x14ac:dyDescent="0.25">
      <c r="E6" s="3"/>
    </row>
    <row r="7" spans="1:60" x14ac:dyDescent="0.25">
      <c r="E7" s="3"/>
    </row>
    <row r="8" spans="1:60" x14ac:dyDescent="0.25">
      <c r="E8" s="3"/>
    </row>
    <row r="9" spans="1:60" x14ac:dyDescent="0.25">
      <c r="E9" s="3"/>
    </row>
    <row r="10" spans="1:60" s="2" customFormat="1" x14ac:dyDescent="0.25">
      <c r="A10" s="9" t="s">
        <v>1</v>
      </c>
      <c r="B10" s="9" t="s">
        <v>2</v>
      </c>
      <c r="C10" s="9" t="s">
        <v>0</v>
      </c>
      <c r="D10" s="10" t="s">
        <v>3</v>
      </c>
      <c r="E10" s="10" t="s">
        <v>6</v>
      </c>
      <c r="F10" s="9" t="s">
        <v>5</v>
      </c>
      <c r="G10" s="9" t="s">
        <v>4</v>
      </c>
      <c r="H10" s="9" t="s">
        <v>7</v>
      </c>
    </row>
    <row r="11" spans="1:60" s="2" customFormat="1" x14ac:dyDescent="0.25">
      <c r="A11" s="2" t="s">
        <v>11</v>
      </c>
      <c r="B11" s="2" t="s">
        <v>16</v>
      </c>
      <c r="C11" s="2" t="s">
        <v>10</v>
      </c>
      <c r="D11" s="11">
        <v>43832</v>
      </c>
      <c r="E11" s="11">
        <v>44092</v>
      </c>
      <c r="F11" s="2">
        <v>187</v>
      </c>
      <c r="G11" s="2">
        <v>9</v>
      </c>
      <c r="H11" s="4">
        <v>4.8128342245989303E-2</v>
      </c>
    </row>
    <row r="12" spans="1:60" s="2" customFormat="1" x14ac:dyDescent="0.25">
      <c r="B12" s="2" t="s">
        <v>17</v>
      </c>
      <c r="C12" s="2" t="s">
        <v>9</v>
      </c>
      <c r="D12" s="11">
        <v>44046</v>
      </c>
      <c r="E12" s="11">
        <v>44230</v>
      </c>
      <c r="F12" s="2">
        <v>133</v>
      </c>
      <c r="G12" s="2">
        <v>3</v>
      </c>
      <c r="H12" s="4">
        <v>2.2556390977443608E-2</v>
      </c>
    </row>
    <row r="13" spans="1:60" s="2" customFormat="1" x14ac:dyDescent="0.25">
      <c r="B13" s="2" t="s">
        <v>45</v>
      </c>
      <c r="C13" s="2" t="s">
        <v>44</v>
      </c>
      <c r="D13" s="11">
        <v>43740</v>
      </c>
      <c r="E13" s="11">
        <v>44471</v>
      </c>
      <c r="F13" s="2">
        <v>523</v>
      </c>
      <c r="G13" s="2">
        <v>5</v>
      </c>
      <c r="H13" s="4">
        <v>9.5602294455066923E-3</v>
      </c>
    </row>
    <row r="14" spans="1:60" s="2" customFormat="1" x14ac:dyDescent="0.25">
      <c r="A14" s="2" t="s">
        <v>12</v>
      </c>
      <c r="B14" s="2" t="s">
        <v>15</v>
      </c>
      <c r="C14" s="2" t="s">
        <v>43</v>
      </c>
      <c r="D14" s="11">
        <v>43496</v>
      </c>
      <c r="E14" s="11">
        <v>44044</v>
      </c>
      <c r="F14" s="2">
        <v>392</v>
      </c>
      <c r="G14" s="2">
        <v>85</v>
      </c>
      <c r="H14" s="4">
        <v>0.21683673469387754</v>
      </c>
    </row>
    <row r="15" spans="1:60" s="2" customFormat="1" x14ac:dyDescent="0.25">
      <c r="B15" s="2" t="s">
        <v>16</v>
      </c>
      <c r="C15" s="2" t="s">
        <v>10</v>
      </c>
      <c r="D15" s="11">
        <v>44042</v>
      </c>
      <c r="E15" s="11">
        <v>44225</v>
      </c>
      <c r="F15" s="2">
        <v>132</v>
      </c>
      <c r="G15" s="2">
        <v>7</v>
      </c>
      <c r="H15" s="4">
        <v>5.3030303030303032E-2</v>
      </c>
    </row>
    <row r="16" spans="1:60" s="2" customFormat="1" x14ac:dyDescent="0.25">
      <c r="B16" s="2" t="s">
        <v>17</v>
      </c>
      <c r="C16" s="2" t="s">
        <v>8</v>
      </c>
      <c r="D16" s="11">
        <v>44043</v>
      </c>
      <c r="E16" s="11">
        <v>44224</v>
      </c>
      <c r="F16" s="2">
        <v>130</v>
      </c>
      <c r="G16" s="2">
        <v>8</v>
      </c>
      <c r="H16" s="4">
        <v>6.1538461538461542E-2</v>
      </c>
    </row>
    <row r="17" spans="1:8" s="2" customFormat="1" x14ac:dyDescent="0.25">
      <c r="A17" s="2" t="s">
        <v>13</v>
      </c>
      <c r="B17" s="2" t="s">
        <v>15</v>
      </c>
      <c r="C17" s="2" t="s">
        <v>8</v>
      </c>
      <c r="D17" s="11">
        <v>44040</v>
      </c>
      <c r="E17" s="11">
        <v>44224</v>
      </c>
      <c r="F17" s="2">
        <v>133</v>
      </c>
      <c r="G17" s="2">
        <v>2</v>
      </c>
      <c r="H17" s="4">
        <v>1.5037593984962405E-2</v>
      </c>
    </row>
    <row r="18" spans="1:8" s="2" customFormat="1" x14ac:dyDescent="0.25">
      <c r="B18" s="2" t="s">
        <v>16</v>
      </c>
      <c r="C18" s="2" t="s">
        <v>10</v>
      </c>
      <c r="D18" s="11">
        <v>44049</v>
      </c>
      <c r="E18" s="11">
        <v>44229</v>
      </c>
      <c r="F18" s="2">
        <v>129</v>
      </c>
      <c r="G18" s="2">
        <v>9</v>
      </c>
      <c r="H18" s="4">
        <v>6.9767441860465115E-2</v>
      </c>
    </row>
    <row r="19" spans="1:8" s="2" customFormat="1" x14ac:dyDescent="0.25">
      <c r="B19" s="2" t="s">
        <v>17</v>
      </c>
      <c r="C19" s="2" t="s">
        <v>9</v>
      </c>
      <c r="D19" s="11">
        <v>43875</v>
      </c>
      <c r="E19" s="11">
        <v>44119</v>
      </c>
      <c r="F19" s="2">
        <v>175</v>
      </c>
      <c r="G19" s="2">
        <v>7</v>
      </c>
      <c r="H19" s="4">
        <v>0.04</v>
      </c>
    </row>
    <row r="20" spans="1:8" s="2" customFormat="1" x14ac:dyDescent="0.25">
      <c r="A20" s="2" t="s">
        <v>14</v>
      </c>
      <c r="B20" s="2" t="s">
        <v>15</v>
      </c>
      <c r="C20" s="2" t="s">
        <v>10</v>
      </c>
      <c r="D20" s="11">
        <v>44047</v>
      </c>
      <c r="E20" s="11">
        <v>44231</v>
      </c>
      <c r="F20" s="2">
        <v>133</v>
      </c>
      <c r="G20" s="2">
        <v>0</v>
      </c>
      <c r="H20" s="4">
        <v>0</v>
      </c>
    </row>
    <row r="21" spans="1:8" s="2" customFormat="1" x14ac:dyDescent="0.25">
      <c r="B21" s="2" t="s">
        <v>16</v>
      </c>
      <c r="C21" s="2" t="s">
        <v>8</v>
      </c>
      <c r="D21" s="11">
        <v>43952</v>
      </c>
      <c r="E21" s="11">
        <v>44167</v>
      </c>
      <c r="F21" s="2">
        <v>154</v>
      </c>
      <c r="G21" s="2">
        <v>3</v>
      </c>
      <c r="H21" s="4">
        <v>1.948051948051948E-2</v>
      </c>
    </row>
    <row r="22" spans="1:8" s="2" customFormat="1" x14ac:dyDescent="0.25">
      <c r="B22" s="2" t="s">
        <v>17</v>
      </c>
      <c r="C22" s="2" t="s">
        <v>9</v>
      </c>
      <c r="D22" s="11">
        <v>44047</v>
      </c>
      <c r="E22" s="11">
        <v>44228</v>
      </c>
      <c r="F22" s="2">
        <v>130</v>
      </c>
      <c r="G22" s="2">
        <v>6</v>
      </c>
      <c r="H22" s="4">
        <v>4.6153846153846156E-2</v>
      </c>
    </row>
    <row r="23" spans="1:8" s="2" customFormat="1" x14ac:dyDescent="0.25">
      <c r="B23" s="2" t="s">
        <v>18</v>
      </c>
      <c r="C23" s="2" t="s">
        <v>10</v>
      </c>
      <c r="D23" s="11">
        <v>44041</v>
      </c>
      <c r="E23" s="11">
        <v>44225</v>
      </c>
      <c r="F23" s="2">
        <v>133</v>
      </c>
      <c r="G23" s="2">
        <v>5</v>
      </c>
      <c r="H23" s="4">
        <v>3.7593984962406013E-2</v>
      </c>
    </row>
    <row r="24" spans="1:8" s="2" customFormat="1" x14ac:dyDescent="0.25">
      <c r="B24" s="2" t="s">
        <v>37</v>
      </c>
      <c r="C24" s="2" t="s">
        <v>8</v>
      </c>
      <c r="D24" s="11">
        <v>44613</v>
      </c>
      <c r="E24" s="11" t="s">
        <v>38</v>
      </c>
      <c r="F24" s="2">
        <v>87</v>
      </c>
      <c r="G24" s="2">
        <v>7</v>
      </c>
      <c r="H24" s="4">
        <v>8.0459770114942528E-2</v>
      </c>
    </row>
    <row r="25" spans="1:8" x14ac:dyDescent="0.25">
      <c r="A25" s="2" t="s">
        <v>39</v>
      </c>
      <c r="B25" s="2" t="s">
        <v>40</v>
      </c>
      <c r="C25" s="2" t="s">
        <v>10</v>
      </c>
      <c r="D25" s="11">
        <v>41978</v>
      </c>
      <c r="E25" s="11" t="s">
        <v>41</v>
      </c>
      <c r="F25" s="2">
        <v>1446</v>
      </c>
      <c r="G25" s="2">
        <v>500</v>
      </c>
      <c r="H25" s="4">
        <v>0.34578146611341631</v>
      </c>
    </row>
    <row r="26" spans="1:8" x14ac:dyDescent="0.25">
      <c r="A26" s="2" t="s">
        <v>29</v>
      </c>
      <c r="B26" s="2"/>
      <c r="C26" s="2"/>
      <c r="D26" s="2"/>
      <c r="E26" s="2"/>
      <c r="F26" s="2"/>
      <c r="G26" s="2"/>
      <c r="H26" s="2"/>
    </row>
    <row r="27" spans="1:8" x14ac:dyDescent="0.25">
      <c r="D27"/>
    </row>
    <row r="28" spans="1:8" x14ac:dyDescent="0.25">
      <c r="D28"/>
    </row>
    <row r="29" spans="1:8" x14ac:dyDescent="0.25">
      <c r="D29"/>
    </row>
    <row r="30" spans="1:8" x14ac:dyDescent="0.25">
      <c r="D30"/>
    </row>
    <row r="31" spans="1:8" x14ac:dyDescent="0.25">
      <c r="D31"/>
    </row>
    <row r="32" spans="1:8" x14ac:dyDescent="0.25">
      <c r="D32"/>
    </row>
  </sheetData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Scroll Bar 1">
              <controlPr defaultSize="0" autoPict="0">
                <anchor moveWithCells="1">
                  <from>
                    <xdr:col>4</xdr:col>
                    <xdr:colOff>1362075</xdr:colOff>
                    <xdr:row>1</xdr:row>
                    <xdr:rowOff>9525</xdr:rowOff>
                  </from>
                  <to>
                    <xdr:col>6</xdr:col>
                    <xdr:colOff>581025</xdr:colOff>
                    <xdr:row>2</xdr:row>
                    <xdr:rowOff>114300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A8765BA9-456A-4dab-B4F3-ACF838C121DE}">
      <x14:slicerList>
        <x14:slicer r:id="rId6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BF6D50-7093-4736-9329-8B9BA01C6FC7}">
  <sheetPr codeName="Feuil3"/>
  <dimension ref="A1:V23"/>
  <sheetViews>
    <sheetView tabSelected="1" topLeftCell="A5" zoomScale="70" zoomScaleNormal="70" workbookViewId="0">
      <selection activeCell="D20" sqref="D20"/>
    </sheetView>
  </sheetViews>
  <sheetFormatPr baseColWidth="10" defaultColWidth="11.42578125" defaultRowHeight="15" x14ac:dyDescent="0.25"/>
  <cols>
    <col min="1" max="1" width="19.42578125" bestFit="1" customWidth="1"/>
    <col min="2" max="2" width="28.28515625" bestFit="1" customWidth="1"/>
    <col min="3" max="3" width="15.42578125" customWidth="1"/>
    <col min="4" max="4" width="24.42578125" bestFit="1" customWidth="1"/>
    <col min="5" max="5" width="24.7109375" style="3" customWidth="1"/>
    <col min="6" max="6" width="19" customWidth="1"/>
    <col min="7" max="7" width="33" style="3" customWidth="1"/>
    <col min="8" max="8" width="17.42578125" customWidth="1"/>
    <col min="9" max="9" width="18" style="5" customWidth="1"/>
    <col min="11" max="11" width="13.85546875" bestFit="1" customWidth="1"/>
    <col min="14" max="14" width="13.85546875" bestFit="1" customWidth="1"/>
    <col min="15" max="15" width="20" bestFit="1" customWidth="1"/>
    <col min="16" max="16" width="6.42578125" bestFit="1" customWidth="1"/>
    <col min="17" max="17" width="17.28515625" bestFit="1" customWidth="1"/>
    <col min="18" max="18" width="15" bestFit="1" customWidth="1"/>
    <col min="19" max="19" width="15.28515625" bestFit="1" customWidth="1"/>
    <col min="20" max="20" width="12.28515625" bestFit="1" customWidth="1"/>
    <col min="21" max="21" width="13.140625" bestFit="1" customWidth="1"/>
  </cols>
  <sheetData>
    <row r="1" spans="1:22" x14ac:dyDescent="0.25">
      <c r="A1" t="s">
        <v>42</v>
      </c>
      <c r="B1" s="1" t="s">
        <v>0</v>
      </c>
      <c r="C1" s="2" t="s">
        <v>1</v>
      </c>
      <c r="D1" s="2" t="s">
        <v>2</v>
      </c>
      <c r="E1" s="11" t="s">
        <v>3</v>
      </c>
      <c r="F1" s="2" t="s">
        <v>5</v>
      </c>
      <c r="G1" s="11" t="s">
        <v>6</v>
      </c>
      <c r="H1" s="2" t="s">
        <v>4</v>
      </c>
      <c r="I1" s="4" t="s">
        <v>7</v>
      </c>
    </row>
    <row r="2" spans="1:22" x14ac:dyDescent="0.25">
      <c r="A2">
        <v>1</v>
      </c>
      <c r="B2" s="2" t="s">
        <v>8</v>
      </c>
      <c r="C2" t="s">
        <v>39</v>
      </c>
      <c r="D2" t="s">
        <v>18</v>
      </c>
      <c r="E2" s="3">
        <v>43506</v>
      </c>
      <c r="F2">
        <f>NETWORKDAYS.INTL(Data[[#This Row],[Début du projet]],Data[[#This Row],[Fin du projet]],1,JOURF[jours])</f>
        <v>523</v>
      </c>
      <c r="G2" s="3">
        <v>44237</v>
      </c>
      <c r="H2">
        <v>5</v>
      </c>
      <c r="I2" s="5">
        <f>Data[[#This Row],[Jours achevés]]/Data[[#This Row],[durée du projet ]]</f>
        <v>9.5602294455066923E-3</v>
      </c>
    </row>
    <row r="3" spans="1:22" x14ac:dyDescent="0.25">
      <c r="A3">
        <v>2</v>
      </c>
      <c r="B3" s="2" t="s">
        <v>43</v>
      </c>
      <c r="C3" t="s">
        <v>12</v>
      </c>
      <c r="D3" t="s">
        <v>15</v>
      </c>
      <c r="E3" s="3">
        <v>43496</v>
      </c>
      <c r="F3">
        <f>NETWORKDAYS.INTL(Data[[#This Row],[Début du projet]],Data[[#This Row],[Fin du projet]],1,JOURF[jours])</f>
        <v>392</v>
      </c>
      <c r="G3" s="3">
        <v>44044</v>
      </c>
      <c r="H3">
        <v>85</v>
      </c>
      <c r="I3" s="5">
        <f>Data[[#This Row],[Jours achevés]]/Data[[#This Row],[durée du projet ]]</f>
        <v>0.21683673469387754</v>
      </c>
      <c r="N3" s="19" t="s">
        <v>42</v>
      </c>
      <c r="O3" s="20" t="s">
        <v>0</v>
      </c>
      <c r="P3" s="21" t="s">
        <v>1</v>
      </c>
      <c r="Q3" s="21" t="s">
        <v>2</v>
      </c>
      <c r="R3" s="22" t="s">
        <v>3</v>
      </c>
      <c r="S3" s="21" t="s">
        <v>5</v>
      </c>
      <c r="T3" s="22" t="s">
        <v>6</v>
      </c>
      <c r="U3" s="21" t="s">
        <v>4</v>
      </c>
      <c r="V3" s="23" t="s">
        <v>7</v>
      </c>
    </row>
    <row r="4" spans="1:22" x14ac:dyDescent="0.25">
      <c r="A4">
        <v>3</v>
      </c>
      <c r="B4" s="2" t="s">
        <v>47</v>
      </c>
      <c r="C4" t="s">
        <v>48</v>
      </c>
      <c r="D4" t="s">
        <v>49</v>
      </c>
      <c r="E4" s="3" t="s">
        <v>50</v>
      </c>
      <c r="F4">
        <f>NETWORKDAYS.INTL(Data[[#This Row],[Début du projet]],Data[[#This Row],[Fin du projet]],1,JOURF[jours])</f>
        <v>175</v>
      </c>
      <c r="G4" s="3" t="s">
        <v>51</v>
      </c>
      <c r="H4">
        <v>7</v>
      </c>
      <c r="I4" s="5">
        <f>Data[[#This Row],[Jours achevés]]/Data[[#This Row],[durée du projet ]]</f>
        <v>0.04</v>
      </c>
      <c r="K4" s="19" t="s">
        <v>42</v>
      </c>
      <c r="N4">
        <v>8</v>
      </c>
      <c r="O4" s="2" t="s">
        <v>10</v>
      </c>
      <c r="P4" t="s">
        <v>12</v>
      </c>
      <c r="Q4" t="s">
        <v>16</v>
      </c>
      <c r="R4" s="3">
        <v>44042</v>
      </c>
      <c r="S4">
        <v>132</v>
      </c>
      <c r="T4" s="3">
        <v>44225</v>
      </c>
      <c r="U4">
        <v>7</v>
      </c>
      <c r="V4" s="5">
        <v>5.3030303030303032E-2</v>
      </c>
    </row>
    <row r="5" spans="1:22" x14ac:dyDescent="0.25">
      <c r="A5">
        <v>4</v>
      </c>
      <c r="B5" s="2" t="s">
        <v>55</v>
      </c>
      <c r="C5" t="s">
        <v>56</v>
      </c>
      <c r="D5" t="s">
        <v>57</v>
      </c>
      <c r="E5" s="3">
        <v>43835</v>
      </c>
      <c r="F5">
        <f>NETWORKDAYS.INTL(Data[[#This Row],[Début du projet]],Data[[#This Row],[Fin du projet]],1,JOURF[jours])</f>
        <v>28</v>
      </c>
      <c r="G5" s="3">
        <v>43873</v>
      </c>
      <c r="H5">
        <v>3</v>
      </c>
      <c r="I5" s="5">
        <f>Data[[#This Row],[Jours achevés]]/Data[[#This Row],[durée du projet ]]</f>
        <v>0.10714285714285714</v>
      </c>
      <c r="K5">
        <v>5</v>
      </c>
      <c r="O5" s="2"/>
      <c r="R5" s="3"/>
      <c r="T5" s="3"/>
      <c r="V5" s="5"/>
    </row>
    <row r="6" spans="1:22" x14ac:dyDescent="0.25">
      <c r="A6">
        <v>5</v>
      </c>
      <c r="B6" s="2" t="s">
        <v>52</v>
      </c>
      <c r="C6" t="s">
        <v>53</v>
      </c>
      <c r="D6" t="s">
        <v>48</v>
      </c>
      <c r="E6" s="3">
        <v>43862</v>
      </c>
      <c r="F6">
        <f>NETWORKDAYS.INTL(Data[[#This Row],[Début du projet]],Data[[#This Row],[Fin du projet]],1,JOURF[jours])</f>
        <v>165</v>
      </c>
      <c r="G6" s="3" t="s">
        <v>54</v>
      </c>
      <c r="H6">
        <v>9</v>
      </c>
      <c r="I6" s="5">
        <f>Data[[#This Row],[Jours achevés]]/Data[[#This Row],[durée du projet ]]</f>
        <v>5.4545454545454543E-2</v>
      </c>
      <c r="O6" s="2"/>
      <c r="R6" s="3"/>
      <c r="T6" s="3"/>
      <c r="V6" s="5"/>
    </row>
    <row r="7" spans="1:22" x14ac:dyDescent="0.25">
      <c r="A7">
        <v>6</v>
      </c>
      <c r="B7" s="2" t="s">
        <v>8</v>
      </c>
      <c r="C7" t="s">
        <v>13</v>
      </c>
      <c r="D7" t="s">
        <v>15</v>
      </c>
      <c r="E7" s="3">
        <v>44040</v>
      </c>
      <c r="F7">
        <f>NETWORKDAYS.INTL(Data[[#This Row],[Début du projet]],Data[[#This Row],[Fin du projet]],1,JOURF[jours])</f>
        <v>133</v>
      </c>
      <c r="G7" s="3">
        <v>44224</v>
      </c>
      <c r="H7">
        <v>2</v>
      </c>
      <c r="I7" s="5">
        <f>Data[[#This Row],[Jours achevés]]/Data[[#This Row],[durée du projet ]]</f>
        <v>1.5037593984962405E-2</v>
      </c>
      <c r="O7" s="2"/>
      <c r="R7" s="3"/>
      <c r="T7" s="3"/>
      <c r="V7" s="5"/>
    </row>
    <row r="8" spans="1:22" x14ac:dyDescent="0.25">
      <c r="A8">
        <v>7</v>
      </c>
      <c r="B8" s="2" t="s">
        <v>46</v>
      </c>
      <c r="C8" t="s">
        <v>46</v>
      </c>
      <c r="D8" t="s">
        <v>46</v>
      </c>
      <c r="E8" s="3">
        <v>44041</v>
      </c>
      <c r="F8">
        <f>NETWORKDAYS.INTL(Data[[#This Row],[Début du projet]],Data[[#This Row],[Fin du projet]],1,JOURF[jours])</f>
        <v>133</v>
      </c>
      <c r="G8" s="3">
        <v>44225</v>
      </c>
      <c r="H8">
        <v>5</v>
      </c>
      <c r="I8" s="5">
        <f>Data[[#This Row],[Jours achevés]]/Data[[#This Row],[durée du projet ]]</f>
        <v>3.7593984962406013E-2</v>
      </c>
      <c r="O8" s="2"/>
      <c r="R8" s="3"/>
      <c r="T8" s="3"/>
      <c r="V8" s="5"/>
    </row>
    <row r="9" spans="1:22" x14ac:dyDescent="0.25">
      <c r="A9">
        <v>8</v>
      </c>
      <c r="B9" s="2" t="s">
        <v>10</v>
      </c>
      <c r="C9" t="s">
        <v>12</v>
      </c>
      <c r="D9" t="s">
        <v>16</v>
      </c>
      <c r="E9" s="3">
        <v>44042</v>
      </c>
      <c r="F9">
        <f>NETWORKDAYS.INTL(Data[[#This Row],[Début du projet]],Data[[#This Row],[Fin du projet]],1,JOURF[jours])</f>
        <v>132</v>
      </c>
      <c r="G9" s="3">
        <v>44225</v>
      </c>
      <c r="H9">
        <v>7</v>
      </c>
      <c r="I9" s="5">
        <f>Data[[#This Row],[Jours achevés]]/Data[[#This Row],[durée du projet ]]</f>
        <v>5.3030303030303032E-2</v>
      </c>
      <c r="O9" s="2"/>
      <c r="R9" s="3"/>
      <c r="T9" s="3"/>
      <c r="V9" s="5"/>
    </row>
    <row r="10" spans="1:22" x14ac:dyDescent="0.25">
      <c r="A10">
        <v>9</v>
      </c>
      <c r="B10" s="2"/>
      <c r="E10" s="3">
        <v>44043</v>
      </c>
      <c r="F10">
        <f>NETWORKDAYS.INTL(Data[[#This Row],[Début du projet]],Data[[#This Row],[Fin du projet]],1,JOURF[jours])</f>
        <v>130</v>
      </c>
      <c r="G10" s="3">
        <v>44224</v>
      </c>
      <c r="H10">
        <v>8</v>
      </c>
      <c r="I10" s="5">
        <f>Data[[#This Row],[Jours achevés]]/Data[[#This Row],[durée du projet ]]</f>
        <v>6.1538461538461542E-2</v>
      </c>
      <c r="O10" s="2"/>
      <c r="R10" s="3"/>
      <c r="T10" s="3"/>
      <c r="V10" s="5"/>
    </row>
    <row r="11" spans="1:22" x14ac:dyDescent="0.25">
      <c r="A11">
        <v>10</v>
      </c>
      <c r="B11" s="2" t="s">
        <v>46</v>
      </c>
      <c r="C11" t="s">
        <v>46</v>
      </c>
      <c r="D11" t="s">
        <v>46</v>
      </c>
      <c r="E11" s="3">
        <v>44047</v>
      </c>
      <c r="F11">
        <f>NETWORKDAYS.INTL(Data[[#This Row],[Début du projet]],Data[[#This Row],[Fin du projet]],1,JOURF[jours])</f>
        <v>130</v>
      </c>
      <c r="G11" s="3">
        <v>44228</v>
      </c>
      <c r="H11">
        <v>6</v>
      </c>
      <c r="I11" s="5">
        <f>Data[[#This Row],[Jours achevés]]/Data[[#This Row],[durée du projet ]]</f>
        <v>4.6153846153846156E-2</v>
      </c>
      <c r="O11" s="2"/>
      <c r="R11" s="3"/>
      <c r="T11" s="3"/>
      <c r="V11" s="5"/>
    </row>
    <row r="12" spans="1:22" x14ac:dyDescent="0.25">
      <c r="A12">
        <v>11</v>
      </c>
      <c r="B12" s="2" t="s">
        <v>10</v>
      </c>
      <c r="C12" t="s">
        <v>13</v>
      </c>
      <c r="D12" t="s">
        <v>16</v>
      </c>
      <c r="E12" s="3">
        <v>44049</v>
      </c>
      <c r="F12">
        <f>NETWORKDAYS.INTL(Data[[#This Row],[Début du projet]],Data[[#This Row],[Fin du projet]],1,JOURF[jours])</f>
        <v>129</v>
      </c>
      <c r="G12" s="3">
        <v>44229</v>
      </c>
      <c r="H12">
        <v>9</v>
      </c>
      <c r="I12" s="5">
        <f>Data[[#This Row],[Jours achevés]]/Data[[#This Row],[durée du projet ]]</f>
        <v>6.9767441860465115E-2</v>
      </c>
      <c r="O12" s="2"/>
      <c r="R12" s="3"/>
      <c r="T12" s="3"/>
      <c r="V12" s="5"/>
    </row>
    <row r="13" spans="1:22" x14ac:dyDescent="0.25">
      <c r="A13">
        <v>12</v>
      </c>
      <c r="B13" s="2" t="s">
        <v>9</v>
      </c>
      <c r="C13" t="s">
        <v>11</v>
      </c>
      <c r="D13" t="s">
        <v>17</v>
      </c>
      <c r="E13" s="3">
        <v>44046</v>
      </c>
      <c r="F13">
        <f>NETWORKDAYS.INTL(Data[[#This Row],[Début du projet]],Data[[#This Row],[Fin du projet]],1,JOURF[jours])</f>
        <v>133</v>
      </c>
      <c r="G13" s="3">
        <v>44230</v>
      </c>
      <c r="H13">
        <v>3</v>
      </c>
      <c r="I13" s="5">
        <f>Data[[#This Row],[Jours achevés]]/Data[[#This Row],[durée du projet ]]</f>
        <v>2.2556390977443608E-2</v>
      </c>
      <c r="O13" s="2"/>
      <c r="R13" s="3"/>
      <c r="T13" s="3"/>
      <c r="V13" s="5"/>
    </row>
    <row r="14" spans="1:22" x14ac:dyDescent="0.25">
      <c r="A14">
        <v>13</v>
      </c>
      <c r="B14" s="2" t="s">
        <v>46</v>
      </c>
      <c r="C14" t="s">
        <v>46</v>
      </c>
      <c r="D14" t="s">
        <v>46</v>
      </c>
      <c r="E14" s="3">
        <v>44047</v>
      </c>
      <c r="F14">
        <f>NETWORKDAYS.INTL(Data[[#This Row],[Début du projet]],Data[[#This Row],[Fin du projet]],1,JOURF[jours])</f>
        <v>133</v>
      </c>
      <c r="G14" s="3">
        <v>44231</v>
      </c>
      <c r="H14">
        <v>0</v>
      </c>
      <c r="I14" s="5">
        <f>Data[[#This Row],[Jours achevés]]/Data[[#This Row],[durée du projet ]]</f>
        <v>0</v>
      </c>
      <c r="O14" s="2"/>
      <c r="R14" s="3"/>
      <c r="T14" s="3"/>
      <c r="V14" s="5"/>
    </row>
    <row r="15" spans="1:22" x14ac:dyDescent="0.25">
      <c r="A15">
        <v>14</v>
      </c>
      <c r="B15" s="2" t="s">
        <v>36</v>
      </c>
      <c r="C15" t="s">
        <v>14</v>
      </c>
      <c r="D15" t="s">
        <v>37</v>
      </c>
      <c r="E15" s="18">
        <v>44613</v>
      </c>
      <c r="F15" s="13">
        <f>NETWORKDAYS.INTL(Data[[#This Row],[Début du projet]],Data[[#This Row],[Fin du projet]],1,JOURF[jours])</f>
        <v>87</v>
      </c>
      <c r="G15" s="17" t="s">
        <v>38</v>
      </c>
      <c r="H15" s="13">
        <v>7</v>
      </c>
      <c r="I15" s="5">
        <f>Data[[#This Row],[Jours achevés]]/Data[[#This Row],[durée du projet ]]</f>
        <v>8.0459770114942528E-2</v>
      </c>
      <c r="O15" s="2"/>
      <c r="R15" s="3"/>
      <c r="T15" s="3"/>
      <c r="V15" s="5"/>
    </row>
    <row r="16" spans="1:22" x14ac:dyDescent="0.25">
      <c r="A16">
        <v>15</v>
      </c>
      <c r="B16" s="2" t="s">
        <v>10</v>
      </c>
      <c r="C16" t="s">
        <v>39</v>
      </c>
      <c r="D16" t="s">
        <v>40</v>
      </c>
      <c r="E16" s="3">
        <v>41978</v>
      </c>
      <c r="F16" s="13">
        <f>NETWORKDAYS.INTL(Data[[#This Row],[Début du projet]],Data[[#This Row],[Fin du projet]],1,JOURF[jours])</f>
        <v>1446</v>
      </c>
      <c r="G16" s="3" t="s">
        <v>41</v>
      </c>
      <c r="H16" s="13">
        <v>500</v>
      </c>
      <c r="I16" s="5">
        <f>Data[[#This Row],[Jours achevés]]/Data[[#This Row],[durée du projet ]]</f>
        <v>0.34578146611341631</v>
      </c>
      <c r="O16" s="2"/>
      <c r="R16" s="3"/>
      <c r="T16" s="3"/>
      <c r="V16" s="5"/>
    </row>
    <row r="17" spans="2:22" x14ac:dyDescent="0.25">
      <c r="B17" s="2"/>
      <c r="O17" s="2"/>
      <c r="R17" s="18"/>
      <c r="S17" s="13"/>
      <c r="T17" s="17"/>
      <c r="U17" s="13"/>
      <c r="V17" s="5"/>
    </row>
    <row r="18" spans="2:22" x14ac:dyDescent="0.25">
      <c r="B18" s="2"/>
      <c r="O18" s="2"/>
      <c r="R18" s="3"/>
      <c r="S18" s="13"/>
      <c r="T18" s="3"/>
      <c r="U18" s="13"/>
      <c r="V18" s="5"/>
    </row>
    <row r="19" spans="2:22" x14ac:dyDescent="0.25">
      <c r="B19" s="2"/>
    </row>
    <row r="23" spans="2:22" x14ac:dyDescent="0.25">
      <c r="H23" t="str">
        <f ca="1">VERSION_FONCTIONS_XLP()</f>
        <v>3.1.1</v>
      </c>
    </row>
  </sheetData>
  <conditionalFormatting sqref="A1:XFD3 A7:XFD16 A6:P6 Z6:XFD6 A5:XFD5 A4:N4 X4:XFD4">
    <cfRule type="expression" dxfId="2" priority="2">
      <formula>AND(numeroligne=ROW(),$A1&lt;&gt;"")</formula>
    </cfRule>
  </conditionalFormatting>
  <conditionalFormatting sqref="J17:XFD17">
    <cfRule type="expression" dxfId="1" priority="7">
      <formula>AND(numeroligne=ROW(),#REF!&lt;&gt;"")</formula>
    </cfRule>
  </conditionalFormatting>
  <conditionalFormatting sqref="N3:V3">
    <cfRule type="expression" dxfId="0" priority="9">
      <formula>AND(numeroligne=ROW(),$A6&lt;&gt;"")</formula>
    </cfRule>
  </conditionalFormatting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195A34-14E1-4354-BE80-C18C0BD302A2}">
  <sheetPr codeName="Feuil2"/>
  <dimension ref="A5:K18"/>
  <sheetViews>
    <sheetView topLeftCell="A4" workbookViewId="0">
      <selection activeCell="G9" sqref="G9"/>
    </sheetView>
  </sheetViews>
  <sheetFormatPr baseColWidth="10" defaultColWidth="11.42578125" defaultRowHeight="15" x14ac:dyDescent="0.25"/>
  <cols>
    <col min="1" max="1" width="17" customWidth="1"/>
    <col min="6" max="6" width="15.7109375" bestFit="1" customWidth="1"/>
    <col min="7" max="7" width="5" bestFit="1" customWidth="1"/>
    <col min="9" max="9" width="15.85546875" customWidth="1"/>
  </cols>
  <sheetData>
    <row r="5" spans="1:11" x14ac:dyDescent="0.25">
      <c r="A5" t="s">
        <v>19</v>
      </c>
      <c r="B5">
        <f>COUNTIF(dashboard!H11:H23,"="&amp;0)</f>
        <v>1</v>
      </c>
    </row>
    <row r="6" spans="1:11" x14ac:dyDescent="0.25">
      <c r="A6" t="s">
        <v>20</v>
      </c>
      <c r="B6">
        <f>COUNTIFS(dashboard!H11:H23,"&lt;&gt;"&amp;0,dashboard!H11:H23,"&lt;"&amp;1)</f>
        <v>12</v>
      </c>
    </row>
    <row r="7" spans="1:11" x14ac:dyDescent="0.25">
      <c r="A7" t="s">
        <v>21</v>
      </c>
      <c r="B7">
        <f>COUNTIF(dashboard!H11:H23,"="&amp;1)</f>
        <v>0</v>
      </c>
      <c r="F7" s="6" t="s">
        <v>24</v>
      </c>
    </row>
    <row r="8" spans="1:11" x14ac:dyDescent="0.25">
      <c r="A8" t="s">
        <v>22</v>
      </c>
      <c r="B8">
        <f>B5+B6</f>
        <v>13</v>
      </c>
      <c r="F8" s="12" t="s">
        <v>26</v>
      </c>
      <c r="G8" s="13">
        <v>656</v>
      </c>
      <c r="I8" t="s">
        <v>27</v>
      </c>
      <c r="J8" s="14">
        <f>GETPIVOTDATA(" Jours achevés",$F$7)/GETPIVOTDATA(" durée du projet ",$F$7)</f>
        <v>0.1633059497137167</v>
      </c>
    </row>
    <row r="9" spans="1:11" x14ac:dyDescent="0.25">
      <c r="A9" t="s">
        <v>23</v>
      </c>
      <c r="B9">
        <f>B8+B7</f>
        <v>13</v>
      </c>
      <c r="F9" s="12" t="s">
        <v>25</v>
      </c>
      <c r="G9" s="13">
        <v>4017</v>
      </c>
      <c r="I9" t="s">
        <v>28</v>
      </c>
      <c r="J9" s="15">
        <f>1-J8</f>
        <v>0.8366940502862833</v>
      </c>
    </row>
    <row r="15" spans="1:11" x14ac:dyDescent="0.25">
      <c r="I15">
        <v>16</v>
      </c>
    </row>
    <row r="16" spans="1:11" x14ac:dyDescent="0.25">
      <c r="H16" t="s">
        <v>32</v>
      </c>
      <c r="I16" t="s">
        <v>33</v>
      </c>
      <c r="J16" t="s">
        <v>34</v>
      </c>
      <c r="K16" t="s">
        <v>35</v>
      </c>
    </row>
    <row r="17" spans="6:11" x14ac:dyDescent="0.25">
      <c r="F17" t="s">
        <v>31</v>
      </c>
      <c r="H17" t="str">
        <f>LEFT(F17,5)</f>
        <v>GBPRO</v>
      </c>
      <c r="I17" t="str">
        <f>RIGHT(F17,5)</f>
        <v>00010</v>
      </c>
      <c r="J17">
        <f>I17+1</f>
        <v>11</v>
      </c>
      <c r="K17" t="str">
        <f>TEXT(J17,"00000")</f>
        <v>00011</v>
      </c>
    </row>
    <row r="18" spans="6:11" x14ac:dyDescent="0.25">
      <c r="J18" t="str">
        <f>H17&amp;TEXT(I17+1,"00000")</f>
        <v>GBPRO00011</v>
      </c>
    </row>
  </sheetData>
  <pageMargins left="0.7" right="0.7" top="0.75" bottom="0.75" header="0.3" footer="0.3"/>
  <pageSetup paperSize="9" orientation="portrait" r:id="rId2"/>
  <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3E3DA6-2AC0-4D72-8788-228C9AD870D8}">
  <sheetPr codeName="Feuil4"/>
  <dimension ref="A1:A3"/>
  <sheetViews>
    <sheetView workbookViewId="0">
      <selection activeCell="A3" sqref="A3"/>
    </sheetView>
  </sheetViews>
  <sheetFormatPr baseColWidth="10" defaultColWidth="11.42578125" defaultRowHeight="15" x14ac:dyDescent="0.25"/>
  <cols>
    <col min="1" max="1" width="11.5703125" customWidth="1"/>
  </cols>
  <sheetData>
    <row r="1" spans="1:1" x14ac:dyDescent="0.25">
      <c r="A1" t="s">
        <v>30</v>
      </c>
    </row>
    <row r="2" spans="1:1" x14ac:dyDescent="0.25">
      <c r="A2" s="3">
        <v>49361</v>
      </c>
    </row>
    <row r="3" spans="1:1" x14ac:dyDescent="0.25">
      <c r="A3" s="3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5</vt:i4>
      </vt:variant>
    </vt:vector>
  </HeadingPairs>
  <TitlesOfParts>
    <vt:vector size="10" baseType="lpstr">
      <vt:lpstr>Feuil1</vt:lpstr>
      <vt:lpstr>dashboard</vt:lpstr>
      <vt:lpstr>BD</vt:lpstr>
      <vt:lpstr>DonnéesDiverses</vt:lpstr>
      <vt:lpstr>JOURS FERIES</vt:lpstr>
      <vt:lpstr>base</vt:lpstr>
      <vt:lpstr>BD!Criteres</vt:lpstr>
      <vt:lpstr>Entete</vt:lpstr>
      <vt:lpstr>BD!Extraire</vt:lpstr>
      <vt:lpstr>BD!Source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Ebassa Alex Pascal</dc:creator>
  <cp:lastModifiedBy>pascal alex</cp:lastModifiedBy>
  <dcterms:created xsi:type="dcterms:W3CDTF">2021-04-09T08:16:17Z</dcterms:created>
  <dcterms:modified xsi:type="dcterms:W3CDTF">2021-04-27T10:38:33Z</dcterms:modified>
</cp:coreProperties>
</file>